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slicers/slicer5.xml" ContentType="application/vnd.ms-excel.slicer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slicers/slicer6.xml" ContentType="application/vnd.ms-excel.slicer+xml"/>
  <Override PartName="/xl/timelines/timeline1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8.xml" ContentType="application/vnd.openxmlformats-officedocument.drawing+xml"/>
  <Override PartName="/xl/slicers/slicer7.xml" ContentType="application/vnd.ms-excel.slicer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c\Desktop\HACKIO\1- EXCELL\"/>
    </mc:Choice>
  </mc:AlternateContent>
  <xr:revisionPtr revIDLastSave="0" documentId="13_ncr:1_{BED46401-1059-4A62-9DB2-BE354947BE5F}" xr6:coauthVersionLast="47" xr6:coauthVersionMax="47" xr10:uidLastSave="{00000000-0000-0000-0000-000000000000}"/>
  <bookViews>
    <workbookView xWindow="-108" yWindow="-108" windowWidth="23256" windowHeight="12456" firstSheet="2" activeTab="10" xr2:uid="{00000000-000D-0000-FFFF-FFFF00000000}"/>
  </bookViews>
  <sheets>
    <sheet name="Datos Sala" sheetId="1" r:id="rId1"/>
    <sheet name="Datos Cocina" sheetId="4" r:id="rId2"/>
    <sheet name="Tabla 1" sheetId="6" r:id="rId3"/>
    <sheet name="Tabla 2" sheetId="8" r:id="rId4"/>
    <sheet name="Tabla 3" sheetId="9" r:id="rId5"/>
    <sheet name="Tabla 4" sheetId="10" r:id="rId6"/>
    <sheet name="Tabla 5" sheetId="11" r:id="rId7"/>
    <sheet name="Ejercicio 6" sheetId="12" r:id="rId8"/>
    <sheet name="Hoja1" sheetId="18" r:id="rId9"/>
    <sheet name="Ejercicio 7" sheetId="13" r:id="rId10"/>
    <sheet name="Dashboard" sheetId="17" r:id="rId11"/>
  </sheets>
  <definedNames>
    <definedName name="_xlchart.v5.0" hidden="1">'Tabla 4'!$F$2</definedName>
    <definedName name="_xlchart.v5.1" hidden="1">'Tabla 4'!$F$3:$F$13</definedName>
    <definedName name="_xlchart.v5.2" hidden="1">'Tabla 4'!$G$2</definedName>
    <definedName name="_xlchart.v5.3" hidden="1">'Tabla 4'!$G$3:$G$13</definedName>
    <definedName name="_xlcn.WorksheetConnection_EJERCICIOEXCELLHACKIO.xlsxDatos_Sala" hidden="1">Datos_Sala[]</definedName>
    <definedName name="Orden">Datos_Sala[[#Headers],[Número de Orden]]</definedName>
    <definedName name="SegmentaciónDeDatos_Cobro_de_orden">#N/A</definedName>
    <definedName name="SegmentaciónDeDatos_Cobro_de_orden6">#N/A</definedName>
    <definedName name="SegmentaciónDeDatos_Estado_de_la_Mesa1">#N/A</definedName>
    <definedName name="SegmentaciónDeDatos_Mesero_Asignado">#N/A</definedName>
    <definedName name="SegmentaciónDeDatos_Método_de_Pago">#N/A</definedName>
    <definedName name="SegmentaciónDeDatos_Método_de_Pago1">#N/A</definedName>
    <definedName name="SegmentaciónDeDatos_Paí­s_de_Origen">#N/A</definedName>
    <definedName name="SegmentaciónDeDatos_Tipo_de_Servicio">#N/A</definedName>
    <definedName name="SegmentaciónDeDatos_Tipo_de_Servicio1">#N/A</definedName>
    <definedName name="Timeline_Fecha_de_factura">#N/A</definedName>
  </definedNames>
  <calcPr calcId="191029"/>
  <pivotCaches>
    <pivotCache cacheId="0" r:id="rId12"/>
    <pivotCache cacheId="1" r:id="rId13"/>
    <pivotCache cacheId="2" r:id="rId14"/>
  </pivotCaches>
  <extLst>
    <ext xmlns:x14="http://schemas.microsoft.com/office/spreadsheetml/2009/9/main" uri="{876F7934-8845-4945-9796-88D515C7AA90}">
      <x14:pivotCaches>
        <pivotCache cacheId="3" r:id="rId15"/>
      </x14:pivotCaches>
    </ex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4" r:id="rId25"/>
      </x15:timelineCachePivotCaches>
    </ext>
    <ext xmlns:x15="http://schemas.microsoft.com/office/spreadsheetml/2010/11/main" uri="{D0CA8CA8-9F24-4464-BF8E-62219DCF47F9}">
      <x15:timelineCacheRefs>
        <x15:timelineCacheRef r:id="rId2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os_Sala" name="Datos_Sala" connection="WorksheetConnection_EJERCICIO EXCELL HACKIO.xlsx!Datos_Sal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U14" i="1"/>
  <c r="U263" i="1"/>
  <c r="U292" i="1"/>
  <c r="U383" i="1"/>
  <c r="U392" i="1"/>
  <c r="U688" i="1"/>
  <c r="U709" i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U7" i="1" s="1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U17" i="1" s="1"/>
  <c r="F41" i="4"/>
  <c r="F42" i="4"/>
  <c r="F43" i="4"/>
  <c r="F44" i="4"/>
  <c r="F45" i="4"/>
  <c r="F46" i="4"/>
  <c r="F47" i="4"/>
  <c r="F48" i="4"/>
  <c r="U20" i="1" s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U26" i="1" s="1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U37" i="1" s="1"/>
  <c r="F96" i="4"/>
  <c r="U38" i="1" s="1"/>
  <c r="F97" i="4"/>
  <c r="F98" i="4"/>
  <c r="F99" i="4"/>
  <c r="F100" i="4"/>
  <c r="U40" i="1" s="1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U46" i="1" s="1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U61" i="1" s="1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U74" i="1" s="1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U79" i="1" s="1"/>
  <c r="F213" i="4"/>
  <c r="F214" i="4"/>
  <c r="F215" i="4"/>
  <c r="F216" i="4"/>
  <c r="F217" i="4"/>
  <c r="F218" i="4"/>
  <c r="F219" i="4"/>
  <c r="F220" i="4"/>
  <c r="U82" i="1" s="1"/>
  <c r="F221" i="4"/>
  <c r="F222" i="4"/>
  <c r="F223" i="4"/>
  <c r="F224" i="4"/>
  <c r="F225" i="4"/>
  <c r="F226" i="4"/>
  <c r="U85" i="1" s="1"/>
  <c r="F227" i="4"/>
  <c r="F228" i="4"/>
  <c r="F229" i="4"/>
  <c r="F230" i="4"/>
  <c r="F231" i="4"/>
  <c r="U87" i="1" s="1"/>
  <c r="F232" i="4"/>
  <c r="F233" i="4"/>
  <c r="F234" i="4"/>
  <c r="F235" i="4"/>
  <c r="F236" i="4"/>
  <c r="F237" i="4"/>
  <c r="F238" i="4"/>
  <c r="F239" i="4"/>
  <c r="F240" i="4"/>
  <c r="F241" i="4"/>
  <c r="U91" i="1" s="1"/>
  <c r="F242" i="4"/>
  <c r="F243" i="4"/>
  <c r="F244" i="4"/>
  <c r="F245" i="4"/>
  <c r="F246" i="4"/>
  <c r="F247" i="4"/>
  <c r="F248" i="4"/>
  <c r="U94" i="1" s="1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U100" i="1" s="1"/>
  <c r="F266" i="4"/>
  <c r="F267" i="4"/>
  <c r="U101" i="1" s="1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U107" i="1" s="1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U113" i="1" s="1"/>
  <c r="F302" i="4"/>
  <c r="U114" i="1" s="1"/>
  <c r="F303" i="4"/>
  <c r="F304" i="4"/>
  <c r="F305" i="4"/>
  <c r="F306" i="4"/>
  <c r="F307" i="4"/>
  <c r="F308" i="4"/>
  <c r="F309" i="4"/>
  <c r="F310" i="4"/>
  <c r="F311" i="4"/>
  <c r="F312" i="4"/>
  <c r="F313" i="4"/>
  <c r="F314" i="4"/>
  <c r="U118" i="1" s="1"/>
  <c r="F315" i="4"/>
  <c r="F316" i="4"/>
  <c r="F317" i="4"/>
  <c r="F318" i="4"/>
  <c r="F319" i="4"/>
  <c r="F320" i="4"/>
  <c r="F321" i="4"/>
  <c r="F322" i="4"/>
  <c r="F323" i="4"/>
  <c r="F324" i="4"/>
  <c r="U122" i="1" s="1"/>
  <c r="F325" i="4"/>
  <c r="U123" i="1" s="1"/>
  <c r="F326" i="4"/>
  <c r="U124" i="1" s="1"/>
  <c r="F327" i="4"/>
  <c r="F328" i="4"/>
  <c r="F329" i="4"/>
  <c r="F330" i="4"/>
  <c r="F331" i="4"/>
  <c r="F332" i="4"/>
  <c r="F333" i="4"/>
  <c r="F334" i="4"/>
  <c r="F335" i="4"/>
  <c r="F336" i="4"/>
  <c r="F337" i="4"/>
  <c r="F338" i="4"/>
  <c r="U128" i="1" s="1"/>
  <c r="F339" i="4"/>
  <c r="F340" i="4"/>
  <c r="F341" i="4"/>
  <c r="F342" i="4"/>
  <c r="F343" i="4"/>
  <c r="F344" i="4"/>
  <c r="F345" i="4"/>
  <c r="F346" i="4"/>
  <c r="U131" i="1" s="1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U137" i="1" s="1"/>
  <c r="F364" i="4"/>
  <c r="U138" i="1" s="1"/>
  <c r="F365" i="4"/>
  <c r="F366" i="4"/>
  <c r="F367" i="4"/>
  <c r="F368" i="4"/>
  <c r="F369" i="4"/>
  <c r="U140" i="1" s="1"/>
  <c r="F370" i="4"/>
  <c r="F371" i="4"/>
  <c r="F372" i="4"/>
  <c r="F373" i="4"/>
  <c r="U142" i="1" s="1"/>
  <c r="F374" i="4"/>
  <c r="F375" i="4"/>
  <c r="F376" i="4"/>
  <c r="F377" i="4"/>
  <c r="U144" i="1" s="1"/>
  <c r="F378" i="4"/>
  <c r="F379" i="4"/>
  <c r="F380" i="4"/>
  <c r="F381" i="4"/>
  <c r="F382" i="4"/>
  <c r="F383" i="4"/>
  <c r="F384" i="4"/>
  <c r="U147" i="1" s="1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U153" i="1" s="1"/>
  <c r="F401" i="4"/>
  <c r="F402" i="4"/>
  <c r="F403" i="4"/>
  <c r="F404" i="4"/>
  <c r="F405" i="4"/>
  <c r="F406" i="4"/>
  <c r="F407" i="4"/>
  <c r="F408" i="4"/>
  <c r="F409" i="4"/>
  <c r="U157" i="1" s="1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U162" i="1" s="1"/>
  <c r="F425" i="4"/>
  <c r="U163" i="1" s="1"/>
  <c r="F426" i="4"/>
  <c r="F427" i="4"/>
  <c r="F428" i="4"/>
  <c r="F429" i="4"/>
  <c r="F430" i="4"/>
  <c r="F431" i="4"/>
  <c r="F432" i="4"/>
  <c r="F433" i="4"/>
  <c r="F434" i="4"/>
  <c r="F435" i="4"/>
  <c r="F436" i="4"/>
  <c r="U167" i="1" s="1"/>
  <c r="F437" i="4"/>
  <c r="F438" i="4"/>
  <c r="F439" i="4"/>
  <c r="F440" i="4"/>
  <c r="U169" i="1" s="1"/>
  <c r="F441" i="4"/>
  <c r="F442" i="4"/>
  <c r="F443" i="4"/>
  <c r="F444" i="4"/>
  <c r="F445" i="4"/>
  <c r="F446" i="4"/>
  <c r="F447" i="4"/>
  <c r="F448" i="4"/>
  <c r="F449" i="4"/>
  <c r="F450" i="4"/>
  <c r="U173" i="1" s="1"/>
  <c r="F451" i="4"/>
  <c r="F452" i="4"/>
  <c r="F453" i="4"/>
  <c r="U175" i="1" s="1"/>
  <c r="F454" i="4"/>
  <c r="F455" i="4"/>
  <c r="F456" i="4"/>
  <c r="U177" i="1" s="1"/>
  <c r="F457" i="4"/>
  <c r="F458" i="4"/>
  <c r="F459" i="4"/>
  <c r="F460" i="4"/>
  <c r="F461" i="4"/>
  <c r="F462" i="4"/>
  <c r="F463" i="4"/>
  <c r="F464" i="4"/>
  <c r="F465" i="4"/>
  <c r="U180" i="1" s="1"/>
  <c r="F466" i="4"/>
  <c r="F467" i="4"/>
  <c r="F468" i="4"/>
  <c r="F469" i="4"/>
  <c r="F470" i="4"/>
  <c r="U182" i="1" s="1"/>
  <c r="F471" i="4"/>
  <c r="U183" i="1" s="1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U188" i="1" s="1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U193" i="1" s="1"/>
  <c r="F500" i="4"/>
  <c r="F501" i="4"/>
  <c r="F502" i="4"/>
  <c r="F503" i="4"/>
  <c r="F504" i="4"/>
  <c r="F505" i="4"/>
  <c r="F506" i="4"/>
  <c r="U196" i="1" s="1"/>
  <c r="F507" i="4"/>
  <c r="F508" i="4"/>
  <c r="F509" i="4"/>
  <c r="F510" i="4"/>
  <c r="F511" i="4"/>
  <c r="F512" i="4"/>
  <c r="F513" i="4"/>
  <c r="U199" i="1" s="1"/>
  <c r="F514" i="4"/>
  <c r="F515" i="4"/>
  <c r="F516" i="4"/>
  <c r="F517" i="4"/>
  <c r="F518" i="4"/>
  <c r="F519" i="4"/>
  <c r="F520" i="4"/>
  <c r="U202" i="1" s="1"/>
  <c r="F521" i="4"/>
  <c r="F522" i="4"/>
  <c r="F523" i="4"/>
  <c r="F524" i="4"/>
  <c r="F525" i="4"/>
  <c r="F526" i="4"/>
  <c r="U204" i="1" s="1"/>
  <c r="F527" i="4"/>
  <c r="U205" i="1" s="1"/>
  <c r="F528" i="4"/>
  <c r="F529" i="4"/>
  <c r="U206" i="1" s="1"/>
  <c r="F530" i="4"/>
  <c r="U207" i="1" s="1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U218" i="1" s="1"/>
  <c r="F564" i="4"/>
  <c r="F565" i="4"/>
  <c r="F566" i="4"/>
  <c r="F567" i="4"/>
  <c r="F568" i="4"/>
  <c r="F569" i="4"/>
  <c r="U221" i="1" s="1"/>
  <c r="F570" i="4"/>
  <c r="F571" i="4"/>
  <c r="F572" i="4"/>
  <c r="F573" i="4"/>
  <c r="F574" i="4"/>
  <c r="F575" i="4"/>
  <c r="U224" i="1" s="1"/>
  <c r="F576" i="4"/>
  <c r="U225" i="1" s="1"/>
  <c r="F577" i="4"/>
  <c r="F578" i="4"/>
  <c r="F579" i="4"/>
  <c r="F580" i="4"/>
  <c r="F581" i="4"/>
  <c r="F582" i="4"/>
  <c r="F583" i="4"/>
  <c r="F584" i="4"/>
  <c r="F585" i="4"/>
  <c r="F586" i="4"/>
  <c r="F587" i="4"/>
  <c r="U229" i="1" s="1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U234" i="1" s="1"/>
  <c r="F604" i="4"/>
  <c r="F605" i="4"/>
  <c r="F606" i="4"/>
  <c r="F607" i="4"/>
  <c r="U236" i="1" s="1"/>
  <c r="F608" i="4"/>
  <c r="F609" i="4"/>
  <c r="F610" i="4"/>
  <c r="F611" i="4"/>
  <c r="F612" i="4"/>
  <c r="F613" i="4"/>
  <c r="F614" i="4"/>
  <c r="U239" i="1" s="1"/>
  <c r="F615" i="4"/>
  <c r="F616" i="4"/>
  <c r="F617" i="4"/>
  <c r="F618" i="4"/>
  <c r="F619" i="4"/>
  <c r="F620" i="4"/>
  <c r="F621" i="4"/>
  <c r="U242" i="1" s="1"/>
  <c r="F622" i="4"/>
  <c r="F623" i="4"/>
  <c r="F624" i="4"/>
  <c r="F625" i="4"/>
  <c r="U244" i="1" s="1"/>
  <c r="F626" i="4"/>
  <c r="F627" i="4"/>
  <c r="F628" i="4"/>
  <c r="F629" i="4"/>
  <c r="F630" i="4"/>
  <c r="F631" i="4"/>
  <c r="F632" i="4"/>
  <c r="F633" i="4"/>
  <c r="F634" i="4"/>
  <c r="F635" i="4"/>
  <c r="F636" i="4"/>
  <c r="U248" i="1" s="1"/>
  <c r="F637" i="4"/>
  <c r="F638" i="4"/>
  <c r="F639" i="4"/>
  <c r="F640" i="4"/>
  <c r="F641" i="4"/>
  <c r="F642" i="4"/>
  <c r="F643" i="4"/>
  <c r="U251" i="1" s="1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U256" i="1" s="1"/>
  <c r="F658" i="4"/>
  <c r="U257" i="1" s="1"/>
  <c r="F659" i="4"/>
  <c r="U258" i="1" s="1"/>
  <c r="F660" i="4"/>
  <c r="F661" i="4"/>
  <c r="F662" i="4"/>
  <c r="F663" i="4"/>
  <c r="F664" i="4"/>
  <c r="U260" i="1" s="1"/>
  <c r="F665" i="4"/>
  <c r="U261" i="1" s="1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U271" i="1" s="1"/>
  <c r="F693" i="4"/>
  <c r="U272" i="1" s="1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U278" i="1" s="1"/>
  <c r="F707" i="4"/>
  <c r="F708" i="4"/>
  <c r="F709" i="4"/>
  <c r="F710" i="4"/>
  <c r="F711" i="4"/>
  <c r="F712" i="4"/>
  <c r="F713" i="4"/>
  <c r="F714" i="4"/>
  <c r="F715" i="4"/>
  <c r="U282" i="1" s="1"/>
  <c r="F716" i="4"/>
  <c r="F717" i="4"/>
  <c r="F718" i="4"/>
  <c r="U284" i="1" s="1"/>
  <c r="F719" i="4"/>
  <c r="F720" i="4"/>
  <c r="F721" i="4"/>
  <c r="F722" i="4"/>
  <c r="F723" i="4"/>
  <c r="U286" i="1" s="1"/>
  <c r="F724" i="4"/>
  <c r="U287" i="1" s="1"/>
  <c r="F725" i="4"/>
  <c r="F726" i="4"/>
  <c r="F727" i="4"/>
  <c r="F728" i="4"/>
  <c r="F729" i="4"/>
  <c r="F730" i="4"/>
  <c r="F731" i="4"/>
  <c r="F732" i="4"/>
  <c r="U291" i="1" s="1"/>
  <c r="F733" i="4"/>
  <c r="F734" i="4"/>
  <c r="F735" i="4"/>
  <c r="F736" i="4"/>
  <c r="F737" i="4"/>
  <c r="U293" i="1" s="1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U303" i="1" s="1"/>
  <c r="F770" i="4"/>
  <c r="F771" i="4"/>
  <c r="F772" i="4"/>
  <c r="F773" i="4"/>
  <c r="F774" i="4"/>
  <c r="F775" i="4"/>
  <c r="F776" i="4"/>
  <c r="F777" i="4"/>
  <c r="F778" i="4"/>
  <c r="F779" i="4"/>
  <c r="F780" i="4"/>
  <c r="U307" i="1" s="1"/>
  <c r="F781" i="4"/>
  <c r="U308" i="1" s="1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U315" i="1" s="1"/>
  <c r="F800" i="4"/>
  <c r="F801" i="4"/>
  <c r="F802" i="4"/>
  <c r="F803" i="4"/>
  <c r="F804" i="4"/>
  <c r="F805" i="4"/>
  <c r="F806" i="4"/>
  <c r="F807" i="4"/>
  <c r="F808" i="4"/>
  <c r="F809" i="4"/>
  <c r="F810" i="4"/>
  <c r="F811" i="4"/>
  <c r="U319" i="1" s="1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U329" i="1" s="1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U333" i="1" s="1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U340" i="1" s="1"/>
  <c r="F874" i="4"/>
  <c r="F875" i="4"/>
  <c r="F876" i="4"/>
  <c r="F877" i="4"/>
  <c r="F878" i="4"/>
  <c r="F879" i="4"/>
  <c r="U343" i="1" s="1"/>
  <c r="F880" i="4"/>
  <c r="F881" i="4"/>
  <c r="F882" i="4"/>
  <c r="F883" i="4"/>
  <c r="F884" i="4"/>
  <c r="F885" i="4"/>
  <c r="F886" i="4"/>
  <c r="F887" i="4"/>
  <c r="U346" i="1" s="1"/>
  <c r="F888" i="4"/>
  <c r="U347" i="1" s="1"/>
  <c r="F889" i="4"/>
  <c r="U348" i="1" s="1"/>
  <c r="F890" i="4"/>
  <c r="F891" i="4"/>
  <c r="F892" i="4"/>
  <c r="F893" i="4"/>
  <c r="F894" i="4"/>
  <c r="F895" i="4"/>
  <c r="F896" i="4"/>
  <c r="U351" i="1" s="1"/>
  <c r="F897" i="4"/>
  <c r="F898" i="4"/>
  <c r="F899" i="4"/>
  <c r="U353" i="1" s="1"/>
  <c r="F900" i="4"/>
  <c r="F901" i="4"/>
  <c r="F902" i="4"/>
  <c r="F903" i="4"/>
  <c r="F904" i="4"/>
  <c r="F905" i="4"/>
  <c r="F906" i="4"/>
  <c r="F907" i="4"/>
  <c r="F908" i="4"/>
  <c r="U356" i="1" s="1"/>
  <c r="F909" i="4"/>
  <c r="U357" i="1" s="1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U366" i="1" s="1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U371" i="1" s="1"/>
  <c r="F952" i="4"/>
  <c r="F953" i="4"/>
  <c r="F954" i="4"/>
  <c r="F955" i="4"/>
  <c r="F956" i="4"/>
  <c r="U373" i="1" s="1"/>
  <c r="F957" i="4"/>
  <c r="F958" i="4"/>
  <c r="F959" i="4"/>
  <c r="F960" i="4"/>
  <c r="F961" i="4"/>
  <c r="U375" i="1" s="1"/>
  <c r="F962" i="4"/>
  <c r="U376" i="1" s="1"/>
  <c r="F963" i="4"/>
  <c r="U377" i="1" s="1"/>
  <c r="F964" i="4"/>
  <c r="F965" i="4"/>
  <c r="F966" i="4"/>
  <c r="F967" i="4"/>
  <c r="F968" i="4"/>
  <c r="U380" i="1" s="1"/>
  <c r="F969" i="4"/>
  <c r="F970" i="4"/>
  <c r="F971" i="4"/>
  <c r="F972" i="4"/>
  <c r="F973" i="4"/>
  <c r="F974" i="4"/>
  <c r="U384" i="1" s="1"/>
  <c r="F975" i="4"/>
  <c r="F976" i="4"/>
  <c r="F977" i="4"/>
  <c r="F978" i="4"/>
  <c r="U386" i="1" s="1"/>
  <c r="F979" i="4"/>
  <c r="U387" i="1" s="1"/>
  <c r="F980" i="4"/>
  <c r="U388" i="1" s="1"/>
  <c r="F981" i="4"/>
  <c r="F982" i="4"/>
  <c r="F983" i="4"/>
  <c r="F984" i="4"/>
  <c r="F985" i="4"/>
  <c r="U390" i="1" s="1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U396" i="1" s="1"/>
  <c r="F999" i="4"/>
  <c r="F1000" i="4"/>
  <c r="U397" i="1" s="1"/>
  <c r="F1001" i="4"/>
  <c r="F1002" i="4"/>
  <c r="F1003" i="4"/>
  <c r="F1004" i="4"/>
  <c r="F1005" i="4"/>
  <c r="F1006" i="4"/>
  <c r="F1007" i="4"/>
  <c r="F1008" i="4"/>
  <c r="F1009" i="4"/>
  <c r="F1010" i="4"/>
  <c r="U402" i="1" s="1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U413" i="1" s="1"/>
  <c r="F1042" i="4"/>
  <c r="U414" i="1" s="1"/>
  <c r="F1043" i="4"/>
  <c r="U415" i="1" s="1"/>
  <c r="F1044" i="4"/>
  <c r="F1045" i="4"/>
  <c r="F1046" i="4"/>
  <c r="F1047" i="4"/>
  <c r="U417" i="1" s="1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U424" i="1" s="1"/>
  <c r="F1066" i="4"/>
  <c r="F1067" i="4"/>
  <c r="F1068" i="4"/>
  <c r="U426" i="1" s="1"/>
  <c r="F1069" i="4"/>
  <c r="F1070" i="4"/>
  <c r="F1071" i="4"/>
  <c r="F1072" i="4"/>
  <c r="F1073" i="4"/>
  <c r="U428" i="1" s="1"/>
  <c r="F1074" i="4"/>
  <c r="F1075" i="4"/>
  <c r="F1076" i="4"/>
  <c r="F1077" i="4"/>
  <c r="F1078" i="4"/>
  <c r="F1079" i="4"/>
  <c r="F1080" i="4"/>
  <c r="F1081" i="4"/>
  <c r="U430" i="1" s="1"/>
  <c r="F1082" i="4"/>
  <c r="U431" i="1" s="1"/>
  <c r="F1083" i="4"/>
  <c r="U432" i="1" s="1"/>
  <c r="F1084" i="4"/>
  <c r="F1085" i="4"/>
  <c r="F1086" i="4"/>
  <c r="F1087" i="4"/>
  <c r="F1088" i="4"/>
  <c r="F1089" i="4"/>
  <c r="F1090" i="4"/>
  <c r="F1091" i="4"/>
  <c r="F1092" i="4"/>
  <c r="F1093" i="4"/>
  <c r="F1094" i="4"/>
  <c r="U437" i="1" s="1"/>
  <c r="F1095" i="4"/>
  <c r="U438" i="1" s="1"/>
  <c r="F1096" i="4"/>
  <c r="U439" i="1" s="1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U446" i="1" s="1"/>
  <c r="F1113" i="4"/>
  <c r="U447" i="1" s="1"/>
  <c r="F1114" i="4"/>
  <c r="F1115" i="4"/>
  <c r="F1116" i="4"/>
  <c r="F1117" i="4"/>
  <c r="F1118" i="4"/>
  <c r="F1119" i="4"/>
  <c r="U450" i="1" s="1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U456" i="1" s="1"/>
  <c r="F1135" i="4"/>
  <c r="F1136" i="4"/>
  <c r="F1137" i="4"/>
  <c r="F1138" i="4"/>
  <c r="F1139" i="4"/>
  <c r="F1140" i="4"/>
  <c r="F1141" i="4"/>
  <c r="F1142" i="4"/>
  <c r="F1143" i="4"/>
  <c r="U460" i="1" s="1"/>
  <c r="F1144" i="4"/>
  <c r="F1145" i="4"/>
  <c r="F1146" i="4"/>
  <c r="F1147" i="4"/>
  <c r="F1148" i="4"/>
  <c r="F1149" i="4"/>
  <c r="F1150" i="4"/>
  <c r="U463" i="1" s="1"/>
  <c r="F1151" i="4"/>
  <c r="U464" i="1" s="1"/>
  <c r="F1152" i="4"/>
  <c r="F1153" i="4"/>
  <c r="F1154" i="4"/>
  <c r="F1155" i="4"/>
  <c r="F1156" i="4"/>
  <c r="F1157" i="4"/>
  <c r="F1158" i="4"/>
  <c r="F1159" i="4"/>
  <c r="F1160" i="4"/>
  <c r="U468" i="1" s="1"/>
  <c r="F1161" i="4"/>
  <c r="F1162" i="4"/>
  <c r="F1163" i="4"/>
  <c r="F1164" i="4"/>
  <c r="F1165" i="4"/>
  <c r="F1166" i="4"/>
  <c r="F1167" i="4"/>
  <c r="F1168" i="4"/>
  <c r="F1169" i="4"/>
  <c r="U472" i="1" s="1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U482" i="1" s="1"/>
  <c r="F1195" i="4"/>
  <c r="U483" i="1" s="1"/>
  <c r="F1196" i="4"/>
  <c r="U484" i="1" s="1"/>
  <c r="F1197" i="4"/>
  <c r="U485" i="1" s="1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U492" i="1" s="1"/>
  <c r="F1216" i="4"/>
  <c r="F1217" i="4"/>
  <c r="F1218" i="4"/>
  <c r="F1219" i="4"/>
  <c r="F1220" i="4"/>
  <c r="U494" i="1" s="1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U499" i="1" s="1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U505" i="1" s="1"/>
  <c r="F1248" i="4"/>
  <c r="F1249" i="4"/>
  <c r="F1250" i="4"/>
  <c r="U507" i="1" s="1"/>
  <c r="F1251" i="4"/>
  <c r="F1252" i="4"/>
  <c r="F1253" i="4"/>
  <c r="U509" i="1" s="1"/>
  <c r="F1254" i="4"/>
  <c r="U510" i="1" s="1"/>
  <c r="F1255" i="4"/>
  <c r="U511" i="1" s="1"/>
  <c r="F1256" i="4"/>
  <c r="F1257" i="4"/>
  <c r="U512" i="1" s="1"/>
  <c r="F1258" i="4"/>
  <c r="F1259" i="4"/>
  <c r="F1260" i="4"/>
  <c r="U514" i="1" s="1"/>
  <c r="F1261" i="4"/>
  <c r="F1262" i="4"/>
  <c r="F1263" i="4"/>
  <c r="F1264" i="4"/>
  <c r="F1265" i="4"/>
  <c r="U516" i="1" s="1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U523" i="1" s="1"/>
  <c r="F1285" i="4"/>
  <c r="U524" i="1" s="1"/>
  <c r="F1286" i="4"/>
  <c r="F1287" i="4"/>
  <c r="F1288" i="4"/>
  <c r="F1289" i="4"/>
  <c r="F1290" i="4"/>
  <c r="F1291" i="4"/>
  <c r="U527" i="1" s="1"/>
  <c r="F1292" i="4"/>
  <c r="U528" i="1" s="1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U538" i="1" s="1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U545" i="1" s="1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U556" i="1" s="1"/>
  <c r="F1374" i="4"/>
  <c r="F1375" i="4"/>
  <c r="F1376" i="4"/>
  <c r="F1377" i="4"/>
  <c r="F1378" i="4"/>
  <c r="F1379" i="4"/>
  <c r="F1380" i="4"/>
  <c r="F1381" i="4"/>
  <c r="F1382" i="4"/>
  <c r="U560" i="1" s="1"/>
  <c r="F1383" i="4"/>
  <c r="F1384" i="4"/>
  <c r="F1385" i="4"/>
  <c r="F1386" i="4"/>
  <c r="F1387" i="4"/>
  <c r="F1388" i="4"/>
  <c r="F1389" i="4"/>
  <c r="F1390" i="4"/>
  <c r="F1391" i="4"/>
  <c r="U564" i="1" s="1"/>
  <c r="F1392" i="4"/>
  <c r="F1393" i="4"/>
  <c r="F1394" i="4"/>
  <c r="F1395" i="4"/>
  <c r="F1396" i="4"/>
  <c r="F1397" i="4"/>
  <c r="F1398" i="4"/>
  <c r="F1399" i="4"/>
  <c r="U567" i="1" s="1"/>
  <c r="F1400" i="4"/>
  <c r="F1401" i="4"/>
  <c r="F1402" i="4"/>
  <c r="F1403" i="4"/>
  <c r="F1404" i="4"/>
  <c r="F1405" i="4"/>
  <c r="F1406" i="4"/>
  <c r="F1407" i="4"/>
  <c r="F1408" i="4"/>
  <c r="F1409" i="4"/>
  <c r="F1410" i="4"/>
  <c r="U572" i="1" s="1"/>
  <c r="F1411" i="4"/>
  <c r="F1412" i="4"/>
  <c r="F1413" i="4"/>
  <c r="F1414" i="4"/>
  <c r="F1415" i="4"/>
  <c r="F1416" i="4"/>
  <c r="F1417" i="4"/>
  <c r="F1418" i="4"/>
  <c r="F1419" i="4"/>
  <c r="U576" i="1" s="1"/>
  <c r="F1420" i="4"/>
  <c r="F1421" i="4"/>
  <c r="F1422" i="4"/>
  <c r="F1423" i="4"/>
  <c r="F1424" i="4"/>
  <c r="F1425" i="4"/>
  <c r="U579" i="1" s="1"/>
  <c r="F1426" i="4"/>
  <c r="U580" i="1" s="1"/>
  <c r="F1427" i="4"/>
  <c r="U581" i="1" s="1"/>
  <c r="F1428" i="4"/>
  <c r="F1429" i="4"/>
  <c r="F1430" i="4"/>
  <c r="U583" i="1" s="1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U588" i="1" s="1"/>
  <c r="F1445" i="4"/>
  <c r="F1446" i="4"/>
  <c r="F1447" i="4"/>
  <c r="F1448" i="4"/>
  <c r="F1449" i="4"/>
  <c r="F1450" i="4"/>
  <c r="F1451" i="4"/>
  <c r="F1452" i="4"/>
  <c r="F1453" i="4"/>
  <c r="U592" i="1" s="1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U604" i="1" s="1"/>
  <c r="F1490" i="4"/>
  <c r="U605" i="1" s="1"/>
  <c r="F1491" i="4"/>
  <c r="F1492" i="4"/>
  <c r="F1493" i="4"/>
  <c r="F1494" i="4"/>
  <c r="F1495" i="4"/>
  <c r="F1496" i="4"/>
  <c r="F1497" i="4"/>
  <c r="F1498" i="4"/>
  <c r="F1499" i="4"/>
  <c r="F1500" i="4"/>
  <c r="U609" i="1" s="1"/>
  <c r="F1501" i="4"/>
  <c r="U610" i="1" s="1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U615" i="1" s="1"/>
  <c r="F1515" i="4"/>
  <c r="F1516" i="4"/>
  <c r="F1517" i="4"/>
  <c r="F1518" i="4"/>
  <c r="F1519" i="4"/>
  <c r="U617" i="1" s="1"/>
  <c r="F1520" i="4"/>
  <c r="F1521" i="4"/>
  <c r="F1522" i="4"/>
  <c r="F1523" i="4"/>
  <c r="F1524" i="4"/>
  <c r="F1525" i="4"/>
  <c r="F1526" i="4"/>
  <c r="F1527" i="4"/>
  <c r="F1528" i="4"/>
  <c r="F1529" i="4"/>
  <c r="U621" i="1" s="1"/>
  <c r="F1530" i="4"/>
  <c r="U622" i="1" s="1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U628" i="1" s="1"/>
  <c r="F1547" i="4"/>
  <c r="F1548" i="4"/>
  <c r="F1549" i="4"/>
  <c r="F1550" i="4"/>
  <c r="F1551" i="4"/>
  <c r="F1552" i="4"/>
  <c r="F1553" i="4"/>
  <c r="F1554" i="4"/>
  <c r="U632" i="1" s="1"/>
  <c r="F1555" i="4"/>
  <c r="F1556" i="4"/>
  <c r="F1557" i="4"/>
  <c r="F1558" i="4"/>
  <c r="F1559" i="4"/>
  <c r="F1560" i="4"/>
  <c r="F1561" i="4"/>
  <c r="F1562" i="4"/>
  <c r="F1563" i="4"/>
  <c r="F1564" i="4"/>
  <c r="F1565" i="4"/>
  <c r="U636" i="1" s="1"/>
  <c r="F1566" i="4"/>
  <c r="F1567" i="4"/>
  <c r="F1568" i="4"/>
  <c r="F1569" i="4"/>
  <c r="F1570" i="4"/>
  <c r="F1571" i="4"/>
  <c r="F1572" i="4"/>
  <c r="U639" i="1" s="1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U644" i="1" s="1"/>
  <c r="F1586" i="4"/>
  <c r="U645" i="1" s="1"/>
  <c r="F1587" i="4"/>
  <c r="F1588" i="4"/>
  <c r="F1589" i="4"/>
  <c r="U647" i="1" s="1"/>
  <c r="F1590" i="4"/>
  <c r="F1591" i="4"/>
  <c r="F1592" i="4"/>
  <c r="U649" i="1" s="1"/>
  <c r="F1593" i="4"/>
  <c r="F1594" i="4"/>
  <c r="F1595" i="4"/>
  <c r="F1596" i="4"/>
  <c r="F1597" i="4"/>
  <c r="F1598" i="4"/>
  <c r="F1599" i="4"/>
  <c r="F1600" i="4"/>
  <c r="F1601" i="4"/>
  <c r="U652" i="1" s="1"/>
  <c r="F1602" i="4"/>
  <c r="F1603" i="4"/>
  <c r="F1604" i="4"/>
  <c r="F1605" i="4"/>
  <c r="F1606" i="4"/>
  <c r="F1607" i="4"/>
  <c r="F1608" i="4"/>
  <c r="F1609" i="4"/>
  <c r="F1610" i="4"/>
  <c r="F1611" i="4"/>
  <c r="U656" i="1" s="1"/>
  <c r="F1612" i="4"/>
  <c r="F1613" i="4"/>
  <c r="F1614" i="4"/>
  <c r="F1615" i="4"/>
  <c r="F1616" i="4"/>
  <c r="F1617" i="4"/>
  <c r="F1618" i="4"/>
  <c r="F1619" i="4"/>
  <c r="F1620" i="4"/>
  <c r="F1621" i="4"/>
  <c r="U660" i="1" s="1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U667" i="1" s="1"/>
  <c r="F1641" i="4"/>
  <c r="U668" i="1" s="1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U683" i="1" s="1"/>
  <c r="F1689" i="4"/>
  <c r="F1690" i="4"/>
  <c r="F1691" i="4"/>
  <c r="F1692" i="4"/>
  <c r="F1693" i="4"/>
  <c r="F1694" i="4"/>
  <c r="F1695" i="4"/>
  <c r="F1696" i="4"/>
  <c r="F1697" i="4"/>
  <c r="U686" i="1" s="1"/>
  <c r="F1698" i="4"/>
  <c r="F1699" i="4"/>
  <c r="F1700" i="4"/>
  <c r="F1701" i="4"/>
  <c r="U689" i="1" s="1"/>
  <c r="F1702" i="4"/>
  <c r="F1703" i="4"/>
  <c r="F1704" i="4"/>
  <c r="F1705" i="4"/>
  <c r="F1706" i="4"/>
  <c r="F1707" i="4"/>
  <c r="F1708" i="4"/>
  <c r="F1709" i="4"/>
  <c r="U692" i="1" s="1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U696" i="1" s="1"/>
  <c r="F1722" i="4"/>
  <c r="U697" i="1" s="1"/>
  <c r="F1723" i="4"/>
  <c r="F1724" i="4"/>
  <c r="F1725" i="4"/>
  <c r="F1726" i="4"/>
  <c r="F1727" i="4"/>
  <c r="F1728" i="4"/>
  <c r="F1729" i="4"/>
  <c r="F1730" i="4"/>
  <c r="F1731" i="4"/>
  <c r="U700" i="1" s="1"/>
  <c r="F1732" i="4"/>
  <c r="F1733" i="4"/>
  <c r="F1734" i="4"/>
  <c r="F1735" i="4"/>
  <c r="F1736" i="4"/>
  <c r="F1737" i="4"/>
  <c r="F1738" i="4"/>
  <c r="F1739" i="4"/>
  <c r="F1740" i="4"/>
  <c r="F1741" i="4"/>
  <c r="U704" i="1" s="1"/>
  <c r="F1742" i="4"/>
  <c r="U705" i="1" s="1"/>
  <c r="F1743" i="4"/>
  <c r="F1744" i="4"/>
  <c r="U706" i="1" s="1"/>
  <c r="F1745" i="4"/>
  <c r="U707" i="1" s="1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U713" i="1" s="1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U719" i="1" s="1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U725" i="1" s="1"/>
  <c r="F1795" i="4"/>
  <c r="F1796" i="4"/>
  <c r="F1797" i="4"/>
  <c r="F1798" i="4"/>
  <c r="F1799" i="4"/>
  <c r="F1800" i="4"/>
  <c r="U728" i="1" s="1"/>
  <c r="F1801" i="4"/>
  <c r="F1802" i="4"/>
  <c r="F1803" i="4"/>
  <c r="F1804" i="4"/>
  <c r="F1805" i="4"/>
  <c r="F1806" i="4"/>
  <c r="F1807" i="4"/>
  <c r="F1808" i="4"/>
  <c r="U732" i="1" s="1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U739" i="1" s="1"/>
  <c r="F1826" i="4"/>
  <c r="F1827" i="4"/>
  <c r="F1828" i="4"/>
  <c r="U740" i="1" s="1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U748" i="1" s="1"/>
  <c r="F1853" i="4"/>
  <c r="F1854" i="4"/>
  <c r="F1855" i="4"/>
  <c r="U750" i="1" s="1"/>
  <c r="F1856" i="4"/>
  <c r="F1857" i="4"/>
  <c r="F1858" i="4"/>
  <c r="F1859" i="4"/>
  <c r="F1860" i="4"/>
  <c r="F1861" i="4"/>
  <c r="U753" i="1" s="1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U758" i="1" s="1"/>
  <c r="F1876" i="4"/>
  <c r="F1877" i="4"/>
  <c r="F1878" i="4"/>
  <c r="F1879" i="4"/>
  <c r="F1880" i="4"/>
  <c r="F1881" i="4"/>
  <c r="F1882" i="4"/>
  <c r="U761" i="1" s="1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J50" i="4"/>
  <c r="J53" i="4"/>
  <c r="J75" i="4"/>
  <c r="J114" i="4"/>
  <c r="J187" i="4"/>
  <c r="J193" i="4"/>
  <c r="J221" i="4"/>
  <c r="J231" i="4"/>
  <c r="J267" i="4"/>
  <c r="J271" i="4"/>
  <c r="J328" i="4"/>
  <c r="J340" i="4"/>
  <c r="J370" i="4"/>
  <c r="J377" i="4"/>
  <c r="J411" i="4"/>
  <c r="J497" i="4"/>
  <c r="J499" i="4"/>
  <c r="J506" i="4"/>
  <c r="J518" i="4"/>
  <c r="J538" i="4"/>
  <c r="J546" i="4"/>
  <c r="J561" i="4"/>
  <c r="J589" i="4"/>
  <c r="J623" i="4"/>
  <c r="J637" i="4"/>
  <c r="J648" i="4"/>
  <c r="J651" i="4"/>
  <c r="J657" i="4"/>
  <c r="J661" i="4"/>
  <c r="J674" i="4"/>
  <c r="J682" i="4"/>
  <c r="J696" i="4"/>
  <c r="J734" i="4"/>
  <c r="J801" i="4"/>
  <c r="J848" i="4"/>
  <c r="J850" i="4"/>
  <c r="J910" i="4"/>
  <c r="J934" i="4"/>
  <c r="J1011" i="4"/>
  <c r="J1024" i="4"/>
  <c r="J1029" i="4"/>
  <c r="J1047" i="4"/>
  <c r="J1053" i="4"/>
  <c r="J1056" i="4"/>
  <c r="J1071" i="4"/>
  <c r="J1074" i="4"/>
  <c r="J1080" i="4"/>
  <c r="J1082" i="4"/>
  <c r="J1104" i="4"/>
  <c r="J1131" i="4"/>
  <c r="J1144" i="4"/>
  <c r="J1156" i="4"/>
  <c r="J1197" i="4"/>
  <c r="J1234" i="4"/>
  <c r="J1249" i="4"/>
  <c r="J1281" i="4"/>
  <c r="J1300" i="4"/>
  <c r="J1354" i="4"/>
  <c r="J1367" i="4"/>
  <c r="J1377" i="4"/>
  <c r="J1380" i="4"/>
  <c r="J1383" i="4"/>
  <c r="J1426" i="4"/>
  <c r="J1438" i="4"/>
  <c r="J1445" i="4"/>
  <c r="J1454" i="4"/>
  <c r="J1466" i="4"/>
  <c r="J1495" i="4"/>
  <c r="J1517" i="4"/>
  <c r="J1533" i="4"/>
  <c r="J1562" i="4"/>
  <c r="J1570" i="4"/>
  <c r="J1580" i="4"/>
  <c r="J1593" i="4"/>
  <c r="J1627" i="4"/>
  <c r="J1630" i="4"/>
  <c r="J1638" i="4"/>
  <c r="J1642" i="4"/>
  <c r="J1651" i="4"/>
  <c r="J1658" i="4"/>
  <c r="J1666" i="4"/>
  <c r="J1680" i="4"/>
  <c r="J1704" i="4"/>
  <c r="J1753" i="4"/>
  <c r="J1769" i="4"/>
  <c r="J1775" i="4"/>
  <c r="J1846" i="4"/>
  <c r="J1852" i="4"/>
  <c r="J1858" i="4"/>
  <c r="J1870" i="4"/>
  <c r="J1879" i="4"/>
  <c r="J47" i="4"/>
  <c r="J65" i="4"/>
  <c r="J71" i="4"/>
  <c r="J78" i="4"/>
  <c r="J83" i="4"/>
  <c r="J88" i="4"/>
  <c r="J90" i="4"/>
  <c r="J106" i="4"/>
  <c r="J115" i="4"/>
  <c r="J185" i="4"/>
  <c r="J202" i="4"/>
  <c r="J207" i="4"/>
  <c r="J237" i="4"/>
  <c r="J259" i="4"/>
  <c r="J296" i="4"/>
  <c r="J320" i="4"/>
  <c r="J323" i="4"/>
  <c r="J324" i="4"/>
  <c r="J368" i="4"/>
  <c r="J390" i="4"/>
  <c r="J417" i="4"/>
  <c r="J449" i="4"/>
  <c r="J460" i="4"/>
  <c r="J475" i="4"/>
  <c r="J487" i="4"/>
  <c r="J489" i="4"/>
  <c r="J492" i="4"/>
  <c r="J503" i="4"/>
  <c r="J533" i="4"/>
  <c r="J540" i="4"/>
  <c r="J551" i="4"/>
  <c r="J576" i="4"/>
  <c r="J602" i="4"/>
  <c r="J616" i="4"/>
  <c r="J624" i="4"/>
  <c r="J647" i="4"/>
  <c r="J649" i="4"/>
  <c r="J655" i="4"/>
  <c r="J700" i="4"/>
  <c r="J703" i="4"/>
  <c r="J705" i="4"/>
  <c r="J718" i="4"/>
  <c r="J731" i="4"/>
  <c r="J763" i="4"/>
  <c r="J768" i="4"/>
  <c r="J773" i="4"/>
  <c r="J790" i="4"/>
  <c r="J830" i="4"/>
  <c r="J865" i="4"/>
  <c r="J891" i="4"/>
  <c r="J908" i="4"/>
  <c r="J915" i="4"/>
  <c r="J919" i="4"/>
  <c r="J924" i="4"/>
  <c r="J944" i="4"/>
  <c r="J949" i="4"/>
  <c r="J972" i="4"/>
  <c r="J988" i="4"/>
  <c r="J1023" i="4"/>
  <c r="J1063" i="4"/>
  <c r="J1081" i="4"/>
  <c r="J1090" i="4"/>
  <c r="J1093" i="4"/>
  <c r="J1098" i="4"/>
  <c r="J1102" i="4"/>
  <c r="J1108" i="4"/>
  <c r="J1146" i="4"/>
  <c r="J1154" i="4"/>
  <c r="J1194" i="4"/>
  <c r="J1214" i="4"/>
  <c r="J1236" i="4"/>
  <c r="J1264" i="4"/>
  <c r="J1309" i="4"/>
  <c r="J1340" i="4"/>
  <c r="J1399" i="4"/>
  <c r="J1409" i="4"/>
  <c r="J1417" i="4"/>
  <c r="J1446" i="4"/>
  <c r="J1475" i="4"/>
  <c r="J1497" i="4"/>
  <c r="J1502" i="4"/>
  <c r="J1522" i="4"/>
  <c r="J1528" i="4"/>
  <c r="J1575" i="4"/>
  <c r="J1578" i="4"/>
  <c r="J1584" i="4"/>
  <c r="J1644" i="4"/>
  <c r="J1681" i="4"/>
  <c r="J1696" i="4"/>
  <c r="J1730" i="4"/>
  <c r="J1734" i="4"/>
  <c r="J1744" i="4"/>
  <c r="J1765" i="4"/>
  <c r="J1811" i="4"/>
  <c r="J1825" i="4"/>
  <c r="J1840" i="4"/>
  <c r="J1842" i="4"/>
  <c r="J1854" i="4"/>
  <c r="J1857" i="4"/>
  <c r="J1887" i="4"/>
  <c r="J1895" i="4"/>
  <c r="J10" i="4"/>
  <c r="J34" i="4"/>
  <c r="J81" i="4"/>
  <c r="J92" i="4"/>
  <c r="J101" i="4"/>
  <c r="J121" i="4"/>
  <c r="J123" i="4"/>
  <c r="J132" i="4"/>
  <c r="J136" i="4"/>
  <c r="J142" i="4"/>
  <c r="J146" i="4"/>
  <c r="J161" i="4"/>
  <c r="J191" i="4"/>
  <c r="J209" i="4"/>
  <c r="J214" i="4"/>
  <c r="J249" i="4"/>
  <c r="J254" i="4"/>
  <c r="J327" i="4"/>
  <c r="J395" i="4"/>
  <c r="J402" i="4"/>
  <c r="J419" i="4"/>
  <c r="J427" i="4"/>
  <c r="J461" i="4"/>
  <c r="J504" i="4"/>
  <c r="J578" i="4"/>
  <c r="J584" i="4"/>
  <c r="J597" i="4"/>
  <c r="J607" i="4"/>
  <c r="J608" i="4"/>
  <c r="J622" i="4"/>
  <c r="J636" i="4"/>
  <c r="J702" i="4"/>
  <c r="J715" i="4"/>
  <c r="J719" i="4"/>
  <c r="J899" i="4"/>
  <c r="J931" i="4"/>
  <c r="J945" i="4"/>
  <c r="J969" i="4"/>
  <c r="J971" i="4"/>
  <c r="J979" i="4"/>
  <c r="J983" i="4"/>
  <c r="J985" i="4"/>
  <c r="J1003" i="4"/>
  <c r="J1006" i="4"/>
  <c r="J1043" i="4"/>
  <c r="J1054" i="4"/>
  <c r="J1070" i="4"/>
  <c r="J1096" i="4"/>
  <c r="J1097" i="4"/>
  <c r="J1117" i="4"/>
  <c r="J1137" i="4"/>
  <c r="J1139" i="4"/>
  <c r="J1150" i="4"/>
  <c r="J1160" i="4"/>
  <c r="J1218" i="4"/>
  <c r="J1224" i="4"/>
  <c r="J1228" i="4"/>
  <c r="J1242" i="4"/>
  <c r="J1272" i="4"/>
  <c r="J1291" i="4"/>
  <c r="J1325" i="4"/>
  <c r="J1335" i="4"/>
  <c r="J1346" i="4"/>
  <c r="J1350" i="4"/>
  <c r="J1379" i="4"/>
  <c r="J1382" i="4"/>
  <c r="J1395" i="4"/>
  <c r="J1401" i="4"/>
  <c r="J1408" i="4"/>
  <c r="J1422" i="4"/>
  <c r="J1427" i="4"/>
  <c r="J1428" i="4"/>
  <c r="J1442" i="4"/>
  <c r="J1459" i="4"/>
  <c r="J1460" i="4"/>
  <c r="J1555" i="4"/>
  <c r="J1569" i="4"/>
  <c r="J1577" i="4"/>
  <c r="J1585" i="4"/>
  <c r="J1587" i="4"/>
  <c r="J1603" i="4"/>
  <c r="J1683" i="4"/>
  <c r="J1687" i="4"/>
  <c r="J1707" i="4"/>
  <c r="J1724" i="4"/>
  <c r="J1735" i="4"/>
  <c r="J1752" i="4"/>
  <c r="J1762" i="4"/>
  <c r="J1766" i="4"/>
  <c r="J1783" i="4"/>
  <c r="J1833" i="4"/>
  <c r="J1878" i="4"/>
  <c r="J1888" i="4"/>
  <c r="J13" i="4"/>
  <c r="J23" i="4"/>
  <c r="J61" i="4"/>
  <c r="J80" i="4"/>
  <c r="J150" i="4"/>
  <c r="J159" i="4"/>
  <c r="J169" i="4"/>
  <c r="J177" i="4"/>
  <c r="J212" i="4"/>
  <c r="J236" i="4"/>
  <c r="J253" i="4"/>
  <c r="J256" i="4"/>
  <c r="J262" i="4"/>
  <c r="J266" i="4"/>
  <c r="J345" i="4"/>
  <c r="J367" i="4"/>
  <c r="J381" i="4"/>
  <c r="J416" i="4"/>
  <c r="J439" i="4"/>
  <c r="J459" i="4"/>
  <c r="J471" i="4"/>
  <c r="J519" i="4"/>
  <c r="J566" i="4"/>
  <c r="J603" i="4"/>
  <c r="J627" i="4"/>
  <c r="J646" i="4"/>
  <c r="J699" i="4"/>
  <c r="J722" i="4"/>
  <c r="J729" i="4"/>
  <c r="J798" i="4"/>
  <c r="J853" i="4"/>
  <c r="J864" i="4"/>
  <c r="J887" i="4"/>
  <c r="J894" i="4"/>
  <c r="J906" i="4"/>
  <c r="J967" i="4"/>
  <c r="J970" i="4"/>
  <c r="J976" i="4"/>
  <c r="J995" i="4"/>
  <c r="J998" i="4"/>
  <c r="J1013" i="4"/>
  <c r="J1051" i="4"/>
  <c r="J1068" i="4"/>
  <c r="J1076" i="4"/>
  <c r="J1100" i="4"/>
  <c r="J1115" i="4"/>
  <c r="J1118" i="4"/>
  <c r="J1133" i="4"/>
  <c r="J1138" i="4"/>
  <c r="J1163" i="4"/>
  <c r="J1230" i="4"/>
  <c r="J1233" i="4"/>
  <c r="J1246" i="4"/>
  <c r="J1263" i="4"/>
  <c r="J1268" i="4"/>
  <c r="J1271" i="4"/>
  <c r="J1337" i="4"/>
  <c r="J1370" i="4"/>
  <c r="J1433" i="4"/>
  <c r="J1512" i="4"/>
  <c r="J1529" i="4"/>
  <c r="J1568" i="4"/>
  <c r="J1574" i="4"/>
  <c r="J1615" i="4"/>
  <c r="J1624" i="4"/>
  <c r="J1636" i="4"/>
  <c r="J1656" i="4"/>
  <c r="J1663" i="4"/>
  <c r="J1678" i="4"/>
  <c r="J1757" i="4"/>
  <c r="J1782" i="4"/>
  <c r="J1817" i="4"/>
  <c r="J1839" i="4"/>
  <c r="J1872" i="4"/>
  <c r="J1874" i="4"/>
  <c r="J1889" i="4"/>
  <c r="J1900" i="4"/>
  <c r="J37" i="4"/>
  <c r="J67" i="4"/>
  <c r="J96" i="4"/>
  <c r="J113" i="4"/>
  <c r="J190" i="4"/>
  <c r="J197" i="4"/>
  <c r="J213" i="4"/>
  <c r="J242" i="4"/>
  <c r="J276" i="4"/>
  <c r="J348" i="4"/>
  <c r="J350" i="4"/>
  <c r="J364" i="4"/>
  <c r="J373" i="4"/>
  <c r="J398" i="4"/>
  <c r="J434" i="4"/>
  <c r="J441" i="4"/>
  <c r="J456" i="4"/>
  <c r="J457" i="4"/>
  <c r="J479" i="4"/>
  <c r="J514" i="4"/>
  <c r="J525" i="4"/>
  <c r="J542" i="4"/>
  <c r="J545" i="4"/>
  <c r="J549" i="4"/>
  <c r="J560" i="4"/>
  <c r="J579" i="4"/>
  <c r="J595" i="4"/>
  <c r="J650" i="4"/>
  <c r="J658" i="4"/>
  <c r="J723" i="4"/>
  <c r="J745" i="4"/>
  <c r="J751" i="4"/>
  <c r="J775" i="4"/>
  <c r="J781" i="4"/>
  <c r="J800" i="4"/>
  <c r="J805" i="4"/>
  <c r="J816" i="4"/>
  <c r="J822" i="4"/>
  <c r="J831" i="4"/>
  <c r="J843" i="4"/>
  <c r="J846" i="4"/>
  <c r="J857" i="4"/>
  <c r="J863" i="4"/>
  <c r="J868" i="4"/>
  <c r="J921" i="4"/>
  <c r="J957" i="4"/>
  <c r="J986" i="4"/>
  <c r="J992" i="4"/>
  <c r="J999" i="4"/>
  <c r="J1010" i="4"/>
  <c r="J1019" i="4"/>
  <c r="J1033" i="4"/>
  <c r="J1084" i="4"/>
  <c r="J1091" i="4"/>
  <c r="J1113" i="4"/>
  <c r="J1125" i="4"/>
  <c r="J1184" i="4"/>
  <c r="J1195" i="4"/>
  <c r="J1217" i="4"/>
  <c r="J1240" i="4"/>
  <c r="J1304" i="4"/>
  <c r="J1307" i="4"/>
  <c r="J1310" i="4"/>
  <c r="J1316" i="4"/>
  <c r="J1323" i="4"/>
  <c r="J1360" i="4"/>
  <c r="J1365" i="4"/>
  <c r="J1376" i="4"/>
  <c r="J1400" i="4"/>
  <c r="J1406" i="4"/>
  <c r="J1413" i="4"/>
  <c r="J1415" i="4"/>
  <c r="J1435" i="4"/>
  <c r="J1447" i="4"/>
  <c r="J1463" i="4"/>
  <c r="J1504" i="4"/>
  <c r="J1537" i="4"/>
  <c r="J1541" i="4"/>
  <c r="J1546" i="4"/>
  <c r="J1566" i="4"/>
  <c r="J1576" i="4"/>
  <c r="J1582" i="4"/>
  <c r="J1597" i="4"/>
  <c r="J1602" i="4"/>
  <c r="J1654" i="4"/>
  <c r="J1661" i="4"/>
  <c r="J1668" i="4"/>
  <c r="J1679" i="4"/>
  <c r="J1686" i="4"/>
  <c r="J1702" i="4"/>
  <c r="J1714" i="4"/>
  <c r="J1717" i="4"/>
  <c r="J1727" i="4"/>
  <c r="J1737" i="4"/>
  <c r="J1741" i="4"/>
  <c r="J1746" i="4"/>
  <c r="J1751" i="4"/>
  <c r="J1773" i="4"/>
  <c r="J1790" i="4"/>
  <c r="J1869" i="4"/>
  <c r="J1886" i="4"/>
  <c r="J1893" i="4"/>
  <c r="J1901" i="4"/>
  <c r="J33" i="4"/>
  <c r="J49" i="4"/>
  <c r="J63" i="4"/>
  <c r="J117" i="4"/>
  <c r="J120" i="4"/>
  <c r="J131" i="4"/>
  <c r="J139" i="4"/>
  <c r="J158" i="4"/>
  <c r="J186" i="4"/>
  <c r="J195" i="4"/>
  <c r="J204" i="4"/>
  <c r="J238" i="4"/>
  <c r="J280" i="4"/>
  <c r="J291" i="4"/>
  <c r="J315" i="4"/>
  <c r="J352" i="4"/>
  <c r="J375" i="4"/>
  <c r="J399" i="4"/>
  <c r="J436" i="4"/>
  <c r="J494" i="4"/>
  <c r="J501" i="4"/>
  <c r="J507" i="4"/>
  <c r="J537" i="4"/>
  <c r="J564" i="4"/>
  <c r="J568" i="4"/>
  <c r="J573" i="4"/>
  <c r="J577" i="4"/>
  <c r="J587" i="4"/>
  <c r="J612" i="4"/>
  <c r="J618" i="4"/>
  <c r="J644" i="4"/>
  <c r="J659" i="4"/>
  <c r="J665" i="4"/>
  <c r="J679" i="4"/>
  <c r="J713" i="4"/>
  <c r="J725" i="4"/>
  <c r="J750" i="4"/>
  <c r="J778" i="4"/>
  <c r="J819" i="4"/>
  <c r="J845" i="4"/>
  <c r="J847" i="4"/>
  <c r="J858" i="4"/>
  <c r="J872" i="4"/>
  <c r="J879" i="4"/>
  <c r="J881" i="4"/>
  <c r="J948" i="4"/>
  <c r="J954" i="4"/>
  <c r="J963" i="4"/>
  <c r="J1073" i="4"/>
  <c r="J1079" i="4"/>
  <c r="J1099" i="4"/>
  <c r="J1106" i="4"/>
  <c r="J1110" i="4"/>
  <c r="J1122" i="4"/>
  <c r="J1155" i="4"/>
  <c r="J1185" i="4"/>
  <c r="J1208" i="4"/>
  <c r="J1211" i="4"/>
  <c r="J1256" i="4"/>
  <c r="J1266" i="4"/>
  <c r="J1289" i="4"/>
  <c r="J1297" i="4"/>
  <c r="J1319" i="4"/>
  <c r="J1324" i="4"/>
  <c r="J1334" i="4"/>
  <c r="J1372" i="4"/>
  <c r="J1385" i="4"/>
  <c r="J1448" i="4"/>
  <c r="J1465" i="4"/>
  <c r="J1482" i="4"/>
  <c r="J1510" i="4"/>
  <c r="J1516" i="4"/>
  <c r="J1579" i="4"/>
  <c r="J1613" i="4"/>
  <c r="J1617" i="4"/>
  <c r="J1626" i="4"/>
  <c r="J1649" i="4"/>
  <c r="J1670" i="4"/>
  <c r="J1688" i="4"/>
  <c r="J1703" i="4"/>
  <c r="J1722" i="4"/>
  <c r="J1723" i="4"/>
  <c r="J1728" i="4"/>
  <c r="J1755" i="4"/>
  <c r="J1798" i="4"/>
  <c r="J1818" i="4"/>
  <c r="J1828" i="4"/>
  <c r="J1830" i="4"/>
  <c r="J1841" i="4"/>
  <c r="J1863" i="4"/>
  <c r="J1883" i="4"/>
  <c r="J1897" i="4"/>
  <c r="J16" i="4"/>
  <c r="J21" i="4"/>
  <c r="J45" i="4"/>
  <c r="J55" i="4"/>
  <c r="J82" i="4"/>
  <c r="J86" i="4"/>
  <c r="J105" i="4"/>
  <c r="J110" i="4"/>
  <c r="J126" i="4"/>
  <c r="J129" i="4"/>
  <c r="J147" i="4"/>
  <c r="J188" i="4"/>
  <c r="J200" i="4"/>
  <c r="J224" i="4"/>
  <c r="J229" i="4"/>
  <c r="J233" i="4"/>
  <c r="J251" i="4"/>
  <c r="J252" i="4"/>
  <c r="J284" i="4"/>
  <c r="J297" i="4"/>
  <c r="J308" i="4"/>
  <c r="J312" i="4"/>
  <c r="J316" i="4"/>
  <c r="J355" i="4"/>
  <c r="J358" i="4"/>
  <c r="J431" i="4"/>
  <c r="J451" i="4"/>
  <c r="J454" i="4"/>
  <c r="J474" i="4"/>
  <c r="J482" i="4"/>
  <c r="J528" i="4"/>
  <c r="J536" i="4"/>
  <c r="J563" i="4"/>
  <c r="J570" i="4"/>
  <c r="J575" i="4"/>
  <c r="J593" i="4"/>
  <c r="J610" i="4"/>
  <c r="J619" i="4"/>
  <c r="J663" i="4"/>
  <c r="J666" i="4"/>
  <c r="J672" i="4"/>
  <c r="J677" i="4"/>
  <c r="J685" i="4"/>
  <c r="J697" i="4"/>
  <c r="J727" i="4"/>
  <c r="J748" i="4"/>
  <c r="J769" i="4"/>
  <c r="J777" i="4"/>
  <c r="J780" i="4"/>
  <c r="J794" i="4"/>
  <c r="J808" i="4"/>
  <c r="J815" i="4"/>
  <c r="J823" i="4"/>
  <c r="J834" i="4"/>
  <c r="J870" i="4"/>
  <c r="J885" i="4"/>
  <c r="J898" i="4"/>
  <c r="J904" i="4"/>
  <c r="J923" i="4"/>
  <c r="J964" i="4"/>
  <c r="J990" i="4"/>
  <c r="J1014" i="4"/>
  <c r="J1058" i="4"/>
  <c r="J1064" i="4"/>
  <c r="J1107" i="4"/>
  <c r="J1119" i="4"/>
  <c r="J1128" i="4"/>
  <c r="J1166" i="4"/>
  <c r="J1181" i="4"/>
  <c r="J1212" i="4"/>
  <c r="J1222" i="4"/>
  <c r="J1253" i="4"/>
  <c r="J1262" i="4"/>
  <c r="J1308" i="4"/>
  <c r="J1341" i="4"/>
  <c r="J1347" i="4"/>
  <c r="J1378" i="4"/>
  <c r="J1381" i="4"/>
  <c r="J1397" i="4"/>
  <c r="J1440" i="4"/>
  <c r="J1449" i="4"/>
  <c r="J1467" i="4"/>
  <c r="J1474" i="4"/>
  <c r="J1501" i="4"/>
  <c r="J1518" i="4"/>
  <c r="J1525" i="4"/>
  <c r="J1535" i="4"/>
  <c r="J1556" i="4"/>
  <c r="J1599" i="4"/>
  <c r="J1619" i="4"/>
  <c r="J1646" i="4"/>
  <c r="J1653" i="4"/>
  <c r="J1655" i="4"/>
  <c r="J1749" i="4"/>
  <c r="J1759" i="4"/>
  <c r="J1763" i="4"/>
  <c r="J1801" i="4"/>
  <c r="J1808" i="4"/>
  <c r="J1815" i="4"/>
  <c r="J1819" i="4"/>
  <c r="J1831" i="4"/>
  <c r="J1851" i="4"/>
  <c r="J1853" i="4"/>
  <c r="J1864" i="4"/>
  <c r="J11" i="4"/>
  <c r="J19" i="4"/>
  <c r="J27" i="4"/>
  <c r="J31" i="4"/>
  <c r="J39" i="4"/>
  <c r="J40" i="4"/>
  <c r="J103" i="4"/>
  <c r="J165" i="4"/>
  <c r="J178" i="4"/>
  <c r="J189" i="4"/>
  <c r="J230" i="4"/>
  <c r="J275" i="4"/>
  <c r="J289" i="4"/>
  <c r="J333" i="4"/>
  <c r="J337" i="4"/>
  <c r="J400" i="4"/>
  <c r="J409" i="4"/>
  <c r="J413" i="4"/>
  <c r="J424" i="4"/>
  <c r="J478" i="4"/>
  <c r="J480" i="4"/>
  <c r="J510" i="4"/>
  <c r="J552" i="4"/>
  <c r="J574" i="4"/>
  <c r="J586" i="4"/>
  <c r="J591" i="4"/>
  <c r="J594" i="4"/>
  <c r="J656" i="4"/>
  <c r="J686" i="4"/>
  <c r="J711" i="4"/>
  <c r="J737" i="4"/>
  <c r="J740" i="4"/>
  <c r="J785" i="4"/>
  <c r="J803" i="4"/>
  <c r="J821" i="4"/>
  <c r="J836" i="4"/>
  <c r="J849" i="4"/>
  <c r="J862" i="4"/>
  <c r="J867" i="4"/>
  <c r="J875" i="4"/>
  <c r="J878" i="4"/>
  <c r="J880" i="4"/>
  <c r="J920" i="4"/>
  <c r="J937" i="4"/>
  <c r="J950" i="4"/>
  <c r="J955" i="4"/>
  <c r="J1004" i="4"/>
  <c r="J1009" i="4"/>
  <c r="J1035" i="4"/>
  <c r="J1065" i="4"/>
  <c r="J1072" i="4"/>
  <c r="J1086" i="4"/>
  <c r="J1094" i="4"/>
  <c r="J1109" i="4"/>
  <c r="J1116" i="4"/>
  <c r="J1142" i="4"/>
  <c r="J1143" i="4"/>
  <c r="J1147" i="4"/>
  <c r="J1159" i="4"/>
  <c r="J1164" i="4"/>
  <c r="J1177" i="4"/>
  <c r="J1226" i="4"/>
  <c r="J1241" i="4"/>
  <c r="J1284" i="4"/>
  <c r="J1299" i="4"/>
  <c r="J1301" i="4"/>
  <c r="J1327" i="4"/>
  <c r="J1343" i="4"/>
  <c r="J1348" i="4"/>
  <c r="J1403" i="4"/>
  <c r="J1437" i="4"/>
  <c r="J1471" i="4"/>
  <c r="J1480" i="4"/>
  <c r="J1484" i="4"/>
  <c r="J1499" i="4"/>
  <c r="J1509" i="4"/>
  <c r="J1532" i="4"/>
  <c r="J1592" i="4"/>
  <c r="J1596" i="4"/>
  <c r="J1608" i="4"/>
  <c r="J1628" i="4"/>
  <c r="J1671" i="4"/>
  <c r="J1682" i="4"/>
  <c r="J1708" i="4"/>
  <c r="J1721" i="4"/>
  <c r="J1739" i="4"/>
  <c r="J1793" i="4"/>
  <c r="J1822" i="4"/>
  <c r="J1826" i="4"/>
  <c r="J1832" i="4"/>
  <c r="J1836" i="4"/>
  <c r="J1868" i="4"/>
  <c r="J1885" i="4"/>
  <c r="J1896" i="4"/>
  <c r="J4" i="4"/>
  <c r="J7" i="4"/>
  <c r="J74" i="4"/>
  <c r="J91" i="4"/>
  <c r="J97" i="4"/>
  <c r="J109" i="4"/>
  <c r="J135" i="4"/>
  <c r="J141" i="4"/>
  <c r="J167" i="4"/>
  <c r="J176" i="4"/>
  <c r="J220" i="4"/>
  <c r="J232" i="4"/>
  <c r="J263" i="4"/>
  <c r="J270" i="4"/>
  <c r="J279" i="4"/>
  <c r="J322" i="4"/>
  <c r="J339" i="4"/>
  <c r="J354" i="4"/>
  <c r="J361" i="4"/>
  <c r="J365" i="4"/>
  <c r="J384" i="4"/>
  <c r="J406" i="4"/>
  <c r="J418" i="4"/>
  <c r="J426" i="4"/>
  <c r="J437" i="4"/>
  <c r="J465" i="4"/>
  <c r="J481" i="4"/>
  <c r="J488" i="4"/>
  <c r="J526" i="4"/>
  <c r="J531" i="4"/>
  <c r="J567" i="4"/>
  <c r="J583" i="4"/>
  <c r="J592" i="4"/>
  <c r="J596" i="4"/>
  <c r="J604" i="4"/>
  <c r="J617" i="4"/>
  <c r="J629" i="4"/>
  <c r="J632" i="4"/>
  <c r="J653" i="4"/>
  <c r="J668" i="4"/>
  <c r="J678" i="4"/>
  <c r="J701" i="4"/>
  <c r="J706" i="4"/>
  <c r="J707" i="4"/>
  <c r="J733" i="4"/>
  <c r="J741" i="4"/>
  <c r="J746" i="4"/>
  <c r="J765" i="4"/>
  <c r="J776" i="4"/>
  <c r="J782" i="4"/>
  <c r="J787" i="4"/>
  <c r="J795" i="4"/>
  <c r="J813" i="4"/>
  <c r="J832" i="4"/>
  <c r="J844" i="4"/>
  <c r="J883" i="4"/>
  <c r="J895" i="4"/>
  <c r="J947" i="4"/>
  <c r="J952" i="4"/>
  <c r="J962" i="4"/>
  <c r="J980" i="4"/>
  <c r="J981" i="4"/>
  <c r="J1001" i="4"/>
  <c r="J1008" i="4"/>
  <c r="J1041" i="4"/>
  <c r="J1052" i="4"/>
  <c r="J1060" i="4"/>
  <c r="J1078" i="4"/>
  <c r="J1126" i="4"/>
  <c r="J1151" i="4"/>
  <c r="J1174" i="4"/>
  <c r="J1204" i="4"/>
  <c r="J1207" i="4"/>
  <c r="J1227" i="4"/>
  <c r="J1277" i="4"/>
  <c r="J1288" i="4"/>
  <c r="J1345" i="4"/>
  <c r="J1349" i="4"/>
  <c r="J1352" i="4"/>
  <c r="J1388" i="4"/>
  <c r="J1420" i="4"/>
  <c r="J1436" i="4"/>
  <c r="J1457" i="4"/>
  <c r="J1473" i="4"/>
  <c r="J1476" i="4"/>
  <c r="J1489" i="4"/>
  <c r="J1515" i="4"/>
  <c r="J1523" i="4"/>
  <c r="J1531" i="4"/>
  <c r="J1553" i="4"/>
  <c r="J1573" i="4"/>
  <c r="J1586" i="4"/>
  <c r="J1590" i="4"/>
  <c r="J1604" i="4"/>
  <c r="J1611" i="4"/>
  <c r="J1625" i="4"/>
  <c r="J1645" i="4"/>
  <c r="J1662" i="4"/>
  <c r="J1669" i="4"/>
  <c r="J1690" i="4"/>
  <c r="J1693" i="4"/>
  <c r="J1698" i="4"/>
  <c r="J1706" i="4"/>
  <c r="J1774" i="4"/>
  <c r="J1820" i="4"/>
  <c r="J1837" i="4"/>
  <c r="J1856" i="4"/>
  <c r="J1873" i="4"/>
  <c r="J25" i="4"/>
  <c r="J57" i="4"/>
  <c r="J66" i="4"/>
  <c r="J89" i="4"/>
  <c r="J111" i="4"/>
  <c r="J119" i="4"/>
  <c r="J137" i="4"/>
  <c r="J194" i="4"/>
  <c r="J201" i="4"/>
  <c r="J240" i="4"/>
  <c r="J241" i="4"/>
  <c r="J258" i="4"/>
  <c r="J277" i="4"/>
  <c r="J283" i="4"/>
  <c r="J285" i="4"/>
  <c r="J293" i="4"/>
  <c r="J302" i="4"/>
  <c r="J313" i="4"/>
  <c r="J332" i="4"/>
  <c r="J356" i="4"/>
  <c r="J379" i="4"/>
  <c r="J388" i="4"/>
  <c r="J392" i="4"/>
  <c r="J438" i="4"/>
  <c r="J443" i="4"/>
  <c r="J450" i="4"/>
  <c r="J485" i="4"/>
  <c r="J490" i="4"/>
  <c r="J512" i="4"/>
  <c r="J539" i="4"/>
  <c r="J557" i="4"/>
  <c r="J559" i="4"/>
  <c r="J571" i="4"/>
  <c r="J598" i="4"/>
  <c r="J639" i="4"/>
  <c r="J654" i="4"/>
  <c r="J691" i="4"/>
  <c r="J692" i="4"/>
  <c r="J724" i="4"/>
  <c r="J736" i="4"/>
  <c r="J743" i="4"/>
  <c r="J784" i="4"/>
  <c r="J810" i="4"/>
  <c r="J818" i="4"/>
  <c r="J839" i="4"/>
  <c r="J871" i="4"/>
  <c r="J882" i="4"/>
  <c r="J903" i="4"/>
  <c r="J965" i="4"/>
  <c r="J1030" i="4"/>
  <c r="J1046" i="4"/>
  <c r="J1055" i="4"/>
  <c r="J1059" i="4"/>
  <c r="J1105" i="4"/>
  <c r="J1124" i="4"/>
  <c r="J1129" i="4"/>
  <c r="J1136" i="4"/>
  <c r="J1141" i="4"/>
  <c r="J1175" i="4"/>
  <c r="J1178" i="4"/>
  <c r="J1182" i="4"/>
  <c r="J1186" i="4"/>
  <c r="J1190" i="4"/>
  <c r="J1202" i="4"/>
  <c r="J1206" i="4"/>
  <c r="J1213" i="4"/>
  <c r="J1229" i="4"/>
  <c r="J1252" i="4"/>
  <c r="J1257" i="4"/>
  <c r="J1279" i="4"/>
  <c r="J1282" i="4"/>
  <c r="J1298" i="4"/>
  <c r="J1339" i="4"/>
  <c r="J1353" i="4"/>
  <c r="J1356" i="4"/>
  <c r="J1402" i="4"/>
  <c r="J1405" i="4"/>
  <c r="J1407" i="4"/>
  <c r="J1414" i="4"/>
  <c r="J1450" i="4"/>
  <c r="J1452" i="4"/>
  <c r="J1478" i="4"/>
  <c r="J1550" i="4"/>
  <c r="J1571" i="4"/>
  <c r="J1674" i="4"/>
  <c r="J1733" i="4"/>
  <c r="J1760" i="4"/>
  <c r="J1768" i="4"/>
  <c r="J1796" i="4"/>
  <c r="J1805" i="4"/>
  <c r="J1891" i="4"/>
  <c r="J8" i="4"/>
  <c r="J15" i="4"/>
  <c r="J29" i="4"/>
  <c r="J98" i="4"/>
  <c r="J100" i="4"/>
  <c r="J138" i="4"/>
  <c r="J145" i="4"/>
  <c r="J152" i="4"/>
  <c r="J173" i="4"/>
  <c r="J180" i="4"/>
  <c r="J183" i="4"/>
  <c r="J227" i="4"/>
  <c r="J310" i="4"/>
  <c r="J319" i="4"/>
  <c r="J338" i="4"/>
  <c r="J351" i="4"/>
  <c r="J378" i="4"/>
  <c r="J404" i="4"/>
  <c r="J410" i="4"/>
  <c r="J414" i="4"/>
  <c r="J422" i="4"/>
  <c r="J430" i="4"/>
  <c r="J444" i="4"/>
  <c r="J500" i="4"/>
  <c r="J522" i="4"/>
  <c r="J534" i="4"/>
  <c r="J588" i="4"/>
  <c r="J614" i="4"/>
  <c r="J630" i="4"/>
  <c r="J690" i="4"/>
  <c r="J738" i="4"/>
  <c r="J742" i="4"/>
  <c r="J749" i="4"/>
  <c r="J754" i="4"/>
  <c r="J757" i="4"/>
  <c r="J796" i="4"/>
  <c r="J855" i="4"/>
  <c r="J888" i="4"/>
  <c r="J930" i="4"/>
  <c r="J938" i="4"/>
  <c r="J951" i="4"/>
  <c r="J953" i="4"/>
  <c r="J974" i="4"/>
  <c r="J982" i="4"/>
  <c r="J1005" i="4"/>
  <c r="J1036" i="4"/>
  <c r="J1044" i="4"/>
  <c r="J1062" i="4"/>
  <c r="J1069" i="4"/>
  <c r="J1103" i="4"/>
  <c r="J1120" i="4"/>
  <c r="J1130" i="4"/>
  <c r="J1198" i="4"/>
  <c r="J1200" i="4"/>
  <c r="J1221" i="4"/>
  <c r="J1251" i="4"/>
  <c r="J1255" i="4"/>
  <c r="J1258" i="4"/>
  <c r="J1296" i="4"/>
  <c r="J1393" i="4"/>
  <c r="J1416" i="4"/>
  <c r="J1421" i="4"/>
  <c r="J1458" i="4"/>
  <c r="J1505" i="4"/>
  <c r="J1506" i="4"/>
  <c r="J1524" i="4"/>
  <c r="J1538" i="4"/>
  <c r="J1605" i="4"/>
  <c r="J1612" i="4"/>
  <c r="J1629" i="4"/>
  <c r="J1641" i="4"/>
  <c r="J1648" i="4"/>
  <c r="J1665" i="4"/>
  <c r="J1694" i="4"/>
  <c r="J1700" i="4"/>
  <c r="J1715" i="4"/>
  <c r="J1747" i="4"/>
  <c r="J1786" i="4"/>
  <c r="J1797" i="4"/>
  <c r="J1810" i="4"/>
  <c r="J1812" i="4"/>
  <c r="J1829" i="4"/>
  <c r="J1862" i="4"/>
  <c r="J1894" i="4"/>
  <c r="J2" i="4"/>
  <c r="J20" i="4"/>
  <c r="J26" i="4"/>
  <c r="J35" i="4"/>
  <c r="J93" i="4"/>
  <c r="J95" i="4"/>
  <c r="J104" i="4"/>
  <c r="J118" i="4"/>
  <c r="J140" i="4"/>
  <c r="J164" i="4"/>
  <c r="J168" i="4"/>
  <c r="J184" i="4"/>
  <c r="J196" i="4"/>
  <c r="J205" i="4"/>
  <c r="J222" i="4"/>
  <c r="J226" i="4"/>
  <c r="J250" i="4"/>
  <c r="J264" i="4"/>
  <c r="J303" i="4"/>
  <c r="J307" i="4"/>
  <c r="J334" i="4"/>
  <c r="J366" i="4"/>
  <c r="J382" i="4"/>
  <c r="J391" i="4"/>
  <c r="J412" i="4"/>
  <c r="J428" i="4"/>
  <c r="J445" i="4"/>
  <c r="J453" i="4"/>
  <c r="J462" i="4"/>
  <c r="J466" i="4"/>
  <c r="J505" i="4"/>
  <c r="J523" i="4"/>
  <c r="J530" i="4"/>
  <c r="J543" i="4"/>
  <c r="J550" i="4"/>
  <c r="J553" i="4"/>
  <c r="J558" i="4"/>
  <c r="J599" i="4"/>
  <c r="J605" i="4"/>
  <c r="J613" i="4"/>
  <c r="J670" i="4"/>
  <c r="J675" i="4"/>
  <c r="J680" i="4"/>
  <c r="J684" i="4"/>
  <c r="J726" i="4"/>
  <c r="J739" i="4"/>
  <c r="J747" i="4"/>
  <c r="J762" i="4"/>
  <c r="J789" i="4"/>
  <c r="J828" i="4"/>
  <c r="J859" i="4"/>
  <c r="J861" i="4"/>
  <c r="J892" i="4"/>
  <c r="J900" i="4"/>
  <c r="J922" i="4"/>
  <c r="J932" i="4"/>
  <c r="J966" i="4"/>
  <c r="J978" i="4"/>
  <c r="J1083" i="4"/>
  <c r="J1087" i="4"/>
  <c r="J1092" i="4"/>
  <c r="J1157" i="4"/>
  <c r="J1188" i="4"/>
  <c r="J1215" i="4"/>
  <c r="J1232" i="4"/>
  <c r="J1235" i="4"/>
  <c r="J1278" i="4"/>
  <c r="J1320" i="4"/>
  <c r="J1326" i="4"/>
  <c r="J1328" i="4"/>
  <c r="J1357" i="4"/>
  <c r="J1361" i="4"/>
  <c r="J1368" i="4"/>
  <c r="J1373" i="4"/>
  <c r="J1411" i="4"/>
  <c r="J1425" i="4"/>
  <c r="J1429" i="4"/>
  <c r="J1464" i="4"/>
  <c r="J1479" i="4"/>
  <c r="J1486" i="4"/>
  <c r="J1492" i="4"/>
  <c r="J1519" i="4"/>
  <c r="J1521" i="4"/>
  <c r="J1543" i="4"/>
  <c r="J1557" i="4"/>
  <c r="J1572" i="4"/>
  <c r="J1606" i="4"/>
  <c r="J1623" i="4"/>
  <c r="J1659" i="4"/>
  <c r="J1710" i="4"/>
  <c r="J1720" i="4"/>
  <c r="J1725" i="4"/>
  <c r="J1748" i="4"/>
  <c r="J1767" i="4"/>
  <c r="J1770" i="4"/>
  <c r="J1776" i="4"/>
  <c r="J1806" i="4"/>
  <c r="J1823" i="4"/>
  <c r="J1838" i="4"/>
  <c r="J1861" i="4"/>
  <c r="J1875" i="4"/>
  <c r="J1876" i="4"/>
  <c r="J1898" i="4"/>
  <c r="J6" i="4"/>
  <c r="J17" i="4"/>
  <c r="J24" i="4"/>
  <c r="J28" i="4"/>
  <c r="J44" i="4"/>
  <c r="J48" i="4"/>
  <c r="J52" i="4"/>
  <c r="J62" i="4"/>
  <c r="J107" i="4"/>
  <c r="J151" i="4"/>
  <c r="J157" i="4"/>
  <c r="J163" i="4"/>
  <c r="J172" i="4"/>
  <c r="J175" i="4"/>
  <c r="J179" i="4"/>
  <c r="J182" i="4"/>
  <c r="J203" i="4"/>
  <c r="J235" i="4"/>
  <c r="J347" i="4"/>
  <c r="J360" i="4"/>
  <c r="J363" i="4"/>
  <c r="J374" i="4"/>
  <c r="J385" i="4"/>
  <c r="J401" i="4"/>
  <c r="J493" i="4"/>
  <c r="J521" i="4"/>
  <c r="J541" i="4"/>
  <c r="J555" i="4"/>
  <c r="J625" i="4"/>
  <c r="J626" i="4"/>
  <c r="J628" i="4"/>
  <c r="J660" i="4"/>
  <c r="J689" i="4"/>
  <c r="J709" i="4"/>
  <c r="J732" i="4"/>
  <c r="J761" i="4"/>
  <c r="J770" i="4"/>
  <c r="J774" i="4"/>
  <c r="J786" i="4"/>
  <c r="J804" i="4"/>
  <c r="J812" i="4"/>
  <c r="J842" i="4"/>
  <c r="J854" i="4"/>
  <c r="J874" i="4"/>
  <c r="J939" i="4"/>
  <c r="J1007" i="4"/>
  <c r="J1018" i="4"/>
  <c r="J1021" i="4"/>
  <c r="J1032" i="4"/>
  <c r="J1038" i="4"/>
  <c r="J1048" i="4"/>
  <c r="J1077" i="4"/>
  <c r="J1135" i="4"/>
  <c r="J1180" i="4"/>
  <c r="J1210" i="4"/>
  <c r="J1223" i="4"/>
  <c r="J1231" i="4"/>
  <c r="J1239" i="4"/>
  <c r="J1245" i="4"/>
  <c r="J1248" i="4"/>
  <c r="J1254" i="4"/>
  <c r="J1274" i="4"/>
  <c r="J1293" i="4"/>
  <c r="J1303" i="4"/>
  <c r="J1315" i="4"/>
  <c r="J1364" i="4"/>
  <c r="J1371" i="4"/>
  <c r="J1387" i="4"/>
  <c r="J1392" i="4"/>
  <c r="J1404" i="4"/>
  <c r="J1431" i="4"/>
  <c r="J1453" i="4"/>
  <c r="J1456" i="4"/>
  <c r="J1469" i="4"/>
  <c r="J1481" i="4"/>
  <c r="J1485" i="4"/>
  <c r="J1491" i="4"/>
  <c r="J1498" i="4"/>
  <c r="J1540" i="4"/>
  <c r="J1547" i="4"/>
  <c r="J1552" i="4"/>
  <c r="J1561" i="4"/>
  <c r="J1601" i="4"/>
  <c r="J1616" i="4"/>
  <c r="J1622" i="4"/>
  <c r="J1657" i="4"/>
  <c r="J1689" i="4"/>
  <c r="J1705" i="4"/>
  <c r="J1716" i="4"/>
  <c r="J1780" i="4"/>
  <c r="J1809" i="4"/>
  <c r="J36" i="4"/>
  <c r="J54" i="4"/>
  <c r="J77" i="4"/>
  <c r="J122" i="4"/>
  <c r="J155" i="4"/>
  <c r="J170" i="4"/>
  <c r="J174" i="4"/>
  <c r="J215" i="4"/>
  <c r="J223" i="4"/>
  <c r="J228" i="4"/>
  <c r="J257" i="4"/>
  <c r="J260" i="4"/>
  <c r="J281" i="4"/>
  <c r="J287" i="4"/>
  <c r="J301" i="4"/>
  <c r="J329" i="4"/>
  <c r="J331" i="4"/>
  <c r="J343" i="4"/>
  <c r="J387" i="4"/>
  <c r="J396" i="4"/>
  <c r="J407" i="4"/>
  <c r="J446" i="4"/>
  <c r="J467" i="4"/>
  <c r="J472" i="4"/>
  <c r="J476" i="4"/>
  <c r="J508" i="4"/>
  <c r="J535" i="4"/>
  <c r="J547" i="4"/>
  <c r="J556" i="4"/>
  <c r="J580" i="4"/>
  <c r="J643" i="4"/>
  <c r="J662" i="4"/>
  <c r="J716" i="4"/>
  <c r="J720" i="4"/>
  <c r="J730" i="4"/>
  <c r="J758" i="4"/>
  <c r="J766" i="4"/>
  <c r="J771" i="4"/>
  <c r="J869" i="4"/>
  <c r="J890" i="4"/>
  <c r="J911" i="4"/>
  <c r="J914" i="4"/>
  <c r="J927" i="4"/>
  <c r="J942" i="4"/>
  <c r="J958" i="4"/>
  <c r="J1000" i="4"/>
  <c r="J1020" i="4"/>
  <c r="J1022" i="4"/>
  <c r="J1025" i="4"/>
  <c r="J1027" i="4"/>
  <c r="J1037" i="4"/>
  <c r="J1057" i="4"/>
  <c r="J1085" i="4"/>
  <c r="J1114" i="4"/>
  <c r="J1162" i="4"/>
  <c r="J1201" i="4"/>
  <c r="J1259" i="4"/>
  <c r="J1261" i="4"/>
  <c r="J1267" i="4"/>
  <c r="J1294" i="4"/>
  <c r="J1311" i="4"/>
  <c r="J1358" i="4"/>
  <c r="J1362" i="4"/>
  <c r="J1366" i="4"/>
  <c r="J1394" i="4"/>
  <c r="J1451" i="4"/>
  <c r="J1461" i="4"/>
  <c r="J1493" i="4"/>
  <c r="J1507" i="4"/>
  <c r="J1549" i="4"/>
  <c r="J1594" i="4"/>
  <c r="J1609" i="4"/>
  <c r="J1614" i="4"/>
  <c r="J1632" i="4"/>
  <c r="J1640" i="4"/>
  <c r="J1667" i="4"/>
  <c r="J1672" i="4"/>
  <c r="J1684" i="4"/>
  <c r="J1691" i="4"/>
  <c r="J1699" i="4"/>
  <c r="J1711" i="4"/>
  <c r="J1718" i="4"/>
  <c r="J1743" i="4"/>
  <c r="J1756" i="4"/>
  <c r="J1779" i="4"/>
  <c r="J1800" i="4"/>
  <c r="J1804" i="4"/>
  <c r="J1899" i="4"/>
  <c r="J43" i="4"/>
  <c r="J59" i="4"/>
  <c r="J69" i="4"/>
  <c r="J73" i="4"/>
  <c r="J76" i="4"/>
  <c r="J84" i="4"/>
  <c r="J116" i="4"/>
  <c r="J128" i="4"/>
  <c r="J134" i="4"/>
  <c r="J144" i="4"/>
  <c r="J160" i="4"/>
  <c r="J162" i="4"/>
  <c r="J166" i="4"/>
  <c r="J181" i="4"/>
  <c r="J198" i="4"/>
  <c r="J208" i="4"/>
  <c r="J211" i="4"/>
  <c r="J234" i="4"/>
  <c r="J278" i="4"/>
  <c r="J290" i="4"/>
  <c r="J306" i="4"/>
  <c r="J318" i="4"/>
  <c r="J321" i="4"/>
  <c r="J342" i="4"/>
  <c r="J349" i="4"/>
  <c r="J357" i="4"/>
  <c r="J372" i="4"/>
  <c r="J394" i="4"/>
  <c r="J405" i="4"/>
  <c r="J421" i="4"/>
  <c r="J496" i="4"/>
  <c r="J548" i="4"/>
  <c r="J620" i="4"/>
  <c r="J621" i="4"/>
  <c r="J631" i="4"/>
  <c r="J642" i="4"/>
  <c r="J712" i="4"/>
  <c r="J717" i="4"/>
  <c r="J744" i="4"/>
  <c r="J753" i="4"/>
  <c r="J760" i="4"/>
  <c r="J764" i="4"/>
  <c r="J807" i="4"/>
  <c r="J827" i="4"/>
  <c r="J837" i="4"/>
  <c r="J840" i="4"/>
  <c r="J856" i="4"/>
  <c r="J907" i="4"/>
  <c r="J909" i="4"/>
  <c r="J916" i="4"/>
  <c r="J929" i="4"/>
  <c r="J956" i="4"/>
  <c r="J977" i="4"/>
  <c r="J1017" i="4"/>
  <c r="J1040" i="4"/>
  <c r="J1061" i="4"/>
  <c r="J1121" i="4"/>
  <c r="J1168" i="4"/>
  <c r="J1191" i="4"/>
  <c r="J1209" i="4"/>
  <c r="J1220" i="4"/>
  <c r="J1244" i="4"/>
  <c r="J1260" i="4"/>
  <c r="J1265" i="4"/>
  <c r="J1295" i="4"/>
  <c r="J1302" i="4"/>
  <c r="J1306" i="4"/>
  <c r="J1322" i="4"/>
  <c r="J1331" i="4"/>
  <c r="J1333" i="4"/>
  <c r="J1363" i="4"/>
  <c r="J1375" i="4"/>
  <c r="J1384" i="4"/>
  <c r="J1386" i="4"/>
  <c r="J1398" i="4"/>
  <c r="J1418" i="4"/>
  <c r="J1419" i="4"/>
  <c r="J1424" i="4"/>
  <c r="J1434" i="4"/>
  <c r="J1441" i="4"/>
  <c r="J1472" i="4"/>
  <c r="J1503" i="4"/>
  <c r="J1513" i="4"/>
  <c r="J1526" i="4"/>
  <c r="J1542" i="4"/>
  <c r="J1551" i="4"/>
  <c r="J1560" i="4"/>
  <c r="J1591" i="4"/>
  <c r="J1634" i="4"/>
  <c r="J1637" i="4"/>
  <c r="J1664" i="4"/>
  <c r="J1685" i="4"/>
  <c r="J1713" i="4"/>
  <c r="J1719" i="4"/>
  <c r="J1736" i="4"/>
  <c r="J1740" i="4"/>
  <c r="J1742" i="4"/>
  <c r="J1745" i="4"/>
  <c r="J1758" i="4"/>
  <c r="J1772" i="4"/>
  <c r="J1803" i="4"/>
  <c r="J1827" i="4"/>
  <c r="J1843" i="4"/>
  <c r="J1845" i="4"/>
  <c r="J18" i="4"/>
  <c r="J42" i="4"/>
  <c r="J108" i="4"/>
  <c r="J125" i="4"/>
  <c r="J130" i="4"/>
  <c r="J133" i="4"/>
  <c r="J154" i="4"/>
  <c r="J156" i="4"/>
  <c r="J217" i="4"/>
  <c r="J239" i="4"/>
  <c r="J245" i="4"/>
  <c r="J268" i="4"/>
  <c r="J273" i="4"/>
  <c r="J292" i="4"/>
  <c r="J298" i="4"/>
  <c r="J304" i="4"/>
  <c r="J383" i="4"/>
  <c r="J386" i="4"/>
  <c r="J397" i="4"/>
  <c r="J429" i="4"/>
  <c r="J432" i="4"/>
  <c r="J440" i="4"/>
  <c r="J442" i="4"/>
  <c r="J464" i="4"/>
  <c r="J611" i="4"/>
  <c r="J641" i="4"/>
  <c r="J645" i="4"/>
  <c r="J669" i="4"/>
  <c r="J687" i="4"/>
  <c r="J693" i="4"/>
  <c r="J698" i="4"/>
  <c r="J704" i="4"/>
  <c r="J756" i="4"/>
  <c r="J809" i="4"/>
  <c r="J817" i="4"/>
  <c r="J820" i="4"/>
  <c r="J824" i="4"/>
  <c r="J877" i="4"/>
  <c r="J886" i="4"/>
  <c r="J902" i="4"/>
  <c r="J913" i="4"/>
  <c r="J917" i="4"/>
  <c r="J935" i="4"/>
  <c r="J960" i="4"/>
  <c r="J987" i="4"/>
  <c r="J989" i="4"/>
  <c r="J994" i="4"/>
  <c r="J1012" i="4"/>
  <c r="J1015" i="4"/>
  <c r="J1067" i="4"/>
  <c r="J1089" i="4"/>
  <c r="J1127" i="4"/>
  <c r="J1140" i="4"/>
  <c r="J1153" i="4"/>
  <c r="J1158" i="4"/>
  <c r="J1161" i="4"/>
  <c r="J1171" i="4"/>
  <c r="J1173" i="4"/>
  <c r="J1205" i="4"/>
  <c r="J1238" i="4"/>
  <c r="J1243" i="4"/>
  <c r="J1269" i="4"/>
  <c r="J1273" i="4"/>
  <c r="J1276" i="4"/>
  <c r="J1287" i="4"/>
  <c r="J1369" i="4"/>
  <c r="J1374" i="4"/>
  <c r="J1412" i="4"/>
  <c r="J1423" i="4"/>
  <c r="J1455" i="4"/>
  <c r="J1462" i="4"/>
  <c r="J1488" i="4"/>
  <c r="J1536" i="4"/>
  <c r="J1554" i="4"/>
  <c r="J1558" i="4"/>
  <c r="J1564" i="4"/>
  <c r="J1610" i="4"/>
  <c r="J1635" i="4"/>
  <c r="J1692" i="4"/>
  <c r="J1709" i="4"/>
  <c r="J1778" i="4"/>
  <c r="J1791" i="4"/>
  <c r="J1794" i="4"/>
  <c r="J1795" i="4"/>
  <c r="J1799" i="4"/>
  <c r="J1821" i="4"/>
  <c r="J1859" i="4"/>
  <c r="J1877" i="4"/>
  <c r="J5" i="4"/>
  <c r="J60" i="4"/>
  <c r="J87" i="4"/>
  <c r="J124" i="4"/>
  <c r="J199" i="4"/>
  <c r="J225" i="4"/>
  <c r="J244" i="4"/>
  <c r="J282" i="4"/>
  <c r="J294" i="4"/>
  <c r="J309" i="4"/>
  <c r="J317" i="4"/>
  <c r="J408" i="4"/>
  <c r="J452" i="4"/>
  <c r="J468" i="4"/>
  <c r="J470" i="4"/>
  <c r="J477" i="4"/>
  <c r="J483" i="4"/>
  <c r="J484" i="4"/>
  <c r="J502" i="4"/>
  <c r="J511" i="4"/>
  <c r="J513" i="4"/>
  <c r="J516" i="4"/>
  <c r="J554" i="4"/>
  <c r="J562" i="4"/>
  <c r="J565" i="4"/>
  <c r="J581" i="4"/>
  <c r="J600" i="4"/>
  <c r="J634" i="4"/>
  <c r="J638" i="4"/>
  <c r="J664" i="4"/>
  <c r="J681" i="4"/>
  <c r="J721" i="4"/>
  <c r="J755" i="4"/>
  <c r="J799" i="4"/>
  <c r="J806" i="4"/>
  <c r="J829" i="4"/>
  <c r="J838" i="4"/>
  <c r="J896" i="4"/>
  <c r="J912" i="4"/>
  <c r="J941" i="4"/>
  <c r="J975" i="4"/>
  <c r="J1002" i="4"/>
  <c r="J1039" i="4"/>
  <c r="J1045" i="4"/>
  <c r="J1049" i="4"/>
  <c r="J1066" i="4"/>
  <c r="J1112" i="4"/>
  <c r="J1132" i="4"/>
  <c r="J1152" i="4"/>
  <c r="J1193" i="4"/>
  <c r="J1196" i="4"/>
  <c r="J1225" i="4"/>
  <c r="J1237" i="4"/>
  <c r="J1247" i="4"/>
  <c r="J1275" i="4"/>
  <c r="J1285" i="4"/>
  <c r="J1286" i="4"/>
  <c r="J1292" i="4"/>
  <c r="J1329" i="4"/>
  <c r="J1338" i="4"/>
  <c r="J1342" i="4"/>
  <c r="J1391" i="4"/>
  <c r="J1410" i="4"/>
  <c r="J1430" i="4"/>
  <c r="J1496" i="4"/>
  <c r="J1508" i="4"/>
  <c r="J1527" i="4"/>
  <c r="J1588" i="4"/>
  <c r="J1620" i="4"/>
  <c r="J1639" i="4"/>
  <c r="J1647" i="4"/>
  <c r="J1697" i="4"/>
  <c r="J1726" i="4"/>
  <c r="J1729" i="4"/>
  <c r="J1732" i="4"/>
  <c r="J1738" i="4"/>
  <c r="J1750" i="4"/>
  <c r="J1771" i="4"/>
  <c r="J1777" i="4"/>
  <c r="J1787" i="4"/>
  <c r="J1802" i="4"/>
  <c r="J1813" i="4"/>
  <c r="J1848" i="4"/>
  <c r="J1866" i="4"/>
  <c r="J1880" i="4"/>
  <c r="J1890" i="4"/>
  <c r="J3" i="4"/>
  <c r="J12" i="4"/>
  <c r="J22" i="4"/>
  <c r="J68" i="4"/>
  <c r="J112" i="4"/>
  <c r="J127" i="4"/>
  <c r="J148" i="4"/>
  <c r="J192" i="4"/>
  <c r="J206" i="4"/>
  <c r="J210" i="4"/>
  <c r="J219" i="4"/>
  <c r="J247" i="4"/>
  <c r="J255" i="4"/>
  <c r="J269" i="4"/>
  <c r="J300" i="4"/>
  <c r="J326" i="4"/>
  <c r="J336" i="4"/>
  <c r="J341" i="4"/>
  <c r="J359" i="4"/>
  <c r="J376" i="4"/>
  <c r="J403" i="4"/>
  <c r="J423" i="4"/>
  <c r="J425" i="4"/>
  <c r="J433" i="4"/>
  <c r="J435" i="4"/>
  <c r="J455" i="4"/>
  <c r="J458" i="4"/>
  <c r="J491" i="4"/>
  <c r="J520" i="4"/>
  <c r="J524" i="4"/>
  <c r="J527" i="4"/>
  <c r="J544" i="4"/>
  <c r="J569" i="4"/>
  <c r="J585" i="4"/>
  <c r="J601" i="4"/>
  <c r="J606" i="4"/>
  <c r="J615" i="4"/>
  <c r="J635" i="4"/>
  <c r="J673" i="4"/>
  <c r="J683" i="4"/>
  <c r="J688" i="4"/>
  <c r="J695" i="4"/>
  <c r="J708" i="4"/>
  <c r="J714" i="4"/>
  <c r="J728" i="4"/>
  <c r="J759" i="4"/>
  <c r="J772" i="4"/>
  <c r="J792" i="4"/>
  <c r="J797" i="4"/>
  <c r="J826" i="4"/>
  <c r="J852" i="4"/>
  <c r="J860" i="4"/>
  <c r="J866" i="4"/>
  <c r="J905" i="4"/>
  <c r="J926" i="4"/>
  <c r="J928" i="4"/>
  <c r="J933" i="4"/>
  <c r="J946" i="4"/>
  <c r="J991" i="4"/>
  <c r="J997" i="4"/>
  <c r="J1016" i="4"/>
  <c r="J1031" i="4"/>
  <c r="J1034" i="4"/>
  <c r="J1088" i="4"/>
  <c r="J1111" i="4"/>
  <c r="J1134" i="4"/>
  <c r="J1145" i="4"/>
  <c r="J1167" i="4"/>
  <c r="J1179" i="4"/>
  <c r="J1183" i="4"/>
  <c r="J1187" i="4"/>
  <c r="J1199" i="4"/>
  <c r="J1203" i="4"/>
  <c r="J1219" i="4"/>
  <c r="J1270" i="4"/>
  <c r="J1314" i="4"/>
  <c r="J1318" i="4"/>
  <c r="J1359" i="4"/>
  <c r="J1390" i="4"/>
  <c r="J1432" i="4"/>
  <c r="J1443" i="4"/>
  <c r="J1444" i="4"/>
  <c r="J1468" i="4"/>
  <c r="J1470" i="4"/>
  <c r="J1514" i="4"/>
  <c r="J1520" i="4"/>
  <c r="J1539" i="4"/>
  <c r="J1545" i="4"/>
  <c r="J1548" i="4"/>
  <c r="J1559" i="4"/>
  <c r="J1567" i="4"/>
  <c r="J1631" i="4"/>
  <c r="J1643" i="4"/>
  <c r="J1677" i="4"/>
  <c r="J1761" i="4"/>
  <c r="J1785" i="4"/>
  <c r="J1789" i="4"/>
  <c r="J1807" i="4"/>
  <c r="J1814" i="4"/>
  <c r="J1816" i="4"/>
  <c r="J1835" i="4"/>
  <c r="J1849" i="4"/>
  <c r="J1865" i="4"/>
  <c r="J1867" i="4"/>
  <c r="J1884" i="4"/>
  <c r="J1892" i="4"/>
  <c r="J1903" i="4"/>
  <c r="J14" i="4"/>
  <c r="J30" i="4"/>
  <c r="J38" i="4"/>
  <c r="J41" i="4"/>
  <c r="J51" i="4"/>
  <c r="J56" i="4"/>
  <c r="J70" i="4"/>
  <c r="J85" i="4"/>
  <c r="J99" i="4"/>
  <c r="J143" i="4"/>
  <c r="J153" i="4"/>
  <c r="J171" i="4"/>
  <c r="J243" i="4"/>
  <c r="J272" i="4"/>
  <c r="J311" i="4"/>
  <c r="J314" i="4"/>
  <c r="J325" i="4"/>
  <c r="J335" i="4"/>
  <c r="J346" i="4"/>
  <c r="J353" i="4"/>
  <c r="J369" i="4"/>
  <c r="J371" i="4"/>
  <c r="J415" i="4"/>
  <c r="J463" i="4"/>
  <c r="J473" i="4"/>
  <c r="J495" i="4"/>
  <c r="J515" i="4"/>
  <c r="J532" i="4"/>
  <c r="J590" i="4"/>
  <c r="J609" i="4"/>
  <c r="J633" i="4"/>
  <c r="J671" i="4"/>
  <c r="J676" i="4"/>
  <c r="J694" i="4"/>
  <c r="J710" i="4"/>
  <c r="J735" i="4"/>
  <c r="J779" i="4"/>
  <c r="J783" i="4"/>
  <c r="J788" i="4"/>
  <c r="J793" i="4"/>
  <c r="J814" i="4"/>
  <c r="J833" i="4"/>
  <c r="J835" i="4"/>
  <c r="J841" i="4"/>
  <c r="J851" i="4"/>
  <c r="J876" i="4"/>
  <c r="J884" i="4"/>
  <c r="J889" i="4"/>
  <c r="J893" i="4"/>
  <c r="J897" i="4"/>
  <c r="J901" i="4"/>
  <c r="J940" i="4"/>
  <c r="J959" i="4"/>
  <c r="J961" i="4"/>
  <c r="J968" i="4"/>
  <c r="J993" i="4"/>
  <c r="J1026" i="4"/>
  <c r="J1028" i="4"/>
  <c r="J1042" i="4"/>
  <c r="J1075" i="4"/>
  <c r="J1095" i="4"/>
  <c r="J1101" i="4"/>
  <c r="J1123" i="4"/>
  <c r="J1148" i="4"/>
  <c r="J1165" i="4"/>
  <c r="J1169" i="4"/>
  <c r="J1170" i="4"/>
  <c r="J1172" i="4"/>
  <c r="J1192" i="4"/>
  <c r="J1250" i="4"/>
  <c r="J1290" i="4"/>
  <c r="J1312" i="4"/>
  <c r="J1332" i="4"/>
  <c r="J1344" i="4"/>
  <c r="J1351" i="4"/>
  <c r="J1355" i="4"/>
  <c r="J1396" i="4"/>
  <c r="J1439" i="4"/>
  <c r="J1477" i="4"/>
  <c r="J1483" i="4"/>
  <c r="J1487" i="4"/>
  <c r="J1490" i="4"/>
  <c r="J1494" i="4"/>
  <c r="J1511" i="4"/>
  <c r="J1530" i="4"/>
  <c r="J1534" i="4"/>
  <c r="J1563" i="4"/>
  <c r="J1589" i="4"/>
  <c r="J1598" i="4"/>
  <c r="J1607" i="4"/>
  <c r="J1618" i="4"/>
  <c r="J1650" i="4"/>
  <c r="J1652" i="4"/>
  <c r="J1660" i="4"/>
  <c r="J1673" i="4"/>
  <c r="J1675" i="4"/>
  <c r="J1712" i="4"/>
  <c r="J1754" i="4"/>
  <c r="J1792" i="4"/>
  <c r="J1847" i="4"/>
  <c r="J1850" i="4"/>
  <c r="J1855" i="4"/>
  <c r="J1882" i="4"/>
  <c r="J9" i="4"/>
  <c r="J32" i="4"/>
  <c r="J46" i="4"/>
  <c r="J58" i="4"/>
  <c r="J64" i="4"/>
  <c r="J72" i="4"/>
  <c r="J79" i="4"/>
  <c r="J94" i="4"/>
  <c r="J102" i="4"/>
  <c r="J149" i="4"/>
  <c r="J216" i="4"/>
  <c r="J218" i="4"/>
  <c r="J246" i="4"/>
  <c r="J248" i="4"/>
  <c r="J261" i="4"/>
  <c r="J265" i="4"/>
  <c r="J274" i="4"/>
  <c r="J286" i="4"/>
  <c r="J288" i="4"/>
  <c r="J295" i="4"/>
  <c r="J299" i="4"/>
  <c r="J305" i="4"/>
  <c r="J330" i="4"/>
  <c r="J344" i="4"/>
  <c r="J362" i="4"/>
  <c r="J380" i="4"/>
  <c r="J389" i="4"/>
  <c r="J393" i="4"/>
  <c r="J420" i="4"/>
  <c r="J447" i="4"/>
  <c r="J448" i="4"/>
  <c r="J469" i="4"/>
  <c r="J486" i="4"/>
  <c r="J498" i="4"/>
  <c r="J509" i="4"/>
  <c r="J517" i="4"/>
  <c r="J529" i="4"/>
  <c r="J572" i="4"/>
  <c r="J582" i="4"/>
  <c r="J640" i="4"/>
  <c r="J652" i="4"/>
  <c r="J667" i="4"/>
  <c r="J752" i="4"/>
  <c r="J767" i="4"/>
  <c r="J791" i="4"/>
  <c r="J802" i="4"/>
  <c r="J811" i="4"/>
  <c r="J825" i="4"/>
  <c r="J873" i="4"/>
  <c r="J918" i="4"/>
  <c r="J925" i="4"/>
  <c r="J936" i="4"/>
  <c r="J943" i="4"/>
  <c r="J973" i="4"/>
  <c r="J984" i="4"/>
  <c r="J996" i="4"/>
  <c r="J1050" i="4"/>
  <c r="J1149" i="4"/>
  <c r="J1176" i="4"/>
  <c r="J1189" i="4"/>
  <c r="J1216" i="4"/>
  <c r="J1280" i="4"/>
  <c r="J1283" i="4"/>
  <c r="J1305" i="4"/>
  <c r="J1313" i="4"/>
  <c r="J1317" i="4"/>
  <c r="J1321" i="4"/>
  <c r="J1330" i="4"/>
  <c r="J1336" i="4"/>
  <c r="J1389" i="4"/>
  <c r="J1500" i="4"/>
  <c r="J1544" i="4"/>
  <c r="J1565" i="4"/>
  <c r="J1581" i="4"/>
  <c r="J1583" i="4"/>
  <c r="J1595" i="4"/>
  <c r="J1600" i="4"/>
  <c r="J1621" i="4"/>
  <c r="J1633" i="4"/>
  <c r="J1676" i="4"/>
  <c r="J1695" i="4"/>
  <c r="J1701" i="4"/>
  <c r="J1731" i="4"/>
  <c r="J1764" i="4"/>
  <c r="J1781" i="4"/>
  <c r="J1784" i="4"/>
  <c r="J1788" i="4"/>
  <c r="J1824" i="4"/>
  <c r="J1834" i="4"/>
  <c r="J1844" i="4"/>
  <c r="J1860" i="4"/>
  <c r="J1871" i="4"/>
  <c r="J1881" i="4"/>
  <c r="J1902" i="4"/>
  <c r="H3" i="4"/>
  <c r="I3" i="4" s="1"/>
  <c r="H4" i="4"/>
  <c r="H5" i="4"/>
  <c r="I5" i="4" s="1"/>
  <c r="H7" i="4"/>
  <c r="I7" i="4" s="1"/>
  <c r="H8" i="4"/>
  <c r="I8" i="4" s="1"/>
  <c r="H6" i="4"/>
  <c r="H9" i="4"/>
  <c r="I9" i="4" s="1"/>
  <c r="H10" i="4"/>
  <c r="H11" i="4"/>
  <c r="I11" i="4" s="1"/>
  <c r="H13" i="4"/>
  <c r="I13" i="4" s="1"/>
  <c r="H12" i="4"/>
  <c r="H14" i="4"/>
  <c r="H16" i="4"/>
  <c r="I16" i="4" s="1"/>
  <c r="H15" i="4"/>
  <c r="H19" i="4"/>
  <c r="I19" i="4" s="1"/>
  <c r="H17" i="4"/>
  <c r="H18" i="4"/>
  <c r="I18" i="4" s="1"/>
  <c r="H23" i="4"/>
  <c r="I23" i="4" s="1"/>
  <c r="H21" i="4"/>
  <c r="I21" i="4" s="1"/>
  <c r="H20" i="4"/>
  <c r="H22" i="4"/>
  <c r="I22" i="4" s="1"/>
  <c r="H25" i="4"/>
  <c r="I25" i="4" s="1"/>
  <c r="H24" i="4"/>
  <c r="H27" i="4"/>
  <c r="I27" i="4" s="1"/>
  <c r="H26" i="4"/>
  <c r="H31" i="4"/>
  <c r="I31" i="4" s="1"/>
  <c r="H29" i="4"/>
  <c r="I29" i="4" s="1"/>
  <c r="H28" i="4"/>
  <c r="H30" i="4"/>
  <c r="I30" i="4" s="1"/>
  <c r="H32" i="4"/>
  <c r="H34" i="4"/>
  <c r="I34" i="4" s="1"/>
  <c r="H33" i="4"/>
  <c r="H35" i="4"/>
  <c r="I35" i="4" s="1"/>
  <c r="H36" i="4"/>
  <c r="I36" i="4" s="1"/>
  <c r="H37" i="4"/>
  <c r="H39" i="4"/>
  <c r="I39" i="4" s="1"/>
  <c r="H38" i="4"/>
  <c r="I38" i="4" s="1"/>
  <c r="H40" i="4"/>
  <c r="H43" i="4"/>
  <c r="I43" i="4" s="1"/>
  <c r="H42" i="4"/>
  <c r="I42" i="4" s="1"/>
  <c r="H41" i="4"/>
  <c r="H47" i="4"/>
  <c r="I47" i="4" s="1"/>
  <c r="H45" i="4"/>
  <c r="I45" i="4" s="1"/>
  <c r="H44" i="4"/>
  <c r="H46" i="4"/>
  <c r="I46" i="4" s="1"/>
  <c r="H48" i="4"/>
  <c r="H50" i="4"/>
  <c r="I50" i="4" s="1"/>
  <c r="H49" i="4"/>
  <c r="H51" i="4"/>
  <c r="I51" i="4" s="1"/>
  <c r="H53" i="4"/>
  <c r="I53" i="4" s="1"/>
  <c r="H55" i="4"/>
  <c r="I55" i="4" s="1"/>
  <c r="H52" i="4"/>
  <c r="H54" i="4"/>
  <c r="I54" i="4" s="1"/>
  <c r="H57" i="4"/>
  <c r="I57" i="4" s="1"/>
  <c r="H59" i="4"/>
  <c r="I59" i="4" s="1"/>
  <c r="H56" i="4"/>
  <c r="H58" i="4"/>
  <c r="I58" i="4" s="1"/>
  <c r="H61" i="4"/>
  <c r="I61" i="4" s="1"/>
  <c r="H60" i="4"/>
  <c r="H65" i="4"/>
  <c r="I65" i="4" s="1"/>
  <c r="H63" i="4"/>
  <c r="I63" i="4" s="1"/>
  <c r="H62" i="4"/>
  <c r="H64" i="4"/>
  <c r="I64" i="4" s="1"/>
  <c r="H66" i="4"/>
  <c r="H67" i="4"/>
  <c r="H69" i="4"/>
  <c r="I69" i="4" s="1"/>
  <c r="H68" i="4"/>
  <c r="I68" i="4" s="1"/>
  <c r="H71" i="4"/>
  <c r="I71" i="4" s="1"/>
  <c r="H70" i="4"/>
  <c r="H73" i="4"/>
  <c r="I73" i="4" s="1"/>
  <c r="H72" i="4"/>
  <c r="H75" i="4"/>
  <c r="I75" i="4" s="1"/>
  <c r="H74" i="4"/>
  <c r="H76" i="4"/>
  <c r="I76" i="4" s="1"/>
  <c r="H78" i="4"/>
  <c r="I78" i="4" s="1"/>
  <c r="H77" i="4"/>
  <c r="H80" i="4"/>
  <c r="I80" i="4" s="1"/>
  <c r="H79" i="4"/>
  <c r="H83" i="4"/>
  <c r="I83" i="4" s="1"/>
  <c r="H81" i="4"/>
  <c r="H82" i="4"/>
  <c r="I82" i="4" s="1"/>
  <c r="H84" i="4"/>
  <c r="I84" i="4" s="1"/>
  <c r="H88" i="4"/>
  <c r="I88" i="4" s="1"/>
  <c r="H86" i="4"/>
  <c r="I86" i="4" s="1"/>
  <c r="H87" i="4"/>
  <c r="I87" i="4" s="1"/>
  <c r="H85" i="4"/>
  <c r="H90" i="4"/>
  <c r="I90" i="4" s="1"/>
  <c r="H89" i="4"/>
  <c r="H92" i="4"/>
  <c r="I92" i="4" s="1"/>
  <c r="H91" i="4"/>
  <c r="H93" i="4"/>
  <c r="I93" i="4" s="1"/>
  <c r="H94" i="4"/>
  <c r="I94" i="4" s="1"/>
  <c r="H95" i="4"/>
  <c r="H96" i="4"/>
  <c r="H97" i="4"/>
  <c r="H98" i="4"/>
  <c r="I98" i="4" s="1"/>
  <c r="H99" i="4"/>
  <c r="I99" i="4" s="1"/>
  <c r="H100" i="4"/>
  <c r="H101" i="4"/>
  <c r="H103" i="4"/>
  <c r="I103" i="4" s="1"/>
  <c r="H102" i="4"/>
  <c r="I102" i="4" s="1"/>
  <c r="H106" i="4"/>
  <c r="I106" i="4" s="1"/>
  <c r="H105" i="4"/>
  <c r="I105" i="4" s="1"/>
  <c r="H104" i="4"/>
  <c r="H107" i="4"/>
  <c r="H108" i="4"/>
  <c r="I108" i="4" s="1"/>
  <c r="H110" i="4"/>
  <c r="I110" i="4" s="1"/>
  <c r="H109" i="4"/>
  <c r="H111" i="4"/>
  <c r="I111" i="4" s="1"/>
  <c r="H112" i="4"/>
  <c r="I112" i="4" s="1"/>
  <c r="H114" i="4"/>
  <c r="I114" i="4" s="1"/>
  <c r="H115" i="4"/>
  <c r="I115" i="4" s="1"/>
  <c r="H113" i="4"/>
  <c r="H116" i="4"/>
  <c r="H117" i="4"/>
  <c r="H119" i="4"/>
  <c r="I119" i="4" s="1"/>
  <c r="H118" i="4"/>
  <c r="I118" i="4" s="1"/>
  <c r="H121" i="4"/>
  <c r="I121" i="4" s="1"/>
  <c r="H120" i="4"/>
  <c r="H122" i="4"/>
  <c r="I122" i="4" s="1"/>
  <c r="H123" i="4"/>
  <c r="H125" i="4"/>
  <c r="I125" i="4" s="1"/>
  <c r="H124" i="4"/>
  <c r="I124" i="4" s="1"/>
  <c r="H126" i="4"/>
  <c r="H128" i="4"/>
  <c r="I128" i="4" s="1"/>
  <c r="H127" i="4"/>
  <c r="I127" i="4" s="1"/>
  <c r="H129" i="4"/>
  <c r="H130" i="4"/>
  <c r="I130" i="4" s="1"/>
  <c r="H132" i="4"/>
  <c r="I132" i="4" s="1"/>
  <c r="H131" i="4"/>
  <c r="H134" i="4"/>
  <c r="I134" i="4" s="1"/>
  <c r="H133" i="4"/>
  <c r="I133" i="4" s="1"/>
  <c r="H136" i="4"/>
  <c r="I136" i="4" s="1"/>
  <c r="H135" i="4"/>
  <c r="H137" i="4"/>
  <c r="I137" i="4" s="1"/>
  <c r="H139" i="4"/>
  <c r="I139" i="4" s="1"/>
  <c r="H138" i="4"/>
  <c r="H140" i="4"/>
  <c r="I140" i="4" s="1"/>
  <c r="H142" i="4"/>
  <c r="I142" i="4" s="1"/>
  <c r="H141" i="4"/>
  <c r="H144" i="4"/>
  <c r="I144" i="4" s="1"/>
  <c r="H143" i="4"/>
  <c r="I143" i="4" s="1"/>
  <c r="H146" i="4"/>
  <c r="I146" i="4" s="1"/>
  <c r="H147" i="4"/>
  <c r="I147" i="4" s="1"/>
  <c r="H145" i="4"/>
  <c r="H148" i="4"/>
  <c r="I148" i="4" s="1"/>
  <c r="H150" i="4"/>
  <c r="I150" i="4" s="1"/>
  <c r="H149" i="4"/>
  <c r="H152" i="4"/>
  <c r="I152" i="4" s="1"/>
  <c r="H151" i="4"/>
  <c r="H154" i="4"/>
  <c r="I154" i="4" s="1"/>
  <c r="H153" i="4"/>
  <c r="I153" i="4" s="1"/>
  <c r="H155" i="4"/>
  <c r="H156" i="4"/>
  <c r="I156" i="4" s="1"/>
  <c r="H159" i="4"/>
  <c r="I159" i="4" s="1"/>
  <c r="H158" i="4"/>
  <c r="I158" i="4" s="1"/>
  <c r="H157" i="4"/>
  <c r="H160" i="4"/>
  <c r="I160" i="4" s="1"/>
  <c r="H161" i="4"/>
  <c r="H162" i="4"/>
  <c r="I162" i="4" s="1"/>
  <c r="H165" i="4"/>
  <c r="I165" i="4" s="1"/>
  <c r="H164" i="4"/>
  <c r="I164" i="4" s="1"/>
  <c r="H163" i="4"/>
  <c r="H166" i="4"/>
  <c r="I166" i="4" s="1"/>
  <c r="H169" i="4"/>
  <c r="I169" i="4" s="1"/>
  <c r="H167" i="4"/>
  <c r="H168" i="4"/>
  <c r="I168" i="4" s="1"/>
  <c r="H170" i="4"/>
  <c r="H171" i="4"/>
  <c r="I171" i="4" s="1"/>
  <c r="H173" i="4"/>
  <c r="I173" i="4" s="1"/>
  <c r="H172" i="4"/>
  <c r="H174" i="4"/>
  <c r="I174" i="4" s="1"/>
  <c r="H177" i="4"/>
  <c r="I177" i="4" s="1"/>
  <c r="H178" i="4"/>
  <c r="I178" i="4" s="1"/>
  <c r="H176" i="4"/>
  <c r="I176" i="4" s="1"/>
  <c r="H175" i="4"/>
  <c r="H180" i="4"/>
  <c r="I180" i="4" s="1"/>
  <c r="H179" i="4"/>
  <c r="H181" i="4"/>
  <c r="I181" i="4" s="1"/>
  <c r="H185" i="4"/>
  <c r="I185" i="4" s="1"/>
  <c r="H183" i="4"/>
  <c r="I183" i="4" s="1"/>
  <c r="H184" i="4"/>
  <c r="I184" i="4" s="1"/>
  <c r="H182" i="4"/>
  <c r="H187" i="4"/>
  <c r="I187" i="4" s="1"/>
  <c r="H186" i="4"/>
  <c r="H188" i="4"/>
  <c r="I188" i="4" s="1"/>
  <c r="H189" i="4"/>
  <c r="I189" i="4" s="1"/>
  <c r="H191" i="4"/>
  <c r="I191" i="4" s="1"/>
  <c r="H190" i="4"/>
  <c r="H192" i="4"/>
  <c r="I192" i="4" s="1"/>
  <c r="H193" i="4"/>
  <c r="H194" i="4"/>
  <c r="I194" i="4" s="1"/>
  <c r="H195" i="4"/>
  <c r="H196" i="4"/>
  <c r="I196" i="4" s="1"/>
  <c r="H197" i="4"/>
  <c r="H198" i="4"/>
  <c r="I198" i="4" s="1"/>
  <c r="H199" i="4"/>
  <c r="H202" i="4"/>
  <c r="I202" i="4" s="1"/>
  <c r="H200" i="4"/>
  <c r="H201" i="4"/>
  <c r="I201" i="4" s="1"/>
  <c r="H204" i="4"/>
  <c r="I204" i="4" s="1"/>
  <c r="H203" i="4"/>
  <c r="H207" i="4"/>
  <c r="I207" i="4" s="1"/>
  <c r="H205" i="4"/>
  <c r="H208" i="4"/>
  <c r="I208" i="4" s="1"/>
  <c r="H206" i="4"/>
  <c r="I206" i="4" s="1"/>
  <c r="H209" i="4"/>
  <c r="H211" i="4"/>
  <c r="I211" i="4" s="1"/>
  <c r="H210" i="4"/>
  <c r="I210" i="4" s="1"/>
  <c r="H212" i="4"/>
  <c r="H214" i="4"/>
  <c r="I214" i="4" s="1"/>
  <c r="H213" i="4"/>
  <c r="H215" i="4"/>
  <c r="I215" i="4" s="1"/>
  <c r="H216" i="4"/>
  <c r="I216" i="4" s="1"/>
  <c r="H217" i="4"/>
  <c r="H219" i="4"/>
  <c r="I219" i="4" s="1"/>
  <c r="H218" i="4"/>
  <c r="I218" i="4" s="1"/>
  <c r="H220" i="4"/>
  <c r="H221" i="4"/>
  <c r="H222" i="4"/>
  <c r="I222" i="4" s="1"/>
  <c r="H224" i="4"/>
  <c r="I224" i="4" s="1"/>
  <c r="H223" i="4"/>
  <c r="H225" i="4"/>
  <c r="I225" i="4" s="1"/>
  <c r="H226" i="4"/>
  <c r="H229" i="4"/>
  <c r="I229" i="4" s="1"/>
  <c r="H230" i="4"/>
  <c r="I230" i="4" s="1"/>
  <c r="H227" i="4"/>
  <c r="H228" i="4"/>
  <c r="I228" i="4" s="1"/>
  <c r="H231" i="4"/>
  <c r="H233" i="4"/>
  <c r="I233" i="4" s="1"/>
  <c r="H232" i="4"/>
  <c r="H234" i="4"/>
  <c r="I234" i="4" s="1"/>
  <c r="H237" i="4"/>
  <c r="I237" i="4" s="1"/>
  <c r="H236" i="4"/>
  <c r="I236" i="4" s="1"/>
  <c r="H235" i="4"/>
  <c r="H238" i="4"/>
  <c r="H240" i="4"/>
  <c r="I240" i="4" s="1"/>
  <c r="H239" i="4"/>
  <c r="I239" i="4" s="1"/>
  <c r="H241" i="4"/>
  <c r="H242" i="4"/>
  <c r="H245" i="4"/>
  <c r="I245" i="4" s="1"/>
  <c r="H244" i="4"/>
  <c r="I244" i="4" s="1"/>
  <c r="H243" i="4"/>
  <c r="I243" i="4" s="1"/>
  <c r="H247" i="4"/>
  <c r="I247" i="4" s="1"/>
  <c r="H246" i="4"/>
  <c r="H248" i="4"/>
  <c r="H249" i="4"/>
  <c r="H251" i="4"/>
  <c r="I251" i="4" s="1"/>
  <c r="H250" i="4"/>
  <c r="I250" i="4" s="1"/>
  <c r="H253" i="4"/>
  <c r="I253" i="4" s="1"/>
  <c r="H252" i="4"/>
  <c r="H254" i="4"/>
  <c r="H256" i="4"/>
  <c r="I256" i="4" s="1"/>
  <c r="H255" i="4"/>
  <c r="I255" i="4" s="1"/>
  <c r="H259" i="4"/>
  <c r="I259" i="4" s="1"/>
  <c r="H258" i="4"/>
  <c r="I258" i="4" s="1"/>
  <c r="H257" i="4"/>
  <c r="H262" i="4"/>
  <c r="I262" i="4" s="1"/>
  <c r="H260" i="4"/>
  <c r="H261" i="4"/>
  <c r="I261" i="4" s="1"/>
  <c r="H266" i="4"/>
  <c r="I266" i="4" s="1"/>
  <c r="H263" i="4"/>
  <c r="H264" i="4"/>
  <c r="I264" i="4" s="1"/>
  <c r="H265" i="4"/>
  <c r="I265" i="4" s="1"/>
  <c r="H267" i="4"/>
  <c r="H268" i="4"/>
  <c r="I268" i="4" s="1"/>
  <c r="H269" i="4"/>
  <c r="I269" i="4" s="1"/>
  <c r="H271" i="4"/>
  <c r="I271" i="4" s="1"/>
  <c r="H270" i="4"/>
  <c r="H273" i="4"/>
  <c r="I273" i="4" s="1"/>
  <c r="H272" i="4"/>
  <c r="I272" i="4" s="1"/>
  <c r="H275" i="4"/>
  <c r="I275" i="4" s="1"/>
  <c r="H274" i="4"/>
  <c r="H276" i="4"/>
  <c r="H277" i="4"/>
  <c r="I277" i="4" s="1"/>
  <c r="H278" i="4"/>
  <c r="I278" i="4" s="1"/>
  <c r="H280" i="4"/>
  <c r="I280" i="4" s="1"/>
  <c r="H279" i="4"/>
  <c r="H281" i="4"/>
  <c r="H282" i="4"/>
  <c r="I282" i="4" s="1"/>
  <c r="H283" i="4"/>
  <c r="H284" i="4"/>
  <c r="H285" i="4"/>
  <c r="I285" i="4" s="1"/>
  <c r="H286" i="4"/>
  <c r="I286" i="4" s="1"/>
  <c r="H289" i="4"/>
  <c r="I289" i="4" s="1"/>
  <c r="H287" i="4"/>
  <c r="H290" i="4"/>
  <c r="I290" i="4" s="1"/>
  <c r="H288" i="4"/>
  <c r="I288" i="4" s="1"/>
  <c r="H291" i="4"/>
  <c r="H293" i="4"/>
  <c r="I293" i="4" s="1"/>
  <c r="H292" i="4"/>
  <c r="I292" i="4" s="1"/>
  <c r="H296" i="4"/>
  <c r="I296" i="4" s="1"/>
  <c r="H294" i="4"/>
  <c r="H295" i="4"/>
  <c r="I295" i="4" s="1"/>
  <c r="H297" i="4"/>
  <c r="H298" i="4"/>
  <c r="I298" i="4" s="1"/>
  <c r="H300" i="4"/>
  <c r="I300" i="4" s="1"/>
  <c r="H299" i="4"/>
  <c r="I299" i="4" s="1"/>
  <c r="H301" i="4"/>
  <c r="H302" i="4"/>
  <c r="H303" i="4"/>
  <c r="H306" i="4"/>
  <c r="I306" i="4" s="1"/>
  <c r="H304" i="4"/>
  <c r="I304" i="4" s="1"/>
  <c r="H305" i="4"/>
  <c r="I305" i="4" s="1"/>
  <c r="H308" i="4"/>
  <c r="I308" i="4" s="1"/>
  <c r="H307" i="4"/>
  <c r="H309" i="4"/>
  <c r="I309" i="4" s="1"/>
  <c r="H312" i="4"/>
  <c r="I312" i="4" s="1"/>
  <c r="H313" i="4"/>
  <c r="I313" i="4" s="1"/>
  <c r="H310" i="4"/>
  <c r="H311" i="4"/>
  <c r="I311" i="4" s="1"/>
  <c r="H314" i="4"/>
  <c r="H315" i="4"/>
  <c r="H316" i="4"/>
  <c r="I316" i="4" s="1"/>
  <c r="H318" i="4"/>
  <c r="I318" i="4" s="1"/>
  <c r="H317" i="4"/>
  <c r="I317" i="4" s="1"/>
  <c r="H320" i="4"/>
  <c r="I320" i="4" s="1"/>
  <c r="H319" i="4"/>
  <c r="H321" i="4"/>
  <c r="I321" i="4" s="1"/>
  <c r="H323" i="4"/>
  <c r="I323" i="4" s="1"/>
  <c r="H322" i="4"/>
  <c r="H324" i="4"/>
  <c r="H325" i="4"/>
  <c r="H326" i="4"/>
  <c r="H328" i="4"/>
  <c r="I328" i="4" s="1"/>
  <c r="H327" i="4"/>
  <c r="H329" i="4"/>
  <c r="I329" i="4" s="1"/>
  <c r="H330" i="4"/>
  <c r="I330" i="4" s="1"/>
  <c r="H333" i="4"/>
  <c r="I333" i="4" s="1"/>
  <c r="H332" i="4"/>
  <c r="I332" i="4" s="1"/>
  <c r="H331" i="4"/>
  <c r="H337" i="4"/>
  <c r="I337" i="4" s="1"/>
  <c r="H334" i="4"/>
  <c r="H336" i="4"/>
  <c r="I336" i="4" s="1"/>
  <c r="H335" i="4"/>
  <c r="I335" i="4" s="1"/>
  <c r="H338" i="4"/>
  <c r="H340" i="4"/>
  <c r="H339" i="4"/>
  <c r="H342" i="4"/>
  <c r="I342" i="4" s="1"/>
  <c r="H341" i="4"/>
  <c r="I341" i="4" s="1"/>
  <c r="H345" i="4"/>
  <c r="I345" i="4" s="1"/>
  <c r="H343" i="4"/>
  <c r="H344" i="4"/>
  <c r="I344" i="4" s="1"/>
  <c r="H346" i="4"/>
  <c r="H348" i="4"/>
  <c r="I348" i="4" s="1"/>
  <c r="H347" i="4"/>
  <c r="H349" i="4"/>
  <c r="I349" i="4" s="1"/>
  <c r="H350" i="4"/>
  <c r="H352" i="4"/>
  <c r="I352" i="4" s="1"/>
  <c r="H351" i="4"/>
  <c r="I351" i="4" s="1"/>
  <c r="H353" i="4"/>
  <c r="I353" i="4" s="1"/>
  <c r="H355" i="4"/>
  <c r="I355" i="4" s="1"/>
  <c r="H354" i="4"/>
  <c r="H356" i="4"/>
  <c r="I356" i="4" s="1"/>
  <c r="H357" i="4"/>
  <c r="I357" i="4" s="1"/>
  <c r="H358" i="4"/>
  <c r="H359" i="4"/>
  <c r="I359" i="4" s="1"/>
  <c r="H361" i="4"/>
  <c r="I361" i="4" s="1"/>
  <c r="H360" i="4"/>
  <c r="H362" i="4"/>
  <c r="I362" i="4" s="1"/>
  <c r="H363" i="4"/>
  <c r="H364" i="4"/>
  <c r="H368" i="4"/>
  <c r="I368" i="4" s="1"/>
  <c r="H367" i="4"/>
  <c r="I367" i="4" s="1"/>
  <c r="H365" i="4"/>
  <c r="H366" i="4"/>
  <c r="I366" i="4" s="1"/>
  <c r="H369" i="4"/>
  <c r="H370" i="4"/>
  <c r="H372" i="4"/>
  <c r="I372" i="4" s="1"/>
  <c r="H371" i="4"/>
  <c r="I371" i="4" s="1"/>
  <c r="H373" i="4"/>
  <c r="H375" i="4"/>
  <c r="I375" i="4" s="1"/>
  <c r="H374" i="4"/>
  <c r="H376" i="4"/>
  <c r="I376" i="4" s="1"/>
  <c r="H377" i="4"/>
  <c r="H381" i="4"/>
  <c r="I381" i="4" s="1"/>
  <c r="H379" i="4"/>
  <c r="I379" i="4" s="1"/>
  <c r="H378" i="4"/>
  <c r="H380" i="4"/>
  <c r="I380" i="4" s="1"/>
  <c r="H382" i="4"/>
  <c r="H383" i="4"/>
  <c r="I383" i="4" s="1"/>
  <c r="H384" i="4"/>
  <c r="H385" i="4"/>
  <c r="H386" i="4"/>
  <c r="I386" i="4" s="1"/>
  <c r="H390" i="4"/>
  <c r="I390" i="4" s="1"/>
  <c r="H388" i="4"/>
  <c r="I388" i="4" s="1"/>
  <c r="H387" i="4"/>
  <c r="H389" i="4"/>
  <c r="I389" i="4" s="1"/>
  <c r="H392" i="4"/>
  <c r="I392" i="4" s="1"/>
  <c r="H391" i="4"/>
  <c r="H394" i="4"/>
  <c r="I394" i="4" s="1"/>
  <c r="H393" i="4"/>
  <c r="I393" i="4" s="1"/>
  <c r="H395" i="4"/>
  <c r="H396" i="4"/>
  <c r="I396" i="4" s="1"/>
  <c r="H397" i="4"/>
  <c r="I397" i="4" s="1"/>
  <c r="H398" i="4"/>
  <c r="H399" i="4"/>
  <c r="I399" i="4" s="1"/>
  <c r="H400" i="4"/>
  <c r="H402" i="4"/>
  <c r="I402" i="4" s="1"/>
  <c r="H401" i="4"/>
  <c r="H403" i="4"/>
  <c r="I403" i="4" s="1"/>
  <c r="H404" i="4"/>
  <c r="H405" i="4"/>
  <c r="I405" i="4" s="1"/>
  <c r="H406" i="4"/>
  <c r="H407" i="4"/>
  <c r="I407" i="4" s="1"/>
  <c r="H408" i="4"/>
  <c r="I408" i="4" s="1"/>
  <c r="H409" i="4"/>
  <c r="H411" i="4"/>
  <c r="I411" i="4" s="1"/>
  <c r="H413" i="4"/>
  <c r="I413" i="4" s="1"/>
  <c r="H410" i="4"/>
  <c r="H412" i="4"/>
  <c r="I412" i="4" s="1"/>
  <c r="H417" i="4"/>
  <c r="I417" i="4" s="1"/>
  <c r="H416" i="4"/>
  <c r="I416" i="4" s="1"/>
  <c r="H414" i="4"/>
  <c r="H415" i="4"/>
  <c r="I415" i="4" s="1"/>
  <c r="H419" i="4"/>
  <c r="I419" i="4" s="1"/>
  <c r="H418" i="4"/>
  <c r="H421" i="4"/>
  <c r="I421" i="4" s="1"/>
  <c r="H420" i="4"/>
  <c r="I420" i="4" s="1"/>
  <c r="H422" i="4"/>
  <c r="H423" i="4"/>
  <c r="I423" i="4" s="1"/>
  <c r="H424" i="4"/>
  <c r="H425" i="4"/>
  <c r="H427" i="4"/>
  <c r="I427" i="4" s="1"/>
  <c r="H426" i="4"/>
  <c r="H428" i="4"/>
  <c r="I428" i="4" s="1"/>
  <c r="H429" i="4"/>
  <c r="I429" i="4" s="1"/>
  <c r="H431" i="4"/>
  <c r="I431" i="4" s="1"/>
  <c r="H430" i="4"/>
  <c r="H432" i="4"/>
  <c r="I432" i="4" s="1"/>
  <c r="H433" i="4"/>
  <c r="I433" i="4" s="1"/>
  <c r="H434" i="4"/>
  <c r="H435" i="4"/>
  <c r="I435" i="4" s="1"/>
  <c r="H436" i="4"/>
  <c r="H439" i="4"/>
  <c r="I439" i="4" s="1"/>
  <c r="H437" i="4"/>
  <c r="H438" i="4"/>
  <c r="I438" i="4" s="1"/>
  <c r="H440" i="4"/>
  <c r="H441" i="4"/>
  <c r="H443" i="4"/>
  <c r="I443" i="4" s="1"/>
  <c r="H442" i="4"/>
  <c r="I442" i="4" s="1"/>
  <c r="H444" i="4"/>
  <c r="H445" i="4"/>
  <c r="I445" i="4" s="1"/>
  <c r="H446" i="4"/>
  <c r="I446" i="4" s="1"/>
  <c r="H447" i="4"/>
  <c r="I447" i="4" s="1"/>
  <c r="H449" i="4"/>
  <c r="I449" i="4" s="1"/>
  <c r="H448" i="4"/>
  <c r="H450" i="4"/>
  <c r="H451" i="4"/>
  <c r="H452" i="4"/>
  <c r="I452" i="4" s="1"/>
  <c r="H453" i="4"/>
  <c r="H454" i="4"/>
  <c r="H455" i="4"/>
  <c r="I455" i="4" s="1"/>
  <c r="H456" i="4"/>
  <c r="H460" i="4"/>
  <c r="I460" i="4" s="1"/>
  <c r="H459" i="4"/>
  <c r="I459" i="4" s="1"/>
  <c r="H457" i="4"/>
  <c r="H458" i="4"/>
  <c r="I458" i="4" s="1"/>
  <c r="H461" i="4"/>
  <c r="H462" i="4"/>
  <c r="I462" i="4" s="1"/>
  <c r="H464" i="4"/>
  <c r="I464" i="4" s="1"/>
  <c r="H463" i="4"/>
  <c r="I463" i="4" s="1"/>
  <c r="H465" i="4"/>
  <c r="H466" i="4"/>
  <c r="H467" i="4"/>
  <c r="I467" i="4" s="1"/>
  <c r="H468" i="4"/>
  <c r="I468" i="4" s="1"/>
  <c r="H469" i="4"/>
  <c r="I469" i="4" s="1"/>
  <c r="H470" i="4"/>
  <c r="H471" i="4"/>
  <c r="H475" i="4"/>
  <c r="I475" i="4" s="1"/>
  <c r="H474" i="4"/>
  <c r="I474" i="4" s="1"/>
  <c r="H472" i="4"/>
  <c r="H473" i="4"/>
  <c r="I473" i="4" s="1"/>
  <c r="H478" i="4"/>
  <c r="I478" i="4" s="1"/>
  <c r="H476" i="4"/>
  <c r="H477" i="4"/>
  <c r="I477" i="4" s="1"/>
  <c r="H479" i="4"/>
  <c r="H480" i="4"/>
  <c r="I480" i="4" s="1"/>
  <c r="H482" i="4"/>
  <c r="I482" i="4" s="1"/>
  <c r="H481" i="4"/>
  <c r="H483" i="4"/>
  <c r="I483" i="4" s="1"/>
  <c r="H487" i="4"/>
  <c r="I487" i="4" s="1"/>
  <c r="H485" i="4"/>
  <c r="I485" i="4" s="1"/>
  <c r="H484" i="4"/>
  <c r="H486" i="4"/>
  <c r="I486" i="4" s="1"/>
  <c r="H489" i="4"/>
  <c r="I489" i="4" s="1"/>
  <c r="H488" i="4"/>
  <c r="H492" i="4"/>
  <c r="I492" i="4" s="1"/>
  <c r="H490" i="4"/>
  <c r="H491" i="4"/>
  <c r="I491" i="4" s="1"/>
  <c r="H494" i="4"/>
  <c r="I494" i="4" s="1"/>
  <c r="H493" i="4"/>
  <c r="H496" i="4"/>
  <c r="I496" i="4" s="1"/>
  <c r="H495" i="4"/>
  <c r="I495" i="4" s="1"/>
  <c r="H497" i="4"/>
  <c r="H498" i="4"/>
  <c r="I498" i="4" s="1"/>
  <c r="H499" i="4"/>
  <c r="H503" i="4"/>
  <c r="I503" i="4" s="1"/>
  <c r="H501" i="4"/>
  <c r="I501" i="4" s="1"/>
  <c r="H500" i="4"/>
  <c r="H502" i="4"/>
  <c r="I502" i="4" s="1"/>
  <c r="H504" i="4"/>
  <c r="H505" i="4"/>
  <c r="I505" i="4" s="1"/>
  <c r="H506" i="4"/>
  <c r="H507" i="4"/>
  <c r="H510" i="4"/>
  <c r="I510" i="4" s="1"/>
  <c r="H508" i="4"/>
  <c r="I508" i="4" s="1"/>
  <c r="H509" i="4"/>
  <c r="I509" i="4" s="1"/>
  <c r="H512" i="4"/>
  <c r="I512" i="4" s="1"/>
  <c r="H511" i="4"/>
  <c r="H513" i="4"/>
  <c r="H514" i="4"/>
  <c r="H516" i="4"/>
  <c r="I516" i="4" s="1"/>
  <c r="H515" i="4"/>
  <c r="I515" i="4" s="1"/>
  <c r="H517" i="4"/>
  <c r="I517" i="4" s="1"/>
  <c r="H518" i="4"/>
  <c r="H519" i="4"/>
  <c r="I519" i="4" s="1"/>
  <c r="H520" i="4"/>
  <c r="H522" i="4"/>
  <c r="I522" i="4" s="1"/>
  <c r="H523" i="4"/>
  <c r="I523" i="4" s="1"/>
  <c r="H521" i="4"/>
  <c r="H524" i="4"/>
  <c r="I524" i="4" s="1"/>
  <c r="H525" i="4"/>
  <c r="H526" i="4"/>
  <c r="I526" i="4" s="1"/>
  <c r="H527" i="4"/>
  <c r="H528" i="4"/>
  <c r="H529" i="4"/>
  <c r="I529" i="4" s="1"/>
  <c r="H530" i="4"/>
  <c r="H533" i="4"/>
  <c r="I533" i="4" s="1"/>
  <c r="H531" i="4"/>
  <c r="H532" i="4"/>
  <c r="I532" i="4" s="1"/>
  <c r="H536" i="4"/>
  <c r="I536" i="4" s="1"/>
  <c r="H534" i="4"/>
  <c r="H535" i="4"/>
  <c r="I535" i="4" s="1"/>
  <c r="H538" i="4"/>
  <c r="I538" i="4" s="1"/>
  <c r="H540" i="4"/>
  <c r="I540" i="4" s="1"/>
  <c r="H537" i="4"/>
  <c r="H539" i="4"/>
  <c r="I539" i="4" s="1"/>
  <c r="H542" i="4"/>
  <c r="I542" i="4" s="1"/>
  <c r="H543" i="4"/>
  <c r="I543" i="4" s="1"/>
  <c r="H541" i="4"/>
  <c r="H544" i="4"/>
  <c r="I544" i="4" s="1"/>
  <c r="H546" i="4"/>
  <c r="I546" i="4" s="1"/>
  <c r="H545" i="4"/>
  <c r="H547" i="4"/>
  <c r="I547" i="4" s="1"/>
  <c r="H548" i="4"/>
  <c r="I548" i="4" s="1"/>
  <c r="H551" i="4"/>
  <c r="I551" i="4" s="1"/>
  <c r="H549" i="4"/>
  <c r="H552" i="4"/>
  <c r="I552" i="4" s="1"/>
  <c r="H550" i="4"/>
  <c r="I550" i="4" s="1"/>
  <c r="H553" i="4"/>
  <c r="H554" i="4"/>
  <c r="I554" i="4" s="1"/>
  <c r="H557" i="4"/>
  <c r="I557" i="4" s="1"/>
  <c r="H555" i="4"/>
  <c r="H556" i="4"/>
  <c r="I556" i="4" s="1"/>
  <c r="H559" i="4"/>
  <c r="I559" i="4" s="1"/>
  <c r="H558" i="4"/>
  <c r="H561" i="4"/>
  <c r="I561" i="4" s="1"/>
  <c r="H560" i="4"/>
  <c r="H562" i="4"/>
  <c r="I562" i="4" s="1"/>
  <c r="H563" i="4"/>
  <c r="H566" i="4"/>
  <c r="I566" i="4" s="1"/>
  <c r="H564" i="4"/>
  <c r="H565" i="4"/>
  <c r="I565" i="4" s="1"/>
  <c r="H568" i="4"/>
  <c r="I568" i="4" s="1"/>
  <c r="H567" i="4"/>
  <c r="H569" i="4"/>
  <c r="H570" i="4"/>
  <c r="H571" i="4"/>
  <c r="I571" i="4" s="1"/>
  <c r="H572" i="4"/>
  <c r="I572" i="4" s="1"/>
  <c r="H573" i="4"/>
  <c r="H574" i="4"/>
  <c r="I574" i="4" s="1"/>
  <c r="H575" i="4"/>
  <c r="H576" i="4"/>
  <c r="H578" i="4"/>
  <c r="I578" i="4" s="1"/>
  <c r="H577" i="4"/>
  <c r="H579" i="4"/>
  <c r="H580" i="4"/>
  <c r="I580" i="4" s="1"/>
  <c r="H581" i="4"/>
  <c r="I581" i="4" s="1"/>
  <c r="H582" i="4"/>
  <c r="I582" i="4" s="1"/>
  <c r="H584" i="4"/>
  <c r="I584" i="4" s="1"/>
  <c r="H586" i="4"/>
  <c r="I586" i="4" s="1"/>
  <c r="H583" i="4"/>
  <c r="H585" i="4"/>
  <c r="I585" i="4" s="1"/>
  <c r="H587" i="4"/>
  <c r="H589" i="4"/>
  <c r="I589" i="4" s="1"/>
  <c r="H591" i="4"/>
  <c r="I591" i="4" s="1"/>
  <c r="H588" i="4"/>
  <c r="H590" i="4"/>
  <c r="I590" i="4" s="1"/>
  <c r="H593" i="4"/>
  <c r="I593" i="4" s="1"/>
  <c r="H594" i="4"/>
  <c r="I594" i="4" s="1"/>
  <c r="H592" i="4"/>
  <c r="H597" i="4"/>
  <c r="I597" i="4" s="1"/>
  <c r="H595" i="4"/>
  <c r="H596" i="4"/>
  <c r="I596" i="4" s="1"/>
  <c r="H598" i="4"/>
  <c r="I598" i="4" s="1"/>
  <c r="H602" i="4"/>
  <c r="I602" i="4" s="1"/>
  <c r="H599" i="4"/>
  <c r="H600" i="4"/>
  <c r="I600" i="4" s="1"/>
  <c r="H601" i="4"/>
  <c r="I601" i="4" s="1"/>
  <c r="H603" i="4"/>
  <c r="H604" i="4"/>
  <c r="H605" i="4"/>
  <c r="I605" i="4" s="1"/>
  <c r="H606" i="4"/>
  <c r="I606" i="4" s="1"/>
  <c r="H607" i="4"/>
  <c r="H608" i="4"/>
  <c r="H610" i="4"/>
  <c r="I610" i="4" s="1"/>
  <c r="H611" i="4"/>
  <c r="I611" i="4" s="1"/>
  <c r="H609" i="4"/>
  <c r="I609" i="4" s="1"/>
  <c r="H612" i="4"/>
  <c r="H613" i="4"/>
  <c r="I613" i="4" s="1"/>
  <c r="H614" i="4"/>
  <c r="H616" i="4"/>
  <c r="I616" i="4" s="1"/>
  <c r="H615" i="4"/>
  <c r="H618" i="4"/>
  <c r="I618" i="4" s="1"/>
  <c r="H619" i="4"/>
  <c r="I619" i="4" s="1"/>
  <c r="H617" i="4"/>
  <c r="H620" i="4"/>
  <c r="I620" i="4" s="1"/>
  <c r="H621" i="4"/>
  <c r="H623" i="4"/>
  <c r="I623" i="4" s="1"/>
  <c r="H624" i="4"/>
  <c r="I624" i="4" s="1"/>
  <c r="H622" i="4"/>
  <c r="H625" i="4"/>
  <c r="H627" i="4"/>
  <c r="I627" i="4" s="1"/>
  <c r="H626" i="4"/>
  <c r="H629" i="4"/>
  <c r="I629" i="4" s="1"/>
  <c r="H630" i="4"/>
  <c r="I630" i="4" s="1"/>
  <c r="H628" i="4"/>
  <c r="H631" i="4"/>
  <c r="I631" i="4" s="1"/>
  <c r="H632" i="4"/>
  <c r="H634" i="4"/>
  <c r="I634" i="4" s="1"/>
  <c r="H635" i="4"/>
  <c r="I635" i="4" s="1"/>
  <c r="H633" i="4"/>
  <c r="I633" i="4" s="1"/>
  <c r="H636" i="4"/>
  <c r="H637" i="4"/>
  <c r="H639" i="4"/>
  <c r="I639" i="4" s="1"/>
  <c r="H638" i="4"/>
  <c r="I638" i="4" s="1"/>
  <c r="H640" i="4"/>
  <c r="I640" i="4" s="1"/>
  <c r="H642" i="4"/>
  <c r="I642" i="4" s="1"/>
  <c r="H641" i="4"/>
  <c r="H643" i="4"/>
  <c r="H647" i="4"/>
  <c r="I647" i="4" s="1"/>
  <c r="H646" i="4"/>
  <c r="I646" i="4" s="1"/>
  <c r="H644" i="4"/>
  <c r="H645" i="4"/>
  <c r="I645" i="4" s="1"/>
  <c r="H648" i="4"/>
  <c r="H649" i="4"/>
  <c r="I649" i="4" s="1"/>
  <c r="H651" i="4"/>
  <c r="I651" i="4" s="1"/>
  <c r="H650" i="4"/>
  <c r="H652" i="4"/>
  <c r="I652" i="4" s="1"/>
  <c r="H655" i="4"/>
  <c r="I655" i="4" s="1"/>
  <c r="H656" i="4"/>
  <c r="I656" i="4" s="1"/>
  <c r="H653" i="4"/>
  <c r="H654" i="4"/>
  <c r="I654" i="4" s="1"/>
  <c r="H657" i="4"/>
  <c r="H658" i="4"/>
  <c r="H659" i="4"/>
  <c r="H661" i="4"/>
  <c r="I661" i="4" s="1"/>
  <c r="H663" i="4"/>
  <c r="I663" i="4" s="1"/>
  <c r="H660" i="4"/>
  <c r="H662" i="4"/>
  <c r="I662" i="4" s="1"/>
  <c r="H664" i="4"/>
  <c r="H665" i="4"/>
  <c r="H666" i="4"/>
  <c r="H667" i="4"/>
  <c r="I667" i="4" s="1"/>
  <c r="H668" i="4"/>
  <c r="H669" i="4"/>
  <c r="I669" i="4" s="1"/>
  <c r="H672" i="4"/>
  <c r="I672" i="4" s="1"/>
  <c r="H670" i="4"/>
  <c r="H673" i="4"/>
  <c r="I673" i="4" s="1"/>
  <c r="H671" i="4"/>
  <c r="I671" i="4" s="1"/>
  <c r="H674" i="4"/>
  <c r="H677" i="4"/>
  <c r="I677" i="4" s="1"/>
  <c r="H675" i="4"/>
  <c r="I675" i="4" s="1"/>
  <c r="H676" i="4"/>
  <c r="I676" i="4" s="1"/>
  <c r="H679" i="4"/>
  <c r="I679" i="4" s="1"/>
  <c r="H678" i="4"/>
  <c r="H680" i="4"/>
  <c r="I680" i="4" s="1"/>
  <c r="H681" i="4"/>
  <c r="I681" i="4" s="1"/>
  <c r="H682" i="4"/>
  <c r="H683" i="4"/>
  <c r="I683" i="4" s="1"/>
  <c r="H685" i="4"/>
  <c r="I685" i="4" s="1"/>
  <c r="H686" i="4"/>
  <c r="I686" i="4" s="1"/>
  <c r="H684" i="4"/>
  <c r="H687" i="4"/>
  <c r="H688" i="4"/>
  <c r="I688" i="4" s="1"/>
  <c r="H691" i="4"/>
  <c r="I691" i="4" s="1"/>
  <c r="H690" i="4"/>
  <c r="I690" i="4" s="1"/>
  <c r="H689" i="4"/>
  <c r="H692" i="4"/>
  <c r="H693" i="4"/>
  <c r="H695" i="4"/>
  <c r="I695" i="4" s="1"/>
  <c r="H694" i="4"/>
  <c r="H696" i="4"/>
  <c r="H697" i="4"/>
  <c r="I697" i="4" s="1"/>
  <c r="H698" i="4"/>
  <c r="I698" i="4" s="1"/>
  <c r="H700" i="4"/>
  <c r="I700" i="4" s="1"/>
  <c r="H699" i="4"/>
  <c r="H703" i="4"/>
  <c r="I703" i="4" s="1"/>
  <c r="H702" i="4"/>
  <c r="I702" i="4" s="1"/>
  <c r="H701" i="4"/>
  <c r="H705" i="4"/>
  <c r="I705" i="4" s="1"/>
  <c r="H704" i="4"/>
  <c r="H706" i="4"/>
  <c r="H707" i="4"/>
  <c r="H708" i="4"/>
  <c r="I708" i="4" s="1"/>
  <c r="H711" i="4"/>
  <c r="I711" i="4" s="1"/>
  <c r="H709" i="4"/>
  <c r="H712" i="4"/>
  <c r="I712" i="4" s="1"/>
  <c r="H710" i="4"/>
  <c r="I710" i="4" s="1"/>
  <c r="H713" i="4"/>
  <c r="H714" i="4"/>
  <c r="I714" i="4" s="1"/>
  <c r="H715" i="4"/>
  <c r="H716" i="4"/>
  <c r="H717" i="4"/>
  <c r="I717" i="4" s="1"/>
  <c r="H718" i="4"/>
  <c r="H719" i="4"/>
  <c r="H722" i="4"/>
  <c r="I722" i="4" s="1"/>
  <c r="H720" i="4"/>
  <c r="I720" i="4" s="1"/>
  <c r="H721" i="4"/>
  <c r="I721" i="4" s="1"/>
  <c r="H723" i="4"/>
  <c r="H724" i="4"/>
  <c r="H725" i="4"/>
  <c r="H727" i="4"/>
  <c r="I727" i="4" s="1"/>
  <c r="H726" i="4"/>
  <c r="I726" i="4" s="1"/>
  <c r="H729" i="4"/>
  <c r="I729" i="4" s="1"/>
  <c r="H728" i="4"/>
  <c r="H731" i="4"/>
  <c r="I731" i="4" s="1"/>
  <c r="H730" i="4"/>
  <c r="H732" i="4"/>
  <c r="H734" i="4"/>
  <c r="I734" i="4" s="1"/>
  <c r="H733" i="4"/>
  <c r="H736" i="4"/>
  <c r="I736" i="4" s="1"/>
  <c r="H735" i="4"/>
  <c r="I735" i="4" s="1"/>
  <c r="H737" i="4"/>
  <c r="H740" i="4"/>
  <c r="I740" i="4" s="1"/>
  <c r="H738" i="4"/>
  <c r="H739" i="4"/>
  <c r="I739" i="4" s="1"/>
  <c r="H741" i="4"/>
  <c r="H743" i="4"/>
  <c r="I743" i="4" s="1"/>
  <c r="H742" i="4"/>
  <c r="I742" i="4" s="1"/>
  <c r="H744" i="4"/>
  <c r="I744" i="4" s="1"/>
  <c r="H745" i="4"/>
  <c r="H748" i="4"/>
  <c r="I748" i="4" s="1"/>
  <c r="H746" i="4"/>
  <c r="I746" i="4" s="1"/>
  <c r="H747" i="4"/>
  <c r="I747" i="4" s="1"/>
  <c r="H750" i="4"/>
  <c r="I750" i="4" s="1"/>
  <c r="H749" i="4"/>
  <c r="H751" i="4"/>
  <c r="H753" i="4"/>
  <c r="I753" i="4" s="1"/>
  <c r="H752" i="4"/>
  <c r="I752" i="4" s="1"/>
  <c r="H754" i="4"/>
  <c r="H756" i="4"/>
  <c r="I756" i="4" s="1"/>
  <c r="H755" i="4"/>
  <c r="I755" i="4" s="1"/>
  <c r="H757" i="4"/>
  <c r="H758" i="4"/>
  <c r="I758" i="4" s="1"/>
  <c r="H760" i="4"/>
  <c r="I760" i="4" s="1"/>
  <c r="H759" i="4"/>
  <c r="I759" i="4" s="1"/>
  <c r="H763" i="4"/>
  <c r="I763" i="4" s="1"/>
  <c r="H762" i="4"/>
  <c r="I762" i="4" s="1"/>
  <c r="H761" i="4"/>
  <c r="H764" i="4"/>
  <c r="I764" i="4" s="1"/>
  <c r="H768" i="4"/>
  <c r="I768" i="4" s="1"/>
  <c r="H765" i="4"/>
  <c r="H766" i="4"/>
  <c r="I766" i="4" s="1"/>
  <c r="H767" i="4"/>
  <c r="I767" i="4" s="1"/>
  <c r="H769" i="4"/>
  <c r="H773" i="4"/>
  <c r="I773" i="4" s="1"/>
  <c r="H770" i="4"/>
  <c r="H771" i="4"/>
  <c r="I771" i="4" s="1"/>
  <c r="H772" i="4"/>
  <c r="I772" i="4" s="1"/>
  <c r="H775" i="4"/>
  <c r="I775" i="4" s="1"/>
  <c r="H777" i="4"/>
  <c r="I777" i="4" s="1"/>
  <c r="H776" i="4"/>
  <c r="I776" i="4" s="1"/>
  <c r="H774" i="4"/>
  <c r="H778" i="4"/>
  <c r="H779" i="4"/>
  <c r="I779" i="4" s="1"/>
  <c r="H780" i="4"/>
  <c r="H781" i="4"/>
  <c r="H785" i="4"/>
  <c r="I785" i="4" s="1"/>
  <c r="H782" i="4"/>
  <c r="H784" i="4"/>
  <c r="I784" i="4" s="1"/>
  <c r="H783" i="4"/>
  <c r="I783" i="4" s="1"/>
  <c r="H787" i="4"/>
  <c r="I787" i="4" s="1"/>
  <c r="H786" i="4"/>
  <c r="H788" i="4"/>
  <c r="I788" i="4" s="1"/>
  <c r="H790" i="4"/>
  <c r="I790" i="4" s="1"/>
  <c r="H789" i="4"/>
  <c r="H792" i="4"/>
  <c r="I792" i="4" s="1"/>
  <c r="H791" i="4"/>
  <c r="H794" i="4"/>
  <c r="I794" i="4" s="1"/>
  <c r="H793" i="4"/>
  <c r="H798" i="4"/>
  <c r="I798" i="4" s="1"/>
  <c r="H795" i="4"/>
  <c r="H796" i="4"/>
  <c r="I796" i="4" s="1"/>
  <c r="H797" i="4"/>
  <c r="I797" i="4" s="1"/>
  <c r="H799" i="4"/>
  <c r="H801" i="4"/>
  <c r="I801" i="4" s="1"/>
  <c r="H800" i="4"/>
  <c r="H803" i="4"/>
  <c r="I803" i="4" s="1"/>
  <c r="H802" i="4"/>
  <c r="I802" i="4" s="1"/>
  <c r="H805" i="4"/>
  <c r="I805" i="4" s="1"/>
  <c r="H804" i="4"/>
  <c r="H807" i="4"/>
  <c r="I807" i="4" s="1"/>
  <c r="H806" i="4"/>
  <c r="I806" i="4" s="1"/>
  <c r="H808" i="4"/>
  <c r="H810" i="4"/>
  <c r="I810" i="4" s="1"/>
  <c r="H809" i="4"/>
  <c r="I809" i="4" s="1"/>
  <c r="H811" i="4"/>
  <c r="H815" i="4"/>
  <c r="I815" i="4" s="1"/>
  <c r="H813" i="4"/>
  <c r="I813" i="4" s="1"/>
  <c r="H812" i="4"/>
  <c r="H814" i="4"/>
  <c r="I814" i="4" s="1"/>
  <c r="H816" i="4"/>
  <c r="H818" i="4"/>
  <c r="I818" i="4" s="1"/>
  <c r="H817" i="4"/>
  <c r="I817" i="4" s="1"/>
  <c r="H819" i="4"/>
  <c r="H821" i="4"/>
  <c r="I821" i="4" s="1"/>
  <c r="H820" i="4"/>
  <c r="I820" i="4" s="1"/>
  <c r="H822" i="4"/>
  <c r="H823" i="4"/>
  <c r="I823" i="4" s="1"/>
  <c r="H827" i="4"/>
  <c r="I827" i="4" s="1"/>
  <c r="H824" i="4"/>
  <c r="H826" i="4"/>
  <c r="I826" i="4" s="1"/>
  <c r="H825" i="4"/>
  <c r="I825" i="4" s="1"/>
  <c r="H830" i="4"/>
  <c r="I830" i="4" s="1"/>
  <c r="H828" i="4"/>
  <c r="H829" i="4"/>
  <c r="I829" i="4" s="1"/>
  <c r="H831" i="4"/>
  <c r="H834" i="4"/>
  <c r="I834" i="4" s="1"/>
  <c r="H832" i="4"/>
  <c r="I832" i="4" s="1"/>
  <c r="H833" i="4"/>
  <c r="I833" i="4" s="1"/>
  <c r="H836" i="4"/>
  <c r="I836" i="4" s="1"/>
  <c r="H837" i="4"/>
  <c r="I837" i="4" s="1"/>
  <c r="H835" i="4"/>
  <c r="H839" i="4"/>
  <c r="I839" i="4" s="1"/>
  <c r="H840" i="4"/>
  <c r="I840" i="4" s="1"/>
  <c r="H838" i="4"/>
  <c r="H841" i="4"/>
  <c r="H843" i="4"/>
  <c r="I843" i="4" s="1"/>
  <c r="H845" i="4"/>
  <c r="I845" i="4" s="1"/>
  <c r="H844" i="4"/>
  <c r="I844" i="4" s="1"/>
  <c r="H842" i="4"/>
  <c r="H848" i="4"/>
  <c r="I848" i="4" s="1"/>
  <c r="H846" i="4"/>
  <c r="H847" i="4"/>
  <c r="I847" i="4" s="1"/>
  <c r="H849" i="4"/>
  <c r="I849" i="4" s="1"/>
  <c r="H850" i="4"/>
  <c r="H853" i="4"/>
  <c r="I853" i="4" s="1"/>
  <c r="H852" i="4"/>
  <c r="I852" i="4" s="1"/>
  <c r="H851" i="4"/>
  <c r="I851" i="4" s="1"/>
  <c r="H854" i="4"/>
  <c r="H855" i="4"/>
  <c r="H856" i="4"/>
  <c r="I856" i="4" s="1"/>
  <c r="H857" i="4"/>
  <c r="H858" i="4"/>
  <c r="I858" i="4" s="1"/>
  <c r="H859" i="4"/>
  <c r="I859" i="4" s="1"/>
  <c r="H860" i="4"/>
  <c r="I860" i="4" s="1"/>
  <c r="H862" i="4"/>
  <c r="I862" i="4" s="1"/>
  <c r="H861" i="4"/>
  <c r="H865" i="4"/>
  <c r="I865" i="4" s="1"/>
  <c r="H864" i="4"/>
  <c r="I864" i="4" s="1"/>
  <c r="H863" i="4"/>
  <c r="H867" i="4"/>
  <c r="I867" i="4" s="1"/>
  <c r="H866" i="4"/>
  <c r="H868" i="4"/>
  <c r="H870" i="4"/>
  <c r="I870" i="4" s="1"/>
  <c r="H871" i="4"/>
  <c r="I871" i="4" s="1"/>
  <c r="H869" i="4"/>
  <c r="I869" i="4" s="1"/>
  <c r="H872" i="4"/>
  <c r="H873" i="4"/>
  <c r="I873" i="4" s="1"/>
  <c r="H875" i="4"/>
  <c r="I875" i="4" s="1"/>
  <c r="H874" i="4"/>
  <c r="H878" i="4"/>
  <c r="I878" i="4" s="1"/>
  <c r="H877" i="4"/>
  <c r="I877" i="4" s="1"/>
  <c r="H876" i="4"/>
  <c r="H879" i="4"/>
  <c r="H880" i="4"/>
  <c r="I880" i="4" s="1"/>
  <c r="H881" i="4"/>
  <c r="H882" i="4"/>
  <c r="I882" i="4" s="1"/>
  <c r="H885" i="4"/>
  <c r="I885" i="4" s="1"/>
  <c r="H883" i="4"/>
  <c r="H886" i="4"/>
  <c r="I886" i="4" s="1"/>
  <c r="H884" i="4"/>
  <c r="I884" i="4" s="1"/>
  <c r="H887" i="4"/>
  <c r="H888" i="4"/>
  <c r="H889" i="4"/>
  <c r="H891" i="4"/>
  <c r="I891" i="4" s="1"/>
  <c r="H890" i="4"/>
  <c r="H894" i="4"/>
  <c r="I894" i="4" s="1"/>
  <c r="H892" i="4"/>
  <c r="H893" i="4"/>
  <c r="I893" i="4" s="1"/>
  <c r="H895" i="4"/>
  <c r="H896" i="4"/>
  <c r="I896" i="4" s="1"/>
  <c r="H898" i="4"/>
  <c r="I898" i="4" s="1"/>
  <c r="H897" i="4"/>
  <c r="H899" i="4"/>
  <c r="H903" i="4"/>
  <c r="I903" i="4" s="1"/>
  <c r="H900" i="4"/>
  <c r="H902" i="4"/>
  <c r="I902" i="4" s="1"/>
  <c r="H901" i="4"/>
  <c r="I901" i="4" s="1"/>
  <c r="H906" i="4"/>
  <c r="I906" i="4" s="1"/>
  <c r="H904" i="4"/>
  <c r="H907" i="4"/>
  <c r="I907" i="4" s="1"/>
  <c r="H905" i="4"/>
  <c r="I905" i="4" s="1"/>
  <c r="H908" i="4"/>
  <c r="H909" i="4"/>
  <c r="H910" i="4"/>
  <c r="H911" i="4"/>
  <c r="I911" i="4" s="1"/>
  <c r="H913" i="4"/>
  <c r="I913" i="4" s="1"/>
  <c r="H912" i="4"/>
  <c r="I912" i="4" s="1"/>
  <c r="H915" i="4"/>
  <c r="I915" i="4" s="1"/>
  <c r="H914" i="4"/>
  <c r="H916" i="4"/>
  <c r="I916" i="4" s="1"/>
  <c r="H919" i="4"/>
  <c r="I919" i="4" s="1"/>
  <c r="H920" i="4"/>
  <c r="I920" i="4" s="1"/>
  <c r="H917" i="4"/>
  <c r="H918" i="4"/>
  <c r="I918" i="4" s="1"/>
  <c r="H924" i="4"/>
  <c r="I924" i="4" s="1"/>
  <c r="H921" i="4"/>
  <c r="H923" i="4"/>
  <c r="I923" i="4" s="1"/>
  <c r="H922" i="4"/>
  <c r="I922" i="4" s="1"/>
  <c r="H926" i="4"/>
  <c r="I926" i="4" s="1"/>
  <c r="H925" i="4"/>
  <c r="H927" i="4"/>
  <c r="H929" i="4"/>
  <c r="I929" i="4" s="1"/>
  <c r="H928" i="4"/>
  <c r="I928" i="4" s="1"/>
  <c r="H931" i="4"/>
  <c r="I931" i="4" s="1"/>
  <c r="H930" i="4"/>
  <c r="H932" i="4"/>
  <c r="I932" i="4" s="1"/>
  <c r="H933" i="4"/>
  <c r="I933" i="4" s="1"/>
  <c r="H934" i="4"/>
  <c r="H937" i="4"/>
  <c r="I937" i="4" s="1"/>
  <c r="H935" i="4"/>
  <c r="I935" i="4" s="1"/>
  <c r="H936" i="4"/>
  <c r="I936" i="4" s="1"/>
  <c r="H938" i="4"/>
  <c r="H939" i="4"/>
  <c r="H941" i="4"/>
  <c r="I941" i="4" s="1"/>
  <c r="H940" i="4"/>
  <c r="I940" i="4" s="1"/>
  <c r="H944" i="4"/>
  <c r="I944" i="4" s="1"/>
  <c r="H942" i="4"/>
  <c r="H943" i="4"/>
  <c r="I943" i="4" s="1"/>
  <c r="H945" i="4"/>
  <c r="H946" i="4"/>
  <c r="I946" i="4" s="1"/>
  <c r="H949" i="4"/>
  <c r="I949" i="4" s="1"/>
  <c r="H948" i="4"/>
  <c r="I948" i="4" s="1"/>
  <c r="H950" i="4"/>
  <c r="I950" i="4" s="1"/>
  <c r="H947" i="4"/>
  <c r="H951" i="4"/>
  <c r="H954" i="4"/>
  <c r="I954" i="4" s="1"/>
  <c r="H955" i="4"/>
  <c r="I955" i="4" s="1"/>
  <c r="H952" i="4"/>
  <c r="H953" i="4"/>
  <c r="I953" i="4" s="1"/>
  <c r="H956" i="4"/>
  <c r="H957" i="4"/>
  <c r="H958" i="4"/>
  <c r="I958" i="4" s="1"/>
  <c r="H960" i="4"/>
  <c r="I960" i="4" s="1"/>
  <c r="H959" i="4"/>
  <c r="I959" i="4" s="1"/>
  <c r="H961" i="4"/>
  <c r="H962" i="4"/>
  <c r="H963" i="4"/>
  <c r="H964" i="4"/>
  <c r="H965" i="4"/>
  <c r="I965" i="4" s="1"/>
  <c r="H967" i="4"/>
  <c r="I967" i="4" s="1"/>
  <c r="H966" i="4"/>
  <c r="H968" i="4"/>
  <c r="H969" i="4"/>
  <c r="H970" i="4"/>
  <c r="I970" i="4" s="1"/>
  <c r="H972" i="4"/>
  <c r="I972" i="4" s="1"/>
  <c r="H971" i="4"/>
  <c r="H973" i="4"/>
  <c r="H974" i="4"/>
  <c r="H976" i="4"/>
  <c r="I976" i="4" s="1"/>
  <c r="H977" i="4"/>
  <c r="I977" i="4" s="1"/>
  <c r="H975" i="4"/>
  <c r="H978" i="4"/>
  <c r="H979" i="4"/>
  <c r="H980" i="4"/>
  <c r="H983" i="4"/>
  <c r="I983" i="4" s="1"/>
  <c r="H981" i="4"/>
  <c r="H982" i="4"/>
  <c r="I982" i="4" s="1"/>
  <c r="H984" i="4"/>
  <c r="I984" i="4" s="1"/>
  <c r="H985" i="4"/>
  <c r="H988" i="4"/>
  <c r="I988" i="4" s="1"/>
  <c r="H986" i="4"/>
  <c r="H987" i="4"/>
  <c r="I987" i="4" s="1"/>
  <c r="H989" i="4"/>
  <c r="H990" i="4"/>
  <c r="H991" i="4"/>
  <c r="I991" i="4" s="1"/>
  <c r="H995" i="4"/>
  <c r="I995" i="4" s="1"/>
  <c r="H992" i="4"/>
  <c r="H994" i="4"/>
  <c r="I994" i="4" s="1"/>
  <c r="H993" i="4"/>
  <c r="I993" i="4" s="1"/>
  <c r="H997" i="4"/>
  <c r="I997" i="4" s="1"/>
  <c r="H996" i="4"/>
  <c r="H998" i="4"/>
  <c r="H999" i="4"/>
  <c r="H1000" i="4"/>
  <c r="I1000" i="4" s="1"/>
  <c r="H1001" i="4"/>
  <c r="H1002" i="4"/>
  <c r="I1002" i="4" s="1"/>
  <c r="H1003" i="4"/>
  <c r="H1004" i="4"/>
  <c r="I1004" i="4" s="1"/>
  <c r="H1006" i="4"/>
  <c r="I1006" i="4" s="1"/>
  <c r="H1005" i="4"/>
  <c r="H1009" i="4"/>
  <c r="I1009" i="4" s="1"/>
  <c r="H1008" i="4"/>
  <c r="I1008" i="4" s="1"/>
  <c r="H1007" i="4"/>
  <c r="H1010" i="4"/>
  <c r="H1011" i="4"/>
  <c r="H1013" i="4"/>
  <c r="I1013" i="4" s="1"/>
  <c r="H1012" i="4"/>
  <c r="I1012" i="4" s="1"/>
  <c r="H1014" i="4"/>
  <c r="H1017" i="4"/>
  <c r="I1017" i="4" s="1"/>
  <c r="H1015" i="4"/>
  <c r="I1015" i="4" s="1"/>
  <c r="H1016" i="4"/>
  <c r="I1016" i="4" s="1"/>
  <c r="H1019" i="4"/>
  <c r="I1019" i="4" s="1"/>
  <c r="H1018" i="4"/>
  <c r="H1020" i="4"/>
  <c r="I1020" i="4" s="1"/>
  <c r="H1023" i="4"/>
  <c r="I1023" i="4" s="1"/>
  <c r="H1021" i="4"/>
  <c r="H1022" i="4"/>
  <c r="I1022" i="4" s="1"/>
  <c r="H1024" i="4"/>
  <c r="H1025" i="4"/>
  <c r="I1025" i="4" s="1"/>
  <c r="H1026" i="4"/>
  <c r="I1026" i="4" s="1"/>
  <c r="H1027" i="4"/>
  <c r="H1028" i="4"/>
  <c r="I1028" i="4" s="1"/>
  <c r="H1029" i="4"/>
  <c r="H1030" i="4"/>
  <c r="I1030" i="4" s="1"/>
  <c r="H1031" i="4"/>
  <c r="I1031" i="4" s="1"/>
  <c r="H1033" i="4"/>
  <c r="I1033" i="4" s="1"/>
  <c r="H1035" i="4"/>
  <c r="I1035" i="4" s="1"/>
  <c r="H1032" i="4"/>
  <c r="H1034" i="4"/>
  <c r="I1034" i="4" s="1"/>
  <c r="H1036" i="4"/>
  <c r="H1037" i="4"/>
  <c r="I1037" i="4" s="1"/>
  <c r="H1038" i="4"/>
  <c r="H1040" i="4"/>
  <c r="I1040" i="4" s="1"/>
  <c r="H1039" i="4"/>
  <c r="I1039" i="4" s="1"/>
  <c r="H1041" i="4"/>
  <c r="H1042" i="4"/>
  <c r="H1043" i="4"/>
  <c r="H1046" i="4"/>
  <c r="I1046" i="4" s="1"/>
  <c r="H1044" i="4"/>
  <c r="H1045" i="4"/>
  <c r="I1045" i="4" s="1"/>
  <c r="H1047" i="4"/>
  <c r="H1051" i="4"/>
  <c r="I1051" i="4" s="1"/>
  <c r="H1048" i="4"/>
  <c r="H1049" i="4"/>
  <c r="I1049" i="4" s="1"/>
  <c r="H1050" i="4"/>
  <c r="I1050" i="4" s="1"/>
  <c r="H1053" i="4"/>
  <c r="I1053" i="4" s="1"/>
  <c r="H1052" i="4"/>
  <c r="H1054" i="4"/>
  <c r="H1055" i="4"/>
  <c r="I1055" i="4" s="1"/>
  <c r="H1056" i="4"/>
  <c r="H1058" i="4"/>
  <c r="I1058" i="4" s="1"/>
  <c r="H1059" i="4"/>
  <c r="I1059" i="4" s="1"/>
  <c r="H1057" i="4"/>
  <c r="I1057" i="4" s="1"/>
  <c r="H1060" i="4"/>
  <c r="H1061" i="4"/>
  <c r="I1061" i="4" s="1"/>
  <c r="H1063" i="4"/>
  <c r="I1063" i="4" s="1"/>
  <c r="H1062" i="4"/>
  <c r="H1064" i="4"/>
  <c r="H1065" i="4"/>
  <c r="I1065" i="4" s="1"/>
  <c r="H1067" i="4"/>
  <c r="I1067" i="4" s="1"/>
  <c r="H1066" i="4"/>
  <c r="H1068" i="4"/>
  <c r="H1071" i="4"/>
  <c r="I1071" i="4" s="1"/>
  <c r="H1070" i="4"/>
  <c r="I1070" i="4" s="1"/>
  <c r="H1072" i="4"/>
  <c r="I1072" i="4" s="1"/>
  <c r="H1069" i="4"/>
  <c r="H1074" i="4"/>
  <c r="I1074" i="4" s="1"/>
  <c r="H1076" i="4"/>
  <c r="I1076" i="4" s="1"/>
  <c r="H1073" i="4"/>
  <c r="H1075" i="4"/>
  <c r="I1075" i="4" s="1"/>
  <c r="H1080" i="4"/>
  <c r="I1080" i="4" s="1"/>
  <c r="H1079" i="4"/>
  <c r="I1079" i="4" s="1"/>
  <c r="H1078" i="4"/>
  <c r="I1078" i="4" s="1"/>
  <c r="H1077" i="4"/>
  <c r="H1081" i="4"/>
  <c r="H1082" i="4"/>
  <c r="H1083" i="4"/>
  <c r="H1084" i="4"/>
  <c r="H1086" i="4"/>
  <c r="I1086" i="4" s="1"/>
  <c r="H1085" i="4"/>
  <c r="I1085" i="4" s="1"/>
  <c r="H1087" i="4"/>
  <c r="H1088" i="4"/>
  <c r="I1088" i="4" s="1"/>
  <c r="H1090" i="4"/>
  <c r="I1090" i="4" s="1"/>
  <c r="H1089" i="4"/>
  <c r="H1093" i="4"/>
  <c r="I1093" i="4" s="1"/>
  <c r="H1091" i="4"/>
  <c r="H1092" i="4"/>
  <c r="I1092" i="4" s="1"/>
  <c r="H1094" i="4"/>
  <c r="H1095" i="4"/>
  <c r="H1096" i="4"/>
  <c r="H1098" i="4"/>
  <c r="I1098" i="4" s="1"/>
  <c r="H1097" i="4"/>
  <c r="H1100" i="4"/>
  <c r="I1100" i="4" s="1"/>
  <c r="H1099" i="4"/>
  <c r="H1102" i="4"/>
  <c r="I1102" i="4" s="1"/>
  <c r="H1101" i="4"/>
  <c r="H1104" i="4"/>
  <c r="I1104" i="4" s="1"/>
  <c r="H1105" i="4"/>
  <c r="I1105" i="4" s="1"/>
  <c r="H1103" i="4"/>
  <c r="H1108" i="4"/>
  <c r="I1108" i="4" s="1"/>
  <c r="H1106" i="4"/>
  <c r="H1107" i="4"/>
  <c r="I1107" i="4" s="1"/>
  <c r="H1109" i="4"/>
  <c r="I1109" i="4" s="1"/>
  <c r="H1110" i="4"/>
  <c r="H1111" i="4"/>
  <c r="I1111" i="4" s="1"/>
  <c r="H1112" i="4"/>
  <c r="H1113" i="4"/>
  <c r="H1115" i="4"/>
  <c r="I1115" i="4" s="1"/>
  <c r="H1116" i="4"/>
  <c r="I1116" i="4" s="1"/>
  <c r="H1114" i="4"/>
  <c r="H1117" i="4"/>
  <c r="H1118" i="4"/>
  <c r="I1118" i="4" s="1"/>
  <c r="H1119" i="4"/>
  <c r="H1120" i="4"/>
  <c r="H1121" i="4"/>
  <c r="I1121" i="4" s="1"/>
  <c r="H1122" i="4"/>
  <c r="H1124" i="4"/>
  <c r="I1124" i="4" s="1"/>
  <c r="H1123" i="4"/>
  <c r="I1123" i="4" s="1"/>
  <c r="H1125" i="4"/>
  <c r="H1126" i="4"/>
  <c r="I1126" i="4" s="1"/>
  <c r="H1127" i="4"/>
  <c r="I1127" i="4" s="1"/>
  <c r="H1128" i="4"/>
  <c r="H1129" i="4"/>
  <c r="I1129" i="4" s="1"/>
  <c r="H1131" i="4"/>
  <c r="I1131" i="4" s="1"/>
  <c r="H1133" i="4"/>
  <c r="I1133" i="4" s="1"/>
  <c r="H1130" i="4"/>
  <c r="H1132" i="4"/>
  <c r="I1132" i="4" s="1"/>
  <c r="H1134" i="4"/>
  <c r="H1136" i="4"/>
  <c r="I1136" i="4" s="1"/>
  <c r="H1135" i="4"/>
  <c r="H1137" i="4"/>
  <c r="H1138" i="4"/>
  <c r="I1138" i="4" s="1"/>
  <c r="H1139" i="4"/>
  <c r="H1142" i="4"/>
  <c r="I1142" i="4" s="1"/>
  <c r="H1141" i="4"/>
  <c r="I1141" i="4" s="1"/>
  <c r="H1140" i="4"/>
  <c r="I1140" i="4" s="1"/>
  <c r="H1143" i="4"/>
  <c r="H1144" i="4"/>
  <c r="H1146" i="4"/>
  <c r="I1146" i="4" s="1"/>
  <c r="H1147" i="4"/>
  <c r="I1147" i="4" s="1"/>
  <c r="H1145" i="4"/>
  <c r="I1145" i="4" s="1"/>
  <c r="H1148" i="4"/>
  <c r="H1149" i="4"/>
  <c r="I1149" i="4" s="1"/>
  <c r="H1150" i="4"/>
  <c r="H1151" i="4"/>
  <c r="H1154" i="4"/>
  <c r="I1154" i="4" s="1"/>
  <c r="H1153" i="4"/>
  <c r="I1153" i="4" s="1"/>
  <c r="H1152" i="4"/>
  <c r="H1156" i="4"/>
  <c r="I1156" i="4" s="1"/>
  <c r="H1155" i="4"/>
  <c r="H1159" i="4"/>
  <c r="I1159" i="4" s="1"/>
  <c r="H1157" i="4"/>
  <c r="H1158" i="4"/>
  <c r="I1158" i="4" s="1"/>
  <c r="H1160" i="4"/>
  <c r="H1161" i="4"/>
  <c r="I1161" i="4" s="1"/>
  <c r="H1163" i="4"/>
  <c r="I1163" i="4" s="1"/>
  <c r="H1164" i="4"/>
  <c r="I1164" i="4" s="1"/>
  <c r="H1162" i="4"/>
  <c r="H1166" i="4"/>
  <c r="I1166" i="4" s="1"/>
  <c r="H1165" i="4"/>
  <c r="H1168" i="4"/>
  <c r="I1168" i="4" s="1"/>
  <c r="H1167" i="4"/>
  <c r="H1169" i="4"/>
  <c r="H1171" i="4"/>
  <c r="I1171" i="4" s="1"/>
  <c r="H1170" i="4"/>
  <c r="H1173" i="4"/>
  <c r="I1173" i="4" s="1"/>
  <c r="H1172" i="4"/>
  <c r="H1177" i="4"/>
  <c r="I1177" i="4" s="1"/>
  <c r="H1174" i="4"/>
  <c r="H1175" i="4"/>
  <c r="I1175" i="4" s="1"/>
  <c r="H1176" i="4"/>
  <c r="I1176" i="4" s="1"/>
  <c r="H1178" i="4"/>
  <c r="H1179" i="4"/>
  <c r="I1179" i="4" s="1"/>
  <c r="H1181" i="4"/>
  <c r="I1181" i="4" s="1"/>
  <c r="H1182" i="4"/>
  <c r="I1182" i="4" s="1"/>
  <c r="H1180" i="4"/>
  <c r="H1183" i="4"/>
  <c r="I1183" i="4" s="1"/>
  <c r="H1184" i="4"/>
  <c r="H1185" i="4"/>
  <c r="I1185" i="4" s="1"/>
  <c r="H1186" i="4"/>
  <c r="I1186" i="4" s="1"/>
  <c r="H1187" i="4"/>
  <c r="I1187" i="4" s="1"/>
  <c r="H1188" i="4"/>
  <c r="H1189" i="4"/>
  <c r="I1189" i="4" s="1"/>
  <c r="H1190" i="4"/>
  <c r="H1191" i="4"/>
  <c r="I1191" i="4" s="1"/>
  <c r="H1193" i="4"/>
  <c r="I1193" i="4" s="1"/>
  <c r="H1192" i="4"/>
  <c r="H1194" i="4"/>
  <c r="H1195" i="4"/>
  <c r="H1196" i="4"/>
  <c r="H1197" i="4"/>
  <c r="H1198" i="4"/>
  <c r="H1199" i="4"/>
  <c r="I1199" i="4" s="1"/>
  <c r="H1202" i="4"/>
  <c r="I1202" i="4" s="1"/>
  <c r="H1200" i="4"/>
  <c r="H1201" i="4"/>
  <c r="I1201" i="4" s="1"/>
  <c r="H1203" i="4"/>
  <c r="I1203" i="4" s="1"/>
  <c r="H1204" i="4"/>
  <c r="H1206" i="4"/>
  <c r="I1206" i="4" s="1"/>
  <c r="H1205" i="4"/>
  <c r="I1205" i="4" s="1"/>
  <c r="H1208" i="4"/>
  <c r="I1208" i="4" s="1"/>
  <c r="H1207" i="4"/>
  <c r="H1209" i="4"/>
  <c r="I1209" i="4" s="1"/>
  <c r="H1211" i="4"/>
  <c r="I1211" i="4" s="1"/>
  <c r="H1210" i="4"/>
  <c r="H1214" i="4"/>
  <c r="I1214" i="4" s="1"/>
  <c r="H1212" i="4"/>
  <c r="H1213" i="4"/>
  <c r="I1213" i="4" s="1"/>
  <c r="H1215" i="4"/>
  <c r="H1216" i="4"/>
  <c r="I1216" i="4" s="1"/>
  <c r="H1218" i="4"/>
  <c r="I1218" i="4" s="1"/>
  <c r="H1217" i="4"/>
  <c r="H1219" i="4"/>
  <c r="I1219" i="4" s="1"/>
  <c r="H1220" i="4"/>
  <c r="H1222" i="4"/>
  <c r="I1222" i="4" s="1"/>
  <c r="H1221" i="4"/>
  <c r="H1224" i="4"/>
  <c r="I1224" i="4" s="1"/>
  <c r="H1226" i="4"/>
  <c r="I1226" i="4" s="1"/>
  <c r="H1223" i="4"/>
  <c r="H1225" i="4"/>
  <c r="I1225" i="4" s="1"/>
  <c r="H1228" i="4"/>
  <c r="I1228" i="4" s="1"/>
  <c r="H1230" i="4"/>
  <c r="I1230" i="4" s="1"/>
  <c r="H1227" i="4"/>
  <c r="H1229" i="4"/>
  <c r="I1229" i="4" s="1"/>
  <c r="H1232" i="4"/>
  <c r="I1232" i="4" s="1"/>
  <c r="H1231" i="4"/>
  <c r="H1233" i="4"/>
  <c r="H1234" i="4"/>
  <c r="H1236" i="4"/>
  <c r="I1236" i="4" s="1"/>
  <c r="H1235" i="4"/>
  <c r="I1235" i="4" s="1"/>
  <c r="H1238" i="4"/>
  <c r="I1238" i="4" s="1"/>
  <c r="H1237" i="4"/>
  <c r="H1240" i="4"/>
  <c r="I1240" i="4" s="1"/>
  <c r="H1241" i="4"/>
  <c r="I1241" i="4" s="1"/>
  <c r="H1239" i="4"/>
  <c r="H1242" i="4"/>
  <c r="H1244" i="4"/>
  <c r="I1244" i="4" s="1"/>
  <c r="H1243" i="4"/>
  <c r="I1243" i="4" s="1"/>
  <c r="H1246" i="4"/>
  <c r="I1246" i="4" s="1"/>
  <c r="H1245" i="4"/>
  <c r="H1247" i="4"/>
  <c r="H1249" i="4"/>
  <c r="I1249" i="4" s="1"/>
  <c r="H1248" i="4"/>
  <c r="H1250" i="4"/>
  <c r="H1252" i="4"/>
  <c r="I1252" i="4" s="1"/>
  <c r="H1251" i="4"/>
  <c r="H1253" i="4"/>
  <c r="H1254" i="4"/>
  <c r="H1255" i="4"/>
  <c r="H1256" i="4"/>
  <c r="H1257" i="4"/>
  <c r="I1257" i="4" s="1"/>
  <c r="H1258" i="4"/>
  <c r="H1259" i="4"/>
  <c r="I1259" i="4" s="1"/>
  <c r="H1260" i="4"/>
  <c r="H1264" i="4"/>
  <c r="I1264" i="4" s="1"/>
  <c r="H1263" i="4"/>
  <c r="I1263" i="4" s="1"/>
  <c r="H1262" i="4"/>
  <c r="I1262" i="4" s="1"/>
  <c r="H1261" i="4"/>
  <c r="H1265" i="4"/>
  <c r="H1268" i="4"/>
  <c r="I1268" i="4" s="1"/>
  <c r="H1266" i="4"/>
  <c r="H1267" i="4"/>
  <c r="I1267" i="4" s="1"/>
  <c r="H1271" i="4"/>
  <c r="I1271" i="4" s="1"/>
  <c r="H1269" i="4"/>
  <c r="H1270" i="4"/>
  <c r="I1270" i="4" s="1"/>
  <c r="H1272" i="4"/>
  <c r="H1273" i="4"/>
  <c r="I1273" i="4" s="1"/>
  <c r="H1274" i="4"/>
  <c r="H1276" i="4"/>
  <c r="I1276" i="4" s="1"/>
  <c r="H1275" i="4"/>
  <c r="I1275" i="4" s="1"/>
  <c r="H1277" i="4"/>
  <c r="H1279" i="4"/>
  <c r="I1279" i="4" s="1"/>
  <c r="H1278" i="4"/>
  <c r="I1278" i="4" s="1"/>
  <c r="H1280" i="4"/>
  <c r="I1280" i="4" s="1"/>
  <c r="H1281" i="4"/>
  <c r="H1282" i="4"/>
  <c r="I1282" i="4" s="1"/>
  <c r="H1283" i="4"/>
  <c r="I1283" i="4" s="1"/>
  <c r="H1284" i="4"/>
  <c r="H1285" i="4"/>
  <c r="H1287" i="4"/>
  <c r="I1287" i="4" s="1"/>
  <c r="H1286" i="4"/>
  <c r="H1289" i="4"/>
  <c r="I1289" i="4" s="1"/>
  <c r="H1288" i="4"/>
  <c r="H1290" i="4"/>
  <c r="I1290" i="4" s="1"/>
  <c r="H1291" i="4"/>
  <c r="H1292" i="4"/>
  <c r="H1293" i="4"/>
  <c r="H1294" i="4"/>
  <c r="I1294" i="4" s="1"/>
  <c r="H1295" i="4"/>
  <c r="I1295" i="4" s="1"/>
  <c r="H1297" i="4"/>
  <c r="I1297" i="4" s="1"/>
  <c r="H1299" i="4"/>
  <c r="I1299" i="4" s="1"/>
  <c r="H1298" i="4"/>
  <c r="I1298" i="4" s="1"/>
  <c r="H1296" i="4"/>
  <c r="H1300" i="4"/>
  <c r="H1301" i="4"/>
  <c r="I1301" i="4" s="1"/>
  <c r="H1302" i="4"/>
  <c r="I1302" i="4" s="1"/>
  <c r="H1304" i="4"/>
  <c r="I1304" i="4" s="1"/>
  <c r="H1303" i="4"/>
  <c r="H1306" i="4"/>
  <c r="I1306" i="4" s="1"/>
  <c r="H1305" i="4"/>
  <c r="I1305" i="4" s="1"/>
  <c r="H1309" i="4"/>
  <c r="I1309" i="4" s="1"/>
  <c r="H1307" i="4"/>
  <c r="H1308" i="4"/>
  <c r="I1308" i="4" s="1"/>
  <c r="H1310" i="4"/>
  <c r="H1311" i="4"/>
  <c r="I1311" i="4" s="1"/>
  <c r="H1314" i="4"/>
  <c r="I1314" i="4" s="1"/>
  <c r="H1312" i="4"/>
  <c r="H1313" i="4"/>
  <c r="I1313" i="4" s="1"/>
  <c r="H1316" i="4"/>
  <c r="I1316" i="4" s="1"/>
  <c r="H1315" i="4"/>
  <c r="H1318" i="4"/>
  <c r="I1318" i="4" s="1"/>
  <c r="H1317" i="4"/>
  <c r="I1317" i="4" s="1"/>
  <c r="H1319" i="4"/>
  <c r="H1320" i="4"/>
  <c r="I1320" i="4" s="1"/>
  <c r="H1322" i="4"/>
  <c r="I1322" i="4" s="1"/>
  <c r="H1321" i="4"/>
  <c r="I1321" i="4" s="1"/>
  <c r="H1323" i="4"/>
  <c r="H1325" i="4"/>
  <c r="I1325" i="4" s="1"/>
  <c r="H1324" i="4"/>
  <c r="H1327" i="4"/>
  <c r="I1327" i="4" s="1"/>
  <c r="H1326" i="4"/>
  <c r="I1326" i="4" s="1"/>
  <c r="H1328" i="4"/>
  <c r="H1331" i="4"/>
  <c r="I1331" i="4" s="1"/>
  <c r="H1329" i="4"/>
  <c r="I1329" i="4" s="1"/>
  <c r="H1330" i="4"/>
  <c r="I1330" i="4" s="1"/>
  <c r="H1333" i="4"/>
  <c r="I1333" i="4" s="1"/>
  <c r="H1332" i="4"/>
  <c r="H1335" i="4"/>
  <c r="I1335" i="4" s="1"/>
  <c r="H1337" i="4"/>
  <c r="I1337" i="4" s="1"/>
  <c r="H1334" i="4"/>
  <c r="H1336" i="4"/>
  <c r="I1336" i="4" s="1"/>
  <c r="H1340" i="4"/>
  <c r="I1340" i="4" s="1"/>
  <c r="H1339" i="4"/>
  <c r="I1339" i="4" s="1"/>
  <c r="H1338" i="4"/>
  <c r="H1341" i="4"/>
  <c r="H1343" i="4"/>
  <c r="I1343" i="4" s="1"/>
  <c r="H1342" i="4"/>
  <c r="I1342" i="4" s="1"/>
  <c r="H1344" i="4"/>
  <c r="H1346" i="4"/>
  <c r="I1346" i="4" s="1"/>
  <c r="H1345" i="4"/>
  <c r="H1347" i="4"/>
  <c r="H1348" i="4"/>
  <c r="I1348" i="4" s="1"/>
  <c r="H1350" i="4"/>
  <c r="I1350" i="4" s="1"/>
  <c r="H1349" i="4"/>
  <c r="H1351" i="4"/>
  <c r="I1351" i="4" s="1"/>
  <c r="H1352" i="4"/>
  <c r="H1353" i="4"/>
  <c r="I1353" i="4" s="1"/>
  <c r="H1354" i="4"/>
  <c r="H1356" i="4"/>
  <c r="I1356" i="4" s="1"/>
  <c r="H1355" i="4"/>
  <c r="I1355" i="4" s="1"/>
  <c r="H1357" i="4"/>
  <c r="H1358" i="4"/>
  <c r="I1358" i="4" s="1"/>
  <c r="H1359" i="4"/>
  <c r="I1359" i="4" s="1"/>
  <c r="H1360" i="4"/>
  <c r="H1361" i="4"/>
  <c r="I1361" i="4" s="1"/>
  <c r="H1362" i="4"/>
  <c r="I1362" i="4" s="1"/>
  <c r="H1363" i="4"/>
  <c r="I1363" i="4" s="1"/>
  <c r="H1365" i="4"/>
  <c r="I1365" i="4" s="1"/>
  <c r="H1364" i="4"/>
  <c r="H1366" i="4"/>
  <c r="I1366" i="4" s="1"/>
  <c r="H1367" i="4"/>
  <c r="H1370" i="4"/>
  <c r="I1370" i="4" s="1"/>
  <c r="H1368" i="4"/>
  <c r="I1368" i="4" s="1"/>
  <c r="H1369" i="4"/>
  <c r="I1369" i="4" s="1"/>
  <c r="H1372" i="4"/>
  <c r="I1372" i="4" s="1"/>
  <c r="H1371" i="4"/>
  <c r="H1373" i="4"/>
  <c r="H1375" i="4"/>
  <c r="I1375" i="4" s="1"/>
  <c r="H1374" i="4"/>
  <c r="H1377" i="4"/>
  <c r="I1377" i="4" s="1"/>
  <c r="H1376" i="4"/>
  <c r="H1378" i="4"/>
  <c r="I1378" i="4" s="1"/>
  <c r="H1380" i="4"/>
  <c r="I1380" i="4" s="1"/>
  <c r="H1379" i="4"/>
  <c r="H1381" i="4"/>
  <c r="I1381" i="4" s="1"/>
  <c r="H1382" i="4"/>
  <c r="H1383" i="4"/>
  <c r="H1384" i="4"/>
  <c r="I1384" i="4" s="1"/>
  <c r="H1385" i="4"/>
  <c r="H1386" i="4"/>
  <c r="I1386" i="4" s="1"/>
  <c r="H1388" i="4"/>
  <c r="I1388" i="4" s="1"/>
  <c r="H1387" i="4"/>
  <c r="H1390" i="4"/>
  <c r="I1390" i="4" s="1"/>
  <c r="H1389" i="4"/>
  <c r="I1389" i="4" s="1"/>
  <c r="H1391" i="4"/>
  <c r="H1393" i="4"/>
  <c r="I1393" i="4" s="1"/>
  <c r="H1392" i="4"/>
  <c r="H1394" i="4"/>
  <c r="I1394" i="4" s="1"/>
  <c r="H1395" i="4"/>
  <c r="H1397" i="4"/>
  <c r="I1397" i="4" s="1"/>
  <c r="H1398" i="4"/>
  <c r="I1398" i="4" s="1"/>
  <c r="H1396" i="4"/>
  <c r="I1396" i="4" s="1"/>
  <c r="H1399" i="4"/>
  <c r="H1401" i="4"/>
  <c r="I1401" i="4" s="1"/>
  <c r="H1400" i="4"/>
  <c r="H1403" i="4"/>
  <c r="I1403" i="4" s="1"/>
  <c r="H1402" i="4"/>
  <c r="I1402" i="4" s="1"/>
  <c r="H1405" i="4"/>
  <c r="I1405" i="4" s="1"/>
  <c r="H1404" i="4"/>
  <c r="H1406" i="4"/>
  <c r="H1407" i="4"/>
  <c r="I1407" i="4" s="1"/>
  <c r="H1409" i="4"/>
  <c r="I1409" i="4" s="1"/>
  <c r="H1408" i="4"/>
  <c r="H1410" i="4"/>
  <c r="H1411" i="4"/>
  <c r="H1412" i="4"/>
  <c r="I1412" i="4" s="1"/>
  <c r="H1413" i="4"/>
  <c r="H1414" i="4"/>
  <c r="I1414" i="4" s="1"/>
  <c r="H1417" i="4"/>
  <c r="I1417" i="4" s="1"/>
  <c r="H1415" i="4"/>
  <c r="H1416" i="4"/>
  <c r="I1416" i="4" s="1"/>
  <c r="H1418" i="4"/>
  <c r="I1418" i="4" s="1"/>
  <c r="H1419" i="4"/>
  <c r="H1422" i="4"/>
  <c r="I1422" i="4" s="1"/>
  <c r="H1420" i="4"/>
  <c r="H1421" i="4"/>
  <c r="I1421" i="4" s="1"/>
  <c r="H1424" i="4"/>
  <c r="I1424" i="4" s="1"/>
  <c r="H1423" i="4"/>
  <c r="H1425" i="4"/>
  <c r="H1426" i="4"/>
  <c r="H1427" i="4"/>
  <c r="H1428" i="4"/>
  <c r="H1429" i="4"/>
  <c r="I1429" i="4" s="1"/>
  <c r="H1430" i="4"/>
  <c r="H1433" i="4"/>
  <c r="I1433" i="4" s="1"/>
  <c r="H1431" i="4"/>
  <c r="H1434" i="4"/>
  <c r="I1434" i="4" s="1"/>
  <c r="H1432" i="4"/>
  <c r="I1432" i="4" s="1"/>
  <c r="H1435" i="4"/>
  <c r="H1437" i="4"/>
  <c r="I1437" i="4" s="1"/>
  <c r="H1436" i="4"/>
  <c r="I1436" i="4" s="1"/>
  <c r="H1438" i="4"/>
  <c r="H1440" i="4"/>
  <c r="I1440" i="4" s="1"/>
  <c r="H1441" i="4"/>
  <c r="I1441" i="4" s="1"/>
  <c r="H1439" i="4"/>
  <c r="I1439" i="4" s="1"/>
  <c r="H1442" i="4"/>
  <c r="H1443" i="4"/>
  <c r="I1443" i="4" s="1"/>
  <c r="H1444" i="4"/>
  <c r="H1445" i="4"/>
  <c r="H1446" i="4"/>
  <c r="I1446" i="4" s="1"/>
  <c r="H1447" i="4"/>
  <c r="H1448" i="4"/>
  <c r="I1448" i="4" s="1"/>
  <c r="H1449" i="4"/>
  <c r="I1449" i="4" s="1"/>
  <c r="H1450" i="4"/>
  <c r="I1450" i="4" s="1"/>
  <c r="H1452" i="4"/>
  <c r="I1452" i="4" s="1"/>
  <c r="H1451" i="4"/>
  <c r="H1453" i="4"/>
  <c r="H1454" i="4"/>
  <c r="H1455" i="4"/>
  <c r="I1455" i="4" s="1"/>
  <c r="H1459" i="4"/>
  <c r="I1459" i="4" s="1"/>
  <c r="H1457" i="4"/>
  <c r="I1457" i="4" s="1"/>
  <c r="H1458" i="4"/>
  <c r="I1458" i="4" s="1"/>
  <c r="H1456" i="4"/>
  <c r="H1460" i="4"/>
  <c r="H1461" i="4"/>
  <c r="I1461" i="4" s="1"/>
  <c r="H1462" i="4"/>
  <c r="I1462" i="4" s="1"/>
  <c r="H1463" i="4"/>
  <c r="H1464" i="4"/>
  <c r="I1464" i="4" s="1"/>
  <c r="H1466" i="4"/>
  <c r="I1466" i="4" s="1"/>
  <c r="H1465" i="4"/>
  <c r="H1467" i="4"/>
  <c r="I1467" i="4" s="1"/>
  <c r="H1468" i="4"/>
  <c r="I1468" i="4" s="1"/>
  <c r="H1471" i="4"/>
  <c r="I1471" i="4" s="1"/>
  <c r="H1469" i="4"/>
  <c r="H1472" i="4"/>
  <c r="I1472" i="4" s="1"/>
  <c r="H1470" i="4"/>
  <c r="I1470" i="4" s="1"/>
  <c r="H1475" i="4"/>
  <c r="I1475" i="4" s="1"/>
  <c r="H1474" i="4"/>
  <c r="I1474" i="4" s="1"/>
  <c r="H1473" i="4"/>
  <c r="H1476" i="4"/>
  <c r="H1478" i="4"/>
  <c r="I1478" i="4" s="1"/>
  <c r="H1477" i="4"/>
  <c r="I1477" i="4" s="1"/>
  <c r="H1480" i="4"/>
  <c r="I1480" i="4" s="1"/>
  <c r="H1479" i="4"/>
  <c r="H1482" i="4"/>
  <c r="I1482" i="4" s="1"/>
  <c r="H1484" i="4"/>
  <c r="I1484" i="4" s="1"/>
  <c r="H1481" i="4"/>
  <c r="H1483" i="4"/>
  <c r="I1483" i="4" s="1"/>
  <c r="H1486" i="4"/>
  <c r="I1486" i="4" s="1"/>
  <c r="H1485" i="4"/>
  <c r="H1488" i="4"/>
  <c r="I1488" i="4" s="1"/>
  <c r="H1487" i="4"/>
  <c r="I1487" i="4" s="1"/>
  <c r="H1489" i="4"/>
  <c r="H1490" i="4"/>
  <c r="H1492" i="4"/>
  <c r="I1492" i="4" s="1"/>
  <c r="H1491" i="4"/>
  <c r="H1493" i="4"/>
  <c r="I1493" i="4" s="1"/>
  <c r="H1494" i="4"/>
  <c r="I1494" i="4" s="1"/>
  <c r="H1495" i="4"/>
  <c r="H1497" i="4"/>
  <c r="I1497" i="4" s="1"/>
  <c r="H1496" i="4"/>
  <c r="I1496" i="4" s="1"/>
  <c r="H1499" i="4"/>
  <c r="I1499" i="4" s="1"/>
  <c r="H1498" i="4"/>
  <c r="H1500" i="4"/>
  <c r="H1501" i="4"/>
  <c r="H1502" i="4"/>
  <c r="H1503" i="4"/>
  <c r="I1503" i="4" s="1"/>
  <c r="H1504" i="4"/>
  <c r="H1505" i="4"/>
  <c r="I1505" i="4" s="1"/>
  <c r="H1509" i="4"/>
  <c r="I1509" i="4" s="1"/>
  <c r="H1506" i="4"/>
  <c r="H1507" i="4"/>
  <c r="I1507" i="4" s="1"/>
  <c r="H1508" i="4"/>
  <c r="I1508" i="4" s="1"/>
  <c r="H1512" i="4"/>
  <c r="I1512" i="4" s="1"/>
  <c r="H1510" i="4"/>
  <c r="H1513" i="4"/>
  <c r="I1513" i="4" s="1"/>
  <c r="H1511" i="4"/>
  <c r="I1511" i="4" s="1"/>
  <c r="H1514" i="4"/>
  <c r="H1517" i="4"/>
  <c r="I1517" i="4" s="1"/>
  <c r="H1516" i="4"/>
  <c r="I1516" i="4" s="1"/>
  <c r="H1518" i="4"/>
  <c r="I1518" i="4" s="1"/>
  <c r="H1515" i="4"/>
  <c r="H1519" i="4"/>
  <c r="H1520" i="4"/>
  <c r="I1520" i="4" s="1"/>
  <c r="H1522" i="4"/>
  <c r="I1522" i="4" s="1"/>
  <c r="H1521" i="4"/>
  <c r="H1525" i="4"/>
  <c r="I1525" i="4" s="1"/>
  <c r="H1523" i="4"/>
  <c r="H1524" i="4"/>
  <c r="I1524" i="4" s="1"/>
  <c r="H1526" i="4"/>
  <c r="I1526" i="4" s="1"/>
  <c r="H1528" i="4"/>
  <c r="I1528" i="4" s="1"/>
  <c r="H1527" i="4"/>
  <c r="H1529" i="4"/>
  <c r="H1530" i="4"/>
  <c r="H1532" i="4"/>
  <c r="I1532" i="4" s="1"/>
  <c r="H1531" i="4"/>
  <c r="H1533" i="4"/>
  <c r="H1535" i="4"/>
  <c r="I1535" i="4" s="1"/>
  <c r="H1536" i="4"/>
  <c r="I1536" i="4" s="1"/>
  <c r="H1534" i="4"/>
  <c r="I1534" i="4" s="1"/>
  <c r="H1537" i="4"/>
  <c r="H1538" i="4"/>
  <c r="I1538" i="4" s="1"/>
  <c r="H1539" i="4"/>
  <c r="I1539" i="4" s="1"/>
  <c r="H1541" i="4"/>
  <c r="I1541" i="4" s="1"/>
  <c r="H1540" i="4"/>
  <c r="H1542" i="4"/>
  <c r="I1542" i="4" s="1"/>
  <c r="H1543" i="4"/>
  <c r="H1545" i="4"/>
  <c r="I1545" i="4" s="1"/>
  <c r="H1544" i="4"/>
  <c r="I1544" i="4" s="1"/>
  <c r="H1546" i="4"/>
  <c r="H1547" i="4"/>
  <c r="H1548" i="4"/>
  <c r="I1548" i="4" s="1"/>
  <c r="H1550" i="4"/>
  <c r="I1550" i="4" s="1"/>
  <c r="H1549" i="4"/>
  <c r="H1551" i="4"/>
  <c r="I1551" i="4" s="1"/>
  <c r="H1553" i="4"/>
  <c r="I1553" i="4" s="1"/>
  <c r="H1552" i="4"/>
  <c r="H1554" i="4"/>
  <c r="H1555" i="4"/>
  <c r="H1556" i="4"/>
  <c r="I1556" i="4" s="1"/>
  <c r="H1557" i="4"/>
  <c r="H1560" i="4"/>
  <c r="I1560" i="4" s="1"/>
  <c r="H1558" i="4"/>
  <c r="I1558" i="4" s="1"/>
  <c r="H1559" i="4"/>
  <c r="I1559" i="4" s="1"/>
  <c r="H1562" i="4"/>
  <c r="I1562" i="4" s="1"/>
  <c r="H1561" i="4"/>
  <c r="H1564" i="4"/>
  <c r="I1564" i="4" s="1"/>
  <c r="H1563" i="4"/>
  <c r="I1563" i="4" s="1"/>
  <c r="H1565" i="4"/>
  <c r="H1568" i="4"/>
  <c r="I1568" i="4" s="1"/>
  <c r="H1566" i="4"/>
  <c r="H1567" i="4"/>
  <c r="I1567" i="4" s="1"/>
  <c r="H1570" i="4"/>
  <c r="I1570" i="4" s="1"/>
  <c r="H1569" i="4"/>
  <c r="H1571" i="4"/>
  <c r="I1571" i="4" s="1"/>
  <c r="H1572" i="4"/>
  <c r="H1575" i="4"/>
  <c r="I1575" i="4" s="1"/>
  <c r="H1574" i="4"/>
  <c r="I1574" i="4" s="1"/>
  <c r="H1573" i="4"/>
  <c r="H1578" i="4"/>
  <c r="I1578" i="4" s="1"/>
  <c r="H1577" i="4"/>
  <c r="I1577" i="4" s="1"/>
  <c r="H1576" i="4"/>
  <c r="H1580" i="4"/>
  <c r="I1580" i="4" s="1"/>
  <c r="H1579" i="4"/>
  <c r="H1581" i="4"/>
  <c r="I1581" i="4" s="1"/>
  <c r="H1584" i="4"/>
  <c r="I1584" i="4" s="1"/>
  <c r="H1582" i="4"/>
  <c r="H1583" i="4"/>
  <c r="I1583" i="4" s="1"/>
  <c r="H1585" i="4"/>
  <c r="H1586" i="4"/>
  <c r="H1587" i="4"/>
  <c r="H1588" i="4"/>
  <c r="I1588" i="4" s="1"/>
  <c r="H1589" i="4"/>
  <c r="H1590" i="4"/>
  <c r="H1591" i="4"/>
  <c r="I1591" i="4" s="1"/>
  <c r="H1592" i="4"/>
  <c r="H1593" i="4"/>
  <c r="H1596" i="4"/>
  <c r="I1596" i="4" s="1"/>
  <c r="H1594" i="4"/>
  <c r="I1594" i="4" s="1"/>
  <c r="H1595" i="4"/>
  <c r="I1595" i="4" s="1"/>
  <c r="H1597" i="4"/>
  <c r="H1599" i="4"/>
  <c r="I1599" i="4" s="1"/>
  <c r="H1598" i="4"/>
  <c r="I1598" i="4" s="1"/>
  <c r="H1600" i="4"/>
  <c r="I1600" i="4" s="1"/>
  <c r="H1603" i="4"/>
  <c r="I1603" i="4" s="1"/>
  <c r="H1602" i="4"/>
  <c r="I1602" i="4" s="1"/>
  <c r="H1601" i="4"/>
  <c r="H1604" i="4"/>
  <c r="H1605" i="4"/>
  <c r="I1605" i="4" s="1"/>
  <c r="H1608" i="4"/>
  <c r="I1608" i="4" s="1"/>
  <c r="H1606" i="4"/>
  <c r="H1607" i="4"/>
  <c r="I1607" i="4" s="1"/>
  <c r="H1609" i="4"/>
  <c r="H1610" i="4"/>
  <c r="I1610" i="4" s="1"/>
  <c r="H1611" i="4"/>
  <c r="H1615" i="4"/>
  <c r="I1615" i="4" s="1"/>
  <c r="H1613" i="4"/>
  <c r="I1613" i="4" s="1"/>
  <c r="H1612" i="4"/>
  <c r="H1614" i="4"/>
  <c r="I1614" i="4" s="1"/>
  <c r="H1617" i="4"/>
  <c r="I1617" i="4" s="1"/>
  <c r="H1616" i="4"/>
  <c r="H1618" i="4"/>
  <c r="I1618" i="4" s="1"/>
  <c r="H1619" i="4"/>
  <c r="H1620" i="4"/>
  <c r="I1620" i="4" s="1"/>
  <c r="H1621" i="4"/>
  <c r="H1624" i="4"/>
  <c r="I1624" i="4" s="1"/>
  <c r="H1623" i="4"/>
  <c r="I1623" i="4" s="1"/>
  <c r="H1622" i="4"/>
  <c r="H1627" i="4"/>
  <c r="I1627" i="4" s="1"/>
  <c r="H1626" i="4"/>
  <c r="I1626" i="4" s="1"/>
  <c r="H1628" i="4"/>
  <c r="I1628" i="4" s="1"/>
  <c r="H1625" i="4"/>
  <c r="H1630" i="4"/>
  <c r="I1630" i="4" s="1"/>
  <c r="H1629" i="4"/>
  <c r="H1631" i="4"/>
  <c r="I1631" i="4" s="1"/>
  <c r="H1632" i="4"/>
  <c r="H1634" i="4"/>
  <c r="I1634" i="4" s="1"/>
  <c r="H1633" i="4"/>
  <c r="I1633" i="4" s="1"/>
  <c r="H1636" i="4"/>
  <c r="I1636" i="4" s="1"/>
  <c r="H1637" i="4"/>
  <c r="I1637" i="4" s="1"/>
  <c r="H1635" i="4"/>
  <c r="H1638" i="4"/>
  <c r="H1639" i="4"/>
  <c r="I1639" i="4" s="1"/>
  <c r="H1640" i="4"/>
  <c r="H1641" i="4"/>
  <c r="H1642" i="4"/>
  <c r="H1644" i="4"/>
  <c r="I1644" i="4" s="1"/>
  <c r="H1643" i="4"/>
  <c r="I1643" i="4" s="1"/>
  <c r="H1646" i="4"/>
  <c r="I1646" i="4" s="1"/>
  <c r="H1645" i="4"/>
  <c r="H1647" i="4"/>
  <c r="I1647" i="4" s="1"/>
  <c r="H1649" i="4"/>
  <c r="I1649" i="4" s="1"/>
  <c r="H1648" i="4"/>
  <c r="H1650" i="4"/>
  <c r="I1650" i="4" s="1"/>
  <c r="H1651" i="4"/>
  <c r="H1653" i="4"/>
  <c r="I1653" i="4" s="1"/>
  <c r="H1652" i="4"/>
  <c r="I1652" i="4" s="1"/>
  <c r="H1656" i="4"/>
  <c r="I1656" i="4" s="1"/>
  <c r="H1654" i="4"/>
  <c r="H1655" i="4"/>
  <c r="I1655" i="4" s="1"/>
  <c r="H1658" i="4"/>
  <c r="I1658" i="4" s="1"/>
  <c r="H1659" i="4"/>
  <c r="I1659" i="4" s="1"/>
  <c r="H1657" i="4"/>
  <c r="H1660" i="4"/>
  <c r="I1660" i="4" s="1"/>
  <c r="H1663" i="4"/>
  <c r="I1663" i="4" s="1"/>
  <c r="H1661" i="4"/>
  <c r="H1662" i="4"/>
  <c r="I1662" i="4" s="1"/>
  <c r="H1664" i="4"/>
  <c r="I1664" i="4" s="1"/>
  <c r="H1666" i="4"/>
  <c r="I1666" i="4" s="1"/>
  <c r="H1665" i="4"/>
  <c r="H1667" i="4"/>
  <c r="I1667" i="4" s="1"/>
  <c r="H1668" i="4"/>
  <c r="H1670" i="4"/>
  <c r="I1670" i="4" s="1"/>
  <c r="H1671" i="4"/>
  <c r="I1671" i="4" s="1"/>
  <c r="H1669" i="4"/>
  <c r="I1669" i="4" s="1"/>
  <c r="H1674" i="4"/>
  <c r="I1674" i="4" s="1"/>
  <c r="H1672" i="4"/>
  <c r="H1673" i="4"/>
  <c r="I1673" i="4" s="1"/>
  <c r="H1678" i="4"/>
  <c r="I1678" i="4" s="1"/>
  <c r="H1677" i="4"/>
  <c r="I1677" i="4" s="1"/>
  <c r="H1675" i="4"/>
  <c r="H1676" i="4"/>
  <c r="I1676" i="4" s="1"/>
  <c r="H1680" i="4"/>
  <c r="I1680" i="4" s="1"/>
  <c r="H1681" i="4"/>
  <c r="I1681" i="4" s="1"/>
  <c r="H1679" i="4"/>
  <c r="H1682" i="4"/>
  <c r="I1682" i="4" s="1"/>
  <c r="H1683" i="4"/>
  <c r="H1684" i="4"/>
  <c r="I1684" i="4" s="1"/>
  <c r="H1685" i="4"/>
  <c r="I1685" i="4" s="1"/>
  <c r="H1687" i="4"/>
  <c r="I1687" i="4" s="1"/>
  <c r="H1686" i="4"/>
  <c r="H1688" i="4"/>
  <c r="H1690" i="4"/>
  <c r="I1690" i="4" s="1"/>
  <c r="H1689" i="4"/>
  <c r="H1691" i="4"/>
  <c r="I1691" i="4" s="1"/>
  <c r="H1692" i="4"/>
  <c r="I1692" i="4" s="1"/>
  <c r="H1696" i="4"/>
  <c r="I1696" i="4" s="1"/>
  <c r="H1693" i="4"/>
  <c r="H1694" i="4"/>
  <c r="I1694" i="4" s="1"/>
  <c r="H1695" i="4"/>
  <c r="I1695" i="4" s="1"/>
  <c r="H1697" i="4"/>
  <c r="H1698" i="4"/>
  <c r="H1699" i="4"/>
  <c r="I1699" i="4" s="1"/>
  <c r="H1700" i="4"/>
  <c r="H1701" i="4"/>
  <c r="H1704" i="4"/>
  <c r="I1704" i="4" s="1"/>
  <c r="H1702" i="4"/>
  <c r="H1703" i="4"/>
  <c r="I1703" i="4" s="1"/>
  <c r="H1707" i="4"/>
  <c r="I1707" i="4" s="1"/>
  <c r="H1708" i="4"/>
  <c r="I1708" i="4" s="1"/>
  <c r="H1706" i="4"/>
  <c r="I1706" i="4" s="1"/>
  <c r="H1705" i="4"/>
  <c r="H1709" i="4"/>
  <c r="H1710" i="4"/>
  <c r="H1711" i="4"/>
  <c r="I1711" i="4" s="1"/>
  <c r="H1713" i="4"/>
  <c r="I1713" i="4" s="1"/>
  <c r="H1712" i="4"/>
  <c r="I1712" i="4" s="1"/>
  <c r="H1714" i="4"/>
  <c r="H1715" i="4"/>
  <c r="I1715" i="4" s="1"/>
  <c r="H1717" i="4"/>
  <c r="I1717" i="4" s="1"/>
  <c r="H1716" i="4"/>
  <c r="H1718" i="4"/>
  <c r="I1718" i="4" s="1"/>
  <c r="H1719" i="4"/>
  <c r="I1719" i="4" s="1"/>
  <c r="H1721" i="4"/>
  <c r="I1721" i="4" s="1"/>
  <c r="H1720" i="4"/>
  <c r="H1722" i="4"/>
  <c r="H1724" i="4"/>
  <c r="I1724" i="4" s="1"/>
  <c r="H1723" i="4"/>
  <c r="H1725" i="4"/>
  <c r="I1725" i="4" s="1"/>
  <c r="H1726" i="4"/>
  <c r="I1726" i="4" s="1"/>
  <c r="H1730" i="4"/>
  <c r="I1730" i="4" s="1"/>
  <c r="H1727" i="4"/>
  <c r="H1728" i="4"/>
  <c r="I1728" i="4" s="1"/>
  <c r="H1729" i="4"/>
  <c r="I1729" i="4" s="1"/>
  <c r="H1731" i="4"/>
  <c r="H1734" i="4"/>
  <c r="I1734" i="4" s="1"/>
  <c r="H1733" i="4"/>
  <c r="I1733" i="4" s="1"/>
  <c r="H1732" i="4"/>
  <c r="H1735" i="4"/>
  <c r="H1736" i="4"/>
  <c r="I1736" i="4" s="1"/>
  <c r="H1737" i="4"/>
  <c r="H1739" i="4"/>
  <c r="I1739" i="4" s="1"/>
  <c r="H1740" i="4"/>
  <c r="I1740" i="4" s="1"/>
  <c r="H1738" i="4"/>
  <c r="I1738" i="4" s="1"/>
  <c r="H1741" i="4"/>
  <c r="H1742" i="4"/>
  <c r="H1744" i="4"/>
  <c r="I1744" i="4" s="1"/>
  <c r="H1743" i="4"/>
  <c r="H1745" i="4"/>
  <c r="H1746" i="4"/>
  <c r="H1749" i="4"/>
  <c r="I1749" i="4" s="1"/>
  <c r="H1747" i="4"/>
  <c r="I1747" i="4" s="1"/>
  <c r="H1748" i="4"/>
  <c r="I1748" i="4" s="1"/>
  <c r="H1750" i="4"/>
  <c r="H1753" i="4"/>
  <c r="I1753" i="4" s="1"/>
  <c r="H1752" i="4"/>
  <c r="I1752" i="4" s="1"/>
  <c r="H1751" i="4"/>
  <c r="H1754" i="4"/>
  <c r="I1754" i="4" s="1"/>
  <c r="H1757" i="4"/>
  <c r="I1757" i="4" s="1"/>
  <c r="H1755" i="4"/>
  <c r="H1756" i="4"/>
  <c r="I1756" i="4" s="1"/>
  <c r="H1758" i="4"/>
  <c r="I1758" i="4" s="1"/>
  <c r="H1759" i="4"/>
  <c r="H1760" i="4"/>
  <c r="I1760" i="4" s="1"/>
  <c r="H1761" i="4"/>
  <c r="H1765" i="4"/>
  <c r="I1765" i="4" s="1"/>
  <c r="H1762" i="4"/>
  <c r="H1763" i="4"/>
  <c r="I1763" i="4" s="1"/>
  <c r="H1764" i="4"/>
  <c r="I1764" i="4" s="1"/>
  <c r="H1766" i="4"/>
  <c r="H1768" i="4"/>
  <c r="I1768" i="4" s="1"/>
  <c r="H1767" i="4"/>
  <c r="I1767" i="4" s="1"/>
  <c r="H1769" i="4"/>
  <c r="H1770" i="4"/>
  <c r="I1770" i="4" s="1"/>
  <c r="H1772" i="4"/>
  <c r="I1772" i="4" s="1"/>
  <c r="H1771" i="4"/>
  <c r="I1771" i="4" s="1"/>
  <c r="H1775" i="4"/>
  <c r="I1775" i="4" s="1"/>
  <c r="H1773" i="4"/>
  <c r="H1774" i="4"/>
  <c r="I1774" i="4" s="1"/>
  <c r="H1776" i="4"/>
  <c r="H1778" i="4"/>
  <c r="I1778" i="4" s="1"/>
  <c r="H1777" i="4"/>
  <c r="I1777" i="4" s="1"/>
  <c r="H1779" i="4"/>
  <c r="H1782" i="4"/>
  <c r="I1782" i="4" s="1"/>
  <c r="H1780" i="4"/>
  <c r="H1781" i="4"/>
  <c r="I1781" i="4" s="1"/>
  <c r="H1783" i="4"/>
  <c r="H1785" i="4"/>
  <c r="I1785" i="4" s="1"/>
  <c r="H1784" i="4"/>
  <c r="I1784" i="4" s="1"/>
  <c r="H1786" i="4"/>
  <c r="H1787" i="4"/>
  <c r="I1787" i="4" s="1"/>
  <c r="H1789" i="4"/>
  <c r="I1789" i="4" s="1"/>
  <c r="H1788" i="4"/>
  <c r="I1788" i="4" s="1"/>
  <c r="H1790" i="4"/>
  <c r="H1791" i="4"/>
  <c r="I1791" i="4" s="1"/>
  <c r="H1793" i="4"/>
  <c r="I1793" i="4" s="1"/>
  <c r="H1792" i="4"/>
  <c r="H1794" i="4"/>
  <c r="H1796" i="4"/>
  <c r="I1796" i="4" s="1"/>
  <c r="H1795" i="4"/>
  <c r="H1798" i="4"/>
  <c r="I1798" i="4" s="1"/>
  <c r="H1797" i="4"/>
  <c r="H1799" i="4"/>
  <c r="I1799" i="4" s="1"/>
  <c r="H1800" i="4"/>
  <c r="H1801" i="4"/>
  <c r="H1803" i="4"/>
  <c r="I1803" i="4" s="1"/>
  <c r="H1802" i="4"/>
  <c r="I1802" i="4" s="1"/>
  <c r="H1805" i="4"/>
  <c r="I1805" i="4" s="1"/>
  <c r="H1804" i="4"/>
  <c r="H1806" i="4"/>
  <c r="H1807" i="4"/>
  <c r="I1807" i="4" s="1"/>
  <c r="H1808" i="4"/>
  <c r="H1811" i="4"/>
  <c r="I1811" i="4" s="1"/>
  <c r="H1810" i="4"/>
  <c r="I1810" i="4" s="1"/>
  <c r="H1809" i="4"/>
  <c r="H1812" i="4"/>
  <c r="H1813" i="4"/>
  <c r="I1813" i="4" s="1"/>
  <c r="H1814" i="4"/>
  <c r="I1814" i="4" s="1"/>
  <c r="H1817" i="4"/>
  <c r="I1817" i="4" s="1"/>
  <c r="H1815" i="4"/>
  <c r="H1816" i="4"/>
  <c r="I1816" i="4" s="1"/>
  <c r="H1818" i="4"/>
  <c r="H1819" i="4"/>
  <c r="I1819" i="4" s="1"/>
  <c r="H1822" i="4"/>
  <c r="I1822" i="4" s="1"/>
  <c r="H1820" i="4"/>
  <c r="H1821" i="4"/>
  <c r="I1821" i="4" s="1"/>
  <c r="H1823" i="4"/>
  <c r="H1824" i="4"/>
  <c r="I1824" i="4" s="1"/>
  <c r="H1825" i="4"/>
  <c r="H1826" i="4"/>
  <c r="I1826" i="4" s="1"/>
  <c r="H1827" i="4"/>
  <c r="I1827" i="4" s="1"/>
  <c r="H1828" i="4"/>
  <c r="H1830" i="4"/>
  <c r="I1830" i="4" s="1"/>
  <c r="H1831" i="4"/>
  <c r="I1831" i="4" s="1"/>
  <c r="H1832" i="4"/>
  <c r="I1832" i="4" s="1"/>
  <c r="H1829" i="4"/>
  <c r="H1833" i="4"/>
  <c r="H1836" i="4"/>
  <c r="I1836" i="4" s="1"/>
  <c r="H1835" i="4"/>
  <c r="I1835" i="4" s="1"/>
  <c r="H1834" i="4"/>
  <c r="I1834" i="4" s="1"/>
  <c r="H1840" i="4"/>
  <c r="I1840" i="4" s="1"/>
  <c r="H1839" i="4"/>
  <c r="I1839" i="4" s="1"/>
  <c r="H1837" i="4"/>
  <c r="H1838" i="4"/>
  <c r="I1838" i="4" s="1"/>
  <c r="H1842" i="4"/>
  <c r="I1842" i="4" s="1"/>
  <c r="H1841" i="4"/>
  <c r="H1843" i="4"/>
  <c r="I1843" i="4" s="1"/>
  <c r="H1845" i="4"/>
  <c r="I1845" i="4" s="1"/>
  <c r="H1844" i="4"/>
  <c r="H1846" i="4"/>
  <c r="H1848" i="4"/>
  <c r="I1848" i="4" s="1"/>
  <c r="H1849" i="4"/>
  <c r="I1849" i="4" s="1"/>
  <c r="H1847" i="4"/>
  <c r="I1847" i="4" s="1"/>
  <c r="H1851" i="4"/>
  <c r="I1851" i="4" s="1"/>
  <c r="H1850" i="4"/>
  <c r="H1852" i="4"/>
  <c r="H1854" i="4"/>
  <c r="I1854" i="4" s="1"/>
  <c r="H1853" i="4"/>
  <c r="H1855" i="4"/>
  <c r="H1857" i="4"/>
  <c r="I1857" i="4" s="1"/>
  <c r="H1856" i="4"/>
  <c r="H1858" i="4"/>
  <c r="H1859" i="4"/>
  <c r="I1859" i="4" s="1"/>
  <c r="H1860" i="4"/>
  <c r="I1860" i="4" s="1"/>
  <c r="H1861" i="4"/>
  <c r="H1863" i="4"/>
  <c r="I1863" i="4" s="1"/>
  <c r="H1864" i="4"/>
  <c r="I1864" i="4" s="1"/>
  <c r="H1862" i="4"/>
  <c r="H1865" i="4"/>
  <c r="I1865" i="4" s="1"/>
  <c r="H1868" i="4"/>
  <c r="I1868" i="4" s="1"/>
  <c r="H1866" i="4"/>
  <c r="H1867" i="4"/>
  <c r="I1867" i="4" s="1"/>
  <c r="H1870" i="4"/>
  <c r="I1870" i="4" s="1"/>
  <c r="H1872" i="4"/>
  <c r="I1872" i="4" s="1"/>
  <c r="H1869" i="4"/>
  <c r="H1871" i="4"/>
  <c r="I1871" i="4" s="1"/>
  <c r="H1874" i="4"/>
  <c r="I1874" i="4" s="1"/>
  <c r="H1873" i="4"/>
  <c r="H1875" i="4"/>
  <c r="H1876" i="4"/>
  <c r="H1877" i="4"/>
  <c r="I1877" i="4" s="1"/>
  <c r="H1879" i="4"/>
  <c r="I1879" i="4" s="1"/>
  <c r="H1878" i="4"/>
  <c r="H1880" i="4"/>
  <c r="I1880" i="4" s="1"/>
  <c r="H1881" i="4"/>
  <c r="I1881" i="4" s="1"/>
  <c r="H1882" i="4"/>
  <c r="H1883" i="4"/>
  <c r="H1885" i="4"/>
  <c r="I1885" i="4" s="1"/>
  <c r="H1884" i="4"/>
  <c r="I1884" i="4" s="1"/>
  <c r="H1887" i="4"/>
  <c r="I1887" i="4" s="1"/>
  <c r="H1886" i="4"/>
  <c r="H1888" i="4"/>
  <c r="H1889" i="4"/>
  <c r="I1889" i="4" s="1"/>
  <c r="H1891" i="4"/>
  <c r="I1891" i="4" s="1"/>
  <c r="H1890" i="4"/>
  <c r="H1892" i="4"/>
  <c r="I1892" i="4" s="1"/>
  <c r="H1895" i="4"/>
  <c r="I1895" i="4" s="1"/>
  <c r="H1893" i="4"/>
  <c r="H1896" i="4"/>
  <c r="I1896" i="4" s="1"/>
  <c r="H1894" i="4"/>
  <c r="I1894" i="4" s="1"/>
  <c r="H1900" i="4"/>
  <c r="I1900" i="4" s="1"/>
  <c r="H1897" i="4"/>
  <c r="H1898" i="4"/>
  <c r="I1898" i="4" s="1"/>
  <c r="H1899" i="4"/>
  <c r="I1899" i="4" s="1"/>
  <c r="H1901" i="4"/>
  <c r="H1903" i="4"/>
  <c r="I1903" i="4" s="1"/>
  <c r="H1902" i="4"/>
  <c r="I1902" i="4" s="1"/>
  <c r="H2" i="4"/>
  <c r="G8" i="10"/>
  <c r="G12" i="10"/>
  <c r="G9" i="10"/>
  <c r="G3" i="10"/>
  <c r="G11" i="10"/>
  <c r="G10" i="10"/>
  <c r="G5" i="10"/>
  <c r="G4" i="10"/>
  <c r="G7" i="10"/>
  <c r="G6" i="10"/>
  <c r="G13" i="10"/>
  <c r="U664" i="1" l="1"/>
  <c r="U738" i="1"/>
  <c r="U363" i="1"/>
  <c r="U240" i="1"/>
  <c r="U63" i="1"/>
  <c r="U519" i="1"/>
  <c r="U721" i="1"/>
  <c r="U596" i="1"/>
  <c r="U220" i="1"/>
  <c r="K953" i="4"/>
  <c r="K836" i="4"/>
  <c r="U759" i="1"/>
  <c r="U629" i="1"/>
  <c r="U422" i="1"/>
  <c r="U419" i="1"/>
  <c r="U411" i="1"/>
  <c r="U395" i="1"/>
  <c r="U378" i="1"/>
  <c r="U327" i="1"/>
  <c r="U283" i="1"/>
  <c r="U238" i="1"/>
  <c r="U155" i="1"/>
  <c r="U126" i="1"/>
  <c r="U96" i="1"/>
  <c r="U24" i="1"/>
  <c r="U6" i="1"/>
  <c r="U3" i="1"/>
  <c r="U189" i="1"/>
  <c r="U627" i="1"/>
  <c r="U228" i="1"/>
  <c r="U125" i="1"/>
  <c r="U53" i="1"/>
  <c r="U552" i="1"/>
  <c r="U478" i="1"/>
  <c r="U136" i="1"/>
  <c r="U712" i="1"/>
  <c r="U620" i="1"/>
  <c r="U532" i="1"/>
  <c r="U471" i="1"/>
  <c r="U269" i="1"/>
  <c r="U747" i="1"/>
  <c r="U687" i="1"/>
  <c r="U613" i="1"/>
  <c r="U599" i="1"/>
  <c r="U597" i="1"/>
  <c r="U587" i="1"/>
  <c r="U565" i="1"/>
  <c r="U543" i="1"/>
  <c r="U493" i="1"/>
  <c r="U461" i="1"/>
  <c r="U448" i="1"/>
  <c r="U435" i="1"/>
  <c r="U407" i="1"/>
  <c r="U381" i="1"/>
  <c r="U359" i="1"/>
  <c r="U355" i="1"/>
  <c r="U349" i="1"/>
  <c r="U304" i="1"/>
  <c r="U200" i="1"/>
  <c r="U166" i="1"/>
  <c r="U164" i="1"/>
  <c r="U160" i="1"/>
  <c r="U141" i="1"/>
  <c r="U103" i="1"/>
  <c r="U78" i="1"/>
  <c r="U39" i="1"/>
  <c r="U21" i="1"/>
  <c r="U662" i="1"/>
  <c r="U500" i="1"/>
  <c r="K1131" i="4"/>
  <c r="K512" i="4"/>
  <c r="K552" i="4"/>
  <c r="U752" i="1"/>
  <c r="U547" i="1"/>
  <c r="U391" i="1"/>
  <c r="U382" i="1"/>
  <c r="U364" i="1"/>
  <c r="U341" i="1"/>
  <c r="U279" i="1"/>
  <c r="U245" i="1"/>
  <c r="U181" i="1"/>
  <c r="U116" i="1"/>
  <c r="U76" i="1"/>
  <c r="U23" i="1"/>
  <c r="U729" i="1"/>
  <c r="U638" i="1"/>
  <c r="U584" i="1"/>
  <c r="U751" i="1"/>
  <c r="U631" i="1"/>
  <c r="U451" i="1"/>
  <c r="U277" i="1"/>
  <c r="U253" i="1"/>
  <c r="U32" i="1"/>
  <c r="U8" i="1"/>
  <c r="U735" i="1"/>
  <c r="U680" i="1"/>
  <c r="U607" i="1"/>
  <c r="U575" i="1"/>
  <c r="U502" i="1"/>
  <c r="U625" i="1"/>
  <c r="U763" i="1"/>
  <c r="U743" i="1"/>
  <c r="U723" i="1"/>
  <c r="U682" i="1"/>
  <c r="U673" i="1"/>
  <c r="U661" i="1"/>
  <c r="U648" i="1"/>
  <c r="U637" i="1"/>
  <c r="U593" i="1"/>
  <c r="U570" i="1"/>
  <c r="U557" i="1"/>
  <c r="U486" i="1"/>
  <c r="U445" i="1"/>
  <c r="U427" i="1"/>
  <c r="U420" i="1"/>
  <c r="U412" i="1"/>
  <c r="U406" i="1"/>
  <c r="U393" i="1"/>
  <c r="U379" i="1"/>
  <c r="U374" i="1"/>
  <c r="U368" i="1"/>
  <c r="U360" i="1"/>
  <c r="U328" i="1"/>
  <c r="U323" i="1"/>
  <c r="U302" i="1"/>
  <c r="U295" i="1"/>
  <c r="U288" i="1"/>
  <c r="U280" i="1"/>
  <c r="U273" i="1"/>
  <c r="U255" i="1"/>
  <c r="U243" i="1"/>
  <c r="U216" i="1"/>
  <c r="U213" i="1"/>
  <c r="U209" i="1"/>
  <c r="U201" i="1"/>
  <c r="U191" i="1"/>
  <c r="U176" i="1"/>
  <c r="U161" i="1"/>
  <c r="U156" i="1"/>
  <c r="U152" i="1"/>
  <c r="U146" i="1"/>
  <c r="U143" i="1"/>
  <c r="U135" i="1"/>
  <c r="U111" i="1"/>
  <c r="U97" i="1"/>
  <c r="U93" i="1"/>
  <c r="U90" i="1"/>
  <c r="U77" i="1"/>
  <c r="U70" i="1"/>
  <c r="U60" i="1"/>
  <c r="U50" i="1"/>
  <c r="U47" i="1"/>
  <c r="U28" i="1"/>
  <c r="U699" i="1"/>
  <c r="U760" i="1"/>
  <c r="U731" i="1"/>
  <c r="U715" i="1"/>
  <c r="U690" i="1"/>
  <c r="U675" i="1"/>
  <c r="U666" i="1"/>
  <c r="U654" i="1"/>
  <c r="U643" i="1"/>
  <c r="U611" i="1"/>
  <c r="U534" i="1"/>
  <c r="U525" i="1"/>
  <c r="U480" i="1"/>
  <c r="U429" i="1"/>
  <c r="U423" i="1"/>
  <c r="U741" i="1"/>
  <c r="U727" i="1"/>
  <c r="U695" i="1"/>
  <c r="U672" i="1"/>
  <c r="U653" i="1"/>
  <c r="U616" i="1"/>
  <c r="U563" i="1"/>
  <c r="U533" i="1"/>
  <c r="U501" i="1"/>
  <c r="U479" i="1"/>
  <c r="U459" i="1"/>
  <c r="U29" i="1"/>
  <c r="U754" i="1"/>
  <c r="U746" i="1"/>
  <c r="U693" i="1"/>
  <c r="U614" i="1"/>
  <c r="U586" i="1"/>
  <c r="U542" i="1"/>
  <c r="U475" i="1"/>
  <c r="U404" i="1"/>
  <c r="U365" i="1"/>
  <c r="U358" i="1"/>
  <c r="U331" i="1"/>
  <c r="U320" i="1"/>
  <c r="U309" i="1"/>
  <c r="U305" i="1"/>
  <c r="U266" i="1"/>
  <c r="U264" i="1"/>
  <c r="U252" i="1"/>
  <c r="U165" i="1"/>
  <c r="U159" i="1"/>
  <c r="U133" i="1"/>
  <c r="U127" i="1"/>
  <c r="U117" i="1"/>
  <c r="U102" i="1"/>
  <c r="U68" i="1"/>
  <c r="U62" i="1"/>
  <c r="U36" i="1"/>
  <c r="U25" i="1"/>
  <c r="U4" i="1"/>
  <c r="K1898" i="4"/>
  <c r="K1834" i="4"/>
  <c r="K1771" i="4"/>
  <c r="K1729" i="4"/>
  <c r="K1706" i="4"/>
  <c r="K1618" i="4"/>
  <c r="K1595" i="4"/>
  <c r="K1386" i="4"/>
  <c r="K1369" i="4"/>
  <c r="K1259" i="4"/>
  <c r="K1171" i="4"/>
  <c r="K1107" i="4"/>
  <c r="K884" i="4"/>
  <c r="K708" i="4"/>
  <c r="K635" i="4"/>
  <c r="K565" i="4"/>
  <c r="K417" i="4"/>
  <c r="K313" i="4"/>
  <c r="K240" i="4"/>
  <c r="K134" i="4"/>
  <c r="V24" i="1"/>
  <c r="U756" i="1"/>
  <c r="U663" i="1"/>
  <c r="U640" i="1"/>
  <c r="U589" i="1"/>
  <c r="U548" i="1"/>
  <c r="U521" i="1"/>
  <c r="U504" i="1"/>
  <c r="U467" i="1"/>
  <c r="U389" i="1"/>
  <c r="U300" i="1"/>
  <c r="U168" i="1"/>
  <c r="U720" i="1"/>
  <c r="U268" i="1"/>
  <c r="U679" i="1"/>
  <c r="U149" i="1"/>
  <c r="U86" i="1"/>
  <c r="V230" i="1"/>
  <c r="V248" i="1"/>
  <c r="U634" i="1"/>
  <c r="U603" i="1"/>
  <c r="U574" i="1"/>
  <c r="U544" i="1"/>
  <c r="U518" i="1"/>
  <c r="U495" i="1"/>
  <c r="U453" i="1"/>
  <c r="U336" i="1"/>
  <c r="U276" i="1"/>
  <c r="U80" i="1"/>
  <c r="U31" i="1"/>
  <c r="U677" i="1"/>
  <c r="U477" i="1"/>
  <c r="U22" i="1"/>
  <c r="V524" i="1"/>
  <c r="U768" i="1"/>
  <c r="U749" i="1"/>
  <c r="U685" i="1"/>
  <c r="U651" i="1"/>
  <c r="U630" i="1"/>
  <c r="U598" i="1"/>
  <c r="U529" i="1"/>
  <c r="U515" i="1"/>
  <c r="U400" i="1"/>
  <c r="U311" i="1"/>
  <c r="U223" i="1"/>
  <c r="U44" i="1"/>
  <c r="U737" i="1"/>
  <c r="U665" i="1"/>
  <c r="U342" i="1"/>
  <c r="U13" i="1"/>
  <c r="U762" i="1"/>
  <c r="U698" i="1"/>
  <c r="U766" i="1"/>
  <c r="U717" i="1"/>
  <c r="U670" i="1"/>
  <c r="U624" i="1"/>
  <c r="U551" i="1"/>
  <c r="U470" i="1"/>
  <c r="U55" i="1"/>
  <c r="U16" i="1"/>
  <c r="U730" i="1"/>
  <c r="U531" i="1"/>
  <c r="U711" i="1"/>
  <c r="U566" i="1"/>
  <c r="V517" i="1"/>
  <c r="U317" i="1"/>
  <c r="U235" i="1"/>
  <c r="U657" i="1"/>
  <c r="U600" i="1"/>
  <c r="U582" i="1"/>
  <c r="U553" i="1"/>
  <c r="U491" i="1"/>
  <c r="U474" i="1"/>
  <c r="U339" i="1"/>
  <c r="U194" i="1"/>
  <c r="U171" i="1"/>
  <c r="U104" i="1"/>
  <c r="U65" i="1"/>
  <c r="U19" i="1"/>
  <c r="U681" i="1"/>
  <c r="U646" i="1"/>
  <c r="U623" i="1"/>
  <c r="U591" i="1"/>
  <c r="U573" i="1"/>
  <c r="U508" i="1"/>
  <c r="U441" i="1"/>
  <c r="U408" i="1"/>
  <c r="U367" i="1"/>
  <c r="U322" i="1"/>
  <c r="U208" i="1"/>
  <c r="U174" i="1"/>
  <c r="U129" i="1"/>
  <c r="U67" i="1"/>
  <c r="U49" i="1"/>
  <c r="U765" i="1"/>
  <c r="U755" i="1"/>
  <c r="U736" i="1"/>
  <c r="U722" i="1"/>
  <c r="U714" i="1"/>
  <c r="U708" i="1"/>
  <c r="U694" i="1"/>
  <c r="U669" i="1"/>
  <c r="U608" i="1"/>
  <c r="U550" i="1"/>
  <c r="U520" i="1"/>
  <c r="U517" i="1"/>
  <c r="U513" i="1"/>
  <c r="U503" i="1"/>
  <c r="U490" i="1"/>
  <c r="U476" i="1"/>
  <c r="U473" i="1"/>
  <c r="U469" i="1"/>
  <c r="U455" i="1"/>
  <c r="U452" i="1"/>
  <c r="U444" i="1"/>
  <c r="U425" i="1"/>
  <c r="U405" i="1"/>
  <c r="U338" i="1"/>
  <c r="U332" i="1"/>
  <c r="U330" i="1"/>
  <c r="U310" i="1"/>
  <c r="U306" i="1"/>
  <c r="U299" i="1"/>
  <c r="U294" i="1"/>
  <c r="U290" i="1"/>
  <c r="U267" i="1"/>
  <c r="U265" i="1"/>
  <c r="U262" i="1"/>
  <c r="U254" i="1"/>
  <c r="U222" i="1"/>
  <c r="U190" i="1"/>
  <c r="U158" i="1"/>
  <c r="U145" i="1"/>
  <c r="U134" i="1"/>
  <c r="U121" i="1"/>
  <c r="U92" i="1"/>
  <c r="U69" i="1"/>
  <c r="U64" i="1"/>
  <c r="U54" i="1"/>
  <c r="U30" i="1"/>
  <c r="U12" i="1"/>
  <c r="U5" i="1"/>
  <c r="U2" i="1"/>
  <c r="U745" i="1"/>
  <c r="U701" i="1"/>
  <c r="U569" i="1"/>
  <c r="U539" i="1"/>
  <c r="U433" i="1"/>
  <c r="U416" i="1"/>
  <c r="U350" i="1"/>
  <c r="U230" i="1"/>
  <c r="U185" i="1"/>
  <c r="U108" i="1"/>
  <c r="U633" i="1"/>
  <c r="U606" i="1"/>
  <c r="U555" i="1"/>
  <c r="U466" i="1"/>
  <c r="U399" i="1"/>
  <c r="U370" i="1"/>
  <c r="U345" i="1"/>
  <c r="U232" i="1"/>
  <c r="U215" i="1"/>
  <c r="U197" i="1"/>
  <c r="U151" i="1"/>
  <c r="U132" i="1"/>
  <c r="U110" i="1"/>
  <c r="U72" i="1"/>
  <c r="U52" i="1"/>
  <c r="U27" i="1"/>
  <c r="U767" i="1"/>
  <c r="U757" i="1"/>
  <c r="U744" i="1"/>
  <c r="U742" i="1"/>
  <c r="U733" i="1"/>
  <c r="U716" i="1"/>
  <c r="U703" i="1"/>
  <c r="U691" i="1"/>
  <c r="U684" i="1"/>
  <c r="U676" i="1"/>
  <c r="U674" i="1"/>
  <c r="U655" i="1"/>
  <c r="U650" i="1"/>
  <c r="U635" i="1"/>
  <c r="U352" i="1"/>
  <c r="U270" i="1"/>
  <c r="U214" i="1"/>
  <c r="U192" i="1"/>
  <c r="U112" i="1"/>
  <c r="U71" i="1"/>
  <c r="V160" i="1"/>
  <c r="U734" i="1"/>
  <c r="U626" i="1"/>
  <c r="U595" i="1"/>
  <c r="U577" i="1"/>
  <c r="U541" i="1"/>
  <c r="U488" i="1"/>
  <c r="U462" i="1"/>
  <c r="U354" i="1"/>
  <c r="U325" i="1"/>
  <c r="U259" i="1"/>
  <c r="U246" i="1"/>
  <c r="U219" i="1"/>
  <c r="U99" i="1"/>
  <c r="U10" i="1"/>
  <c r="U726" i="1"/>
  <c r="U659" i="1"/>
  <c r="U642" i="1"/>
  <c r="U619" i="1"/>
  <c r="U585" i="1"/>
  <c r="U559" i="1"/>
  <c r="U536" i="1"/>
  <c r="U497" i="1"/>
  <c r="U436" i="1"/>
  <c r="U403" i="1"/>
  <c r="U314" i="1"/>
  <c r="U275" i="1"/>
  <c r="U227" i="1"/>
  <c r="U119" i="1"/>
  <c r="U89" i="1"/>
  <c r="U59" i="1"/>
  <c r="U43" i="1"/>
  <c r="U764" i="1"/>
  <c r="U671" i="1"/>
  <c r="U535" i="1"/>
  <c r="U487" i="1"/>
  <c r="U372" i="1"/>
  <c r="U318" i="1"/>
  <c r="U316" i="1"/>
  <c r="U231" i="1"/>
  <c r="U150" i="1"/>
  <c r="U88" i="1"/>
  <c r="U48" i="1"/>
  <c r="U618" i="1"/>
  <c r="U602" i="1"/>
  <c r="U562" i="1"/>
  <c r="U546" i="1"/>
  <c r="U522" i="1"/>
  <c r="U458" i="1"/>
  <c r="U440" i="1"/>
  <c r="U398" i="1"/>
  <c r="U369" i="1"/>
  <c r="U361" i="1"/>
  <c r="U344" i="1"/>
  <c r="U335" i="1"/>
  <c r="U313" i="1"/>
  <c r="U301" i="1"/>
  <c r="U296" i="1"/>
  <c r="U281" i="1"/>
  <c r="U250" i="1"/>
  <c r="U241" i="1"/>
  <c r="U226" i="1"/>
  <c r="U212" i="1"/>
  <c r="U210" i="1"/>
  <c r="U203" i="1"/>
  <c r="U187" i="1"/>
  <c r="U178" i="1"/>
  <c r="U170" i="1"/>
  <c r="U154" i="1"/>
  <c r="U148" i="1"/>
  <c r="U106" i="1"/>
  <c r="U98" i="1"/>
  <c r="U95" i="1"/>
  <c r="U81" i="1"/>
  <c r="U56" i="1"/>
  <c r="U51" i="1"/>
  <c r="U45" i="1"/>
  <c r="U35" i="1"/>
  <c r="U33" i="1"/>
  <c r="U18" i="1"/>
  <c r="U15" i="1"/>
  <c r="U9" i="1"/>
  <c r="U724" i="1"/>
  <c r="U718" i="1"/>
  <c r="U678" i="1"/>
  <c r="U658" i="1"/>
  <c r="U641" i="1"/>
  <c r="U612" i="1"/>
  <c r="U594" i="1"/>
  <c r="U571" i="1"/>
  <c r="U568" i="1"/>
  <c r="U558" i="1"/>
  <c r="U549" i="1"/>
  <c r="U540" i="1"/>
  <c r="U530" i="1"/>
  <c r="U526" i="1"/>
  <c r="U506" i="1"/>
  <c r="U481" i="1"/>
  <c r="U465" i="1"/>
  <c r="U454" i="1"/>
  <c r="U421" i="1"/>
  <c r="U418" i="1"/>
  <c r="U410" i="1"/>
  <c r="U394" i="1"/>
  <c r="U324" i="1"/>
  <c r="U321" i="1"/>
  <c r="U289" i="1"/>
  <c r="U274" i="1"/>
  <c r="U247" i="1"/>
  <c r="U237" i="1"/>
  <c r="U217" i="1"/>
  <c r="U195" i="1"/>
  <c r="U184" i="1"/>
  <c r="U172" i="1"/>
  <c r="U75" i="1"/>
  <c r="U42" i="1"/>
  <c r="U11" i="1"/>
  <c r="U710" i="1"/>
  <c r="U702" i="1"/>
  <c r="U601" i="1"/>
  <c r="U590" i="1"/>
  <c r="U578" i="1"/>
  <c r="U561" i="1"/>
  <c r="U554" i="1"/>
  <c r="U537" i="1"/>
  <c r="U498" i="1"/>
  <c r="U496" i="1"/>
  <c r="U489" i="1"/>
  <c r="U457" i="1"/>
  <c r="U443" i="1"/>
  <c r="U434" i="1"/>
  <c r="U401" i="1"/>
  <c r="U334" i="1"/>
  <c r="U326" i="1"/>
  <c r="U312" i="1"/>
  <c r="U285" i="1"/>
  <c r="U198" i="1"/>
  <c r="U120" i="1"/>
  <c r="U109" i="1"/>
  <c r="U84" i="1"/>
  <c r="U385" i="1"/>
  <c r="U337" i="1"/>
  <c r="U298" i="1"/>
  <c r="U233" i="1"/>
  <c r="U186" i="1"/>
  <c r="U130" i="1"/>
  <c r="U115" i="1"/>
  <c r="U105" i="1"/>
  <c r="U66" i="1"/>
  <c r="U58" i="1"/>
  <c r="U449" i="1"/>
  <c r="U442" i="1"/>
  <c r="U409" i="1"/>
  <c r="U362" i="1"/>
  <c r="U297" i="1"/>
  <c r="U249" i="1"/>
  <c r="U211" i="1"/>
  <c r="U179" i="1"/>
  <c r="U139" i="1"/>
  <c r="U83" i="1"/>
  <c r="U73" i="1"/>
  <c r="U57" i="1"/>
  <c r="U41" i="1"/>
  <c r="U34" i="1"/>
  <c r="I1890" i="4"/>
  <c r="V765" i="1" s="1"/>
  <c r="I340" i="4"/>
  <c r="V582" i="1"/>
  <c r="V677" i="1"/>
  <c r="I1806" i="4"/>
  <c r="V731" i="1" s="1"/>
  <c r="K987" i="4"/>
  <c r="V410" i="1"/>
  <c r="V5" i="1"/>
  <c r="K495" i="4"/>
  <c r="K143" i="4"/>
  <c r="K255" i="4"/>
  <c r="K1848" i="4"/>
  <c r="K1558" i="4"/>
  <c r="K1191" i="4"/>
  <c r="V223" i="1"/>
  <c r="V99" i="1"/>
  <c r="V235" i="1"/>
  <c r="K268" i="4"/>
  <c r="I1786" i="4"/>
  <c r="K1778" i="4"/>
  <c r="I1769" i="4"/>
  <c r="I1761" i="4"/>
  <c r="I1751" i="4"/>
  <c r="I1745" i="4"/>
  <c r="I1737" i="4"/>
  <c r="I1648" i="4"/>
  <c r="I1641" i="4"/>
  <c r="K1634" i="4"/>
  <c r="K1627" i="4"/>
  <c r="I1616" i="4"/>
  <c r="I1609" i="4"/>
  <c r="K1609" i="4" s="1"/>
  <c r="K1603" i="4"/>
  <c r="I1593" i="4"/>
  <c r="V650" i="1" s="1"/>
  <c r="I1585" i="4"/>
  <c r="V644" i="1" s="1"/>
  <c r="I1552" i="4"/>
  <c r="K1496" i="4"/>
  <c r="I1489" i="4"/>
  <c r="V604" i="1" s="1"/>
  <c r="I1265" i="4"/>
  <c r="I1248" i="4"/>
  <c r="I1239" i="4"/>
  <c r="V502" i="1" s="1"/>
  <c r="I1223" i="4"/>
  <c r="V496" i="1" s="1"/>
  <c r="K1098" i="4"/>
  <c r="K1025" i="4"/>
  <c r="I1007" i="4"/>
  <c r="I992" i="4"/>
  <c r="I969" i="4"/>
  <c r="K955" i="4"/>
  <c r="I945" i="4"/>
  <c r="V369" i="1" s="1"/>
  <c r="K873" i="4"/>
  <c r="I857" i="4"/>
  <c r="K752" i="4"/>
  <c r="I745" i="4"/>
  <c r="I737" i="4"/>
  <c r="V293" i="1" s="1"/>
  <c r="I728" i="4"/>
  <c r="K720" i="4"/>
  <c r="I713" i="4"/>
  <c r="I704" i="4"/>
  <c r="V277" i="1" s="1"/>
  <c r="K697" i="4"/>
  <c r="I241" i="4"/>
  <c r="V91" i="1" s="1"/>
  <c r="I97" i="4"/>
  <c r="K90" i="4"/>
  <c r="I72" i="4"/>
  <c r="K59" i="4"/>
  <c r="K34" i="4"/>
  <c r="I2" i="4"/>
  <c r="I1776" i="4"/>
  <c r="I1592" i="4"/>
  <c r="I1504" i="4"/>
  <c r="I1431" i="4"/>
  <c r="V584" i="1" s="1"/>
  <c r="I1423" i="4"/>
  <c r="K1423" i="4" s="1"/>
  <c r="I1415" i="4"/>
  <c r="V575" i="1" s="1"/>
  <c r="I1272" i="4"/>
  <c r="V519" i="1" s="1"/>
  <c r="I1261" i="4"/>
  <c r="I1256" i="4"/>
  <c r="I1207" i="4"/>
  <c r="I1077" i="4"/>
  <c r="I1069" i="4"/>
  <c r="V427" i="1" s="1"/>
  <c r="I1064" i="4"/>
  <c r="K1064" i="4" s="1"/>
  <c r="I1056" i="4"/>
  <c r="K1056" i="4" s="1"/>
  <c r="I968" i="4"/>
  <c r="I888" i="4"/>
  <c r="I816" i="4"/>
  <c r="K801" i="4"/>
  <c r="I791" i="4"/>
  <c r="K791" i="4" s="1"/>
  <c r="K784" i="4"/>
  <c r="I664" i="4"/>
  <c r="V260" i="1" s="1"/>
  <c r="I632" i="4"/>
  <c r="I622" i="4"/>
  <c r="V243" i="1" s="1"/>
  <c r="I615" i="4"/>
  <c r="V240" i="1" s="1"/>
  <c r="I608" i="4"/>
  <c r="V237" i="1" s="1"/>
  <c r="I599" i="4"/>
  <c r="K593" i="4"/>
  <c r="K550" i="4"/>
  <c r="I528" i="4"/>
  <c r="I520" i="4"/>
  <c r="K520" i="4" s="1"/>
  <c r="I511" i="4"/>
  <c r="I504" i="4"/>
  <c r="V195" i="1" s="1"/>
  <c r="K480" i="4"/>
  <c r="I456" i="4"/>
  <c r="K449" i="4"/>
  <c r="I440" i="4"/>
  <c r="I1233" i="4"/>
  <c r="I1137" i="4"/>
  <c r="I1048" i="4"/>
  <c r="V418" i="1" s="1"/>
  <c r="K924" i="4"/>
  <c r="I774" i="4"/>
  <c r="I769" i="4"/>
  <c r="K578" i="4"/>
  <c r="I569" i="4"/>
  <c r="V221" i="1" s="1"/>
  <c r="I560" i="4"/>
  <c r="I553" i="4"/>
  <c r="I488" i="4"/>
  <c r="K474" i="4"/>
  <c r="I465" i="4"/>
  <c r="I448" i="4"/>
  <c r="I385" i="4"/>
  <c r="V148" i="1" s="1"/>
  <c r="I369" i="4"/>
  <c r="K369" i="4" s="1"/>
  <c r="I360" i="4"/>
  <c r="V136" i="1" s="1"/>
  <c r="K259" i="4"/>
  <c r="I249" i="4"/>
  <c r="I232" i="4"/>
  <c r="K50" i="4"/>
  <c r="K9" i="4"/>
  <c r="I1862" i="4"/>
  <c r="I1743" i="4"/>
  <c r="K1743" i="4" s="1"/>
  <c r="I1727" i="4"/>
  <c r="K1727" i="4" s="1"/>
  <c r="K1721" i="4"/>
  <c r="K1703" i="4"/>
  <c r="K1655" i="4"/>
  <c r="I1632" i="4"/>
  <c r="K1567" i="4"/>
  <c r="I1527" i="4"/>
  <c r="K1459" i="4"/>
  <c r="I1231" i="4"/>
  <c r="V498" i="1" s="1"/>
  <c r="I1144" i="4"/>
  <c r="I1128" i="4"/>
  <c r="I1120" i="4"/>
  <c r="I1112" i="4"/>
  <c r="K680" i="4"/>
  <c r="I648" i="4"/>
  <c r="V253" i="1" s="1"/>
  <c r="I576" i="4"/>
  <c r="I567" i="4"/>
  <c r="I424" i="4"/>
  <c r="K424" i="4" s="1"/>
  <c r="I414" i="4"/>
  <c r="V159" i="1" s="1"/>
  <c r="I1897" i="4"/>
  <c r="K1891" i="4"/>
  <c r="I1882" i="4"/>
  <c r="V761" i="1" s="1"/>
  <c r="I1873" i="4"/>
  <c r="K1868" i="4"/>
  <c r="I1858" i="4"/>
  <c r="K1851" i="4"/>
  <c r="I1841" i="4"/>
  <c r="V744" i="1" s="1"/>
  <c r="K1900" i="4"/>
  <c r="K1889" i="4"/>
  <c r="K1842" i="4"/>
  <c r="I1833" i="4"/>
  <c r="I1825" i="4"/>
  <c r="V739" i="1" s="1"/>
  <c r="K1816" i="4"/>
  <c r="K1811" i="4"/>
  <c r="I1801" i="4"/>
  <c r="I1792" i="4"/>
  <c r="V724" i="1" s="1"/>
  <c r="I1679" i="4"/>
  <c r="I1672" i="4"/>
  <c r="V678" i="1" s="1"/>
  <c r="K1666" i="4"/>
  <c r="I1537" i="4"/>
  <c r="K1537" i="4" s="1"/>
  <c r="I1529" i="4"/>
  <c r="V621" i="1" s="1"/>
  <c r="K1475" i="4"/>
  <c r="K1466" i="4"/>
  <c r="I1425" i="4"/>
  <c r="I1288" i="4"/>
  <c r="V526" i="1" s="1"/>
  <c r="I1281" i="4"/>
  <c r="V522" i="1" s="1"/>
  <c r="I1200" i="4"/>
  <c r="I1192" i="4"/>
  <c r="K1185" i="4"/>
  <c r="K1176" i="4"/>
  <c r="I1169" i="4"/>
  <c r="K1153" i="4"/>
  <c r="K1121" i="4"/>
  <c r="I1103" i="4"/>
  <c r="K1090" i="4"/>
  <c r="I1081" i="4"/>
  <c r="K1016" i="4"/>
  <c r="I1001" i="4"/>
  <c r="I985" i="4"/>
  <c r="I975" i="4"/>
  <c r="V385" i="1" s="1"/>
  <c r="I961" i="4"/>
  <c r="I904" i="4"/>
  <c r="I889" i="4"/>
  <c r="I881" i="4"/>
  <c r="I863" i="4"/>
  <c r="V337" i="1" s="1"/>
  <c r="K849" i="4"/>
  <c r="I841" i="4"/>
  <c r="K832" i="4"/>
  <c r="I824" i="4"/>
  <c r="K818" i="4"/>
  <c r="K810" i="4"/>
  <c r="I800" i="4"/>
  <c r="V316" i="1" s="1"/>
  <c r="K671" i="4"/>
  <c r="I665" i="4"/>
  <c r="I657" i="4"/>
  <c r="K610" i="4"/>
  <c r="K600" i="4"/>
  <c r="I583" i="4"/>
  <c r="K522" i="4"/>
  <c r="I513" i="4"/>
  <c r="K513" i="4" s="1"/>
  <c r="I497" i="4"/>
  <c r="K497" i="4" s="1"/>
  <c r="K482" i="4"/>
  <c r="K460" i="4"/>
  <c r="I441" i="4"/>
  <c r="I377" i="4"/>
  <c r="V144" i="1" s="1"/>
  <c r="I281" i="4"/>
  <c r="V106" i="1" s="1"/>
  <c r="K168" i="4"/>
  <c r="I161" i="4"/>
  <c r="K161" i="4" s="1"/>
  <c r="K146" i="4"/>
  <c r="I129" i="4"/>
  <c r="I120" i="4"/>
  <c r="V48" i="1" s="1"/>
  <c r="K43" i="4"/>
  <c r="I24" i="4"/>
  <c r="I1815" i="4"/>
  <c r="I1808" i="4"/>
  <c r="I1800" i="4"/>
  <c r="V728" i="1" s="1"/>
  <c r="K1607" i="4"/>
  <c r="K1384" i="4"/>
  <c r="I1096" i="4"/>
  <c r="I1024" i="4"/>
  <c r="K1015" i="4"/>
  <c r="K847" i="4"/>
  <c r="I838" i="4"/>
  <c r="K729" i="4"/>
  <c r="K722" i="4"/>
  <c r="I1818" i="4"/>
  <c r="K1810" i="4"/>
  <c r="I1794" i="4"/>
  <c r="I1856" i="4"/>
  <c r="I1720" i="4"/>
  <c r="K1712" i="4"/>
  <c r="I1697" i="4"/>
  <c r="V686" i="1" s="1"/>
  <c r="K1505" i="4"/>
  <c r="I1408" i="4"/>
  <c r="V571" i="1" s="1"/>
  <c r="I1400" i="4"/>
  <c r="I1392" i="4"/>
  <c r="V565" i="1" s="1"/>
  <c r="I1385" i="4"/>
  <c r="I1376" i="4"/>
  <c r="K1353" i="4"/>
  <c r="I1312" i="4"/>
  <c r="V535" i="1" s="1"/>
  <c r="K1306" i="4"/>
  <c r="I1113" i="4"/>
  <c r="I1041" i="4"/>
  <c r="I625" i="4"/>
  <c r="I425" i="4"/>
  <c r="I409" i="4"/>
  <c r="K335" i="4"/>
  <c r="I297" i="4"/>
  <c r="V112" i="1" s="1"/>
  <c r="I217" i="4"/>
  <c r="V81" i="1" s="1"/>
  <c r="I209" i="4"/>
  <c r="I200" i="4"/>
  <c r="I193" i="4"/>
  <c r="I182" i="4"/>
  <c r="I1888" i="4"/>
  <c r="K1888" i="4" s="1"/>
  <c r="K1838" i="4"/>
  <c r="I1829" i="4"/>
  <c r="K1695" i="4"/>
  <c r="I1688" i="4"/>
  <c r="I1640" i="4"/>
  <c r="I1622" i="4"/>
  <c r="K1487" i="4"/>
  <c r="I1479" i="4"/>
  <c r="V601" i="1" s="1"/>
  <c r="K1470" i="4"/>
  <c r="I1360" i="4"/>
  <c r="I1352" i="4"/>
  <c r="I1344" i="4"/>
  <c r="I1334" i="4"/>
  <c r="V542" i="1" s="1"/>
  <c r="I1328" i="4"/>
  <c r="V540" i="1" s="1"/>
  <c r="K1320" i="4"/>
  <c r="K1314" i="4"/>
  <c r="I1303" i="4"/>
  <c r="K1193" i="4"/>
  <c r="I1184" i="4"/>
  <c r="K1184" i="4" s="1"/>
  <c r="K1175" i="4"/>
  <c r="I1167" i="4"/>
  <c r="I1160" i="4"/>
  <c r="I1135" i="4"/>
  <c r="K918" i="4"/>
  <c r="I872" i="4"/>
  <c r="V340" i="1" s="1"/>
  <c r="I808" i="4"/>
  <c r="V318" i="1" s="1"/>
  <c r="I696" i="4"/>
  <c r="V274" i="1" s="1"/>
  <c r="I319" i="4"/>
  <c r="K319" i="4" s="1"/>
  <c r="I248" i="4"/>
  <c r="I167" i="4"/>
  <c r="V63" i="1" s="1"/>
  <c r="I1837" i="4"/>
  <c r="I1823" i="4"/>
  <c r="K1823" i="4" s="1"/>
  <c r="I1783" i="4"/>
  <c r="I1759" i="4"/>
  <c r="I1686" i="4"/>
  <c r="K1680" i="4"/>
  <c r="I1654" i="4"/>
  <c r="K1631" i="4"/>
  <c r="K1614" i="4"/>
  <c r="I1606" i="4"/>
  <c r="I1582" i="4"/>
  <c r="V643" i="1" s="1"/>
  <c r="I1573" i="4"/>
  <c r="V640" i="1" s="1"/>
  <c r="I1566" i="4"/>
  <c r="V637" i="1" s="1"/>
  <c r="I1543" i="4"/>
  <c r="V627" i="1" s="1"/>
  <c r="K1536" i="4"/>
  <c r="I1519" i="4"/>
  <c r="I1510" i="4"/>
  <c r="I1495" i="4"/>
  <c r="K1472" i="4"/>
  <c r="I1463" i="4"/>
  <c r="I1447" i="4"/>
  <c r="I1399" i="4"/>
  <c r="V567" i="1" s="1"/>
  <c r="I1391" i="4"/>
  <c r="V564" i="1" s="1"/>
  <c r="I1383" i="4"/>
  <c r="I1374" i="4"/>
  <c r="I1367" i="4"/>
  <c r="K1351" i="4"/>
  <c r="I1319" i="4"/>
  <c r="K1295" i="4"/>
  <c r="I1286" i="4"/>
  <c r="K1278" i="4"/>
  <c r="K1270" i="4"/>
  <c r="I1255" i="4"/>
  <c r="V511" i="1" s="1"/>
  <c r="I1247" i="4"/>
  <c r="I1215" i="4"/>
  <c r="K1208" i="4"/>
  <c r="I1174" i="4"/>
  <c r="V475" i="1" s="1"/>
  <c r="K1168" i="4"/>
  <c r="I1151" i="4"/>
  <c r="I1143" i="4"/>
  <c r="I1119" i="4"/>
  <c r="K1104" i="4"/>
  <c r="I1095" i="4"/>
  <c r="V438" i="1" s="1"/>
  <c r="I1087" i="4"/>
  <c r="V434" i="1" s="1"/>
  <c r="I1062" i="4"/>
  <c r="V423" i="1" s="1"/>
  <c r="I1047" i="4"/>
  <c r="I999" i="4"/>
  <c r="V397" i="1" s="1"/>
  <c r="K991" i="4"/>
  <c r="I966" i="4"/>
  <c r="I951" i="4"/>
  <c r="I942" i="4"/>
  <c r="K942" i="4" s="1"/>
  <c r="K937" i="4"/>
  <c r="I927" i="4"/>
  <c r="I917" i="4"/>
  <c r="K911" i="4"/>
  <c r="I895" i="4"/>
  <c r="V351" i="1" s="1"/>
  <c r="I887" i="4"/>
  <c r="V346" i="1" s="1"/>
  <c r="I879" i="4"/>
  <c r="K1503" i="4"/>
  <c r="K1903" i="4"/>
  <c r="I1893" i="4"/>
  <c r="K1887" i="4"/>
  <c r="K1879" i="4"/>
  <c r="K1872" i="4"/>
  <c r="K1863" i="4"/>
  <c r="I1853" i="4"/>
  <c r="I1846" i="4"/>
  <c r="V746" i="1" s="1"/>
  <c r="K1839" i="4"/>
  <c r="K1831" i="4"/>
  <c r="K1821" i="4"/>
  <c r="K1814" i="4"/>
  <c r="L731" i="1"/>
  <c r="M731" i="1" s="1"/>
  <c r="I1797" i="4"/>
  <c r="V727" i="1" s="1"/>
  <c r="I1790" i="4"/>
  <c r="K1781" i="4"/>
  <c r="I1773" i="4"/>
  <c r="V717" i="1" s="1"/>
  <c r="I1766" i="4"/>
  <c r="V715" i="1" s="1"/>
  <c r="K1758" i="4"/>
  <c r="I1750" i="4"/>
  <c r="I1742" i="4"/>
  <c r="I1732" i="4"/>
  <c r="K1726" i="4"/>
  <c r="K1718" i="4"/>
  <c r="I1710" i="4"/>
  <c r="K1704" i="4"/>
  <c r="I1693" i="4"/>
  <c r="K1687" i="4"/>
  <c r="K1676" i="4"/>
  <c r="K1671" i="4"/>
  <c r="I1661" i="4"/>
  <c r="K1656" i="4"/>
  <c r="I1645" i="4"/>
  <c r="I1638" i="4"/>
  <c r="I1629" i="4"/>
  <c r="K1624" i="4"/>
  <c r="I1612" i="4"/>
  <c r="V657" i="1" s="1"/>
  <c r="K1608" i="4"/>
  <c r="K1599" i="4"/>
  <c r="I1590" i="4"/>
  <c r="K1584" i="4"/>
  <c r="K1574" i="4"/>
  <c r="K1568" i="4"/>
  <c r="K1560" i="4"/>
  <c r="I1549" i="4"/>
  <c r="K1542" i="4"/>
  <c r="K1535" i="4"/>
  <c r="K1526" i="4"/>
  <c r="I1515" i="4"/>
  <c r="V616" i="1" s="1"/>
  <c r="K1512" i="4"/>
  <c r="I1502" i="4"/>
  <c r="K1494" i="4"/>
  <c r="I1485" i="4"/>
  <c r="V603" i="1" s="1"/>
  <c r="K1477" i="4"/>
  <c r="I1469" i="4"/>
  <c r="K1462" i="4"/>
  <c r="I1454" i="4"/>
  <c r="K1446" i="4"/>
  <c r="I1438" i="4"/>
  <c r="I1430" i="4"/>
  <c r="K1421" i="4"/>
  <c r="K1414" i="4"/>
  <c r="I1406" i="4"/>
  <c r="K1396" i="4"/>
  <c r="K1389" i="4"/>
  <c r="I1382" i="4"/>
  <c r="K1375" i="4"/>
  <c r="K1366" i="4"/>
  <c r="K1358" i="4"/>
  <c r="I1349" i="4"/>
  <c r="K1343" i="4"/>
  <c r="K1335" i="4"/>
  <c r="K1327" i="4"/>
  <c r="K1317" i="4"/>
  <c r="I1310" i="4"/>
  <c r="K1302" i="4"/>
  <c r="K1294" i="4"/>
  <c r="K1287" i="4"/>
  <c r="K1279" i="4"/>
  <c r="I1269" i="4"/>
  <c r="K1263" i="4"/>
  <c r="I1254" i="4"/>
  <c r="V510" i="1" s="1"/>
  <c r="I1245" i="4"/>
  <c r="I400" i="4"/>
  <c r="V153" i="1" s="1"/>
  <c r="I391" i="4"/>
  <c r="I384" i="4"/>
  <c r="K376" i="4"/>
  <c r="I151" i="4"/>
  <c r="K151" i="4" s="1"/>
  <c r="I6" i="4"/>
  <c r="I1886" i="4"/>
  <c r="I1878" i="4"/>
  <c r="K1878" i="4" s="1"/>
  <c r="I1869" i="4"/>
  <c r="I1855" i="4"/>
  <c r="V750" i="1" s="1"/>
  <c r="K1791" i="4"/>
  <c r="I1735" i="4"/>
  <c r="K1711" i="4"/>
  <c r="I1702" i="4"/>
  <c r="K1598" i="4"/>
  <c r="I1901" i="4"/>
  <c r="K1884" i="4"/>
  <c r="K1870" i="4"/>
  <c r="I1861" i="4"/>
  <c r="K1854" i="4"/>
  <c r="I1844" i="4"/>
  <c r="K1840" i="4"/>
  <c r="K1830" i="4"/>
  <c r="I1820" i="4"/>
  <c r="K1813" i="4"/>
  <c r="I1804" i="4"/>
  <c r="K1798" i="4"/>
  <c r="K1788" i="4"/>
  <c r="I1780" i="4"/>
  <c r="V720" i="1" s="1"/>
  <c r="K1775" i="4"/>
  <c r="K1764" i="4"/>
  <c r="K1756" i="4"/>
  <c r="K1748" i="4"/>
  <c r="I1741" i="4"/>
  <c r="K1733" i="4"/>
  <c r="K1725" i="4"/>
  <c r="I1716" i="4"/>
  <c r="I1709" i="4"/>
  <c r="K1709" i="4" s="1"/>
  <c r="I1701" i="4"/>
  <c r="V689" i="1" s="1"/>
  <c r="K1696" i="4"/>
  <c r="K1685" i="4"/>
  <c r="I1675" i="4"/>
  <c r="K1670" i="4"/>
  <c r="K1663" i="4"/>
  <c r="K1652" i="4"/>
  <c r="I1635" i="4"/>
  <c r="K1630" i="4"/>
  <c r="I1621" i="4"/>
  <c r="K1613" i="4"/>
  <c r="K1605" i="4"/>
  <c r="I1597" i="4"/>
  <c r="V651" i="1" s="1"/>
  <c r="I1589" i="4"/>
  <c r="K1581" i="4"/>
  <c r="K1575" i="4"/>
  <c r="I1565" i="4"/>
  <c r="I1557" i="4"/>
  <c r="K1550" i="4"/>
  <c r="I1540" i="4"/>
  <c r="V626" i="1" s="1"/>
  <c r="I1533" i="4"/>
  <c r="V624" i="1" s="1"/>
  <c r="K1524" i="4"/>
  <c r="K1518" i="4"/>
  <c r="K1508" i="4"/>
  <c r="I1501" i="4"/>
  <c r="V610" i="1" s="1"/>
  <c r="K1493" i="4"/>
  <c r="K1486" i="4"/>
  <c r="K1478" i="4"/>
  <c r="K1471" i="4"/>
  <c r="K1461" i="4"/>
  <c r="I1453" i="4"/>
  <c r="V592" i="1" s="1"/>
  <c r="I1445" i="4"/>
  <c r="K1436" i="4"/>
  <c r="K1429" i="4"/>
  <c r="I1420" i="4"/>
  <c r="V577" i="1" s="1"/>
  <c r="I1413" i="4"/>
  <c r="V574" i="1" s="1"/>
  <c r="I1404" i="4"/>
  <c r="V569" i="1" s="1"/>
  <c r="K1398" i="4"/>
  <c r="K1390" i="4"/>
  <c r="K1381" i="4"/>
  <c r="I1373" i="4"/>
  <c r="I1364" i="4"/>
  <c r="I1357" i="4"/>
  <c r="I1341" i="4"/>
  <c r="V544" i="1" s="1"/>
  <c r="I1332" i="4"/>
  <c r="I1324" i="4"/>
  <c r="K1318" i="4"/>
  <c r="K1308" i="4"/>
  <c r="K1301" i="4"/>
  <c r="I1293" i="4"/>
  <c r="I1285" i="4"/>
  <c r="I1277" i="4"/>
  <c r="K1271" i="4"/>
  <c r="K1264" i="4"/>
  <c r="I1253" i="4"/>
  <c r="K1246" i="4"/>
  <c r="K1238" i="4"/>
  <c r="I1227" i="4"/>
  <c r="K1222" i="4"/>
  <c r="I1212" i="4"/>
  <c r="I1197" i="4"/>
  <c r="K1189" i="4"/>
  <c r="K1182" i="4"/>
  <c r="I1172" i="4"/>
  <c r="K1166" i="4"/>
  <c r="K1149" i="4"/>
  <c r="K1141" i="4"/>
  <c r="I1125" i="4"/>
  <c r="I1117" i="4"/>
  <c r="K1109" i="4"/>
  <c r="K1102" i="4"/>
  <c r="K1092" i="4"/>
  <c r="K1086" i="4"/>
  <c r="K1080" i="4"/>
  <c r="K1071" i="4"/>
  <c r="I1052" i="4"/>
  <c r="I1044" i="4"/>
  <c r="K1037" i="4"/>
  <c r="I1029" i="4"/>
  <c r="K1023" i="4"/>
  <c r="K1006" i="4"/>
  <c r="I996" i="4"/>
  <c r="K996" i="4" s="1"/>
  <c r="I989" i="4"/>
  <c r="K983" i="4"/>
  <c r="I973" i="4"/>
  <c r="V383" i="1" s="1"/>
  <c r="I957" i="4"/>
  <c r="V374" i="1" s="1"/>
  <c r="K950" i="4"/>
  <c r="K940" i="4"/>
  <c r="K933" i="4"/>
  <c r="K926" i="4"/>
  <c r="I909" i="4"/>
  <c r="I900" i="4"/>
  <c r="V354" i="1" s="1"/>
  <c r="I892" i="4"/>
  <c r="K886" i="4"/>
  <c r="K877" i="4"/>
  <c r="K870" i="4"/>
  <c r="K862" i="4"/>
  <c r="K851" i="4"/>
  <c r="I842" i="4"/>
  <c r="I835" i="4"/>
  <c r="I828" i="4"/>
  <c r="K828" i="4" s="1"/>
  <c r="K820" i="4"/>
  <c r="I804" i="4"/>
  <c r="K796" i="4"/>
  <c r="K790" i="4"/>
  <c r="I781" i="4"/>
  <c r="K772" i="4"/>
  <c r="I757" i="4"/>
  <c r="K750" i="4"/>
  <c r="I741" i="4"/>
  <c r="V295" i="1" s="1"/>
  <c r="K734" i="4"/>
  <c r="I725" i="4"/>
  <c r="K717" i="4"/>
  <c r="K711" i="4"/>
  <c r="K703" i="4"/>
  <c r="I693" i="4"/>
  <c r="K686" i="4"/>
  <c r="K676" i="4"/>
  <c r="K669" i="4"/>
  <c r="K663" i="4"/>
  <c r="K655" i="4"/>
  <c r="K646" i="4"/>
  <c r="I637" i="4"/>
  <c r="V249" i="1" s="1"/>
  <c r="K630" i="4"/>
  <c r="I621" i="4"/>
  <c r="V242" i="1" s="1"/>
  <c r="K613" i="4"/>
  <c r="K605" i="4"/>
  <c r="K596" i="4"/>
  <c r="K591" i="4"/>
  <c r="K581" i="4"/>
  <c r="I573" i="4"/>
  <c r="I564" i="4"/>
  <c r="K556" i="4"/>
  <c r="K551" i="4"/>
  <c r="K532" i="4"/>
  <c r="I525" i="4"/>
  <c r="K517" i="4"/>
  <c r="K508" i="4"/>
  <c r="K501" i="4"/>
  <c r="K494" i="4"/>
  <c r="K485" i="4"/>
  <c r="I476" i="4"/>
  <c r="I461" i="4"/>
  <c r="V179" i="1" s="1"/>
  <c r="I453" i="4"/>
  <c r="K445" i="4"/>
  <c r="K429" i="4"/>
  <c r="K420" i="4"/>
  <c r="K412" i="4"/>
  <c r="K405" i="4"/>
  <c r="K397" i="4"/>
  <c r="I387" i="4"/>
  <c r="V149" i="1" s="1"/>
  <c r="K380" i="4"/>
  <c r="I373" i="4"/>
  <c r="K368" i="4"/>
  <c r="K357" i="4"/>
  <c r="K349" i="4"/>
  <c r="I331" i="4"/>
  <c r="I325" i="4"/>
  <c r="K318" i="4"/>
  <c r="K309" i="4"/>
  <c r="I301" i="4"/>
  <c r="V113" i="1" s="1"/>
  <c r="K292" i="4"/>
  <c r="K285" i="4"/>
  <c r="K277" i="4"/>
  <c r="K269" i="4"/>
  <c r="I260" i="4"/>
  <c r="I252" i="4"/>
  <c r="K243" i="4"/>
  <c r="I235" i="4"/>
  <c r="I227" i="4"/>
  <c r="I221" i="4"/>
  <c r="K214" i="4"/>
  <c r="K207" i="4"/>
  <c r="I197" i="4"/>
  <c r="K189" i="4"/>
  <c r="K181" i="4"/>
  <c r="I172" i="4"/>
  <c r="I163" i="4"/>
  <c r="V62" i="1" s="1"/>
  <c r="K159" i="4"/>
  <c r="K150" i="4"/>
  <c r="K142" i="4"/>
  <c r="K124" i="4"/>
  <c r="I117" i="4"/>
  <c r="K110" i="4"/>
  <c r="I101" i="4"/>
  <c r="V41" i="1" s="1"/>
  <c r="K93" i="4"/>
  <c r="K88" i="4"/>
  <c r="K78" i="4"/>
  <c r="K68" i="4"/>
  <c r="I60" i="4"/>
  <c r="K55" i="4"/>
  <c r="I37" i="4"/>
  <c r="V16" i="1" s="1"/>
  <c r="K29" i="4"/>
  <c r="K21" i="4"/>
  <c r="I12" i="4"/>
  <c r="K5" i="4"/>
  <c r="K1534" i="4"/>
  <c r="K351" i="4"/>
  <c r="I287" i="4"/>
  <c r="K287" i="4" s="1"/>
  <c r="I279" i="4"/>
  <c r="I263" i="4"/>
  <c r="K263" i="4" s="1"/>
  <c r="K239" i="4"/>
  <c r="K184" i="4"/>
  <c r="I135" i="4"/>
  <c r="V53" i="1" s="1"/>
  <c r="K127" i="4"/>
  <c r="I96" i="4"/>
  <c r="K96" i="4" s="1"/>
  <c r="I85" i="4"/>
  <c r="K85" i="4" s="1"/>
  <c r="I79" i="4"/>
  <c r="V32" i="1" s="1"/>
  <c r="I62" i="4"/>
  <c r="V25" i="1" s="1"/>
  <c r="K57" i="4"/>
  <c r="I48" i="4"/>
  <c r="I40" i="4"/>
  <c r="V17" i="1" s="1"/>
  <c r="I32" i="4"/>
  <c r="I15" i="4"/>
  <c r="K1885" i="4"/>
  <c r="I1876" i="4"/>
  <c r="K1867" i="4"/>
  <c r="K1860" i="4"/>
  <c r="I1852" i="4"/>
  <c r="I1828" i="4"/>
  <c r="K1828" i="4" s="1"/>
  <c r="K1822" i="4"/>
  <c r="I1812" i="4"/>
  <c r="K1805" i="4"/>
  <c r="I1795" i="4"/>
  <c r="V726" i="1" s="1"/>
  <c r="K1782" i="4"/>
  <c r="K1763" i="4"/>
  <c r="I1755" i="4"/>
  <c r="K1738" i="4"/>
  <c r="K1734" i="4"/>
  <c r="I1723" i="4"/>
  <c r="V698" i="1" s="1"/>
  <c r="K1717" i="4"/>
  <c r="I1705" i="4"/>
  <c r="V691" i="1" s="1"/>
  <c r="I1700" i="4"/>
  <c r="V688" i="1" s="1"/>
  <c r="K1684" i="4"/>
  <c r="K1677" i="4"/>
  <c r="I1668" i="4"/>
  <c r="K1653" i="4"/>
  <c r="K1643" i="4"/>
  <c r="K1637" i="4"/>
  <c r="I1625" i="4"/>
  <c r="V662" i="1" s="1"/>
  <c r="K1620" i="4"/>
  <c r="K1615" i="4"/>
  <c r="I1604" i="4"/>
  <c r="K1588" i="4"/>
  <c r="I1579" i="4"/>
  <c r="V642" i="1" s="1"/>
  <c r="I1572" i="4"/>
  <c r="K1556" i="4"/>
  <c r="K1548" i="4"/>
  <c r="I1531" i="4"/>
  <c r="V623" i="1" s="1"/>
  <c r="I1523" i="4"/>
  <c r="K1516" i="4"/>
  <c r="K1507" i="4"/>
  <c r="I1500" i="4"/>
  <c r="V609" i="1" s="1"/>
  <c r="I1491" i="4"/>
  <c r="V606" i="1" s="1"/>
  <c r="K1483" i="4"/>
  <c r="I1476" i="4"/>
  <c r="K1468" i="4"/>
  <c r="I1460" i="4"/>
  <c r="I1451" i="4"/>
  <c r="V591" i="1" s="1"/>
  <c r="I1444" i="4"/>
  <c r="K1437" i="4"/>
  <c r="I1428" i="4"/>
  <c r="K1422" i="4"/>
  <c r="K1412" i="4"/>
  <c r="K1405" i="4"/>
  <c r="K1397" i="4"/>
  <c r="I1387" i="4"/>
  <c r="I1379" i="4"/>
  <c r="I1371" i="4"/>
  <c r="K1365" i="4"/>
  <c r="K1355" i="4"/>
  <c r="K1348" i="4"/>
  <c r="I1338" i="4"/>
  <c r="K1333" i="4"/>
  <c r="K1325" i="4"/>
  <c r="I1315" i="4"/>
  <c r="I1307" i="4"/>
  <c r="I1300" i="4"/>
  <c r="I1292" i="4"/>
  <c r="I1284" i="4"/>
  <c r="V523" i="1" s="1"/>
  <c r="K1267" i="4"/>
  <c r="I1260" i="4"/>
  <c r="K1260" i="4" s="1"/>
  <c r="I1251" i="4"/>
  <c r="V508" i="1" s="1"/>
  <c r="K1243" i="4"/>
  <c r="I1220" i="4"/>
  <c r="K1214" i="4"/>
  <c r="I1204" i="4"/>
  <c r="V488" i="1" s="1"/>
  <c r="I1196" i="4"/>
  <c r="I1188" i="4"/>
  <c r="V479" i="1" s="1"/>
  <c r="K1181" i="4"/>
  <c r="K1173" i="4"/>
  <c r="I1162" i="4"/>
  <c r="K1162" i="4" s="1"/>
  <c r="I1155" i="4"/>
  <c r="I1148" i="4"/>
  <c r="K1142" i="4"/>
  <c r="I1130" i="4"/>
  <c r="I1114" i="4"/>
  <c r="I1099" i="4"/>
  <c r="V441" i="1" s="1"/>
  <c r="I1091" i="4"/>
  <c r="V436" i="1" s="1"/>
  <c r="I1084" i="4"/>
  <c r="V433" i="1" s="1"/>
  <c r="K1075" i="4"/>
  <c r="I1068" i="4"/>
  <c r="V426" i="1" s="1"/>
  <c r="I1060" i="4"/>
  <c r="K1053" i="4"/>
  <c r="K1046" i="4"/>
  <c r="I1036" i="4"/>
  <c r="K1036" i="4" s="1"/>
  <c r="K1028" i="4"/>
  <c r="K1013" i="4"/>
  <c r="K1004" i="4"/>
  <c r="K997" i="4"/>
  <c r="I980" i="4"/>
  <c r="K980" i="4" s="1"/>
  <c r="I971" i="4"/>
  <c r="V382" i="1" s="1"/>
  <c r="I964" i="4"/>
  <c r="I956" i="4"/>
  <c r="K932" i="4"/>
  <c r="K922" i="4"/>
  <c r="K916" i="4"/>
  <c r="I908" i="4"/>
  <c r="V356" i="1" s="1"/>
  <c r="I883" i="4"/>
  <c r="V345" i="1" s="1"/>
  <c r="K878" i="4"/>
  <c r="I868" i="4"/>
  <c r="K860" i="4"/>
  <c r="K852" i="4"/>
  <c r="K844" i="4"/>
  <c r="K837" i="4"/>
  <c r="K830" i="4"/>
  <c r="K815" i="4"/>
  <c r="K805" i="4"/>
  <c r="I795" i="4"/>
  <c r="K795" i="4" s="1"/>
  <c r="I780" i="4"/>
  <c r="K771" i="4"/>
  <c r="K764" i="4"/>
  <c r="K755" i="4"/>
  <c r="K747" i="4"/>
  <c r="K739" i="4"/>
  <c r="I732" i="4"/>
  <c r="V291" i="1" s="1"/>
  <c r="I724" i="4"/>
  <c r="I716" i="4"/>
  <c r="I699" i="4"/>
  <c r="I692" i="4"/>
  <c r="V271" i="1" s="1"/>
  <c r="I668" i="4"/>
  <c r="V263" i="1" s="1"/>
  <c r="K661" i="4"/>
  <c r="K652" i="4"/>
  <c r="I636" i="4"/>
  <c r="K620" i="4"/>
  <c r="I612" i="4"/>
  <c r="I604" i="4"/>
  <c r="I595" i="4"/>
  <c r="V232" i="1" s="1"/>
  <c r="K580" i="4"/>
  <c r="K572" i="4"/>
  <c r="K566" i="4"/>
  <c r="I555" i="4"/>
  <c r="K539" i="4"/>
  <c r="I531" i="4"/>
  <c r="V208" i="1" s="1"/>
  <c r="K524" i="4"/>
  <c r="K515" i="4"/>
  <c r="K510" i="4"/>
  <c r="K491" i="4"/>
  <c r="K487" i="4"/>
  <c r="K478" i="4"/>
  <c r="K468" i="4"/>
  <c r="K458" i="4"/>
  <c r="K452" i="4"/>
  <c r="I444" i="4"/>
  <c r="V171" i="1" s="1"/>
  <c r="I436" i="4"/>
  <c r="V167" i="1" s="1"/>
  <c r="K421" i="4"/>
  <c r="I410" i="4"/>
  <c r="I404" i="4"/>
  <c r="K396" i="4"/>
  <c r="K388" i="4"/>
  <c r="I378" i="4"/>
  <c r="I364" i="4"/>
  <c r="K356" i="4"/>
  <c r="I347" i="4"/>
  <c r="I339" i="4"/>
  <c r="K332" i="4"/>
  <c r="I324" i="4"/>
  <c r="V122" i="1" s="1"/>
  <c r="K316" i="4"/>
  <c r="I307" i="4"/>
  <c r="V116" i="1" s="1"/>
  <c r="K299" i="4"/>
  <c r="I284" i="4"/>
  <c r="V108" i="1" s="1"/>
  <c r="I276" i="4"/>
  <c r="V104" i="1" s="1"/>
  <c r="K262" i="4"/>
  <c r="I220" i="4"/>
  <c r="I212" i="4"/>
  <c r="I203" i="4"/>
  <c r="K196" i="4"/>
  <c r="K188" i="4"/>
  <c r="I179" i="4"/>
  <c r="K148" i="4"/>
  <c r="I131" i="4"/>
  <c r="K131" i="4" s="1"/>
  <c r="I116" i="4"/>
  <c r="I100" i="4"/>
  <c r="I91" i="4"/>
  <c r="K84" i="4"/>
  <c r="K76" i="4"/>
  <c r="K13" i="4"/>
  <c r="I4" i="4"/>
  <c r="I343" i="4"/>
  <c r="I327" i="4"/>
  <c r="I310" i="4"/>
  <c r="I223" i="4"/>
  <c r="I1883" i="4"/>
  <c r="I1875" i="4"/>
  <c r="V758" i="1" s="1"/>
  <c r="I1866" i="4"/>
  <c r="I1850" i="4"/>
  <c r="K1835" i="4"/>
  <c r="K1819" i="4"/>
  <c r="I1809" i="4"/>
  <c r="V733" i="1" s="1"/>
  <c r="K1802" i="4"/>
  <c r="I1779" i="4"/>
  <c r="K1772" i="4"/>
  <c r="I1762" i="4"/>
  <c r="K1757" i="4"/>
  <c r="K1749" i="4"/>
  <c r="I1731" i="4"/>
  <c r="K1724" i="4"/>
  <c r="I1683" i="4"/>
  <c r="V681" i="1" s="1"/>
  <c r="K1678" i="4"/>
  <c r="K1667" i="4"/>
  <c r="I1657" i="4"/>
  <c r="I1651" i="4"/>
  <c r="K1644" i="4"/>
  <c r="I1619" i="4"/>
  <c r="I1611" i="4"/>
  <c r="V656" i="1" s="1"/>
  <c r="I1601" i="4"/>
  <c r="I1587" i="4"/>
  <c r="K1580" i="4"/>
  <c r="K1571" i="4"/>
  <c r="K1564" i="4"/>
  <c r="I1555" i="4"/>
  <c r="I1547" i="4"/>
  <c r="K1539" i="4"/>
  <c r="K1532" i="4"/>
  <c r="K1525" i="4"/>
  <c r="K1517" i="4"/>
  <c r="I1506" i="4"/>
  <c r="I1498" i="4"/>
  <c r="I1481" i="4"/>
  <c r="V602" i="1" s="1"/>
  <c r="I1473" i="4"/>
  <c r="V599" i="1" s="1"/>
  <c r="I1456" i="4"/>
  <c r="V594" i="1" s="1"/>
  <c r="I1435" i="4"/>
  <c r="I1427" i="4"/>
  <c r="I1419" i="4"/>
  <c r="V576" i="1" s="1"/>
  <c r="I1411" i="4"/>
  <c r="V573" i="1" s="1"/>
  <c r="K1402" i="4"/>
  <c r="I1395" i="4"/>
  <c r="K1388" i="4"/>
  <c r="K1380" i="4"/>
  <c r="K1372" i="4"/>
  <c r="K1356" i="4"/>
  <c r="I1347" i="4"/>
  <c r="V547" i="1" s="1"/>
  <c r="K1330" i="4"/>
  <c r="I1323" i="4"/>
  <c r="K1316" i="4"/>
  <c r="K1309" i="4"/>
  <c r="I1296" i="4"/>
  <c r="I1291" i="4"/>
  <c r="I1266" i="4"/>
  <c r="K1252" i="4"/>
  <c r="K1236" i="4"/>
  <c r="K1228" i="4"/>
  <c r="I1210" i="4"/>
  <c r="V490" i="1" s="1"/>
  <c r="I1195" i="4"/>
  <c r="K1187" i="4"/>
  <c r="K1179" i="4"/>
  <c r="I1170" i="4"/>
  <c r="K1164" i="4"/>
  <c r="K1156" i="4"/>
  <c r="K1145" i="4"/>
  <c r="I1139" i="4"/>
  <c r="K1133" i="4"/>
  <c r="K1116" i="4"/>
  <c r="I1106" i="4"/>
  <c r="V444" i="1" s="1"/>
  <c r="K1100" i="4"/>
  <c r="K1093" i="4"/>
  <c r="I1083" i="4"/>
  <c r="I1073" i="4"/>
  <c r="I1066" i="4"/>
  <c r="K1066" i="4" s="1"/>
  <c r="K1057" i="4"/>
  <c r="K1050" i="4"/>
  <c r="I1043" i="4"/>
  <c r="K1034" i="4"/>
  <c r="I1027" i="4"/>
  <c r="I1018" i="4"/>
  <c r="I1011" i="4"/>
  <c r="K1011" i="4" s="1"/>
  <c r="I1003" i="4"/>
  <c r="K993" i="4"/>
  <c r="I986" i="4"/>
  <c r="I979" i="4"/>
  <c r="K972" i="4"/>
  <c r="I963" i="4"/>
  <c r="K949" i="4"/>
  <c r="I939" i="4"/>
  <c r="I930" i="4"/>
  <c r="I914" i="4"/>
  <c r="K905" i="4"/>
  <c r="I899" i="4"/>
  <c r="I890" i="4"/>
  <c r="K885" i="4"/>
  <c r="I874" i="4"/>
  <c r="I866" i="4"/>
  <c r="V338" i="1" s="1"/>
  <c r="K859" i="4"/>
  <c r="K853" i="4"/>
  <c r="K845" i="4"/>
  <c r="I819" i="4"/>
  <c r="V322" i="1" s="1"/>
  <c r="I811" i="4"/>
  <c r="V319" i="1" s="1"/>
  <c r="K798" i="4"/>
  <c r="I786" i="4"/>
  <c r="V310" i="1" s="1"/>
  <c r="I770" i="4"/>
  <c r="I761" i="4"/>
  <c r="K756" i="4"/>
  <c r="K746" i="4"/>
  <c r="I738" i="4"/>
  <c r="I730" i="4"/>
  <c r="V290" i="1" s="1"/>
  <c r="I723" i="4"/>
  <c r="K723" i="4" s="1"/>
  <c r="I715" i="4"/>
  <c r="I707" i="4"/>
  <c r="K700" i="4"/>
  <c r="I689" i="4"/>
  <c r="V270" i="1" s="1"/>
  <c r="K667" i="4"/>
  <c r="I659" i="4"/>
  <c r="I650" i="4"/>
  <c r="I643" i="4"/>
  <c r="I626" i="4"/>
  <c r="I617" i="4"/>
  <c r="K617" i="4" s="1"/>
  <c r="I603" i="4"/>
  <c r="I587" i="4"/>
  <c r="I579" i="4"/>
  <c r="K579" i="4" s="1"/>
  <c r="I563" i="4"/>
  <c r="I537" i="4"/>
  <c r="I521" i="4"/>
  <c r="V203" i="1" s="1"/>
  <c r="I507" i="4"/>
  <c r="V197" i="1" s="1"/>
  <c r="I499" i="4"/>
  <c r="V193" i="1" s="1"/>
  <c r="I490" i="4"/>
  <c r="I457" i="4"/>
  <c r="V178" i="1" s="1"/>
  <c r="I451" i="4"/>
  <c r="V174" i="1" s="1"/>
  <c r="I426" i="4"/>
  <c r="V164" i="1" s="1"/>
  <c r="I418" i="4"/>
  <c r="I395" i="4"/>
  <c r="K395" i="4" s="1"/>
  <c r="I363" i="4"/>
  <c r="I354" i="4"/>
  <c r="V134" i="1" s="1"/>
  <c r="I322" i="4"/>
  <c r="V121" i="1" s="1"/>
  <c r="I315" i="4"/>
  <c r="K300" i="4"/>
  <c r="I291" i="4"/>
  <c r="V110" i="1" s="1"/>
  <c r="I283" i="4"/>
  <c r="I274" i="4"/>
  <c r="I267" i="4"/>
  <c r="I257" i="4"/>
  <c r="I195" i="4"/>
  <c r="I186" i="4"/>
  <c r="K171" i="4"/>
  <c r="K165" i="4"/>
  <c r="I155" i="4"/>
  <c r="I145" i="4"/>
  <c r="K145" i="4" s="1"/>
  <c r="I138" i="4"/>
  <c r="I123" i="4"/>
  <c r="K123" i="4" s="1"/>
  <c r="I113" i="4"/>
  <c r="I107" i="4"/>
  <c r="I74" i="4"/>
  <c r="K74" i="4" s="1"/>
  <c r="I67" i="4"/>
  <c r="I41" i="4"/>
  <c r="I26" i="4"/>
  <c r="K26" i="4" s="1"/>
  <c r="K1754" i="4"/>
  <c r="I1746" i="4"/>
  <c r="V708" i="1" s="1"/>
  <c r="K1739" i="4"/>
  <c r="I1722" i="4"/>
  <c r="I1714" i="4"/>
  <c r="V694" i="1" s="1"/>
  <c r="K1708" i="4"/>
  <c r="I1698" i="4"/>
  <c r="V687" i="1" s="1"/>
  <c r="I1689" i="4"/>
  <c r="V684" i="1" s="1"/>
  <c r="I1665" i="4"/>
  <c r="V676" i="1" s="1"/>
  <c r="I1642" i="4"/>
  <c r="K1642" i="4" s="1"/>
  <c r="K1596" i="4"/>
  <c r="I1586" i="4"/>
  <c r="I1576" i="4"/>
  <c r="V641" i="1" s="1"/>
  <c r="I1569" i="4"/>
  <c r="K1569" i="4" s="1"/>
  <c r="I1561" i="4"/>
  <c r="I1554" i="4"/>
  <c r="I1546" i="4"/>
  <c r="I1530" i="4"/>
  <c r="V622" i="1" s="1"/>
  <c r="I1521" i="4"/>
  <c r="V618" i="1" s="1"/>
  <c r="I1514" i="4"/>
  <c r="K1509" i="4"/>
  <c r="I1490" i="4"/>
  <c r="I1465" i="4"/>
  <c r="V597" i="1" s="1"/>
  <c r="K1458" i="4"/>
  <c r="I1442" i="4"/>
  <c r="V587" i="1" s="1"/>
  <c r="I1426" i="4"/>
  <c r="K1418" i="4"/>
  <c r="I1410" i="4"/>
  <c r="K1403" i="4"/>
  <c r="K1394" i="4"/>
  <c r="K1378" i="4"/>
  <c r="I1354" i="4"/>
  <c r="I1345" i="4"/>
  <c r="K1329" i="4"/>
  <c r="K1321" i="4"/>
  <c r="K1313" i="4"/>
  <c r="I1274" i="4"/>
  <c r="K1268" i="4"/>
  <c r="I1258" i="4"/>
  <c r="I1250" i="4"/>
  <c r="I1242" i="4"/>
  <c r="I1234" i="4"/>
  <c r="K1225" i="4"/>
  <c r="I1217" i="4"/>
  <c r="V493" i="1" s="1"/>
  <c r="K1211" i="4"/>
  <c r="I1194" i="4"/>
  <c r="K1194" i="4" s="1"/>
  <c r="I1178" i="4"/>
  <c r="V476" i="1" s="1"/>
  <c r="I1152" i="4"/>
  <c r="V465" i="1" s="1"/>
  <c r="I1122" i="4"/>
  <c r="K1115" i="4"/>
  <c r="I1097" i="4"/>
  <c r="I1089" i="4"/>
  <c r="V435" i="1" s="1"/>
  <c r="I1082" i="4"/>
  <c r="K1082" i="4" s="1"/>
  <c r="K1076" i="4"/>
  <c r="K1067" i="4"/>
  <c r="K1059" i="4"/>
  <c r="I1042" i="4"/>
  <c r="I1032" i="4"/>
  <c r="K1026" i="4"/>
  <c r="I1010" i="4"/>
  <c r="K1002" i="4"/>
  <c r="I978" i="4"/>
  <c r="K970" i="4"/>
  <c r="I962" i="4"/>
  <c r="V376" i="1" s="1"/>
  <c r="I952" i="4"/>
  <c r="V372" i="1" s="1"/>
  <c r="I938" i="4"/>
  <c r="K931" i="4"/>
  <c r="I921" i="4"/>
  <c r="K921" i="4" s="1"/>
  <c r="I897" i="4"/>
  <c r="K867" i="4"/>
  <c r="K858" i="4"/>
  <c r="I850" i="4"/>
  <c r="K843" i="4"/>
  <c r="K833" i="4"/>
  <c r="K817" i="4"/>
  <c r="K809" i="4"/>
  <c r="I793" i="4"/>
  <c r="I778" i="4"/>
  <c r="K778" i="4" s="1"/>
  <c r="K773" i="4"/>
  <c r="I754" i="4"/>
  <c r="K748" i="4"/>
  <c r="K714" i="4"/>
  <c r="I706" i="4"/>
  <c r="V278" i="1" s="1"/>
  <c r="I682" i="4"/>
  <c r="I674" i="4"/>
  <c r="I666" i="4"/>
  <c r="V262" i="1" s="1"/>
  <c r="I658" i="4"/>
  <c r="K651" i="4"/>
  <c r="I641" i="4"/>
  <c r="K619" i="4"/>
  <c r="K611" i="4"/>
  <c r="K601" i="4"/>
  <c r="I592" i="4"/>
  <c r="I577" i="4"/>
  <c r="I570" i="4"/>
  <c r="V222" i="1" s="1"/>
  <c r="I545" i="4"/>
  <c r="V212" i="1" s="1"/>
  <c r="K540" i="4"/>
  <c r="I530" i="4"/>
  <c r="I514" i="4"/>
  <c r="K514" i="4" s="1"/>
  <c r="I506" i="4"/>
  <c r="K498" i="4"/>
  <c r="I481" i="4"/>
  <c r="I472" i="4"/>
  <c r="V184" i="1" s="1"/>
  <c r="I466" i="4"/>
  <c r="K459" i="4"/>
  <c r="I450" i="4"/>
  <c r="V173" i="1" s="1"/>
  <c r="I434" i="4"/>
  <c r="I401" i="4"/>
  <c r="K393" i="4"/>
  <c r="K386" i="4"/>
  <c r="I370" i="4"/>
  <c r="K362" i="4"/>
  <c r="I346" i="4"/>
  <c r="I338" i="4"/>
  <c r="K323" i="4"/>
  <c r="I314" i="4"/>
  <c r="K288" i="4"/>
  <c r="K275" i="4"/>
  <c r="K258" i="4"/>
  <c r="I242" i="4"/>
  <c r="K234" i="4"/>
  <c r="I226" i="4"/>
  <c r="K226" i="4" s="1"/>
  <c r="K219" i="4"/>
  <c r="K211" i="4"/>
  <c r="I175" i="4"/>
  <c r="I170" i="4"/>
  <c r="V64" i="1" s="1"/>
  <c r="K162" i="4"/>
  <c r="K153" i="4"/>
  <c r="K122" i="4"/>
  <c r="K115" i="4"/>
  <c r="I104" i="4"/>
  <c r="V42" i="1" s="1"/>
  <c r="I89" i="4"/>
  <c r="I81" i="4"/>
  <c r="K75" i="4"/>
  <c r="I66" i="4"/>
  <c r="V26" i="1" s="1"/>
  <c r="I56" i="4"/>
  <c r="I49" i="4"/>
  <c r="K42" i="4"/>
  <c r="I33" i="4"/>
  <c r="I17" i="4"/>
  <c r="I10" i="4"/>
  <c r="K1871" i="4"/>
  <c r="K767" i="4"/>
  <c r="K295" i="4"/>
  <c r="K1183" i="4"/>
  <c r="K1694" i="4"/>
  <c r="K15" i="4"/>
  <c r="K1674" i="4"/>
  <c r="K705" i="4"/>
  <c r="K1753" i="4"/>
  <c r="I855" i="4"/>
  <c r="K855" i="4" s="1"/>
  <c r="I846" i="4"/>
  <c r="V331" i="1" s="1"/>
  <c r="I831" i="4"/>
  <c r="K823" i="4"/>
  <c r="K814" i="4"/>
  <c r="I799" i="4"/>
  <c r="I782" i="4"/>
  <c r="K760" i="4"/>
  <c r="I751" i="4"/>
  <c r="K742" i="4"/>
  <c r="I719" i="4"/>
  <c r="V285" i="1" s="1"/>
  <c r="I701" i="4"/>
  <c r="K701" i="4" s="1"/>
  <c r="I694" i="4"/>
  <c r="V273" i="1" s="1"/>
  <c r="I687" i="4"/>
  <c r="I678" i="4"/>
  <c r="I670" i="4"/>
  <c r="I653" i="4"/>
  <c r="V255" i="1" s="1"/>
  <c r="I607" i="4"/>
  <c r="K602" i="4"/>
  <c r="K584" i="4"/>
  <c r="I575" i="4"/>
  <c r="K568" i="4"/>
  <c r="I558" i="4"/>
  <c r="I541" i="4"/>
  <c r="I534" i="4"/>
  <c r="I527" i="4"/>
  <c r="K486" i="4"/>
  <c r="I479" i="4"/>
  <c r="I471" i="4"/>
  <c r="I430" i="4"/>
  <c r="V165" i="1" s="1"/>
  <c r="I374" i="4"/>
  <c r="V143" i="1" s="1"/>
  <c r="I365" i="4"/>
  <c r="V139" i="1" s="1"/>
  <c r="K359" i="4"/>
  <c r="K352" i="4"/>
  <c r="I334" i="4"/>
  <c r="I303" i="4"/>
  <c r="I294" i="4"/>
  <c r="K289" i="4"/>
  <c r="I270" i="4"/>
  <c r="K256" i="4"/>
  <c r="I246" i="4"/>
  <c r="I231" i="4"/>
  <c r="V87" i="1" s="1"/>
  <c r="I199" i="4"/>
  <c r="V74" i="1" s="1"/>
  <c r="I190" i="4"/>
  <c r="K190" i="4" s="1"/>
  <c r="I157" i="4"/>
  <c r="V60" i="1" s="1"/>
  <c r="K152" i="4"/>
  <c r="K144" i="4"/>
  <c r="K136" i="4"/>
  <c r="K102" i="4"/>
  <c r="I95" i="4"/>
  <c r="K80" i="4"/>
  <c r="I70" i="4"/>
  <c r="K22" i="4"/>
  <c r="I1237" i="4"/>
  <c r="K1229" i="4"/>
  <c r="I1221" i="4"/>
  <c r="K1213" i="4"/>
  <c r="K1205" i="4"/>
  <c r="I1198" i="4"/>
  <c r="I1190" i="4"/>
  <c r="I1180" i="4"/>
  <c r="V477" i="1" s="1"/>
  <c r="K1177" i="4"/>
  <c r="I1165" i="4"/>
  <c r="I1157" i="4"/>
  <c r="I1150" i="4"/>
  <c r="K1140" i="4"/>
  <c r="I1134" i="4"/>
  <c r="V456" i="1" s="1"/>
  <c r="K1126" i="4"/>
  <c r="K1118" i="4"/>
  <c r="I1110" i="4"/>
  <c r="V445" i="1" s="1"/>
  <c r="I1101" i="4"/>
  <c r="I1094" i="4"/>
  <c r="K1085" i="4"/>
  <c r="K1079" i="4"/>
  <c r="K1070" i="4"/>
  <c r="K1063" i="4"/>
  <c r="I1054" i="4"/>
  <c r="V420" i="1" s="1"/>
  <c r="K1045" i="4"/>
  <c r="I1038" i="4"/>
  <c r="V412" i="1" s="1"/>
  <c r="K1030" i="4"/>
  <c r="I1021" i="4"/>
  <c r="I1014" i="4"/>
  <c r="I1005" i="4"/>
  <c r="I998" i="4"/>
  <c r="I990" i="4"/>
  <c r="V393" i="1" s="1"/>
  <c r="I981" i="4"/>
  <c r="V389" i="1" s="1"/>
  <c r="I974" i="4"/>
  <c r="K967" i="4"/>
  <c r="K958" i="4"/>
  <c r="I947" i="4"/>
  <c r="K944" i="4"/>
  <c r="I934" i="4"/>
  <c r="V365" i="1" s="1"/>
  <c r="I925" i="4"/>
  <c r="K920" i="4"/>
  <c r="I910" i="4"/>
  <c r="K902" i="4"/>
  <c r="K893" i="4"/>
  <c r="I876" i="4"/>
  <c r="K871" i="4"/>
  <c r="I861" i="4"/>
  <c r="I854" i="4"/>
  <c r="K848" i="4"/>
  <c r="I822" i="4"/>
  <c r="I812" i="4"/>
  <c r="I789" i="4"/>
  <c r="I765" i="4"/>
  <c r="K765" i="4" s="1"/>
  <c r="I749" i="4"/>
  <c r="K743" i="4"/>
  <c r="I733" i="4"/>
  <c r="K727" i="4"/>
  <c r="I718" i="4"/>
  <c r="I709" i="4"/>
  <c r="K702" i="4"/>
  <c r="K695" i="4"/>
  <c r="I684" i="4"/>
  <c r="I660" i="4"/>
  <c r="K656" i="4"/>
  <c r="I644" i="4"/>
  <c r="K639" i="4"/>
  <c r="I628" i="4"/>
  <c r="K628" i="4" s="1"/>
  <c r="K623" i="4"/>
  <c r="I614" i="4"/>
  <c r="K606" i="4"/>
  <c r="K598" i="4"/>
  <c r="I588" i="4"/>
  <c r="K582" i="4"/>
  <c r="I549" i="4"/>
  <c r="K543" i="4"/>
  <c r="K536" i="4"/>
  <c r="K526" i="4"/>
  <c r="I518" i="4"/>
  <c r="I500" i="4"/>
  <c r="V194" i="1" s="1"/>
  <c r="I493" i="4"/>
  <c r="I484" i="4"/>
  <c r="V188" i="1" s="1"/>
  <c r="K477" i="4"/>
  <c r="I470" i="4"/>
  <c r="I454" i="4"/>
  <c r="I437" i="4"/>
  <c r="K437" i="4" s="1"/>
  <c r="I422" i="4"/>
  <c r="I406" i="4"/>
  <c r="I398" i="4"/>
  <c r="I382" i="4"/>
  <c r="K375" i="4"/>
  <c r="I358" i="4"/>
  <c r="K358" i="4" s="1"/>
  <c r="I350" i="4"/>
  <c r="K341" i="4"/>
  <c r="I326" i="4"/>
  <c r="I302" i="4"/>
  <c r="V114" i="1" s="1"/>
  <c r="K296" i="4"/>
  <c r="K286" i="4"/>
  <c r="K271" i="4"/>
  <c r="I254" i="4"/>
  <c r="K247" i="4"/>
  <c r="I238" i="4"/>
  <c r="K228" i="4"/>
  <c r="I213" i="4"/>
  <c r="I205" i="4"/>
  <c r="K185" i="4"/>
  <c r="K158" i="4"/>
  <c r="I149" i="4"/>
  <c r="I141" i="4"/>
  <c r="V55" i="1" s="1"/>
  <c r="I126" i="4"/>
  <c r="V50" i="1" s="1"/>
  <c r="I109" i="4"/>
  <c r="K94" i="4"/>
  <c r="I77" i="4"/>
  <c r="V31" i="1" s="1"/>
  <c r="I52" i="4"/>
  <c r="I44" i="4"/>
  <c r="K39" i="4"/>
  <c r="I28" i="4"/>
  <c r="V13" i="1" s="1"/>
  <c r="I20" i="4"/>
  <c r="V10" i="1" s="1"/>
  <c r="I14" i="4"/>
  <c r="K1824" i="4"/>
  <c r="K1591" i="4"/>
  <c r="K1441" i="4"/>
  <c r="K753" i="4"/>
  <c r="K128" i="4"/>
  <c r="K662" i="4"/>
  <c r="K1874" i="4"/>
  <c r="K383" i="4"/>
  <c r="K1433" i="4"/>
  <c r="K439" i="4"/>
  <c r="K1224" i="4"/>
  <c r="K649" i="4"/>
  <c r="K1707" i="4"/>
  <c r="K936" i="4"/>
  <c r="K769" i="4"/>
  <c r="K1322" i="4"/>
  <c r="K402" i="4"/>
  <c r="K1793" i="4"/>
  <c r="K1681" i="4"/>
  <c r="K1583" i="4"/>
  <c r="K1520" i="4"/>
  <c r="K1377" i="4"/>
  <c r="K73" i="4"/>
  <c r="K1792" i="4"/>
  <c r="K1728" i="4"/>
  <c r="K1767" i="4"/>
  <c r="K1513" i="4"/>
  <c r="K1497" i="4"/>
  <c r="K1272" i="4"/>
  <c r="K776" i="4"/>
  <c r="K1896" i="4"/>
  <c r="K1255" i="4"/>
  <c r="K1127" i="4"/>
  <c r="K806" i="4"/>
  <c r="K30" i="4"/>
  <c r="K1111" i="4"/>
  <c r="K435" i="4"/>
  <c r="K336" i="4"/>
  <c r="K206" i="4"/>
  <c r="K681" i="4"/>
  <c r="K1736" i="4"/>
  <c r="K321" i="4"/>
  <c r="K1747" i="4"/>
  <c r="K1768" i="4"/>
  <c r="K1202" i="4"/>
  <c r="K736" i="4"/>
  <c r="K1832" i="4"/>
  <c r="K413" i="4"/>
  <c r="K1482" i="4"/>
  <c r="K1297" i="4"/>
  <c r="K1886" i="4"/>
  <c r="K1304" i="4"/>
  <c r="K1154" i="4"/>
  <c r="K1249" i="4"/>
  <c r="K173" i="4"/>
  <c r="K125" i="4"/>
  <c r="K108" i="4"/>
  <c r="K69" i="4"/>
  <c r="K53" i="4"/>
  <c r="K47" i="4"/>
  <c r="K36" i="4"/>
  <c r="K31" i="4"/>
  <c r="K4" i="4"/>
  <c r="K1902" i="4"/>
  <c r="K1280" i="4"/>
  <c r="K51" i="4"/>
  <c r="K1545" i="4"/>
  <c r="K1088" i="4"/>
  <c r="K192" i="4"/>
  <c r="K1639" i="4"/>
  <c r="K1719" i="4"/>
  <c r="K1776" i="4"/>
  <c r="K1623" i="4"/>
  <c r="K762" i="4"/>
  <c r="K1393" i="4"/>
  <c r="K1299" i="4"/>
  <c r="K586" i="4"/>
  <c r="K1449" i="4"/>
  <c r="K1289" i="4"/>
  <c r="K1240" i="4"/>
  <c r="K1337" i="4"/>
  <c r="K1160" i="4"/>
  <c r="K622" i="4"/>
  <c r="K1857" i="4"/>
  <c r="K202" i="4"/>
  <c r="K1383" i="4"/>
  <c r="K597" i="4"/>
  <c r="K547" i="4"/>
  <c r="K483" i="4"/>
  <c r="K473" i="4"/>
  <c r="K403" i="4"/>
  <c r="K379" i="4"/>
  <c r="K372" i="4"/>
  <c r="K363" i="4"/>
  <c r="K348" i="4"/>
  <c r="K333" i="4"/>
  <c r="K308" i="4"/>
  <c r="K274" i="4"/>
  <c r="K267" i="4"/>
  <c r="K257" i="4"/>
  <c r="K245" i="4"/>
  <c r="K229" i="4"/>
  <c r="K218" i="4"/>
  <c r="K204" i="4"/>
  <c r="K186" i="4"/>
  <c r="K180" i="4"/>
  <c r="K99" i="4"/>
  <c r="K92" i="4"/>
  <c r="K82" i="4"/>
  <c r="K58" i="4"/>
  <c r="K35" i="4"/>
  <c r="K18" i="4"/>
  <c r="K1600" i="4"/>
  <c r="K1216" i="4"/>
  <c r="K529" i="4"/>
  <c r="K735" i="4"/>
  <c r="K353" i="4"/>
  <c r="K1049" i="4"/>
  <c r="K638" i="4"/>
  <c r="K1311" i="4"/>
  <c r="K1862" i="4"/>
  <c r="K183" i="4"/>
  <c r="K1407" i="4"/>
  <c r="K1105" i="4"/>
  <c r="K1662" i="4"/>
  <c r="K1864" i="4"/>
  <c r="K1440" i="4"/>
  <c r="K1448" i="4"/>
  <c r="K1817" i="4"/>
  <c r="K1408" i="4"/>
  <c r="K988" i="4"/>
  <c r="K1350" i="4"/>
  <c r="K1206" i="4"/>
  <c r="K1159" i="4"/>
  <c r="K957" i="4"/>
  <c r="K813" i="4"/>
  <c r="K768" i="4"/>
  <c r="K342" i="4"/>
  <c r="K1892" i="4"/>
  <c r="K1845" i="4"/>
  <c r="K1123" i="4"/>
  <c r="K685" i="4"/>
  <c r="K629" i="4"/>
  <c r="K164" i="4"/>
  <c r="K1587" i="4"/>
  <c r="K1492" i="4"/>
  <c r="K1452" i="4"/>
  <c r="K1219" i="4"/>
  <c r="K704" i="4"/>
  <c r="K1434" i="4"/>
  <c r="K1895" i="4"/>
  <c r="K1646" i="4"/>
  <c r="K1285" i="4"/>
  <c r="K1132" i="4"/>
  <c r="K1061" i="4"/>
  <c r="K1012" i="4"/>
  <c r="K965" i="4"/>
  <c r="K919" i="4"/>
  <c r="K542" i="4"/>
  <c r="K469" i="4"/>
  <c r="K12" i="4"/>
  <c r="K797" i="4"/>
  <c r="K1899" i="4"/>
  <c r="K1235" i="4"/>
  <c r="K941" i="4"/>
  <c r="K821" i="4"/>
  <c r="K788" i="4"/>
  <c r="K732" i="4"/>
  <c r="K675" i="4"/>
  <c r="K548" i="4"/>
  <c r="K1787" i="4"/>
  <c r="K1699" i="4"/>
  <c r="K923" i="4"/>
  <c r="K633" i="4"/>
  <c r="K537" i="4"/>
  <c r="K250" i="4"/>
  <c r="K237" i="4"/>
  <c r="K132" i="4"/>
  <c r="K721" i="4"/>
  <c r="K1808" i="4"/>
  <c r="K1894" i="4"/>
  <c r="K1479" i="4"/>
  <c r="K1877" i="4"/>
  <c r="K1341" i="4"/>
  <c r="K45" i="4"/>
  <c r="K1852" i="4"/>
  <c r="K1692" i="4"/>
  <c r="K1563" i="4"/>
  <c r="K1541" i="4"/>
  <c r="K1230" i="4"/>
  <c r="K1155" i="4"/>
  <c r="K903" i="4"/>
  <c r="K428" i="4"/>
  <c r="K253" i="4"/>
  <c r="K230" i="4"/>
  <c r="K156" i="4"/>
  <c r="K61" i="4"/>
  <c r="K1859" i="4"/>
  <c r="K1796" i="4"/>
  <c r="K1762" i="4"/>
  <c r="K1740" i="4"/>
  <c r="K1339" i="4"/>
  <c r="K1276" i="4"/>
  <c r="K825" i="4"/>
  <c r="K571" i="4"/>
  <c r="K533" i="4"/>
  <c r="K210" i="4"/>
  <c r="K891" i="4"/>
  <c r="K1522" i="4"/>
  <c r="K1713" i="4"/>
  <c r="K1578" i="4"/>
  <c r="K1480" i="4"/>
  <c r="K1836" i="4"/>
  <c r="K1765" i="4"/>
  <c r="K1345" i="4"/>
  <c r="K1305" i="4"/>
  <c r="K946" i="4"/>
  <c r="K690" i="4"/>
  <c r="K562" i="4"/>
  <c r="K282" i="4"/>
  <c r="K139" i="4"/>
  <c r="K27" i="4"/>
  <c r="K1051" i="4"/>
  <c r="K1223" i="4"/>
  <c r="K1161" i="4"/>
  <c r="K594" i="4"/>
  <c r="K344" i="4"/>
  <c r="K311" i="4"/>
  <c r="K1039" i="4"/>
  <c r="K1664" i="4"/>
  <c r="K278" i="4"/>
  <c r="K654" i="4"/>
  <c r="K1226" i="4"/>
  <c r="K834" i="4"/>
  <c r="K328" i="4"/>
  <c r="K1786" i="4"/>
  <c r="K1673" i="4"/>
  <c r="K1499" i="4"/>
  <c r="K1474" i="4"/>
  <c r="K1290" i="4"/>
  <c r="K907" i="4"/>
  <c r="K875" i="4"/>
  <c r="K826" i="4"/>
  <c r="K682" i="4"/>
  <c r="K585" i="4"/>
  <c r="K443" i="4"/>
  <c r="K265" i="4"/>
  <c r="K201" i="4"/>
  <c r="K1577" i="4"/>
  <c r="K1552" i="4"/>
  <c r="K1048" i="4"/>
  <c r="K329" i="4"/>
  <c r="K304" i="4"/>
  <c r="K83" i="4"/>
  <c r="K24" i="4"/>
  <c r="K1559" i="4"/>
  <c r="K640" i="4"/>
  <c r="K1897" i="4"/>
  <c r="K1682" i="4"/>
  <c r="K1298" i="4"/>
  <c r="K1201" i="4"/>
  <c r="K147" i="4"/>
  <c r="K1865" i="4"/>
  <c r="K1658" i="4"/>
  <c r="K1570" i="4"/>
  <c r="K1544" i="4"/>
  <c r="K415" i="4"/>
  <c r="K264" i="4"/>
  <c r="K509" i="4"/>
  <c r="K1815" i="4"/>
  <c r="K1855" i="4"/>
  <c r="K1799" i="4"/>
  <c r="K1730" i="4"/>
  <c r="K1669" i="4"/>
  <c r="K1654" i="4"/>
  <c r="K1528" i="4"/>
  <c r="K1417" i="4"/>
  <c r="K1342" i="4"/>
  <c r="K1215" i="4"/>
  <c r="K1158" i="4"/>
  <c r="K455" i="4"/>
  <c r="K423" i="4"/>
  <c r="K345" i="4"/>
  <c r="K224" i="4"/>
  <c r="K54" i="4"/>
  <c r="K1500" i="4"/>
  <c r="K961" i="4"/>
  <c r="K1789" i="4"/>
  <c r="K948" i="4"/>
  <c r="K894" i="4"/>
  <c r="K589" i="4"/>
  <c r="K236" i="4"/>
  <c r="K140" i="4"/>
  <c r="K23" i="4"/>
  <c r="K792" i="4"/>
  <c r="K1247" i="4"/>
  <c r="K1850" i="4"/>
  <c r="K1715" i="4"/>
  <c r="K1636" i="4"/>
  <c r="K1443" i="4"/>
  <c r="K1363" i="4"/>
  <c r="K1283" i="4"/>
  <c r="K1203" i="4"/>
  <c r="K1124" i="4"/>
  <c r="K811" i="4"/>
  <c r="K779" i="4"/>
  <c r="K677" i="4"/>
  <c r="K557" i="4"/>
  <c r="K442" i="4"/>
  <c r="K291" i="4"/>
  <c r="K1803" i="4"/>
  <c r="K1770" i="4"/>
  <c r="K1659" i="4"/>
  <c r="K1626" i="4"/>
  <c r="K1610" i="4"/>
  <c r="K1586" i="4"/>
  <c r="K1538" i="4"/>
  <c r="K1484" i="4"/>
  <c r="K1362" i="4"/>
  <c r="K1282" i="4"/>
  <c r="K1186" i="4"/>
  <c r="K1138" i="4"/>
  <c r="K1032" i="4"/>
  <c r="K1019" i="4"/>
  <c r="K994" i="4"/>
  <c r="K882" i="4"/>
  <c r="K803" i="4"/>
  <c r="K740" i="4"/>
  <c r="K698" i="4"/>
  <c r="K419" i="4"/>
  <c r="K355" i="4"/>
  <c r="K298" i="4"/>
  <c r="K251" i="4"/>
  <c r="K187" i="4"/>
  <c r="K167" i="4"/>
  <c r="K1409" i="4"/>
  <c r="K400" i="4"/>
  <c r="K1856" i="4"/>
  <c r="K1784" i="4"/>
  <c r="K1457" i="4"/>
  <c r="K1439" i="4"/>
  <c r="K1361" i="4"/>
  <c r="K1336" i="4"/>
  <c r="K1218" i="4"/>
  <c r="K1103" i="4"/>
  <c r="K1074" i="4"/>
  <c r="K1058" i="4"/>
  <c r="K1035" i="4"/>
  <c r="K783" i="4"/>
  <c r="K691" i="4"/>
  <c r="K657" i="4"/>
  <c r="K634" i="4"/>
  <c r="K538" i="4"/>
  <c r="K505" i="4"/>
  <c r="K433" i="4"/>
  <c r="K394" i="4"/>
  <c r="K290" i="4"/>
  <c r="K272" i="4"/>
  <c r="K225" i="4"/>
  <c r="K176" i="4"/>
  <c r="K1095" i="4"/>
  <c r="K280" i="4"/>
  <c r="K1660" i="4"/>
  <c r="K1275" i="4"/>
  <c r="K1020" i="4"/>
  <c r="K647" i="4"/>
  <c r="K503" i="4"/>
  <c r="K371" i="4"/>
  <c r="K293" i="4"/>
  <c r="K244" i="4"/>
  <c r="K1690" i="4"/>
  <c r="K1843" i="4"/>
  <c r="K1827" i="4"/>
  <c r="K1691" i="4"/>
  <c r="K1628" i="4"/>
  <c r="K1594" i="4"/>
  <c r="K1467" i="4"/>
  <c r="K1427" i="4"/>
  <c r="K1244" i="4"/>
  <c r="K802" i="4"/>
  <c r="K683" i="4"/>
  <c r="K609" i="4"/>
  <c r="K516" i="4"/>
  <c r="K467" i="4"/>
  <c r="K390" i="4"/>
  <c r="K11" i="4"/>
  <c r="K3" i="4"/>
  <c r="K1511" i="4"/>
  <c r="K1826" i="4"/>
  <c r="K1777" i="4"/>
  <c r="K1650" i="4"/>
  <c r="K1633" i="4"/>
  <c r="K1602" i="4"/>
  <c r="K1561" i="4"/>
  <c r="K1465" i="4"/>
  <c r="K1450" i="4"/>
  <c r="K1432" i="4"/>
  <c r="K1340" i="4"/>
  <c r="K1163" i="4"/>
  <c r="K1147" i="4"/>
  <c r="K1108" i="4"/>
  <c r="K952" i="4"/>
  <c r="K915" i="4"/>
  <c r="K787" i="4"/>
  <c r="K731" i="4"/>
  <c r="K674" i="4"/>
  <c r="K627" i="4"/>
  <c r="K570" i="4"/>
  <c r="K554" i="4"/>
  <c r="K523" i="4"/>
  <c r="K492" i="4"/>
  <c r="K427" i="4"/>
  <c r="K411" i="4"/>
  <c r="K381" i="4"/>
  <c r="K330" i="4"/>
  <c r="K305" i="4"/>
  <c r="K194" i="4"/>
  <c r="K130" i="4"/>
  <c r="K98" i="4"/>
  <c r="K928" i="4"/>
  <c r="K1760" i="4"/>
  <c r="K1649" i="4"/>
  <c r="K1881" i="4"/>
  <c r="K1847" i="4"/>
  <c r="K1562" i="4"/>
  <c r="K1416" i="4"/>
  <c r="K1368" i="4"/>
  <c r="K1346" i="4"/>
  <c r="K1331" i="4"/>
  <c r="K1273" i="4"/>
  <c r="K1257" i="4"/>
  <c r="K1209" i="4"/>
  <c r="K1146" i="4"/>
  <c r="K1129" i="4"/>
  <c r="K1065" i="4"/>
  <c r="K1041" i="4"/>
  <c r="K945" i="4"/>
  <c r="K912" i="4"/>
  <c r="K898" i="4"/>
  <c r="K841" i="4"/>
  <c r="K794" i="4"/>
  <c r="K763" i="4"/>
  <c r="K642" i="4"/>
  <c r="K618" i="4"/>
  <c r="K546" i="4"/>
  <c r="K465" i="4"/>
  <c r="K409" i="4"/>
  <c r="K281" i="4"/>
  <c r="K232" i="4"/>
  <c r="K154" i="4"/>
  <c r="K137" i="4"/>
  <c r="K114" i="4"/>
  <c r="K105" i="4"/>
  <c r="K64" i="4"/>
  <c r="K19" i="4"/>
  <c r="K1880" i="4"/>
  <c r="K1849" i="4"/>
  <c r="K1785" i="4"/>
  <c r="K1592" i="4"/>
  <c r="K1527" i="4"/>
  <c r="K1464" i="4"/>
  <c r="K1401" i="4"/>
  <c r="K1370" i="4"/>
  <c r="K1241" i="4"/>
  <c r="K1112" i="4"/>
  <c r="K1033" i="4"/>
  <c r="K977" i="4"/>
  <c r="K511" i="4"/>
  <c r="K112" i="4"/>
  <c r="K1617" i="4"/>
  <c r="K1553" i="4"/>
  <c r="K710" i="4"/>
  <c r="K1837" i="4"/>
  <c r="K1807" i="4"/>
  <c r="K1774" i="4"/>
  <c r="K1744" i="4"/>
  <c r="K1647" i="4"/>
  <c r="K1551" i="4"/>
  <c r="K1488" i="4"/>
  <c r="K1455" i="4"/>
  <c r="K1424" i="4"/>
  <c r="K1391" i="4"/>
  <c r="K1359" i="4"/>
  <c r="K1326" i="4"/>
  <c r="K1262" i="4"/>
  <c r="K1232" i="4"/>
  <c r="K1199" i="4"/>
  <c r="K1136" i="4"/>
  <c r="K1078" i="4"/>
  <c r="K1072" i="4"/>
  <c r="K1055" i="4"/>
  <c r="K1040" i="4"/>
  <c r="K1031" i="4"/>
  <c r="K1022" i="4"/>
  <c r="K1017" i="4"/>
  <c r="K1009" i="4"/>
  <c r="K982" i="4"/>
  <c r="K976" i="4"/>
  <c r="K966" i="4"/>
  <c r="K960" i="4"/>
  <c r="K901" i="4"/>
  <c r="K895" i="4"/>
  <c r="K869" i="4"/>
  <c r="K865" i="4"/>
  <c r="K846" i="4"/>
  <c r="K840" i="4"/>
  <c r="K782" i="4"/>
  <c r="K777" i="4"/>
  <c r="K766" i="4"/>
  <c r="K726" i="4"/>
  <c r="K712" i="4"/>
  <c r="K645" i="4"/>
  <c r="K631" i="4"/>
  <c r="K624" i="4"/>
  <c r="K616" i="4"/>
  <c r="K590" i="4"/>
  <c r="K527" i="4"/>
  <c r="K519" i="4"/>
  <c r="K502" i="4"/>
  <c r="K496" i="4"/>
  <c r="K464" i="4"/>
  <c r="K447" i="4"/>
  <c r="K438" i="4"/>
  <c r="K416" i="4"/>
  <c r="K407" i="4"/>
  <c r="K399" i="4"/>
  <c r="K392" i="4"/>
  <c r="K320" i="4"/>
  <c r="K266" i="4"/>
  <c r="K246" i="4"/>
  <c r="K215" i="4"/>
  <c r="K208" i="4"/>
  <c r="K177" i="4"/>
  <c r="K169" i="4"/>
  <c r="K118" i="4"/>
  <c r="K111" i="4"/>
  <c r="K87" i="4"/>
  <c r="K63" i="4"/>
  <c r="K46" i="4"/>
  <c r="K38" i="4"/>
  <c r="K16" i="4"/>
  <c r="K8" i="4"/>
  <c r="K1752" i="4"/>
  <c r="K839" i="4"/>
  <c r="K829" i="4"/>
  <c r="K807" i="4"/>
  <c r="K785" i="4"/>
  <c r="K775" i="4"/>
  <c r="K758" i="4"/>
  <c r="K679" i="4"/>
  <c r="K672" i="4"/>
  <c r="K588" i="4"/>
  <c r="K574" i="4"/>
  <c r="K559" i="4"/>
  <c r="K462" i="4"/>
  <c r="K446" i="4"/>
  <c r="K431" i="4"/>
  <c r="K389" i="4"/>
  <c r="K367" i="4"/>
  <c r="K350" i="4"/>
  <c r="K337" i="4"/>
  <c r="K317" i="4"/>
  <c r="K312" i="4"/>
  <c r="K261" i="4"/>
  <c r="K222" i="4"/>
  <c r="K198" i="4"/>
  <c r="K191" i="4"/>
  <c r="K174" i="4"/>
  <c r="K166" i="4"/>
  <c r="K133" i="4"/>
  <c r="K119" i="4"/>
  <c r="K103" i="4"/>
  <c r="K86" i="4"/>
  <c r="K77" i="4"/>
  <c r="K71" i="4"/>
  <c r="K65" i="4"/>
  <c r="K7" i="4"/>
  <c r="K1008" i="4"/>
  <c r="K1000" i="4"/>
  <c r="K995" i="4"/>
  <c r="K984" i="4"/>
  <c r="K959" i="4"/>
  <c r="K954" i="4"/>
  <c r="K943" i="4"/>
  <c r="K935" i="4"/>
  <c r="K929" i="4"/>
  <c r="K913" i="4"/>
  <c r="K906" i="4"/>
  <c r="K896" i="4"/>
  <c r="K880" i="4"/>
  <c r="K872" i="4"/>
  <c r="K864" i="4"/>
  <c r="K856" i="4"/>
  <c r="K827" i="4"/>
  <c r="K759" i="4"/>
  <c r="K744" i="4"/>
  <c r="K688" i="4"/>
  <c r="K673" i="4"/>
  <c r="K615" i="4"/>
  <c r="K561" i="4"/>
  <c r="K544" i="4"/>
  <c r="K535" i="4"/>
  <c r="K504" i="4"/>
  <c r="K489" i="4"/>
  <c r="K475" i="4"/>
  <c r="K463" i="4"/>
  <c r="K432" i="4"/>
  <c r="K414" i="4"/>
  <c r="K408" i="4"/>
  <c r="K366" i="4"/>
  <c r="K361" i="4"/>
  <c r="K306" i="4"/>
  <c r="K273" i="4"/>
  <c r="K248" i="4"/>
  <c r="K233" i="4"/>
  <c r="K216" i="4"/>
  <c r="K178" i="4"/>
  <c r="K160" i="4"/>
  <c r="K121" i="4"/>
  <c r="K106" i="4"/>
  <c r="K25" i="4"/>
  <c r="K689" i="4" l="1"/>
  <c r="K1473" i="4"/>
  <c r="K1399" i="4"/>
  <c r="K365" i="4"/>
  <c r="K374" i="4"/>
  <c r="V129" i="1"/>
  <c r="V395" i="1"/>
  <c r="K1800" i="4"/>
  <c r="K1809" i="4"/>
  <c r="K971" i="4"/>
  <c r="K666" i="4"/>
  <c r="K385" i="4"/>
  <c r="V478" i="1"/>
  <c r="K1530" i="4"/>
  <c r="K1069" i="4"/>
  <c r="V578" i="1"/>
  <c r="V200" i="1"/>
  <c r="V625" i="1"/>
  <c r="V276" i="1"/>
  <c r="V70" i="1"/>
  <c r="V58" i="1"/>
  <c r="K104" i="4"/>
  <c r="K1481" i="4"/>
  <c r="K1806" i="4"/>
  <c r="K696" i="4"/>
  <c r="T315" i="1"/>
  <c r="T10" i="1"/>
  <c r="X10" i="1" s="1"/>
  <c r="V19" i="1"/>
  <c r="V22" i="1"/>
  <c r="V44" i="1"/>
  <c r="T77" i="1"/>
  <c r="X77" i="1" s="1"/>
  <c r="V80" i="1"/>
  <c r="T114" i="1"/>
  <c r="X114" i="1" s="1"/>
  <c r="T152" i="1"/>
  <c r="X152" i="1" s="1"/>
  <c r="K422" i="4"/>
  <c r="K470" i="4"/>
  <c r="T188" i="1"/>
  <c r="T194" i="1"/>
  <c r="X194" i="1" s="1"/>
  <c r="T213" i="1"/>
  <c r="X213" i="1" s="1"/>
  <c r="V246" i="1"/>
  <c r="V252" i="1"/>
  <c r="V284" i="1"/>
  <c r="V311" i="1"/>
  <c r="K812" i="4"/>
  <c r="T323" i="1"/>
  <c r="X323" i="1" s="1"/>
  <c r="V336" i="1"/>
  <c r="T342" i="1"/>
  <c r="X342" i="1" s="1"/>
  <c r="V358" i="1"/>
  <c r="V362" i="1"/>
  <c r="V370" i="1"/>
  <c r="V384" i="1"/>
  <c r="T389" i="1"/>
  <c r="W389" i="1" s="1"/>
  <c r="T393" i="1"/>
  <c r="V400" i="1"/>
  <c r="V406" i="1"/>
  <c r="T420" i="1"/>
  <c r="X420" i="1" s="1"/>
  <c r="V442" i="1"/>
  <c r="T445" i="1"/>
  <c r="X445" i="1" s="1"/>
  <c r="T456" i="1"/>
  <c r="X456" i="1" s="1"/>
  <c r="T467" i="1"/>
  <c r="X467" i="1" s="1"/>
  <c r="T477" i="1"/>
  <c r="V486" i="1"/>
  <c r="V28" i="1"/>
  <c r="K199" i="4"/>
  <c r="K231" i="4"/>
  <c r="V93" i="1"/>
  <c r="T102" i="1"/>
  <c r="T183" i="1"/>
  <c r="X183" i="1" s="1"/>
  <c r="K479" i="4"/>
  <c r="V205" i="1"/>
  <c r="V209" i="1"/>
  <c r="V216" i="1"/>
  <c r="T224" i="1"/>
  <c r="V269" i="1"/>
  <c r="T276" i="1"/>
  <c r="X276" i="1" s="1"/>
  <c r="T285" i="1"/>
  <c r="W285" i="1" s="1"/>
  <c r="V309" i="1"/>
  <c r="V326" i="1"/>
  <c r="V334" i="1"/>
  <c r="T23" i="1"/>
  <c r="X23" i="1" s="1"/>
  <c r="T26" i="1"/>
  <c r="V66" i="1"/>
  <c r="V85" i="1"/>
  <c r="T128" i="1"/>
  <c r="X128" i="1" s="1"/>
  <c r="T131" i="1"/>
  <c r="V141" i="1"/>
  <c r="V154" i="1"/>
  <c r="V166" i="1"/>
  <c r="T173" i="1"/>
  <c r="T187" i="1"/>
  <c r="X187" i="1" s="1"/>
  <c r="T207" i="1"/>
  <c r="T226" i="1"/>
  <c r="V231" i="1"/>
  <c r="T250" i="1"/>
  <c r="X250" i="1" s="1"/>
  <c r="V257" i="1"/>
  <c r="V265" i="1"/>
  <c r="V267" i="1"/>
  <c r="T299" i="1"/>
  <c r="X299" i="1" s="1"/>
  <c r="V306" i="1"/>
  <c r="V352" i="1"/>
  <c r="T414" i="1"/>
  <c r="X414" i="1" s="1"/>
  <c r="V431" i="1"/>
  <c r="T435" i="1"/>
  <c r="V440" i="1"/>
  <c r="T476" i="1"/>
  <c r="X476" i="1" s="1"/>
  <c r="V482" i="1"/>
  <c r="T493" i="1"/>
  <c r="W493" i="1" s="1"/>
  <c r="V503" i="1"/>
  <c r="V520" i="1"/>
  <c r="V572" i="1"/>
  <c r="K1426" i="4"/>
  <c r="T587" i="1"/>
  <c r="T605" i="1"/>
  <c r="T615" i="1"/>
  <c r="X615" i="1" s="1"/>
  <c r="T618" i="1"/>
  <c r="X618" i="1" s="1"/>
  <c r="T622" i="1"/>
  <c r="T632" i="1"/>
  <c r="V635" i="1"/>
  <c r="T641" i="1"/>
  <c r="X641" i="1" s="1"/>
  <c r="V645" i="1"/>
  <c r="V669" i="1"/>
  <c r="T676" i="1"/>
  <c r="X676" i="1" s="1"/>
  <c r="T684" i="1"/>
  <c r="T687" i="1"/>
  <c r="X687" i="1" s="1"/>
  <c r="K1714" i="4"/>
  <c r="T697" i="1"/>
  <c r="X697" i="1" s="1"/>
  <c r="V12" i="1"/>
  <c r="T18" i="1"/>
  <c r="X18" i="1" s="1"/>
  <c r="V30" i="1"/>
  <c r="V43" i="1"/>
  <c r="W43" i="1" s="1"/>
  <c r="V45" i="1"/>
  <c r="V56" i="1"/>
  <c r="T59" i="1"/>
  <c r="X59" i="1" s="1"/>
  <c r="V69" i="1"/>
  <c r="V98" i="1"/>
  <c r="T107" i="1"/>
  <c r="X107" i="1" s="1"/>
  <c r="T121" i="1"/>
  <c r="W121" i="1" s="1"/>
  <c r="V137" i="1"/>
  <c r="T160" i="1"/>
  <c r="T164" i="1"/>
  <c r="X164" i="1" s="1"/>
  <c r="V190" i="1"/>
  <c r="K499" i="4"/>
  <c r="T197" i="1"/>
  <c r="X197" i="1" s="1"/>
  <c r="T218" i="1"/>
  <c r="X218" i="1" s="1"/>
  <c r="V227" i="1"/>
  <c r="T234" i="1"/>
  <c r="V241" i="1"/>
  <c r="V251" i="1"/>
  <c r="T282" i="1"/>
  <c r="X282" i="1" s="1"/>
  <c r="V286" i="1"/>
  <c r="T290" i="1"/>
  <c r="W290" i="1" s="1"/>
  <c r="V294" i="1"/>
  <c r="T310" i="1"/>
  <c r="T322" i="1"/>
  <c r="X322" i="1" s="1"/>
  <c r="T338" i="1"/>
  <c r="T353" i="1"/>
  <c r="X353" i="1" s="1"/>
  <c r="T359" i="1"/>
  <c r="V367" i="1"/>
  <c r="T377" i="1"/>
  <c r="X377" i="1" s="1"/>
  <c r="V387" i="1"/>
  <c r="T391" i="1"/>
  <c r="X391" i="1" s="1"/>
  <c r="T399" i="1"/>
  <c r="X399" i="1" s="1"/>
  <c r="T415" i="1"/>
  <c r="X415" i="1" s="1"/>
  <c r="T444" i="1"/>
  <c r="T483" i="1"/>
  <c r="X483" i="1" s="1"/>
  <c r="T490" i="1"/>
  <c r="T517" i="1"/>
  <c r="X517" i="1" s="1"/>
  <c r="T527" i="1"/>
  <c r="T538" i="1"/>
  <c r="T547" i="1"/>
  <c r="X547" i="1" s="1"/>
  <c r="V566" i="1"/>
  <c r="T573" i="1"/>
  <c r="T576" i="1"/>
  <c r="V581" i="1"/>
  <c r="T585" i="1"/>
  <c r="X585" i="1" s="1"/>
  <c r="T594" i="1"/>
  <c r="X594" i="1" s="1"/>
  <c r="T656" i="1"/>
  <c r="V672" i="1"/>
  <c r="V674" i="1"/>
  <c r="T681" i="1"/>
  <c r="X681" i="1" s="1"/>
  <c r="T700" i="1"/>
  <c r="X700" i="1" s="1"/>
  <c r="V714" i="1"/>
  <c r="V747" i="1"/>
  <c r="V755" i="1"/>
  <c r="T758" i="1"/>
  <c r="T762" i="1"/>
  <c r="X762" i="1" s="1"/>
  <c r="V84" i="1"/>
  <c r="V125" i="1"/>
  <c r="V3" i="1"/>
  <c r="V40" i="1"/>
  <c r="V46" i="1"/>
  <c r="T67" i="1"/>
  <c r="X67" i="1" s="1"/>
  <c r="T79" i="1"/>
  <c r="T82" i="1"/>
  <c r="X82" i="1" s="1"/>
  <c r="T116" i="1"/>
  <c r="X116" i="1" s="1"/>
  <c r="T122" i="1"/>
  <c r="X122" i="1" s="1"/>
  <c r="T129" i="1"/>
  <c r="X129" i="1" s="1"/>
  <c r="T138" i="1"/>
  <c r="X138" i="1" s="1"/>
  <c r="T145" i="1"/>
  <c r="X145" i="1" s="1"/>
  <c r="T155" i="1"/>
  <c r="X155" i="1" s="1"/>
  <c r="T158" i="1"/>
  <c r="T167" i="1"/>
  <c r="X167" i="1" s="1"/>
  <c r="T171" i="1"/>
  <c r="T208" i="1"/>
  <c r="T215" i="1"/>
  <c r="X215" i="1" s="1"/>
  <c r="T235" i="1"/>
  <c r="T238" i="1"/>
  <c r="X238" i="1" s="1"/>
  <c r="K636" i="4"/>
  <c r="T271" i="1"/>
  <c r="X271" i="1" s="1"/>
  <c r="T307" i="1"/>
  <c r="X307" i="1" s="1"/>
  <c r="T314" i="1"/>
  <c r="X314" i="1" s="1"/>
  <c r="V339" i="1"/>
  <c r="T356" i="1"/>
  <c r="V378" i="1"/>
  <c r="V388" i="1"/>
  <c r="V411" i="1"/>
  <c r="T433" i="1"/>
  <c r="X433" i="1" s="1"/>
  <c r="T441" i="1"/>
  <c r="X441" i="1" s="1"/>
  <c r="T448" i="1"/>
  <c r="X448" i="1" s="1"/>
  <c r="V466" i="1"/>
  <c r="T469" i="1"/>
  <c r="X469" i="1" s="1"/>
  <c r="T479" i="1"/>
  <c r="X479" i="1" s="1"/>
  <c r="T488" i="1"/>
  <c r="X488" i="1" s="1"/>
  <c r="T494" i="1"/>
  <c r="X494" i="1" s="1"/>
  <c r="T508" i="1"/>
  <c r="W508" i="1" s="1"/>
  <c r="V514" i="1"/>
  <c r="T523" i="1"/>
  <c r="T528" i="1"/>
  <c r="X528" i="1" s="1"/>
  <c r="V531" i="1"/>
  <c r="T543" i="1"/>
  <c r="X543" i="1" s="1"/>
  <c r="V555" i="1"/>
  <c r="T559" i="1"/>
  <c r="T563" i="1"/>
  <c r="X563" i="1" s="1"/>
  <c r="K1428" i="4"/>
  <c r="T588" i="1"/>
  <c r="T591" i="1"/>
  <c r="T609" i="1"/>
  <c r="T639" i="1"/>
  <c r="T642" i="1"/>
  <c r="X642" i="1" s="1"/>
  <c r="V653" i="1"/>
  <c r="T662" i="1"/>
  <c r="X662" i="1" s="1"/>
  <c r="T677" i="1"/>
  <c r="X677" i="1" s="1"/>
  <c r="T688" i="1"/>
  <c r="T726" i="1"/>
  <c r="T734" i="1"/>
  <c r="X734" i="1" s="1"/>
  <c r="V740" i="1"/>
  <c r="V748" i="1"/>
  <c r="V8" i="1"/>
  <c r="T14" i="1"/>
  <c r="X14" i="1" s="1"/>
  <c r="V20" i="1"/>
  <c r="K62" i="4"/>
  <c r="V38" i="1"/>
  <c r="T53" i="1"/>
  <c r="W53" i="1" s="1"/>
  <c r="V109" i="1"/>
  <c r="T6" i="1"/>
  <c r="X6" i="1" s="1"/>
  <c r="T16" i="1"/>
  <c r="X16" i="1" s="1"/>
  <c r="T41" i="1"/>
  <c r="X41" i="1" s="1"/>
  <c r="T62" i="1"/>
  <c r="X62" i="1" s="1"/>
  <c r="T65" i="1"/>
  <c r="X65" i="1" s="1"/>
  <c r="V73" i="1"/>
  <c r="V86" i="1"/>
  <c r="V89" i="1"/>
  <c r="T99" i="1"/>
  <c r="X99" i="1" s="1"/>
  <c r="T113" i="1"/>
  <c r="T123" i="1"/>
  <c r="X123" i="1" s="1"/>
  <c r="T142" i="1"/>
  <c r="T149" i="1"/>
  <c r="X149" i="1" s="1"/>
  <c r="T175" i="1"/>
  <c r="X175" i="1" s="1"/>
  <c r="T179" i="1"/>
  <c r="T185" i="1"/>
  <c r="X185" i="1" s="1"/>
  <c r="T204" i="1"/>
  <c r="X204" i="1" s="1"/>
  <c r="T223" i="1"/>
  <c r="T242" i="1"/>
  <c r="X242" i="1" s="1"/>
  <c r="T249" i="1"/>
  <c r="X249" i="1" s="1"/>
  <c r="T272" i="1"/>
  <c r="T288" i="1"/>
  <c r="T295" i="1"/>
  <c r="T308" i="1"/>
  <c r="X308" i="1" s="1"/>
  <c r="T317" i="1"/>
  <c r="X317" i="1" s="1"/>
  <c r="V325" i="1"/>
  <c r="V350" i="1"/>
  <c r="T357" i="1"/>
  <c r="T383" i="1"/>
  <c r="T416" i="1"/>
  <c r="X416" i="1" s="1"/>
  <c r="T419" i="1"/>
  <c r="X419" i="1" s="1"/>
  <c r="T474" i="1"/>
  <c r="X474" i="1" s="1"/>
  <c r="T485" i="1"/>
  <c r="T497" i="1"/>
  <c r="X497" i="1" s="1"/>
  <c r="V521" i="1"/>
  <c r="T539" i="1"/>
  <c r="X539" i="1" s="1"/>
  <c r="T541" i="1"/>
  <c r="X541" i="1" s="1"/>
  <c r="V551" i="1"/>
  <c r="V556" i="1"/>
  <c r="T569" i="1"/>
  <c r="T574" i="1"/>
  <c r="X574" i="1" s="1"/>
  <c r="T577" i="1"/>
  <c r="X577" i="1" s="1"/>
  <c r="T589" i="1"/>
  <c r="T592" i="1"/>
  <c r="T610" i="1"/>
  <c r="T626" i="1"/>
  <c r="T647" i="1"/>
  <c r="T651" i="1"/>
  <c r="X651" i="1" s="1"/>
  <c r="T689" i="1"/>
  <c r="X689" i="1" s="1"/>
  <c r="V692" i="1"/>
  <c r="T730" i="1"/>
  <c r="X730" i="1" s="1"/>
  <c r="T745" i="1"/>
  <c r="X745" i="1" s="1"/>
  <c r="T768" i="1"/>
  <c r="V690" i="1"/>
  <c r="T702" i="1"/>
  <c r="X702" i="1" s="1"/>
  <c r="V760" i="1"/>
  <c r="V763" i="1"/>
  <c r="V4" i="1"/>
  <c r="K384" i="4"/>
  <c r="V150" i="1"/>
  <c r="T504" i="1"/>
  <c r="T510" i="1"/>
  <c r="T518" i="1"/>
  <c r="X518" i="1" s="1"/>
  <c r="T548" i="1"/>
  <c r="X548" i="1" s="1"/>
  <c r="T570" i="1"/>
  <c r="X570" i="1" s="1"/>
  <c r="T583" i="1"/>
  <c r="X583" i="1" s="1"/>
  <c r="V586" i="1"/>
  <c r="V593" i="1"/>
  <c r="T611" i="1"/>
  <c r="X611" i="1" s="1"/>
  <c r="T616" i="1"/>
  <c r="T630" i="1"/>
  <c r="X630" i="1" s="1"/>
  <c r="T657" i="1"/>
  <c r="X657" i="1" s="1"/>
  <c r="V670" i="1"/>
  <c r="V675" i="1"/>
  <c r="T693" i="1"/>
  <c r="X693" i="1" s="1"/>
  <c r="T701" i="1"/>
  <c r="X701" i="1" s="1"/>
  <c r="T727" i="1"/>
  <c r="V363" i="1"/>
  <c r="V379" i="1"/>
  <c r="T417" i="1"/>
  <c r="X417" i="1" s="1"/>
  <c r="T423" i="1"/>
  <c r="X423" i="1" s="1"/>
  <c r="T434" i="1"/>
  <c r="X434" i="1" s="1"/>
  <c r="T438" i="1"/>
  <c r="V450" i="1"/>
  <c r="T464" i="1"/>
  <c r="T475" i="1"/>
  <c r="V492" i="1"/>
  <c r="V505" i="1"/>
  <c r="T554" i="1"/>
  <c r="X554" i="1" s="1"/>
  <c r="V557" i="1"/>
  <c r="V561" i="1"/>
  <c r="T564" i="1"/>
  <c r="V590" i="1"/>
  <c r="T607" i="1"/>
  <c r="T637" i="1"/>
  <c r="X637" i="1" s="1"/>
  <c r="T640" i="1"/>
  <c r="V654" i="1"/>
  <c r="V673" i="1"/>
  <c r="V682" i="1"/>
  <c r="K1759" i="4"/>
  <c r="V738" i="1"/>
  <c r="V94" i="1"/>
  <c r="V120" i="1"/>
  <c r="T318" i="1"/>
  <c r="X318" i="1" s="1"/>
  <c r="V468" i="1"/>
  <c r="T540" i="1"/>
  <c r="X540" i="1" s="1"/>
  <c r="T542" i="1"/>
  <c r="X542" i="1" s="1"/>
  <c r="V545" i="1"/>
  <c r="K1688" i="4"/>
  <c r="T741" i="1"/>
  <c r="V764" i="1"/>
  <c r="V68" i="1"/>
  <c r="T81" i="1"/>
  <c r="X81" i="1" s="1"/>
  <c r="T112" i="1"/>
  <c r="X112" i="1" s="1"/>
  <c r="V157" i="1"/>
  <c r="V413" i="1"/>
  <c r="T447" i="1"/>
  <c r="T535" i="1"/>
  <c r="X535" i="1" s="1"/>
  <c r="V558" i="1"/>
  <c r="V562" i="1"/>
  <c r="T568" i="1"/>
  <c r="V696" i="1"/>
  <c r="V751" i="1"/>
  <c r="V328" i="1"/>
  <c r="V407" i="1"/>
  <c r="V439" i="1"/>
  <c r="T735" i="1"/>
  <c r="V11" i="1"/>
  <c r="V61" i="1"/>
  <c r="K377" i="4"/>
  <c r="V170" i="1"/>
  <c r="T228" i="1"/>
  <c r="X228" i="1" s="1"/>
  <c r="V256" i="1"/>
  <c r="K800" i="4"/>
  <c r="T324" i="1"/>
  <c r="X324" i="1" s="1"/>
  <c r="V329" i="1"/>
  <c r="T348" i="1"/>
  <c r="X348" i="1" s="1"/>
  <c r="V375" i="1"/>
  <c r="T385" i="1"/>
  <c r="W385" i="1" s="1"/>
  <c r="T390" i="1"/>
  <c r="V398" i="1"/>
  <c r="V430" i="1"/>
  <c r="V443" i="1"/>
  <c r="T472" i="1"/>
  <c r="K1288" i="4"/>
  <c r="T621" i="1"/>
  <c r="W621" i="1" s="1"/>
  <c r="T625" i="1"/>
  <c r="X625" i="1" s="1"/>
  <c r="T678" i="1"/>
  <c r="W678" i="1" s="1"/>
  <c r="T680" i="1"/>
  <c r="T739" i="1"/>
  <c r="T742" i="1"/>
  <c r="X742" i="1" s="1"/>
  <c r="T744" i="1"/>
  <c r="K1882" i="4"/>
  <c r="V767" i="1"/>
  <c r="T162" i="1"/>
  <c r="X162" i="1" s="1"/>
  <c r="V225" i="1"/>
  <c r="T253" i="1"/>
  <c r="V461" i="1"/>
  <c r="V620" i="1"/>
  <c r="V706" i="1"/>
  <c r="V88" i="1"/>
  <c r="K249" i="4"/>
  <c r="T136" i="1"/>
  <c r="X136" i="1" s="1"/>
  <c r="V140" i="1"/>
  <c r="T148" i="1"/>
  <c r="K448" i="4"/>
  <c r="V180" i="1"/>
  <c r="V189" i="1"/>
  <c r="T214" i="1"/>
  <c r="X214" i="1" s="1"/>
  <c r="V217" i="1"/>
  <c r="T221" i="1"/>
  <c r="V303" i="1"/>
  <c r="V177" i="1"/>
  <c r="V198" i="1"/>
  <c r="V202" i="1"/>
  <c r="V233" i="1"/>
  <c r="T237" i="1"/>
  <c r="X237" i="1" s="1"/>
  <c r="V247" i="1"/>
  <c r="K664" i="4"/>
  <c r="V312" i="1"/>
  <c r="V347" i="1"/>
  <c r="V380" i="1"/>
  <c r="T421" i="1"/>
  <c r="X421" i="1" s="1"/>
  <c r="V424" i="1"/>
  <c r="T429" i="1"/>
  <c r="X429" i="1" s="1"/>
  <c r="V489" i="1"/>
  <c r="V515" i="1"/>
  <c r="T575" i="1"/>
  <c r="X575" i="1" s="1"/>
  <c r="T578" i="1"/>
  <c r="T584" i="1"/>
  <c r="W584" i="1" s="1"/>
  <c r="T649" i="1"/>
  <c r="V718" i="1"/>
  <c r="T2" i="1"/>
  <c r="X2" i="1" s="1"/>
  <c r="T91" i="1"/>
  <c r="X91" i="1" s="1"/>
  <c r="T289" i="1"/>
  <c r="X289" i="1" s="1"/>
  <c r="V381" i="1"/>
  <c r="T394" i="1"/>
  <c r="T401" i="1"/>
  <c r="X401" i="1" s="1"/>
  <c r="T506" i="1"/>
  <c r="X506" i="1" s="1"/>
  <c r="V516" i="1"/>
  <c r="T604" i="1"/>
  <c r="X604" i="1" s="1"/>
  <c r="V631" i="1"/>
  <c r="T650" i="1"/>
  <c r="X650" i="1" s="1"/>
  <c r="T710" i="1"/>
  <c r="X710" i="1" s="1"/>
  <c r="T716" i="1"/>
  <c r="T731" i="1"/>
  <c r="W731" i="1" s="1"/>
  <c r="V280" i="1"/>
  <c r="K709" i="4"/>
  <c r="V54" i="1"/>
  <c r="K138" i="4"/>
  <c r="T72" i="1"/>
  <c r="X72" i="1" s="1"/>
  <c r="V72" i="1"/>
  <c r="T667" i="1"/>
  <c r="V667" i="1"/>
  <c r="T71" i="1"/>
  <c r="V71" i="1"/>
  <c r="K193" i="4"/>
  <c r="T92" i="1"/>
  <c r="X92" i="1" s="1"/>
  <c r="V92" i="1"/>
  <c r="T9" i="1"/>
  <c r="X9" i="1" s="1"/>
  <c r="V9" i="1"/>
  <c r="V344" i="1"/>
  <c r="K95" i="4"/>
  <c r="V37" i="1"/>
  <c r="V459" i="1"/>
  <c r="T345" i="1"/>
  <c r="X345" i="1" s="1"/>
  <c r="T553" i="1"/>
  <c r="X553" i="1" s="1"/>
  <c r="V553" i="1"/>
  <c r="T721" i="1"/>
  <c r="X721" i="1" s="1"/>
  <c r="V721" i="1"/>
  <c r="T279" i="1"/>
  <c r="X279" i="1" s="1"/>
  <c r="V279" i="1"/>
  <c r="K707" i="4"/>
  <c r="T549" i="1"/>
  <c r="X549" i="1" s="1"/>
  <c r="V239" i="1"/>
  <c r="K614" i="4"/>
  <c r="T259" i="1"/>
  <c r="X259" i="1" s="1"/>
  <c r="V259" i="1"/>
  <c r="V757" i="1"/>
  <c r="K1873" i="4"/>
  <c r="T124" i="1"/>
  <c r="V124" i="1"/>
  <c r="T146" i="1"/>
  <c r="X146" i="1" s="1"/>
  <c r="V146" i="1"/>
  <c r="T176" i="1"/>
  <c r="X176" i="1" s="1"/>
  <c r="V176" i="1"/>
  <c r="T648" i="1"/>
  <c r="V648" i="1"/>
  <c r="K518" i="4"/>
  <c r="V201" i="1"/>
  <c r="V169" i="1"/>
  <c r="K440" i="4"/>
  <c r="T206" i="1"/>
  <c r="X206" i="1" s="1"/>
  <c r="V206" i="1"/>
  <c r="V549" i="1"/>
  <c r="V127" i="1"/>
  <c r="K334" i="4"/>
  <c r="K890" i="4"/>
  <c r="V349" i="1"/>
  <c r="T408" i="1"/>
  <c r="X408" i="1" s="1"/>
  <c r="V408" i="1"/>
  <c r="T432" i="1"/>
  <c r="V432" i="1"/>
  <c r="T130" i="1"/>
  <c r="X130" i="1" s="1"/>
  <c r="V130" i="1"/>
  <c r="T244" i="1"/>
  <c r="V244" i="1"/>
  <c r="T600" i="1"/>
  <c r="X600" i="1" s="1"/>
  <c r="V600" i="1"/>
  <c r="K1476" i="4"/>
  <c r="T729" i="1"/>
  <c r="X729" i="1" s="1"/>
  <c r="V729" i="1"/>
  <c r="T335" i="1"/>
  <c r="X335" i="1" s="1"/>
  <c r="V335" i="1"/>
  <c r="V452" i="1"/>
  <c r="K1122" i="4"/>
  <c r="T281" i="1"/>
  <c r="X281" i="1" s="1"/>
  <c r="V281" i="1"/>
  <c r="K713" i="4"/>
  <c r="V612" i="1"/>
  <c r="V29" i="1"/>
  <c r="K72" i="4"/>
  <c r="T463" i="1"/>
  <c r="V463" i="1"/>
  <c r="T396" i="1"/>
  <c r="V396" i="1"/>
  <c r="T437" i="1"/>
  <c r="V437" i="1"/>
  <c r="T719" i="1"/>
  <c r="V719" i="1"/>
  <c r="T287" i="1"/>
  <c r="X287" i="1" s="1"/>
  <c r="V287" i="1"/>
  <c r="V754" i="1"/>
  <c r="T264" i="1"/>
  <c r="X264" i="1" s="1"/>
  <c r="V264" i="1"/>
  <c r="K670" i="4"/>
  <c r="T118" i="1"/>
  <c r="X118" i="1" s="1"/>
  <c r="V118" i="1"/>
  <c r="T245" i="1"/>
  <c r="V245" i="1"/>
  <c r="T709" i="1"/>
  <c r="V709" i="1"/>
  <c r="T220" i="1"/>
  <c r="V220" i="1"/>
  <c r="K816" i="4"/>
  <c r="V321" i="1"/>
  <c r="V598" i="1"/>
  <c r="K881" i="4"/>
  <c r="K1801" i="4"/>
  <c r="T302" i="1"/>
  <c r="V302" i="1"/>
  <c r="T196" i="1"/>
  <c r="V196" i="1"/>
  <c r="T313" i="1"/>
  <c r="X313" i="1" s="1"/>
  <c r="V313" i="1"/>
  <c r="V301" i="1"/>
  <c r="T330" i="1"/>
  <c r="X330" i="1" s="1"/>
  <c r="V330" i="1"/>
  <c r="V343" i="1"/>
  <c r="K879" i="4"/>
  <c r="K951" i="4"/>
  <c r="V371" i="1"/>
  <c r="K1120" i="4"/>
  <c r="V451" i="1"/>
  <c r="V304" i="1"/>
  <c r="T533" i="1"/>
  <c r="X533" i="1" s="1"/>
  <c r="V533" i="1"/>
  <c r="T75" i="1"/>
  <c r="X75" i="1" s="1"/>
  <c r="V75" i="1"/>
  <c r="T765" i="1"/>
  <c r="K1890" i="4"/>
  <c r="T404" i="1"/>
  <c r="X404" i="1" s="1"/>
  <c r="V404" i="1"/>
  <c r="T15" i="1"/>
  <c r="X15" i="1" s="1"/>
  <c r="V15" i="1"/>
  <c r="T35" i="1"/>
  <c r="X35" i="1" s="1"/>
  <c r="V35" i="1"/>
  <c r="V36" i="1"/>
  <c r="T355" i="1"/>
  <c r="X355" i="1" s="1"/>
  <c r="T668" i="1"/>
  <c r="V668" i="1"/>
  <c r="K789" i="4"/>
  <c r="K1081" i="4"/>
  <c r="K1376" i="4"/>
  <c r="T156" i="1"/>
  <c r="V156" i="1"/>
  <c r="T455" i="1"/>
  <c r="X455" i="1" s="1"/>
  <c r="V455" i="1"/>
  <c r="T634" i="1"/>
  <c r="T660" i="1"/>
  <c r="X660" i="1" s="1"/>
  <c r="V660" i="1"/>
  <c r="T695" i="1"/>
  <c r="X695" i="1" s="1"/>
  <c r="V695" i="1"/>
  <c r="T737" i="1"/>
  <c r="X737" i="1" s="1"/>
  <c r="V737" i="1"/>
  <c r="V559" i="1"/>
  <c r="V218" i="1"/>
  <c r="T50" i="1"/>
  <c r="T292" i="1"/>
  <c r="X292" i="1" s="1"/>
  <c r="V292" i="1"/>
  <c r="W292" i="1" s="1"/>
  <c r="T21" i="1"/>
  <c r="X21" i="1" s="1"/>
  <c r="V21" i="1"/>
  <c r="T507" i="1"/>
  <c r="V507" i="1"/>
  <c r="T101" i="1"/>
  <c r="X101" i="1" s="1"/>
  <c r="V101" i="1"/>
  <c r="T364" i="1"/>
  <c r="X364" i="1" s="1"/>
  <c r="V364" i="1"/>
  <c r="T530" i="1"/>
  <c r="X530" i="1" s="1"/>
  <c r="V530" i="1"/>
  <c r="T76" i="1"/>
  <c r="X76" i="1" s="1"/>
  <c r="T422" i="1"/>
  <c r="X422" i="1" s="1"/>
  <c r="V422" i="1"/>
  <c r="T100" i="1"/>
  <c r="X100" i="1" s="1"/>
  <c r="V100" i="1"/>
  <c r="T636" i="1"/>
  <c r="X636" i="1" s="1"/>
  <c r="V636" i="1"/>
  <c r="T679" i="1"/>
  <c r="X679" i="1" s="1"/>
  <c r="V679" i="1"/>
  <c r="T766" i="1"/>
  <c r="X766" i="1" s="1"/>
  <c r="V766" i="1"/>
  <c r="T360" i="1"/>
  <c r="X360" i="1" s="1"/>
  <c r="V360" i="1"/>
  <c r="T471" i="1"/>
  <c r="X471" i="1" s="1"/>
  <c r="V471" i="1"/>
  <c r="T192" i="1"/>
  <c r="V192" i="1"/>
  <c r="T261" i="1"/>
  <c r="X261" i="1" s="1"/>
  <c r="V261" i="1"/>
  <c r="T499" i="1"/>
  <c r="V499" i="1"/>
  <c r="T703" i="1"/>
  <c r="X703" i="1" s="1"/>
  <c r="V703" i="1"/>
  <c r="V288" i="1"/>
  <c r="V77" i="1"/>
  <c r="V554" i="1"/>
  <c r="V702" i="1"/>
  <c r="V421" i="1"/>
  <c r="V95" i="1"/>
  <c r="V619" i="1"/>
  <c r="V183" i="1"/>
  <c r="V162" i="1"/>
  <c r="W162" i="1" s="1"/>
  <c r="V538" i="1"/>
  <c r="V414" i="1"/>
  <c r="V18" i="1"/>
  <c r="V377" i="1"/>
  <c r="V175" i="1"/>
  <c r="V191" i="1"/>
  <c r="V182" i="1"/>
  <c r="V647" i="1"/>
  <c r="T96" i="1"/>
  <c r="X96" i="1" s="1"/>
  <c r="V96" i="1"/>
  <c r="T509" i="1"/>
  <c r="X509" i="1" s="1"/>
  <c r="V509" i="1"/>
  <c r="T90" i="1"/>
  <c r="X90" i="1" s="1"/>
  <c r="V90" i="1"/>
  <c r="T333" i="1"/>
  <c r="X333" i="1" s="1"/>
  <c r="V333" i="1"/>
  <c r="T266" i="1"/>
  <c r="X266" i="1" s="1"/>
  <c r="T298" i="1"/>
  <c r="X298" i="1" s="1"/>
  <c r="V298" i="1"/>
  <c r="T181" i="1"/>
  <c r="X181" i="1" s="1"/>
  <c r="V181" i="1"/>
  <c r="T453" i="1"/>
  <c r="X453" i="1" s="1"/>
  <c r="V453" i="1"/>
  <c r="T560" i="1"/>
  <c r="V560" i="1"/>
  <c r="T457" i="1"/>
  <c r="X457" i="1" s="1"/>
  <c r="V457" i="1"/>
  <c r="T512" i="1"/>
  <c r="X512" i="1" s="1"/>
  <c r="V512" i="1"/>
  <c r="T39" i="1"/>
  <c r="V39" i="1"/>
  <c r="V78" i="1"/>
  <c r="V147" i="1"/>
  <c r="T268" i="1"/>
  <c r="X268" i="1" s="1"/>
  <c r="T229" i="1"/>
  <c r="X229" i="1" s="1"/>
  <c r="V229" i="1"/>
  <c r="T258" i="1"/>
  <c r="X258" i="1" s="1"/>
  <c r="V258" i="1"/>
  <c r="V711" i="1"/>
  <c r="T219" i="1"/>
  <c r="X219" i="1" s="1"/>
  <c r="V219" i="1"/>
  <c r="T491" i="1"/>
  <c r="X491" i="1" s="1"/>
  <c r="V491" i="1"/>
  <c r="K129" i="4"/>
  <c r="V51" i="1"/>
  <c r="T487" i="1"/>
  <c r="V487" i="1"/>
  <c r="V583" i="1"/>
  <c r="W583" i="1" s="1"/>
  <c r="K1303" i="4"/>
  <c r="V133" i="1"/>
  <c r="T495" i="1"/>
  <c r="X495" i="1" s="1"/>
  <c r="V495" i="1"/>
  <c r="K205" i="4"/>
  <c r="K493" i="4"/>
  <c r="K658" i="4"/>
  <c r="K904" i="4"/>
  <c r="K1818" i="4"/>
  <c r="K534" i="4"/>
  <c r="K284" i="4"/>
  <c r="T7" i="1"/>
  <c r="V7" i="1"/>
  <c r="T97" i="1"/>
  <c r="X97" i="1" s="1"/>
  <c r="V97" i="1"/>
  <c r="V135" i="1"/>
  <c r="T111" i="1"/>
  <c r="X111" i="1" s="1"/>
  <c r="V111" i="1"/>
  <c r="K1702" i="4"/>
  <c r="T513" i="1"/>
  <c r="V513" i="1"/>
  <c r="V103" i="1"/>
  <c r="T341" i="1"/>
  <c r="X341" i="1" s="1"/>
  <c r="V341" i="1"/>
  <c r="T608" i="1"/>
  <c r="X608" i="1" s="1"/>
  <c r="V608" i="1"/>
  <c r="T629" i="1"/>
  <c r="V629" i="1"/>
  <c r="K1601" i="4"/>
  <c r="T84" i="1"/>
  <c r="X84" i="1" s="1"/>
  <c r="T52" i="1"/>
  <c r="X52" i="1" s="1"/>
  <c r="V52" i="1"/>
  <c r="T484" i="1"/>
  <c r="V484" i="1"/>
  <c r="T34" i="1"/>
  <c r="X34" i="1" s="1"/>
  <c r="V34" i="1"/>
  <c r="T105" i="1"/>
  <c r="X105" i="1" s="1"/>
  <c r="V105" i="1"/>
  <c r="W105" i="1" s="1"/>
  <c r="T83" i="1"/>
  <c r="X83" i="1" s="1"/>
  <c r="V83" i="1"/>
  <c r="T300" i="1"/>
  <c r="X300" i="1" s="1"/>
  <c r="V300" i="1"/>
  <c r="T409" i="1"/>
  <c r="X409" i="1" s="1"/>
  <c r="V409" i="1"/>
  <c r="T723" i="1"/>
  <c r="X723" i="1" s="1"/>
  <c r="V723" i="1"/>
  <c r="W723" i="1" s="1"/>
  <c r="T746" i="1"/>
  <c r="T199" i="1"/>
  <c r="V199" i="1"/>
  <c r="T159" i="1"/>
  <c r="T699" i="1"/>
  <c r="X699" i="1" s="1"/>
  <c r="V699" i="1"/>
  <c r="T296" i="1"/>
  <c r="X296" i="1" s="1"/>
  <c r="V296" i="1"/>
  <c r="T707" i="1"/>
  <c r="X707" i="1" s="1"/>
  <c r="V707" i="1"/>
  <c r="V215" i="1"/>
  <c r="V186" i="1"/>
  <c r="V712" i="1"/>
  <c r="V467" i="1"/>
  <c r="W467" i="1" s="1"/>
  <c r="V685" i="1"/>
  <c r="V722" i="1"/>
  <c r="V355" i="1"/>
  <c r="V447" i="1"/>
  <c r="V546" i="1"/>
  <c r="V348" i="1"/>
  <c r="V119" i="1"/>
  <c r="V282" i="1"/>
  <c r="V308" i="1"/>
  <c r="V123" i="1"/>
  <c r="V79" i="1"/>
  <c r="T392" i="1"/>
  <c r="X392" i="1" s="1"/>
  <c r="V392" i="1"/>
  <c r="T449" i="1"/>
  <c r="V449" i="1"/>
  <c r="T537" i="1"/>
  <c r="V537" i="1"/>
  <c r="V254" i="1"/>
  <c r="K650" i="4"/>
  <c r="T759" i="1"/>
  <c r="X759" i="1" s="1"/>
  <c r="V759" i="1"/>
  <c r="T596" i="1"/>
  <c r="X596" i="1" s="1"/>
  <c r="V596" i="1"/>
  <c r="V743" i="1"/>
  <c r="T458" i="1"/>
  <c r="X458" i="1" s="1"/>
  <c r="V458" i="1"/>
  <c r="V33" i="1"/>
  <c r="K340" i="4"/>
  <c r="K1307" i="4"/>
  <c r="T470" i="1"/>
  <c r="T646" i="1"/>
  <c r="X646" i="1" s="1"/>
  <c r="V646" i="1"/>
  <c r="V132" i="1"/>
  <c r="T671" i="1"/>
  <c r="X671" i="1" s="1"/>
  <c r="V671" i="1"/>
  <c r="V630" i="1"/>
  <c r="V172" i="1"/>
  <c r="K100" i="4"/>
  <c r="K315" i="4"/>
  <c r="K838" i="4"/>
  <c r="T320" i="1"/>
  <c r="X320" i="1" s="1"/>
  <c r="V320" i="1"/>
  <c r="K48" i="4"/>
  <c r="T57" i="1"/>
  <c r="V57" i="1"/>
  <c r="T168" i="1"/>
  <c r="X168" i="1" s="1"/>
  <c r="V168" i="1"/>
  <c r="K749" i="4"/>
  <c r="T480" i="1"/>
  <c r="X480" i="1" s="1"/>
  <c r="V480" i="1"/>
  <c r="W480" i="1" s="1"/>
  <c r="T501" i="1"/>
  <c r="V501" i="1"/>
  <c r="T115" i="1"/>
  <c r="X115" i="1" s="1"/>
  <c r="V115" i="1"/>
  <c r="T638" i="1"/>
  <c r="X638" i="1" s="1"/>
  <c r="V638" i="1"/>
  <c r="T49" i="1"/>
  <c r="X49" i="1" s="1"/>
  <c r="V49" i="1"/>
  <c r="T403" i="1"/>
  <c r="X403" i="1" s="1"/>
  <c r="V403" i="1"/>
  <c r="T425" i="1"/>
  <c r="V425" i="1"/>
  <c r="T473" i="1"/>
  <c r="X473" i="1" s="1"/>
  <c r="V473" i="1"/>
  <c r="T613" i="1"/>
  <c r="X613" i="1" s="1"/>
  <c r="V613" i="1"/>
  <c r="T633" i="1"/>
  <c r="X633" i="1" s="1"/>
  <c r="V633" i="1"/>
  <c r="V117" i="1"/>
  <c r="V275" i="1"/>
  <c r="K699" i="4"/>
  <c r="T373" i="1"/>
  <c r="X373" i="1" s="1"/>
  <c r="V373" i="1"/>
  <c r="T462" i="1"/>
  <c r="V462" i="1"/>
  <c r="V595" i="1"/>
  <c r="T691" i="1"/>
  <c r="W691" i="1" s="1"/>
  <c r="T86" i="1"/>
  <c r="X86" i="1" s="1"/>
  <c r="T126" i="1"/>
  <c r="X126" i="1" s="1"/>
  <c r="V126" i="1"/>
  <c r="T665" i="1"/>
  <c r="X665" i="1" s="1"/>
  <c r="V665" i="1"/>
  <c r="T704" i="1"/>
  <c r="V704" i="1"/>
  <c r="T663" i="1"/>
  <c r="V663" i="1"/>
  <c r="T749" i="1"/>
  <c r="X749" i="1" s="1"/>
  <c r="V749" i="1"/>
  <c r="V614" i="1"/>
  <c r="T732" i="1"/>
  <c r="V732" i="1"/>
  <c r="T752" i="1"/>
  <c r="X752" i="1" s="1"/>
  <c r="T305" i="1"/>
  <c r="X305" i="1" s="1"/>
  <c r="V305" i="1"/>
  <c r="V76" i="1"/>
  <c r="V213" i="1"/>
  <c r="V266" i="1"/>
  <c r="V532" i="1"/>
  <c r="V299" i="1"/>
  <c r="V470" i="1"/>
  <c r="V701" i="1"/>
  <c r="V734" i="1"/>
  <c r="V752" i="1"/>
  <c r="V568" i="1"/>
  <c r="V585" i="1"/>
  <c r="V649" i="1"/>
  <c r="V481" i="1"/>
  <c r="V605" i="1"/>
  <c r="V632" i="1"/>
  <c r="V700" i="1"/>
  <c r="V580" i="1"/>
  <c r="V151" i="1"/>
  <c r="V652" i="1"/>
  <c r="V268" i="1"/>
  <c r="V161" i="1"/>
  <c r="V155" i="1"/>
  <c r="T366" i="1"/>
  <c r="V366" i="1"/>
  <c r="T402" i="1"/>
  <c r="V402" i="1"/>
  <c r="T104" i="1"/>
  <c r="X104" i="1" s="1"/>
  <c r="T753" i="1"/>
  <c r="V753" i="1"/>
  <c r="T552" i="1"/>
  <c r="X552" i="1" s="1"/>
  <c r="V552" i="1"/>
  <c r="K1360" i="4"/>
  <c r="V454" i="1"/>
  <c r="V664" i="1"/>
  <c r="T19" i="1"/>
  <c r="X19" i="1" s="1"/>
  <c r="V27" i="1"/>
  <c r="K67" i="4"/>
  <c r="T536" i="1"/>
  <c r="X536" i="1" s="1"/>
  <c r="V536" i="1"/>
  <c r="V6" i="1"/>
  <c r="V736" i="1"/>
  <c r="V518" i="1"/>
  <c r="T211" i="1"/>
  <c r="X211" i="1" s="1"/>
  <c r="V211" i="1"/>
  <c r="T236" i="1"/>
  <c r="V236" i="1"/>
  <c r="T628" i="1"/>
  <c r="V628" i="1"/>
  <c r="V128" i="1"/>
  <c r="V353" i="1"/>
  <c r="W353" i="1" s="1"/>
  <c r="V152" i="1"/>
  <c r="K643" i="4"/>
  <c r="T230" i="1"/>
  <c r="X230" i="1" s="1"/>
  <c r="K1651" i="4"/>
  <c r="K1192" i="4"/>
  <c r="K563" i="4"/>
  <c r="K347" i="4"/>
  <c r="K490" i="4"/>
  <c r="K238" i="4"/>
  <c r="K824" i="4"/>
  <c r="K209" i="4"/>
  <c r="K1373" i="4"/>
  <c r="T80" i="1"/>
  <c r="T66" i="1"/>
  <c r="X66" i="1" s="1"/>
  <c r="T332" i="1"/>
  <c r="X332" i="1" s="1"/>
  <c r="V332" i="1"/>
  <c r="T386" i="1"/>
  <c r="V386" i="1"/>
  <c r="T550" i="1"/>
  <c r="X550" i="1" s="1"/>
  <c r="V550" i="1"/>
  <c r="V210" i="1"/>
  <c r="T405" i="1"/>
  <c r="X405" i="1" s="1"/>
  <c r="V405" i="1"/>
  <c r="T428" i="1"/>
  <c r="X428" i="1" s="1"/>
  <c r="V428" i="1"/>
  <c r="T659" i="1"/>
  <c r="V659" i="1"/>
  <c r="T125" i="1"/>
  <c r="X125" i="1" s="1"/>
  <c r="T283" i="1"/>
  <c r="X283" i="1" s="1"/>
  <c r="V283" i="1"/>
  <c r="T623" i="1"/>
  <c r="X623" i="1" s="1"/>
  <c r="T24" i="1"/>
  <c r="X24" i="1" s="1"/>
  <c r="T47" i="1"/>
  <c r="X47" i="1" s="1"/>
  <c r="V47" i="1"/>
  <c r="T89" i="1"/>
  <c r="X89" i="1" s="1"/>
  <c r="T327" i="1"/>
  <c r="X327" i="1" s="1"/>
  <c r="V327" i="1"/>
  <c r="T350" i="1"/>
  <c r="X350" i="1" s="1"/>
  <c r="T529" i="1"/>
  <c r="X529" i="1" s="1"/>
  <c r="V529" i="1"/>
  <c r="T756" i="1"/>
  <c r="X756" i="1" s="1"/>
  <c r="V756" i="1"/>
  <c r="W756" i="1" s="1"/>
  <c r="T534" i="1"/>
  <c r="X534" i="1" s="1"/>
  <c r="V534" i="1"/>
  <c r="T666" i="1"/>
  <c r="X666" i="1" s="1"/>
  <c r="V666" i="1"/>
  <c r="T705" i="1"/>
  <c r="V705" i="1"/>
  <c r="V368" i="1"/>
  <c r="V460" i="1"/>
  <c r="K1143" i="4"/>
  <c r="T525" i="1"/>
  <c r="X525" i="1" s="1"/>
  <c r="V525" i="1"/>
  <c r="V617" i="1"/>
  <c r="T661" i="1"/>
  <c r="V661" i="1"/>
  <c r="K425" i="4"/>
  <c r="V163" i="1"/>
  <c r="T725" i="1"/>
  <c r="X725" i="1" s="1"/>
  <c r="V725" i="1"/>
  <c r="T579" i="1"/>
  <c r="V579" i="1"/>
  <c r="T446" i="1"/>
  <c r="V446" i="1"/>
  <c r="T658" i="1"/>
  <c r="X658" i="1" s="1"/>
  <c r="V658" i="1"/>
  <c r="W658" i="1" s="1"/>
  <c r="V324" i="1"/>
  <c r="V187" i="1"/>
  <c r="V361" i="1"/>
  <c r="V448" i="1"/>
  <c r="V394" i="1"/>
  <c r="W394" i="1" s="1"/>
  <c r="V655" i="1"/>
  <c r="V417" i="1"/>
  <c r="V683" i="1"/>
  <c r="V399" i="1"/>
  <c r="V506" i="1"/>
  <c r="V697" i="1"/>
  <c r="V401" i="1"/>
  <c r="V485" i="1"/>
  <c r="V297" i="1"/>
  <c r="V82" i="1"/>
  <c r="V142" i="1"/>
  <c r="V634" i="1"/>
  <c r="V500" i="1"/>
  <c r="V415" i="1"/>
  <c r="V138" i="1"/>
  <c r="V323" i="1"/>
  <c r="V307" i="1"/>
  <c r="V272" i="1"/>
  <c r="W272" i="1" s="1"/>
  <c r="V570" i="1"/>
  <c r="V317" i="1"/>
  <c r="V185" i="1"/>
  <c r="V416" i="1"/>
  <c r="V102" i="1"/>
  <c r="V607" i="1"/>
  <c r="V226" i="1"/>
  <c r="W226" i="1" s="1"/>
  <c r="V735" i="1"/>
  <c r="V680" i="1"/>
  <c r="V741" i="1"/>
  <c r="V742" i="1"/>
  <c r="V710" i="1"/>
  <c r="V224" i="1"/>
  <c r="V483" i="1"/>
  <c r="V472" i="1"/>
  <c r="V131" i="1"/>
  <c r="V238" i="1"/>
  <c r="V65" i="1"/>
  <c r="W65" i="1" s="1"/>
  <c r="V541" i="1"/>
  <c r="V357" i="1"/>
  <c r="V474" i="1"/>
  <c r="V611" i="1"/>
  <c r="T713" i="1"/>
  <c r="X713" i="1" s="1"/>
  <c r="V713" i="1"/>
  <c r="V145" i="1"/>
  <c r="V314" i="1"/>
  <c r="V204" i="1"/>
  <c r="V419" i="1"/>
  <c r="V543" i="1"/>
  <c r="V504" i="1"/>
  <c r="V563" i="1"/>
  <c r="W563" i="1" s="1"/>
  <c r="V762" i="1"/>
  <c r="V464" i="1"/>
  <c r="V390" i="1"/>
  <c r="V214" i="1"/>
  <c r="V234" i="1"/>
  <c r="V207" i="1"/>
  <c r="V359" i="1"/>
  <c r="V494" i="1"/>
  <c r="V588" i="1"/>
  <c r="V745" i="1"/>
  <c r="W745" i="1" s="1"/>
  <c r="V693" i="1"/>
  <c r="V497" i="1"/>
  <c r="V730" i="1"/>
  <c r="V67" i="1"/>
  <c r="V158" i="1"/>
  <c r="V429" i="1"/>
  <c r="V23" i="1"/>
  <c r="V250" i="1"/>
  <c r="V469" i="1"/>
  <c r="V548" i="1"/>
  <c r="V2" i="1"/>
  <c r="V716" i="1"/>
  <c r="V315" i="1"/>
  <c r="V107" i="1"/>
  <c r="V14" i="1"/>
  <c r="V228" i="1"/>
  <c r="V615" i="1"/>
  <c r="V59" i="1"/>
  <c r="V289" i="1"/>
  <c r="V527" i="1"/>
  <c r="V391" i="1"/>
  <c r="V589" i="1"/>
  <c r="V639" i="1"/>
  <c r="V539" i="1"/>
  <c r="V342" i="1"/>
  <c r="V528" i="1"/>
  <c r="V768" i="1"/>
  <c r="T352" i="1"/>
  <c r="X352" i="1" s="1"/>
  <c r="T614" i="1"/>
  <c r="X614" i="1" s="1"/>
  <c r="K1510" i="4"/>
  <c r="T643" i="1"/>
  <c r="X643" i="1" s="1"/>
  <c r="K1582" i="4"/>
  <c r="L682" i="1"/>
  <c r="M682" i="1" s="1"/>
  <c r="T682" i="1"/>
  <c r="T294" i="1"/>
  <c r="X294" i="1" s="1"/>
  <c r="L562" i="1"/>
  <c r="M562" i="1" s="1"/>
  <c r="T562" i="1"/>
  <c r="K1385" i="4"/>
  <c r="T134" i="1"/>
  <c r="T203" i="1"/>
  <c r="X203" i="1" s="1"/>
  <c r="T565" i="1"/>
  <c r="X565" i="1" s="1"/>
  <c r="L43" i="1"/>
  <c r="M43" i="1" s="1"/>
  <c r="T43" i="1"/>
  <c r="X43" i="1" s="1"/>
  <c r="L374" i="1"/>
  <c r="M374" i="1" s="1"/>
  <c r="T374" i="1"/>
  <c r="X374" i="1" s="1"/>
  <c r="T347" i="1"/>
  <c r="K888" i="4"/>
  <c r="L612" i="1"/>
  <c r="M612" i="1" s="1"/>
  <c r="T612" i="1"/>
  <c r="X612" i="1" s="1"/>
  <c r="L85" i="1"/>
  <c r="M85" i="1" s="1"/>
  <c r="T85" i="1"/>
  <c r="L545" i="1"/>
  <c r="M545" i="1" s="1"/>
  <c r="T545" i="1"/>
  <c r="X545" i="1" s="1"/>
  <c r="T5" i="1"/>
  <c r="X5" i="1" s="1"/>
  <c r="K979" i="4"/>
  <c r="T387" i="1"/>
  <c r="T598" i="1"/>
  <c r="X598" i="1" s="1"/>
  <c r="T363" i="1"/>
  <c r="X363" i="1" s="1"/>
  <c r="L397" i="1"/>
  <c r="M397" i="1" s="1"/>
  <c r="T397" i="1"/>
  <c r="X397" i="1" s="1"/>
  <c r="T407" i="1"/>
  <c r="X407" i="1" s="1"/>
  <c r="T48" i="1"/>
  <c r="X48" i="1" s="1"/>
  <c r="L144" i="1"/>
  <c r="M144" i="1" s="1"/>
  <c r="T144" i="1"/>
  <c r="T337" i="1"/>
  <c r="T398" i="1"/>
  <c r="K1344" i="4"/>
  <c r="T174" i="1"/>
  <c r="X174" i="1" s="1"/>
  <c r="K451" i="4"/>
  <c r="L381" i="1"/>
  <c r="M381" i="1" s="1"/>
  <c r="T381" i="1"/>
  <c r="X381" i="1" s="1"/>
  <c r="K969" i="4"/>
  <c r="L644" i="1"/>
  <c r="M644" i="1" s="1"/>
  <c r="T644" i="1"/>
  <c r="K1585" i="4"/>
  <c r="L137" i="1"/>
  <c r="M137" i="1" s="1"/>
  <c r="T137" i="1"/>
  <c r="X137" i="1" s="1"/>
  <c r="T178" i="1"/>
  <c r="X178" i="1" s="1"/>
  <c r="K457" i="4"/>
  <c r="L132" i="1"/>
  <c r="M132" i="1" s="1"/>
  <c r="T132" i="1"/>
  <c r="X132" i="1" s="1"/>
  <c r="T378" i="1"/>
  <c r="X378" i="1" s="1"/>
  <c r="L73" i="1"/>
  <c r="M73" i="1" s="1"/>
  <c r="T73" i="1"/>
  <c r="X73" i="1" s="1"/>
  <c r="K197" i="4"/>
  <c r="T603" i="1"/>
  <c r="X603" i="1" s="1"/>
  <c r="T670" i="1"/>
  <c r="X670" i="1" s="1"/>
  <c r="L686" i="1"/>
  <c r="M686" i="1" s="1"/>
  <c r="T686" i="1"/>
  <c r="K1697" i="4"/>
  <c r="K120" i="4"/>
  <c r="K863" i="4"/>
  <c r="K507" i="4"/>
  <c r="K1504" i="4"/>
  <c r="L216" i="1"/>
  <c r="M216" i="1" s="1"/>
  <c r="T216" i="1"/>
  <c r="K558" i="4"/>
  <c r="L273" i="1"/>
  <c r="M273" i="1" s="1"/>
  <c r="T273" i="1"/>
  <c r="X273" i="1" s="1"/>
  <c r="K694" i="4"/>
  <c r="T669" i="1"/>
  <c r="X669" i="1" s="1"/>
  <c r="L694" i="1"/>
  <c r="M694" i="1" s="1"/>
  <c r="T694" i="1"/>
  <c r="W694" i="1" s="1"/>
  <c r="L12" i="1"/>
  <c r="M12" i="1" s="1"/>
  <c r="T12" i="1"/>
  <c r="T45" i="1"/>
  <c r="X45" i="1" s="1"/>
  <c r="K113" i="4"/>
  <c r="T232" i="1"/>
  <c r="X232" i="1" s="1"/>
  <c r="L291" i="1"/>
  <c r="M291" i="1" s="1"/>
  <c r="T291" i="1"/>
  <c r="X291" i="1" s="1"/>
  <c r="L38" i="1"/>
  <c r="M38" i="1" s="1"/>
  <c r="T38" i="1"/>
  <c r="X38" i="1" s="1"/>
  <c r="T109" i="1"/>
  <c r="X109" i="1" s="1"/>
  <c r="T354" i="1"/>
  <c r="X354" i="1" s="1"/>
  <c r="T624" i="1"/>
  <c r="X624" i="1" s="1"/>
  <c r="T4" i="1"/>
  <c r="X4" i="1" s="1"/>
  <c r="K6" i="4"/>
  <c r="T150" i="1"/>
  <c r="X150" i="1" s="1"/>
  <c r="L78" i="1"/>
  <c r="M78" i="1" s="1"/>
  <c r="T78" i="1"/>
  <c r="L303" i="1"/>
  <c r="M303" i="1" s="1"/>
  <c r="T303" i="1"/>
  <c r="L260" i="1"/>
  <c r="M260" i="1" s="1"/>
  <c r="T260" i="1"/>
  <c r="L489" i="1"/>
  <c r="M489" i="1" s="1"/>
  <c r="T489" i="1"/>
  <c r="X489" i="1" s="1"/>
  <c r="K1207" i="4"/>
  <c r="L29" i="1"/>
  <c r="M29" i="1" s="1"/>
  <c r="T29" i="1"/>
  <c r="T516" i="1"/>
  <c r="X516" i="1" s="1"/>
  <c r="K1265" i="4"/>
  <c r="T459" i="1"/>
  <c r="X459" i="1" s="1"/>
  <c r="L526" i="1"/>
  <c r="M526" i="1" s="1"/>
  <c r="T526" i="1"/>
  <c r="X526" i="1" s="1"/>
  <c r="K1686" i="4"/>
  <c r="T590" i="1"/>
  <c r="X590" i="1" s="1"/>
  <c r="K1447" i="4"/>
  <c r="L617" i="1"/>
  <c r="M617" i="1" s="1"/>
  <c r="T617" i="1"/>
  <c r="X617" i="1" s="1"/>
  <c r="K1519" i="4"/>
  <c r="T654" i="1"/>
  <c r="X654" i="1" s="1"/>
  <c r="K1606" i="4"/>
  <c r="L163" i="1"/>
  <c r="M163" i="1" s="1"/>
  <c r="T163" i="1"/>
  <c r="L439" i="1"/>
  <c r="M439" i="1" s="1"/>
  <c r="T439" i="1"/>
  <c r="K1096" i="4"/>
  <c r="L269" i="1"/>
  <c r="M269" i="1" s="1"/>
  <c r="T269" i="1"/>
  <c r="K687" i="4"/>
  <c r="T326" i="1"/>
  <c r="K1319" i="4"/>
  <c r="T55" i="1"/>
  <c r="X55" i="1" s="1"/>
  <c r="K141" i="4"/>
  <c r="L239" i="1"/>
  <c r="M239" i="1" s="1"/>
  <c r="T239" i="1"/>
  <c r="T280" i="1"/>
  <c r="X280" i="1" s="1"/>
  <c r="T70" i="1"/>
  <c r="X70" i="1" s="1"/>
  <c r="T165" i="1"/>
  <c r="X165" i="1" s="1"/>
  <c r="K430" i="4"/>
  <c r="T452" i="1"/>
  <c r="X452" i="1" s="1"/>
  <c r="T520" i="1"/>
  <c r="T635" i="1"/>
  <c r="T263" i="1"/>
  <c r="X263" i="1" s="1"/>
  <c r="T521" i="1"/>
  <c r="X521" i="1" s="1"/>
  <c r="L761" i="1"/>
  <c r="M761" i="1" s="1"/>
  <c r="T761" i="1"/>
  <c r="X761" i="1" s="1"/>
  <c r="L451" i="1"/>
  <c r="M451" i="1" s="1"/>
  <c r="T451" i="1"/>
  <c r="X451" i="1" s="1"/>
  <c r="T189" i="1"/>
  <c r="L177" i="1"/>
  <c r="M177" i="1" s="1"/>
  <c r="T177" i="1"/>
  <c r="K456" i="4"/>
  <c r="L380" i="1"/>
  <c r="M380" i="1" s="1"/>
  <c r="T380" i="1"/>
  <c r="K968" i="4"/>
  <c r="L277" i="1"/>
  <c r="M277" i="1" s="1"/>
  <c r="T277" i="1"/>
  <c r="X277" i="1" s="1"/>
  <c r="L278" i="1"/>
  <c r="M278" i="1" s="1"/>
  <c r="T278" i="1"/>
  <c r="K706" i="4"/>
  <c r="L376" i="1"/>
  <c r="M376" i="1" s="1"/>
  <c r="T376" i="1"/>
  <c r="X376" i="1" s="1"/>
  <c r="K962" i="4"/>
  <c r="T339" i="1"/>
  <c r="L426" i="1"/>
  <c r="M426" i="1" s="1"/>
  <c r="T426" i="1"/>
  <c r="K1068" i="4"/>
  <c r="L450" i="1"/>
  <c r="M450" i="1" s="1"/>
  <c r="T450" i="1"/>
  <c r="X450" i="1" s="1"/>
  <c r="T170" i="1"/>
  <c r="L293" i="1"/>
  <c r="M293" i="1" s="1"/>
  <c r="T293" i="1"/>
  <c r="K737" i="4"/>
  <c r="L502" i="1"/>
  <c r="M502" i="1" s="1"/>
  <c r="T502" i="1"/>
  <c r="X502" i="1" s="1"/>
  <c r="K1239" i="4"/>
  <c r="L147" i="1"/>
  <c r="M147" i="1" s="1"/>
  <c r="T147" i="1"/>
  <c r="K999" i="4"/>
  <c r="K107" i="4"/>
  <c r="K1119" i="4"/>
  <c r="K481" i="4"/>
  <c r="K521" i="4"/>
  <c r="K1024" i="4"/>
  <c r="K1367" i="4"/>
  <c r="L31" i="1"/>
  <c r="M31" i="1" s="1"/>
  <c r="T31" i="1"/>
  <c r="W31" i="1" s="1"/>
  <c r="T133" i="1"/>
  <c r="X133" i="1" s="1"/>
  <c r="T201" i="1"/>
  <c r="X201" i="1" s="1"/>
  <c r="T370" i="1"/>
  <c r="X370" i="1" s="1"/>
  <c r="T486" i="1"/>
  <c r="L28" i="1"/>
  <c r="M28" i="1" s="1"/>
  <c r="T28" i="1"/>
  <c r="X28" i="1" s="1"/>
  <c r="K70" i="4"/>
  <c r="L74" i="1"/>
  <c r="M74" i="1" s="1"/>
  <c r="T74" i="1"/>
  <c r="T200" i="1"/>
  <c r="T222" i="1"/>
  <c r="T465" i="1"/>
  <c r="X465" i="1" s="1"/>
  <c r="L580" i="1"/>
  <c r="M580" i="1" s="1"/>
  <c r="T580" i="1"/>
  <c r="L652" i="1"/>
  <c r="M652" i="1" s="1"/>
  <c r="T652" i="1"/>
  <c r="X652" i="1" s="1"/>
  <c r="L17" i="1"/>
  <c r="M17" i="1" s="1"/>
  <c r="T17" i="1"/>
  <c r="W17" i="1" s="1"/>
  <c r="L478" i="1"/>
  <c r="M478" i="1" s="1"/>
  <c r="T478" i="1"/>
  <c r="X478" i="1" s="1"/>
  <c r="L601" i="1"/>
  <c r="M601" i="1" s="1"/>
  <c r="T601" i="1"/>
  <c r="W601" i="1" s="1"/>
  <c r="T225" i="1"/>
  <c r="K576" i="4"/>
  <c r="L454" i="1"/>
  <c r="M454" i="1" s="1"/>
  <c r="T454" i="1"/>
  <c r="X454" i="1" s="1"/>
  <c r="K1128" i="4"/>
  <c r="T664" i="1"/>
  <c r="L754" i="1"/>
  <c r="M754" i="1" s="1"/>
  <c r="T754" i="1"/>
  <c r="T154" i="1"/>
  <c r="X154" i="1" s="1"/>
  <c r="K401" i="4"/>
  <c r="T184" i="1"/>
  <c r="X184" i="1" s="1"/>
  <c r="K472" i="4"/>
  <c r="T316" i="1"/>
  <c r="X316" i="1" s="1"/>
  <c r="T64" i="1"/>
  <c r="L51" i="1"/>
  <c r="M51" i="1" s="1"/>
  <c r="T51" i="1"/>
  <c r="K1672" i="4"/>
  <c r="K170" i="4"/>
  <c r="T13" i="1"/>
  <c r="W13" i="1" s="1"/>
  <c r="L135" i="1"/>
  <c r="M135" i="1" s="1"/>
  <c r="T135" i="1"/>
  <c r="X135" i="1" s="1"/>
  <c r="L182" i="1"/>
  <c r="M182" i="1" s="1"/>
  <c r="T182" i="1"/>
  <c r="X182" i="1" s="1"/>
  <c r="L284" i="1"/>
  <c r="M284" i="1" s="1"/>
  <c r="T284" i="1"/>
  <c r="K718" i="4"/>
  <c r="T400" i="1"/>
  <c r="X400" i="1" s="1"/>
  <c r="T372" i="1"/>
  <c r="X372" i="1" s="1"/>
  <c r="L431" i="1"/>
  <c r="M431" i="1" s="1"/>
  <c r="T431" i="1"/>
  <c r="L500" i="1"/>
  <c r="M500" i="1" s="1"/>
  <c r="T500" i="1"/>
  <c r="X500" i="1" s="1"/>
  <c r="K1234" i="4"/>
  <c r="L286" i="1"/>
  <c r="M286" i="1" s="1"/>
  <c r="T286" i="1"/>
  <c r="T117" i="1"/>
  <c r="X117" i="1" s="1"/>
  <c r="K310" i="4"/>
  <c r="L36" i="1"/>
  <c r="M36" i="1" s="1"/>
  <c r="T36" i="1"/>
  <c r="K91" i="4"/>
  <c r="T531" i="1"/>
  <c r="X531" i="1" s="1"/>
  <c r="T595" i="1"/>
  <c r="X595" i="1" s="1"/>
  <c r="T711" i="1"/>
  <c r="X711" i="1" s="1"/>
  <c r="L522" i="1"/>
  <c r="M522" i="1" s="1"/>
  <c r="T522" i="1"/>
  <c r="X522" i="1" s="1"/>
  <c r="K1281" i="4"/>
  <c r="T461" i="1"/>
  <c r="X461" i="1" s="1"/>
  <c r="K1144" i="4"/>
  <c r="T246" i="1"/>
  <c r="X246" i="1" s="1"/>
  <c r="L311" i="1"/>
  <c r="M311" i="1" s="1"/>
  <c r="T311" i="1"/>
  <c r="X311" i="1" s="1"/>
  <c r="T358" i="1"/>
  <c r="X358" i="1" s="1"/>
  <c r="T442" i="1"/>
  <c r="L205" i="1"/>
  <c r="M205" i="1" s="1"/>
  <c r="T205" i="1"/>
  <c r="L309" i="1"/>
  <c r="M309" i="1" s="1"/>
  <c r="T309" i="1"/>
  <c r="X309" i="1" s="1"/>
  <c r="T331" i="1"/>
  <c r="X331" i="1" s="1"/>
  <c r="T231" i="1"/>
  <c r="X231" i="1" s="1"/>
  <c r="L306" i="1"/>
  <c r="M306" i="1" s="1"/>
  <c r="T306" i="1"/>
  <c r="X306" i="1" s="1"/>
  <c r="L410" i="1"/>
  <c r="M410" i="1" s="1"/>
  <c r="T410" i="1"/>
  <c r="W410" i="1" s="1"/>
  <c r="T503" i="1"/>
  <c r="T98" i="1"/>
  <c r="X98" i="1" s="1"/>
  <c r="T119" i="1"/>
  <c r="X119" i="1" s="1"/>
  <c r="L210" i="1"/>
  <c r="M210" i="1" s="1"/>
  <c r="T210" i="1"/>
  <c r="X210" i="1" s="1"/>
  <c r="T270" i="1"/>
  <c r="X270" i="1" s="1"/>
  <c r="T566" i="1"/>
  <c r="X566" i="1" s="1"/>
  <c r="T747" i="1"/>
  <c r="X747" i="1" s="1"/>
  <c r="L3" i="1"/>
  <c r="M3" i="1" s="1"/>
  <c r="T3" i="1"/>
  <c r="X3" i="1" s="1"/>
  <c r="L40" i="1"/>
  <c r="M40" i="1" s="1"/>
  <c r="T40" i="1"/>
  <c r="T619" i="1"/>
  <c r="X619" i="1" s="1"/>
  <c r="L20" i="1"/>
  <c r="M20" i="1" s="1"/>
  <c r="T20" i="1"/>
  <c r="L524" i="1"/>
  <c r="M524" i="1" s="1"/>
  <c r="T524" i="1"/>
  <c r="T544" i="1"/>
  <c r="X544" i="1" s="1"/>
  <c r="L692" i="1"/>
  <c r="M692" i="1" s="1"/>
  <c r="T692" i="1"/>
  <c r="T685" i="1"/>
  <c r="X685" i="1" s="1"/>
  <c r="L343" i="1"/>
  <c r="M343" i="1" s="1"/>
  <c r="T343" i="1"/>
  <c r="L368" i="1"/>
  <c r="M368" i="1" s="1"/>
  <c r="T368" i="1"/>
  <c r="X368" i="1" s="1"/>
  <c r="T492" i="1"/>
  <c r="L557" i="1"/>
  <c r="M557" i="1" s="1"/>
  <c r="T557" i="1"/>
  <c r="X557" i="1" s="1"/>
  <c r="L712" i="1"/>
  <c r="M712" i="1" s="1"/>
  <c r="T712" i="1"/>
  <c r="T764" i="1"/>
  <c r="X764" i="1" s="1"/>
  <c r="L571" i="1"/>
  <c r="M571" i="1" s="1"/>
  <c r="T571" i="1"/>
  <c r="X571" i="1" s="1"/>
  <c r="L736" i="1"/>
  <c r="M736" i="1" s="1"/>
  <c r="T736" i="1"/>
  <c r="X736" i="1" s="1"/>
  <c r="L728" i="1"/>
  <c r="M728" i="1" s="1"/>
  <c r="T728" i="1"/>
  <c r="W728" i="1" s="1"/>
  <c r="L61" i="1"/>
  <c r="M61" i="1" s="1"/>
  <c r="T61" i="1"/>
  <c r="L344" i="1"/>
  <c r="M344" i="1" s="1"/>
  <c r="T344" i="1"/>
  <c r="X344" i="1" s="1"/>
  <c r="L767" i="1"/>
  <c r="M767" i="1" s="1"/>
  <c r="T767" i="1"/>
  <c r="X767" i="1" s="1"/>
  <c r="L498" i="1"/>
  <c r="M498" i="1" s="1"/>
  <c r="T498" i="1"/>
  <c r="X498" i="1" s="1"/>
  <c r="L195" i="1"/>
  <c r="M195" i="1" s="1"/>
  <c r="T195" i="1"/>
  <c r="X195" i="1" s="1"/>
  <c r="K599" i="4"/>
  <c r="T233" i="1"/>
  <c r="T515" i="1"/>
  <c r="L161" i="1"/>
  <c r="M161" i="1" s="1"/>
  <c r="T161" i="1"/>
  <c r="X161" i="1" s="1"/>
  <c r="T336" i="1"/>
  <c r="X336" i="1" s="1"/>
  <c r="T406" i="1"/>
  <c r="L37" i="1"/>
  <c r="M37" i="1" s="1"/>
  <c r="T37" i="1"/>
  <c r="L87" i="1"/>
  <c r="M87" i="1" s="1"/>
  <c r="T87" i="1"/>
  <c r="T139" i="1"/>
  <c r="X139" i="1" s="1"/>
  <c r="T334" i="1"/>
  <c r="X334" i="1" s="1"/>
  <c r="T33" i="1"/>
  <c r="X33" i="1" s="1"/>
  <c r="T166" i="1"/>
  <c r="X166" i="1" s="1"/>
  <c r="L257" i="1"/>
  <c r="M257" i="1" s="1"/>
  <c r="T257" i="1"/>
  <c r="T440" i="1"/>
  <c r="X440" i="1" s="1"/>
  <c r="T69" i="1"/>
  <c r="X69" i="1" s="1"/>
  <c r="L151" i="1"/>
  <c r="M151" i="1" s="1"/>
  <c r="T151" i="1"/>
  <c r="X151" i="1" s="1"/>
  <c r="T241" i="1"/>
  <c r="X241" i="1" s="1"/>
  <c r="L319" i="1"/>
  <c r="M319" i="1" s="1"/>
  <c r="T319" i="1"/>
  <c r="T599" i="1"/>
  <c r="X599" i="1" s="1"/>
  <c r="T755" i="1"/>
  <c r="L46" i="1"/>
  <c r="M46" i="1" s="1"/>
  <c r="T46" i="1"/>
  <c r="X46" i="1" s="1"/>
  <c r="L382" i="1"/>
  <c r="M382" i="1" s="1"/>
  <c r="T382" i="1"/>
  <c r="L514" i="1"/>
  <c r="M514" i="1" s="1"/>
  <c r="T514" i="1"/>
  <c r="T653" i="1"/>
  <c r="T551" i="1"/>
  <c r="L750" i="1"/>
  <c r="M750" i="1" s="1"/>
  <c r="T750" i="1"/>
  <c r="T58" i="1"/>
  <c r="X58" i="1" s="1"/>
  <c r="L153" i="1"/>
  <c r="M153" i="1" s="1"/>
  <c r="T153" i="1"/>
  <c r="T586" i="1"/>
  <c r="T715" i="1"/>
  <c r="X715" i="1" s="1"/>
  <c r="K887" i="4"/>
  <c r="T346" i="1"/>
  <c r="X346" i="1" s="1"/>
  <c r="L371" i="1"/>
  <c r="M371" i="1" s="1"/>
  <c r="T371" i="1"/>
  <c r="L460" i="1"/>
  <c r="M460" i="1" s="1"/>
  <c r="T460" i="1"/>
  <c r="T561" i="1"/>
  <c r="X561" i="1" s="1"/>
  <c r="T63" i="1"/>
  <c r="L274" i="1"/>
  <c r="M274" i="1" s="1"/>
  <c r="T274" i="1"/>
  <c r="X274" i="1" s="1"/>
  <c r="T532" i="1"/>
  <c r="X532" i="1" s="1"/>
  <c r="K1374" i="4"/>
  <c r="T696" i="1"/>
  <c r="X696" i="1" s="1"/>
  <c r="L328" i="1"/>
  <c r="M328" i="1" s="1"/>
  <c r="T328" i="1"/>
  <c r="W328" i="1" s="1"/>
  <c r="L430" i="1"/>
  <c r="M430" i="1" s="1"/>
  <c r="T430" i="1"/>
  <c r="L140" i="1"/>
  <c r="M140" i="1" s="1"/>
  <c r="T140" i="1"/>
  <c r="T217" i="1"/>
  <c r="X217" i="1" s="1"/>
  <c r="L198" i="1"/>
  <c r="M198" i="1" s="1"/>
  <c r="T198" i="1"/>
  <c r="X198" i="1" s="1"/>
  <c r="T519" i="1"/>
  <c r="X519" i="1" s="1"/>
  <c r="L718" i="1"/>
  <c r="M718" i="1" s="1"/>
  <c r="T718" i="1"/>
  <c r="L655" i="1"/>
  <c r="M655" i="1" s="1"/>
  <c r="T655" i="1"/>
  <c r="X655" i="1" s="1"/>
  <c r="T44" i="1"/>
  <c r="T362" i="1"/>
  <c r="X362" i="1" s="1"/>
  <c r="T60" i="1"/>
  <c r="L93" i="1"/>
  <c r="M93" i="1" s="1"/>
  <c r="T93" i="1"/>
  <c r="L143" i="1"/>
  <c r="M143" i="1" s="1"/>
  <c r="T143" i="1"/>
  <c r="X143" i="1" s="1"/>
  <c r="L209" i="1"/>
  <c r="M209" i="1" s="1"/>
  <c r="T209" i="1"/>
  <c r="T255" i="1"/>
  <c r="T141" i="1"/>
  <c r="T212" i="1"/>
  <c r="W212" i="1" s="1"/>
  <c r="T262" i="1"/>
  <c r="T361" i="1"/>
  <c r="X361" i="1" s="1"/>
  <c r="L482" i="1"/>
  <c r="M482" i="1" s="1"/>
  <c r="T482" i="1"/>
  <c r="L645" i="1"/>
  <c r="M645" i="1" s="1"/>
  <c r="T645" i="1"/>
  <c r="T708" i="1"/>
  <c r="X708" i="1" s="1"/>
  <c r="T27" i="1"/>
  <c r="X27" i="1" s="1"/>
  <c r="L54" i="1"/>
  <c r="M54" i="1" s="1"/>
  <c r="T54" i="1"/>
  <c r="L103" i="1"/>
  <c r="M103" i="1" s="1"/>
  <c r="T103" i="1"/>
  <c r="T190" i="1"/>
  <c r="X190" i="1" s="1"/>
  <c r="T367" i="1"/>
  <c r="T602" i="1"/>
  <c r="X602" i="1" s="1"/>
  <c r="L733" i="1"/>
  <c r="M733" i="1" s="1"/>
  <c r="T733" i="1"/>
  <c r="X733" i="1" s="1"/>
  <c r="L248" i="1"/>
  <c r="M248" i="1" s="1"/>
  <c r="T248" i="1"/>
  <c r="X248" i="1" s="1"/>
  <c r="L388" i="1"/>
  <c r="M388" i="1" s="1"/>
  <c r="T388" i="1"/>
  <c r="X388" i="1" s="1"/>
  <c r="T411" i="1"/>
  <c r="X411" i="1" s="1"/>
  <c r="L466" i="1"/>
  <c r="M466" i="1" s="1"/>
  <c r="T466" i="1"/>
  <c r="X466" i="1" s="1"/>
  <c r="T555" i="1"/>
  <c r="X555" i="1" s="1"/>
  <c r="L582" i="1"/>
  <c r="M582" i="1" s="1"/>
  <c r="T582" i="1"/>
  <c r="X582" i="1" s="1"/>
  <c r="L740" i="1"/>
  <c r="M740" i="1" s="1"/>
  <c r="T740" i="1"/>
  <c r="L25" i="1"/>
  <c r="M25" i="1" s="1"/>
  <c r="T25" i="1"/>
  <c r="X25" i="1" s="1"/>
  <c r="L395" i="1"/>
  <c r="M395" i="1" s="1"/>
  <c r="T395" i="1"/>
  <c r="X395" i="1" s="1"/>
  <c r="T675" i="1"/>
  <c r="T717" i="1"/>
  <c r="X717" i="1" s="1"/>
  <c r="L738" i="1"/>
  <c r="M738" i="1" s="1"/>
  <c r="T738" i="1"/>
  <c r="X738" i="1" s="1"/>
  <c r="L94" i="1"/>
  <c r="M94" i="1" s="1"/>
  <c r="T94" i="1"/>
  <c r="X94" i="1" s="1"/>
  <c r="L468" i="1"/>
  <c r="M468" i="1" s="1"/>
  <c r="T468" i="1"/>
  <c r="K182" i="4"/>
  <c r="T68" i="1"/>
  <c r="L256" i="1"/>
  <c r="M256" i="1" s="1"/>
  <c r="T256" i="1"/>
  <c r="T724" i="1"/>
  <c r="W724" i="1" s="1"/>
  <c r="L88" i="1"/>
  <c r="M88" i="1" s="1"/>
  <c r="T88" i="1"/>
  <c r="X88" i="1" s="1"/>
  <c r="L418" i="1"/>
  <c r="M418" i="1" s="1"/>
  <c r="T418" i="1"/>
  <c r="L240" i="1"/>
  <c r="M240" i="1" s="1"/>
  <c r="T240" i="1"/>
  <c r="X240" i="1" s="1"/>
  <c r="L312" i="1"/>
  <c r="M312" i="1" s="1"/>
  <c r="T312" i="1"/>
  <c r="X312" i="1" s="1"/>
  <c r="L424" i="1"/>
  <c r="M424" i="1" s="1"/>
  <c r="T424" i="1"/>
  <c r="X424" i="1" s="1"/>
  <c r="L722" i="1"/>
  <c r="M722" i="1" s="1"/>
  <c r="T722" i="1"/>
  <c r="T22" i="1"/>
  <c r="T191" i="1"/>
  <c r="X191" i="1" s="1"/>
  <c r="T252" i="1"/>
  <c r="X252" i="1" s="1"/>
  <c r="T365" i="1"/>
  <c r="X365" i="1" s="1"/>
  <c r="T384" i="1"/>
  <c r="T186" i="1"/>
  <c r="X186" i="1" s="1"/>
  <c r="T42" i="1"/>
  <c r="X42" i="1" s="1"/>
  <c r="T265" i="1"/>
  <c r="X265" i="1" s="1"/>
  <c r="K1410" i="4"/>
  <c r="T572" i="1"/>
  <c r="X572" i="1" s="1"/>
  <c r="T597" i="1"/>
  <c r="X597" i="1" s="1"/>
  <c r="T30" i="1"/>
  <c r="W30" i="1" s="1"/>
  <c r="T56" i="1"/>
  <c r="X56" i="1" s="1"/>
  <c r="T227" i="1"/>
  <c r="W227" i="1" s="1"/>
  <c r="L251" i="1"/>
  <c r="M251" i="1" s="1"/>
  <c r="T251" i="1"/>
  <c r="X251" i="1" s="1"/>
  <c r="T301" i="1"/>
  <c r="X301" i="1" s="1"/>
  <c r="L672" i="1"/>
  <c r="M672" i="1" s="1"/>
  <c r="T672" i="1"/>
  <c r="X672" i="1" s="1"/>
  <c r="L714" i="1"/>
  <c r="M714" i="1" s="1"/>
  <c r="T714" i="1"/>
  <c r="L108" i="1"/>
  <c r="M108" i="1" s="1"/>
  <c r="T108" i="1"/>
  <c r="X108" i="1" s="1"/>
  <c r="T436" i="1"/>
  <c r="X436" i="1" s="1"/>
  <c r="T606" i="1"/>
  <c r="W606" i="1" s="1"/>
  <c r="T32" i="1"/>
  <c r="W32" i="1" s="1"/>
  <c r="L325" i="1"/>
  <c r="M325" i="1" s="1"/>
  <c r="T325" i="1"/>
  <c r="X325" i="1" s="1"/>
  <c r="L556" i="1"/>
  <c r="M556" i="1" s="1"/>
  <c r="T556" i="1"/>
  <c r="T690" i="1"/>
  <c r="X690" i="1" s="1"/>
  <c r="T760" i="1"/>
  <c r="X760" i="1" s="1"/>
  <c r="T593" i="1"/>
  <c r="T351" i="1"/>
  <c r="L379" i="1"/>
  <c r="M379" i="1" s="1"/>
  <c r="T379" i="1"/>
  <c r="L505" i="1"/>
  <c r="M505" i="1" s="1"/>
  <c r="T505" i="1"/>
  <c r="X505" i="1" s="1"/>
  <c r="T627" i="1"/>
  <c r="W627" i="1" s="1"/>
  <c r="L743" i="1"/>
  <c r="M743" i="1" s="1"/>
  <c r="T743" i="1"/>
  <c r="X743" i="1" s="1"/>
  <c r="L683" i="1"/>
  <c r="M683" i="1" s="1"/>
  <c r="T683" i="1"/>
  <c r="X683" i="1" s="1"/>
  <c r="L157" i="1"/>
  <c r="M157" i="1" s="1"/>
  <c r="T157" i="1"/>
  <c r="W157" i="1" s="1"/>
  <c r="L413" i="1"/>
  <c r="M413" i="1" s="1"/>
  <c r="T413" i="1"/>
  <c r="T751" i="1"/>
  <c r="X751" i="1" s="1"/>
  <c r="L11" i="1"/>
  <c r="M11" i="1" s="1"/>
  <c r="T11" i="1"/>
  <c r="X11" i="1" s="1"/>
  <c r="L481" i="1"/>
  <c r="M481" i="1" s="1"/>
  <c r="T481" i="1"/>
  <c r="L95" i="1"/>
  <c r="M95" i="1" s="1"/>
  <c r="T95" i="1"/>
  <c r="L172" i="1"/>
  <c r="M172" i="1" s="1"/>
  <c r="T172" i="1"/>
  <c r="X172" i="1" s="1"/>
  <c r="L169" i="1"/>
  <c r="M169" i="1" s="1"/>
  <c r="T169" i="1"/>
  <c r="X169" i="1" s="1"/>
  <c r="L202" i="1"/>
  <c r="M202" i="1" s="1"/>
  <c r="T202" i="1"/>
  <c r="L243" i="1"/>
  <c r="M243" i="1" s="1"/>
  <c r="T243" i="1"/>
  <c r="X243" i="1" s="1"/>
  <c r="L427" i="1"/>
  <c r="M427" i="1" s="1"/>
  <c r="T427" i="1"/>
  <c r="L369" i="1"/>
  <c r="M369" i="1" s="1"/>
  <c r="T369" i="1"/>
  <c r="W369" i="1" s="1"/>
  <c r="L297" i="1"/>
  <c r="M297" i="1" s="1"/>
  <c r="T297" i="1"/>
  <c r="X297" i="1" s="1"/>
  <c r="T412" i="1"/>
  <c r="X412" i="1" s="1"/>
  <c r="T127" i="1"/>
  <c r="T267" i="1"/>
  <c r="L546" i="1"/>
  <c r="M546" i="1" s="1"/>
  <c r="T546" i="1"/>
  <c r="X546" i="1" s="1"/>
  <c r="T110" i="1"/>
  <c r="X110" i="1" s="1"/>
  <c r="L193" i="1"/>
  <c r="M193" i="1" s="1"/>
  <c r="T193" i="1"/>
  <c r="L254" i="1"/>
  <c r="M254" i="1" s="1"/>
  <c r="T254" i="1"/>
  <c r="X254" i="1" s="1"/>
  <c r="T304" i="1"/>
  <c r="X304" i="1" s="1"/>
  <c r="L349" i="1"/>
  <c r="M349" i="1" s="1"/>
  <c r="T349" i="1"/>
  <c r="X349" i="1" s="1"/>
  <c r="L581" i="1"/>
  <c r="M581" i="1" s="1"/>
  <c r="T581" i="1"/>
  <c r="T674" i="1"/>
  <c r="L765" i="1"/>
  <c r="M765" i="1" s="1"/>
  <c r="L275" i="1"/>
  <c r="M275" i="1" s="1"/>
  <c r="T275" i="1"/>
  <c r="X275" i="1" s="1"/>
  <c r="T698" i="1"/>
  <c r="X698" i="1" s="1"/>
  <c r="L748" i="1"/>
  <c r="M748" i="1" s="1"/>
  <c r="T748" i="1"/>
  <c r="L8" i="1"/>
  <c r="M8" i="1" s="1"/>
  <c r="T8" i="1"/>
  <c r="X8" i="1" s="1"/>
  <c r="T720" i="1"/>
  <c r="W720" i="1" s="1"/>
  <c r="T763" i="1"/>
  <c r="X763" i="1" s="1"/>
  <c r="L511" i="1"/>
  <c r="M511" i="1" s="1"/>
  <c r="T511" i="1"/>
  <c r="L567" i="1"/>
  <c r="M567" i="1" s="1"/>
  <c r="T567" i="1"/>
  <c r="L673" i="1"/>
  <c r="M673" i="1" s="1"/>
  <c r="T673" i="1"/>
  <c r="L120" i="1"/>
  <c r="M120" i="1" s="1"/>
  <c r="T120" i="1"/>
  <c r="X120" i="1" s="1"/>
  <c r="T340" i="1"/>
  <c r="X340" i="1" s="1"/>
  <c r="T558" i="1"/>
  <c r="X558" i="1" s="1"/>
  <c r="L106" i="1"/>
  <c r="M106" i="1" s="1"/>
  <c r="T106" i="1"/>
  <c r="W106" i="1" s="1"/>
  <c r="L329" i="1"/>
  <c r="M329" i="1" s="1"/>
  <c r="T329" i="1"/>
  <c r="L375" i="1"/>
  <c r="M375" i="1" s="1"/>
  <c r="T375" i="1"/>
  <c r="L443" i="1"/>
  <c r="M443" i="1" s="1"/>
  <c r="T443" i="1"/>
  <c r="X443" i="1" s="1"/>
  <c r="L757" i="1"/>
  <c r="M757" i="1" s="1"/>
  <c r="T757" i="1"/>
  <c r="X757" i="1" s="1"/>
  <c r="L620" i="1"/>
  <c r="M620" i="1" s="1"/>
  <c r="T620" i="1"/>
  <c r="L706" i="1"/>
  <c r="M706" i="1" s="1"/>
  <c r="T706" i="1"/>
  <c r="X706" i="1" s="1"/>
  <c r="L180" i="1"/>
  <c r="M180" i="1" s="1"/>
  <c r="T180" i="1"/>
  <c r="T247" i="1"/>
  <c r="X247" i="1" s="1"/>
  <c r="L321" i="1"/>
  <c r="M321" i="1" s="1"/>
  <c r="T321" i="1"/>
  <c r="L496" i="1"/>
  <c r="M496" i="1" s="1"/>
  <c r="T496" i="1"/>
  <c r="X496" i="1" s="1"/>
  <c r="L631" i="1"/>
  <c r="M631" i="1" s="1"/>
  <c r="T631" i="1"/>
  <c r="W656" i="1"/>
  <c r="K1054" i="4"/>
  <c r="K1170" i="4"/>
  <c r="L473" i="1"/>
  <c r="M473" i="1" s="1"/>
  <c r="K1052" i="4"/>
  <c r="L281" i="1"/>
  <c r="M281" i="1" s="1"/>
  <c r="X425" i="1"/>
  <c r="X508" i="1"/>
  <c r="K1210" i="4"/>
  <c r="K1323" i="4"/>
  <c r="L538" i="1"/>
  <c r="M538" i="1" s="1"/>
  <c r="K604" i="4"/>
  <c r="K1572" i="4"/>
  <c r="L639" i="1"/>
  <c r="M639" i="1" s="1"/>
  <c r="K842" i="4"/>
  <c r="K1371" i="4"/>
  <c r="K1425" i="4"/>
  <c r="L579" i="1"/>
  <c r="M579" i="1" s="1"/>
  <c r="L729" i="1"/>
  <c r="M729" i="1" s="1"/>
  <c r="L162" i="1"/>
  <c r="M162" i="1" s="1"/>
  <c r="K157" i="4"/>
  <c r="K40" i="4"/>
  <c r="K1869" i="4"/>
  <c r="K1180" i="4"/>
  <c r="K799" i="4"/>
  <c r="L315" i="1"/>
  <c r="M315" i="1" s="1"/>
  <c r="X315" i="1"/>
  <c r="K195" i="4"/>
  <c r="L425" i="1"/>
  <c r="M425" i="1" s="1"/>
  <c r="K1291" i="4"/>
  <c r="L527" i="1"/>
  <c r="M527" i="1" s="1"/>
  <c r="L659" i="1"/>
  <c r="M659" i="1" s="1"/>
  <c r="K1619" i="4"/>
  <c r="K436" i="4"/>
  <c r="L167" i="1"/>
  <c r="M167" i="1" s="1"/>
  <c r="K1338" i="4"/>
  <c r="K1379" i="4"/>
  <c r="L559" i="1"/>
  <c r="M559" i="1" s="1"/>
  <c r="K1531" i="4"/>
  <c r="L623" i="1"/>
  <c r="M623" i="1" s="1"/>
  <c r="K1579" i="4"/>
  <c r="K37" i="4"/>
  <c r="L16" i="1"/>
  <c r="M16" i="1" s="1"/>
  <c r="K781" i="4"/>
  <c r="L308" i="1"/>
  <c r="M308" i="1" s="1"/>
  <c r="K1117" i="4"/>
  <c r="L449" i="1"/>
  <c r="M449" i="1" s="1"/>
  <c r="K1324" i="4"/>
  <c r="K1364" i="4"/>
  <c r="K1557" i="4"/>
  <c r="K1349" i="4"/>
  <c r="K1549" i="4"/>
  <c r="K1742" i="4"/>
  <c r="L705" i="1"/>
  <c r="M705" i="1" s="1"/>
  <c r="L475" i="1"/>
  <c r="M475" i="1" s="1"/>
  <c r="K1174" i="4"/>
  <c r="L71" i="1"/>
  <c r="M71" i="1" s="1"/>
  <c r="K1113" i="4"/>
  <c r="L447" i="1"/>
  <c r="M447" i="1" s="1"/>
  <c r="K1169" i="4"/>
  <c r="L472" i="1"/>
  <c r="M472" i="1" s="1"/>
  <c r="L516" i="1"/>
  <c r="M516" i="1" s="1"/>
  <c r="L224" i="1"/>
  <c r="M224" i="1" s="1"/>
  <c r="K1411" i="4"/>
  <c r="L573" i="1"/>
  <c r="M573" i="1" s="1"/>
  <c r="K453" i="4"/>
  <c r="L175" i="1"/>
  <c r="M175" i="1" s="1"/>
  <c r="K1197" i="4"/>
  <c r="L485" i="1"/>
  <c r="M485" i="1" s="1"/>
  <c r="K1766" i="4"/>
  <c r="L715" i="1"/>
  <c r="M715" i="1" s="1"/>
  <c r="K441" i="4"/>
  <c r="L446" i="1"/>
  <c r="M446" i="1" s="1"/>
  <c r="K1833" i="4"/>
  <c r="K338" i="4"/>
  <c r="L128" i="1"/>
  <c r="M128" i="1" s="1"/>
  <c r="L507" i="1"/>
  <c r="M507" i="1" s="1"/>
  <c r="K1250" i="4"/>
  <c r="K1060" i="4"/>
  <c r="L422" i="1"/>
  <c r="M422" i="1" s="1"/>
  <c r="K373" i="4"/>
  <c r="L142" i="1"/>
  <c r="M142" i="1" s="1"/>
  <c r="K1382" i="4"/>
  <c r="L560" i="1"/>
  <c r="M560" i="1" s="1"/>
  <c r="K1062" i="4"/>
  <c r="K1077" i="4"/>
  <c r="X121" i="1"/>
  <c r="K541" i="4"/>
  <c r="K391" i="4"/>
  <c r="K819" i="4"/>
  <c r="K322" i="4"/>
  <c r="K1735" i="4"/>
  <c r="K1110" i="4"/>
  <c r="K1150" i="4"/>
  <c r="L463" i="1"/>
  <c r="M463" i="1" s="1"/>
  <c r="K751" i="4"/>
  <c r="L298" i="1"/>
  <c r="M298" i="1" s="1"/>
  <c r="K450" i="4"/>
  <c r="L173" i="1"/>
  <c r="M173" i="1" s="1"/>
  <c r="K1490" i="4"/>
  <c r="L605" i="1"/>
  <c r="M605" i="1" s="1"/>
  <c r="K715" i="4"/>
  <c r="L282" i="1"/>
  <c r="M282" i="1" s="1"/>
  <c r="K786" i="4"/>
  <c r="K1106" i="4"/>
  <c r="L444" i="1"/>
  <c r="M444" i="1" s="1"/>
  <c r="K324" i="4"/>
  <c r="L122" i="1"/>
  <c r="M122" i="1" s="1"/>
  <c r="K531" i="4"/>
  <c r="L533" i="1"/>
  <c r="M533" i="1" s="1"/>
  <c r="L609" i="1"/>
  <c r="M609" i="1" s="1"/>
  <c r="K741" i="4"/>
  <c r="K989" i="4"/>
  <c r="L392" i="1"/>
  <c r="M392" i="1" s="1"/>
  <c r="K1716" i="4"/>
  <c r="K1495" i="4"/>
  <c r="K1794" i="4"/>
  <c r="L725" i="1"/>
  <c r="M725" i="1" s="1"/>
  <c r="L192" i="1"/>
  <c r="M192" i="1" s="1"/>
  <c r="K1137" i="4"/>
  <c r="L206" i="1"/>
  <c r="M206" i="1" s="1"/>
  <c r="K528" i="4"/>
  <c r="K2" i="4"/>
  <c r="L2" i="1"/>
  <c r="M2" i="1" s="1"/>
  <c r="K990" i="4"/>
  <c r="L393" i="1"/>
  <c r="M393" i="1" s="1"/>
  <c r="K89" i="4"/>
  <c r="L35" i="1"/>
  <c r="M35" i="1" s="1"/>
  <c r="K1242" i="4"/>
  <c r="K1274" i="4"/>
  <c r="L520" i="1"/>
  <c r="M520" i="1" s="1"/>
  <c r="L572" i="1"/>
  <c r="M572" i="1" s="1"/>
  <c r="K868" i="4"/>
  <c r="K1566" i="4"/>
  <c r="L637" i="1"/>
  <c r="M637" i="1" s="1"/>
  <c r="K745" i="4"/>
  <c r="K488" i="4"/>
  <c r="K1152" i="4"/>
  <c r="K866" i="4"/>
  <c r="L338" i="1"/>
  <c r="M338" i="1" s="1"/>
  <c r="X338" i="1"/>
  <c r="K899" i="4"/>
  <c r="L353" i="1"/>
  <c r="M353" i="1" s="1"/>
  <c r="K1139" i="4"/>
  <c r="K1732" i="4"/>
  <c r="K217" i="4"/>
  <c r="K1097" i="4"/>
  <c r="L440" i="1"/>
  <c r="M440" i="1" s="1"/>
  <c r="L164" i="1"/>
  <c r="M164" i="1" s="1"/>
  <c r="K738" i="4"/>
  <c r="K1657" i="4"/>
  <c r="L674" i="1"/>
  <c r="M674" i="1" s="1"/>
  <c r="X507" i="1"/>
  <c r="K1400" i="4"/>
  <c r="X493" i="1"/>
  <c r="K927" i="4"/>
  <c r="K370" i="4"/>
  <c r="K1200" i="4"/>
  <c r="K418" i="4"/>
  <c r="K302" i="4"/>
  <c r="L114" i="1"/>
  <c r="M114" i="1" s="1"/>
  <c r="K382" i="4"/>
  <c r="K500" i="4"/>
  <c r="K242" i="4"/>
  <c r="L622" i="1"/>
  <c r="M622" i="1" s="1"/>
  <c r="K1689" i="4"/>
  <c r="K1722" i="4"/>
  <c r="L697" i="1"/>
  <c r="M697" i="1" s="1"/>
  <c r="K41" i="4"/>
  <c r="K603" i="4"/>
  <c r="L234" i="1"/>
  <c r="M234" i="1" s="1"/>
  <c r="K1003" i="4"/>
  <c r="L399" i="1"/>
  <c r="M399" i="1" s="1"/>
  <c r="K1073" i="4"/>
  <c r="K1296" i="4"/>
  <c r="L117" i="1"/>
  <c r="M117" i="1" s="1"/>
  <c r="K364" i="4"/>
  <c r="L138" i="1"/>
  <c r="M138" i="1" s="1"/>
  <c r="K1125" i="4"/>
  <c r="K1227" i="4"/>
  <c r="K1293" i="4"/>
  <c r="K1638" i="4"/>
  <c r="K1710" i="4"/>
  <c r="K1783" i="4"/>
  <c r="K1328" i="4"/>
  <c r="K1858" i="4"/>
  <c r="K774" i="4"/>
  <c r="K97" i="4"/>
  <c r="K992" i="4"/>
  <c r="X394" i="1"/>
  <c r="K109" i="4"/>
  <c r="K925" i="4"/>
  <c r="K1021" i="4"/>
  <c r="L588" i="1"/>
  <c r="M588" i="1" s="1"/>
  <c r="K939" i="4"/>
  <c r="L367" i="1"/>
  <c r="M367" i="1" s="1"/>
  <c r="K79" i="4"/>
  <c r="K1454" i="4"/>
  <c r="L593" i="1"/>
  <c r="M593" i="1" s="1"/>
  <c r="K1632" i="4"/>
  <c r="L664" i="1"/>
  <c r="M664" i="1" s="1"/>
  <c r="K632" i="4"/>
  <c r="L247" i="1"/>
  <c r="M247" i="1" s="1"/>
  <c r="K1261" i="4"/>
  <c r="X60" i="1"/>
  <c r="K854" i="4"/>
  <c r="L333" i="1"/>
  <c r="M333" i="1" s="1"/>
  <c r="L110" i="1"/>
  <c r="M110" i="1" s="1"/>
  <c r="K1773" i="4"/>
  <c r="K1893" i="4"/>
  <c r="X656" i="1"/>
  <c r="X200" i="1"/>
  <c r="X663" i="1"/>
  <c r="K575" i="4"/>
  <c r="K1431" i="4"/>
  <c r="K17" i="4"/>
  <c r="K56" i="4"/>
  <c r="K116" i="4"/>
  <c r="K1444" i="4"/>
  <c r="K426" i="4"/>
  <c r="K1573" i="4"/>
  <c r="K947" i="4"/>
  <c r="K981" i="4"/>
  <c r="K1014" i="4"/>
  <c r="K49" i="4"/>
  <c r="L21" i="1"/>
  <c r="M21" i="1" s="1"/>
  <c r="K81" i="4"/>
  <c r="L33" i="1"/>
  <c r="M33" i="1" s="1"/>
  <c r="L207" i="1"/>
  <c r="M207" i="1" s="1"/>
  <c r="K530" i="4"/>
  <c r="K938" i="4"/>
  <c r="L366" i="1"/>
  <c r="M366" i="1" s="1"/>
  <c r="K1442" i="4"/>
  <c r="L587" i="1"/>
  <c r="M587" i="1" s="1"/>
  <c r="L218" i="1"/>
  <c r="M218" i="1" s="1"/>
  <c r="K1043" i="4"/>
  <c r="L415" i="1"/>
  <c r="M415" i="1" s="1"/>
  <c r="K1435" i="4"/>
  <c r="K1555" i="4"/>
  <c r="L633" i="1"/>
  <c r="M633" i="1" s="1"/>
  <c r="K1779" i="4"/>
  <c r="L719" i="1"/>
  <c r="M719" i="1" s="1"/>
  <c r="K1875" i="4"/>
  <c r="L758" i="1"/>
  <c r="M758" i="1" s="1"/>
  <c r="K203" i="4"/>
  <c r="L76" i="1"/>
  <c r="M76" i="1" s="1"/>
  <c r="K724" i="4"/>
  <c r="L287" i="1"/>
  <c r="M287" i="1" s="1"/>
  <c r="K1196" i="4"/>
  <c r="L484" i="1"/>
  <c r="M484" i="1" s="1"/>
  <c r="K1284" i="4"/>
  <c r="L523" i="1"/>
  <c r="M523" i="1" s="1"/>
  <c r="K1315" i="4"/>
  <c r="K1723" i="4"/>
  <c r="K1812" i="4"/>
  <c r="K621" i="4"/>
  <c r="L242" i="1"/>
  <c r="M242" i="1" s="1"/>
  <c r="K909" i="4"/>
  <c r="L357" i="1"/>
  <c r="M357" i="1" s="1"/>
  <c r="K1453" i="4"/>
  <c r="L592" i="1"/>
  <c r="M592" i="1" s="1"/>
  <c r="K1515" i="4"/>
  <c r="K917" i="4"/>
  <c r="L564" i="1"/>
  <c r="M564" i="1" s="1"/>
  <c r="K1167" i="4"/>
  <c r="L199" i="1"/>
  <c r="M199" i="1" s="1"/>
  <c r="K985" i="4"/>
  <c r="L390" i="1"/>
  <c r="M390" i="1" s="1"/>
  <c r="L649" i="1"/>
  <c r="M649" i="1" s="1"/>
  <c r="L713" i="1"/>
  <c r="M713" i="1" s="1"/>
  <c r="K1761" i="4"/>
  <c r="K831" i="4"/>
  <c r="L387" i="1"/>
  <c r="M387" i="1" s="1"/>
  <c r="K135" i="4"/>
  <c r="L53" i="1"/>
  <c r="M53" i="1" s="1"/>
  <c r="K1001" i="4"/>
  <c r="L398" i="1"/>
  <c r="M398" i="1" s="1"/>
  <c r="K808" i="4"/>
  <c r="K28" i="4"/>
  <c r="K1357" i="4"/>
  <c r="K1589" i="4"/>
  <c r="L647" i="1"/>
  <c r="M647" i="1" s="1"/>
  <c r="K1780" i="4"/>
  <c r="L346" i="1"/>
  <c r="M346" i="1" s="1"/>
  <c r="L732" i="1"/>
  <c r="M732" i="1" s="1"/>
  <c r="K665" i="4"/>
  <c r="L261" i="1"/>
  <c r="M261" i="1" s="1"/>
  <c r="K1769" i="4"/>
  <c r="K1217" i="4"/>
  <c r="K1091" i="4"/>
  <c r="K1737" i="4"/>
  <c r="K1231" i="4"/>
  <c r="K20" i="4"/>
  <c r="K52" i="4"/>
  <c r="K149" i="4"/>
  <c r="L57" i="1"/>
  <c r="M57" i="1" s="1"/>
  <c r="L90" i="1"/>
  <c r="M90" i="1" s="1"/>
  <c r="K876" i="4"/>
  <c r="L342" i="1"/>
  <c r="M342" i="1" s="1"/>
  <c r="K303" i="4"/>
  <c r="K850" i="4"/>
  <c r="K897" i="4"/>
  <c r="L352" i="1"/>
  <c r="M352" i="1" s="1"/>
  <c r="L386" i="1"/>
  <c r="M386" i="1" s="1"/>
  <c r="K978" i="4"/>
  <c r="K930" i="4"/>
  <c r="K908" i="4"/>
  <c r="L356" i="1"/>
  <c r="M356" i="1" s="1"/>
  <c r="K1084" i="4"/>
  <c r="K1130" i="4"/>
  <c r="K1420" i="4"/>
  <c r="L577" i="1"/>
  <c r="M577" i="1" s="1"/>
  <c r="K1621" i="4"/>
  <c r="L660" i="1"/>
  <c r="M660" i="1" s="1"/>
  <c r="K1844" i="4"/>
  <c r="K1254" i="4"/>
  <c r="L510" i="1"/>
  <c r="M510" i="1" s="1"/>
  <c r="K1485" i="4"/>
  <c r="K1612" i="4"/>
  <c r="K1645" i="4"/>
  <c r="K1797" i="4"/>
  <c r="L438" i="1"/>
  <c r="M438" i="1" s="1"/>
  <c r="L741" i="1"/>
  <c r="M741" i="1" s="1"/>
  <c r="K1829" i="4"/>
  <c r="L355" i="1"/>
  <c r="M355" i="1" s="1"/>
  <c r="K1529" i="4"/>
  <c r="L621" i="1"/>
  <c r="M621" i="1" s="1"/>
  <c r="L225" i="1"/>
  <c r="M225" i="1" s="1"/>
  <c r="L221" i="1"/>
  <c r="M221" i="1" s="1"/>
  <c r="K569" i="4"/>
  <c r="L347" i="1"/>
  <c r="M347" i="1" s="1"/>
  <c r="K1593" i="4"/>
  <c r="L650" i="1"/>
  <c r="M650" i="1" s="1"/>
  <c r="K398" i="4"/>
  <c r="L152" i="1"/>
  <c r="M152" i="1" s="1"/>
  <c r="K549" i="4"/>
  <c r="K660" i="4"/>
  <c r="K733" i="4"/>
  <c r="K1190" i="4"/>
  <c r="L480" i="1"/>
  <c r="M480" i="1" s="1"/>
  <c r="K1221" i="4"/>
  <c r="L495" i="1"/>
  <c r="M495" i="1" s="1"/>
  <c r="K270" i="4"/>
  <c r="K471" i="4"/>
  <c r="L183" i="1"/>
  <c r="M183" i="1" s="1"/>
  <c r="K678" i="4"/>
  <c r="L266" i="1"/>
  <c r="M266" i="1" s="1"/>
  <c r="K1178" i="4"/>
  <c r="L476" i="1"/>
  <c r="M476" i="1" s="1"/>
  <c r="K1354" i="4"/>
  <c r="K1546" i="4"/>
  <c r="L628" i="1"/>
  <c r="M628" i="1" s="1"/>
  <c r="K1576" i="4"/>
  <c r="K874" i="4"/>
  <c r="L341" i="1"/>
  <c r="M341" i="1" s="1"/>
  <c r="K1498" i="4"/>
  <c r="L608" i="1"/>
  <c r="M608" i="1" s="1"/>
  <c r="K1883" i="4"/>
  <c r="L762" i="1"/>
  <c r="M762" i="1" s="1"/>
  <c r="K327" i="4"/>
  <c r="L125" i="1"/>
  <c r="M125" i="1" s="1"/>
  <c r="K179" i="4"/>
  <c r="L67" i="1"/>
  <c r="M67" i="1" s="1"/>
  <c r="K212" i="4"/>
  <c r="L79" i="1"/>
  <c r="M79" i="1" s="1"/>
  <c r="K404" i="4"/>
  <c r="K612" i="4"/>
  <c r="K692" i="4"/>
  <c r="L271" i="1"/>
  <c r="M271" i="1" s="1"/>
  <c r="K956" i="4"/>
  <c r="L373" i="1"/>
  <c r="M373" i="1" s="1"/>
  <c r="K1204" i="4"/>
  <c r="L488" i="1"/>
  <c r="M488" i="1" s="1"/>
  <c r="K1700" i="4"/>
  <c r="L688" i="1"/>
  <c r="M688" i="1" s="1"/>
  <c r="K117" i="4"/>
  <c r="L47" i="1"/>
  <c r="M47" i="1" s="1"/>
  <c r="K221" i="4"/>
  <c r="L83" i="1"/>
  <c r="M83" i="1" s="1"/>
  <c r="K252" i="4"/>
  <c r="L96" i="1"/>
  <c r="M96" i="1" s="1"/>
  <c r="K525" i="4"/>
  <c r="L204" i="1"/>
  <c r="M204" i="1" s="1"/>
  <c r="K1029" i="4"/>
  <c r="K1332" i="4"/>
  <c r="L541" i="1"/>
  <c r="M541" i="1" s="1"/>
  <c r="K1820" i="4"/>
  <c r="K1151" i="4"/>
  <c r="L464" i="1"/>
  <c r="M464" i="1" s="1"/>
  <c r="L537" i="1"/>
  <c r="M537" i="1" s="1"/>
  <c r="K1334" i="4"/>
  <c r="K297" i="4"/>
  <c r="L112" i="1"/>
  <c r="M112" i="1" s="1"/>
  <c r="K608" i="4"/>
  <c r="L237" i="1"/>
  <c r="M237" i="1" s="1"/>
  <c r="K1007" i="4"/>
  <c r="L401" i="1"/>
  <c r="M401" i="1" s="1"/>
  <c r="K326" i="4"/>
  <c r="L124" i="1"/>
  <c r="M124" i="1" s="1"/>
  <c r="K484" i="4"/>
  <c r="K822" i="4"/>
  <c r="K861" i="4"/>
  <c r="L336" i="1"/>
  <c r="M336" i="1" s="1"/>
  <c r="K934" i="4"/>
  <c r="K998" i="4"/>
  <c r="L396" i="1"/>
  <c r="M396" i="1" s="1"/>
  <c r="K1094" i="4"/>
  <c r="L437" i="1"/>
  <c r="M437" i="1" s="1"/>
  <c r="K1157" i="4"/>
  <c r="L467" i="1"/>
  <c r="M467" i="1" s="1"/>
  <c r="K719" i="4"/>
  <c r="L285" i="1"/>
  <c r="M285" i="1" s="1"/>
  <c r="K33" i="4"/>
  <c r="K66" i="4"/>
  <c r="L26" i="1"/>
  <c r="M26" i="1" s="1"/>
  <c r="K175" i="4"/>
  <c r="L66" i="1"/>
  <c r="M66" i="1" s="1"/>
  <c r="K346" i="4"/>
  <c r="L131" i="1"/>
  <c r="M131" i="1" s="1"/>
  <c r="K466" i="4"/>
  <c r="K577" i="4"/>
  <c r="L226" i="1"/>
  <c r="M226" i="1" s="1"/>
  <c r="K1258" i="4"/>
  <c r="L513" i="1"/>
  <c r="M513" i="1" s="1"/>
  <c r="K1698" i="4"/>
  <c r="L687" i="1"/>
  <c r="M687" i="1" s="1"/>
  <c r="K986" i="4"/>
  <c r="L391" i="1"/>
  <c r="M391" i="1" s="1"/>
  <c r="K1018" i="4"/>
  <c r="L405" i="1"/>
  <c r="M405" i="1" s="1"/>
  <c r="K1083" i="4"/>
  <c r="L432" i="1"/>
  <c r="M432" i="1" s="1"/>
  <c r="K1266" i="4"/>
  <c r="K1347" i="4"/>
  <c r="L547" i="1"/>
  <c r="M547" i="1" s="1"/>
  <c r="K1419" i="4"/>
  <c r="L576" i="1"/>
  <c r="M576" i="1" s="1"/>
  <c r="K1456" i="4"/>
  <c r="L594" i="1"/>
  <c r="M594" i="1" s="1"/>
  <c r="K307" i="4"/>
  <c r="L116" i="1"/>
  <c r="M116" i="1" s="1"/>
  <c r="K339" i="4"/>
  <c r="L129" i="1"/>
  <c r="M129" i="1" s="1"/>
  <c r="K444" i="4"/>
  <c r="L171" i="1"/>
  <c r="M171" i="1" s="1"/>
  <c r="K1099" i="4"/>
  <c r="L441" i="1"/>
  <c r="M441" i="1" s="1"/>
  <c r="K1251" i="4"/>
  <c r="L508" i="1"/>
  <c r="M508" i="1" s="1"/>
  <c r="K1292" i="4"/>
  <c r="L528" i="1"/>
  <c r="M528" i="1" s="1"/>
  <c r="K1387" i="4"/>
  <c r="K1451" i="4"/>
  <c r="L591" i="1"/>
  <c r="M591" i="1" s="1"/>
  <c r="K1625" i="4"/>
  <c r="L662" i="1"/>
  <c r="M662" i="1" s="1"/>
  <c r="K1668" i="4"/>
  <c r="K279" i="4"/>
  <c r="L105" i="1"/>
  <c r="M105" i="1" s="1"/>
  <c r="K387" i="4"/>
  <c r="L149" i="1"/>
  <c r="M149" i="1" s="1"/>
  <c r="K461" i="4"/>
  <c r="K564" i="4"/>
  <c r="L219" i="1"/>
  <c r="M219" i="1" s="1"/>
  <c r="K693" i="4"/>
  <c r="L272" i="1"/>
  <c r="M272" i="1" s="1"/>
  <c r="K725" i="4"/>
  <c r="L288" i="1"/>
  <c r="M288" i="1" s="1"/>
  <c r="K757" i="4"/>
  <c r="K892" i="4"/>
  <c r="L350" i="1"/>
  <c r="M350" i="1" s="1"/>
  <c r="K1172" i="4"/>
  <c r="L474" i="1"/>
  <c r="M474" i="1" s="1"/>
  <c r="K1404" i="4"/>
  <c r="L569" i="1"/>
  <c r="M569" i="1" s="1"/>
  <c r="K1501" i="4"/>
  <c r="L610" i="1"/>
  <c r="M610" i="1" s="1"/>
  <c r="K1533" i="4"/>
  <c r="L624" i="1"/>
  <c r="M624" i="1" s="1"/>
  <c r="K1565" i="4"/>
  <c r="L636" i="1"/>
  <c r="M636" i="1" s="1"/>
  <c r="K1597" i="4"/>
  <c r="K1269" i="4"/>
  <c r="L518" i="1"/>
  <c r="M518" i="1" s="1"/>
  <c r="K1430" i="4"/>
  <c r="L583" i="1"/>
  <c r="M583" i="1" s="1"/>
  <c r="K1590" i="4"/>
  <c r="K1750" i="4"/>
  <c r="L709" i="1"/>
  <c r="M709" i="1" s="1"/>
  <c r="K1846" i="4"/>
  <c r="L596" i="1"/>
  <c r="M596" i="1" s="1"/>
  <c r="K1463" i="4"/>
  <c r="K1543" i="4"/>
  <c r="L627" i="1"/>
  <c r="M627" i="1" s="1"/>
  <c r="K200" i="4"/>
  <c r="L75" i="1"/>
  <c r="M75" i="1" s="1"/>
  <c r="K1679" i="4"/>
  <c r="L680" i="1"/>
  <c r="M680" i="1" s="1"/>
  <c r="K648" i="4"/>
  <c r="L253" i="1"/>
  <c r="M253" i="1" s="1"/>
  <c r="K360" i="4"/>
  <c r="L136" i="1"/>
  <c r="M136" i="1" s="1"/>
  <c r="K553" i="4"/>
  <c r="L214" i="1"/>
  <c r="M214" i="1" s="1"/>
  <c r="K1233" i="4"/>
  <c r="L499" i="1"/>
  <c r="M499" i="1" s="1"/>
  <c r="K1745" i="4"/>
  <c r="L707" i="1"/>
  <c r="M707" i="1" s="1"/>
  <c r="K126" i="4"/>
  <c r="K213" i="4"/>
  <c r="K406" i="4"/>
  <c r="L156" i="1"/>
  <c r="M156" i="1" s="1"/>
  <c r="K454" i="4"/>
  <c r="L176" i="1"/>
  <c r="M176" i="1" s="1"/>
  <c r="K1198" i="4"/>
  <c r="L486" i="1"/>
  <c r="M486" i="1" s="1"/>
  <c r="K314" i="4"/>
  <c r="L118" i="1"/>
  <c r="M118" i="1" s="1"/>
  <c r="K434" i="4"/>
  <c r="K506" i="4"/>
  <c r="L196" i="1"/>
  <c r="M196" i="1" s="1"/>
  <c r="K754" i="4"/>
  <c r="L299" i="1"/>
  <c r="M299" i="1" s="1"/>
  <c r="K793" i="4"/>
  <c r="L313" i="1"/>
  <c r="M313" i="1" s="1"/>
  <c r="K1042" i="4"/>
  <c r="L414" i="1"/>
  <c r="M414" i="1" s="1"/>
  <c r="K1514" i="4"/>
  <c r="L615" i="1"/>
  <c r="M615" i="1" s="1"/>
  <c r="K1554" i="4"/>
  <c r="L632" i="1"/>
  <c r="M632" i="1" s="1"/>
  <c r="K354" i="4"/>
  <c r="K761" i="4"/>
  <c r="L301" i="1"/>
  <c r="M301" i="1" s="1"/>
  <c r="K914" i="4"/>
  <c r="L359" i="1"/>
  <c r="M359" i="1" s="1"/>
  <c r="K1506" i="4"/>
  <c r="K1731" i="4"/>
  <c r="L700" i="1"/>
  <c r="M700" i="1" s="1"/>
  <c r="K343" i="4"/>
  <c r="L130" i="1"/>
  <c r="M130" i="1" s="1"/>
  <c r="K220" i="4"/>
  <c r="L82" i="1"/>
  <c r="M82" i="1" s="1"/>
  <c r="K276" i="4"/>
  <c r="L104" i="1"/>
  <c r="M104" i="1" s="1"/>
  <c r="K378" i="4"/>
  <c r="L145" i="1"/>
  <c r="M145" i="1" s="1"/>
  <c r="K410" i="4"/>
  <c r="L158" i="1"/>
  <c r="M158" i="1" s="1"/>
  <c r="K964" i="4"/>
  <c r="L378" i="1"/>
  <c r="M378" i="1" s="1"/>
  <c r="K1148" i="4"/>
  <c r="L462" i="1"/>
  <c r="M462" i="1" s="1"/>
  <c r="K1705" i="4"/>
  <c r="K60" i="4"/>
  <c r="L24" i="1"/>
  <c r="M24" i="1" s="1"/>
  <c r="K163" i="4"/>
  <c r="L62" i="1"/>
  <c r="M62" i="1" s="1"/>
  <c r="K227" i="4"/>
  <c r="L86" i="1"/>
  <c r="M86" i="1" s="1"/>
  <c r="K260" i="4"/>
  <c r="L99" i="1"/>
  <c r="M99" i="1" s="1"/>
  <c r="K325" i="4"/>
  <c r="L123" i="1"/>
  <c r="M123" i="1" s="1"/>
  <c r="K1212" i="4"/>
  <c r="L491" i="1"/>
  <c r="M491" i="1" s="1"/>
  <c r="K1277" i="4"/>
  <c r="L521" i="1"/>
  <c r="M521" i="1" s="1"/>
  <c r="K1701" i="4"/>
  <c r="L689" i="1"/>
  <c r="M689" i="1" s="1"/>
  <c r="K1861" i="4"/>
  <c r="L753" i="1"/>
  <c r="M753" i="1" s="1"/>
  <c r="K1901" i="4"/>
  <c r="L768" i="1"/>
  <c r="M768" i="1" s="1"/>
  <c r="K1286" i="4"/>
  <c r="L525" i="1"/>
  <c r="M525" i="1" s="1"/>
  <c r="K1135" i="4"/>
  <c r="L457" i="1"/>
  <c r="M457" i="1" s="1"/>
  <c r="K241" i="4"/>
  <c r="L91" i="1"/>
  <c r="M91" i="1" s="1"/>
  <c r="K728" i="4"/>
  <c r="L289" i="1"/>
  <c r="M289" i="1" s="1"/>
  <c r="K1641" i="4"/>
  <c r="L668" i="1"/>
  <c r="M668" i="1" s="1"/>
  <c r="K14" i="4"/>
  <c r="L7" i="1"/>
  <c r="M7" i="1" s="1"/>
  <c r="K44" i="4"/>
  <c r="L19" i="1"/>
  <c r="M19" i="1" s="1"/>
  <c r="K254" i="4"/>
  <c r="K910" i="4"/>
  <c r="L358" i="1"/>
  <c r="M358" i="1" s="1"/>
  <c r="K974" i="4"/>
  <c r="L384" i="1"/>
  <c r="M384" i="1" s="1"/>
  <c r="K1005" i="4"/>
  <c r="L400" i="1"/>
  <c r="M400" i="1" s="1"/>
  <c r="K1038" i="4"/>
  <c r="L412" i="1"/>
  <c r="M412" i="1" s="1"/>
  <c r="K1101" i="4"/>
  <c r="L442" i="1"/>
  <c r="M442" i="1" s="1"/>
  <c r="K1134" i="4"/>
  <c r="L456" i="1"/>
  <c r="M456" i="1" s="1"/>
  <c r="K1165" i="4"/>
  <c r="L470" i="1"/>
  <c r="M470" i="1" s="1"/>
  <c r="K653" i="4"/>
  <c r="L255" i="1"/>
  <c r="M255" i="1" s="1"/>
  <c r="K545" i="4"/>
  <c r="K1089" i="4"/>
  <c r="L435" i="1"/>
  <c r="M435" i="1" s="1"/>
  <c r="K1746" i="4"/>
  <c r="L708" i="1"/>
  <c r="M708" i="1" s="1"/>
  <c r="K659" i="4"/>
  <c r="L258" i="1"/>
  <c r="M258" i="1" s="1"/>
  <c r="K730" i="4"/>
  <c r="L290" i="1"/>
  <c r="M290" i="1" s="1"/>
  <c r="K963" i="4"/>
  <c r="L377" i="1"/>
  <c r="M377" i="1" s="1"/>
  <c r="K1027" i="4"/>
  <c r="L408" i="1"/>
  <c r="M408" i="1" s="1"/>
  <c r="K1395" i="4"/>
  <c r="L566" i="1"/>
  <c r="M566" i="1" s="1"/>
  <c r="K1611" i="4"/>
  <c r="L656" i="1"/>
  <c r="M656" i="1" s="1"/>
  <c r="K1683" i="4"/>
  <c r="K223" i="4"/>
  <c r="L84" i="1"/>
  <c r="M84" i="1" s="1"/>
  <c r="K555" i="4"/>
  <c r="L215" i="1"/>
  <c r="M215" i="1" s="1"/>
  <c r="K883" i="4"/>
  <c r="L345" i="1"/>
  <c r="M345" i="1" s="1"/>
  <c r="K1114" i="4"/>
  <c r="L448" i="1"/>
  <c r="M448" i="1" s="1"/>
  <c r="K1300" i="4"/>
  <c r="L531" i="1"/>
  <c r="M531" i="1" s="1"/>
  <c r="K1460" i="4"/>
  <c r="K1491" i="4"/>
  <c r="L606" i="1"/>
  <c r="M606" i="1" s="1"/>
  <c r="K1523" i="4"/>
  <c r="L619" i="1"/>
  <c r="M619" i="1" s="1"/>
  <c r="K1604" i="4"/>
  <c r="K1795" i="4"/>
  <c r="L726" i="1"/>
  <c r="M726" i="1" s="1"/>
  <c r="K32" i="4"/>
  <c r="L14" i="1"/>
  <c r="M14" i="1" s="1"/>
  <c r="K573" i="4"/>
  <c r="L223" i="1"/>
  <c r="M223" i="1" s="1"/>
  <c r="K637" i="4"/>
  <c r="L249" i="1"/>
  <c r="M249" i="1" s="1"/>
  <c r="K835" i="4"/>
  <c r="L327" i="1"/>
  <c r="M327" i="1" s="1"/>
  <c r="K900" i="4"/>
  <c r="L354" i="1"/>
  <c r="M354" i="1" s="1"/>
  <c r="K973" i="4"/>
  <c r="L383" i="1"/>
  <c r="M383" i="1" s="1"/>
  <c r="K1413" i="4"/>
  <c r="K1445" i="4"/>
  <c r="L589" i="1"/>
  <c r="M589" i="1" s="1"/>
  <c r="K1540" i="4"/>
  <c r="K1635" i="4"/>
  <c r="L665" i="1"/>
  <c r="M665" i="1" s="1"/>
  <c r="K1245" i="4"/>
  <c r="L504" i="1"/>
  <c r="M504" i="1" s="1"/>
  <c r="K1310" i="4"/>
  <c r="L534" i="1"/>
  <c r="M534" i="1" s="1"/>
  <c r="K1406" i="4"/>
  <c r="L570" i="1"/>
  <c r="M570" i="1" s="1"/>
  <c r="K1438" i="4"/>
  <c r="K1469" i="4"/>
  <c r="L598" i="1"/>
  <c r="M598" i="1" s="1"/>
  <c r="K1502" i="4"/>
  <c r="L611" i="1"/>
  <c r="M611" i="1" s="1"/>
  <c r="K1629" i="4"/>
  <c r="L663" i="1"/>
  <c r="M663" i="1" s="1"/>
  <c r="K1661" i="4"/>
  <c r="K1693" i="4"/>
  <c r="L685" i="1"/>
  <c r="M685" i="1" s="1"/>
  <c r="K1790" i="4"/>
  <c r="L723" i="1"/>
  <c r="M723" i="1" s="1"/>
  <c r="K1853" i="4"/>
  <c r="L749" i="1"/>
  <c r="M749" i="1" s="1"/>
  <c r="K1087" i="4"/>
  <c r="L434" i="1"/>
  <c r="M434" i="1" s="1"/>
  <c r="K1622" i="4"/>
  <c r="L661" i="1"/>
  <c r="M661" i="1" s="1"/>
  <c r="K1312" i="4"/>
  <c r="L535" i="1"/>
  <c r="M535" i="1" s="1"/>
  <c r="K975" i="4"/>
  <c r="L385" i="1"/>
  <c r="M385" i="1" s="1"/>
  <c r="K1841" i="4"/>
  <c r="L744" i="1"/>
  <c r="M744" i="1" s="1"/>
  <c r="K560" i="4"/>
  <c r="K1256" i="4"/>
  <c r="L512" i="1"/>
  <c r="M512" i="1" s="1"/>
  <c r="K1415" i="4"/>
  <c r="L575" i="1"/>
  <c r="M575" i="1" s="1"/>
  <c r="K857" i="4"/>
  <c r="L335" i="1"/>
  <c r="M335" i="1" s="1"/>
  <c r="K1751" i="4"/>
  <c r="L710" i="1"/>
  <c r="M710" i="1" s="1"/>
  <c r="K644" i="4"/>
  <c r="K684" i="4"/>
  <c r="L268" i="1"/>
  <c r="M268" i="1" s="1"/>
  <c r="K1237" i="4"/>
  <c r="L501" i="1"/>
  <c r="M501" i="1" s="1"/>
  <c r="K294" i="4"/>
  <c r="K607" i="4"/>
  <c r="L236" i="1"/>
  <c r="M236" i="1" s="1"/>
  <c r="K10" i="4"/>
  <c r="L5" i="1"/>
  <c r="M5" i="1" s="1"/>
  <c r="K592" i="4"/>
  <c r="L231" i="1"/>
  <c r="M231" i="1" s="1"/>
  <c r="K641" i="4"/>
  <c r="L250" i="1"/>
  <c r="M250" i="1" s="1"/>
  <c r="K1010" i="4"/>
  <c r="L402" i="1"/>
  <c r="M402" i="1" s="1"/>
  <c r="K1521" i="4"/>
  <c r="L618" i="1"/>
  <c r="M618" i="1" s="1"/>
  <c r="K1665" i="4"/>
  <c r="K155" i="4"/>
  <c r="L59" i="1"/>
  <c r="M59" i="1" s="1"/>
  <c r="K283" i="4"/>
  <c r="L107" i="1"/>
  <c r="M107" i="1" s="1"/>
  <c r="K587" i="4"/>
  <c r="L229" i="1"/>
  <c r="M229" i="1" s="1"/>
  <c r="K626" i="4"/>
  <c r="L245" i="1"/>
  <c r="M245" i="1" s="1"/>
  <c r="K770" i="4"/>
  <c r="L304" i="1"/>
  <c r="M304" i="1" s="1"/>
  <c r="K1195" i="4"/>
  <c r="L483" i="1"/>
  <c r="M483" i="1" s="1"/>
  <c r="K1547" i="4"/>
  <c r="L629" i="1"/>
  <c r="M629" i="1" s="1"/>
  <c r="K1866" i="4"/>
  <c r="L755" i="1"/>
  <c r="M755" i="1" s="1"/>
  <c r="K595" i="4"/>
  <c r="L232" i="1"/>
  <c r="M232" i="1" s="1"/>
  <c r="K668" i="4"/>
  <c r="L263" i="1"/>
  <c r="M263" i="1" s="1"/>
  <c r="K716" i="4"/>
  <c r="L283" i="1"/>
  <c r="M283" i="1" s="1"/>
  <c r="K780" i="4"/>
  <c r="L307" i="1"/>
  <c r="M307" i="1" s="1"/>
  <c r="K1188" i="4"/>
  <c r="L479" i="1"/>
  <c r="M479" i="1" s="1"/>
  <c r="K1220" i="4"/>
  <c r="L494" i="1"/>
  <c r="M494" i="1" s="1"/>
  <c r="K1755" i="4"/>
  <c r="L711" i="1"/>
  <c r="M711" i="1" s="1"/>
  <c r="K1876" i="4"/>
  <c r="L759" i="1"/>
  <c r="M759" i="1" s="1"/>
  <c r="K101" i="4"/>
  <c r="L41" i="1"/>
  <c r="M41" i="1" s="1"/>
  <c r="K172" i="4"/>
  <c r="L65" i="1"/>
  <c r="M65" i="1" s="1"/>
  <c r="K235" i="4"/>
  <c r="L89" i="1"/>
  <c r="M89" i="1" s="1"/>
  <c r="K301" i="4"/>
  <c r="L113" i="1"/>
  <c r="M113" i="1" s="1"/>
  <c r="K331" i="4"/>
  <c r="L126" i="1"/>
  <c r="M126" i="1" s="1"/>
  <c r="K476" i="4"/>
  <c r="L185" i="1"/>
  <c r="M185" i="1" s="1"/>
  <c r="K804" i="4"/>
  <c r="L317" i="1"/>
  <c r="M317" i="1" s="1"/>
  <c r="K1044" i="4"/>
  <c r="L416" i="1"/>
  <c r="M416" i="1" s="1"/>
  <c r="K1253" i="4"/>
  <c r="L509" i="1"/>
  <c r="M509" i="1" s="1"/>
  <c r="K1675" i="4"/>
  <c r="L679" i="1"/>
  <c r="M679" i="1" s="1"/>
  <c r="K1741" i="4"/>
  <c r="L704" i="1"/>
  <c r="M704" i="1" s="1"/>
  <c r="K1804" i="4"/>
  <c r="L730" i="1"/>
  <c r="M730" i="1" s="1"/>
  <c r="K1047" i="4"/>
  <c r="L417" i="1"/>
  <c r="M417" i="1" s="1"/>
  <c r="K1352" i="4"/>
  <c r="L549" i="1"/>
  <c r="M549" i="1" s="1"/>
  <c r="K1640" i="4"/>
  <c r="L667" i="1"/>
  <c r="M667" i="1" s="1"/>
  <c r="K625" i="4"/>
  <c r="L244" i="1"/>
  <c r="M244" i="1" s="1"/>
  <c r="K1392" i="4"/>
  <c r="L565" i="1"/>
  <c r="M565" i="1" s="1"/>
  <c r="K1720" i="4"/>
  <c r="L228" i="1"/>
  <c r="M228" i="1" s="1"/>
  <c r="K583" i="4"/>
  <c r="K889" i="4"/>
  <c r="L348" i="1"/>
  <c r="M348" i="1" s="1"/>
  <c r="K1825" i="4"/>
  <c r="L739" i="1"/>
  <c r="M739" i="1" s="1"/>
  <c r="L159" i="1"/>
  <c r="M159" i="1" s="1"/>
  <c r="K567" i="4"/>
  <c r="L220" i="1"/>
  <c r="M220" i="1" s="1"/>
  <c r="L461" i="1"/>
  <c r="M461" i="1" s="1"/>
  <c r="K1248" i="4"/>
  <c r="L506" i="1"/>
  <c r="M506" i="1" s="1"/>
  <c r="K1489" i="4"/>
  <c r="L604" i="1"/>
  <c r="M604" i="1" s="1"/>
  <c r="K1616" i="4"/>
  <c r="L658" i="1"/>
  <c r="M658" i="1" s="1"/>
  <c r="K1648" i="4"/>
  <c r="L671" i="1"/>
  <c r="M671" i="1" s="1"/>
  <c r="X142" i="1"/>
  <c r="X253" i="1"/>
  <c r="X79" i="1"/>
  <c r="X678" i="1"/>
  <c r="X102" i="1"/>
  <c r="X768" i="1"/>
  <c r="X712" i="1"/>
  <c r="X310" i="1"/>
  <c r="X245" i="1"/>
  <c r="W542" i="1"/>
  <c r="W476" i="1"/>
  <c r="W148" i="1"/>
  <c r="W253" i="1"/>
  <c r="W289" i="1"/>
  <c r="W41" i="1"/>
  <c r="X589" i="1"/>
  <c r="W10" i="1"/>
  <c r="W677" i="1"/>
  <c r="W149" i="1"/>
  <c r="W522" i="1"/>
  <c r="W650" i="1"/>
  <c r="X406" i="1"/>
  <c r="W116" i="1"/>
  <c r="W310" i="1"/>
  <c r="W338" i="1"/>
  <c r="W270" i="1"/>
  <c r="X158" i="1"/>
  <c r="W158" i="1"/>
  <c r="W624" i="1"/>
  <c r="W547" i="1"/>
  <c r="W249" i="1"/>
  <c r="W475" i="1"/>
  <c r="W618" i="1"/>
  <c r="W708" i="1"/>
  <c r="W559" i="1" l="1"/>
  <c r="W358" i="1"/>
  <c r="W354" i="1"/>
  <c r="W441" i="1"/>
  <c r="W692" i="1"/>
  <c r="W399" i="1"/>
  <c r="W299" i="1"/>
  <c r="W62" i="1"/>
  <c r="W676" i="1"/>
  <c r="W277" i="1"/>
  <c r="W593" i="1"/>
  <c r="W68" i="1"/>
  <c r="W225" i="1"/>
  <c r="W326" i="1"/>
  <c r="W762" i="1"/>
  <c r="W152" i="1"/>
  <c r="W307" i="1"/>
  <c r="W397" i="1"/>
  <c r="W575" i="1"/>
  <c r="W445" i="1"/>
  <c r="W167" i="1"/>
  <c r="W269" i="1"/>
  <c r="W322" i="1"/>
  <c r="W496" i="1"/>
  <c r="W76" i="1"/>
  <c r="W491" i="1"/>
  <c r="W261" i="1"/>
  <c r="W406" i="1"/>
  <c r="W112" i="1"/>
  <c r="W749" i="1"/>
  <c r="W646" i="1"/>
  <c r="W596" i="1"/>
  <c r="X223" i="1"/>
  <c r="W327" i="1"/>
  <c r="W161" i="1"/>
  <c r="W190" i="1"/>
  <c r="W478" i="1"/>
  <c r="W55" i="1"/>
  <c r="W113" i="1"/>
  <c r="W587" i="1"/>
  <c r="W479" i="1"/>
  <c r="X587" i="1"/>
  <c r="W16" i="1"/>
  <c r="W78" i="1"/>
  <c r="W501" i="1"/>
  <c r="W313" i="1"/>
  <c r="W107" i="1"/>
  <c r="W549" i="1"/>
  <c r="W752" i="1"/>
  <c r="W18" i="1"/>
  <c r="W594" i="1"/>
  <c r="W434" i="1"/>
  <c r="X113" i="1"/>
  <c r="W737" i="1"/>
  <c r="W420" i="1"/>
  <c r="W577" i="1"/>
  <c r="W166" i="1"/>
  <c r="W540" i="1"/>
  <c r="X559" i="1"/>
  <c r="W209" i="1"/>
  <c r="X765" i="1"/>
  <c r="W223" i="1"/>
  <c r="X692" i="1"/>
  <c r="W673" i="1"/>
  <c r="W497" i="1"/>
  <c r="W230" i="1"/>
  <c r="W532" i="1"/>
  <c r="W194" i="1"/>
  <c r="W333" i="1"/>
  <c r="W518" i="1"/>
  <c r="W638" i="1"/>
  <c r="W282" i="1"/>
  <c r="W495" i="1"/>
  <c r="W421" i="1"/>
  <c r="W288" i="1"/>
  <c r="W125" i="1"/>
  <c r="W308" i="1"/>
  <c r="X501" i="1"/>
  <c r="W736" i="1"/>
  <c r="W634" i="1"/>
  <c r="W570" i="1"/>
  <c r="W732" i="1"/>
  <c r="X78" i="1"/>
  <c r="W534" i="1"/>
  <c r="W119" i="1"/>
  <c r="W83" i="1"/>
  <c r="X235" i="1"/>
  <c r="W331" i="1"/>
  <c r="W462" i="1"/>
  <c r="W555" i="1"/>
  <c r="W195" i="1"/>
  <c r="W428" i="1"/>
  <c r="W360" i="1"/>
  <c r="W127" i="1"/>
  <c r="W516" i="1"/>
  <c r="W11" i="1"/>
  <c r="W89" i="1"/>
  <c r="W488" i="1"/>
  <c r="X285" i="1"/>
  <c r="W666" i="1"/>
  <c r="W283" i="1"/>
  <c r="W628" i="1"/>
  <c r="W305" i="1"/>
  <c r="W96" i="1"/>
  <c r="W455" i="1"/>
  <c r="X369" i="1"/>
  <c r="W767" i="1"/>
  <c r="W707" i="1"/>
  <c r="W92" i="1"/>
  <c r="W174" i="1"/>
  <c r="W318" i="1"/>
  <c r="W137" i="1"/>
  <c r="W351" i="1"/>
  <c r="W374" i="1"/>
  <c r="W9" i="1"/>
  <c r="W744" i="1"/>
  <c r="W500" i="1"/>
  <c r="X744" i="1"/>
  <c r="W129" i="1"/>
  <c r="W82" i="1"/>
  <c r="X732" i="1"/>
  <c r="X490" i="1"/>
  <c r="W391" i="1"/>
  <c r="X351" i="1"/>
  <c r="W435" i="1"/>
  <c r="W67" i="1"/>
  <c r="W651" i="1"/>
  <c r="W24" i="1"/>
  <c r="W232" i="1"/>
  <c r="W718" i="1"/>
  <c r="W69" i="1"/>
  <c r="W543" i="1"/>
  <c r="X462" i="1"/>
  <c r="W643" i="1"/>
  <c r="W423" i="1"/>
  <c r="W490" i="1"/>
  <c r="W582" i="1"/>
  <c r="W568" i="1"/>
  <c r="W131" i="1"/>
  <c r="W48" i="1"/>
  <c r="W237" i="1"/>
  <c r="W761" i="1"/>
  <c r="W323" i="1"/>
  <c r="W151" i="1"/>
  <c r="W197" i="1"/>
  <c r="W59" i="1"/>
  <c r="W535" i="1"/>
  <c r="W378" i="1"/>
  <c r="W42" i="1"/>
  <c r="W39" i="1"/>
  <c r="W142" i="1"/>
  <c r="W317" i="1"/>
  <c r="X606" i="1"/>
  <c r="X647" i="1"/>
  <c r="W417" i="1"/>
  <c r="W141" i="1"/>
  <c r="W474" i="1"/>
  <c r="W138" i="1"/>
  <c r="W451" i="1"/>
  <c r="W680" i="1"/>
  <c r="W77" i="1"/>
  <c r="W642" i="1"/>
  <c r="X640" i="1"/>
  <c r="W574" i="1"/>
  <c r="W274" i="1"/>
  <c r="W695" i="1"/>
  <c r="W440" i="1"/>
  <c r="W213" i="1"/>
  <c r="W377" i="1"/>
  <c r="W437" i="1"/>
  <c r="W3" i="1"/>
  <c r="W309" i="1"/>
  <c r="W340" i="1"/>
  <c r="W517" i="1"/>
  <c r="W238" i="1"/>
  <c r="X569" i="1"/>
  <c r="W430" i="1"/>
  <c r="W73" i="1"/>
  <c r="W122" i="1"/>
  <c r="X437" i="1"/>
  <c r="W367" i="1"/>
  <c r="W204" i="1"/>
  <c r="W525" i="1"/>
  <c r="W679" i="1"/>
  <c r="W245" i="1"/>
  <c r="W554" i="1"/>
  <c r="X435" i="1"/>
  <c r="W689" i="1"/>
  <c r="W150" i="1"/>
  <c r="W388" i="1"/>
  <c r="W513" i="1"/>
  <c r="W23" i="1"/>
  <c r="W657" i="1"/>
  <c r="W145" i="1"/>
  <c r="W99" i="1"/>
  <c r="X39" i="1"/>
  <c r="W40" i="1"/>
  <c r="W12" i="1"/>
  <c r="W342" i="1"/>
  <c r="W185" i="1"/>
  <c r="W585" i="1"/>
  <c r="W569" i="1"/>
  <c r="X290" i="1"/>
  <c r="W37" i="1"/>
  <c r="W450" i="1"/>
  <c r="W304" i="1"/>
  <c r="W352" i="1"/>
  <c r="W5" i="1"/>
  <c r="W687" i="1"/>
  <c r="W2" i="1"/>
  <c r="W81" i="1"/>
  <c r="W404" i="1"/>
  <c r="X389" i="1"/>
  <c r="W465" i="1"/>
  <c r="W613" i="1"/>
  <c r="W641" i="1"/>
  <c r="X50" i="1"/>
  <c r="W50" i="1"/>
  <c r="X302" i="1"/>
  <c r="W302" i="1"/>
  <c r="X295" i="1"/>
  <c r="W295" i="1"/>
  <c r="X359" i="1"/>
  <c r="W757" i="1"/>
  <c r="W168" i="1"/>
  <c r="W622" i="1"/>
  <c r="X622" i="1"/>
  <c r="X470" i="1"/>
  <c r="X727" i="1"/>
  <c r="W727" i="1"/>
  <c r="X504" i="1"/>
  <c r="W504" i="1"/>
  <c r="W610" i="1"/>
  <c r="X610" i="1"/>
  <c r="X383" i="1"/>
  <c r="X523" i="1"/>
  <c r="W523" i="1"/>
  <c r="X171" i="1"/>
  <c r="W171" i="1"/>
  <c r="W160" i="1"/>
  <c r="X160" i="1"/>
  <c r="X684" i="1"/>
  <c r="W684" i="1"/>
  <c r="W207" i="1"/>
  <c r="X207" i="1"/>
  <c r="W311" i="1"/>
  <c r="W276" i="1"/>
  <c r="X661" i="1"/>
  <c r="X739" i="1"/>
  <c r="X288" i="1"/>
  <c r="X591" i="1"/>
  <c r="W734" i="1"/>
  <c r="W414" i="1"/>
  <c r="W396" i="1"/>
  <c r="W716" i="1"/>
  <c r="X464" i="1"/>
  <c r="W464" i="1"/>
  <c r="X272" i="1"/>
  <c r="X688" i="1"/>
  <c r="W712" i="1"/>
  <c r="W172" i="1"/>
  <c r="W359" i="1"/>
  <c r="X584" i="1"/>
  <c r="X680" i="1"/>
  <c r="W528" i="1"/>
  <c r="W548" i="1"/>
  <c r="W416" i="1"/>
  <c r="W361" i="1"/>
  <c r="X80" i="1"/>
  <c r="X537" i="1"/>
  <c r="W537" i="1"/>
  <c r="W220" i="1"/>
  <c r="X220" i="1"/>
  <c r="X71" i="1"/>
  <c r="W71" i="1"/>
  <c r="X735" i="1"/>
  <c r="X179" i="1"/>
  <c r="W179" i="1"/>
  <c r="X477" i="1"/>
  <c r="W101" i="1"/>
  <c r="X705" i="1"/>
  <c r="W705" i="1"/>
  <c r="X634" i="1"/>
  <c r="X741" i="1"/>
  <c r="X726" i="1"/>
  <c r="W726" i="1"/>
  <c r="X208" i="1"/>
  <c r="W208" i="1"/>
  <c r="X444" i="1"/>
  <c r="W444" i="1"/>
  <c r="W637" i="1"/>
  <c r="W395" i="1"/>
  <c r="W700" i="1"/>
  <c r="W159" i="1"/>
  <c r="W473" i="1"/>
  <c r="X722" i="1"/>
  <c r="W722" i="1"/>
  <c r="X675" i="1"/>
  <c r="W675" i="1"/>
  <c r="W54" i="1"/>
  <c r="X54" i="1"/>
  <c r="W551" i="1"/>
  <c r="X755" i="1"/>
  <c r="W755" i="1"/>
  <c r="X51" i="1"/>
  <c r="W754" i="1"/>
  <c r="W380" i="1"/>
  <c r="X29" i="1"/>
  <c r="W29" i="1"/>
  <c r="X337" i="1"/>
  <c r="W314" i="1"/>
  <c r="W541" i="1"/>
  <c r="W742" i="1"/>
  <c r="W86" i="1"/>
  <c r="X393" i="1"/>
  <c r="W393" i="1"/>
  <c r="W630" i="1"/>
  <c r="W128" i="1"/>
  <c r="X731" i="1"/>
  <c r="X607" i="1"/>
  <c r="W607" i="1"/>
  <c r="X616" i="1"/>
  <c r="W616" i="1"/>
  <c r="X573" i="1"/>
  <c r="X226" i="1"/>
  <c r="W573" i="1"/>
  <c r="X427" i="1"/>
  <c r="W427" i="1"/>
  <c r="W265" i="1"/>
  <c r="X418" i="1"/>
  <c r="W418" i="1"/>
  <c r="W702" i="1"/>
  <c r="W477" i="1"/>
  <c r="W301" i="1"/>
  <c r="X159" i="1"/>
  <c r="W600" i="1"/>
  <c r="X53" i="1"/>
  <c r="X631" i="1"/>
  <c r="W631" i="1"/>
  <c r="X267" i="1"/>
  <c r="W267" i="1"/>
  <c r="X468" i="1"/>
  <c r="W468" i="1"/>
  <c r="X262" i="1"/>
  <c r="W262" i="1"/>
  <c r="X93" i="1"/>
  <c r="W93" i="1"/>
  <c r="X63" i="1"/>
  <c r="W63" i="1"/>
  <c r="X653" i="1"/>
  <c r="W653" i="1"/>
  <c r="X257" i="1"/>
  <c r="X410" i="1"/>
  <c r="X36" i="1"/>
  <c r="W36" i="1"/>
  <c r="W216" i="1"/>
  <c r="X216" i="1"/>
  <c r="X648" i="1"/>
  <c r="W648" i="1"/>
  <c r="X576" i="1"/>
  <c r="X131" i="1"/>
  <c r="X188" i="1"/>
  <c r="W188" i="1"/>
  <c r="W432" i="1"/>
  <c r="X475" i="1"/>
  <c r="X626" i="1"/>
  <c r="W626" i="1"/>
  <c r="W690" i="1"/>
  <c r="W401" i="1"/>
  <c r="W425" i="1"/>
  <c r="W741" i="1"/>
  <c r="W681" i="1"/>
  <c r="W735" i="1"/>
  <c r="W739" i="1"/>
  <c r="W533" i="1"/>
  <c r="W264" i="1"/>
  <c r="X61" i="1"/>
  <c r="W61" i="1"/>
  <c r="X343" i="1"/>
  <c r="W343" i="1"/>
  <c r="X486" i="1"/>
  <c r="W486" i="1"/>
  <c r="X432" i="1"/>
  <c r="X134" i="1"/>
  <c r="W134" i="1"/>
  <c r="W506" i="1"/>
  <c r="W215" i="1"/>
  <c r="W620" i="1"/>
  <c r="W674" i="1"/>
  <c r="W248" i="1"/>
  <c r="X674" i="1"/>
  <c r="W470" i="1"/>
  <c r="W515" i="1"/>
  <c r="W751" i="1"/>
  <c r="W350" i="1"/>
  <c r="W252" i="1"/>
  <c r="W520" i="1"/>
  <c r="W711" i="1"/>
  <c r="W453" i="1"/>
  <c r="W182" i="1"/>
  <c r="W21" i="1"/>
  <c r="W75" i="1"/>
  <c r="W321" i="1"/>
  <c r="W719" i="1"/>
  <c r="X593" i="1"/>
  <c r="W268" i="1"/>
  <c r="W90" i="1"/>
  <c r="W191" i="1"/>
  <c r="W364" i="1"/>
  <c r="W22" i="1"/>
  <c r="W398" i="1"/>
  <c r="W768" i="1"/>
  <c r="W611" i="1"/>
  <c r="W483" i="1"/>
  <c r="W529" i="1"/>
  <c r="W652" i="1"/>
  <c r="W614" i="1"/>
  <c r="W373" i="1"/>
  <c r="W729" i="1"/>
  <c r="W362" i="1"/>
  <c r="W696" i="1"/>
  <c r="W312" i="1"/>
  <c r="W586" i="1"/>
  <c r="W271" i="1"/>
  <c r="X728" i="1"/>
  <c r="X367" i="1"/>
  <c r="W114" i="1"/>
  <c r="W79" i="1"/>
  <c r="W355" i="1"/>
  <c r="W135" i="1"/>
  <c r="W530" i="1"/>
  <c r="W598" i="1"/>
  <c r="W463" i="1"/>
  <c r="W146" i="1"/>
  <c r="W553" i="1"/>
  <c r="W72" i="1"/>
  <c r="W91" i="1"/>
  <c r="W688" i="1"/>
  <c r="W665" i="1"/>
  <c r="W591" i="1"/>
  <c r="W654" i="1"/>
  <c r="X385" i="1"/>
  <c r="X586" i="1"/>
  <c r="W94" i="1"/>
  <c r="W97" i="1"/>
  <c r="X209" i="1"/>
  <c r="W296" i="1"/>
  <c r="W635" i="1"/>
  <c r="W255" i="1"/>
  <c r="W669" i="1"/>
  <c r="W123" i="1"/>
  <c r="W126" i="1"/>
  <c r="W662" i="1"/>
  <c r="W539" i="1"/>
  <c r="W489" i="1"/>
  <c r="W184" i="1"/>
  <c r="X30" i="1"/>
  <c r="W56" i="1"/>
  <c r="W242" i="1"/>
  <c r="W201" i="1"/>
  <c r="W454" i="1"/>
  <c r="W743" i="1"/>
  <c r="W699" i="1"/>
  <c r="W51" i="1"/>
  <c r="W181" i="1"/>
  <c r="W95" i="1"/>
  <c r="W100" i="1"/>
  <c r="W15" i="1"/>
  <c r="W130" i="1"/>
  <c r="W456" i="1"/>
  <c r="W241" i="1"/>
  <c r="W502" i="1"/>
  <c r="W117" i="1"/>
  <c r="W526" i="1"/>
  <c r="X635" i="1"/>
  <c r="X255" i="1"/>
  <c r="W672" i="1"/>
  <c r="W379" i="1"/>
  <c r="W104" i="1"/>
  <c r="W266" i="1"/>
  <c r="W88" i="1"/>
  <c r="W363" i="1"/>
  <c r="W405" i="1"/>
  <c r="X40" i="1"/>
  <c r="X520" i="1"/>
  <c r="X694" i="1"/>
  <c r="W589" i="1"/>
  <c r="W275" i="1"/>
  <c r="W604" i="1"/>
  <c r="W254" i="1"/>
  <c r="W156" i="1"/>
  <c r="W519" i="1"/>
  <c r="X724" i="1"/>
  <c r="W136" i="1"/>
  <c r="W764" i="1"/>
  <c r="X379" i="1"/>
  <c r="W602" i="1"/>
  <c r="W424" i="1"/>
  <c r="W52" i="1"/>
  <c r="W433" i="1"/>
  <c r="W250" i="1"/>
  <c r="W211" i="1"/>
  <c r="W44" i="1"/>
  <c r="W47" i="1"/>
  <c r="W659" i="1"/>
  <c r="W457" i="1"/>
  <c r="W298" i="1"/>
  <c r="W422" i="1"/>
  <c r="W383" i="1"/>
  <c r="X127" i="1"/>
  <c r="X286" i="1"/>
  <c r="W200" i="1"/>
  <c r="W670" i="1"/>
  <c r="W625" i="1"/>
  <c r="W27" i="1"/>
  <c r="W291" i="1"/>
  <c r="W683" i="1"/>
  <c r="X156" i="1"/>
  <c r="W236" i="1"/>
  <c r="W392" i="1"/>
  <c r="W259" i="1"/>
  <c r="W721" i="1"/>
  <c r="W667" i="1"/>
  <c r="W576" i="1"/>
  <c r="W183" i="1"/>
  <c r="W196" i="1"/>
  <c r="X196" i="1"/>
  <c r="W403" i="1"/>
  <c r="X321" i="1"/>
  <c r="W186" i="1"/>
  <c r="W408" i="1"/>
  <c r="W458" i="1"/>
  <c r="W698" i="1"/>
  <c r="X398" i="1"/>
  <c r="W709" i="1"/>
  <c r="X709" i="1"/>
  <c r="X667" i="1"/>
  <c r="W109" i="1"/>
  <c r="W34" i="1"/>
  <c r="W210" i="1"/>
  <c r="W763" i="1"/>
  <c r="W206" i="1"/>
  <c r="W155" i="1"/>
  <c r="W660" i="1"/>
  <c r="W550" i="1"/>
  <c r="W332" i="1"/>
  <c r="W452" i="1"/>
  <c r="W372" i="1"/>
  <c r="W597" i="1"/>
  <c r="W300" i="1"/>
  <c r="W661" i="1"/>
  <c r="W203" i="1"/>
  <c r="W102" i="1"/>
  <c r="X64" i="1"/>
  <c r="W710" i="1"/>
  <c r="W693" i="1"/>
  <c r="W552" i="1"/>
  <c r="W214" i="1"/>
  <c r="W324" i="1"/>
  <c r="W382" i="1"/>
  <c r="X95" i="1"/>
  <c r="W400" i="1"/>
  <c r="W512" i="1"/>
  <c r="W49" i="1"/>
  <c r="X746" i="1"/>
  <c r="W46" i="1"/>
  <c r="W759" i="1"/>
  <c r="W84" i="1"/>
  <c r="W545" i="1"/>
  <c r="W281" i="1"/>
  <c r="X620" i="1"/>
  <c r="X189" i="1"/>
  <c r="X718" i="1"/>
  <c r="X691" i="1"/>
  <c r="X673" i="1"/>
  <c r="X503" i="1"/>
  <c r="W169" i="1"/>
  <c r="W697" i="1"/>
  <c r="W713" i="1"/>
  <c r="W499" i="1"/>
  <c r="X499" i="1"/>
  <c r="W668" i="1"/>
  <c r="X668" i="1"/>
  <c r="W222" i="1"/>
  <c r="W565" i="1"/>
  <c r="X659" i="1"/>
  <c r="W509" i="1"/>
  <c r="W66" i="1"/>
  <c r="W80" i="1"/>
  <c r="W412" i="1"/>
  <c r="W229" i="1"/>
  <c r="X236" i="1"/>
  <c r="X719" i="1"/>
  <c r="W461" i="1"/>
  <c r="W503" i="1"/>
  <c r="W139" i="1"/>
  <c r="W320" i="1"/>
  <c r="W132" i="1"/>
  <c r="W469" i="1"/>
  <c r="W544" i="1"/>
  <c r="W115" i="1"/>
  <c r="W35" i="1"/>
  <c r="W595" i="1"/>
  <c r="W655" i="1"/>
  <c r="W294" i="1"/>
  <c r="W730" i="1"/>
  <c r="W108" i="1"/>
  <c r="W623" i="1"/>
  <c r="W703" i="1"/>
  <c r="W176" i="1"/>
  <c r="W110" i="1"/>
  <c r="X720" i="1"/>
  <c r="X442" i="1"/>
  <c r="X12" i="1"/>
  <c r="W664" i="1"/>
  <c r="W494" i="1"/>
  <c r="W258" i="1"/>
  <c r="W636" i="1"/>
  <c r="W118" i="1"/>
  <c r="X513" i="1"/>
  <c r="W244" i="1"/>
  <c r="X244" i="1"/>
  <c r="X628" i="1"/>
  <c r="X222" i="1"/>
  <c r="W448" i="1"/>
  <c r="W608" i="1"/>
  <c r="W6" i="1"/>
  <c r="W14" i="1"/>
  <c r="W64" i="1"/>
  <c r="W334" i="1"/>
  <c r="W247" i="1"/>
  <c r="W746" i="1"/>
  <c r="W228" i="1"/>
  <c r="W111" i="1"/>
  <c r="W765" i="1"/>
  <c r="X141" i="1"/>
  <c r="X329" i="1"/>
  <c r="W704" i="1"/>
  <c r="W345" i="1"/>
  <c r="W429" i="1"/>
  <c r="W187" i="1"/>
  <c r="W349" i="1"/>
  <c r="W336" i="1"/>
  <c r="W344" i="1"/>
  <c r="X103" i="1"/>
  <c r="X627" i="1"/>
  <c r="X704" i="1"/>
  <c r="W402" i="1"/>
  <c r="X402" i="1"/>
  <c r="W335" i="1"/>
  <c r="W177" i="1"/>
  <c r="W231" i="1"/>
  <c r="W701" i="1"/>
  <c r="W329" i="1"/>
  <c r="X177" i="1"/>
  <c r="W243" i="1"/>
  <c r="W103" i="1"/>
  <c r="W521" i="1"/>
  <c r="X31" i="1"/>
  <c r="W682" i="1"/>
  <c r="W19" i="1"/>
  <c r="W411" i="1"/>
  <c r="W368" i="1"/>
  <c r="W98" i="1"/>
  <c r="W471" i="1"/>
  <c r="W531" i="1"/>
  <c r="W154" i="1"/>
  <c r="W717" i="1"/>
  <c r="W279" i="1"/>
  <c r="W671" i="1"/>
  <c r="W120" i="1"/>
  <c r="W365" i="1"/>
  <c r="W4" i="1"/>
  <c r="W407" i="1"/>
  <c r="X682" i="1"/>
  <c r="W536" i="1"/>
  <c r="W370" i="1"/>
  <c r="W663" i="1"/>
  <c r="W280" i="1"/>
  <c r="W178" i="1"/>
  <c r="W217" i="1"/>
  <c r="W341" i="1"/>
  <c r="W409" i="1"/>
  <c r="W459" i="1"/>
  <c r="W633" i="1"/>
  <c r="W219" i="1"/>
  <c r="W617" i="1"/>
  <c r="W325" i="1"/>
  <c r="X269" i="1"/>
  <c r="W348" i="1"/>
  <c r="W615" i="1"/>
  <c r="L459" i="1"/>
  <c r="M459" i="1" s="1"/>
  <c r="X44" i="1"/>
  <c r="X514" i="1"/>
  <c r="W514" i="1"/>
  <c r="W284" i="1"/>
  <c r="L316" i="1"/>
  <c r="M316" i="1" s="1"/>
  <c r="X147" i="1"/>
  <c r="W147" i="1"/>
  <c r="X339" i="1"/>
  <c r="L189" i="1"/>
  <c r="M189" i="1" s="1"/>
  <c r="L45" i="1"/>
  <c r="M45" i="1" s="1"/>
  <c r="W562" i="1"/>
  <c r="X562" i="1"/>
  <c r="L643" i="1"/>
  <c r="M643" i="1" s="1"/>
  <c r="W714" i="1"/>
  <c r="W481" i="1"/>
  <c r="W263" i="1"/>
  <c r="W747" i="1"/>
  <c r="W189" i="1"/>
  <c r="W557" i="1"/>
  <c r="W590" i="1"/>
  <c r="W339" i="1"/>
  <c r="W612" i="1"/>
  <c r="W246" i="1"/>
  <c r="X212" i="1"/>
  <c r="L574" i="1"/>
  <c r="M574" i="1" s="1"/>
  <c r="L97" i="1"/>
  <c r="M97" i="1" s="1"/>
  <c r="L134" i="1"/>
  <c r="M134" i="1" s="1"/>
  <c r="L166" i="1"/>
  <c r="M166" i="1" s="1"/>
  <c r="L735" i="1"/>
  <c r="M735" i="1" s="1"/>
  <c r="L563" i="1"/>
  <c r="M563" i="1" s="1"/>
  <c r="L155" i="1"/>
  <c r="M155" i="1" s="1"/>
  <c r="L727" i="1"/>
  <c r="M727" i="1" s="1"/>
  <c r="L745" i="1"/>
  <c r="M745" i="1" s="1"/>
  <c r="L600" i="1"/>
  <c r="M600" i="1" s="1"/>
  <c r="L364" i="1"/>
  <c r="M364" i="1" s="1"/>
  <c r="L326" i="1"/>
  <c r="M326" i="1" s="1"/>
  <c r="L178" i="1"/>
  <c r="M178" i="1" s="1"/>
  <c r="L222" i="1"/>
  <c r="M222" i="1" s="1"/>
  <c r="L230" i="1"/>
  <c r="M230" i="1" s="1"/>
  <c r="X157" i="1"/>
  <c r="L98" i="1"/>
  <c r="M98" i="1" s="1"/>
  <c r="L584" i="1"/>
  <c r="M584" i="1" s="1"/>
  <c r="L394" i="1"/>
  <c r="M394" i="1" s="1"/>
  <c r="L721" i="1"/>
  <c r="M721" i="1" s="1"/>
  <c r="L693" i="1"/>
  <c r="M693" i="1" s="1"/>
  <c r="L194" i="1"/>
  <c r="M194" i="1" s="1"/>
  <c r="L493" i="1"/>
  <c r="M493" i="1" s="1"/>
  <c r="X375" i="1"/>
  <c r="L465" i="1"/>
  <c r="M465" i="1" s="1"/>
  <c r="L458" i="1"/>
  <c r="M458" i="1" s="1"/>
  <c r="L295" i="1"/>
  <c r="M295" i="1" s="1"/>
  <c r="X515" i="1"/>
  <c r="L742" i="1"/>
  <c r="M742" i="1" s="1"/>
  <c r="L170" i="1"/>
  <c r="M170" i="1" s="1"/>
  <c r="L548" i="1"/>
  <c r="M548" i="1" s="1"/>
  <c r="L553" i="1"/>
  <c r="M553" i="1" s="1"/>
  <c r="L34" i="1"/>
  <c r="M34" i="1" s="1"/>
  <c r="L487" i="1"/>
  <c r="M487" i="1" s="1"/>
  <c r="L235" i="1"/>
  <c r="M235" i="1" s="1"/>
  <c r="L121" i="1"/>
  <c r="M121" i="1" s="1"/>
  <c r="L148" i="1"/>
  <c r="M148" i="1" s="1"/>
  <c r="L160" i="1"/>
  <c r="M160" i="1" s="1"/>
  <c r="L558" i="1"/>
  <c r="M558" i="1" s="1"/>
  <c r="W740" i="1"/>
  <c r="X740" i="1"/>
  <c r="X482" i="1"/>
  <c r="W482" i="1"/>
  <c r="L63" i="1"/>
  <c r="M63" i="1" s="1"/>
  <c r="L58" i="1"/>
  <c r="M58" i="1" s="1"/>
  <c r="L599" i="1"/>
  <c r="M599" i="1" s="1"/>
  <c r="L69" i="1"/>
  <c r="M69" i="1" s="1"/>
  <c r="L747" i="1"/>
  <c r="M747" i="1" s="1"/>
  <c r="L119" i="1"/>
  <c r="M119" i="1" s="1"/>
  <c r="L246" i="1"/>
  <c r="M246" i="1" s="1"/>
  <c r="W431" i="1"/>
  <c r="X431" i="1"/>
  <c r="L201" i="1"/>
  <c r="M201" i="1" s="1"/>
  <c r="X170" i="1"/>
  <c r="L165" i="1"/>
  <c r="M165" i="1" s="1"/>
  <c r="X303" i="1"/>
  <c r="W303" i="1"/>
  <c r="L4" i="1"/>
  <c r="M4" i="1" s="1"/>
  <c r="L337" i="1"/>
  <c r="M337" i="1" s="1"/>
  <c r="X384" i="1"/>
  <c r="W256" i="1"/>
  <c r="X256" i="1"/>
  <c r="X580" i="1"/>
  <c r="W580" i="1"/>
  <c r="X260" i="1"/>
  <c r="W260" i="1"/>
  <c r="L52" i="1"/>
  <c r="M52" i="1" s="1"/>
  <c r="L259" i="1"/>
  <c r="M259" i="1" s="1"/>
  <c r="L455" i="1"/>
  <c r="M455" i="1" s="1"/>
  <c r="L13" i="1"/>
  <c r="M13" i="1" s="1"/>
  <c r="L150" i="1"/>
  <c r="M150" i="1" s="1"/>
  <c r="L529" i="1"/>
  <c r="M529" i="1" s="1"/>
  <c r="L279" i="1"/>
  <c r="M279" i="1" s="1"/>
  <c r="L227" i="1"/>
  <c r="M227" i="1" s="1"/>
  <c r="W25" i="1"/>
  <c r="X714" i="1"/>
  <c r="W738" i="1"/>
  <c r="X601" i="1"/>
  <c r="W240" i="1"/>
  <c r="L323" i="1"/>
  <c r="M323" i="1" s="1"/>
  <c r="L550" i="1"/>
  <c r="M550" i="1" s="1"/>
  <c r="L44" i="1"/>
  <c r="M44" i="1" s="1"/>
  <c r="L684" i="1"/>
  <c r="M684" i="1" s="1"/>
  <c r="L302" i="1"/>
  <c r="M302" i="1" s="1"/>
  <c r="L265" i="1"/>
  <c r="M265" i="1" s="1"/>
  <c r="L411" i="1"/>
  <c r="M411" i="1" s="1"/>
  <c r="W750" i="1"/>
  <c r="X750" i="1"/>
  <c r="W492" i="1"/>
  <c r="X492" i="1"/>
  <c r="L635" i="1"/>
  <c r="M635" i="1" s="1"/>
  <c r="X144" i="1"/>
  <c r="W144" i="1"/>
  <c r="W376" i="1"/>
  <c r="W45" i="1"/>
  <c r="W715" i="1"/>
  <c r="X382" i="1"/>
  <c r="W198" i="1"/>
  <c r="W603" i="1"/>
  <c r="W466" i="1"/>
  <c r="W143" i="1"/>
  <c r="W8" i="1"/>
  <c r="W733" i="1"/>
  <c r="W306" i="1"/>
  <c r="W381" i="1"/>
  <c r="W133" i="1"/>
  <c r="W28" i="1"/>
  <c r="W566" i="1"/>
  <c r="L676" i="1"/>
  <c r="M676" i="1" s="1"/>
  <c r="L625" i="1"/>
  <c r="M625" i="1" s="1"/>
  <c r="L300" i="1"/>
  <c r="M300" i="1" s="1"/>
  <c r="L677" i="1"/>
  <c r="M677" i="1" s="1"/>
  <c r="L181" i="1"/>
  <c r="M181" i="1" s="1"/>
  <c r="L699" i="1"/>
  <c r="M699" i="1" s="1"/>
  <c r="L603" i="1"/>
  <c r="M603" i="1" s="1"/>
  <c r="L6" i="1"/>
  <c r="M6" i="1" s="1"/>
  <c r="W572" i="1"/>
  <c r="L332" i="1"/>
  <c r="M332" i="1" s="1"/>
  <c r="L168" i="1"/>
  <c r="M168" i="1" s="1"/>
  <c r="L22" i="1"/>
  <c r="M22" i="1" s="1"/>
  <c r="L720" i="1"/>
  <c r="M720" i="1" s="1"/>
  <c r="L471" i="1"/>
  <c r="M471" i="1" s="1"/>
  <c r="L734" i="1"/>
  <c r="M734" i="1" s="1"/>
  <c r="L536" i="1"/>
  <c r="M536" i="1" s="1"/>
  <c r="L602" i="1"/>
  <c r="M602" i="1" s="1"/>
  <c r="L133" i="1"/>
  <c r="M133" i="1" s="1"/>
  <c r="L515" i="1"/>
  <c r="M515" i="1" s="1"/>
  <c r="L32" i="1"/>
  <c r="M32" i="1" s="1"/>
  <c r="L305" i="1"/>
  <c r="M305" i="1" s="1"/>
  <c r="L264" i="1"/>
  <c r="M264" i="1" s="1"/>
  <c r="L294" i="1"/>
  <c r="M294" i="1" s="1"/>
  <c r="L339" i="1"/>
  <c r="M339" i="1" s="1"/>
  <c r="L9" i="1"/>
  <c r="M9" i="1" s="1"/>
  <c r="L421" i="1"/>
  <c r="M421" i="1" s="1"/>
  <c r="L607" i="1"/>
  <c r="M607" i="1" s="1"/>
  <c r="L695" i="1"/>
  <c r="M695" i="1" s="1"/>
  <c r="L208" i="1"/>
  <c r="M208" i="1" s="1"/>
  <c r="L187" i="1"/>
  <c r="M187" i="1" s="1"/>
  <c r="L419" i="1"/>
  <c r="M419" i="1" s="1"/>
  <c r="L340" i="1"/>
  <c r="M340" i="1" s="1"/>
  <c r="W581" i="1"/>
  <c r="X581" i="1"/>
  <c r="X193" i="1"/>
  <c r="X556" i="1"/>
  <c r="W556" i="1"/>
  <c r="W140" i="1"/>
  <c r="X140" i="1"/>
  <c r="L561" i="1"/>
  <c r="M561" i="1" s="1"/>
  <c r="L334" i="1"/>
  <c r="M334" i="1" s="1"/>
  <c r="L492" i="1"/>
  <c r="M492" i="1" s="1"/>
  <c r="L184" i="1"/>
  <c r="M184" i="1" s="1"/>
  <c r="L70" i="1"/>
  <c r="M70" i="1" s="1"/>
  <c r="L654" i="1"/>
  <c r="M654" i="1" s="1"/>
  <c r="X686" i="1"/>
  <c r="W686" i="1"/>
  <c r="L203" i="1"/>
  <c r="M203" i="1" s="1"/>
  <c r="L614" i="1"/>
  <c r="M614" i="1" s="1"/>
  <c r="L407" i="1"/>
  <c r="M407" i="1" s="1"/>
  <c r="L10" i="1"/>
  <c r="M10" i="1" s="1"/>
  <c r="L360" i="1"/>
  <c r="M360" i="1" s="1"/>
  <c r="L276" i="1"/>
  <c r="M276" i="1" s="1"/>
  <c r="L296" i="1"/>
  <c r="M296" i="1" s="1"/>
  <c r="L646" i="1"/>
  <c r="M646" i="1" s="1"/>
  <c r="L420" i="1"/>
  <c r="M420" i="1" s="1"/>
  <c r="X567" i="1"/>
  <c r="W567" i="1"/>
  <c r="L760" i="1"/>
  <c r="M760" i="1" s="1"/>
  <c r="X32" i="1"/>
  <c r="X481" i="1"/>
  <c r="L542" i="1"/>
  <c r="M542" i="1" s="1"/>
  <c r="L115" i="1"/>
  <c r="M115" i="1" s="1"/>
  <c r="L77" i="1"/>
  <c r="M77" i="1" s="1"/>
  <c r="W70" i="1"/>
  <c r="W760" i="1"/>
  <c r="W619" i="1"/>
  <c r="L696" i="1"/>
  <c r="M696" i="1" s="1"/>
  <c r="L252" i="1"/>
  <c r="M252" i="1" s="1"/>
  <c r="L595" i="1"/>
  <c r="M595" i="1" s="1"/>
  <c r="L212" i="1"/>
  <c r="M212" i="1" s="1"/>
  <c r="L80" i="1"/>
  <c r="M80" i="1" s="1"/>
  <c r="L651" i="1"/>
  <c r="M651" i="1" s="1"/>
  <c r="L179" i="1"/>
  <c r="M179" i="1" s="1"/>
  <c r="L15" i="1"/>
  <c r="M15" i="1" s="1"/>
  <c r="L188" i="1"/>
  <c r="M188" i="1" s="1"/>
  <c r="L578" i="1"/>
  <c r="M578" i="1" s="1"/>
  <c r="L670" i="1"/>
  <c r="M670" i="1" s="1"/>
  <c r="L469" i="1"/>
  <c r="M469" i="1" s="1"/>
  <c r="L433" i="1"/>
  <c r="M433" i="1" s="1"/>
  <c r="L403" i="1"/>
  <c r="M403" i="1" s="1"/>
  <c r="L555" i="1"/>
  <c r="M555" i="1" s="1"/>
  <c r="L406" i="1"/>
  <c r="M406" i="1" s="1"/>
  <c r="L540" i="1"/>
  <c r="M540" i="1" s="1"/>
  <c r="L666" i="1"/>
  <c r="M666" i="1" s="1"/>
  <c r="L497" i="1"/>
  <c r="M497" i="1" s="1"/>
  <c r="L100" i="1"/>
  <c r="M100" i="1" s="1"/>
  <c r="L18" i="1"/>
  <c r="M18" i="1" s="1"/>
  <c r="L92" i="1"/>
  <c r="M92" i="1" s="1"/>
  <c r="L146" i="1"/>
  <c r="M146" i="1" s="1"/>
  <c r="L568" i="1"/>
  <c r="M568" i="1" s="1"/>
  <c r="L701" i="1"/>
  <c r="M701" i="1" s="1"/>
  <c r="L141" i="1"/>
  <c r="M141" i="1" s="1"/>
  <c r="L318" i="1"/>
  <c r="M318" i="1" s="1"/>
  <c r="L503" i="1"/>
  <c r="M503" i="1" s="1"/>
  <c r="L678" i="1"/>
  <c r="M678" i="1" s="1"/>
  <c r="X380" i="1"/>
  <c r="L640" i="1"/>
  <c r="M640" i="1" s="1"/>
  <c r="W375" i="1"/>
  <c r="L72" i="1"/>
  <c r="M72" i="1" s="1"/>
  <c r="L756" i="1"/>
  <c r="M756" i="1" s="1"/>
  <c r="L127" i="1"/>
  <c r="M127" i="1" s="1"/>
  <c r="L751" i="1"/>
  <c r="M751" i="1" s="1"/>
  <c r="L351" i="1"/>
  <c r="M351" i="1" s="1"/>
  <c r="L30" i="1"/>
  <c r="M30" i="1" s="1"/>
  <c r="L42" i="1"/>
  <c r="M42" i="1" s="1"/>
  <c r="L27" i="1"/>
  <c r="M27" i="1" s="1"/>
  <c r="L361" i="1"/>
  <c r="M361" i="1" s="1"/>
  <c r="L60" i="1"/>
  <c r="M60" i="1" s="1"/>
  <c r="W460" i="1"/>
  <c r="X460" i="1"/>
  <c r="L372" i="1"/>
  <c r="M372" i="1" s="1"/>
  <c r="W439" i="1"/>
  <c r="X439" i="1"/>
  <c r="L174" i="1"/>
  <c r="M174" i="1" s="1"/>
  <c r="W202" i="1"/>
  <c r="X202" i="1"/>
  <c r="X328" i="1"/>
  <c r="L657" i="1"/>
  <c r="M657" i="1" s="1"/>
  <c r="L752" i="1"/>
  <c r="M752" i="1" s="1"/>
  <c r="L648" i="1"/>
  <c r="M648" i="1" s="1"/>
  <c r="L389" i="1"/>
  <c r="M389" i="1" s="1"/>
  <c r="L428" i="1"/>
  <c r="M428" i="1" s="1"/>
  <c r="L68" i="1"/>
  <c r="M68" i="1" s="1"/>
  <c r="L330" i="1"/>
  <c r="M330" i="1" s="1"/>
  <c r="W748" i="1"/>
  <c r="X748" i="1"/>
  <c r="L267" i="1"/>
  <c r="M267" i="1" s="1"/>
  <c r="L56" i="1"/>
  <c r="M56" i="1" s="1"/>
  <c r="L55" i="1"/>
  <c r="M55" i="1" s="1"/>
  <c r="W33" i="1"/>
  <c r="W505" i="1"/>
  <c r="W58" i="1"/>
  <c r="W38" i="1"/>
  <c r="W442" i="1"/>
  <c r="W297" i="1"/>
  <c r="W443" i="1"/>
  <c r="W558" i="1"/>
  <c r="X22" i="1"/>
  <c r="W546" i="1"/>
  <c r="W337" i="1"/>
  <c r="W286" i="1"/>
  <c r="W561" i="1"/>
  <c r="W170" i="1"/>
  <c r="W273" i="1"/>
  <c r="X227" i="1"/>
  <c r="L111" i="1"/>
  <c r="M111" i="1" s="1"/>
  <c r="L217" i="1"/>
  <c r="M217" i="1" s="1"/>
  <c r="L626" i="1"/>
  <c r="M626" i="1" s="1"/>
  <c r="L653" i="1"/>
  <c r="M653" i="1" s="1"/>
  <c r="L517" i="1"/>
  <c r="M517" i="1" s="1"/>
  <c r="L554" i="1"/>
  <c r="M554" i="1" s="1"/>
  <c r="L101" i="1"/>
  <c r="M101" i="1" s="1"/>
  <c r="L616" i="1"/>
  <c r="M616" i="1" s="1"/>
  <c r="L154" i="1"/>
  <c r="M154" i="1" s="1"/>
  <c r="L370" i="1"/>
  <c r="M370" i="1" s="1"/>
  <c r="L766" i="1"/>
  <c r="M766" i="1" s="1"/>
  <c r="L39" i="1"/>
  <c r="M39" i="1" s="1"/>
  <c r="L81" i="1"/>
  <c r="M81" i="1" s="1"/>
  <c r="L703" i="1"/>
  <c r="M703" i="1" s="1"/>
  <c r="L590" i="1"/>
  <c r="M590" i="1" s="1"/>
  <c r="L363" i="1"/>
  <c r="M363" i="1" s="1"/>
  <c r="W571" i="1"/>
  <c r="L634" i="1"/>
  <c r="M634" i="1" s="1"/>
  <c r="L539" i="1"/>
  <c r="M539" i="1" s="1"/>
  <c r="L642" i="1"/>
  <c r="M642" i="1" s="1"/>
  <c r="L314" i="1"/>
  <c r="M314" i="1" s="1"/>
  <c r="L477" i="1"/>
  <c r="M477" i="1" s="1"/>
  <c r="L211" i="1"/>
  <c r="M211" i="1" s="1"/>
  <c r="L716" i="1"/>
  <c r="M716" i="1" s="1"/>
  <c r="W193" i="1"/>
  <c r="L763" i="1"/>
  <c r="M763" i="1" s="1"/>
  <c r="X413" i="1"/>
  <c r="W413" i="1"/>
  <c r="X430" i="1"/>
  <c r="L532" i="1"/>
  <c r="M532" i="1" s="1"/>
  <c r="L241" i="1"/>
  <c r="M241" i="1" s="1"/>
  <c r="L139" i="1"/>
  <c r="M139" i="1" s="1"/>
  <c r="L764" i="1"/>
  <c r="M764" i="1" s="1"/>
  <c r="L544" i="1"/>
  <c r="M544" i="1" s="1"/>
  <c r="L270" i="1"/>
  <c r="M270" i="1" s="1"/>
  <c r="L331" i="1"/>
  <c r="M331" i="1" s="1"/>
  <c r="X426" i="1"/>
  <c r="W426" i="1"/>
  <c r="L280" i="1"/>
  <c r="M280" i="1" s="1"/>
  <c r="W644" i="1"/>
  <c r="X644" i="1"/>
  <c r="L48" i="1"/>
  <c r="M48" i="1" s="1"/>
  <c r="L613" i="1"/>
  <c r="M613" i="1" s="1"/>
  <c r="L551" i="1"/>
  <c r="M551" i="1" s="1"/>
  <c r="L717" i="1"/>
  <c r="M717" i="1" s="1"/>
  <c r="L552" i="1"/>
  <c r="M552" i="1" s="1"/>
  <c r="L453" i="1"/>
  <c r="M453" i="1" s="1"/>
  <c r="L429" i="1"/>
  <c r="M429" i="1" s="1"/>
  <c r="L322" i="1"/>
  <c r="M322" i="1" s="1"/>
  <c r="W180" i="1"/>
  <c r="X180" i="1"/>
  <c r="W384" i="1"/>
  <c r="W316" i="1"/>
  <c r="L324" i="1"/>
  <c r="M324" i="1" s="1"/>
  <c r="L213" i="1"/>
  <c r="M213" i="1" s="1"/>
  <c r="L233" i="1"/>
  <c r="M233" i="1" s="1"/>
  <c r="L690" i="1"/>
  <c r="M690" i="1" s="1"/>
  <c r="W685" i="1"/>
  <c r="W599" i="1"/>
  <c r="W165" i="1"/>
  <c r="W706" i="1"/>
  <c r="L675" i="1"/>
  <c r="M675" i="1" s="1"/>
  <c r="L586" i="1"/>
  <c r="M586" i="1" s="1"/>
  <c r="L109" i="1"/>
  <c r="M109" i="1" s="1"/>
  <c r="L681" i="1"/>
  <c r="M681" i="1" s="1"/>
  <c r="L691" i="1"/>
  <c r="M691" i="1" s="1"/>
  <c r="L50" i="1"/>
  <c r="M50" i="1" s="1"/>
  <c r="L746" i="1"/>
  <c r="M746" i="1" s="1"/>
  <c r="L365" i="1"/>
  <c r="M365" i="1" s="1"/>
  <c r="L737" i="1"/>
  <c r="M737" i="1" s="1"/>
  <c r="L409" i="1"/>
  <c r="M409" i="1" s="1"/>
  <c r="L238" i="1"/>
  <c r="M238" i="1" s="1"/>
  <c r="L641" i="1"/>
  <c r="M641" i="1" s="1"/>
  <c r="L102" i="1"/>
  <c r="M102" i="1" s="1"/>
  <c r="L292" i="1"/>
  <c r="M292" i="1" s="1"/>
  <c r="L436" i="1"/>
  <c r="M436" i="1" s="1"/>
  <c r="L698" i="1"/>
  <c r="M698" i="1" s="1"/>
  <c r="L585" i="1"/>
  <c r="M585" i="1" s="1"/>
  <c r="L197" i="1"/>
  <c r="M197" i="1" s="1"/>
  <c r="L404" i="1"/>
  <c r="M404" i="1" s="1"/>
  <c r="L320" i="1"/>
  <c r="M320" i="1" s="1"/>
  <c r="L362" i="1"/>
  <c r="M362" i="1" s="1"/>
  <c r="L530" i="1"/>
  <c r="M530" i="1" s="1"/>
  <c r="L638" i="1"/>
  <c r="M638" i="1" s="1"/>
  <c r="L310" i="1"/>
  <c r="M310" i="1" s="1"/>
  <c r="L445" i="1"/>
  <c r="M445" i="1" s="1"/>
  <c r="L423" i="1"/>
  <c r="M423" i="1" s="1"/>
  <c r="L630" i="1"/>
  <c r="M630" i="1" s="1"/>
  <c r="L543" i="1"/>
  <c r="M543" i="1" s="1"/>
  <c r="L49" i="1"/>
  <c r="M49" i="1" s="1"/>
  <c r="X284" i="1"/>
  <c r="L702" i="1"/>
  <c r="M702" i="1" s="1"/>
  <c r="L490" i="1"/>
  <c r="M490" i="1" s="1"/>
  <c r="L23" i="1"/>
  <c r="M23" i="1" s="1"/>
  <c r="X106" i="1"/>
  <c r="L597" i="1"/>
  <c r="M597" i="1" s="1"/>
  <c r="L186" i="1"/>
  <c r="M186" i="1" s="1"/>
  <c r="L191" i="1"/>
  <c r="M191" i="1" s="1"/>
  <c r="L724" i="1"/>
  <c r="M724" i="1" s="1"/>
  <c r="L190" i="1"/>
  <c r="M190" i="1" s="1"/>
  <c r="L262" i="1"/>
  <c r="M262" i="1" s="1"/>
  <c r="L519" i="1"/>
  <c r="M519" i="1" s="1"/>
  <c r="W153" i="1"/>
  <c r="X153" i="1"/>
  <c r="W87" i="1"/>
  <c r="X87" i="1"/>
  <c r="W524" i="1"/>
  <c r="X524" i="1"/>
  <c r="L64" i="1"/>
  <c r="M64" i="1" s="1"/>
  <c r="X754" i="1"/>
  <c r="L200" i="1"/>
  <c r="M200" i="1" s="1"/>
  <c r="W293" i="1"/>
  <c r="X293" i="1"/>
  <c r="L452" i="1"/>
  <c r="M452" i="1" s="1"/>
  <c r="W163" i="1"/>
  <c r="X163" i="1"/>
  <c r="L669" i="1"/>
  <c r="M669" i="1" s="1"/>
  <c r="W538" i="1"/>
  <c r="X538" i="1"/>
  <c r="W199" i="1"/>
  <c r="X199" i="1"/>
  <c r="W564" i="1"/>
  <c r="X564" i="1"/>
  <c r="X234" i="1"/>
  <c r="W234" i="1"/>
  <c r="X233" i="1"/>
  <c r="X472" i="1"/>
  <c r="X449" i="1"/>
  <c r="W449" i="1"/>
  <c r="W233" i="1"/>
  <c r="W645" i="1"/>
  <c r="X645" i="1"/>
  <c r="X37" i="1"/>
  <c r="X347" i="1"/>
  <c r="W347" i="1"/>
  <c r="W386" i="1"/>
  <c r="X386" i="1"/>
  <c r="W498" i="1"/>
  <c r="W357" i="1"/>
  <c r="X357" i="1"/>
  <c r="X758" i="1"/>
  <c r="W257" i="1"/>
  <c r="W588" i="1"/>
  <c r="X588" i="1"/>
  <c r="W758" i="1"/>
  <c r="X568" i="1"/>
  <c r="W330" i="1"/>
  <c r="X278" i="1"/>
  <c r="W278" i="1"/>
  <c r="X68" i="1"/>
  <c r="W560" i="1"/>
  <c r="X560" i="1"/>
  <c r="W164" i="1"/>
  <c r="W319" i="1"/>
  <c r="X319" i="1"/>
  <c r="W124" i="1"/>
  <c r="X124" i="1"/>
  <c r="X221" i="1"/>
  <c r="W221" i="1"/>
  <c r="X225" i="1"/>
  <c r="X148" i="1"/>
  <c r="W605" i="1"/>
  <c r="X605" i="1"/>
  <c r="W173" i="1"/>
  <c r="X173" i="1"/>
  <c r="W224" i="1"/>
  <c r="X224" i="1"/>
  <c r="W725" i="1"/>
  <c r="W472" i="1"/>
  <c r="W647" i="1"/>
  <c r="W74" i="1"/>
  <c r="X74" i="1"/>
  <c r="W85" i="1"/>
  <c r="X85" i="1"/>
  <c r="X664" i="1"/>
  <c r="X26" i="1"/>
  <c r="W26" i="1"/>
  <c r="W57" i="1"/>
  <c r="X57" i="1"/>
  <c r="W766" i="1"/>
  <c r="X716" i="1"/>
  <c r="W419" i="1"/>
  <c r="W632" i="1"/>
  <c r="X632" i="1"/>
  <c r="X7" i="1"/>
  <c r="W7" i="1"/>
  <c r="X239" i="1"/>
  <c r="W239" i="1"/>
  <c r="W507" i="1"/>
  <c r="W649" i="1"/>
  <c r="X649" i="1"/>
  <c r="W390" i="1"/>
  <c r="X390" i="1"/>
  <c r="W592" i="1"/>
  <c r="X592" i="1"/>
  <c r="W579" i="1"/>
  <c r="X579" i="1"/>
  <c r="X205" i="1"/>
  <c r="W205" i="1"/>
  <c r="W356" i="1"/>
  <c r="X356" i="1"/>
  <c r="W446" i="1"/>
  <c r="X446" i="1"/>
  <c r="W287" i="1"/>
  <c r="X463" i="1"/>
  <c r="W60" i="1"/>
  <c r="W487" i="1"/>
  <c r="W235" i="1"/>
  <c r="X13" i="1"/>
  <c r="W20" i="1"/>
  <c r="X20" i="1"/>
  <c r="X621" i="1"/>
  <c r="X551" i="1"/>
  <c r="X484" i="1"/>
  <c r="W484" i="1"/>
  <c r="X366" i="1"/>
  <c r="W366" i="1"/>
  <c r="W371" i="1"/>
  <c r="X371" i="1"/>
  <c r="W485" i="1"/>
  <c r="X485" i="1"/>
  <c r="W609" i="1"/>
  <c r="X609" i="1"/>
  <c r="W251" i="1"/>
  <c r="W315" i="1"/>
  <c r="X629" i="1"/>
  <c r="W629" i="1"/>
  <c r="W510" i="1"/>
  <c r="X510" i="1"/>
  <c r="X753" i="1"/>
  <c r="W753" i="1"/>
  <c r="W387" i="1"/>
  <c r="X387" i="1"/>
  <c r="X17" i="1"/>
  <c r="W511" i="1"/>
  <c r="X511" i="1"/>
  <c r="W415" i="1"/>
  <c r="W218" i="1"/>
  <c r="W640" i="1"/>
  <c r="X487" i="1"/>
  <c r="W175" i="1"/>
  <c r="W436" i="1"/>
  <c r="X396" i="1"/>
  <c r="X578" i="1"/>
  <c r="W578" i="1"/>
  <c r="W438" i="1"/>
  <c r="X438" i="1"/>
  <c r="X326" i="1"/>
  <c r="W346" i="1"/>
  <c r="X192" i="1"/>
  <c r="W192" i="1"/>
  <c r="X447" i="1"/>
  <c r="W447" i="1"/>
  <c r="X527" i="1"/>
  <c r="W527" i="1"/>
  <c r="W639" i="1"/>
  <c r="X6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6C93D0-9092-403C-8E70-3EFA2F54015C}" keepAlive="1" name="Consulta - spaces_3iWczBNnn5rbfoUlE0Jd_uploads_git-blob-9864c7f811c613c3faab876659c6423 (2)" description="Conexión a la consulta 'spaces_3iWczBNnn5rbfoUlE0Jd_uploads_git-blob-9864c7f811c613c3faab876659c6423 (2)' en el libro." type="5" refreshedVersion="7" background="1" saveData="1">
    <dbPr connection="Provider=Microsoft.Mashup.OleDb.1;Data Source=$Workbook$;Location=&quot;spaces_3iWczBNnn5rbfoUlE0Jd_uploads_git-blob-9864c7f811c613c3faab876659c6423 (2)&quot;;Extended Properties=&quot;&quot;" command="SELECT * FROM [spaces_3iWczBNnn5rbfoUlE0Jd_uploads_git-blob-9864c7f811c613c3faab876659c6423 (2)]"/>
  </connection>
  <connection id="2" xr16:uid="{77147F6E-CE91-41CC-B931-E323B8D066D8}" keepAlive="1" name="Consulta - spaces_3iWczBNnn5rbfoUlE0Jd_uploads_git-blob-9864c7f811c613c3faab876659c64235709" description="Conexión a la consulta 'spaces_3iWczBNnn5rbfoUlE0Jd_uploads_git-blob-9864c7f811c613c3faab876659c64235709' en el libro." type="5" refreshedVersion="7" background="1" saveData="1">
    <dbPr connection="Provider=Microsoft.Mashup.OleDb.1;Data Source=$Workbook$;Location=spaces_3iWczBNnn5rbfoUlE0Jd_uploads_git-blob-9864c7f811c613c3faab876659c64235709;Extended Properties=&quot;&quot;" command="SELECT * FROM [spaces_3iWczBNnn5rbfoUlE0Jd_uploads_git-blob-9864c7f811c613c3faab876659c64235709]"/>
  </connection>
  <connection id="3" xr16:uid="{D953D295-262E-4716-942C-98416B02B0E7}" keepAlive="1" name="Consulta - spaces_3iWczBNnn5rbfoUlE0Jd_uploads_git-blob-d9e80ffbcef8a4adc6d29edd78618add5df" description="Conexión a la consulta 'spaces_3iWczBNnn5rbfoUlE0Jd_uploads_git-blob-d9e80ffbcef8a4adc6d29edd78618add5df' en el libro." type="5" refreshedVersion="7" background="1" saveData="1">
    <dbPr connection="Provider=Microsoft.Mashup.OleDb.1;Data Source=$Workbook$;Location=spaces_3iWczBNnn5rbfoUlE0Jd_uploads_git-blob-d9e80ffbcef8a4adc6d29edd78618add5df;Extended Properties=&quot;&quot;" command="SELECT * FROM [spaces_3iWczBNnn5rbfoUlE0Jd_uploads_git-blob-d9e80ffbcef8a4adc6d29edd78618add5df]"/>
  </connection>
  <connection id="4" xr16:uid="{57D98D70-3261-406E-913A-644DA0A9A1DB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7C61E092-E7B3-4733-A667-CEE8C95EEF16}" name="WorksheetConnection_EJERCICIO EXCELL HACKIO.xlsx!Datos_Sala" type="102" refreshedVersion="7" minRefreshableVersion="5">
    <extLst>
      <ext xmlns:x15="http://schemas.microsoft.com/office/spreadsheetml/2010/11/main" uri="{DE250136-89BD-433C-8126-D09CA5730AF9}">
        <x15:connection id="Datos_Sala" autoDelete="1">
          <x15:rangePr sourceName="_xlcn.WorksheetConnection_EJERCICIOEXCELLHACKIO.xlsxDatos_Sala"/>
        </x15:connection>
      </ext>
    </extLst>
  </connection>
</connections>
</file>

<file path=xl/sharedStrings.xml><?xml version="1.0" encoding="utf-8"?>
<sst xmlns="http://schemas.openxmlformats.org/spreadsheetml/2006/main" count="11421" uniqueCount="1229">
  <si>
    <t>Nombre del Cliente</t>
  </si>
  <si>
    <t>Hora de Salida</t>
  </si>
  <si>
    <t>Mesero Asignado</t>
  </si>
  <si>
    <t>Tipo de Servicio</t>
  </si>
  <si>
    <t>Propina</t>
  </si>
  <si>
    <t>Estado de la Mesa</t>
  </si>
  <si>
    <t>Platos Ordenados</t>
  </si>
  <si>
    <t>7</t>
  </si>
  <si>
    <t>Cliente_965</t>
  </si>
  <si>
    <t>Mesero_4</t>
  </si>
  <si>
    <t>Cena</t>
  </si>
  <si>
    <t>Libre</t>
  </si>
  <si>
    <t>Plato_8</t>
  </si>
  <si>
    <t>2</t>
  </si>
  <si>
    <t>Cliente_873</t>
  </si>
  <si>
    <t>Mesero_5</t>
  </si>
  <si>
    <t>Almuerzo</t>
  </si>
  <si>
    <t>Efectivo</t>
  </si>
  <si>
    <t>Ocupada</t>
  </si>
  <si>
    <t>Brasil</t>
  </si>
  <si>
    <t>Plato_9</t>
  </si>
  <si>
    <t>20</t>
  </si>
  <si>
    <t>Cliente_175</t>
  </si>
  <si>
    <t>Reservada</t>
  </si>
  <si>
    <t>Bolivia</t>
  </si>
  <si>
    <t>Plato_16</t>
  </si>
  <si>
    <t>18</t>
  </si>
  <si>
    <t>Cliente_290</t>
  </si>
  <si>
    <t>Mesero_2</t>
  </si>
  <si>
    <t>Chile</t>
  </si>
  <si>
    <t>Plato_20</t>
  </si>
  <si>
    <t>12</t>
  </si>
  <si>
    <t>Cliente_824</t>
  </si>
  <si>
    <t>Colombia</t>
  </si>
  <si>
    <t>Plato_18</t>
  </si>
  <si>
    <t>5</t>
  </si>
  <si>
    <t>Cliente_874</t>
  </si>
  <si>
    <t>Plato_2</t>
  </si>
  <si>
    <t>Cliente_999</t>
  </si>
  <si>
    <t>Plato_13</t>
  </si>
  <si>
    <t>15</t>
  </si>
  <si>
    <t>Cliente_606</t>
  </si>
  <si>
    <t>Plato_19</t>
  </si>
  <si>
    <t>17</t>
  </si>
  <si>
    <t>Cliente_640</t>
  </si>
  <si>
    <t>Plato_4</t>
  </si>
  <si>
    <t>1</t>
  </si>
  <si>
    <t>Cliente_742</t>
  </si>
  <si>
    <t>Desayuno</t>
  </si>
  <si>
    <t>Argentina</t>
  </si>
  <si>
    <t>Plato_6</t>
  </si>
  <si>
    <t>Cliente_636</t>
  </si>
  <si>
    <t>Mesero_3</t>
  </si>
  <si>
    <t>Plato_12</t>
  </si>
  <si>
    <t>Cliente_969</t>
  </si>
  <si>
    <t>Uruguay</t>
  </si>
  <si>
    <t>Plato_17</t>
  </si>
  <si>
    <t>19</t>
  </si>
  <si>
    <t>Cliente_148</t>
  </si>
  <si>
    <t>Cliente_501</t>
  </si>
  <si>
    <t>Plato_1</t>
  </si>
  <si>
    <t>6</t>
  </si>
  <si>
    <t>Cliente_1000</t>
  </si>
  <si>
    <t>Ecuador</t>
  </si>
  <si>
    <t>Cliente_612</t>
  </si>
  <si>
    <t>Cliente_711</t>
  </si>
  <si>
    <t>Cliente_552</t>
  </si>
  <si>
    <t>Plato_3</t>
  </si>
  <si>
    <t>4</t>
  </si>
  <si>
    <t>Cliente_627</t>
  </si>
  <si>
    <t>8</t>
  </si>
  <si>
    <t>Cliente_863</t>
  </si>
  <si>
    <t>Cliente_416</t>
  </si>
  <si>
    <t>Paraguay</t>
  </si>
  <si>
    <t>Plato_10</t>
  </si>
  <si>
    <t>Cliente_346</t>
  </si>
  <si>
    <t>Mesero_1</t>
  </si>
  <si>
    <t>16</t>
  </si>
  <si>
    <t>Cliente_381</t>
  </si>
  <si>
    <t>Plato_7</t>
  </si>
  <si>
    <t>Cliente_541</t>
  </si>
  <si>
    <t>10</t>
  </si>
  <si>
    <t>Cliente_486</t>
  </si>
  <si>
    <t>Cliente_8</t>
  </si>
  <si>
    <t>13</t>
  </si>
  <si>
    <t>Cliente_31</t>
  </si>
  <si>
    <t>Cliente_773</t>
  </si>
  <si>
    <t>Cliente_569</t>
  </si>
  <si>
    <t>9</t>
  </si>
  <si>
    <t>Cliente_199</t>
  </si>
  <si>
    <t>Cliente_670</t>
  </si>
  <si>
    <t>Cliente_380</t>
  </si>
  <si>
    <t>Cliente_536</t>
  </si>
  <si>
    <t>Cliente_892</t>
  </si>
  <si>
    <t>14</t>
  </si>
  <si>
    <t>Cliente_406</t>
  </si>
  <si>
    <t>Cliente_768</t>
  </si>
  <si>
    <t>Plato_14</t>
  </si>
  <si>
    <t>Cliente_131</t>
  </si>
  <si>
    <t>Venezuela</t>
  </si>
  <si>
    <t>Plato_5</t>
  </si>
  <si>
    <t>Cliente_850</t>
  </si>
  <si>
    <t>Cliente_124</t>
  </si>
  <si>
    <t>Cliente_741</t>
  </si>
  <si>
    <t>Cliente_173</t>
  </si>
  <si>
    <t>Cliente_653</t>
  </si>
  <si>
    <t>Cliente_628</t>
  </si>
  <si>
    <t>Cliente_412</t>
  </si>
  <si>
    <t>Cliente_318</t>
  </si>
  <si>
    <t>Cliente_560</t>
  </si>
  <si>
    <t>3</t>
  </si>
  <si>
    <t>Cliente_679</t>
  </si>
  <si>
    <t>Cliente_331</t>
  </si>
  <si>
    <t>Cliente_339</t>
  </si>
  <si>
    <t>Plato_15</t>
  </si>
  <si>
    <t>Cliente_151</t>
  </si>
  <si>
    <t>Cliente_576</t>
  </si>
  <si>
    <t>Cliente_474</t>
  </si>
  <si>
    <t>Cliente_445</t>
  </si>
  <si>
    <t>Cliente_881</t>
  </si>
  <si>
    <t>Cliente_230</t>
  </si>
  <si>
    <t>Plato_11</t>
  </si>
  <si>
    <t>Cliente_599</t>
  </si>
  <si>
    <t>Cliente_935</t>
  </si>
  <si>
    <t>Cliente_924</t>
  </si>
  <si>
    <t>11</t>
  </si>
  <si>
    <t>Cliente_788</t>
  </si>
  <si>
    <t>Cliente_539</t>
  </si>
  <si>
    <t>Cliente_978</t>
  </si>
  <si>
    <t>Cliente_577</t>
  </si>
  <si>
    <t>Cliente_429</t>
  </si>
  <si>
    <t>Cliente_553</t>
  </si>
  <si>
    <t>Cliente_228</t>
  </si>
  <si>
    <t>Cliente_775</t>
  </si>
  <si>
    <t>Cliente_928</t>
  </si>
  <si>
    <t>Cliente_243</t>
  </si>
  <si>
    <t>Cliente_617</t>
  </si>
  <si>
    <t>Cliente_184</t>
  </si>
  <si>
    <t>Cliente_277</t>
  </si>
  <si>
    <t>Cliente_244</t>
  </si>
  <si>
    <t>Cliente_26</t>
  </si>
  <si>
    <t>Cliente_746</t>
  </si>
  <si>
    <t>Cliente_929</t>
  </si>
  <si>
    <t>Cliente_702</t>
  </si>
  <si>
    <t>Cliente_161</t>
  </si>
  <si>
    <t>Cliente_269</t>
  </si>
  <si>
    <t>Cliente_350</t>
  </si>
  <si>
    <t>Cliente_823</t>
  </si>
  <si>
    <t>Cliente_755</t>
  </si>
  <si>
    <t>Cliente_289</t>
  </si>
  <si>
    <t>Cliente_476</t>
  </si>
  <si>
    <t>Cliente_780</t>
  </si>
  <si>
    <t>Cliente_523</t>
  </si>
  <si>
    <t>Cliente_498</t>
  </si>
  <si>
    <t>Cliente_54</t>
  </si>
  <si>
    <t>Cliente_666</t>
  </si>
  <si>
    <t>Cliente_858</t>
  </si>
  <si>
    <t>Cliente_275</t>
  </si>
  <si>
    <t>Cliente_871</t>
  </si>
  <si>
    <t>Cliente_183</t>
  </si>
  <si>
    <t>Cliente_442</t>
  </si>
  <si>
    <t>Cliente_992</t>
  </si>
  <si>
    <t>Cliente_508</t>
  </si>
  <si>
    <t>Cliente_436</t>
  </si>
  <si>
    <t>Cliente_676</t>
  </si>
  <si>
    <t>Cliente_667</t>
  </si>
  <si>
    <t>Cliente_609</t>
  </si>
  <si>
    <t>Cliente_563</t>
  </si>
  <si>
    <t>Cliente_12</t>
  </si>
  <si>
    <t>Cliente_912</t>
  </si>
  <si>
    <t>Cliente_736</t>
  </si>
  <si>
    <t>Cliente_328</t>
  </si>
  <si>
    <t>Cliente_958</t>
  </si>
  <si>
    <t>Cliente_332</t>
  </si>
  <si>
    <t>Cliente_348</t>
  </si>
  <si>
    <t>Cliente_259</t>
  </si>
  <si>
    <t>Cliente_316</t>
  </si>
  <si>
    <t>Cliente_600</t>
  </si>
  <si>
    <t>Cliente_732</t>
  </si>
  <si>
    <t>Cliente_473</t>
  </si>
  <si>
    <t>Cliente_717</t>
  </si>
  <si>
    <t>Cliente_665</t>
  </si>
  <si>
    <t>Cliente_989</t>
  </si>
  <si>
    <t>Cliente_27</t>
  </si>
  <si>
    <t>Cliente_194</t>
  </si>
  <si>
    <t>Cliente_696</t>
  </si>
  <si>
    <t>Cliente_618</t>
  </si>
  <si>
    <t>Cliente_115</t>
  </si>
  <si>
    <t>Cliente_527</t>
  </si>
  <si>
    <t>Cliente_71</t>
  </si>
  <si>
    <t>Cliente_140</t>
  </si>
  <si>
    <t>Cliente_172</t>
  </si>
  <si>
    <t>Cliente_835</t>
  </si>
  <si>
    <t>Cliente_821</t>
  </si>
  <si>
    <t>Cliente_977</t>
  </si>
  <si>
    <t>Cliente_509</t>
  </si>
  <si>
    <t>Cliente_690</t>
  </si>
  <si>
    <t>Cliente_740</t>
  </si>
  <si>
    <t>Cliente_930</t>
  </si>
  <si>
    <t>Cliente_257</t>
  </si>
  <si>
    <t>Cliente_112</t>
  </si>
  <si>
    <t>Cliente_392</t>
  </si>
  <si>
    <t>Cliente_110</t>
  </si>
  <si>
    <t>Cliente_728</t>
  </si>
  <si>
    <t>Cliente_865</t>
  </si>
  <si>
    <t>Cliente_88</t>
  </si>
  <si>
    <t>Cliente_710</t>
  </si>
  <si>
    <t>Cliente_268</t>
  </si>
  <si>
    <t>Cliente_83</t>
  </si>
  <si>
    <t>Cliente_988</t>
  </si>
  <si>
    <t>Cliente_372</t>
  </si>
  <si>
    <t>Cliente_208</t>
  </si>
  <si>
    <t>Cliente_138</t>
  </si>
  <si>
    <t>Cliente_798</t>
  </si>
  <si>
    <t>Cliente_959</t>
  </si>
  <si>
    <t>Cliente_657</t>
  </si>
  <si>
    <t>Cliente_592</t>
  </si>
  <si>
    <t>Cliente_575</t>
  </si>
  <si>
    <t>Cliente_336</t>
  </si>
  <si>
    <t>Cliente_841</t>
  </si>
  <si>
    <t>Cliente_19</t>
  </si>
  <si>
    <t>Cliente_59</t>
  </si>
  <si>
    <t>Cliente_799</t>
  </si>
  <si>
    <t>Cliente_623</t>
  </si>
  <si>
    <t>Cliente_946</t>
  </si>
  <si>
    <t>Cliente_626</t>
  </si>
  <si>
    <t>Cliente_593</t>
  </si>
  <si>
    <t>Cliente_368</t>
  </si>
  <si>
    <t>Cliente_36</t>
  </si>
  <si>
    <t>Cliente_485</t>
  </si>
  <si>
    <t>Cliente_778</t>
  </si>
  <si>
    <t>Cliente_725</t>
  </si>
  <si>
    <t>Cliente_103</t>
  </si>
  <si>
    <t>Cliente_282</t>
  </si>
  <si>
    <t>Cliente_143</t>
  </si>
  <si>
    <t>Cliente_714</t>
  </si>
  <si>
    <t>Cliente_950</t>
  </si>
  <si>
    <t>Cliente_663</t>
  </si>
  <si>
    <t>Cliente_804</t>
  </si>
  <si>
    <t>Cliente_786</t>
  </si>
  <si>
    <t>Cliente_489</t>
  </si>
  <si>
    <t>Cliente_117</t>
  </si>
  <si>
    <t>Cliente_239</t>
  </si>
  <si>
    <t>Cliente_484</t>
  </si>
  <si>
    <t>Cliente_446</t>
  </si>
  <si>
    <t>Cliente_750</t>
  </si>
  <si>
    <t>Cliente_721</t>
  </si>
  <si>
    <t>Cliente_724</t>
  </si>
  <si>
    <t>Plato_7, Plato_2</t>
  </si>
  <si>
    <t>Cliente_538</t>
  </si>
  <si>
    <t>Plato_17, Plato_6</t>
  </si>
  <si>
    <t>Cliente_911</t>
  </si>
  <si>
    <t>Plato_20, Plato_17, Plato_19, Plato_9</t>
  </si>
  <si>
    <t>Cliente_129</t>
  </si>
  <si>
    <t>Plato_11, Plato_16</t>
  </si>
  <si>
    <t>Cliente_938</t>
  </si>
  <si>
    <t>Plato_12, Plato_7</t>
  </si>
  <si>
    <t>Cliente_306</t>
  </si>
  <si>
    <t>Plato_15, Plato_19</t>
  </si>
  <si>
    <t>Cliente_974</t>
  </si>
  <si>
    <t>Plato_5, Plato_16, Plato_20</t>
  </si>
  <si>
    <t>Plato_2, Plato_7, Plato_12, Plato_15</t>
  </si>
  <si>
    <t>Cliente_33</t>
  </si>
  <si>
    <t>Plato_18, Plato_20</t>
  </si>
  <si>
    <t>Plato_16, Plato_2</t>
  </si>
  <si>
    <t>Cliente_890</t>
  </si>
  <si>
    <t>Plato_16, Plato_19, Plato_8, Plato_20</t>
  </si>
  <si>
    <t>Plato_3, Plato_11, Plato_14, Plato_2</t>
  </si>
  <si>
    <t>Plato_16, Plato_13, Plato_8</t>
  </si>
  <si>
    <t>Cliente_200</t>
  </si>
  <si>
    <t>Plato_8, Plato_4, Plato_5</t>
  </si>
  <si>
    <t>Cliente_190</t>
  </si>
  <si>
    <t>Plato_9, Plato_20, Plato_10, Plato_15</t>
  </si>
  <si>
    <t>Cliente_972</t>
  </si>
  <si>
    <t>Plato_8, Plato_1, Plato_14</t>
  </si>
  <si>
    <t>Cliente_210</t>
  </si>
  <si>
    <t>Plato_20, Plato_3, Plato_15, Plato_1</t>
  </si>
  <si>
    <t>Plato_4, Plato_18, Plato_9, Plato_8</t>
  </si>
  <si>
    <t>Cliente_427</t>
  </si>
  <si>
    <t>Plato_12, Plato_6</t>
  </si>
  <si>
    <t>Cliente_424</t>
  </si>
  <si>
    <t>Plato_10, Plato_9, Plato_14, Plato_20</t>
  </si>
  <si>
    <t>Cliente_107</t>
  </si>
  <si>
    <t>Plato_4, Plato_13, Plato_7</t>
  </si>
  <si>
    <t>Plato_8, Plato_10</t>
  </si>
  <si>
    <t>Cliente_358</t>
  </si>
  <si>
    <t>Plato_4, Plato_9</t>
  </si>
  <si>
    <t>Cliente_377</t>
  </si>
  <si>
    <t>Plato_1, Plato_4, Plato_17</t>
  </si>
  <si>
    <t>Cliente_361</t>
  </si>
  <si>
    <t>Plato_10, Plato_3</t>
  </si>
  <si>
    <t>Cliente_229</t>
  </si>
  <si>
    <t>Plato_9, Plato_12</t>
  </si>
  <si>
    <t>Plato_15, Plato_11, Plato_10, Plato_4</t>
  </si>
  <si>
    <t>Plato_8, Plato_6, Plato_15, Plato_10</t>
  </si>
  <si>
    <t>Cliente_1</t>
  </si>
  <si>
    <t>Plato_18, Plato_10</t>
  </si>
  <si>
    <t>Cliente_828</t>
  </si>
  <si>
    <t>Plato_2, Plato_9, Plato_11, Plato_17</t>
  </si>
  <si>
    <t>Cliente_167</t>
  </si>
  <si>
    <t>Plato_17, Plato_8, Plato_19</t>
  </si>
  <si>
    <t>Plato_9, Plato_11, Plato_16</t>
  </si>
  <si>
    <t>Cliente_870</t>
  </si>
  <si>
    <t>Plato_15, Plato_10, Plato_2</t>
  </si>
  <si>
    <t>Plato_5, Plato_20</t>
  </si>
  <si>
    <t>Cliente_814</t>
  </si>
  <si>
    <t>Plato_15, Plato_18, Plato_7, Plato_17</t>
  </si>
  <si>
    <t>Plato_10, Plato_1, Plato_13</t>
  </si>
  <si>
    <t>Plato_2, Plato_18, Plato_14</t>
  </si>
  <si>
    <t>Cliente_72</t>
  </si>
  <si>
    <t>Plato_11, Plato_14, Plato_3</t>
  </si>
  <si>
    <t>Cliente_963</t>
  </si>
  <si>
    <t>Plato_6, Plato_5, Plato_11</t>
  </si>
  <si>
    <t>Plato_7, Plato_15, Plato_4</t>
  </si>
  <si>
    <t>Cliente_708</t>
  </si>
  <si>
    <t>Plato_15, Plato_5</t>
  </si>
  <si>
    <t>Cliente_631</t>
  </si>
  <si>
    <t>Plato_14, Plato_11, Plato_5, Plato_4</t>
  </si>
  <si>
    <t>Cliente_894</t>
  </si>
  <si>
    <t>Plato_11, Plato_17, Plato_18</t>
  </si>
  <si>
    <t>Cliente_63</t>
  </si>
  <si>
    <t>Plato_14, Plato_2, Plato_19</t>
  </si>
  <si>
    <t>Cliente_144</t>
  </si>
  <si>
    <t>Plato_8, Plato_17, Plato_4, Plato_11</t>
  </si>
  <si>
    <t>Cliente_390</t>
  </si>
  <si>
    <t>Plato_11, Plato_7, Plato_19, Plato_15</t>
  </si>
  <si>
    <t>Cliente_886</t>
  </si>
  <si>
    <t>Plato_8, Plato_20, Plato_5, Plato_19</t>
  </si>
  <si>
    <t>Cliente_510</t>
  </si>
  <si>
    <t>Plato_5, Plato_3</t>
  </si>
  <si>
    <t>Cliente_878</t>
  </si>
  <si>
    <t>Plato_12, Plato_14, Plato_4, Plato_20</t>
  </si>
  <si>
    <t>Plato_4, Plato_11</t>
  </si>
  <si>
    <t>Plato_20, Plato_4, Plato_2, Plato_16</t>
  </si>
  <si>
    <t>Cliente_792</t>
  </si>
  <si>
    <t>Plato_2, Plato_12, Plato_17</t>
  </si>
  <si>
    <t>Plato_3, Plato_8</t>
  </si>
  <si>
    <t>Cliente_265</t>
  </si>
  <si>
    <t>Plato_3, Plato_20, Plato_19</t>
  </si>
  <si>
    <t>Plato_16, Plato_17, Plato_12, Plato_20</t>
  </si>
  <si>
    <t>Cliente_614</t>
  </si>
  <si>
    <t>Plato_19, Plato_20, Plato_4</t>
  </si>
  <si>
    <t>Cliente_352</t>
  </si>
  <si>
    <t>Plato_20, Plato_19, Plato_10, Plato_2</t>
  </si>
  <si>
    <t>Cliente_784</t>
  </si>
  <si>
    <t>Plato_14, Plato_16, Plato_15, Plato_1</t>
  </si>
  <si>
    <t>Cliente_118</t>
  </si>
  <si>
    <t>Plato_13, Plato_7, Plato_11</t>
  </si>
  <si>
    <t>Cliente_61</t>
  </si>
  <si>
    <t>Plato_1, Plato_18</t>
  </si>
  <si>
    <t>Cliente_440</t>
  </si>
  <si>
    <t>Plato_2, Plato_14</t>
  </si>
  <si>
    <t>Cliente_258</t>
  </si>
  <si>
    <t>Plato_13, Plato_4</t>
  </si>
  <si>
    <t>Plato_10, Plato_18, Plato_15</t>
  </si>
  <si>
    <t>Cliente_79</t>
  </si>
  <si>
    <t>Plato_20, Plato_14</t>
  </si>
  <si>
    <t>Cliente_42</t>
  </si>
  <si>
    <t>Plato_2, Plato_4, Plato_7, Plato_10</t>
  </si>
  <si>
    <t>Cliente_374</t>
  </si>
  <si>
    <t>Plato_4, Plato_7, Plato_11</t>
  </si>
  <si>
    <t>Cliente_753</t>
  </si>
  <si>
    <t>Plato_9, Plato_11, Plato_3, Plato_13</t>
  </si>
  <si>
    <t>Cliente_632</t>
  </si>
  <si>
    <t>Plato_5, Plato_9, Plato_7</t>
  </si>
  <si>
    <t>Cliente_574</t>
  </si>
  <si>
    <t>Plato_1, Plato_2</t>
  </si>
  <si>
    <t>Cliente_292</t>
  </si>
  <si>
    <t>Plato_6, Plato_3, Plato_15</t>
  </si>
  <si>
    <t>Cliente_747</t>
  </si>
  <si>
    <t>Plato_16, Plato_19, Plato_3, Plato_15</t>
  </si>
  <si>
    <t>Cliente_733</t>
  </si>
  <si>
    <t>Plato_4, Plato_15, Plato_17</t>
  </si>
  <si>
    <t>Plato_20, Plato_12, Plato_10</t>
  </si>
  <si>
    <t>Plato_14, Plato_18, Plato_5</t>
  </si>
  <si>
    <t>Cliente_607</t>
  </si>
  <si>
    <t>Plato_8, Plato_13, Plato_5, Plato_6</t>
  </si>
  <si>
    <t>Cliente_378</t>
  </si>
  <si>
    <t>Plato_9, Plato_7</t>
  </si>
  <si>
    <t>Cliente_452</t>
  </si>
  <si>
    <t>Plato_2, Plato_15, Plato_11</t>
  </si>
  <si>
    <t>Plato_12, Plato_15</t>
  </si>
  <si>
    <t>Cliente_840</t>
  </si>
  <si>
    <t>Plato_11, Plato_12, Plato_7</t>
  </si>
  <si>
    <t>Cliente_993</t>
  </si>
  <si>
    <t>Plato_10, Plato_3, Plato_18</t>
  </si>
  <si>
    <t>Cliente_29</t>
  </si>
  <si>
    <t>Plato_3, Plato_9, Plato_12</t>
  </si>
  <si>
    <t>Plato_2, Plato_17, Plato_12, Plato_9</t>
  </si>
  <si>
    <t>Plato_7, Plato_5, Plato_1</t>
  </si>
  <si>
    <t>Cliente_313</t>
  </si>
  <si>
    <t>Plato_17, Plato_1, Plato_5, Plato_8</t>
  </si>
  <si>
    <t>Cliente_520</t>
  </si>
  <si>
    <t>Plato_16, Plato_9</t>
  </si>
  <si>
    <t>Cliente_388</t>
  </si>
  <si>
    <t>Plato_13, Plato_18, Plato_4</t>
  </si>
  <si>
    <t>Cliente_384</t>
  </si>
  <si>
    <t>Plato_14, Plato_17</t>
  </si>
  <si>
    <t>Cliente_517</t>
  </si>
  <si>
    <t>Plato_3, Plato_6</t>
  </si>
  <si>
    <t>Cliente_651</t>
  </si>
  <si>
    <t>Plato_15, Plato_9, Plato_18</t>
  </si>
  <si>
    <t>Cliente_545</t>
  </si>
  <si>
    <t>Plato_9, Plato_4, Plato_3, Plato_16</t>
  </si>
  <si>
    <t>Cliente_116</t>
  </si>
  <si>
    <t>Plato_18, Plato_14, Plato_5</t>
  </si>
  <si>
    <t>Cliente_170</t>
  </si>
  <si>
    <t>Plato_9, Plato_10, Plato_6</t>
  </si>
  <si>
    <t>Cliente_92</t>
  </si>
  <si>
    <t>Plato_15, Plato_5, Plato_7, Plato_9</t>
  </si>
  <si>
    <t>Cliente_588</t>
  </si>
  <si>
    <t>Plato_2, Plato_9, Plato_4, Plato_5</t>
  </si>
  <si>
    <t>Plato_6, Plato_2, Plato_15</t>
  </si>
  <si>
    <t>Cliente_949</t>
  </si>
  <si>
    <t>Plato_15, Plato_8, Plato_19, Plato_18</t>
  </si>
  <si>
    <t>Plato_4, Plato_14, Plato_6, Plato_15</t>
  </si>
  <si>
    <t>Plato_10, Plato_19, Plato_4</t>
  </si>
  <si>
    <t>Cliente_916</t>
  </si>
  <si>
    <t>Plato_17, Plato_10</t>
  </si>
  <si>
    <t>Cliente_791</t>
  </si>
  <si>
    <t>Plato_3, Plato_1, Plato_11, Plato_9</t>
  </si>
  <si>
    <t>Cliente_697</t>
  </si>
  <si>
    <t>Plato_16, Plato_18, Plato_3</t>
  </si>
  <si>
    <t>Cliente_516</t>
  </si>
  <si>
    <t>Plato_16, Plato_8, Plato_7, Plato_2</t>
  </si>
  <si>
    <t>Cliente_830</t>
  </si>
  <si>
    <t>Plato_1, Plato_4, Plato_7, Plato_17</t>
  </si>
  <si>
    <t>Cliente_656</t>
  </si>
  <si>
    <t>Plato_12, Plato_3, Plato_9</t>
  </si>
  <si>
    <t>Plato_20, Plato_4, Plato_13</t>
  </si>
  <si>
    <t>Cliente_774</t>
  </si>
  <si>
    <t>Plato_14, Plato_19, Plato_13, Plato_8</t>
  </si>
  <si>
    <t>Plato_15, Plato_18, Plato_17, Plato_4</t>
  </si>
  <si>
    <t>Cliente_273</t>
  </si>
  <si>
    <t>Plato_7, Plato_15</t>
  </si>
  <si>
    <t>Plato_17, Plato_20, Plato_9</t>
  </si>
  <si>
    <t>Cliente_658</t>
  </si>
  <si>
    <t>Plato_17, Plato_12, Plato_10, Plato_2</t>
  </si>
  <si>
    <t>Cliente_158</t>
  </si>
  <si>
    <t>Plato_1, Plato_8, Plato_4</t>
  </si>
  <si>
    <t>Cliente_286</t>
  </si>
  <si>
    <t>Plato_7, Plato_14, Plato_20</t>
  </si>
  <si>
    <t>Cliente_712</t>
  </si>
  <si>
    <t>Plato_19, Plato_12, Plato_9, Plato_18</t>
  </si>
  <si>
    <t>Cliente_56</t>
  </si>
  <si>
    <t>Plato_5, Plato_2</t>
  </si>
  <si>
    <t>Cliente_909</t>
  </si>
  <si>
    <t>Plato_20, Plato_5</t>
  </si>
  <si>
    <t>Cliente_402</t>
  </si>
  <si>
    <t>Plato_9, Plato_18, Plato_3, Plato_10</t>
  </si>
  <si>
    <t>Cliente_709</t>
  </si>
  <si>
    <t>Plato_18, Plato_2, Plato_4, Plato_9</t>
  </si>
  <si>
    <t>Cliente_533</t>
  </si>
  <si>
    <t>Plato_5, Plato_11, Plato_3</t>
  </si>
  <si>
    <t>Cliente_953</t>
  </si>
  <si>
    <t>Plato_14, Plato_13</t>
  </si>
  <si>
    <t>Plato_11, Plato_7, Plato_20</t>
  </si>
  <si>
    <t>Cliente_964</t>
  </si>
  <si>
    <t>Plato_19, Plato_4</t>
  </si>
  <si>
    <t>Cliente_939</t>
  </si>
  <si>
    <t>Plato_6, Plato_17, Plato_3</t>
  </si>
  <si>
    <t>Cliente_5</t>
  </si>
  <si>
    <t>Plato_1, Plato_16, Plato_2, Plato_19</t>
  </si>
  <si>
    <t>Plato_12, Plato_10, Plato_19, Plato_8</t>
  </si>
  <si>
    <t>Cliente_580</t>
  </si>
  <si>
    <t>Plato_9, Plato_17, Plato_4, Plato_11</t>
  </si>
  <si>
    <t>Plato_19, Plato_7</t>
  </si>
  <si>
    <t>Cliente_295</t>
  </si>
  <si>
    <t>Plato_17, Plato_2, Plato_11, Plato_5</t>
  </si>
  <si>
    <t>Cliente_547</t>
  </si>
  <si>
    <t>Plato_5, Plato_19, Plato_15, Plato_7</t>
  </si>
  <si>
    <t>Cliente_156</t>
  </si>
  <si>
    <t>Plato_7, Plato_13</t>
  </si>
  <si>
    <t>Cliente_359</t>
  </si>
  <si>
    <t>Plato_12, Plato_18, Plato_17</t>
  </si>
  <si>
    <t>Plato_13, Plato_18, Plato_5</t>
  </si>
  <si>
    <t>Cliente_493</t>
  </si>
  <si>
    <t>Plato_3, Plato_9, Plato_19, Plato_2</t>
  </si>
  <si>
    <t>Plato_10, Plato_9</t>
  </si>
  <si>
    <t>Cliente_301</t>
  </si>
  <si>
    <t>Plato_6, Plato_15</t>
  </si>
  <si>
    <t>Plato_15, Plato_7</t>
  </si>
  <si>
    <t>Cliente_610</t>
  </si>
  <si>
    <t>Plato_7, Plato_10, Plato_13, Plato_12</t>
  </si>
  <si>
    <t>Cliente_681</t>
  </si>
  <si>
    <t>Plato_2, Plato_8, Plato_5, Plato_11</t>
  </si>
  <si>
    <t>Cliente_55</t>
  </si>
  <si>
    <t>Plato_9, Plato_2, Plato_3, Plato_6</t>
  </si>
  <si>
    <t>Cliente_715</t>
  </si>
  <si>
    <t>Plato_15, Plato_10, Plato_3, Plato_8</t>
  </si>
  <si>
    <t>Cliente_321</t>
  </si>
  <si>
    <t>Plato_16, Plato_6, Plato_3</t>
  </si>
  <si>
    <t>Plato_13, Plato_16</t>
  </si>
  <si>
    <t>Plato_6, Plato_15, Plato_17</t>
  </si>
  <si>
    <t>Cliente_752</t>
  </si>
  <si>
    <t>Plato_18, Plato_10, Plato_9, Plato_6</t>
  </si>
  <si>
    <t>Cliente_727</t>
  </si>
  <si>
    <t>Cliente_548</t>
  </si>
  <si>
    <t>Plato_18, Plato_10, Plato_7</t>
  </si>
  <si>
    <t>Plato_4, Plato_20, Plato_8, Plato_14</t>
  </si>
  <si>
    <t>Cliente_30</t>
  </si>
  <si>
    <t>Plato_1, Plato_9</t>
  </si>
  <si>
    <t>Cliente_646</t>
  </si>
  <si>
    <t>Plato_10, Plato_19, Plato_6, Plato_14</t>
  </si>
  <si>
    <t>Plato_11, Plato_2</t>
  </si>
  <si>
    <t>Plato_3, Plato_14, Plato_9, Plato_16</t>
  </si>
  <si>
    <t>Plato_18, Plato_6</t>
  </si>
  <si>
    <t>Cliente_367</t>
  </si>
  <si>
    <t>Plato_9, Plato_8, Plato_13, Plato_6</t>
  </si>
  <si>
    <t>Cliente_765</t>
  </si>
  <si>
    <t>Plato_12, Plato_1</t>
  </si>
  <si>
    <t>Cliente_512</t>
  </si>
  <si>
    <t>Plato_19, Plato_20, Plato_7, Plato_2</t>
  </si>
  <si>
    <t>Cliente_701</t>
  </si>
  <si>
    <t>Plato_17, Plato_13</t>
  </si>
  <si>
    <t>Plato_15, Plato_9</t>
  </si>
  <si>
    <t>Cliente_323</t>
  </si>
  <si>
    <t>Plato_10, Plato_8, Plato_17</t>
  </si>
  <si>
    <t>Cliente_678</t>
  </si>
  <si>
    <t>Plato_15, Plato_19, Plato_3</t>
  </si>
  <si>
    <t>Cliente_74</t>
  </si>
  <si>
    <t>Plato_14, Plato_18, Plato_1, Plato_10</t>
  </si>
  <si>
    <t>Cliente_146</t>
  </si>
  <si>
    <t>Plato_13, Plato_2, Plato_7, Plato_20</t>
  </si>
  <si>
    <t>Cliente_212</t>
  </si>
  <si>
    <t>Plato_13, Plato_4, Plato_1, Plato_3</t>
  </si>
  <si>
    <t>Plato_2, Plato_10, Plato_13, Plato_16</t>
  </si>
  <si>
    <t>Cliente_3</t>
  </si>
  <si>
    <t>Plato_6, Plato_2</t>
  </si>
  <si>
    <t>Cliente_176</t>
  </si>
  <si>
    <t>Plato_18, Plato_20, Plato_3</t>
  </si>
  <si>
    <t>Cliente_551</t>
  </si>
  <si>
    <t>Plato_18, Plato_2</t>
  </si>
  <si>
    <t>Cliente_240</t>
  </si>
  <si>
    <t>Plato_1, Plato_13, Plato_6</t>
  </si>
  <si>
    <t>Cliente_759</t>
  </si>
  <si>
    <t>Plato_12, Plato_6, Plato_14</t>
  </si>
  <si>
    <t>Cliente_744</t>
  </si>
  <si>
    <t>Plato_15, Plato_18, Plato_9</t>
  </si>
  <si>
    <t>Cliente_189</t>
  </si>
  <si>
    <t>Plato_14, Plato_16</t>
  </si>
  <si>
    <t>Cliente_990</t>
  </si>
  <si>
    <t>Plato_11, Plato_14</t>
  </si>
  <si>
    <t>Cliente_67</t>
  </si>
  <si>
    <t>Plato_3, Plato_13, Plato_6, Plato_9</t>
  </si>
  <si>
    <t>Plato_7, Plato_17, Plato_16, Plato_11</t>
  </si>
  <si>
    <t>Cliente_984</t>
  </si>
  <si>
    <t>Plato_1, Plato_8, Plato_19, Plato_16</t>
  </si>
  <si>
    <t>Plato_15, Plato_16, Plato_17</t>
  </si>
  <si>
    <t>Cliente_877</t>
  </si>
  <si>
    <t>Plato_13, Plato_18, Plato_17, Plato_11</t>
  </si>
  <si>
    <t>Cliente_494</t>
  </si>
  <si>
    <t>Plato_7, Plato_6, Plato_2, Plato_10</t>
  </si>
  <si>
    <t>Cliente_264</t>
  </si>
  <si>
    <t>Plato_2, Plato_7, Plato_17</t>
  </si>
  <si>
    <t>Cliente_142</t>
  </si>
  <si>
    <t>Plato_11, Plato_5, Plato_8, Plato_15</t>
  </si>
  <si>
    <t>Plato_14, Plato_2</t>
  </si>
  <si>
    <t>Cliente_856</t>
  </si>
  <si>
    <t>Plato_10, Plato_7</t>
  </si>
  <si>
    <t>Cliente_722</t>
  </si>
  <si>
    <t>Plato_17, Plato_14, Plato_4, Plato_15</t>
  </si>
  <si>
    <t>Cliente_961</t>
  </si>
  <si>
    <t>Plato_10, Plato_1, Plato_11</t>
  </si>
  <si>
    <t>Plato_20, Plato_12</t>
  </si>
  <si>
    <t>Cliente_579</t>
  </si>
  <si>
    <t>Plato_4, Plato_17, Plato_20, Plato_19</t>
  </si>
  <si>
    <t>Plato_6, Plato_7, Plato_8, Plato_17</t>
  </si>
  <si>
    <t>Cliente_567</t>
  </si>
  <si>
    <t>Plato_18, Plato_9, Plato_6, Plato_1</t>
  </si>
  <si>
    <t>Cliente_927</t>
  </si>
  <si>
    <t>Plato_5, Plato_4</t>
  </si>
  <si>
    <t>Cliente_872</t>
  </si>
  <si>
    <t>Plato_10, Plato_5, Plato_14, Plato_12</t>
  </si>
  <si>
    <t>Cliente_425</t>
  </si>
  <si>
    <t>Plato_1, Plato_10</t>
  </si>
  <si>
    <t>Cliente_700</t>
  </si>
  <si>
    <t>Plato_1, Plato_13, Plato_9</t>
  </si>
  <si>
    <t>Plato_17, Plato_10, Plato_18, Plato_16</t>
  </si>
  <si>
    <t>Cliente_811</t>
  </si>
  <si>
    <t>Plato_1, Plato_3, Plato_15, Plato_20</t>
  </si>
  <si>
    <t>Cliente_249</t>
  </si>
  <si>
    <t>Cliente_326</t>
  </si>
  <si>
    <t>Plato_5, Plato_17</t>
  </si>
  <si>
    <t>Plato_15, Plato_8, Plato_2, Plato_7</t>
  </si>
  <si>
    <t>Cliente_281</t>
  </si>
  <si>
    <t>Plato_8, Plato_15, Plato_2, Plato_1</t>
  </si>
  <si>
    <t>Cliente_686</t>
  </si>
  <si>
    <t>Plato_14, Plato_17, Plato_6, Plato_2</t>
  </si>
  <si>
    <t>Cliente_418</t>
  </si>
  <si>
    <t>Plato_7, Plato_1</t>
  </si>
  <si>
    <t>Cliente_397</t>
  </si>
  <si>
    <t>Plato_15, Plato_16, Plato_2</t>
  </si>
  <si>
    <t>Cliente_477</t>
  </si>
  <si>
    <t>Plato_7, Plato_5</t>
  </si>
  <si>
    <t>Cliente_300</t>
  </si>
  <si>
    <t>Plato_19, Plato_20, Plato_18</t>
  </si>
  <si>
    <t>Cliente_132</t>
  </si>
  <si>
    <t>Plato_7, Plato_8</t>
  </si>
  <si>
    <t>Plato_15, Plato_5, Plato_1</t>
  </si>
  <si>
    <t>Cliente_53</t>
  </si>
  <si>
    <t>Plato_10, Plato_12</t>
  </si>
  <si>
    <t>Plato_11, Plato_17, Plato_10</t>
  </si>
  <si>
    <t>Cliente_673</t>
  </si>
  <si>
    <t>Plato_5, Plato_10</t>
  </si>
  <si>
    <t>Plato_17, Plato_7</t>
  </si>
  <si>
    <t>Plato_20, Plato_8, Plato_4, Plato_16</t>
  </si>
  <si>
    <t>Cliente_730</t>
  </si>
  <si>
    <t>Plato_7, Plato_14</t>
  </si>
  <si>
    <t>Cliente_827</t>
  </si>
  <si>
    <t>Plato_4, Plato_3</t>
  </si>
  <si>
    <t>Cliente_345</t>
  </si>
  <si>
    <t>Plato_3, Plato_6, Plato_12, Plato_11</t>
  </si>
  <si>
    <t>Plato_15, Plato_14, Plato_2</t>
  </si>
  <si>
    <t>Cliente_981</t>
  </si>
  <si>
    <t>Plato_7, Plato_12</t>
  </si>
  <si>
    <t>Cliente_24</t>
  </si>
  <si>
    <t>Plato_3, Plato_10</t>
  </si>
  <si>
    <t>Cliente_463</t>
  </si>
  <si>
    <t>Plato_18, Plato_1, Plato_8, Plato_17</t>
  </si>
  <si>
    <t>Cliente_409</t>
  </si>
  <si>
    <t>Plato_16, Plato_2, Plato_19</t>
  </si>
  <si>
    <t>Plato_17, Plato_19, Plato_4, Plato_18</t>
  </si>
  <si>
    <t>Cliente_729</t>
  </si>
  <si>
    <t>Plato_15, Plato_2, Plato_17, Plato_13</t>
  </si>
  <si>
    <t>Cliente_565</t>
  </si>
  <si>
    <t>Plato_14, Plato_19</t>
  </si>
  <si>
    <t>Plato_9, Plato_4, Plato_13</t>
  </si>
  <si>
    <t>Cliente_195</t>
  </si>
  <si>
    <t>Plato_6, Plato_19, Plato_5</t>
  </si>
  <si>
    <t>Cliente_211</t>
  </si>
  <si>
    <t>Plato_3, Plato_19, Plato_7, Plato_4</t>
  </si>
  <si>
    <t>Plato_20, Plato_4, Plato_10, Plato_2</t>
  </si>
  <si>
    <t>Cliente_385</t>
  </si>
  <si>
    <t>Plato_17, Plato_10, Plato_9, Plato_3</t>
  </si>
  <si>
    <t>Cliente_986</t>
  </si>
  <si>
    <t>Plato_3, Plato_20, Plato_10, Plato_7</t>
  </si>
  <si>
    <t>Cliente_994</t>
  </si>
  <si>
    <t>Plato_15, Plato_13, Plato_20, Plato_17</t>
  </si>
  <si>
    <t>Cliente_648</t>
  </si>
  <si>
    <t>Plato_8, Plato_14</t>
  </si>
  <si>
    <t>Cliente_846</t>
  </si>
  <si>
    <t>Plato_18, Plato_8, Plato_17, Plato_16</t>
  </si>
  <si>
    <t>Cliente_620</t>
  </si>
  <si>
    <t>Plato_20, Plato_17, Plato_8</t>
  </si>
  <si>
    <t>Cliente_672</t>
  </si>
  <si>
    <t>Plato_10, Plato_2</t>
  </si>
  <si>
    <t>Cliente_735</t>
  </si>
  <si>
    <t>Plato_7, Plato_9</t>
  </si>
  <si>
    <t>Plato_15, Plato_8</t>
  </si>
  <si>
    <t>Plato_12, Plato_17, Plato_19, Plato_7</t>
  </si>
  <si>
    <t>Plato_1, Plato_16, Plato_9, Plato_13</t>
  </si>
  <si>
    <t>Cliente_654</t>
  </si>
  <si>
    <t>Plato_4, Plato_13, Plato_6, Plato_20</t>
  </si>
  <si>
    <t>Plato_5, Plato_18, Plato_15</t>
  </si>
  <si>
    <t>Plato_15, Plato_8, Plato_20, Plato_17</t>
  </si>
  <si>
    <t>Cliente_294</t>
  </si>
  <si>
    <t>Plato_13, Plato_5, Plato_18</t>
  </si>
  <si>
    <t>Cliente_659</t>
  </si>
  <si>
    <t>Plato_16, Plato_5, Plato_14</t>
  </si>
  <si>
    <t>Cliente_47</t>
  </si>
  <si>
    <t>Plato_15, Plato_13</t>
  </si>
  <si>
    <t>Cliente_544</t>
  </si>
  <si>
    <t>Plato_5, Plato_9, Plato_7, Plato_4</t>
  </si>
  <si>
    <t>Cliente_633</t>
  </si>
  <si>
    <t>Plato_2, Plato_6, Plato_10</t>
  </si>
  <si>
    <t>Cliente_154</t>
  </si>
  <si>
    <t>Plato_13, Plato_17, Plato_8, Plato_15</t>
  </si>
  <si>
    <t>Plato_8, Plato_4, Plato_16</t>
  </si>
  <si>
    <t>Plato_18, Plato_4, Plato_6</t>
  </si>
  <si>
    <t>Cliente_797</t>
  </si>
  <si>
    <t>Plato_13, Plato_20, Plato_17, Plato_14</t>
  </si>
  <si>
    <t>Plato_1, Plato_16, Plato_14, Plato_13</t>
  </si>
  <si>
    <t>Cliente_597</t>
  </si>
  <si>
    <t>Plato_12, Plato_8, Plato_7, Plato_1</t>
  </si>
  <si>
    <t>Cliente_216</t>
  </si>
  <si>
    <t>Plato_13, Plato_14, Plato_7, Plato_2</t>
  </si>
  <si>
    <t>Cliente_546</t>
  </si>
  <si>
    <t>Plato_2, Plato_16</t>
  </si>
  <si>
    <t>Cliente_524</t>
  </si>
  <si>
    <t>Plato_13, Plato_12, Plato_10</t>
  </si>
  <si>
    <t>Cliente_193</t>
  </si>
  <si>
    <t>Plato_7, Plato_16</t>
  </si>
  <si>
    <t>Cliente_794</t>
  </si>
  <si>
    <t>Plato_18, Plato_13, Plato_15, Plato_3</t>
  </si>
  <si>
    <t>Cliente_602</t>
  </si>
  <si>
    <t>Plato_9, Plato_14</t>
  </si>
  <si>
    <t>Cliente_296</t>
  </si>
  <si>
    <t>Plato_20, Plato_16</t>
  </si>
  <si>
    <t>Cliente_568</t>
  </si>
  <si>
    <t>Plato_16, Plato_5, Plato_8</t>
  </si>
  <si>
    <t>Cliente_897</t>
  </si>
  <si>
    <t>Cliente_816</t>
  </si>
  <si>
    <t>Plato_18, Plato_14</t>
  </si>
  <si>
    <t>Cliente_221</t>
  </si>
  <si>
    <t>Plato_8, Plato_17, Plato_15, Plato_5</t>
  </si>
  <si>
    <t>Cliente_940</t>
  </si>
  <si>
    <t>Cliente_707</t>
  </si>
  <si>
    <t>Plato_2, Plato_12, Plato_8</t>
  </si>
  <si>
    <t>Cliente_644</t>
  </si>
  <si>
    <t>Cliente_619</t>
  </si>
  <si>
    <t>Cliente_833</t>
  </si>
  <si>
    <t>Plato_5, Plato_2, Plato_8, Plato_18</t>
  </si>
  <si>
    <t>Cliente_899</t>
  </si>
  <si>
    <t>Plato_12, Plato_15, Plato_4, Plato_7</t>
  </si>
  <si>
    <t>Cliente_470</t>
  </si>
  <si>
    <t>Plato_1, Plato_3, Plato_6, Plato_5</t>
  </si>
  <si>
    <t>Plato_10, Plato_4, Plato_3</t>
  </si>
  <si>
    <t>Plato_5, Plato_16, Plato_9, Plato_10</t>
  </si>
  <si>
    <t>Cliente_191</t>
  </si>
  <si>
    <t>Plato_13, Plato_2, Plato_10, Plato_15</t>
  </si>
  <si>
    <t>Plato_3, Plato_7, Plato_4</t>
  </si>
  <si>
    <t>Cliente_499</t>
  </si>
  <si>
    <t>Plato_2, Plato_7, Plato_19, Plato_11</t>
  </si>
  <si>
    <t>Cliente_495</t>
  </si>
  <si>
    <t>Plato_16, Plato_5, Plato_1, Plato_9</t>
  </si>
  <si>
    <t>Cliente_923</t>
  </si>
  <si>
    <t>Plato_6, Plato_8, Plato_20</t>
  </si>
  <si>
    <t>Cliente_453</t>
  </si>
  <si>
    <t>Plato_10, Plato_9, Plato_3</t>
  </si>
  <si>
    <t>Cliente_14</t>
  </si>
  <si>
    <t>Plato_11, Plato_7</t>
  </si>
  <si>
    <t>Cliente_611</t>
  </si>
  <si>
    <t>Plato_17, Plato_14, Plato_16, Plato_10</t>
  </si>
  <si>
    <t>Cliente_505</t>
  </si>
  <si>
    <t>Plato_17, Plato_19, Plato_16, Plato_14</t>
  </si>
  <si>
    <t>Cliente_882</t>
  </si>
  <si>
    <t>Plato_13, Plato_8, Plato_5, Plato_3</t>
  </si>
  <si>
    <t>Plato_18, Plato_15</t>
  </si>
  <si>
    <t>Cliente_789</t>
  </si>
  <si>
    <t>Plato_2, Plato_12</t>
  </si>
  <si>
    <t>Plato_11, Plato_12</t>
  </si>
  <si>
    <t>Cliente_141</t>
  </si>
  <si>
    <t>Plato_10, Plato_11</t>
  </si>
  <si>
    <t>Cliente_622</t>
  </si>
  <si>
    <t>Plato_4, Plato_12, Plato_6</t>
  </si>
  <si>
    <t>Plato_17, Plato_19, Plato_9, Plato_11</t>
  </si>
  <si>
    <t>Plato_5, Plato_10, Plato_13</t>
  </si>
  <si>
    <t>Cliente_471</t>
  </si>
  <si>
    <t>Cliente_196</t>
  </si>
  <si>
    <t>Plato_12, Plato_8, Plato_13, Plato_5</t>
  </si>
  <si>
    <t>Cliente_991</t>
  </si>
  <si>
    <t>Plato_3, Plato_13</t>
  </si>
  <si>
    <t>Plato_6, Plato_17</t>
  </si>
  <si>
    <t>Cliente_330</t>
  </si>
  <si>
    <t>Plato_16, Plato_11</t>
  </si>
  <si>
    <t>Cliente_943</t>
  </si>
  <si>
    <t>Plato_11, Plato_19</t>
  </si>
  <si>
    <t>Cliente_285</t>
  </si>
  <si>
    <t>Plato_20, Plato_16, Plato_17</t>
  </si>
  <si>
    <t>Cliente_905</t>
  </si>
  <si>
    <t>Plato_1, Plato_12, Plato_5</t>
  </si>
  <si>
    <t>Cliente_543</t>
  </si>
  <si>
    <t>Plato_5, Plato_4, Plato_15, Plato_7</t>
  </si>
  <si>
    <t>Plato_13, Plato_3, Plato_20</t>
  </si>
  <si>
    <t>Plato_10, Plato_20, Plato_3</t>
  </si>
  <si>
    <t>Plato_3, Plato_8, Plato_1</t>
  </si>
  <si>
    <t>Cliente_315</t>
  </si>
  <si>
    <t>Plato_1, Plato_7, Plato_18</t>
  </si>
  <si>
    <t>Cliente_166</t>
  </si>
  <si>
    <t>Plato_13, Plato_20, Plato_16, Plato_7</t>
  </si>
  <si>
    <t>Cliente_157</t>
  </si>
  <si>
    <t>Plato_3, Plato_19</t>
  </si>
  <si>
    <t>Plato_20, Plato_4, Plato_6</t>
  </si>
  <si>
    <t>Cliente_919</t>
  </si>
  <si>
    <t>Plato_6, Plato_18, Plato_19</t>
  </si>
  <si>
    <t>Cliente_395</t>
  </si>
  <si>
    <t>Plato_9, Plato_20, Plato_12, Plato_6</t>
  </si>
  <si>
    <t>Cliente_287</t>
  </si>
  <si>
    <t>Plato_1, Plato_17</t>
  </si>
  <si>
    <t>Cliente_479</t>
  </si>
  <si>
    <t>Plato_18, Plato_11</t>
  </si>
  <si>
    <t>Plato_18, Plato_3, Plato_1, Plato_15</t>
  </si>
  <si>
    <t>Cliente_160</t>
  </si>
  <si>
    <t>Plato_17, Plato_4</t>
  </si>
  <si>
    <t>Cliente_109</t>
  </si>
  <si>
    <t>Plato_10, Plato_19</t>
  </si>
  <si>
    <t>Plato_16, Plato_15</t>
  </si>
  <si>
    <t>Cliente_342</t>
  </si>
  <si>
    <t>Plato_5, Plato_6</t>
  </si>
  <si>
    <t>Cliente_689</t>
  </si>
  <si>
    <t>Plato_11, Plato_16, Plato_1, Plato_19</t>
  </si>
  <si>
    <t>Plato_1, Plato_8, Plato_14, Plato_12</t>
  </si>
  <si>
    <t>Cliente_518</t>
  </si>
  <si>
    <t>Plato_20, Plato_14, Plato_1, Plato_17</t>
  </si>
  <si>
    <t>Cliente_869</t>
  </si>
  <si>
    <t>Plato_3, Plato_13, Plato_16</t>
  </si>
  <si>
    <t>Plato_2, Plato_7</t>
  </si>
  <si>
    <t>Cliente_842</t>
  </si>
  <si>
    <t>Plato_10, Plato_5</t>
  </si>
  <si>
    <t>Cliente_349</t>
  </si>
  <si>
    <t>Plato_10, Plato_13, Plato_2</t>
  </si>
  <si>
    <t>Cliente_807</t>
  </si>
  <si>
    <t>Plato_11, Plato_10</t>
  </si>
  <si>
    <t>Cliente_900</t>
  </si>
  <si>
    <t>Plato_14, Plato_12</t>
  </si>
  <si>
    <t>Cliente_405</t>
  </si>
  <si>
    <t>Plato_18, Plato_1, Plato_19</t>
  </si>
  <si>
    <t>Plato_14, Plato_15, Plato_10, Plato_16</t>
  </si>
  <si>
    <t>Plato_14, Plato_7</t>
  </si>
  <si>
    <t>Cliente_404</t>
  </si>
  <si>
    <t>Plato_3, Plato_12, Plato_16</t>
  </si>
  <si>
    <t>Plato_12, Plato_11</t>
  </si>
  <si>
    <t>Cliente_783</t>
  </si>
  <si>
    <t>Plato_4, Plato_19</t>
  </si>
  <si>
    <t>Plato_8, Plato_14, Plato_18</t>
  </si>
  <si>
    <t>Cliente_589</t>
  </si>
  <si>
    <t>Plato_17, Plato_5, Plato_13</t>
  </si>
  <si>
    <t>Cliente_284</t>
  </si>
  <si>
    <t>Plato_6, Plato_12, Plato_19, Plato_1</t>
  </si>
  <si>
    <t>Cliente_207</t>
  </si>
  <si>
    <t>Plato_20, Plato_18</t>
  </si>
  <si>
    <t>Cliente_531</t>
  </si>
  <si>
    <t>Cliente_420</t>
  </si>
  <si>
    <t>Plato_16, Plato_18, Plato_11, Plato_5</t>
  </si>
  <si>
    <t>Plato_16, Plato_10, Plato_1, Plato_7</t>
  </si>
  <si>
    <t>Cliente_421</t>
  </si>
  <si>
    <t>Plato_8, Plato_9</t>
  </si>
  <si>
    <t>Plato_10, Plato_6, Plato_5</t>
  </si>
  <si>
    <t>Cliente_876</t>
  </si>
  <si>
    <t>Plato_1, Plato_14</t>
  </si>
  <si>
    <t>Cliente_365</t>
  </si>
  <si>
    <t>Plato_5, Plato_2, Plato_16</t>
  </si>
  <si>
    <t>Cliente_185</t>
  </si>
  <si>
    <t>Plato_11, Plato_5</t>
  </si>
  <si>
    <t>Cliente_558</t>
  </si>
  <si>
    <t>Plato_12, Plato_3, Plato_16</t>
  </si>
  <si>
    <t>Cliente_535</t>
  </si>
  <si>
    <t>Plato_8, Plato_15</t>
  </si>
  <si>
    <t>Cliente_18</t>
  </si>
  <si>
    <t>Plato_7, Plato_4</t>
  </si>
  <si>
    <t>Cliente_704</t>
  </si>
  <si>
    <t>Plato_8, Plato_5</t>
  </si>
  <si>
    <t>Cliente_720</t>
  </si>
  <si>
    <t>Plato_5, Plato_8</t>
  </si>
  <si>
    <t>Cliente_624</t>
  </si>
  <si>
    <t>Plato_18, Plato_9, Plato_17, Plato_16</t>
  </si>
  <si>
    <t>Plato_7, Plato_18</t>
  </si>
  <si>
    <t>Cliente_434</t>
  </si>
  <si>
    <t>Plato_7, Plato_18, Plato_15, Plato_20</t>
  </si>
  <si>
    <t>Cliente_149</t>
  </si>
  <si>
    <t>Plato_18, Plato_14, Plato_7, Plato_13</t>
  </si>
  <si>
    <t>Plato_2, Plato_9</t>
  </si>
  <si>
    <t>Plato_4, Plato_18</t>
  </si>
  <si>
    <t>Cliente_125</t>
  </si>
  <si>
    <t>Plato_8, Plato_6</t>
  </si>
  <si>
    <t>Plato_7, Plato_19</t>
  </si>
  <si>
    <t>Cliente_437</t>
  </si>
  <si>
    <t>Plato_19, Plato_3, Plato_18, Plato_7</t>
  </si>
  <si>
    <t>Plato_18, Plato_17, Plato_5</t>
  </si>
  <si>
    <t>Cliente_719</t>
  </si>
  <si>
    <t>Plato_4, Plato_14, Plato_17</t>
  </si>
  <si>
    <t>Cliente_354</t>
  </si>
  <si>
    <t>Plato_10, Plato_15, Plato_18</t>
  </si>
  <si>
    <t>Plato_9, Plato_2</t>
  </si>
  <si>
    <t>Cliente_363</t>
  </si>
  <si>
    <t>Plato_11, Plato_13, Plato_7</t>
  </si>
  <si>
    <t>Plato_20, Plato_6, Plato_16, Plato_11</t>
  </si>
  <si>
    <t>Plato_11, Plato_18, Plato_12, Plato_17</t>
  </si>
  <si>
    <t>Plato_2, Plato_20</t>
  </si>
  <si>
    <t>Plato_10, Plato_2, Plato_1</t>
  </si>
  <si>
    <t>Plato_6, Plato_5</t>
  </si>
  <si>
    <t>Cliente_637</t>
  </si>
  <si>
    <t>Plato_20, Plato_13, Plato_16</t>
  </si>
  <si>
    <t>Plato_5, Plato_4, Plato_11</t>
  </si>
  <si>
    <t>Cliente_948</t>
  </si>
  <si>
    <t>Cliente_70</t>
  </si>
  <si>
    <t>Plato_20, Plato_1</t>
  </si>
  <si>
    <t>Plato_18, Plato_19</t>
  </si>
  <si>
    <t>Cliente_951</t>
  </si>
  <si>
    <t>Plato_14, Plato_18</t>
  </si>
  <si>
    <t>Cliente_819</t>
  </si>
  <si>
    <t>Plato_10, Plato_12, Plato_3, Plato_15</t>
  </si>
  <si>
    <t>Cliente_334</t>
  </si>
  <si>
    <t>Plato_12, Plato_14, Plato_3</t>
  </si>
  <si>
    <t>Plato_7, Plato_12, Plato_5</t>
  </si>
  <si>
    <t>Cliente_787</t>
  </si>
  <si>
    <t>Plato_6, Plato_20, Plato_5</t>
  </si>
  <si>
    <t>Cliente_616</t>
  </si>
  <si>
    <t>Plato_9, Plato_18, Plato_17, Plato_2</t>
  </si>
  <si>
    <t>Cliente_422</t>
  </si>
  <si>
    <t>Plato_1, Plato_9, Plato_18</t>
  </si>
  <si>
    <t>Cliente_218</t>
  </si>
  <si>
    <t>Plato_14, Plato_8, Plato_17</t>
  </si>
  <si>
    <t>Cliente_95</t>
  </si>
  <si>
    <t>Plato_3, Plato_20, Plato_4</t>
  </si>
  <si>
    <t>Cliente_866</t>
  </si>
  <si>
    <t>Plato_18, Plato_19, Plato_14, Plato_16</t>
  </si>
  <si>
    <t>Cliente_232</t>
  </si>
  <si>
    <t>Plato_4, Plato_16, Plato_1</t>
  </si>
  <si>
    <t>Plato_13, Plato_20, Plato_4, Plato_9</t>
  </si>
  <si>
    <t>Plato_13, Plato_10, Plato_15</t>
  </si>
  <si>
    <t>Cliente_113</t>
  </si>
  <si>
    <t>Plato_7, Plato_9, Plato_8</t>
  </si>
  <si>
    <t>Plato_20, Plato_9, Plato_7, Plato_13</t>
  </si>
  <si>
    <t>Cliente_785</t>
  </si>
  <si>
    <t>Plato_4, Plato_9, Plato_14, Plato_2</t>
  </si>
  <si>
    <t>Plato_2, Plato_14, Plato_11, Plato_16</t>
  </si>
  <si>
    <t>Cliente_554</t>
  </si>
  <si>
    <t>Plato_2, Plato_6, Plato_9, Plato_4</t>
  </si>
  <si>
    <t>Cliente_320</t>
  </si>
  <si>
    <t>Plato_4, Plato_8</t>
  </si>
  <si>
    <t>Plato_12, Plato_11, Plato_9, Plato_14</t>
  </si>
  <si>
    <t>Plato_18, Plato_10, Plato_6</t>
  </si>
  <si>
    <t>Cliente_996</t>
  </si>
  <si>
    <t>Plato_16, Plato_6, Plato_15</t>
  </si>
  <si>
    <t>Cliente_615</t>
  </si>
  <si>
    <t>Plato_11, Plato_17</t>
  </si>
  <si>
    <t>Cliente_968</t>
  </si>
  <si>
    <t>Plato_15, Plato_16</t>
  </si>
  <si>
    <t>Cliente_206</t>
  </si>
  <si>
    <t>Plato_17, Plato_11, Plato_8</t>
  </si>
  <si>
    <t>Cliente_669</t>
  </si>
  <si>
    <t>Plato_18, Plato_17</t>
  </si>
  <si>
    <t>Plato_1, Plato_8, Plato_18</t>
  </si>
  <si>
    <t>Plato_2, Plato_7, Plato_3</t>
  </si>
  <si>
    <t>Cliente_705</t>
  </si>
  <si>
    <t>Plato_2, Plato_3, Plato_4, Plato_13</t>
  </si>
  <si>
    <t>Cliente_462</t>
  </si>
  <si>
    <t>Plato_20, Plato_13, Plato_3</t>
  </si>
  <si>
    <t>Cliente_809</t>
  </si>
  <si>
    <t>Plato_2, Plato_1, Plato_5, Plato_12</t>
  </si>
  <si>
    <t>Cliente_21</t>
  </si>
  <si>
    <t>Plato_14, Plato_20</t>
  </si>
  <si>
    <t>Plato_15, Plato_13, Plato_1</t>
  </si>
  <si>
    <t>Plato_15, Plato_1, Plato_11</t>
  </si>
  <si>
    <t>Plato_4, Plato_1</t>
  </si>
  <si>
    <t>Plato_4, Plato_14</t>
  </si>
  <si>
    <t>Cliente_454</t>
  </si>
  <si>
    <t>Plato_20, Plato_9, Plato_7, Plato_17</t>
  </si>
  <si>
    <t>Cliente_825</t>
  </si>
  <si>
    <t>Plato_19, Plato_20, Plato_3</t>
  </si>
  <si>
    <t>Cliente_134</t>
  </si>
  <si>
    <t>Plato_15, Plato_4, Plato_11, Plato_8</t>
  </si>
  <si>
    <t>Plato_16, Plato_11, Plato_18, Plato_13</t>
  </si>
  <si>
    <t>Cliente_555</t>
  </si>
  <si>
    <t>Plato_18, Plato_13</t>
  </si>
  <si>
    <t>Cliente_887</t>
  </si>
  <si>
    <t>Cliente_913</t>
  </si>
  <si>
    <t>Plato_2, Plato_5</t>
  </si>
  <si>
    <t>Cliente_41</t>
  </si>
  <si>
    <t>Plato_13, Plato_18</t>
  </si>
  <si>
    <t>Cliente_738</t>
  </si>
  <si>
    <t>Plato_10, Plato_19, Plato_4, Plato_13</t>
  </si>
  <si>
    <t>Cliente_280</t>
  </si>
  <si>
    <t>Plato_11, Plato_17, Plato_19</t>
  </si>
  <si>
    <t>Plato_4, Plato_5</t>
  </si>
  <si>
    <t>Plato_12, Plato_4, Plato_7, Plato_20</t>
  </si>
  <si>
    <t>Cliente_283</t>
  </si>
  <si>
    <t>Plato_13, Plato_17, Plato_16</t>
  </si>
  <si>
    <t>Plato_15, Plato_8, Plato_4, Plato_1</t>
  </si>
  <si>
    <t>Cliente_857</t>
  </si>
  <si>
    <t>Plato_10, Plato_1</t>
  </si>
  <si>
    <t>Cliente_443</t>
  </si>
  <si>
    <t>Plato_14, Plato_18, Plato_13, Plato_15</t>
  </si>
  <si>
    <t>Plato_18, Plato_3</t>
  </si>
  <si>
    <t>Cliente_177</t>
  </si>
  <si>
    <t>Plato_5, Plato_1</t>
  </si>
  <si>
    <t>Cliente_832</t>
  </si>
  <si>
    <t>Plato_20, Plato_17, Plato_11, Plato_19</t>
  </si>
  <si>
    <t>Cliente_480</t>
  </si>
  <si>
    <t>Plato_11, Plato_5, Plato_3</t>
  </si>
  <si>
    <t>Plato_13, Plato_2</t>
  </si>
  <si>
    <t>Cliente_351</t>
  </si>
  <si>
    <t>Plato_14, Plato_7, Plato_15, Plato_1</t>
  </si>
  <si>
    <t>Plato_16, Plato_4, Plato_20, Plato_7</t>
  </si>
  <si>
    <t>Cliente_344</t>
  </si>
  <si>
    <t>Plato_10, Plato_15, Plato_17</t>
  </si>
  <si>
    <t>Cliente_564</t>
  </si>
  <si>
    <t>Plato_18, Plato_17, Plato_8</t>
  </si>
  <si>
    <t>Cliente_782</t>
  </si>
  <si>
    <t>Plato_20, Plato_16, Plato_14, Plato_8</t>
  </si>
  <si>
    <t>Cliente_165</t>
  </si>
  <si>
    <t>Plato_8, Plato_5, Plato_2, Plato_20</t>
  </si>
  <si>
    <t>Cliente_608</t>
  </si>
  <si>
    <t>Plato_3, Plato_20, Plato_8, Plato_2</t>
  </si>
  <si>
    <t>Plato_1, Plato_6, Plato_10</t>
  </si>
  <si>
    <t>Plato_10, Plato_4</t>
  </si>
  <si>
    <t>Cliente_224</t>
  </si>
  <si>
    <t>Plato_13, Plato_19</t>
  </si>
  <si>
    <t>Cliente_680</t>
  </si>
  <si>
    <t>Plato_6, Plato_19, Plato_16, Plato_3</t>
  </si>
  <si>
    <t>Plato_12, Plato_14, Plato_4, Plato_8</t>
  </si>
  <si>
    <t>Cliente_513</t>
  </si>
  <si>
    <t>Plato_17, Plato_14, Plato_1, Plato_15</t>
  </si>
  <si>
    <t>Cliente_973</t>
  </si>
  <si>
    <t>Plato_15, Plato_17, Plato_4, Plato_19</t>
  </si>
  <si>
    <t>Plato_6, Plato_10</t>
  </si>
  <si>
    <t>Plato_17, Plato_16</t>
  </si>
  <si>
    <t>Plato_5, Plato_8, Plato_1, Plato_15</t>
  </si>
  <si>
    <t>Plato_19, Plato_7, Plato_13</t>
  </si>
  <si>
    <t>Cliente_511</t>
  </si>
  <si>
    <t>Plato_4, Plato_20, Plato_13</t>
  </si>
  <si>
    <t>Cliente_772</t>
  </si>
  <si>
    <t>Plato_2, Plato_7, Plato_9</t>
  </si>
  <si>
    <t>Plato_7, Plato_20</t>
  </si>
  <si>
    <t>Plato_18, Plato_3, Plato_4</t>
  </si>
  <si>
    <t>Plato_17, Plato_20</t>
  </si>
  <si>
    <t>Cliente_605</t>
  </si>
  <si>
    <t>Plato_15, Plato_11</t>
  </si>
  <si>
    <t>Cliente_197</t>
  </si>
  <si>
    <t>Plato_2, Plato_7, Plato_5, Plato_4</t>
  </si>
  <si>
    <t>Plato_5, Plato_20, Plato_1, Plato_8</t>
  </si>
  <si>
    <t>Cliente_586</t>
  </si>
  <si>
    <t>Plato_7, Plato_12, Plato_13</t>
  </si>
  <si>
    <t>Cliente_687</t>
  </si>
  <si>
    <t>Plato_11, Plato_18, Plato_1</t>
  </si>
  <si>
    <t>Cliente_415</t>
  </si>
  <si>
    <t>Plato_10, Plato_17, Plato_12</t>
  </si>
  <si>
    <t>Cliente_456</t>
  </si>
  <si>
    <t>Plato_10, Plato_13, Plato_11</t>
  </si>
  <si>
    <t>Cliente_820</t>
  </si>
  <si>
    <t>Plato_9, Plato_1, Plato_14</t>
  </si>
  <si>
    <t>Cliente_698</t>
  </si>
  <si>
    <t>Plato_13, Plato_10, Plato_9</t>
  </si>
  <si>
    <t>Plato_11, Plato_6</t>
  </si>
  <si>
    <t>Cliente_52</t>
  </si>
  <si>
    <t>Plato_4, Plato_17</t>
  </si>
  <si>
    <t>Cliente_278</t>
  </si>
  <si>
    <t>Plato_9, Plato_16, Plato_1, Plato_3</t>
  </si>
  <si>
    <t>Plato_13, Plato_9, Plato_15, Plato_8</t>
  </si>
  <si>
    <t>Cliente_595</t>
  </si>
  <si>
    <t>Plato_20, Plato_13, Plato_11</t>
  </si>
  <si>
    <t>Plato_17, Plato_19</t>
  </si>
  <si>
    <t>Cliente_2</t>
  </si>
  <si>
    <t>Plato_16, Plato_2, Plato_8</t>
  </si>
  <si>
    <t>Cliente_880</t>
  </si>
  <si>
    <t>Cliente_411</t>
  </si>
  <si>
    <t>Plato_14, Plato_3, Plato_12, Plato_19</t>
  </si>
  <si>
    <t>Cliente_123</t>
  </si>
  <si>
    <t>Plato_20, Plato_14, Plato_8</t>
  </si>
  <si>
    <t>Cliente_910</t>
  </si>
  <si>
    <t>Plato_15, Plato_6</t>
  </si>
  <si>
    <t>Cliente_483</t>
  </si>
  <si>
    <t>Plato_12, Plato_2, Plato_20</t>
  </si>
  <si>
    <t>Plato_14, Plato_17, Plato_1, Plato_16</t>
  </si>
  <si>
    <t>Cliente_642</t>
  </si>
  <si>
    <t>Plato_7, Plato_1, Plato_19</t>
  </si>
  <si>
    <t>Cliente_962</t>
  </si>
  <si>
    <t>Plato_4, Plato_9, Plato_3</t>
  </si>
  <si>
    <t>Cliente_883</t>
  </si>
  <si>
    <t>Plato_4, Plato_12, Plato_5</t>
  </si>
  <si>
    <t>Plato_1, Plato_6</t>
  </si>
  <si>
    <t>Plato_10, Plato_7, Plato_1</t>
  </si>
  <si>
    <t>Cliente_693</t>
  </si>
  <si>
    <t>Plato_17, Plato_6, Plato_15</t>
  </si>
  <si>
    <t>Cliente_226</t>
  </si>
  <si>
    <t>Plato_14, Plato_8, Plato_19</t>
  </si>
  <si>
    <t>Plato_8, Plato_1, Plato_15</t>
  </si>
  <si>
    <t>Plato_15, Plato_13, Plato_12</t>
  </si>
  <si>
    <t>Plato_20, Plato_8, Plato_2, Plato_1</t>
  </si>
  <si>
    <t>Cliente_834</t>
  </si>
  <si>
    <t>Plato_12, Plato_4, Plato_17, Plato_13</t>
  </si>
  <si>
    <t>Cliente_104</t>
  </si>
  <si>
    <t>Plato_1, Plato_3, Plato_19</t>
  </si>
  <si>
    <t>Plato_17, Plato_14, Plato_16, Plato_13</t>
  </si>
  <si>
    <t>Plato_3, Plato_8, Plato_18</t>
  </si>
  <si>
    <t>Plato_9, Plato_12, Plato_8, Plato_7</t>
  </si>
  <si>
    <t>Plato_13, Plato_10, Plato_16, Plato_1</t>
  </si>
  <si>
    <t>Cliente_35</t>
  </si>
  <si>
    <t>Plato_4, Plato_3, Plato_11</t>
  </si>
  <si>
    <t>Plato_11, Plato_13</t>
  </si>
  <si>
    <t>Cliente_837</t>
  </si>
  <si>
    <t>Plato_5, Plato_3, Plato_20, Plato_17</t>
  </si>
  <si>
    <t>Cliente_514</t>
  </si>
  <si>
    <t>Plato_19, Plato_17, Plato_10, Plato_9</t>
  </si>
  <si>
    <t>Plato_17, Plato_3</t>
  </si>
  <si>
    <t>Cliente_114</t>
  </si>
  <si>
    <t>Plato_14, Plato_1, Plato_13</t>
  </si>
  <si>
    <t>Plato_20, Plato_17, Plato_16, Plato_11</t>
  </si>
  <si>
    <t>Plato_8, Plato_2, Plato_4, Plato_3</t>
  </si>
  <si>
    <t>Plato_19, Plato_13</t>
  </si>
  <si>
    <t>Plato_3, Plato_4, Plato_20, Plato_13</t>
  </si>
  <si>
    <t>Cliente_90</t>
  </si>
  <si>
    <t>Plato_14, Plato_11, Plato_2, Plato_6</t>
  </si>
  <si>
    <t>Plato_6, Plato_10, Plato_14, Plato_13</t>
  </si>
  <si>
    <t>Cliente_496</t>
  </si>
  <si>
    <t>Cliente_58</t>
  </si>
  <si>
    <t>Plato_11, Plato_4</t>
  </si>
  <si>
    <t>Cliente_468</t>
  </si>
  <si>
    <t>Plato_4, Plato_13, Plato_6, Plato_16</t>
  </si>
  <si>
    <t>Cliente_801</t>
  </si>
  <si>
    <t>Plato_15, Plato_13, Plato_2, Plato_19</t>
  </si>
  <si>
    <t>Plato_13, Plato_8, Plato_11, Plato_1</t>
  </si>
  <si>
    <t>Cliente_716</t>
  </si>
  <si>
    <t>Plato_3, Plato_12, Plato_4, Plato_14</t>
  </si>
  <si>
    <t>Cliente_594</t>
  </si>
  <si>
    <t>Plato_11, Plato_9, Plato_15, Plato_10</t>
  </si>
  <si>
    <t>Plato_18, Plato_2, Plato_11</t>
  </si>
  <si>
    <t>Cliente_396</t>
  </si>
  <si>
    <t>Plato_2, Plato_6, Plato_1, Plato_4</t>
  </si>
  <si>
    <t>Plato_13, Plato_1, Plato_17</t>
  </si>
  <si>
    <t>Plato_5, Plato_2, Plato_6</t>
  </si>
  <si>
    <t>Cliente_954</t>
  </si>
  <si>
    <t>Plato_20, Plato_12, Plato_9</t>
  </si>
  <si>
    <t>Cliente_263</t>
  </si>
  <si>
    <t>Plato_11, Plato_9, Plato_7</t>
  </si>
  <si>
    <t>Plato_9, Plato_19, Plato_7, Plato_6</t>
  </si>
  <si>
    <t>Cliente_438</t>
  </si>
  <si>
    <t>Plato_13, Plato_5</t>
  </si>
  <si>
    <t>Plato_16, Plato_8</t>
  </si>
  <si>
    <t>Cliente_353</t>
  </si>
  <si>
    <t>Plato_18, Plato_5</t>
  </si>
  <si>
    <t>Plato_5, Plato_19, Plato_14</t>
  </si>
  <si>
    <t>Plato_4, Plato_6, Plato_15</t>
  </si>
  <si>
    <t>Cliente_770</t>
  </si>
  <si>
    <t>Plato_20, Plato_10, Plato_19</t>
  </si>
  <si>
    <t>Plato_19, Plato_7, Plato_6</t>
  </si>
  <si>
    <t>Cliente_888</t>
  </si>
  <si>
    <t>Plato_15, Plato_7, Plato_12</t>
  </si>
  <si>
    <t>Plato_14, Plato_15</t>
  </si>
  <si>
    <t>Plato_5, Plato_16, Plato_17</t>
  </si>
  <si>
    <t>Cliente_635</t>
  </si>
  <si>
    <t>Plato_10, Plato_16, Plato_4</t>
  </si>
  <si>
    <t>Cliente_297</t>
  </si>
  <si>
    <t>Plato_16, Plato_15, Plato_19, Plato_14</t>
  </si>
  <si>
    <t>Plato_7, Plato_9, Plato_11, Plato_16</t>
  </si>
  <si>
    <t>Plato_17, Plato_2, Plato_10, Plato_12</t>
  </si>
  <si>
    <t>Plato_10, Plato_4, Plato_14</t>
  </si>
  <si>
    <t>Plato_8, Plato_7, Plato_1, Plato_6</t>
  </si>
  <si>
    <t>Cliente_298</t>
  </si>
  <si>
    <t>Plato_15, Plato_10</t>
  </si>
  <si>
    <t>Cliente_304</t>
  </si>
  <si>
    <t>Plato_9, Plato_1, Plato_5</t>
  </si>
  <si>
    <t>Plato_15, Plato_14, Plato_7, Plato_19</t>
  </si>
  <si>
    <t>Plato_7, Plato_6, Plato_16</t>
  </si>
  <si>
    <t>Cliente_743</t>
  </si>
  <si>
    <t>Plato_13, Plato_1, Plato_12, Plato_9</t>
  </si>
  <si>
    <t>Cliente_428</t>
  </si>
  <si>
    <t>Plato_17, Plato_12</t>
  </si>
  <si>
    <t>Cliente_808</t>
  </si>
  <si>
    <t>Cliente_376</t>
  </si>
  <si>
    <t>Plato_11, Plato_6, Plato_1, Plato_9</t>
  </si>
  <si>
    <t>Plato_7, Plato_16, Plato_14</t>
  </si>
  <si>
    <t>Plato_13, Plato_10</t>
  </si>
  <si>
    <t>Cliente_227</t>
  </si>
  <si>
    <t>Plato_6, Plato_18, Plato_7</t>
  </si>
  <si>
    <t>Plato_10, Plato_16, Plato_13, Plato_19</t>
  </si>
  <si>
    <t>Plato_2, Plato_12, Plato_3, Plato_14</t>
  </si>
  <si>
    <t>Cliente_757</t>
  </si>
  <si>
    <t>Plato_9, Plato_7, Plato_13</t>
  </si>
  <si>
    <t>Número de Comensales</t>
  </si>
  <si>
    <t>Número de Mesa</t>
  </si>
  <si>
    <t>Método de Pago</t>
  </si>
  <si>
    <t>Paí­s de Origen</t>
  </si>
  <si>
    <t>Tarjeta de crédito</t>
  </si>
  <si>
    <t>Tarjeta de débito</t>
  </si>
  <si>
    <t>España</t>
  </si>
  <si>
    <t>Perú</t>
  </si>
  <si>
    <t>Sin cebolla</t>
  </si>
  <si>
    <t>Descripción del Plato_13</t>
  </si>
  <si>
    <t>Descripción del Plato_7</t>
  </si>
  <si>
    <t>Descripción del Plato_9</t>
  </si>
  <si>
    <t>Descripción del Plato_14</t>
  </si>
  <si>
    <t>Ninguna</t>
  </si>
  <si>
    <t>Descripción del Plato_3</t>
  </si>
  <si>
    <t>Descripción del Plato_12</t>
  </si>
  <si>
    <t>Descripción del Plato_2</t>
  </si>
  <si>
    <t>Descripción del Plato_19</t>
  </si>
  <si>
    <t>Descripción del Plato_16</t>
  </si>
  <si>
    <t>Descripción del Plato_10</t>
  </si>
  <si>
    <t>Descripción del Plato_18</t>
  </si>
  <si>
    <t>Descripción del Plato_6</t>
  </si>
  <si>
    <t>Descripción del Plato_11</t>
  </si>
  <si>
    <t>Descripción del Plato_8</t>
  </si>
  <si>
    <t>Descripción del Plato_1</t>
  </si>
  <si>
    <t>Descripción del Plato_5</t>
  </si>
  <si>
    <t>Descripción del Plato_17</t>
  </si>
  <si>
    <t>Descripción del Plato_15</t>
  </si>
  <si>
    <t>Descripción del Plato_4</t>
  </si>
  <si>
    <t>Descripción del Plato_20</t>
  </si>
  <si>
    <t>Observaciones</t>
  </si>
  <si>
    <t>Tiempo de Preparación</t>
  </si>
  <si>
    <t>Cantidad Ordenada</t>
  </si>
  <si>
    <t>Precio Unitario</t>
  </si>
  <si>
    <t>Costo Unitario</t>
  </si>
  <si>
    <t>Descripción del Plato</t>
  </si>
  <si>
    <t>Nombre del Plato</t>
  </si>
  <si>
    <t>Número de Orden</t>
  </si>
  <si>
    <t>Ganancia Bruta</t>
  </si>
  <si>
    <t>Tiempo en rest</t>
  </si>
  <si>
    <t>Tiempo de permanencia</t>
  </si>
  <si>
    <t>Ganancia Neta</t>
  </si>
  <si>
    <t>Total Pedido</t>
  </si>
  <si>
    <t xml:space="preserve">Total cuenta con propina </t>
  </si>
  <si>
    <t>Tiempo total de preparación</t>
  </si>
  <si>
    <t>Tiempo de degustación</t>
  </si>
  <si>
    <t>Cobro de orden</t>
  </si>
  <si>
    <t>% de Ganancia del plato</t>
  </si>
  <si>
    <t>Total ganancia pedido</t>
  </si>
  <si>
    <t>% Ganancia a pedido</t>
  </si>
  <si>
    <t>Etiquetas de fila</t>
  </si>
  <si>
    <t>Suma de Propina</t>
  </si>
  <si>
    <t>Total general</t>
  </si>
  <si>
    <t>Suma de Total cuenta</t>
  </si>
  <si>
    <t>Suma de Total ganancia pedido</t>
  </si>
  <si>
    <t xml:space="preserve">Suma de Total cuenta con propina </t>
  </si>
  <si>
    <t>Cuenta de Número de Orden</t>
  </si>
  <si>
    <t>Cobrada</t>
  </si>
  <si>
    <t>Sin cobrar</t>
  </si>
  <si>
    <t>01-abr</t>
  </si>
  <si>
    <t>02-abr</t>
  </si>
  <si>
    <t>03-abr</t>
  </si>
  <si>
    <t>04-abr</t>
  </si>
  <si>
    <t>05-abr</t>
  </si>
  <si>
    <t>06-abr</t>
  </si>
  <si>
    <t>07-abr</t>
  </si>
  <si>
    <t>Etiquetas de columna</t>
  </si>
  <si>
    <t>Total coste</t>
  </si>
  <si>
    <t>Coste total</t>
  </si>
  <si>
    <t>Número total de Órdenes</t>
  </si>
  <si>
    <t>Margen</t>
  </si>
  <si>
    <t>Nº medio Comensales</t>
  </si>
  <si>
    <t>Ticket Medio</t>
  </si>
  <si>
    <t>Coste Total</t>
  </si>
  <si>
    <t>Promedio de Propina</t>
  </si>
  <si>
    <t>Mín. de Propina</t>
  </si>
  <si>
    <t>Máx. de Propina</t>
  </si>
  <si>
    <t>Nº de Propinas</t>
  </si>
  <si>
    <t>Pais</t>
  </si>
  <si>
    <t>Total propinas</t>
  </si>
  <si>
    <t>Monto Total de la cuenta</t>
  </si>
  <si>
    <t>Fecha de factura</t>
  </si>
  <si>
    <t>Hora de llegada</t>
  </si>
  <si>
    <t>Nº de transacciones</t>
  </si>
  <si>
    <t>Nº de Ordenes</t>
  </si>
  <si>
    <t>_Facturación total_</t>
  </si>
  <si>
    <t>_Total Propina_</t>
  </si>
  <si>
    <t>Recuento de Número de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</si>
</sst>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  <numFmt numFmtId="165" formatCode="[$-F400]h:mm:ss\ AM/PM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44" fontId="0" fillId="0" borderId="0" xfId="0" pivotButton="1" applyNumberFormat="1"/>
    <xf numFmtId="44" fontId="0" fillId="0" borderId="0" xfId="0" applyNumberFormat="1" applyAlignment="1">
      <alignment horizontal="left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/>
    </xf>
    <xf numFmtId="0" fontId="0" fillId="2" borderId="0" xfId="0" applyFill="1"/>
    <xf numFmtId="44" fontId="4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0" fontId="0" fillId="0" borderId="0" xfId="2" applyNumberFormat="1" applyFont="1"/>
    <xf numFmtId="0" fontId="8" fillId="2" borderId="0" xfId="0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/>
    </xf>
    <xf numFmtId="44" fontId="8" fillId="2" borderId="0" xfId="0" applyNumberFormat="1" applyFont="1" applyFill="1" applyAlignment="1">
      <alignment horizontal="center" vertical="center"/>
    </xf>
    <xf numFmtId="0" fontId="3" fillId="2" borderId="0" xfId="0" applyFont="1" applyFill="1"/>
    <xf numFmtId="44" fontId="8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0" fontId="0" fillId="0" borderId="0" xfId="0" applyAlignment="1">
      <alignment horizontal="right"/>
    </xf>
  </cellXfs>
  <cellStyles count="3">
    <cellStyle name="Moneda" xfId="1" builtinId="4"/>
    <cellStyle name="Normal" xfId="0" builtinId="0"/>
    <cellStyle name="Porcentaje" xfId="2" builtinId="5"/>
  </cellStyles>
  <dxfs count="197">
    <dxf>
      <font>
        <sz val="16"/>
      </font>
    </dxf>
    <dxf>
      <font>
        <sz val="16"/>
      </font>
    </dxf>
    <dxf>
      <font>
        <sz val="16"/>
      </font>
    </dxf>
    <dxf>
      <numFmt numFmtId="166" formatCode="0.0"/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22"/>
      </font>
    </dxf>
    <dxf>
      <font>
        <sz val="20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numFmt numFmtId="1" formatCode="0"/>
    </dxf>
    <dxf>
      <font>
        <sz val="16"/>
      </font>
    </dxf>
    <dxf>
      <font>
        <sz val="16"/>
      </font>
    </dxf>
    <dxf>
      <font>
        <sz val="16"/>
      </font>
    </dxf>
    <dxf>
      <numFmt numFmtId="34" formatCode="_-* #,##0.00\ &quot;€&quot;_-;\-* #,##0.00\ &quot;€&quot;_-;_-* &quot;-&quot;??\ &quot;€&quot;_-;_-@_-"/>
    </dxf>
    <dxf>
      <font>
        <sz val="20"/>
        <color theme="0"/>
      </font>
      <fill>
        <patternFill patternType="solid">
          <fgColor indexed="64"/>
          <bgColor theme="1" tint="0.34998626667073579"/>
        </patternFill>
      </fill>
      <alignment horizontal="center" vertical="center"/>
    </dxf>
    <dxf>
      <font>
        <sz val="20"/>
        <color theme="0"/>
      </font>
      <fill>
        <patternFill patternType="solid">
          <fgColor indexed="64"/>
          <bgColor theme="1" tint="0.34998626667073579"/>
        </patternFill>
      </fill>
      <alignment horizontal="center" vertical="center"/>
    </dxf>
    <dxf>
      <font>
        <sz val="20"/>
        <color theme="0"/>
      </font>
      <fill>
        <patternFill patternType="solid">
          <fgColor indexed="64"/>
          <bgColor theme="1" tint="0.34998626667073579"/>
        </patternFill>
      </fill>
      <alignment horizontal="center" vertical="center"/>
    </dxf>
    <dxf>
      <font>
        <sz val="16"/>
      </font>
    </dxf>
    <dxf>
      <font>
        <sz val="16"/>
      </font>
    </dxf>
    <dxf>
      <font>
        <sz val="16"/>
      </font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22"/>
      </font>
    </dxf>
    <dxf>
      <font>
        <sz val="20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22"/>
      </font>
    </dxf>
    <dxf>
      <font>
        <sz val="20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numFmt numFmtId="34" formatCode="_-* #,##0.00\ &quot;€&quot;_-;\-* #,##0.00\ &quot;€&quot;_-;_-* &quot;-&quot;??\ &quot;€&quot;_-;_-@_-"/>
    </dxf>
    <dxf>
      <font>
        <sz val="16"/>
      </font>
    </dxf>
    <dxf>
      <font>
        <sz val="16"/>
      </font>
    </dxf>
    <dxf>
      <font>
        <sz val="16"/>
      </font>
    </dxf>
    <dxf>
      <numFmt numFmtId="34" formatCode="_-* #,##0.00\ &quot;€&quot;_-;\-* #,##0.00\ &quot;€&quot;_-;_-* &quot;-&quot;??\ &quot;€&quot;_-;_-@_-"/>
    </dxf>
    <dxf>
      <font>
        <sz val="20"/>
        <color theme="0"/>
      </font>
      <fill>
        <patternFill patternType="solid">
          <fgColor indexed="64"/>
          <bgColor theme="1" tint="0.34998626667073579"/>
        </patternFill>
      </fill>
      <alignment horizontal="center" vertical="center"/>
    </dxf>
    <dxf>
      <font>
        <sz val="20"/>
        <color theme="0"/>
      </font>
      <fill>
        <patternFill patternType="solid">
          <fgColor indexed="64"/>
          <bgColor theme="1" tint="0.34998626667073579"/>
        </patternFill>
      </fill>
      <alignment horizontal="center" vertical="center"/>
    </dxf>
    <dxf>
      <font>
        <sz val="20"/>
        <color theme="0"/>
      </font>
      <fill>
        <patternFill patternType="solid">
          <fgColor indexed="64"/>
          <bgColor theme="1" tint="0.34998626667073579"/>
        </patternFill>
      </fill>
      <alignment horizontal="center" vertical="center"/>
    </dxf>
    <dxf>
      <font>
        <sz val="16"/>
      </font>
    </dxf>
    <dxf>
      <font>
        <sz val="16"/>
      </font>
    </dxf>
    <dxf>
      <font>
        <sz val="16"/>
      </font>
    </dxf>
    <dxf>
      <alignment wrapText="1"/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22"/>
      </font>
    </dxf>
    <dxf>
      <font>
        <sz val="20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numFmt numFmtId="34" formatCode="_-* #,##0.00\ &quot;€&quot;_-;\-* #,##0.00\ &quot;€&quot;_-;_-* &quot;-&quot;??\ &quot;€&quot;_-;_-@_-"/>
    </dxf>
    <dxf>
      <font>
        <sz val="16"/>
      </font>
    </dxf>
    <dxf>
      <font>
        <sz val="16"/>
      </font>
    </dxf>
    <dxf>
      <font>
        <sz val="16"/>
      </font>
    </dxf>
    <dxf>
      <numFmt numFmtId="34" formatCode="_-* #,##0.00\ &quot;€&quot;_-;\-* #,##0.00\ &quot;€&quot;_-;_-* &quot;-&quot;??\ &quot;€&quot;_-;_-@_-"/>
    </dxf>
    <dxf>
      <font>
        <sz val="20"/>
        <color theme="0"/>
      </font>
      <fill>
        <patternFill patternType="solid">
          <fgColor indexed="64"/>
          <bgColor theme="1" tint="0.34998626667073579"/>
        </patternFill>
      </fill>
      <alignment horizontal="center" vertical="center"/>
    </dxf>
    <dxf>
      <font>
        <sz val="20"/>
        <color theme="0"/>
      </font>
      <fill>
        <patternFill patternType="solid">
          <fgColor indexed="64"/>
          <bgColor theme="1" tint="0.34998626667073579"/>
        </patternFill>
      </fill>
      <alignment horizontal="center" vertical="center"/>
    </dxf>
    <dxf>
      <font>
        <sz val="20"/>
        <color theme="0"/>
      </font>
      <fill>
        <patternFill patternType="solid">
          <fgColor indexed="64"/>
          <bgColor theme="1" tint="0.34998626667073579"/>
        </patternFill>
      </fill>
      <alignment horizontal="center"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numFmt numFmtId="0" formatCode="General"/>
    </dxf>
    <dxf>
      <numFmt numFmtId="34" formatCode="_-* #,##0.00\ &quot;€&quot;_-;\-* #,##0.00\ &quot;€&quot;_-;_-* &quot;-&quot;??\ &quot;€&quot;_-;_-@_-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34" formatCode="_-* #,##0.00\ &quot;€&quot;_-;\-* #,##0.00\ &quot;€&quot;_-;_-* &quot;-&quot;??\ &quot;€&quot;_-;_-@_-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9" formatCode="dd/mm/yyyy"/>
    </dxf>
    <dxf>
      <numFmt numFmtId="34" formatCode="_-* #,##0.00\ &quot;€&quot;_-;\-* #,##0.00\ &quot;€&quot;_-;_-* &quot;-&quot;??\ &quot;€&quot;_-;_-@_-"/>
    </dxf>
    <dxf>
      <alignment horizontal="right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0" formatCode="General"/>
    </dxf>
    <dxf>
      <numFmt numFmtId="34" formatCode="_-* #,##0.00\ &quot;€&quot;_-;\-* #,##0.00\ &quot;€&quot;_-;_-* &quot;-&quot;??\ &quot;€&quot;_-;_-@_-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</dxf>
    <dxf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</dxf>
    <dxf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</dxf>
    <dxf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</dxf>
    <dxf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</dxf>
    <dxf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</dxf>
    <dxf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</dxf>
    <dxf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5" formatCode="[$-F400]h:mm:ss\ AM/PM"/>
      <alignment horizontal="center" vertical="center" textRotation="0" wrapText="0" indent="0" justifyLastLine="0" shrinkToFit="0" readingOrder="0"/>
    </dxf>
    <dxf>
      <numFmt numFmtId="165" formatCode="[$-F400]h:mm:ss\ AM/PM"/>
      <alignment horizontal="center" vertical="center" textRotation="0" wrapText="0" indent="0" justifyLastLine="0" shrinkToFit="0" readingOrder="0"/>
    </dxf>
    <dxf>
      <numFmt numFmtId="165" formatCode="[$-F400]h:mm:ss\ AM/PM"/>
      <alignment horizontal="center" vertical="center" textRotation="0" wrapText="0" indent="0" justifyLastLine="0" shrinkToFit="0" readingOrder="0"/>
    </dxf>
    <dxf>
      <numFmt numFmtId="165" formatCode="[$-F400]h:mm:ss\ AM/PM"/>
      <alignment horizontal="center" vertical="center" textRotation="0" wrapText="0" indent="0" justifyLastLine="0" shrinkToFit="0" readingOrder="0"/>
    </dxf>
    <dxf>
      <numFmt numFmtId="165" formatCode="[$-F400]h:mm:ss\ AM/PM"/>
      <alignment horizontal="center" vertical="center" textRotation="0" wrapText="0" indent="0" justifyLastLine="0" shrinkToFit="0" readingOrder="0"/>
    </dxf>
    <dxf>
      <numFmt numFmtId="27" formatCode="dd/mm/yyyy\ h:mm"/>
      <alignment horizontal="center" vertical="center" textRotation="0" wrapText="0" indent="0" justifyLastLine="0" shrinkToFit="0" readingOrder="0"/>
    </dxf>
    <dxf>
      <numFmt numFmtId="165" formatCode="[$-F400]h:mm:ss\ AM/P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microsoft.com/office/2007/relationships/slicerCache" Target="slicerCaches/slicerCache3.xml"/><Relationship Id="rId26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2.xml"/><Relationship Id="rId25" Type="http://schemas.openxmlformats.org/officeDocument/2006/relationships/pivotCacheDefinition" Target="pivotCache/pivotCacheDefinition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microsoft.com/office/2007/relationships/slicerCache" Target="slicerCaches/slicerCache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9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microsoft.com/office/2007/relationships/slicerCache" Target="slicerCaches/slicerCache8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4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microsoft.com/office/2007/relationships/slicerCache" Target="slicerCaches/slicerCache7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EXCELL HACKIO.xlsx]Tabla 1!TablaDinámica54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4.1848617176128124E-2"/>
              <c:y val="3.353454057679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3.2751091703056803E-2"/>
              <c:y val="-3.353454057679440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7292576419213975E-2"/>
              <c:y val="3.353454057679286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 1'!$C$3</c:f>
              <c:strCache>
                <c:ptCount val="1"/>
                <c:pt idx="0">
                  <c:v>Nº de Ordenes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C0C-402E-BD25-395AD0F4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0C-402E-BD25-395AD0F4D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C0C-402E-BD25-395AD0F4D0C9}"/>
              </c:ext>
            </c:extLst>
          </c:dPt>
          <c:dLbls>
            <c:dLbl>
              <c:idx val="0"/>
              <c:layout>
                <c:manualLayout>
                  <c:x val="2.7292576419213975E-2"/>
                  <c:y val="3.353454057679286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0C-402E-BD25-395AD0F4D0C9}"/>
                </c:ext>
              </c:extLst>
            </c:dLbl>
            <c:dLbl>
              <c:idx val="1"/>
              <c:layout>
                <c:manualLayout>
                  <c:x val="-4.1848617176128124E-2"/>
                  <c:y val="3.3534540576794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0C-402E-BD25-395AD0F4D0C9}"/>
                </c:ext>
              </c:extLst>
            </c:dLbl>
            <c:dLbl>
              <c:idx val="2"/>
              <c:layout>
                <c:manualLayout>
                  <c:x val="-3.2751091703056803E-2"/>
                  <c:y val="-3.353454057679440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0C-402E-BD25-395AD0F4D0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1'!$B$4:$B$7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 1'!$C$4:$C$7</c:f>
              <c:numCache>
                <c:formatCode>General</c:formatCode>
                <c:ptCount val="3"/>
                <c:pt idx="0">
                  <c:v>459</c:v>
                </c:pt>
                <c:pt idx="1">
                  <c:v>159</c:v>
                </c:pt>
                <c:pt idx="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C-402E-BD25-395AD0F4D0C9}"/>
            </c:ext>
          </c:extLst>
        </c:ser>
        <c:ser>
          <c:idx val="1"/>
          <c:order val="1"/>
          <c:tx>
            <c:strRef>
              <c:f>'Tabla 1'!$D$3</c:f>
              <c:strCache>
                <c:ptCount val="1"/>
                <c:pt idx="0">
                  <c:v>Suma de Propina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0C-402E-BD25-395AD0F4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C0C-402E-BD25-395AD0F4D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C0C-402E-BD25-395AD0F4D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1'!$B$4:$B$7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 1'!$D$4:$D$7</c:f>
              <c:numCache>
                <c:formatCode>_("€"* #,##0.00_);_("€"* \(#,##0.00\);_("€"* "-"??_);_(@_)</c:formatCode>
                <c:ptCount val="3"/>
                <c:pt idx="0">
                  <c:v>13963.560000000014</c:v>
                </c:pt>
                <c:pt idx="1">
                  <c:v>4680.920000000001</c:v>
                </c:pt>
                <c:pt idx="2">
                  <c:v>4182.7599999999993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C-402E-BD25-395AD0F4D0C9}"/>
            </c:ext>
          </c:extLst>
        </c:ser>
        <c:ser>
          <c:idx val="2"/>
          <c:order val="2"/>
          <c:tx>
            <c:strRef>
              <c:f>'Tabla 1'!$E$3</c:f>
              <c:strCache>
                <c:ptCount val="1"/>
                <c:pt idx="0">
                  <c:v>Suma de Total ganancia pedido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C0C-402E-BD25-395AD0F4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C0C-402E-BD25-395AD0F4D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C0C-402E-BD25-395AD0F4D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1'!$B$4:$B$7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 1'!$E$4:$E$7</c:f>
              <c:numCache>
                <c:formatCode>_("€"* #,##0.00_);_("€"* \(#,##0.00\);_("€"* "-"??_);_(@_)</c:formatCode>
                <c:ptCount val="3"/>
                <c:pt idx="0">
                  <c:v>25324</c:v>
                </c:pt>
                <c:pt idx="1">
                  <c:v>9157</c:v>
                </c:pt>
                <c:pt idx="2">
                  <c:v>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0C-402E-BD25-395AD0F4D0C9}"/>
            </c:ext>
          </c:extLst>
        </c:ser>
        <c:ser>
          <c:idx val="3"/>
          <c:order val="3"/>
          <c:tx>
            <c:strRef>
              <c:f>'Tabla 1'!$F$3</c:f>
              <c:strCache>
                <c:ptCount val="1"/>
                <c:pt idx="0">
                  <c:v>Suma de Total cuenta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0CD-4EE8-8539-2FDE1ED61F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B0CD-4EE8-8539-2FDE1ED61F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0CD-4EE8-8539-2FDE1ED61F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1'!$B$4:$B$7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 1'!$F$4:$F$7</c:f>
              <c:numCache>
                <c:formatCode>_("€"* #,##0.00_);_("€"* \(#,##0.00\);_("€"* "-"??_);_(@_)</c:formatCode>
                <c:ptCount val="3"/>
                <c:pt idx="0">
                  <c:v>62781</c:v>
                </c:pt>
                <c:pt idx="1">
                  <c:v>22692</c:v>
                </c:pt>
                <c:pt idx="2">
                  <c:v>20854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0CD-4EE8-8539-2FDE1ED61F83}"/>
            </c:ext>
          </c:extLst>
        </c:ser>
        <c:ser>
          <c:idx val="4"/>
          <c:order val="4"/>
          <c:tx>
            <c:strRef>
              <c:f>'Tabla 1'!$G$3</c:f>
              <c:strCache>
                <c:ptCount val="1"/>
                <c:pt idx="0">
                  <c:v>Suma de Total cuenta con propina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B0CD-4EE8-8539-2FDE1ED61F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0CD-4EE8-8539-2FDE1ED61F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B0CD-4EE8-8539-2FDE1ED61F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1'!$B$4:$B$7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 1'!$G$4:$G$7</c:f>
              <c:numCache>
                <c:formatCode>_("€"* #,##0.00_);_("€"* \(#,##0.00\);_("€"* "-"??_);_(@_)</c:formatCode>
                <c:ptCount val="3"/>
                <c:pt idx="0">
                  <c:v>76744.560000000012</c:v>
                </c:pt>
                <c:pt idx="1">
                  <c:v>27372.920000000009</c:v>
                </c:pt>
                <c:pt idx="2">
                  <c:v>25036.760000000002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0CD-4EE8-8539-2FDE1ED61F8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EXCELL HACKIO.xlsx]Tabla 2!TablaDinámica4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Metodos de 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9948310240289732"/>
              <c:y val="-2.66325891362345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247222222222219"/>
                  <c:h val="0.19207205731273189"/>
                </c:manualLayout>
              </c15:layout>
            </c:ext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3888888888888888E-2"/>
              <c:y val="4.6296296296296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3888888888888884E-2"/>
              <c:y val="1.85185185185184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3888888888888884E-2"/>
              <c:y val="1.85185185185184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9948310240289732"/>
              <c:y val="-2.66325891362345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247222222222219"/>
                  <c:h val="0.19207205731273189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3888888888888888E-2"/>
              <c:y val="4.6296296296296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3888888888888884E-2"/>
              <c:y val="1.85185185185184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9948310240289732"/>
              <c:y val="-2.66325891362345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247222222222219"/>
                  <c:h val="0.19207205731273189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3888888888888888E-2"/>
              <c:y val="4.6296296296296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 2'!$C$2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25-425C-B98A-7166701AFE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25-425C-B98A-7166701AFE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25-425C-B98A-7166701AFE89}"/>
              </c:ext>
            </c:extLst>
          </c:dPt>
          <c:dLbls>
            <c:dLbl>
              <c:idx val="0"/>
              <c:layout>
                <c:manualLayout>
                  <c:x val="6.3888888888888884E-2"/>
                  <c:y val="1.85185185185184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25-425C-B98A-7166701AFE89}"/>
                </c:ext>
              </c:extLst>
            </c:dLbl>
            <c:dLbl>
              <c:idx val="1"/>
              <c:layout>
                <c:manualLayout>
                  <c:x val="0.19948310240289732"/>
                  <c:y val="-2.66325891362345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47222222222219"/>
                      <c:h val="0.192072057312731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525-425C-B98A-7166701AFE89}"/>
                </c:ext>
              </c:extLst>
            </c:dLbl>
            <c:dLbl>
              <c:idx val="2"/>
              <c:layout>
                <c:manualLayout>
                  <c:x val="-1.3888888888888888E-2"/>
                  <c:y val="4.62962962962962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25-425C-B98A-7166701AFE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2'!$B$3:$B$6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'Tabla 2'!$C$3:$C$6</c:f>
              <c:numCache>
                <c:formatCode>General</c:formatCode>
                <c:ptCount val="3"/>
                <c:pt idx="0">
                  <c:v>92</c:v>
                </c:pt>
                <c:pt idx="1">
                  <c:v>525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5-425C-B98A-7166701AFE8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EXCELL HACKIO.xlsx]Tabla 3!TablaDinámica5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3'!$C$3:$C$4</c:f>
              <c:strCache>
                <c:ptCount val="1"/>
                <c:pt idx="0">
                  <c:v>01-abr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3'!$B$5:$B$8</c:f>
              <c:strCache>
                <c:ptCount val="3"/>
                <c:pt idx="0">
                  <c:v>Desayuno</c:v>
                </c:pt>
                <c:pt idx="1">
                  <c:v>Almuerzo</c:v>
                </c:pt>
                <c:pt idx="2">
                  <c:v>Cena</c:v>
                </c:pt>
              </c:strCache>
            </c:strRef>
          </c:cat>
          <c:val>
            <c:numRef>
              <c:f>'Tabla 3'!$C$5:$C$8</c:f>
              <c:numCache>
                <c:formatCode>_("€"* #,##0.00_);_("€"* \(#,##0.00\);_("€"* "-"??_);_(@_)</c:formatCode>
                <c:ptCount val="3"/>
                <c:pt idx="0">
                  <c:v>3681.0099999999993</c:v>
                </c:pt>
                <c:pt idx="1">
                  <c:v>12933.349999999999</c:v>
                </c:pt>
                <c:pt idx="2">
                  <c:v>4527.0599999999995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4-4827-8DA1-A3E650EFF207}"/>
            </c:ext>
          </c:extLst>
        </c:ser>
        <c:ser>
          <c:idx val="1"/>
          <c:order val="1"/>
          <c:tx>
            <c:strRef>
              <c:f>'Tabla 3'!$D$3:$D$4</c:f>
              <c:strCache>
                <c:ptCount val="1"/>
                <c:pt idx="0">
                  <c:v>02-abr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3'!$B$5:$B$8</c:f>
              <c:strCache>
                <c:ptCount val="3"/>
                <c:pt idx="0">
                  <c:v>Desayuno</c:v>
                </c:pt>
                <c:pt idx="1">
                  <c:v>Almuerzo</c:v>
                </c:pt>
                <c:pt idx="2">
                  <c:v>Cena</c:v>
                </c:pt>
              </c:strCache>
            </c:strRef>
          </c:cat>
          <c:val>
            <c:numRef>
              <c:f>'Tabla 3'!$D$5:$D$8</c:f>
              <c:numCache>
                <c:formatCode>_("€"* #,##0.00_);_("€"* \(#,##0.00\);_("€"* "-"??_);_(@_)</c:formatCode>
                <c:ptCount val="3"/>
                <c:pt idx="0">
                  <c:v>4119.7899999999991</c:v>
                </c:pt>
                <c:pt idx="1">
                  <c:v>15811.879999999992</c:v>
                </c:pt>
                <c:pt idx="2">
                  <c:v>5063.0899999999992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4-4827-8DA1-A3E650EFF207}"/>
            </c:ext>
          </c:extLst>
        </c:ser>
        <c:ser>
          <c:idx val="2"/>
          <c:order val="2"/>
          <c:tx>
            <c:strRef>
              <c:f>'Tabla 3'!$E$3:$E$4</c:f>
              <c:strCache>
                <c:ptCount val="1"/>
                <c:pt idx="0">
                  <c:v>03-abr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 3'!$B$5:$B$8</c:f>
              <c:strCache>
                <c:ptCount val="3"/>
                <c:pt idx="0">
                  <c:v>Desayuno</c:v>
                </c:pt>
                <c:pt idx="1">
                  <c:v>Almuerzo</c:v>
                </c:pt>
                <c:pt idx="2">
                  <c:v>Cena</c:v>
                </c:pt>
              </c:strCache>
            </c:strRef>
          </c:cat>
          <c:val>
            <c:numRef>
              <c:f>'Tabla 3'!$E$5:$E$8</c:f>
              <c:numCache>
                <c:formatCode>_("€"* #,##0.00_);_("€"* \(#,##0.00\);_("€"* "-"??_);_(@_)</c:formatCode>
                <c:ptCount val="3"/>
                <c:pt idx="0">
                  <c:v>2714.4900000000007</c:v>
                </c:pt>
                <c:pt idx="1">
                  <c:v>5842.4800000000032</c:v>
                </c:pt>
                <c:pt idx="2">
                  <c:v>1497.87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4-4827-8DA1-A3E650EFF207}"/>
            </c:ext>
          </c:extLst>
        </c:ser>
        <c:ser>
          <c:idx val="3"/>
          <c:order val="3"/>
          <c:tx>
            <c:strRef>
              <c:f>'Tabla 3'!$F$3:$F$4</c:f>
              <c:strCache>
                <c:ptCount val="1"/>
                <c:pt idx="0">
                  <c:v>04-abr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 3'!$B$5:$B$8</c:f>
              <c:strCache>
                <c:ptCount val="3"/>
                <c:pt idx="0">
                  <c:v>Desayuno</c:v>
                </c:pt>
                <c:pt idx="1">
                  <c:v>Almuerzo</c:v>
                </c:pt>
                <c:pt idx="2">
                  <c:v>Cena</c:v>
                </c:pt>
              </c:strCache>
            </c:strRef>
          </c:cat>
          <c:val>
            <c:numRef>
              <c:f>'Tabla 3'!$F$5:$F$8</c:f>
              <c:numCache>
                <c:formatCode>_("€"* #,##0.00_);_("€"* \(#,##0.00\);_("€"* "-"??_);_(@_)</c:formatCode>
                <c:ptCount val="3"/>
                <c:pt idx="0">
                  <c:v>3028.34</c:v>
                </c:pt>
                <c:pt idx="1">
                  <c:v>4351.0900000000011</c:v>
                </c:pt>
                <c:pt idx="2">
                  <c:v>2003.5999999999997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4-4827-8DA1-A3E650EFF207}"/>
            </c:ext>
          </c:extLst>
        </c:ser>
        <c:ser>
          <c:idx val="4"/>
          <c:order val="4"/>
          <c:tx>
            <c:strRef>
              <c:f>'Tabla 3'!$G$3:$G$4</c:f>
              <c:strCache>
                <c:ptCount val="1"/>
                <c:pt idx="0">
                  <c:v>05-abr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'Tabla 3'!$B$5:$B$8</c:f>
              <c:strCache>
                <c:ptCount val="3"/>
                <c:pt idx="0">
                  <c:v>Desayuno</c:v>
                </c:pt>
                <c:pt idx="1">
                  <c:v>Almuerzo</c:v>
                </c:pt>
                <c:pt idx="2">
                  <c:v>Cena</c:v>
                </c:pt>
              </c:strCache>
            </c:strRef>
          </c:cat>
          <c:val>
            <c:numRef>
              <c:f>'Tabla 3'!$G$5:$G$8</c:f>
              <c:numCache>
                <c:formatCode>_("€"* #,##0.00_);_("€"* \(#,##0.00\);_("€"* "-"??_);_(@_)</c:formatCode>
                <c:ptCount val="3"/>
                <c:pt idx="0">
                  <c:v>1503.59</c:v>
                </c:pt>
                <c:pt idx="1">
                  <c:v>8899.3099999999977</c:v>
                </c:pt>
                <c:pt idx="2">
                  <c:v>2872.7799999999997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4-4827-8DA1-A3E650EFF207}"/>
            </c:ext>
          </c:extLst>
        </c:ser>
        <c:ser>
          <c:idx val="5"/>
          <c:order val="5"/>
          <c:tx>
            <c:strRef>
              <c:f>'Tabla 3'!$H$3:$H$4</c:f>
              <c:strCache>
                <c:ptCount val="1"/>
                <c:pt idx="0">
                  <c:v>06-abr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'Tabla 3'!$B$5:$B$8</c:f>
              <c:strCache>
                <c:ptCount val="3"/>
                <c:pt idx="0">
                  <c:v>Desayuno</c:v>
                </c:pt>
                <c:pt idx="1">
                  <c:v>Almuerzo</c:v>
                </c:pt>
                <c:pt idx="2">
                  <c:v>Cena</c:v>
                </c:pt>
              </c:strCache>
            </c:strRef>
          </c:cat>
          <c:val>
            <c:numRef>
              <c:f>'Tabla 3'!$H$5:$H$8</c:f>
              <c:numCache>
                <c:formatCode>_("€"* #,##0.00_);_("€"* \(#,##0.00\);_("€"* "-"??_);_(@_)</c:formatCode>
                <c:ptCount val="3"/>
                <c:pt idx="0">
                  <c:v>6271.2399999999989</c:v>
                </c:pt>
                <c:pt idx="1">
                  <c:v>16772.13</c:v>
                </c:pt>
                <c:pt idx="2">
                  <c:v>6940.49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30-42A4-B913-BFACA0E8059C}"/>
            </c:ext>
          </c:extLst>
        </c:ser>
        <c:ser>
          <c:idx val="6"/>
          <c:order val="6"/>
          <c:tx>
            <c:strRef>
              <c:f>'Tabla 3'!$I$3:$I$4</c:f>
              <c:strCache>
                <c:ptCount val="1"/>
                <c:pt idx="0">
                  <c:v>07-abr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3'!$B$5:$B$8</c:f>
              <c:strCache>
                <c:ptCount val="3"/>
                <c:pt idx="0">
                  <c:v>Desayuno</c:v>
                </c:pt>
                <c:pt idx="1">
                  <c:v>Almuerzo</c:v>
                </c:pt>
                <c:pt idx="2">
                  <c:v>Cena</c:v>
                </c:pt>
              </c:strCache>
            </c:strRef>
          </c:cat>
          <c:val>
            <c:numRef>
              <c:f>'Tabla 3'!$I$5:$I$8</c:f>
              <c:numCache>
                <c:formatCode>_("€"* #,##0.00_);_("€"* \(#,##0.00\);_("€"* "-"??_);_(@_)</c:formatCode>
                <c:ptCount val="3"/>
                <c:pt idx="0">
                  <c:v>3718.2999999999993</c:v>
                </c:pt>
                <c:pt idx="1">
                  <c:v>12134.319999999998</c:v>
                </c:pt>
                <c:pt idx="2">
                  <c:v>4468.0300000000007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30-42A4-B913-BFACA0E80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844399"/>
        <c:axId val="784845231"/>
      </c:barChart>
      <c:catAx>
        <c:axId val="78484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845231"/>
        <c:crosses val="autoZero"/>
        <c:auto val="1"/>
        <c:lblAlgn val="ctr"/>
        <c:lblOffset val="100"/>
        <c:noMultiLvlLbl val="0"/>
      </c:catAx>
      <c:valAx>
        <c:axId val="7848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84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EXCELL HACKIO.xlsx]Tabla 4!TablaDinámica6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por pais de origen</a:t>
            </a:r>
          </a:p>
        </c:rich>
      </c:tx>
      <c:layout>
        <c:manualLayout>
          <c:xMode val="edge"/>
          <c:yMode val="edge"/>
          <c:x val="0.26463354702021469"/>
          <c:y val="7.941120263192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 4'!$C$2</c:f>
              <c:strCache>
                <c:ptCount val="1"/>
                <c:pt idx="0">
                  <c:v>Suma de Total cuenta con propina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825-4D58-988D-C399670B13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825-4D58-988D-C399670B13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825-4D58-988D-C399670B13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825-4D58-988D-C399670B13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825-4D58-988D-C399670B13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825-4D58-988D-C399670B13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825-4D58-988D-C399670B13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825-4D58-988D-C399670B13F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825-4D58-988D-C399670B13F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825-4D58-988D-C399670B13F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825-4D58-988D-C399670B13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4'!$B$3:$B$14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Perú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'Tabla 4'!$C$3:$C$14</c:f>
              <c:numCache>
                <c:formatCode>_("€"* #,##0.00_);_("€"* \(#,##0.00\);_("€"* "-"??_);_(@_)</c:formatCode>
                <c:ptCount val="11"/>
                <c:pt idx="0">
                  <c:v>11900.640000000001</c:v>
                </c:pt>
                <c:pt idx="1">
                  <c:v>13722.610000000002</c:v>
                </c:pt>
                <c:pt idx="2">
                  <c:v>10516.980000000005</c:v>
                </c:pt>
                <c:pt idx="3">
                  <c:v>13931.690000000004</c:v>
                </c:pt>
                <c:pt idx="4">
                  <c:v>11783.460000000003</c:v>
                </c:pt>
                <c:pt idx="5">
                  <c:v>9245.4699999999975</c:v>
                </c:pt>
                <c:pt idx="6">
                  <c:v>11531.729999999998</c:v>
                </c:pt>
                <c:pt idx="7">
                  <c:v>11441.45</c:v>
                </c:pt>
                <c:pt idx="8">
                  <c:v>12099.520000000004</c:v>
                </c:pt>
                <c:pt idx="9">
                  <c:v>11887.609999999999</c:v>
                </c:pt>
                <c:pt idx="10">
                  <c:v>11093.079999999998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825-4D58-988D-C399670B13F1}"/>
            </c:ext>
          </c:extLst>
        </c:ser>
        <c:ser>
          <c:idx val="1"/>
          <c:order val="1"/>
          <c:tx>
            <c:strRef>
              <c:f>'Tabla 4'!$D$2</c:f>
              <c:strCache>
                <c:ptCount val="1"/>
                <c:pt idx="0">
                  <c:v>Suma de Total cuenta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D05-4B17-A982-7F001387E5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D05-4B17-A982-7F001387E5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D05-4B17-A982-7F001387E5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D05-4B17-A982-7F001387E5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DD05-4B17-A982-7F001387E5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DD05-4B17-A982-7F001387E5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DD05-4B17-A982-7F001387E5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DD05-4B17-A982-7F001387E5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DD05-4B17-A982-7F001387E58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DD05-4B17-A982-7F001387E58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DD05-4B17-A982-7F001387E5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4'!$B$3:$B$14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Perú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'Tabla 4'!$D$3:$D$14</c:f>
              <c:numCache>
                <c:formatCode>_("€"* #,##0.00_);_("€"* \(#,##0.00\);_("€"* "-"??_);_(@_)</c:formatCode>
                <c:ptCount val="11"/>
                <c:pt idx="0">
                  <c:v>9734</c:v>
                </c:pt>
                <c:pt idx="1">
                  <c:v>11304</c:v>
                </c:pt>
                <c:pt idx="2">
                  <c:v>8566</c:v>
                </c:pt>
                <c:pt idx="3">
                  <c:v>11600</c:v>
                </c:pt>
                <c:pt idx="4">
                  <c:v>9874</c:v>
                </c:pt>
                <c:pt idx="5">
                  <c:v>7444</c:v>
                </c:pt>
                <c:pt idx="6">
                  <c:v>9483</c:v>
                </c:pt>
                <c:pt idx="7">
                  <c:v>9468</c:v>
                </c:pt>
                <c:pt idx="8">
                  <c:v>9768</c:v>
                </c:pt>
                <c:pt idx="9">
                  <c:v>9811</c:v>
                </c:pt>
                <c:pt idx="10">
                  <c:v>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D97-4788-8BDC-F629D0EF770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EXCELL HACKIO.xlsx]Tabla 5!TablaDinámica56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Nº</a:t>
            </a:r>
            <a:r>
              <a:rPr lang="en-US" baseline="0"/>
              <a:t> de impagos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 5'!$B$13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E1-457C-8446-947A95246F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E1-457C-8446-947A95246F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5'!$A$14:$A$16</c:f>
              <c:strCache>
                <c:ptCount val="2"/>
                <c:pt idx="0">
                  <c:v>Cobrada</c:v>
                </c:pt>
                <c:pt idx="1">
                  <c:v>Sin cobrar</c:v>
                </c:pt>
              </c:strCache>
            </c:strRef>
          </c:cat>
          <c:val>
            <c:numRef>
              <c:f>'Tabla 5'!$B$14:$B$16</c:f>
              <c:numCache>
                <c:formatCode>General</c:formatCode>
                <c:ptCount val="2"/>
                <c:pt idx="0">
                  <c:v>656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1-457C-8446-947A95246FB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EXCELL HACKIO.xlsx]Tabla 2!TablaDinámica4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Metodos de 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9948310240289732"/>
              <c:y val="-2.66325891362345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247222222222219"/>
                  <c:h val="0.19207205731273189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3888888888888888E-2"/>
              <c:y val="4.6296296296296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3888888888888884E-2"/>
              <c:y val="1.85185185185184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 2'!$C$2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C9F-477F-BCA7-1EE99CE4B8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C9F-477F-BCA7-1EE99CE4B8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9F-477F-BCA7-1EE99CE4B8CC}"/>
              </c:ext>
            </c:extLst>
          </c:dPt>
          <c:dLbls>
            <c:dLbl>
              <c:idx val="0"/>
              <c:layout>
                <c:manualLayout>
                  <c:x val="6.3888888888888884E-2"/>
                  <c:y val="1.85185185185184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9F-477F-BCA7-1EE99CE4B8CC}"/>
                </c:ext>
              </c:extLst>
            </c:dLbl>
            <c:dLbl>
              <c:idx val="1"/>
              <c:layout>
                <c:manualLayout>
                  <c:x val="0.19948310240289732"/>
                  <c:y val="-2.66325891362345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47222222222219"/>
                      <c:h val="0.192072057312731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C9F-477F-BCA7-1EE99CE4B8CC}"/>
                </c:ext>
              </c:extLst>
            </c:dLbl>
            <c:dLbl>
              <c:idx val="2"/>
              <c:layout>
                <c:manualLayout>
                  <c:x val="-1.3888888888888888E-2"/>
                  <c:y val="4.62962962962962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9F-477F-BCA7-1EE99CE4B8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2'!$B$3:$B$6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'Tabla 2'!$C$3:$C$6</c:f>
              <c:numCache>
                <c:formatCode>General</c:formatCode>
                <c:ptCount val="3"/>
                <c:pt idx="0">
                  <c:v>92</c:v>
                </c:pt>
                <c:pt idx="1">
                  <c:v>525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F-477F-BCA7-1EE99CE4B8C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EXCELL HACKIO.xlsx]Tabla 3!TablaDinámica5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3'!$C$3:$C$4</c:f>
              <c:strCache>
                <c:ptCount val="1"/>
                <c:pt idx="0">
                  <c:v>01-abr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3'!$B$5:$B$8</c:f>
              <c:strCache>
                <c:ptCount val="3"/>
                <c:pt idx="0">
                  <c:v>Desayuno</c:v>
                </c:pt>
                <c:pt idx="1">
                  <c:v>Almuerzo</c:v>
                </c:pt>
                <c:pt idx="2">
                  <c:v>Cena</c:v>
                </c:pt>
              </c:strCache>
            </c:strRef>
          </c:cat>
          <c:val>
            <c:numRef>
              <c:f>'Tabla 3'!$C$5:$C$8</c:f>
              <c:numCache>
                <c:formatCode>_("€"* #,##0.00_);_("€"* \(#,##0.00\);_("€"* "-"??_);_(@_)</c:formatCode>
                <c:ptCount val="3"/>
                <c:pt idx="0">
                  <c:v>3681.0099999999993</c:v>
                </c:pt>
                <c:pt idx="1">
                  <c:v>12933.349999999999</c:v>
                </c:pt>
                <c:pt idx="2">
                  <c:v>4527.0599999999995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C-462B-9712-3B22D19088B3}"/>
            </c:ext>
          </c:extLst>
        </c:ser>
        <c:ser>
          <c:idx val="1"/>
          <c:order val="1"/>
          <c:tx>
            <c:strRef>
              <c:f>'Tabla 3'!$D$3:$D$4</c:f>
              <c:strCache>
                <c:ptCount val="1"/>
                <c:pt idx="0">
                  <c:v>02-abr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3'!$B$5:$B$8</c:f>
              <c:strCache>
                <c:ptCount val="3"/>
                <c:pt idx="0">
                  <c:v>Desayuno</c:v>
                </c:pt>
                <c:pt idx="1">
                  <c:v>Almuerzo</c:v>
                </c:pt>
                <c:pt idx="2">
                  <c:v>Cena</c:v>
                </c:pt>
              </c:strCache>
            </c:strRef>
          </c:cat>
          <c:val>
            <c:numRef>
              <c:f>'Tabla 3'!$D$5:$D$8</c:f>
              <c:numCache>
                <c:formatCode>_("€"* #,##0.00_);_("€"* \(#,##0.00\);_("€"* "-"??_);_(@_)</c:formatCode>
                <c:ptCount val="3"/>
                <c:pt idx="0">
                  <c:v>4119.7899999999991</c:v>
                </c:pt>
                <c:pt idx="1">
                  <c:v>15811.879999999992</c:v>
                </c:pt>
                <c:pt idx="2">
                  <c:v>5063.0899999999992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C-462B-9712-3B22D19088B3}"/>
            </c:ext>
          </c:extLst>
        </c:ser>
        <c:ser>
          <c:idx val="2"/>
          <c:order val="2"/>
          <c:tx>
            <c:strRef>
              <c:f>'Tabla 3'!$E$3:$E$4</c:f>
              <c:strCache>
                <c:ptCount val="1"/>
                <c:pt idx="0">
                  <c:v>03-abr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 3'!$B$5:$B$8</c:f>
              <c:strCache>
                <c:ptCount val="3"/>
                <c:pt idx="0">
                  <c:v>Desayuno</c:v>
                </c:pt>
                <c:pt idx="1">
                  <c:v>Almuerzo</c:v>
                </c:pt>
                <c:pt idx="2">
                  <c:v>Cena</c:v>
                </c:pt>
              </c:strCache>
            </c:strRef>
          </c:cat>
          <c:val>
            <c:numRef>
              <c:f>'Tabla 3'!$E$5:$E$8</c:f>
              <c:numCache>
                <c:formatCode>_("€"* #,##0.00_);_("€"* \(#,##0.00\);_("€"* "-"??_);_(@_)</c:formatCode>
                <c:ptCount val="3"/>
                <c:pt idx="0">
                  <c:v>2714.4900000000007</c:v>
                </c:pt>
                <c:pt idx="1">
                  <c:v>5842.4800000000032</c:v>
                </c:pt>
                <c:pt idx="2">
                  <c:v>1497.87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C-462B-9712-3B22D19088B3}"/>
            </c:ext>
          </c:extLst>
        </c:ser>
        <c:ser>
          <c:idx val="3"/>
          <c:order val="3"/>
          <c:tx>
            <c:strRef>
              <c:f>'Tabla 3'!$F$3:$F$4</c:f>
              <c:strCache>
                <c:ptCount val="1"/>
                <c:pt idx="0">
                  <c:v>04-abr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 3'!$B$5:$B$8</c:f>
              <c:strCache>
                <c:ptCount val="3"/>
                <c:pt idx="0">
                  <c:v>Desayuno</c:v>
                </c:pt>
                <c:pt idx="1">
                  <c:v>Almuerzo</c:v>
                </c:pt>
                <c:pt idx="2">
                  <c:v>Cena</c:v>
                </c:pt>
              </c:strCache>
            </c:strRef>
          </c:cat>
          <c:val>
            <c:numRef>
              <c:f>'Tabla 3'!$F$5:$F$8</c:f>
              <c:numCache>
                <c:formatCode>_("€"* #,##0.00_);_("€"* \(#,##0.00\);_("€"* "-"??_);_(@_)</c:formatCode>
                <c:ptCount val="3"/>
                <c:pt idx="0">
                  <c:v>3028.34</c:v>
                </c:pt>
                <c:pt idx="1">
                  <c:v>4351.0900000000011</c:v>
                </c:pt>
                <c:pt idx="2">
                  <c:v>2003.5999999999997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C-462B-9712-3B22D19088B3}"/>
            </c:ext>
          </c:extLst>
        </c:ser>
        <c:ser>
          <c:idx val="4"/>
          <c:order val="4"/>
          <c:tx>
            <c:strRef>
              <c:f>'Tabla 3'!$G$3:$G$4</c:f>
              <c:strCache>
                <c:ptCount val="1"/>
                <c:pt idx="0">
                  <c:v>05-abr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'Tabla 3'!$B$5:$B$8</c:f>
              <c:strCache>
                <c:ptCount val="3"/>
                <c:pt idx="0">
                  <c:v>Desayuno</c:v>
                </c:pt>
                <c:pt idx="1">
                  <c:v>Almuerzo</c:v>
                </c:pt>
                <c:pt idx="2">
                  <c:v>Cena</c:v>
                </c:pt>
              </c:strCache>
            </c:strRef>
          </c:cat>
          <c:val>
            <c:numRef>
              <c:f>'Tabla 3'!$G$5:$G$8</c:f>
              <c:numCache>
                <c:formatCode>_("€"* #,##0.00_);_("€"* \(#,##0.00\);_("€"* "-"??_);_(@_)</c:formatCode>
                <c:ptCount val="3"/>
                <c:pt idx="0">
                  <c:v>1503.59</c:v>
                </c:pt>
                <c:pt idx="1">
                  <c:v>8899.3099999999977</c:v>
                </c:pt>
                <c:pt idx="2">
                  <c:v>2872.7799999999997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DC-462B-9712-3B22D19088B3}"/>
            </c:ext>
          </c:extLst>
        </c:ser>
        <c:ser>
          <c:idx val="5"/>
          <c:order val="5"/>
          <c:tx>
            <c:strRef>
              <c:f>'Tabla 3'!$H$3:$H$4</c:f>
              <c:strCache>
                <c:ptCount val="1"/>
                <c:pt idx="0">
                  <c:v>06-abr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'Tabla 3'!$B$5:$B$8</c:f>
              <c:strCache>
                <c:ptCount val="3"/>
                <c:pt idx="0">
                  <c:v>Desayuno</c:v>
                </c:pt>
                <c:pt idx="1">
                  <c:v>Almuerzo</c:v>
                </c:pt>
                <c:pt idx="2">
                  <c:v>Cena</c:v>
                </c:pt>
              </c:strCache>
            </c:strRef>
          </c:cat>
          <c:val>
            <c:numRef>
              <c:f>'Tabla 3'!$H$5:$H$8</c:f>
              <c:numCache>
                <c:formatCode>_("€"* #,##0.00_);_("€"* \(#,##0.00\);_("€"* "-"??_);_(@_)</c:formatCode>
                <c:ptCount val="3"/>
                <c:pt idx="0">
                  <c:v>6271.2399999999989</c:v>
                </c:pt>
                <c:pt idx="1">
                  <c:v>16772.13</c:v>
                </c:pt>
                <c:pt idx="2">
                  <c:v>6940.49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1A-4F43-A031-273675946A45}"/>
            </c:ext>
          </c:extLst>
        </c:ser>
        <c:ser>
          <c:idx val="6"/>
          <c:order val="6"/>
          <c:tx>
            <c:strRef>
              <c:f>'Tabla 3'!$I$3:$I$4</c:f>
              <c:strCache>
                <c:ptCount val="1"/>
                <c:pt idx="0">
                  <c:v>07-abr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3'!$B$5:$B$8</c:f>
              <c:strCache>
                <c:ptCount val="3"/>
                <c:pt idx="0">
                  <c:v>Desayuno</c:v>
                </c:pt>
                <c:pt idx="1">
                  <c:v>Almuerzo</c:v>
                </c:pt>
                <c:pt idx="2">
                  <c:v>Cena</c:v>
                </c:pt>
              </c:strCache>
            </c:strRef>
          </c:cat>
          <c:val>
            <c:numRef>
              <c:f>'Tabla 3'!$I$5:$I$8</c:f>
              <c:numCache>
                <c:formatCode>_("€"* #,##0.00_);_("€"* \(#,##0.00\);_("€"* "-"??_);_(@_)</c:formatCode>
                <c:ptCount val="3"/>
                <c:pt idx="0">
                  <c:v>3718.2999999999993</c:v>
                </c:pt>
                <c:pt idx="1">
                  <c:v>12134.319999999998</c:v>
                </c:pt>
                <c:pt idx="2">
                  <c:v>4468.0300000000007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1A-4F43-A031-27367594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844399"/>
        <c:axId val="784845231"/>
      </c:barChart>
      <c:catAx>
        <c:axId val="78484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845231"/>
        <c:crosses val="autoZero"/>
        <c:auto val="1"/>
        <c:lblAlgn val="ctr"/>
        <c:lblOffset val="100"/>
        <c:noMultiLvlLbl val="0"/>
      </c:catAx>
      <c:valAx>
        <c:axId val="7848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84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EXCELL HACKIO.xlsx]Tabla 4!TablaDinámica6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por pais de origen</a:t>
            </a:r>
          </a:p>
        </c:rich>
      </c:tx>
      <c:layout>
        <c:manualLayout>
          <c:xMode val="edge"/>
          <c:yMode val="edge"/>
          <c:x val="0.26463354702021469"/>
          <c:y val="7.941120263192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 4'!$C$2</c:f>
              <c:strCache>
                <c:ptCount val="1"/>
                <c:pt idx="0">
                  <c:v>Suma de Total cuenta con propina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D3A-4850-8F54-F4C12443FD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50-48D9-904E-BD60B435EC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50-48D9-904E-BD60B435EC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50-48D9-904E-BD60B435EC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D50-48D9-904E-BD60B435EC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D50-48D9-904E-BD60B435EC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D50-48D9-904E-BD60B435ECC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D50-48D9-904E-BD60B435ECC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D50-48D9-904E-BD60B435ECC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D50-48D9-904E-BD60B435ECC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D50-48D9-904E-BD60B435EC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4'!$B$3:$B$14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Perú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'Tabla 4'!$C$3:$C$14</c:f>
              <c:numCache>
                <c:formatCode>_("€"* #,##0.00_);_("€"* \(#,##0.00\);_("€"* "-"??_);_(@_)</c:formatCode>
                <c:ptCount val="11"/>
                <c:pt idx="0">
                  <c:v>11900.640000000001</c:v>
                </c:pt>
                <c:pt idx="1">
                  <c:v>13722.610000000002</c:v>
                </c:pt>
                <c:pt idx="2">
                  <c:v>10516.980000000005</c:v>
                </c:pt>
                <c:pt idx="3">
                  <c:v>13931.690000000004</c:v>
                </c:pt>
                <c:pt idx="4">
                  <c:v>11783.460000000003</c:v>
                </c:pt>
                <c:pt idx="5">
                  <c:v>9245.4699999999975</c:v>
                </c:pt>
                <c:pt idx="6">
                  <c:v>11531.729999999998</c:v>
                </c:pt>
                <c:pt idx="7">
                  <c:v>11441.45</c:v>
                </c:pt>
                <c:pt idx="8">
                  <c:v>12099.520000000004</c:v>
                </c:pt>
                <c:pt idx="9">
                  <c:v>11887.609999999999</c:v>
                </c:pt>
                <c:pt idx="10">
                  <c:v>11093.079999999998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A-4850-8F54-F4C12443FDDE}"/>
            </c:ext>
          </c:extLst>
        </c:ser>
        <c:ser>
          <c:idx val="1"/>
          <c:order val="1"/>
          <c:tx>
            <c:strRef>
              <c:f>'Tabla 4'!$D$2</c:f>
              <c:strCache>
                <c:ptCount val="1"/>
                <c:pt idx="0">
                  <c:v>Suma de Total cuenta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530-432B-AC12-C6EE6D5C8F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530-432B-AC12-C6EE6D5C8F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530-432B-AC12-C6EE6D5C8F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530-432B-AC12-C6EE6D5C8F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530-432B-AC12-C6EE6D5C8F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530-432B-AC12-C6EE6D5C8F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530-432B-AC12-C6EE6D5C8F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530-432B-AC12-C6EE6D5C8F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530-432B-AC12-C6EE6D5C8FF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530-432B-AC12-C6EE6D5C8FF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530-432B-AC12-C6EE6D5C8F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4'!$B$3:$B$14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Perú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'Tabla 4'!$D$3:$D$14</c:f>
              <c:numCache>
                <c:formatCode>_("€"* #,##0.00_);_("€"* \(#,##0.00\);_("€"* "-"??_);_(@_)</c:formatCode>
                <c:ptCount val="11"/>
                <c:pt idx="0">
                  <c:v>9734</c:v>
                </c:pt>
                <c:pt idx="1">
                  <c:v>11304</c:v>
                </c:pt>
                <c:pt idx="2">
                  <c:v>8566</c:v>
                </c:pt>
                <c:pt idx="3">
                  <c:v>11600</c:v>
                </c:pt>
                <c:pt idx="4">
                  <c:v>9874</c:v>
                </c:pt>
                <c:pt idx="5">
                  <c:v>7444</c:v>
                </c:pt>
                <c:pt idx="6">
                  <c:v>9483</c:v>
                </c:pt>
                <c:pt idx="7">
                  <c:v>9468</c:v>
                </c:pt>
                <c:pt idx="8">
                  <c:v>9768</c:v>
                </c:pt>
                <c:pt idx="9">
                  <c:v>9811</c:v>
                </c:pt>
                <c:pt idx="10">
                  <c:v>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FEC-447E-BABA-A2C230BDC2F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EXCELL HACKIO.xlsx]Tabla 5!TablaDinámica7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Impagos</a:t>
            </a:r>
          </a:p>
        </c:rich>
      </c:tx>
      <c:layout>
        <c:manualLayout>
          <c:xMode val="edge"/>
          <c:yMode val="edge"/>
          <c:x val="0.4122152230971128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 5'!$B$1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66-41E3-AA88-899C6AACFF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66-41E3-AA88-899C6AACFF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5'!$A$2:$A$4</c:f>
              <c:strCache>
                <c:ptCount val="2"/>
                <c:pt idx="0">
                  <c:v>Cobrada</c:v>
                </c:pt>
                <c:pt idx="1">
                  <c:v>Sin cobrar</c:v>
                </c:pt>
              </c:strCache>
            </c:strRef>
          </c:cat>
          <c:val>
            <c:numRef>
              <c:f>'Tabla 5'!$B$2:$B$4</c:f>
              <c:numCache>
                <c:formatCode>_("€"* #,##0.00_);_("€"* \(#,##0.00\);_("€"* "-"??_);_(@_)</c:formatCode>
                <c:ptCount val="2"/>
                <c:pt idx="0">
                  <c:v>103738.04999999999</c:v>
                </c:pt>
                <c:pt idx="1">
                  <c:v>25416.189999999995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1-419D-B9BC-DFEA7A7A3D4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EXCELL HACKIO.xlsx]Tabla 5!TablaDinámica55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Impagos</a:t>
            </a:r>
            <a:r>
              <a:rPr lang="en-US" baseline="0"/>
              <a:t> sin propina</a:t>
            </a:r>
            <a:endParaRPr lang="en-US"/>
          </a:p>
        </c:rich>
      </c:tx>
      <c:layout>
        <c:manualLayout>
          <c:xMode val="edge"/>
          <c:yMode val="edge"/>
          <c:x val="0.45435092724679033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 5'!$B$7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10-4668-9350-5F8D38570B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10-4668-9350-5F8D38570B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5'!$A$8:$A$10</c:f>
              <c:strCache>
                <c:ptCount val="2"/>
                <c:pt idx="0">
                  <c:v>Cobrada</c:v>
                </c:pt>
                <c:pt idx="1">
                  <c:v>Sin cobrar</c:v>
                </c:pt>
              </c:strCache>
            </c:strRef>
          </c:cat>
          <c:val>
            <c:numRef>
              <c:f>'Tabla 5'!$B$8:$B$10</c:f>
              <c:numCache>
                <c:formatCode>_("€"* #,##0.00_);_("€"* \(#,##0.00\);_("€"* "-"??_);_(@_)</c:formatCode>
                <c:ptCount val="2"/>
                <c:pt idx="0">
                  <c:v>84367</c:v>
                </c:pt>
                <c:pt idx="1">
                  <c:v>21960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D-45FC-ACD6-B50A3168BBE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EXCELL HACKIO.xlsx]Tabla 5!TablaDinámica56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Nº</a:t>
            </a:r>
            <a:r>
              <a:rPr lang="en-US" baseline="0"/>
              <a:t> de impagos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 5'!$B$13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46-47C9-8309-27D08393B1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46-47C9-8309-27D08393B1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5'!$A$14:$A$16</c:f>
              <c:strCache>
                <c:ptCount val="2"/>
                <c:pt idx="0">
                  <c:v>Cobrada</c:v>
                </c:pt>
                <c:pt idx="1">
                  <c:v>Sin cobrar</c:v>
                </c:pt>
              </c:strCache>
            </c:strRef>
          </c:cat>
          <c:val>
            <c:numRef>
              <c:f>'Tabla 5'!$B$14:$B$16</c:f>
              <c:numCache>
                <c:formatCode>General</c:formatCode>
                <c:ptCount val="2"/>
                <c:pt idx="0">
                  <c:v>656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2-4DB9-8C05-6053F78B069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EXCELL HACKIO.xlsx]Ejercicio 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Nº de comandas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>
                      <a:lumMod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7040314650934028E-2"/>
              <c:y val="1.15473441108544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4582104228121838E-2"/>
              <c:y val="2.6943802925327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9498525073746312E-2"/>
              <c:y val="-1.15473441108545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212389380530973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8997050147492534E-2"/>
              <c:y val="1.15473441108545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'Ejercicio 7'!$C$2:$C$3</c:f>
              <c:strCache>
                <c:ptCount val="1"/>
                <c:pt idx="0">
                  <c:v>01/04/2023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BC40-4BD9-88DF-E833DDCB9D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C40-4BD9-88DF-E833DDCB9D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C40-4BD9-88DF-E833DDCB9D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BC40-4BD9-88DF-E833DDCB9D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C40-4BD9-88DF-E833DDCB9D84}"/>
              </c:ext>
            </c:extLst>
          </c:dPt>
          <c:dLbls>
            <c:dLbl>
              <c:idx val="0"/>
              <c:layout>
                <c:manualLayout>
                  <c:x val="2.4582104228121838E-2"/>
                  <c:y val="2.69438029253271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C40-4BD9-88DF-E833DDCB9D84}"/>
                </c:ext>
              </c:extLst>
            </c:dLbl>
            <c:dLbl>
              <c:idx val="1"/>
              <c:layout>
                <c:manualLayout>
                  <c:x val="2.7040314650934028E-2"/>
                  <c:y val="1.15473441108544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C40-4BD9-88DF-E833DDCB9D84}"/>
                </c:ext>
              </c:extLst>
            </c:dLbl>
            <c:dLbl>
              <c:idx val="2"/>
              <c:layout>
                <c:manualLayout>
                  <c:x val="5.8997050147492534E-2"/>
                  <c:y val="1.15473441108545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C40-4BD9-88DF-E833DDCB9D84}"/>
                </c:ext>
              </c:extLst>
            </c:dLbl>
            <c:dLbl>
              <c:idx val="3"/>
              <c:layout>
                <c:manualLayout>
                  <c:x val="-2.212389380530973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C40-4BD9-88DF-E833DDCB9D84}"/>
                </c:ext>
              </c:extLst>
            </c:dLbl>
            <c:dLbl>
              <c:idx val="4"/>
              <c:layout>
                <c:manualLayout>
                  <c:x val="-2.9498525073746312E-2"/>
                  <c:y val="-1.15473441108545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C40-4BD9-88DF-E833DDCB9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7'!$B$4:$B$9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'Ejercicio 7'!$C$4:$C$9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19</c:v>
                </c:pt>
                <c:pt idx="3">
                  <c:v>31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C40-4BD9-88DF-E833DDCB9D84}"/>
            </c:ext>
          </c:extLst>
        </c:ser>
        <c:ser>
          <c:idx val="1"/>
          <c:order val="1"/>
          <c:tx>
            <c:strRef>
              <c:f>'Ejercicio 7'!$D$2:$D$3</c:f>
              <c:strCache>
                <c:ptCount val="1"/>
                <c:pt idx="0">
                  <c:v>02/04/2023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BC40-4BD9-88DF-E833DDCB9D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C40-4BD9-88DF-E833DDCB9D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BC40-4BD9-88DF-E833DDCB9D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C40-4BD9-88DF-E833DDCB9D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BC40-4BD9-88DF-E833DDCB9D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E-BC40-4BD9-88DF-E833DDCB9D8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BC40-4BD9-88DF-E833DDCB9D8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0-BC40-4BD9-88DF-E833DDCB9D8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BC40-4BD9-88DF-E833DDCB9D8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2-BC40-4BD9-88DF-E833DDCB9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7'!$B$4:$B$9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'Ejercicio 7'!$D$4:$D$9</c:f>
              <c:numCache>
                <c:formatCode>General</c:formatCode>
                <c:ptCount val="5"/>
                <c:pt idx="0">
                  <c:v>30</c:v>
                </c:pt>
                <c:pt idx="1">
                  <c:v>45</c:v>
                </c:pt>
                <c:pt idx="2">
                  <c:v>33</c:v>
                </c:pt>
                <c:pt idx="3">
                  <c:v>23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40-4BD9-88DF-E833DDCB9D84}"/>
            </c:ext>
          </c:extLst>
        </c:ser>
        <c:ser>
          <c:idx val="2"/>
          <c:order val="2"/>
          <c:tx>
            <c:strRef>
              <c:f>'Ejercicio 7'!$E$2:$E$3</c:f>
              <c:strCache>
                <c:ptCount val="1"/>
                <c:pt idx="0">
                  <c:v>03/04/2023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C40-4BD9-88DF-E833DDCB9D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BC40-4BD9-88DF-E833DDCB9D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C40-4BD9-88DF-E833DDCB9D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C40-4BD9-88DF-E833DDCB9D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C40-4BD9-88DF-E833DDCB9D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BC40-4BD9-88DF-E833DDCB9D8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4-BC40-4BD9-88DF-E833DDCB9D8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BC40-4BD9-88DF-E833DDCB9D8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6-BC40-4BD9-88DF-E833DDCB9D8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BC40-4BD9-88DF-E833DDCB9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7'!$B$4:$B$9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'Ejercicio 7'!$E$4:$E$9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11</c:v>
                </c:pt>
                <c:pt idx="3">
                  <c:v>7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C40-4BD9-88DF-E833DDCB9D84}"/>
            </c:ext>
          </c:extLst>
        </c:ser>
        <c:ser>
          <c:idx val="3"/>
          <c:order val="3"/>
          <c:tx>
            <c:strRef>
              <c:f>'Ejercicio 7'!$F$2:$F$3</c:f>
              <c:strCache>
                <c:ptCount val="1"/>
                <c:pt idx="0">
                  <c:v>04/04/2023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BC40-4BD9-88DF-E833DDCB9D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BC40-4BD9-88DF-E833DDCB9D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BC40-4BD9-88DF-E833DDCB9D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C40-4BD9-88DF-E833DDCB9D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BC40-4BD9-88DF-E833DDCB9D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8-BC40-4BD9-88DF-E833DDCB9D8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9-BC40-4BD9-88DF-E833DDCB9D8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A-BC40-4BD9-88DF-E833DDCB9D8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B-BC40-4BD9-88DF-E833DDCB9D8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C-BC40-4BD9-88DF-E833DDCB9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7'!$B$4:$B$9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'Ejercicio 7'!$F$4:$F$9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17</c:v>
                </c:pt>
                <c:pt idx="3">
                  <c:v>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40-4BD9-88DF-E833DDCB9D84}"/>
            </c:ext>
          </c:extLst>
        </c:ser>
        <c:ser>
          <c:idx val="4"/>
          <c:order val="4"/>
          <c:tx>
            <c:strRef>
              <c:f>'Ejercicio 7'!$G$2:$G$3</c:f>
              <c:strCache>
                <c:ptCount val="1"/>
                <c:pt idx="0">
                  <c:v>05/04/2023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BC40-4BD9-88DF-E833DDCB9D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BC40-4BD9-88DF-E833DDCB9D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BC40-4BD9-88DF-E833DDCB9D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BC40-4BD9-88DF-E833DDCB9D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BC40-4BD9-88DF-E833DDCB9D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D-BC40-4BD9-88DF-E833DDCB9D8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E-BC40-4BD9-88DF-E833DDCB9D8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F-BC40-4BD9-88DF-E833DDCB9D8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0-BC40-4BD9-88DF-E833DDCB9D8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1-BC40-4BD9-88DF-E833DDCB9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7'!$B$4:$B$9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'Ejercicio 7'!$G$4:$G$9</c:f>
              <c:numCache>
                <c:formatCode>General</c:formatCode>
                <c:ptCount val="5"/>
                <c:pt idx="0">
                  <c:v>17</c:v>
                </c:pt>
                <c:pt idx="1">
                  <c:v>23</c:v>
                </c:pt>
                <c:pt idx="2">
                  <c:v>11</c:v>
                </c:pt>
                <c:pt idx="3">
                  <c:v>25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C40-4BD9-88DF-E833DDCB9D84}"/>
            </c:ext>
          </c:extLst>
        </c:ser>
        <c:ser>
          <c:idx val="5"/>
          <c:order val="5"/>
          <c:tx>
            <c:strRef>
              <c:f>'Ejercicio 7'!$H$2:$H$3</c:f>
              <c:strCache>
                <c:ptCount val="1"/>
                <c:pt idx="0">
                  <c:v>06/04/2023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BC40-4BD9-88DF-E833DDCB9D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BC40-4BD9-88DF-E833DDCB9D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BC40-4BD9-88DF-E833DDCB9D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BC40-4BD9-88DF-E833DDCB9D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BC40-4BD9-88DF-E833DDCB9D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2-BC40-4BD9-88DF-E833DDCB9D8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3-BC40-4BD9-88DF-E833DDCB9D8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4-BC40-4BD9-88DF-E833DDCB9D8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5-BC40-4BD9-88DF-E833DDCB9D8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6-BC40-4BD9-88DF-E833DDCB9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7'!$B$4:$B$9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'Ejercicio 7'!$H$4:$H$9</c:f>
              <c:numCache>
                <c:formatCode>General</c:formatCode>
                <c:ptCount val="5"/>
                <c:pt idx="0">
                  <c:v>30</c:v>
                </c:pt>
                <c:pt idx="1">
                  <c:v>34</c:v>
                </c:pt>
                <c:pt idx="2">
                  <c:v>44</c:v>
                </c:pt>
                <c:pt idx="3">
                  <c:v>36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40-4BD9-88DF-E833DDCB9D84}"/>
            </c:ext>
          </c:extLst>
        </c:ser>
        <c:ser>
          <c:idx val="6"/>
          <c:order val="6"/>
          <c:tx>
            <c:strRef>
              <c:f>'Ejercicio 7'!$I$2:$I$3</c:f>
              <c:strCache>
                <c:ptCount val="1"/>
                <c:pt idx="0">
                  <c:v>07/04/2023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BC40-4BD9-88DF-E833DDCB9D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BC40-4BD9-88DF-E833DDCB9D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BC40-4BD9-88DF-E833DDCB9D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BC40-4BD9-88DF-E833DDCB9D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BC40-4BD9-88DF-E833DDCB9D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7-BC40-4BD9-88DF-E833DDCB9D8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8-BC40-4BD9-88DF-E833DDCB9D8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9-BC40-4BD9-88DF-E833DDCB9D8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A-BC40-4BD9-88DF-E833DDCB9D8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B-BC40-4BD9-88DF-E833DDCB9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7'!$B$4:$B$9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'Ejercicio 7'!$I$4:$I$9</c:f>
              <c:numCache>
                <c:formatCode>General</c:formatCode>
                <c:ptCount val="5"/>
                <c:pt idx="0">
                  <c:v>26</c:v>
                </c:pt>
                <c:pt idx="1">
                  <c:v>34</c:v>
                </c:pt>
                <c:pt idx="2">
                  <c:v>23</c:v>
                </c:pt>
                <c:pt idx="3">
                  <c:v>19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40-4BD9-88DF-E833DDCB9D8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EXCELL HACKIO.xlsx]Tabla 1!TablaDinámica54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4.004004004004004E-2"/>
              <c:y val="2.6533996683250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4.2542542542542541E-2"/>
              <c:y val="4.31177446102818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4.5045045045045043E-2"/>
              <c:y val="-9.950248756218905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4.004004004004004E-2"/>
              <c:y val="2.6533996683250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4.2542542542542541E-2"/>
              <c:y val="4.31177446102818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4.5045045045045043E-2"/>
              <c:y val="-9.950248756218905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4.004004004004004E-2"/>
              <c:y val="2.6533996683250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4.2542542542542541E-2"/>
              <c:y val="4.31177446102818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4.5045045045045043E-2"/>
              <c:y val="-9.950248756218905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 1'!$C$3</c:f>
              <c:strCache>
                <c:ptCount val="1"/>
                <c:pt idx="0">
                  <c:v>Nº de Ordenes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49-435A-AE21-F1CDB74FF8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49-435A-AE21-F1CDB74FF8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49-435A-AE21-F1CDB74FF8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1'!$B$4:$B$7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 1'!$C$4:$C$7</c:f>
              <c:numCache>
                <c:formatCode>General</c:formatCode>
                <c:ptCount val="3"/>
                <c:pt idx="0">
                  <c:v>459</c:v>
                </c:pt>
                <c:pt idx="1">
                  <c:v>159</c:v>
                </c:pt>
                <c:pt idx="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49-435A-AE21-F1CDB74FF8EA}"/>
            </c:ext>
          </c:extLst>
        </c:ser>
        <c:ser>
          <c:idx val="1"/>
          <c:order val="1"/>
          <c:tx>
            <c:strRef>
              <c:f>'Tabla 1'!$D$3</c:f>
              <c:strCache>
                <c:ptCount val="1"/>
                <c:pt idx="0">
                  <c:v>Suma de Propina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649-435A-AE21-F1CDB74FF8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5649-435A-AE21-F1CDB74FF8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5649-435A-AE21-F1CDB74FF8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1'!$B$4:$B$7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 1'!$D$4:$D$7</c:f>
              <c:numCache>
                <c:formatCode>_("€"* #,##0.00_);_("€"* \(#,##0.00\);_("€"* "-"??_);_(@_)</c:formatCode>
                <c:ptCount val="3"/>
                <c:pt idx="0">
                  <c:v>13963.560000000014</c:v>
                </c:pt>
                <c:pt idx="1">
                  <c:v>4680.920000000001</c:v>
                </c:pt>
                <c:pt idx="2">
                  <c:v>4182.7599999999993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649-435A-AE21-F1CDB74FF8EA}"/>
            </c:ext>
          </c:extLst>
        </c:ser>
        <c:ser>
          <c:idx val="2"/>
          <c:order val="2"/>
          <c:tx>
            <c:strRef>
              <c:f>'Tabla 1'!$E$3</c:f>
              <c:strCache>
                <c:ptCount val="1"/>
                <c:pt idx="0">
                  <c:v>Suma de Total ganancia pedido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649-435A-AE21-F1CDB74FF8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649-435A-AE21-F1CDB74FF8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649-435A-AE21-F1CDB74FF8E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5649-435A-AE21-F1CDB74FF8E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5649-435A-AE21-F1CDB74FF8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1'!$B$4:$B$7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 1'!$E$4:$E$7</c:f>
              <c:numCache>
                <c:formatCode>_("€"* #,##0.00_);_("€"* \(#,##0.00\);_("€"* "-"??_);_(@_)</c:formatCode>
                <c:ptCount val="3"/>
                <c:pt idx="0">
                  <c:v>25324</c:v>
                </c:pt>
                <c:pt idx="1">
                  <c:v>9157</c:v>
                </c:pt>
                <c:pt idx="2">
                  <c:v>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649-435A-AE21-F1CDB74FF8EA}"/>
            </c:ext>
          </c:extLst>
        </c:ser>
        <c:ser>
          <c:idx val="3"/>
          <c:order val="3"/>
          <c:tx>
            <c:strRef>
              <c:f>'Tabla 1'!$F$3</c:f>
              <c:strCache>
                <c:ptCount val="1"/>
                <c:pt idx="0">
                  <c:v>Suma de Total cuenta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4AEB-4B56-B077-FB9F8B594B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AEB-4B56-B077-FB9F8B594B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4AEB-4B56-B077-FB9F8B594B66}"/>
              </c:ext>
            </c:extLst>
          </c:dPt>
          <c:dLbls>
            <c:dLbl>
              <c:idx val="0"/>
              <c:layout>
                <c:manualLayout>
                  <c:x val="4.004004004004004E-2"/>
                  <c:y val="2.65339966832502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AEB-4B56-B077-FB9F8B594B66}"/>
                </c:ext>
              </c:extLst>
            </c:dLbl>
            <c:dLbl>
              <c:idx val="1"/>
              <c:layout>
                <c:manualLayout>
                  <c:x val="-4.2542542542542541E-2"/>
                  <c:y val="4.31177446102818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AEB-4B56-B077-FB9F8B594B66}"/>
                </c:ext>
              </c:extLst>
            </c:dLbl>
            <c:dLbl>
              <c:idx val="2"/>
              <c:layout>
                <c:manualLayout>
                  <c:x val="-4.5045045045045043E-2"/>
                  <c:y val="-9.950248756218905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AEB-4B56-B077-FB9F8B594B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1'!$B$4:$B$7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 1'!$F$4:$F$7</c:f>
              <c:numCache>
                <c:formatCode>_("€"* #,##0.00_);_("€"* \(#,##0.00\);_("€"* "-"??_);_(@_)</c:formatCode>
                <c:ptCount val="3"/>
                <c:pt idx="0">
                  <c:v>62781</c:v>
                </c:pt>
                <c:pt idx="1">
                  <c:v>22692</c:v>
                </c:pt>
                <c:pt idx="2">
                  <c:v>20854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AEB-4B56-B077-FB9F8B594B66}"/>
            </c:ext>
          </c:extLst>
        </c:ser>
        <c:ser>
          <c:idx val="4"/>
          <c:order val="4"/>
          <c:tx>
            <c:strRef>
              <c:f>'Tabla 1'!$G$3</c:f>
              <c:strCache>
                <c:ptCount val="1"/>
                <c:pt idx="0">
                  <c:v>Suma de Total cuenta con propina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AEB-4B56-B077-FB9F8B594B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4AEB-4B56-B077-FB9F8B594B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AEB-4B56-B077-FB9F8B594B6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4AEB-4B56-B077-FB9F8B594B6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4AEB-4B56-B077-FB9F8B594B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1'!$B$4:$B$7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 1'!$G$4:$G$7</c:f>
              <c:numCache>
                <c:formatCode>_("€"* #,##0.00_);_("€"* \(#,##0.00\);_("€"* "-"??_);_(@_)</c:formatCode>
                <c:ptCount val="3"/>
                <c:pt idx="0">
                  <c:v>76744.560000000012</c:v>
                </c:pt>
                <c:pt idx="1">
                  <c:v>27372.920000000009</c:v>
                </c:pt>
                <c:pt idx="2">
                  <c:v>25036.760000000002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AEB-4B56-B077-FB9F8B594B6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71C132C7-1FA2-4EEB-BD63-88FCBFCC6E3A}">
          <cx:tx>
            <cx:txData>
              <cx:f>_xlchart.v5.2</cx:f>
              <cx:v>Total propinas</cx:v>
            </cx:txData>
          </cx:tx>
          <cx:dataId val="0"/>
          <cx:layoutPr>
            <cx:geography cultureLanguage="es-ES" cultureRegion="ES" attribution="Con tecnología de Bing">
              <cx:geoCache provider="{E9337A44-BEBE-4D9F-B70C-5C5E7DAFC167}">
                <cx:binary>5Hrbjt42tuarBLkeVcQz1ehsYFP6T3WwXXbZZfuGKJfLoiTqRIoSpXeai7md236xWWU7Tlyd7s4G
AnQD8wOJUaIoUWtRa30H/fU+/uXePty5H2JrO/+X+/jzj2aahr/89JO/Nw/tnT9rq3vX+/7TdHbf
tz/1nz5V9w8/fXR3S9WVP+EU0Z/uzZ2bHuKP//VXuFr50F/293dT1XfX4cGtLx98sJP/J2O/O/TD
fR+66XF6CVf6+cfdfbj72Lsff3jopmpab9bh4ecfvzvnxx9+enqlv7vrDxYWNoWPMDdBZ4RkgnNB
f/zB9l35y3GRnRHOeZZhnH7+oV9u+uyuhYl/YCWf13H38aN78P6Hr//+ZuJ3y/7N8cr3+ZenzvvH
Je7yz8/00/dR/a+/PjkAT/nkyG8C/zQk/2roadz/25WPEe/ufgnCnxB5Qs+yjNNMojT7/BPfZ4DD
OBdYMsS/ZID8cvMvGfhDa/r9HPxm6pMs/GbkaR7+++W/Pw+qt9Vc/ZlZQOIsZVzyjH3NQvb3WcgQ
xhx/H/0/sJLfj/23iU8i/+3407ir5//+uOe97dsPf2bg6dljvBHPYFd/V3fwWZZKiQiVX3Y9/z7u
f2Qlvx/4X2c+ifyvA09Dn/8HhF65O1/ZX4LwJ9QdlELJf/ylsKV/G3pGzr7UevG14Dzd8v9yJb8f
+F+e4EnYfzn8NOjqP6DO5KayD39izAk6ExwRIrD4UuufVBkBbRhJIRB5ut3/1UJ+P+Rf1/8k4l+P
Pg14fvnvLzA7P9z97f/8iYWdwi7PUoTS9Ct+ebLZyRljFBDO4xmff0/xzb9e0O+H/tuTPAn+t+NP
w7979e8P/4s7d1eGu/VP3PKYwJbmLCNIfAvwd9VGnj1Wf8rkky3/R9by+6H/deaT2P868DT4L979
BwT/wf3t//6JkednAGcynkn6dWs/hfbsLIWwMwzZ+fyD8S984guwfPGv1vMPov9l2tPQfzn6d3Hf
/fvj/tqFP3nPE3wmBWOMoCeohvEzqEOIkZR+Cbn8PuR/YCm/H/RvE5+E/dvxp4F//R+w4d88dA9b
eLB/YrmXZ2kKDRSq+df++pRM8bPHMUjM1/EnCfhDS/r9FPxm6pMk/GbkaRre/Cn7/x8T3m+cv7ib
7nafxYLfcN5/Pvr5MUHAeDL1n2kOX8rH6ePPPyKafn6zv7D1x0t8V1suH6a++5VHfJvxcOenn3/E
8gyTDFQHQEkypVxClpaHzyPpWSYwERmXlFKJKbTzrneT+flHBrmXiKMMOBrQOIJgyPfh8xA7A2GD
w/mSAomDDfBNnXnR27Xsu2+R+Pr3D11oX/RVN/mff6QpFMbhy3mPCxUppYRRYOzwHxFwJ8AMw/3d
S5CA4HT0v5oo1k7IWhSEse5Tm03Zu66l1Vb0ZThYkpQPTTePnQpllO/0Zpuwk2uIV+noR7pHmaVv
uNuaQSUocULpmpf1biXDdqi3YTW5k4LGnFWNSHeox8irnlrbFTob+3caum3Y1ZJxfp7FIFDuwozH
XSsaUeUN02tQYU37PWJC4wsyNXzJm8U0NxC1qVHObvE+0t4lh5bRaVLbIH2qyh6lS54sy2pzSWLV
KcOqsd71Y4X2jaHpoljUaZXr1tZviZW0VJTP2az8OrphR4ghTJE5IXe2imNUXeS0V1tPXXrES5Oc
a0RWxfyyvZgz3X3ym0nOm6pvCz2P8aWwm7vWrBFlkW7Yx31LsL1rm16G2xWFrlEkpNnVhNv1GcPr
2qilpuubdY3M7GIYzCnLmqrdV06id2vHZpfzgc7Zfuz09taZcjBFk3XDXWy842pqElyqhqRyKjjh
ViszJw7tZD2Jj25JqjLfJkOd6oaKXYnAt1KNo6VlUXUufDKsrN6UFG6zs0TyJu+8SEReL6WxyqZL
coVMJrbzenXl63WgjqisXbbbubL9oLpgWFTVPOs+D1pnrgDNsHwzpXUsc9f22Xhws0xHJWrunBp4
v0znlSd6yunGaLrrrGlatTYoHXK9deK0rN0U8nKu0ccQMnJOhqSVakGubPJ5bsIzbweDDyOGx4H0
EtYruujI9sM2h/O1xWHInQ4aQqKrheYIt7MuJi9YWXRuGtxx7gN6m01yzFQUjlQqwXMR+mQVOzSE
NlUrHfusSLEPl2EmTVeAkglrmMVYLsfAxfqBJKx7S13dw56RffyQZHrc1DoyS4tAqamKKdCo8ylo
2EpurTaS49B1ly5NtClM5cdrmojmtkZb2gGdZ83HRXfJBIRH8NdtW3Oza2SdDpCqsm5289JNapEo
ezvNTdUoWlo+56t4TH0fbTsokgU37mIfklu6jg0/zjaUn1LZLOuhW0LLi4X4qnke0yatVJ/hbiy6
OKwHMy5tliONic05duaN3srM5zWttTuUbsikqieyvRlcXVeqWvFY5dPq0ZAnzi0mNy0WZp80NNi8
pYhMKtTLdOlru9R5Uy4uUXzMpvcxjORWS+d0QdBGTT4MTvsrIpu5ViirF7dveLIOF30rOnoqyz64
E5G4rffVVrYf0oxWzVEm3j+z9VTVz9clCelxEWhDufcb5B0lBvucOj3K3NlsY/laiXIp3EglPyTS
apEPWRa7fMR+i+cRGX0j1h7e5nTrF1NUQzVfSyd7dF4l1LJjdJEur+KQNui9l7hGO1NNtM2jRXEo
Rrf5tw42A1WmX+aoWkfmNsdr7cacS7TWMh943bhaDR6S9LxqDNPX5YJFpYxO/FzgyWXLZVgrgg7t
3FHzrCFZ9Wni0czKNNmcQfmxJeS3aog/zHxL3xCeZnInypg94HKruv3CucSFZVMVDrOzsjnGOqFB
1VUnznmz1fiUOGrNXq5pWr7acL/qoll8kx4pr0Ozt65hn/pEzPd+a+b+IqC0ErtuYNNt12q7wqZ2
dFXTHDa7i77vBsVYLZuc9nhqdkRjXl7jtd1JToZu1/px+8B0G1c1L9BE8siXEIpBsg0r0lXkZuO0
9HlIUegLm4pkVH09u+aAbarPpx51RMFt/e1Irf9AlmbSO9ePXqhJ98mgNKJ9l/sp6VflWJCy0FEH
tBOG99U+bKkpXLCoPiVpIj4Nfow8r2pNkKpnqN0nzU1GdmxBUKUqbXoBG6iZUyXpKHYymwmUlmFo
F1WamFWKGb5MR9dR+baCso8OCcHog0sH7aBk1DwtHE5mf242PW1HUzUuO839MN17Nwak4jRuNwnS
+sYLKf2xlfJdInqtaEvr7WBNyc837ZYPLPTlReAZJqr2Qc+K4TkPfexvHJXT1eJ9+ymMayYPqenW
45SYCaom3OJ+qNnwKSYx9cqiVEALWeyMc8Q36F+LrduoRlvG91C0BVcCNuVbNlG03CQ1ki83yadb
OSLwMeYqhheCUrfsmk0vt02V9HWuaUih/MIuOYgW8qJMtdrTtuoxydfUrP3ejZxvqhN1DEo3K8YF
mAC8U2iaD9RZ9qoPNpZFOze93hlm016NXcKtArEjezcPrRE7mmlz1/iwSdUPdWrV1mS930stEc3n
IRKqoAhtn+B5ZnehE5llh7WeJb3UXVqPxdqZZSpk5+Jz48xa7njbxSyfN4HfA8qboZB3dOtzZuYs
nsyiV57/ltR9h7Du+2F1VWm+WmDf/vyvq198tc/uza/HH020X/96Pjx0ryb38DBd3Q1Pz3xEwd9O
/dUGesSe3zyhJ1j2ix33D4DuPx38gyiYAf/4ZsT9HQq+urN/+9+/MMDPGPjx/C8YmJ5hcOOgJAFH
J59R6y8YOEH4DNMUSyCSIBQK9AiPv4JgDJwefmBkcMpYKiRA068gGPReRIUEYiQxfsTV7H8CgqUA
KvsbECxTyWFlWZZyILNMEAryzW9BsETJVIbG76mPKTv2de27wsa0mt6SBVbmVJU42e2qNttkXmUR
LUXSlON4kWVJyA6Mj8P8ksQBi6sWQFd9Sks9zZ/MiHt/IRY977JWDOHkLW78CdeBdPty5DaeqAQw
pwADGL0fmO3CG9Ekfswj2RZ0HDfXowLFYLK3o6h6bZReq255Ba8qAAa5RD6WikSoekXata3/WJum
et4S74bC9HapPkaPpzp3gL2yU73ShT43lat2m2lQB+W3puK6Mls0KnabrQvPDNI3qVgydwh9iEW1
JjfTkt332XI1C90WxDXXmiaXgJuIzkli60FJAN/y0IYJYZOn4EL7K9ln8k2auvchG1B5ilSTNMe8
MWpLxWtamVs6Ttn5Nma+2w0sbhDSepPtIegg13wbyIx2XSm8Sgwn8g3tvXZKkyTSvR2GqbxYsmY8
F7Iy/g1N6mQ7cG98vlVxXt5sjdtsqeAJXHdqYk+eQ2/TlwH0ar/vmySebJ+UverQ0J485tbnZnTo
xnuaxdyYuWtyGbTUp61Psh5KLEUvSUt7wElV7GWdo97ED7WMVdz3Wsf0EFdKyhdbMmqSW8BPH7BH
+hnR9Sau3bKZss1LZ61qoTa+w2NYodBJd71UnKramqtFM174hiRSVXLkL7Nkfr11Ez6tFSIP1iMD
lMpsiwcoEbkx+y5iQu9pDKzMqfFNfWB0jeFqqGPdqmTK5rcV0NFBpatvD42xzr6vgc6sBz0iPRX1
5Aa6W6dl1C9NW8vncUJpTQo0l414qAKz6KHZBI+vmnUal9PqfOae2dimHVbzYAku8xQ1UzsdyCbI
SFTv0daQoxd9PWxK4LpJT0MaK3zPhQbsnCdrutS7NEytuR0mtol3Il3T6kXrmA4PVZLUE1eSGLep
2c19Nx+8zHTfA8cZJe0LbEl5FTashdunDl7K3drhrN41vff9h0wvoTyxOY7i1RAnV70mpfdA9qq6
sqNRcuv9oiY8Tv6FT7PKPpukFXYsTJpadNQI6NZOEMmIYlVA2YxyIupSJvlsSCvwCbhLf9HUXB4a
4GQHvPjuGZCINh89uTJs3jrVhHp9NW2leD80Y3mha4T3pWDz+6bjPs8y0XxolxUI09jIUk3pI2bd
tiWHlWX7rTHdMWma9lADq7R5mgrugRoFgDp1MuBcL3G7wLO0UQFtb26kwL1Q9Rpg+zYhvFlDcBdQ
4+ojnzZ+3tV9A0R7+VTXtHwWB31jHTT7vtnK89QKiHtfjh7WnHHI6ALvg+MZf95Co72RFotWAUGk
hxQq4fkiWQMqgK6X/ZrM675Ekb9Omduus2H15zaZpku3OqAkQEmLMpPJYbLExFxmZL4FnDPMu3kk
wLHhaaZ5L63VpxEvlZo8kRfME6wyi8meh2nchcZNH2bW3OsmQ0Un+mu06a4AygcgBFd0J2c67IWR
dFa0wokaiJYFmtYln4a0VUDdkhO2VXIVZv8CTQYCGHy6L7ulz7cReMGsG85VdFzmGNN4I9gQiqye
wgUg/mxnl2ZRG2rTnM/r1QrA6gObk+XI2OheTj5WxyStZE4pSvNkxnGPaaPzhCboglZyOl/NYt6W
ayPypF9EoVPu9iIGfara8VUjnN5zoAVA6Hh52Fh0qrShfla1rL+sgVW9rJKhOs0VX9+1LtWT4iRJ
bkYzfMAsc/sqLuFtKUW4HicXQZvpiULjaiEiywE31FykXY13sk2zXCftfOK1vSu3ueoVgpMf3wF0
VW4tnCLxphj3VRFjwPt28CvQp77ZJRnJjgbz5RSiwFfRJPQtrjG/oHIeTrOrhvNJ24sZO19sHKQX
6GFs17vQHanPfDGyebkKvCTncWb6quyNPgBPwsc49O5u1TMAZ0/GEx9qXXjchmO2TR8EpHDHKoxf
jsu8b1trLpuy7o6Ir+SCblq+sykfGpW2mdjTJqnanOqpzzOUpS+GztY3C8f0Ha6qCNqFHMvDVLHu
1IuJvECAUvOk1DI9yZIAKl/LpXsDHO+6T2pokUmKXyZUkiLxZtzzdFiLBLf2ehbpq9kxcSRAyt87
MOjytlrIvkp9k68NkecL7chttgpW1NitqmTxPrEBak1FHIbrTbrWOc8SwpVd6ZwPuiav0oanCsu4
Ovh/Gl5O8CrvzAIaCdQyYK8dCrtRlyNsoCG5mkoZ1OjSjajS9dMzgx7bOk1ZZ/Kk1tbtu42I67Hk
4yVuYv1p2UriL0Nq6oo1sAlIqNCsRB8qeEH36zIgM4XDYmpLBqq4hD5Uvg2ydKh8UbklzCA8eK95
sjNlUo9WqAxEPAeMfrZOW5CQpBFCh00RWRuSPibcmfRVihH2aTwtgeuQz01qwjPJE98+UCS4vsM8
rA3wrJJN7yeP+tO4jSls3i7bR9tPedNO7+3YrrnIlvpYe1a9kD4xOefG3jSss/KQgJiS7lNBeLPL
Zlfuu26p2zzItn85JZCFrtHoqs74tHOODVwNwEP3bPLbsdmCBRlkLvNFDCvIJ41VdPbB5JMk7oSq
MJ+SZK0uN8PaN12IbaPsIPr7BWtAWqw3Jo9V3xe668SejPZ1x3imKpByzgnof7ljTX2ViLK+G8aW
vE7CsCS7aWJh7xoQvuwCjAZ0DyA4i8zWW++z/tj2TbuPy8Ye6nWlIMFUyaHcxN2iB4B1pUDXcrbZ
uWz59FKEHsoGXBC2TR1EOGV1ZRJFpegAr2GqfMNfDR74MKtrkA7Ymsh7HCuvsmkRr0fWvtV6nV51
AHRKVZlaXHs8k/34WLTSBI+LGoK2ezstbLoYeu+yIpYOv1qobkfoQrarDxvpyFUYN/M+xuwVao18
MQAc3nMTMoVWU78Y62RhKs5eD0WrBzsC6Q91wR1v38eZtldVzfFx69lwRdYy5IKNFdBgYY+9mTFW
wslwIyseL6tSgCaWbJgplLD5JGsQDFo28v2ybSC7GQaiBMKKdbR7O4m1yoWeM1BLmj4yBUJHXFRX
IQZk2VfSAAnOyDXfZPo2kHHeFMhYAXpSOfPbRY70fmtT/xpa5dzlU9wsBDA0z0xnoIZHgk41r9GN
WSW+YslSvml7XX9o3FrGogSa/nrG6XgUsX3s7e1idt2a4Ku1tP7K8JhetajV5w1cIstpMqSXW7vx
mw5N4wVdSWVV5htKC7QBsBnYal6LDJVX1Fdx228kmV7NaMGHiTkG2uYWo8wBfGj/vuRzNRYN7uny
ENtOvoSV3rpE96ru9dKQ3A0Vwh/kOE7syo3erc9XncbydmyAoD2vA5qlVJHLLaosJUu4QW1fDVdJ
0musKJHEF6YMvoOKBpSGZsr2TT2fZ+0IDT64mLArNKeb35UtAZmgtUNE57RcRLcXc9aAcoplUx4l
m+2Oa7+BWWBtHn2ljw61J0lGaMhAFPLaj7fwXMOuXGYPy4Y3yiTQABUAuOHUkmW8TJZkvVgC+9Do
Jl6tG8uuwYmoL9rGG9W2GVLTsgyKByZU++g9WGQBZKCkLNhQXxi2LkoYOxwnU7UnLkp+Yqx9Nzf2
OuB5LCyFpi/W+Z3GANkHeKuL2NjkkLCFHxN47k/wgpJXJZTunE4Lfjct0bxGY9acZwvSh0qM/AqK
KQcMztC2T0ha3Xk+2ouoZ3KXDlRMz5a0B+PCc7EdqUtWA9wpLug0r8APC2S5q58BrOfvGTiA2/ky
ozbJaW2n8TmaQm1v22qNDyWi0PqqmEp7bBGfx5OxGlbWDQIfx3kR70NZtd2OUJ3pPW2rkJ5SYqMp
1oyy0zKUEI+k6oHTbi0a3C5d1rnObVMnKSA93o/HlMiB7KToqwBkzMAWFm0qwynUgDLOcWSLf77K
dYx3tKQa70wI+r7iDjTgOPbLqkDoT4iSg2jlZehWYe7E1NLkShsp2mvQGyF0siynPGsCgXLOuInn
W5b1oBmjNJq8HyotChoHMipGQimurdbIgj3hh/IaMSv0FZ3dwAo/a7Pl7VYtbJfAQz3MnHX9Mwlc
kOeySTa2D/Pm9bGpwfEptiSBbCfC0EvTQ/gUwlxAH9hG2x83kslGtWENx6QOb1jl7bkGC21H1qD3
VZ2lzwcDQuO4aXrEunb3KVgs78EsMEpslt8mU73thg11B53o4VB3HTRM+DLWqhG+pwJDqo32wzrr
slYdIfZIU4svZOyy3Zjyt9YxUJFNKtpz43xyDnpx3LGm3VSTNKKoO5hWdmP/YcZtO4JJs5H7tpr5
qDC22a5dW9urprfumDA3fVzt1p+nC9MfBpBUoAaygWRFk250v6IBpFyQWsY176bNbLuSAiusUzIc
knRb9xyEkUSlYKkdcImn61YjfbGicj6IJMMv1rTbdku/ob0opzeiX9e9sBztUt24i7n38OZtHb6U
a4OvyqYWtfKDk2+zqvW7DafTB9In4cKmzuwjFlA6Gok/JsPkLgyINi/LFSOq0lEue72KGtRE6DYq
sGDrPJou5pgSIPTwwu9ZyyEoWyohwvqarA6odiT6YqErLYBvNydhiJ92uqHZ5TStdaGZBlVyLZvX
U1k2p85DQIoWMM2J6XFVfcDotK5jXdgQ9YVZ+qXAGDXHCdVGsXIadsNcTVeplVIftR6Hd3U1NU0N
hKAL2fPU2246n5KEMQCSrIznCSODeD6MJmOHBjmaAUm2fTZ998nm/9ca5KNH/o81yMvqw4N76sTD
jC8qZCLg838hWAamN5PgeJNvVnyC0BkFUR1kSAopRBkCm/yrDCnPGHzgImFWCt99gd0Es77KkPQM
TPGUp/C9HXwhQ1H2P/Li4XPg72RIBt+oCvhmG6xroI2wVAoC6ncy5GppQNOWO09EvxcJBxeusYCe
QX+q4gS0LQ29wks3CwVyFjh/I9ThFxnLBqaoGSe+lwRctJZr3e4Bm6ezmrqSAM/ctE+LZhtMLMTW
pJdQzEWjeC/CS4Nb3qi186bcZ6HckjwhlTuAoVuZvR8qrpVNGvBDZzmD26xBEHmIWgvAsaFsL3rj
eqeC3RYoMSGmiowCrHkwX8CmEX4eXN7iJLtYGCa3lkzJbTuNBh3pUNY3Utv2gXe9OMmkE0G1Sbpr
l6E+RuhT6y4DwyUHcrlVxQqk6RUYLt3NUg0+URLJ5d3UWHw+N9AiFLhYg1W9FvP7sqIBJLEIwslB
g7yW7vTauQ4cuD77pD2ZX0cBL+VFPy50Hxa3bqrfeAUGUY+9AztpLaFspV6+Er6vSgV1RuMiaYl7
CdSF3HU+G04+43V6zta1v2siTqDxAEi47JZ1CMqAgXMbbai6AzQO2YMJiaRTRJRUgDdK5otydHIE
ixiHdzUul4tmdB3PE2TkVkyzGF5sy2A71bfbEvJNhPpQD2IBL9GjgtRseam3SV4ASZjejYgMAMxn
iSxY0VWFlZZgbaux2sB9IQMDqNqU6NmYVYLkbM3WQdHVuuecAMkplppMF6RBzVuBO2cLZifRn8/w
cK/A5gT/bpzIY8ldh7JVyFgkFaaDj8W8+PjcwiVAsWOePvCY3XUrqZGCOj91ueBsKVXdWf58GbK2
KkBf8zdRZtvHOV3jNci8NBzanmXtRVUO0wB6WguOjQTKSwZXITDHKktealZ1D51f+48mmRZ9msFV
OgA+N20x8bV+nnD4UmXnVjCuc1/TiI+2seQI+hlUaQEM9opsQ+hO65A4vAu25EStC1tvs2pmIF0P
1dqBjtl2t6sscZ/jMcHTHhtcvvaTcQ6ULixu2inKHhT66Eg+xGR9h7Y+/D/2zm3ZThzN1q/SL0AG
EgjELTDnXOejT2vdEHbaRkICgSTE4Y36oq/2I9SL7THtrC7bXZUZdbdjR0dkhDNsr3kAJP3/GN/4
vVdxq8aoVLEd7xJq5II7ZnC/44GYe4bGR52PaRx1TOz8dYuhOlZ4zhWsNcaycLuRAM99kLml5awI
bLUwzRNHn6Tg1eb7MlwNC3rxI+/wwod8KnZdCXh3OPgKAvdV0iCKcutQhpTxnEtdT8qpFvpI3rxZ
k7j/CkkXolqSJ9uEU3yOPnhfoJhcVtOjFnE+R708M2qg6i3FB0NVDyt7G+asjMlC8BxO7snYjdza
ochRE3uY3ENRNFAnlY3mY9OM61fbTrGr+13vHo5lHz24KZawAYmeK5+2zFXjMEBpNJEhWe13srcV
wcn4EcpBWg0T9QteDgZStTOd3fKJo0jN8DAfoRujSnFQiftqEzpn5ZTOF7tY9r62aWbGY7Ts5k2x
ZQk7bKkb3VViCWp0Z5v7jvMsrfoJHS+k11XHTwVtxUfeUGxBJduZM6Xg8Z7XYKpzXY4gK9xT8GqW
R2/4OD94QdO7acNm/QgyRtqqsCh3K7QVGz+E1DVHv6emK6HoQcVwQncgC7izH/q+tVeZWzYsIDMs
99s8xXfSDtYeeCTYUO4Fl5+aefQvYS0cFu2MZwC3DkWGysABlXO2xL/zsEX5YVm3YnqCKqZs3Yl4
f6d1iD/0ncYOG5q5MM8TUZP0WG1q7O6XxSfbfR95vR31MmlZt9By59p3ICWOTu89r1avi3vbRHnH
qsS0o0N5zwf5mEQG+mCxOSnq3eWdrrQL3Xazg8VS5Qpf6XZ0A0TTFivt1RlcK+hbHTNXeRSP70B8
DVPVosAMxyRK4FUoM3HIK0nwpC23He1eRVnUR3Xv8mYriVvz+BKIxpwejdWudvnm1eVYKPNiCxE/
AgKQ8fUg14HUwkmLFdtw+gaub9ZfdNi8brfNtfvDsPPFngoT1Kld2wHIyjjg4It7BYEIgub6lK3r
6sohhlp73tOXhl8TktH1Pve+QWeUr7KA2e6G8Z7tu12OQg9pXM9cuYcINxJwTMC+to0dFEsAPPN8
iogJF/9rIPvtbAhT8qcG8n+HCf4BXn77ib9byAAqCKo2Hic5AfX6Q+0G6v4ncxk+8R+1W5r8lsPO
Be9QgKNFVfcPC5nmv8H0hbucMzSSCRKJ/46FTBB2+cFBZlmOci1hMSxpSG15Hp8d5h8wyoXPthUT
SEOmQw/SrsW2dJFHQ5ZU89hnp71VLq6KZSO2zEO0zvWahX2uW7UBIQElpqHnrT1+hzZQ+A+p7lt3
mHvJ7UEykaeV2SzENIOecKzB3wn+9EOp/EfT8CMKSvDdf/0SSYoSN01zhAPR8tFfvsSIA0oqHb7O
jPDwiDcNY+WKxcf16gvI2Xm/E1Fm27YfIjKFa+WL5YIvNP3SFFS3L83QzMkps30yV4bvm3rf5tNO
IO8PPYjFbVcVDrxk/jgXaTGXdiKgDW2ymaxiY25XSMtszo5E7tQ+j1FTlF2qE/MAPZUkp7WXWTjM
a8rcaQ8NMMcV0nEoaTbFOET3PuurQkP/PXRZH2rZ73yqJBmnh4gKHC2CRhup46mz4KqAJ4IW7Zo5
radmjN6KbJuGqu0lkDfPQcImqIehYmS0m+4kkdMLpyoj1x5b8akRdnVVtgxFX+ZeGw03qYONP89y
nw/S5VTXo4GfcMCL3DS2TelBozR8WuKxb0qAAttLRE3c1qsLc/S8T61Rx46FIrvaVmCrB2gw8o0k
GYSwTMvlJIZ2g7/KLa6jjdQgaucBpr7ipyNZziM87zeiMFn0WEzrCLG5YcBbY2Hip64HK3AbZNtv
x8S7RdVhLyK0Dq6ZXnxM6Ix+1Q2ARrdgP0+9aPJnMQwJTDTGxv2Cz3FYIbesywsbpNZHwdH+owhq
xf4wJ2RSRz5FcMvYRNq23CUpJIQxIq7YEjz43SHP79oY/vBTvk8BdWAn8S18R8cXM6MXvlRLQx8X
whlC1MBtrka/7+0hDUGsR5SrNq2mFqbunRfJCPJrcelW87aY+kPCQjxd6iwzpkSxs1/lYBOTskdL
/mF2KUXPEtJGg22exXsxoJgodTqq9MCaZXCXUeugDodu6KeXRfbdVzMKUANmSFvy2TC7PuRe7F01
BxOtsqRD+pFMHDeJU7Y0x8Z5nKSeb3I7ODeDP7JYU+IQG9aKtyNTyydqupmWBkIHVpLe472Wqhl9
xZpmpvc4DfFiLXASyHPSuI2UdgOYfZhgbffwe/DFcHXDnjXXZp2wgUwpENAj6q/1YSimmNRTvoTo
WQO/SNFCAYSsPeF7QB3a40XnjWhRE7uuDyuNFcyF70vRexukKOEQ4CVGNrj1dTUNSy9EtO1dVxqR
rKatfGJE/zlVCZq70hfzGtkyAuaMgmdkoijercJka1pDp8cb78U6vnCnPL3XCsjt8fvjutOpYR9m
MuOm95HC1vD9oRsXJtvTbHH61mAxgcYKtSRYHZlWHkIw/5inbWB1KqMJD31o2QcKLjO7HNKlo2W7
oZsZWececU2A8EqxpS9w2tQNJEF/n5EFSCFagPTTGi2pL4fGfO6UBr+dUKjALXbd4Ci7nJ3BUh5G
r+uW03DR9sPXdl5tDdkqa49Z1Ku7HF44zDZgs+LYweIE1Nj4xIFkYcth6Jr4/RrIjK1f0UO3d9vL
OvL8zuTx8LYIXJ2Pg9a8LjourlHNyKTaIoBq1axmWs0DmBprjH4XN2NxObHF3LJ5g0jdQ559SBY/
zhUw0uSiJTHPyxUa6lu9smcuVktwpyTwbqBt3j9yemYsC7xCVto27yiuD8opvAW8vypjEWBTo4u2
dg2Ve6WKFs3ixqapHkm+PSlg9KKmW2APGfT/G8JH3IMkmt/MazFVrnHsasvXrgIeCxlihENUt8zK
p20UasU15Nv9PszTTbvAP8YMABTd2r9Vue/uNrp9jQH4vufEGHZANRl14GPZEF0GeCjvV9U9z7tt
L/002xt8ew21YZ5fVlCMgMtlc6mKRVWjns1pVHh0gx9hSuSyG672FAtaBuGXMlo5gWJcjElFCo6V
25EwLQdwFRq7mRZfZ7P1z9ix+7YcmwL9cTe66RQXLXomaNTifikg5B+WabJH1roeTkcKgrISOBNo
1U19d7MXaSsqLtz8OxdaduWeyzGqiyk0H81eJBdoJenr3FsjStiC0ycpowwSRBNvz9MyZadYtlNU
akYLVaPY9bwqUpj1ps2yu11rdRm7HnwnTeabfgFAAKuuvaIpny70kO+vAXh81UI56I/gAdDMtnFn
PuFo7GypJi8vOtN5eIqjrdtdQBTwfEjplUT5kl/ovotMGRAxQDHvVfgcmRWtuwhfm3i3t602be1R
Tb3dgGK+8FjlrxFfF1mjs/rkhwVacbfJpoIlw/uyzQOpJZ4LvJUq8uuuG7viOtZhekpTAMbQaFZZ
A28ev2yxd1857J0H7PDTVHKsvTuWZP53Qnz+PIsw13Yh0VnC2XNYBek+1lZTXQEt5o8j3fKPvd2m
xy7K5BM2zP7gZLu/V2Rh154Lgt1mbG65Vvvv0HHJ+xkV15E65x9ZnkKq2jw46niDd5iNbXjxjRyw
f+SFdXc9FfubvR+TrhoVP5djaHPChYL4V7wYFJVtSXXUiUMHZk6VBLEMW8YduBBhmuxFAZK6M3SH
27onbFgOUUooOsV21l+5X1LgXcvo3nF4n02J7YDrSsp9x3nS7Og/pafHQfRhrqhPcRh3Cx6icsiG
JD8usltXeLOReq8yH7KjV3u4ThkEwBpSvj4577iopjwwZAgm4+PHzYAv9r5nX/quNVe7wOYO4yQB
/6xJpveTIDkR1U432R8KFGOgxFfcA/42FGcBgiNNFHelBikAkqFj/AOd8KErgJEdg/GKJMxFQ5E+
ACYRhDugCFK1SbG4akKGsagNUgxfaD6L+LjwVjZ1qzf0VQzecg3q1h+XtWl3qBhBFjjuYLDB2M3B
BcUzRfRicsV8MzJwCrVqrJtrN9EselpySVxtQpG3B45z05V9RjR5NTIlr3OSb+vDXGxx1W9pOp6Y
RCmEMyAG0T0sYRIHuwe08xkqJXlDmpUorP+N+quWzcWKO+ETdVN0hfsgt3R8xInMw1UqF8Q7GlQd
XRlpiZNrs+P4ed4806fY5AU9qTWdodSuCY4PXZDkIukgYp264GMIskU+gj3mqSiXhWVR6ZIYVWuK
jBR51ADbSYmOMzywJYeJowQZT/DAiut+nEH3UxR4rp6HJb7Yzn0HNhOZXW/NyOJKgvC4SGAePVEg
CqKGZcO+oji6y/qOQPpzdMqvSOLWpsyzfQhlMRZuxSMpo/4YNWt3vSiTXPeOj8C7QFwqIIvwnpG8
WPH8RzEPqiyixSKkgDrjJR+BzZQpxKA7hTMUZu1qHtMG1GAdI8kkIDPGKDrWkKy+huEHAmuIYGnD
dtuw2DUE+QP6GRTrO8qAj3Zo/bPudhzLu7Pq1pI5g5sJNHOLxFY1DNXWYe2y6E4hM/EKE7xAdyQ0
fh6se0bKIh0XwGk+gIVQEKtc6QBrQ0TZZbaVwjE8pMNgYOwvQSa8ZP0yqGMf79N0onkLun7eWXQD
SAoq7D6zCGkPpX0Gu3eW74oA7KRqi4F/WHqLlBS4SlsuQvJ3UxKLHh8ae0/lM8jAHdDAKzoCs6yA
+GL52gwKQykSQ9/xsRtuimHF9d8SDwoHOm5+k4Vzf9fGc/oWeTbzkuoxnNBJda+pTFDME23Wz9ST
6ZFPRm34xqJJL+coSy4HmrjlMtYx6FQ2z/Fr44AWlMu3JgDS7EpvNqXedW3CkZYowLkdw74YfuH5
MiZ4gFIBlrFpgGbAqf6asEVexxKwDs5/fkkS7m9A44L2n4AvAdwQyZ7UcxHFw7n6A2O402R/L4jd
381km9MDyeb9OQ82dwdR9Mk1UkzyM00a48sJNv7DwvGElYNOSRWfNwtGbEIrA+LmwtLWPqP8Dufg
YF7ybZEXY3NuCIWBu4kLr24Lys2lAwBwGHMkGsQoPrPMA2gF5HuJRbeQSvM2lMrGSGcxH2WIXjTq
GPFRPKaSdV8swMOvc2DRU19I+1qsonhut6Y95Dhfa5pDiKoYpKOujO2QP2RYvl8AWUaiHNGyfPAz
zPTKiF0k9SAXPZ0mu+UvxJok1BlUyTI69198gfteZ4ZP232ghaioMP7IFVJMYBrhjug1RKoCNRMu
Ak2Hq83LFYp+t5QbekpAqGBcmqSFnJfF60OMygMEqH0v87x9SyJAd9Sm2CziBMxMv16getvu02ii
H9i4gLTtp0VcE+P25IDixJ6yjQ4PNErAkuFpV+1pBSV8uW7aHQUk57erJvkpb1HAT3FyND0L987T
GXC5S4qbXeefzUoimM2NiLFEi72/hjbYXfiwY400cIS7qpCUX0mz0kucPl/E0rafs2gKF5sgAAaw
qQ41TPzsJu5ym9QY1yVN5VlXkMprL56wS+rbns/9YRllgS1ixNOJs76AT54g8Hxcti77YGTRQpFr
uzoZCUpb4AhVj8avmpD/eOilHA4iWcLtsusvzOOnwuajS5sl+jrtInoRGpg6ONDSw0Si/gvvADPI
3E33hXbZjgrPWHbsbB/YSajB3wEyd49D06hTPpLoykZtqw8OXHEZzbnIS3QhMdJ8fhrbEumy5Kgj
kGpz47SoOm66q9g34ZG64ePejusVygt/obbM3ug5B/OW8PSe9k6/C70IiOpxK3E246B/v3Qrcnis
cSgvqPeV5YVcjomWeJbwfF42MESSi3VYik/pIM0TvGqPm58gITRaof01WXQTlYuc4uLgaRe+ajuh
cSGoarBPFsDuwQCp0xJl26d8SfW9G8dxvmIZCw+Ie2IRCbpju4/2zn4GdwH3PFaIMpHeJ++tR0+Y
2hk0g8rz9VOjBo4gFaoOrF5EkqOyj9Cg4DHeUZPbtI3LZZXzc8r76BLFuOvAMjCEBUbI2zgRAYqO
ySDSg5vTcJwa+pJOE7kGriyrHjjUkU1Llx3XKHoFe5yfaMiHinTdeo3IHLIE6D9K5aPxgBoFZ6vt
fCi5IuCJN4HegHhEo2yekLerhyVSYV9g6pB5fOYVQv/7kQ9In/oVpD8BnfTQrmZ6Ze2QaXTnzrzZ
1uaNda2/12uW20vkF7FwcsQbuzd2CD0r82KOfTVn3fIg0xA19xsLHOGoULwbYg2FP4uXE1RptR/X
dkkzdCvxVk9rp59QD+5HsiQUgVjC7CcQjfbjrFoLxWwKv6+Lh8Y/J/thk5E+hV6nJ1SeyATwYkmB
0k7jwfUhusMBOH2aSaQeEN+dkHcNBi3YvtBbitbfnCKohZeL1gvYV9k99iEc81zDXczbTX/apQf9
iKO3uCSivwbDCiXeNuKCpD02inkXF7mBhoIIMKK4QzbzL3ZBjKCCh81ZDcxuRg2QRdaf1jjbH3Mk
bz9MMEMvAE04/7BZtR2N8K84jvvnjg/rgateP/SbuJzxbU9zNJ+BmEzNX9IlW9jV3vk9vmpz7pbD
1K/R627Z9IH3/m7saH8w0G+RicnlB9kO8ZO14D3ZrigEtFi+FMqNF1EL+LDLo2fTpGvZQSrbQMGH
YoOMEaHaRp9symjJ+htkGBXicWo4JbbJXqNeklq1ibjtcJe8gfcJZ7GBzyV2sMPQeny9OLpdziKN
nlyHkwg1DwiOPHki+TxfQfRrkRmJ7NFGUXrbpH67MTKPxIHufphA9SXw2nekQVECsFnexbYgL82M
ym5xxjag3SNzDetihTY3Dq/gVFDD6e0r6dflOAFjf4fgw4zCqkGsuGDd1VoIe6vaPbujuX67I4tc
DWH4nBsev2HOYQW53g33ulgQjV7dO58OQt5EfPDvXMqiq2ng/oUPcYNkI0BJ+tChjlhfB8ZbiLD5
HOvaN3OHwKbiiOYDDm7JDow2xXeE1DdMD3LvIaYiPIHMrIgn9ybvM1SAiUX7Um5nJahJZTydRBIg
XE5Jiyq18CaOQPJF8dsNLl49BQHLvhUhvY6GGH8BjX32gIxS/wYnrg3HbJCopRC6aBlGzbWQBwKa
kb4GqzaN194jD1UbgaIKLp5a5IGtZB1vUJkUXQ0wHtvMmuZounBPOcQn0atQ/rlo/s8Uc4Z0GgpK
gM0wAX6W/SeTNgvGP3zhyIQD0J2RHtuQbAYXbsC0pWZuEFpp7HaHVNf44c/f+39YDknGwaxkDCPn
YqTjfg2tZcFNxOwfuXHDrSyS+dRupKt3iK61JNN8YRI9P0XgnXqEH6L4+Odv/z8tD57jxCpAWJ0P
ruxXWkXkTERrBiV5j4kQB8SCcgiIhZTb702fsvBm5CnSESIGo1quURx/6pBDcUebn4M7i52hz6Dm
B1+1Mbmqy2aONn2NAGxDTwxQSlSnCrndB8BlHHTe1iXR96lf3+d0/DPL4+fhF3BtUHekIII4Lxh+
SX8xPJAsIxCzU2RQCeIgJ2RGoYNHw0Djb5MG6MErQjRKJQVPRwwcZkwLnBTNSLQu71Kn+v6022gN
Nfnm2kQTAq0Pf3Gd/8mHRKw/Zqh68Izhc/78jCVADjH9YtJlhuxrOCECl5nrPrT4XDi4H71Y5JdC
eXg1ndpxkb+5SIUp0MjRqaXZQXQtBgasORKxkA/ZXvzFIjj7eD+ZX5xghgiKccYJTc9Dmn7+hBC2
xdhMCtDMrIvw9H3ROeq69URGaFR32DeYO2YSen2dgybILtvV7fquGMSKoMa0Ac8t3apQPugJeXP8
f4InpZlWsl33ckpAkvjFZ/z2z69tcr52/5h+giGZhOKuM6wiyuIUSeOfPzlC07suxKTAtGg8vYna
NH/V7YSwUrRhYX/sJ9zveolEqm5bSlsCQ5uK7q7dMiOukSVt2YXWYwMfi2Lu3REWmGvrBUAMYjVW
YNPszm4QlADBqsVv9B1jTWbLwuoMVrbrVHqcUDevdd+j1UAtPSHgwEF74AX76Cs6pu4piRFDreUE
z6Radx59HMXCl8fFiexNsSZMl4n3o/mL1UHPG8jPFyfFhD+exphdg/8753l/9DR3GBN9DlOnDLhN
4i6SHK3N7OXeVBI1kzkMzKTJrbMeDZUFebRd70XWqiuGhOB2naJpu4f67+SpGGDRVgNh6XiBTVR1
13G28RSgWsyAcuHOIDAE6gKkcN/iRylgG4kKaYiLpeZ27vjHMevVfgnVBbl1jdTgmz9/En7eTHMa
ZxRqZHaehkNjbEu/PMJiIYheqKYre74M5wq6rRQyRJd93I9XmbTQA2KToZZIPT1sUdG7v1hE9Odl
jk+Ai5wxPIaYFoTMyDdz9gcHeRcr24YOxMQOtsCAuyUpisidQ1P4bungMufpZdGk4gMi+X4ttbDn
nZW09Hcm2DhUemQSrCvE2aaiGlolBs8s8+vQ4RBE99k0l1FYmumAKHR6YrPSGGCBZleWA9uREit7
2kQHlkKoPP351aW/Xl447BgGyQlhWZLzLKE/P0oYn9DGTeY/ozOZbqG0INxIZ41PD4WguEUXOQPx
B3151eRKfBxjDIWp89yq5oDBqk1yWIrBk9KAnbzfoIzWYeu6Z7qufoOnRNhzMW/ddTYjwnwXN2zo
Krg3g63jeCG3cuV5BUkYsjkHn6ZqsEiIXW7Ykg59MdqntEEzVP35N/42N+kfiyfHYCbQpNhWQHFi
0wa28PM31pHJNTP6s0/OvloC1wM9hHFn7QxUwlBxSE/hiGfM3OrQrvLEDHRX1ORoa/yE4OT3aVv/
8qz7xdw/fyBOC4TsKez9DGOnfikX+jSVKCK280aK4/zSzGP03HXFkJftTJqpXpNsexumQODket3I
Axg53twUxSAl1CbvZlCkGEVTkpYVXweB6UKHro+zuzxRCTnOo+q/WslgVTJEn5C7HCb9HC98RX91
Njix0YwvdHTsDcZ1CKTv4hjq3bffjQDiQayPA8YObW2QoW4jrvTRIbvYlMYjeRUHh/YNwJZCOHfs
USxuPXFjBTytaTE3KJESLOHq8ESHAWqdRlEu8JKgv6seu4j/UAwGLwaSFTou7ZHVvgBwOl0kWUqO
HLY/GkmEkJuD4ehoYXM2Zj0knZ4M4qd9kV4OW3e22iOqbjY9kreu2PBKzKD3KVVngY+FvrjV8ZiR
aqAEGH7ie5SvTOsMbhmublRi+BPspm9P2h9z0P6oYr7P9Pr9X02ceGN6/PfrEIkfZ0j866EU/y+O
mkiwf/wJ5v23//r0cTA/DZs4/8R3UijJfsNh/vcBEwn7DSuRoWpCo/Jt9Pt/w0EYVg4OFzMMU6wH
UOEZVsQfYHeSYII2pqyhQE2TGPMnyL8FB7Hz9vbjZoCYPUpNJJ0xYCIBjn3eHn/Y260P3LS9ItWa
SW8PXVDtZ+TQgqj6nKvbOAKRlndevfRIUJyifLNdjZhk9JrDNeIHDSfn89xJAvFk1PqtBAf7SRXY
e2qLNf0AGFsBoxyiZq/7oR9eWwXdjmq7Gqg4EZyNpFCYOGF7JNR7RxDaPHtkukTFBWsmIIKrqzYj
y1jHELu+6qlgbwdddG86DEJ40wwBo4iGPcqfDbQjVZqQjjd9Py9veiiZd1GAJVJ3QExuZksAoWPS
ADqzJJubmmAijS0D4ooffIIBOJUvbDHUGZvbO+F2GCR55rK3mPoWc5Atw7CeQOuO4zUJawM1c92Q
lZkRNwNkPCPKabdFvbRy/KwXq9DlbeaAe0jtYYoWzIsJSCfBDp9g6FbgquPXdN+SW8wwMO8TQe40
GzBhLUo7zL5AfGwDLj9jytE0+xbEr/F1xP0EGwFjOlZkyBkDhMy2kFWYCxJfjToMQGlpL14xvqZF
rlCHrSg5mP2oHNyURGUiuIb33A6dRxo9mj4OkGlN1SLIl1UwY5fn0PHuzjkW3ycxplbgy20OI3tM
0WGWElQZW0OijZtT7hb2JN2wveIA7IsTiZFShxkFoaScCriMiPggbNS2c/uQphisUeUkR/0i1bgg
jJsn4mWdDcBXzB2A+tesC5QQDMEyUWVgN10AyKC/6zMuGe+YXQbQhqivPeXZZwmKdbrardOkUpjQ
84Uih/d2SJrEH3QbprZO6BoBpy/m/pPd3Bgde4cY84XzyDmOXVv0RytT0dVdBuGxwvQy+yjdDs8O
rmvCagZq9CtVE6bHobGOPBK4uY8w7k+5N+m4988YytDBX4TwQxB8H6cru8OHXEFtp6fWzbG9+Pe3
0P8/h/bQBC3tv95Jnz8O3vwHjo6//ed/bP/xYP/2X8Pvcvzy48767RW+76z5b2kGkQPDLFGrfuMp
/77LZvgTJFYwh5QkeA7Rp/73LkuwyYIqxPDeBDoJOiz80R+7bBT/hrB88m1iLzbILGU0/bcG+fwi
SeTnzTVFEY2MDjnP0yx+KbrCGLV2mkDibAhZVkvbFxcu6cxJfptMsSCTh0iKxhQGxBFZWiIAkVwF
EQVd9yrv3yISOz2wBrRh5dttf92mEJ1HWZg3iA6tl02DqQyl17T+4Zr/cYD/SF6ex4n+eDxgIAch
HDwmxa9xhhr55+NBpQZ5jPzlXAVh8wmEPAjZbl3lleseEd/poG+F4TFNGjj3vW3ae4SCpq+YjZTc
JjpJrxJH13eLTYfm0E6cXK9qgeKZo9p/CT0iM7jJcQqFZt8OPpbZDcEFRN8FKe53kILLl1iG8WkZ
wBqwOQmfujTIW0xKyA/Y+CFfWzt0N5uhRx1mdPkgRSLkO3aFIC9vd/eVqQbRFGnYTaIjBuDVReYv
6umfJQYe5zTHv+mCBhGtEY5yfm7kfzhBPS3OLhkuUe7rJC7uxIwhhMqa9EBzD/GagJ7/303hO4jN
cXH/9Z5w+vjpb/9n+HELOP/97zsASX8DlhST4lxR4YacJYPvw2z5b3BMsfIxgbvIc2hV/4CwKYam
F0CtEZSLU/wbDbh1f98Akt8Q6E3PpVHOMbo7wYivvw8w+6nwxeTef7KOzs/AD1UWHmFg2Of2GQ8L
zuYzIv7jM5Jqnk+uhxhsp+4xNcbVCK+NmFZIk7sfrshfvhOeRqwXXAXC4gIbIi1+WbB+zLemh67N
CUaQ5pjKCvRhp4dRQHP783f6WRX4452+/2tGuFDpr5UjplvBDcFAIiqmpqYdiAm7butfbEA/X7hv
bwIOHvcMCeSMYPv++cK1jNvJ5hgWgez6RVuY9t5tFgY2SqLu+6r6l20o+yYG/uMu4c1SFOLYYBhG
GBdnVv7nN2uSUcwt/Lgz1wUOA91dcwtLV6rDtGo+IpXbASjBtpKdq41kvgZx37hznC3BnIYGE/2q
Payeoo1vHUCy1k+AxBaLGTpQQc0OLQBGOSJ/SR+qzgyU3v1f9s5sOW5j27ZfhB0AMtE9XlSBPcVG
pEjpBUFSFPouE/3XnwF772Oqtm1d1+ONG36yGUahUMhurTnHTKBj3SAutdF2myJ5A38VJJHjDDPY
4sZrngLcLeC5Jkwmn4xu4o920rk/snrNHbbKqLNORDM6P7I144jKJWR+t1QwdKGBGdZ3iV4FwTIO
sIIO0+Q4u6ItA/8izj233Q22UNMnEwDU40A/KomEufGSA4umHFNr7715nMLRkNuxlbMlD8pgVxQe
KlIEM8+plmhPA1CstHDLkd2fzyYZL6gnKtYuOqUnsWfq97qYqjgqzXl5ReExP81TVf2oSoC/qEig
LBkiHe7RZKz5SZHY9HuNZlODBDpzaLM1sqVk0hiveui8x1hWxWMMZwLwnYw3x99gJX1YBVU+PPt5
Xtrmnr5h/0yxbLhZqVaOu9ov2m/UQup7WyWIqO1+yq+ozSAdm6THatTroH9WaGRfa51lr4ya4SVd
6GaF+dpgk4gbu0UEJmz94lkUh3erxS9jGgmFwDLBT7X3xYLM3O676avNuHROKx/vzw72mP81QVzx
CXlMcKcU6GAepui5iW4snmYbQAE8kPlmbacU/NPQF59r7Fbdrsbt9oWThmHARVqQagZB/zTH5fQF
MgaKJ9qX2RsdMv1Z+65dntjQ0q4BuWCLnGe3NKFwJPOVH8xuAjatpCiYtrP5bk5T/jYmDSZ1mwqn
Q/VCJXfY57sBjmqNe1U5KKxO4zq3LjrYwhCV+8y4Qu4Ym9Qd65aTYgDodD9VTn3Xm8Ew7GBKi3g/
YHT0QqtJEBX5K/yQO8h5yW1dWSDGJi99TdScePcoC6D5uJmH2R/4Vb1TnY9QcDGGiePDQFmM/243
K0iuwqXA2yvgenNutW8alhllucwbnmHjNQMKkkm8FQ3iz10Hg2cN3XgGpoZLFDO/mRvFJwOfsaRM
42KnK+e1uq+Fj+0BDJWN7c6BnC18XaG1RQ32bcxpmYdlZzH4KV3D32njklFW8ollZMWq/W6llMlC
WgYYOOsB9TbGr6F5pPmxPhZM+8FemW76fZDlFCD2Sr2vlejcO1sJKKENQAgE7D3Q27BWgbpD3ubY
6OaclPMHPtc2guzI+0+hJpD7dhVYAAJZOV+1NrI3X7vVLR7evNkvVGO25m1izKBjTVq4JINU9k64
+D+Agc/j81pNSJ0mxt/bzAt0L3L7mcYLv1bRD9Mnbc3Lu4962Q+HLi6mXZzWDc0AtksRTr962Ptb
qZOWAv05fCiz/KKYMr/hy/Opwg3gTvZMOKo6D9y4fsmqJaFN4lJRxMpJjeAkaXTSoJqBqBumaQv2
L+YECQSoFMt1U3XoIkxp4D5MjOpRQLnCwovzpdrmtLnaJ0kqfqwWrwpaCJGHGEg0hcBsQ3Zw/Eew
lZVLeWdjyiwjWzbTfcIXKE6gOq07v900T0h0i70EU+WdaFdOcZggg5lPhJM57a5eULuejtrBrzpi
Q51CF0jFpaDS8NWqnRb9RZVxT5RPp3LXtr3NZMZZnz24ZcDVMNGRB1lLZUCCjqWW4ajqoi83dGzW
WCAusyxFvdrNGAZKwfzsxfF+BCq2DL4S0Wh5EGv0NCOetJbOuVVozTNEgip7k7yt7JDtIcj2JYf2
ap8DIBkxoEDK5lAepF/LNsmWi7l2kvfMWhwZJU4+3mLMyqlP5iU4Pt/s58+DK4FtsA52SwRFEeVh
sfkzcPk0GGEysfTprrBG/RZj1QSWbQ4CiCYIc2Onjd46Q/FkQ5CaahA+mKDkEyCjBCu35424DA3z
nR5yJykdSlSVo+eeIdZI3ZBNEGpZufbiDDhSd17I2g92OKrSKzhcTjiIWF7SOSwfzKIMXo3OUd+Q
YyMXlIZO9H5SfXLtVL7+1AuzFaeILJuR4ifNNvC4uAr2lSqzR8NrzdepyeZ7WMGqwvnqGsVpo3vg
gXWMpktivH5ri8l6opG/zFSXjRhc8NghGdpUWsUOXnr3Ct6kjMrBF/V+sOPmtZ7K6a5RptjLSlm3
LAveJ92qDds/2ye24XlvE9dnZ68BQu0mtx/UWeFPPtBvd3vPYWlu+AMHRTqYIf0Q6yq9D9AnLycw
17zvBTgad2e1wEiQJNkYioTH/BVKxAMXBmUIj4qXZya7ZTJZfZTdw/PprVSd97x8rziyRqA0rtVQ
VBJgejw7czM8GSrb14F2bmYLHRa8G22eOTXd3xAjdvc5GT3vJevgVFOTBoDXSlfRUZZ271AOzqtz
1l59Wrm+jec8y9cn3k3rBUi+NMKVdpsG6rUUADXxLSwRSNdyc6jn/VfMdEmxX5aMGSBTo0YXmg/z
zVRJu7pqaOqypkAdl7u2Q6/r8PIV+Meb8m7xff9HCs7lk9WA3WcfEGCUD8Yk++aO3jqfy2RYvgHn
MqnvV9J8Wb1KfC2DIP7kYUHwTuO4Ly97AwLQ3lACnv6c+cg2zACKPu2bwH1McGT1eN69QW58ux7u
kiLF4ASVkF1hMlr4WhObyQAWTIK7A0R6g2Js46Uxm5kWj7TvWZSjsV8DOgPU7ca7mu5JcWehkh4v
tdV1hTjvEkfe2V43TdTmND+dYIpCVOqgMN8xwXev1FWp8K+GFdKqt1ik13Js9sWYZvNugkJcXNaj
mNxzJHM2UAyvQavYT9mI/sW2m9PB18K4xOG3uSMmDxg/BMF1Ci1aUQ9txrYToBYy2dAp2v62n6o6
jfzKV2dtbc9FNFcupbwF8FodKnjpSL2tYn6tjcl29yDDzIvc6Dq0rWlRcXidpwVzF/2vYtfBeV2e
1sqwEQ/aFCMbPNeAAGdMPLe97bIx0mjbNEdv279SremNJ1nv5u4+T0xXfkq9FkT7Qk89PxlmZP6f
qs6dX4gnoJrpsDiW+8IQXrrPc3/8rmyYieD7+hlNdy96O0wlunFW+u3OhyWBHlEHo0vpbu2Rwc+N
/j6s44JYyG1qXCaJgYsbfg2rTqKVnnYqMJEfGNqFcTr3TMRms5ib/MxQ+2pCdwbEl67QHcwyra/7
UeRBFOhYBCeFY45nWGZT0GypgQF/X45obTjQuwKhoqU9RFQKg09cBrjE2DjpXNxkFGFOECbb63m1
jAWjI3VZhpC11RciyGf0JcVg9iRoULOxmHfsEdeCm/Q4aHUS1ADnRAJBoGFj4b5Y4N+bkPe8wyoY
mAgBX3XrCYQJKQoY6uOYW+Q1AFqwWFZcts9WnCdWtJg6N7/EUzO3LxlIqO62kLrzbltbpqxVbcJC
zObOLd7/f2Hi98IE588Pp+P/Qoz/FOL1G2L8j8qE4fr/ch1MXY5F18bxYPX8pzRh+Na/BGdJSpBU
BvnD1h36t0F8K0Fufmcql55HchvBCfzxP+UJywfwQ8USjDy5bhwp/hHf5+ej/Fb+BNcL2QeUEBf1
DhuwqHsTypN5EnXmir68cSBWW0X8C0nLz4q0f39KABVd0MW1QZP8fLxW7WQ3XZEkEV6VeyP3T9sg
e0ln71o2aYC+dbw1RPPjw8/wJ+WQ7Zp/HOl//0zP4R8XoAZ0pYP6Qe3TUVepNvYA9Z2IgBPjPoGe
feXo9WUeR3E9cwr/RUHw55rF759JuAu/trC2qun2tD8UBNHJJkujqc+2RvZkBdiGSzAQQEpFefL3
3+7PnqgvKHrLLXLJ39BQHz/JaiiLJH5vbPPr9KWpTWMvErP8NCUjXew6ts6EOfUnS1WX53//yf/1
Hfk8SuJUs+gbbt3Dnz85WHMOSJI8JJpGo4nLqrc+A8xxIDnFdjr84on+1/vJ2EEfYBLp5lKx2zoH
H7+nozuVaEuqiJqNQzlXA+C1vPT3XstfFoD+9FP4JI+AK0Gh8OA79Yu3lCVRQJB4Zvx6m9CDzJY2
+vsnd/gplCc35QUjzUGfSGfh5+8iakTnkqZ+hNRkuQ1G2zixLVQXf/8ph7/P9ikIIGmKSeqN5mHd
DISu1DXGqWjo4fICEZw+NyJ2L1oKTKd//1F/8oXQzdDKJNkZsO0GIfv44+BF7B2jqnW0LIGLkUs0
7NbAgP3jT0HOTOOY54aazz94BdQCtMoHrxW1k+XtDXPgcLuwdT7iU+gRmYhRfkuv+/m7lAoVh912
eAcNhJ26ynHsD37zDz+FiYG5XjLtM7HTXjl40diGya5S+Rx1XQBIGEyRdRrTkpW/mB6263yc/Min
EMh7mBxsk/5pcDDh8iOoccCLH1EFmOmxzPrMNkya1JQtsQZxLrv9+8d3IC1y6bPxFnhbmDTvLPMC
K93HdyGtqByMZGpBmsipuOBJ229OgBPXNvML6bYviaRhDI+SPUrq6Eu0jdmVNyXLL745Qorthfj4
5T2H1XRbHU2iuqTtHQgbqE2uozdWYzQl6I6g2DcjiADyVupzqhFtW+ydlqkGE38u7ZOJWJzqCzjg
xL9DX54gdSinBG+wBK9pl92srzvwF+szPCrZ3zaspdVFAP25pYSEE28NhwkjKBZZW90beMYzxG7u
lOyoX67qrMRne6utAnJ4PbXqymxGTh4zWio/DOy2eIAUI6uz1AXQcZol/ZDt5gUm8H6sXBsxU89J
dW+2KXUPOBVw5/U0Ld+JnQDlOfbxKp8Tq9PUjFO3wjiXdLK4nxxDL5dwm+bLAS5bEJpeTzU0wd+/
dfLbdflkFSuJE5e2KHr/ypNLgW0+MQYsAg2nthKbIeZ6x2weUSlnepeZugV8hxYpIoEru8yRM+X4
E4riAYyaXVISM/V1TXWovVtXYBZh7Vd0PfxhG7hAqigXl2OsTAqdeMJOcObiKmrKvrLDHr22HaEJ
9J40pYZ2b9u98iMDNjEFPCvdjjZSO2xk0SztPGXIS8l659MpxfO1N50eShN49GQHVdBGUh90CYy5
zHaGUEujAb1t2esc2Zxc7mGQEVmm5+0qZoHZKTL49j+MFa7T3pQkU4XwofVbTkF33cEEGajJ04L9
llo6uPdFK74ZKWf70MoXKuWzLEoCreSEt8YsbKsl1sGa5ju0e9NXjd3qxypr1udBUvnspHrJTLOJ
96DaCeSIYcRpEAaz+yxzOG9hFwdbAJnUGDIVaXuhbfjGDUrY9q0YW5GeUfAz15PeVXCfmpYSRmTn
ub5ISN/rKH66vJIx+GorRLCoT2DYZCj7bLLojMQzPxGGpL7o2hHOqRhdqo01wHxzN+dxcDq2Ka59
00YyvY9ZL5wQfEuG9aNPq1MDRuq3HoHLM84y92kSLdlutz6eFL+5C0zYyddDYDXDEPXU2k8zEu6s
XZbawT0/mS33eDqNLCrYHCFPCebgCxabFrGIoWFdZ9MM+8I3+rE8VZsx+KRQxeBiEPOB39iF01n7
GACWT+vc8W7Qw0oRlgoCB8TAxV6vkjTJretRkfoRfy3wYd8kCVEE/DaJ+321y/ah7Td2mV57QJBY
lmaEMbIbvxkTJtuIuraHQR1ERhjjApD0uqf6M2BVxO0pILmbprF7tsa9ZVK7T1HR7CwrHR/wzVJ7
UX4ePBTpVDrns9ig3KqCpY/VQHQnJEp2xbWYfBgg69jFeMBmy7wMjBRehaHQQ0YxmDJ3BxOT6Qie
t3MNOtd6h92w+hTlvfiC5ABwA0HqwbBFdo0iZQqaEioj/GCdXHe5ZRk7H13hyinQ8qYTu/HjvZHZ
+Njduh4hLaQGCTRm5ohL/B4pVi1kYV0UpOA+sAz4iwOapl46iBxG/2OSs5/t0BhkRKLUTjBepI43
Xo2j6pYLUo9oJtmTQbxDQ0flO5lf3URmgjLltdO26WvDgraENeyDmZrD7Lzjpau+CCV1cqoGW35F
YJ1+43ydfVmtnpLOSi7KaZy0joXIEljuvk2T+TOCfRSf8NrLc3PVUH79BXI+X6Ip6wgSpuGEi+fJ
r+Ukltdp6Zp7Py1yDJmkUnR4c2ZvxMKzOhkhKGMpI4zP5AeRYGdfkZyzEHZAhl0c8oTNt4bzMdke
ScXgKRkVE2U82NtUhbX7g2Na6exqNXblWSwXFGeVAz7q3BkHQZShx2aHMkH3VEKlA+zoTdUMi002
EGEH43KFk2qFYsFYRazM+ox9mOCvnH1GCzPZLilDJtj5mT8QmIZIVmV67rejPOVdBq41gk16Wc1J
4yi2+1qjIBlGfTkIc7n368L/EdTdhkWW7AV2ZZqt6ELGsn11mAO+GzmRTaGQBj2IrieNB43cJs0i
HCoPR1aiCOaMBgzVjOltABuiRo7lrSpsKPwHWNRF+oq+1gCb5GeEzcVqGKBI4JVVURNbxeeYdz6h
4EfEHFKWLQtwEM1QXbaWpK852plz2gvsxxshkSYK7Ynuh5VmeJQdmYAnwAUZh8UMu/0WI5FzJ5x2
+lRiuXrr57G9JXAE2DV5CP4SrotSL1NNuA628tx4IHBmeZ7TAU8qPk1e/cpuxfeE/tByXprQn8M8
rihPtUu1OCewEyy1q4VZDzTUeuZLTGoEj4JRym/Hsi4ANOSDdWcCosXrTCRGdwJxF/ojT6K9b+YU
SKRtpo7cxYQe/gi6NVjCUjey3qW+sVxpavTeic3R7w4SJc0jOw5AkqWTuzhnrkzbJx9F9USuC965
sDP67AsB7naxC2hXebt0EcsPqRUiNKA4jbqSmE3sM0w7hCG0K7IGOhqIYTYwbtFdauQG936ZMrQX
5UJUmA1MGx54TDDsRY+WEtD2Hc4rx91VfSnc664UnkGHwSTwY+6t8bKiStXzu6Tx3cwS1zPXDua1
8jyL4lAR60fmHCTNLO/Bp3wyyciitue+d6Y9nZat0u9QWgPkzEuZL6dJEw+fR1C7aBwwURfXXpDO
UDVV3AAB1ZPxDb/7+jyY3oq+XQ76PhaZvJE0SGDuzIqVBWTN+bKOrFM1TXqMu8x03xZ3MYc9JKc+
3lAY8sm1G/ttNePmbABJXINFse0vzVK72Y7miXHTNgvBRF4m0nfJRv6GbYD5KkVhdyFeasA3iCQX
Z9/G0ny1tLRu26zv3tnhoV9IEqd/NPAzbWlC7GTspNUgV1A5rmi3+7UKu1WKO6uPjQeDwATrPLCn
FmUpXPXdMKXjK/xKGmODPTHIND3h87jr/Xw/ez3bv8KXeQjjFAQxTcbhvE7oq7PaxgWg43alfZm3
8rOBtVftYgAs0MsVmBu8qKCvQnr4Tr1vW4y3YYBJl47VFOTnWqUm/ntNlSP055z31Yt9/7YEgY79
22pQmawyKB5yCz8R3R5ZvlY21ulwjjVirqkDqlysRBShTZlWGdJDBxxki6U29+uk9WPfVf61kuUC
YYAEsTKSyHS7h2GNiTNFZR8PZwb7hizip6L2L6t4dPdxgbKFNdQoU7azLSZbOQLaZRnyU0KQC51V
aC11sEZSGoMTqcEFUgcTP03oNyvZsfFA8ApIXc9fEuHRf5vp7oKA2xVwYHFeBhPNYdI+nK+935s3
/doEEGKmnI3YMigGAE/feDXNlgYVjrjqcVBVcFf2llXRlrNqvUf0Nt56VWLFxPoUbOMQFJMVuQB7
ilSclTnsGyhiJyad9CEUHThdzp2FhYOcBsM1vsPZ3qMbUm+dAsQCjw8GE9tlQCFgdbzVZnXHckiT
JKi+dx7WXuTMUn6H27y6O1zlDlGSPtuoSLuT59E2M2g+yNkurBNq34O5X1bdc7xI8nY5KbrOu2c/
N5gQt+vsceSM0NEU0+Jc4h4AFJNsguR6Leo3pUd1ZVAVaPa54+GXpzievrtoSG7GRulnU6j5kadW
vXdZ29nIYGPUh9JL29dVp+o+CWLoBHEKlg5PbB18axpKdyHKG+2EgJSDT5yBsJkH1NzTPSQgkkD9
hbhuvGpzpffIcYG35aauH8dxqbbMPniqgdl5X+LKL7/DrK5c9DVJdw6EjEm4EHBrzhNn2TI3S1KW
w4y56doeFN12PKveZ8j0tF9ao0Np4xhZue5EFtffqPRP6wbB79qdVJjqQo294bUEmD6A+Bptzg40
ox4ZX2bBPqeef6TlyNa3CFb9AowBcLXgDMcUW4wloQm4+6+E8ipmymLGwb8Y+fLSDjB3sJjkw9e1
89Wzl6oC1zSgou/JbMLMw39pXddWYV4Svro8OHk7AT12iD3BCmzk6LjHxP/uF111IeS6ApOR9vBt
wFXlMKsl8ZWhi/ImWRzxIIN2ukldd6BD6OXdbZr0LHACZAb7ak6jZ6l0qh8BnX+9wREJanVUMz+l
9PbBKdSrnEIFwGCAGKzF28CbwGkEIIYZeqadvGRJYdwYTUmrBUqegS2yZkM7Vjk/GDALWDg9vXzI
RGp6gF7jPYz5NjJhc6U/fA6tnxETlOmFJhknZSs+SY4ugd8DQe+byt4vEMZgyhlLfZfTFI4jz2+I
sQU1QDoTioTgvO7i+rXwl5Huoet2sBqcBnxvYS7EU1ltQxJUUcf1sksNr35zCtjTKFUUDeTc7c15
Vw3JFnpLUMxLTJgf+CN4i8/CyAj7wmS1yEg5FfFwrAs0LuOsDS6WCScDecPZeun69ZiFIo79N6gU
yP/xUCpO7VYJML1V4EQh/zbY+KZ0ucxxCZM2Qo6mHRVEsNM6G6GPYnbtazCDeMoeWwI17qCaLSXf
A2jBvlHC+Np6k34POgG2xGuK4YYVZW5PmKirmxRKy9dVB9WjJ5qlCu1qzn7EqiPafZzr/g23ZPI+
YLcn+64mYxGapIFDNnCn7gc9VBO83Oh6DeuXy5JJu+zzZHGsIZOrSc7sSqDC9UmI+ea5Qfo0mLIk
eEIl1Np1Tf9yZ/o9eXoNyYXZiTtoUuDjPBBXfS2pXbhsty2CELt1C0cRwXTRtxZKCD8FfgANzGGP
ENQuhQvVo8qK6B83S1S4wHhwCTSAq2xgImoPZGT29sjvx89UO3NgkRZkNLjeFoc40bVocUbIbAxk
XobiTGGsnE68Ga/ulwKsyRbaBiYTzRt8Pk4YvvfuccK5M71sfjeMNte70gH8FpaFtWre+cRs+WQ5
k8yYYYrddbTp8h35f/m3uDO9F5ljgAilOwC41bZPa9Jk4y92SVsR+oNVocM7ygmG2wKZigIi75Kl
vcqAI1y7VRs/kjY+1eIB8FHs2o+kiQDLBH0eqAHX1eyn/sPaO5m6owYBjSfI6z6PwLcNTyBmzfO0
SJOElUN1r2shZ2uP80cnV2OmWRD9quycXVZm/ZnZTO28n1OLaJlx8SlwtoiI5wuZt24WuW6PHYFs
BJvRCOrwDfwrQUU5Dftll615jVADNVUQBqM312FA9s41CdTdF8PsgKbZ7dJ8MedVfs5B+Dm7HrEi
pLg5zgAcpiqgOtgsV4D65h82zcvvfY4vNrSXkjOQ9IFrh63mqB+mSOwK9jPOUBPmPOXjDgrtEOzI
aZhue5He9oaFiKqtUnVbAieHMj+gWEEPZ8nneTBQV5qzhz6CkFPkkgnLDQIrtUBcYRqAvCuyoazP
E5JaumcrH3zzKlhrJ4saWS3MgJoeVrR4Fr9UaKuyxq/M+royd0gbXtQJVZOJqaV0jVxwJox9lH55
HY9AM/1q9M9HMx0VKny/iuUp9O95BjbiTCXidprLP2rcQQT7NGLDROUp+XntFKiHGTFP8ymvRUN4
WTmX1DZR/+n+Il7x/jyodJrbmnLenFf7Fa1bhgOll8MdCc9rfNkSgrslUFZEE+4NYJT6hrIRCspw
6XoKzvCTpchvVQ+j5k70bT19Q+tFpzxppx5YKQFvwjuVRDegbRx4fNEQT4rCJoO2ZzdTF+ReMA5S
gLShW9Zrdtfq3jdPLQITgpMB3AzHy34JAnpSfZzOLJOGbM2uurLadVTLDvNqDClgdDuPQ01fq2bM
dgnSBL6oCpJ8JmJPcGr7Pg/8q3lC2wl1VWimkxYnPjxE2HGDmAMP+YFBXk63bkcQE3vhe2qb6lqM
E1KloatJ5LGGyXDeUgTD6+kyAAmN4LvyEKppU8XiEvY4fPMtsEMR6ZUtPcCDhlPCI9Nh7hHUukow
7KfQ3dNxE8c0FpvjubKr4d0HqeZR/VxgrNOUaKp3e4wJz9ujK3O9S6v2gvLStLucp4Y6jQZSrnkQ
b5mnLbEDjkYUGe82QbRXM1kP04MzNo5LWEBDI+AW8CPAHzHaJbygxrISgZajyY0BuYaB4OAz65Yu
vvSoH+xdkbor8Lva6fJHPNkoOGLR+d1loRwnu59hKlmh5c4i4HBOmO/l3Cwr0s1yGHQFoiOmGbCv
a7OxyZBH3uYCO2M7h5qboDSLvEcgggLFDiWNnYP41X6uYhXf0/NphI2sXARldgoBNS/m88XSs7VG
MBrnxD8lPbY3xiQEEycoHhdCwYiKSHAW6HyFqXuzI4MCm00Wzm1bqqvJQ7zI5thwOkINE0aCXiPX
I5Yq+L1n9Y/sov9vep22Pslf2xr+j0o2sHz98tHZsP0vvzsbiF76F+21LaPchmHxE2DeE/+iHbb1
dmipw0FwsTD9Rz9gW//C14m5waKlD4bRpDH3H/mA42wuUjYBtNME4eLoDv6Bu+HnDqBhE3iOtYk2
9M/dHtnh4gN0U0IeGZ4ohxAa8eXDg/iT9v1fXNk5aN5QUzKZP7my5RIiDIpsVf4/aij+7007B+1K
+HQ9VQcC3ZbAuzWFcVtauCOPu+2Dhls7UPiOcW9G5iTW68ax5128lO7+uKtv7b4PuoLYAklTZn4R
WeMJIO9dkv0zS8cfz+SgJ93kKG8X3yqoxNTjxVpTcimLJfh83H1vP/KH+wYyRFoM0K6onZS3y2S+
7l1DPh138YO+sLek+H5dJG5DVbhnSd2/TGbh/6OG7R/PhdH18c5XX2ey88wyEtg5QMNeZSr5R6KD
Py590Cnl8bYtUYdFhOLV/qSdengTecYB57jHcjA0USJ2E4toGeX+MF9yBrauY9/4hdfoL0anPBid
Tu9JxP7ce2q/wRvcuUCwjrrt32LIPrwqsYuCH2Ehelzkfm5LJqE0qHcdd/GD0ZmNutCS6mlE0eMm
tsfkDJ33r9hTf/VMDgYnyI2m1Wh6I0Ucy9uqquRc53bwC9nNX139YIDKUhZzM+oycp6pn1JsOu6J
HIzMGHL4kuVclsRKTrdWB0p+tY4bPPJgZOK0YDtZ85Ykc36qksmmAEuH+rg7t38emWNh9W1HwyEa
vQSPOsaA3eQP3ZGP+2BwphwD1mRipvUBWQdEl+3IWFFH3vrB0FwrktMSXESRl1AFxVVa08bq++Nu
fYNPfJyyXHsYKkrHTLY5LYmHpr046oH/l4PRlnW+QkGLyPW6rvDFhIo0ouOufTAwt7Q3M1hlHhGM
eE7idPWSNo74dtzFDwZm5/paz5PIo9x1i2/KNZEcBFrVJ8dd/mBkrpXJIUW6eRTr7ASisTxbAEuc
Hnfxg/FZNgvuNpMHY5clwd5OXZyNbu8dt0YcqupyFF0Usqp4r6gRmnLa2eP34+77YHRiAOHwnFEF
gaJKw3KQ3zcc7HHXPhibJMHSEE79LMKgtK/mFk1GPh157YOhiVeCio3o8siyXYmZQZ9RSmz3R934
byCqD2sb2Yk9HUxuvJiSi0rgLizz4u64ax9samFI1pXNWTPKuawp6kddVbfHXfpgcNagTQO/5tKK
Zu15L7wLU83ecaPnN87bh2dSlBR+FJzFqEpziBt7JY+864NhOWtaqRXrWbSUE/FKTN6uh4/guEdy
MCyRtqkFmx+vSQcZWqcADNxgeTzu4gfLJqzkti6GKo/cvJTlaWwFi/PVgzTaHrd7sw8Gp+c1fZv2
ZR6lKy4S4ylV4shf82BoLp5BGrHgyo2xXPQJCqRKrw/HPZaDoUmoTz5gCiLpoppeDTRqMa6N4ybC
39gdH95CgsuGeU6JRxrF7N7n5vwoncT+BbNweyn+0CP+70bfOhiacd0Rq4PxO0qs9BpxDYcIxBzH
rcq/4S8/3LmdSBRoXUmwU+bPe1HXXzkQpce95ocyVSJCOUn1UImyvqgj39ABQmJ13JpvHQzQ2qDO
kVlcvAWSjB4pTc3jdkCHoniyHnNiBmTKA0ddqRB5cty0foWg/Kuf82B49mpCIIljPZqTF9aKgnRM
GEZHvePWwcgsfTBaQ7X9mqXdROADvuAI8o87cP4m3f3wqlAarYCEcnGvd2hWndoEiBx32wdDc3CQ
q60LP+WUEx8WmFM4uGD4j7q4ebCftSg+9RR606jyOzPMKwqeCfEfx70rW4ns424Zbjv9XTL4IrKl
SJWbEnJ25mw8bvtmHiydzjjSycNdGDUmoqZiekds4R730M2DbS3QhXi004r4GMMnykHKCERtfORD
PxicMqGS3qVuGrmdnZOVRK/fqrr0uBnxEGiKZHBIzIVb9w3QDu2t+yv89F+MzcOkS1X5a58kXhqJ
DHlbjkzjbpx8//m4N/FgdJIPUE+QwViBNi40mm4UO8dd+WDdVEscTF3AlSsDgVIqXueB8sdx1z4Y
nJ5nLqWxrRDFpIipXeCxD3P1C2fXnz/w/4IHtp0vaPxqXvAtqmhcaSEF/r9pR/+Xtpz/LJyQsH8e
m6ku6SwTsBc1/VW2nFbjUWsmdMWfr+vZDawTEJxRT8cTZuH1OkbHPGvnkL1jKn8lRLznjktQpKE+
aql0goPRSKjgoFN0XhFr/LlrkYkOwvC4O95+2A+LQtD1tZ+mIyNmdS+q6Vos2eVxVz5YJ+n9mtMs
WRQ6Wsb3qdCP9VAXR80guIJ+vu0Zw0XhzfyETSk/K/+67eKjBjn8+oMrS+EhP2O5kcsD2e11euRL
dzAMrRLOONjCNCKz7W0hsWBdxXEFJcc/WCJ7wNakqvHazW08nMKOJKUeUNBREwjOq5+fCGE4xAPP
20vd4F1ebYwL/mActdA4m2n24/snKsLfmw6vOtSY9sXzW+sqBRjwK4L1X8xP/sEiWQauGuEIp9HQ
rT4YhPm0Twxx5L0fDMsWGQgxWOwznUJ1T2vckA8svMGZjxtBv9GqPozNxISPmictK3yZ3xXWFhyy
nB01OP2DwdmMHio4zfjBZ3CWlkuNxwXu03EXPxicTQe8QU3b4KxOcdXcLHN73HLjHwxOYhaQB2wx
tqL2QZmsxGMiuTjq8Po/nJ3XjtxIm2BfZTH3HNAbYGcv0jAzy6qM7A0hU6IJmqANBp9+Tmp3MC12
/9AOLxtdYmUxw37mHC9czVBRiQJ+DausHiiWiYN0QTkYUDy4cTCuG9IQgWnuO/wCuo6WWzqGfhSt
7T5veunBapaOcpGOrUzWLevVC/qdNW/LOpI0/n2Kov+2FWx6jshZtM+cBCVtBN5l28deTdCgbXJj
pg3uWKoGQdr9YuSnbU9ezc6S0n3iYCxbIuzflfiHYz/TwbZtM1htm4FeLDuhOvI4RcN0N5pmfdeS
iNh2jAhWs9OHzyCqYfHjvEDx101ufdGq9TY+fTU9RW3RVNGBQk4nWZ2ibkDhBVJ042tfTdGASu3Z
GnJWwkRNewel0zHz6XTd9qWu56iBuZ16LD8WUT+e6bq0YmrKNi7o/mofNZPKiLq69eNwlNVD5KVU
FmtQ8ps++1qiQNuybJuUNzPgVDoEVPHutWX9qeX3X+x0/mqWRulkgM3GTEaXpXF07ASSjBOKd9s+
+2qayqSoKUIJvTihEg6SX5je5imld9ue7v2+wjQ6swHONH5coT1+at2WyqaSvsdtT1/NVYpUYVYn
PN1saZmBZMnpaKr9jW9mNVfxjkAScGs/VmPo75Grhp8qdxy3bXjX6p6/Ho+AomezGEs/rrVdnA2R
Oe+mFp32tjeznqtVFQ02nYcxPe803Ziiule2Z2w7vqyLg4zacCi+5c3QVhViGfDb5d6EFLDtw68r
hMw+cQ1c5UxW22rw1ITWoQrTbUVClFj9/uIDCzaVn0u+1jZ7ao25upNTqLbd57zVXA0BjlOryrdK
aDI9GnicdsKewm3vfU1s9kyrgtvGKua5c/vq0WL2M0P5tm02eau5OvZjUtUzK3AUAZumuYuOxSgv
t62R3mquGmi/Oznw2Z1MGHdg5I29VebpYdN491ZzdS40Piov9eMFjtqRcicfwWu4LZUF3OP3IVNU
qFFCmXhxZQ5UwCouBqL0vW33R281V12qsYoOMmA80Dga9xPA+97FLLvtzaz2VQqCoVs2GXO1c/Vp
XszyHKTQtjc9fV0uNIU1/YuN4uljGexE6ZX72XKabd/qumTIpzEK8WHFePcmHLSooK4GcbHtVrA2
yUV219fZZPqxBaD0YR6wBIIINp63vZnVvtpyKGisgr2pGWzvsajFN3tejE2xbW8NmmlTK6r7MvCu
w70+OMqeECg15baDnruaqt7I2t6OeN9RUL+zgy6/93zlbxvt69IhY6K7z5t6P856Xx9K+HZHSQf4
xo++nqm0oRj4elncrTq9M3PLOJsLRsJtk8ldTVXdZ5g6JoZ76A+AFxIaEMGFDBufvpqqkzXa42Ab
NDTDcHmL3MY9NcRg222PX5cPpaZoqSkmkkGI1II14umLsib5h037V7Lp78nQv3HQ60FF16ZiP+5H
FR2tRoS7wjHHc5C4I93L0MRLJKFAUrtbINT2CZGK/So44m9c6ZzV3qu4Lkja3/w4WcbiU6OD/meJ
1XPblFsTpEZXZdVYWV481r24gXWaUnopwz+sdNfP+E8vb7X3lnRw9z0mi7iYjPoymCMAicKsQB2C
xgajOGFoKQeVbjt8OqsZjjB95JbFwopb1j+6vU2LrwQtu2npWxcfTeAJKppNPORb9BGbWAlhE3gb
44p/k7qZISidhctWlMjkkfNtvafl39m2gFx5fn89ltOIA4csL4NY07HKLc4Iz0EYbssGec5qhtNd
jtO24JgCJVL+mGXv36q01q+b3vvfqpAQYkzW9ZgyOLZ9tA0VnbuBrpltT1+dmyezZSQbHOCKYdJX
T07QvWHWtrfVUHlrhOAc+J3yNM/vgb7QrL4EcEMmIPfblr91PdJsSFFz1eWim8rhY2j2Oc75ZvpD
2PVfTOAr7PGv44Y6xCn3r6Oyd8SU7kvWWCjkTfRYOblz7ZmHIkW+Lt02xX5pHf8SQJ4I0xd2IAK8
ULI49G4nHxplFdtuvvbqNE1lwoKsnChVWrbtjnauDCIOaehtA8n+/VX5swL8JDl3aXLn7+schQJF
Bu7LtqevJrDHgNHuzPmiNxUM3y4b4qUbthVYIRb6/bNDRYPwknrc7wq8HzTQDWYPfMbNNq7M63ol
i8xzeW2Wj9vKXj6MYeL+BM4+b/ti1wVLLhU/crJ5OgXQ0TG05afcA+G76c2vC5ZE7agJUw4Pn+b5
Zapd6xEqUPmHCXbdmv5hh1xXLFWwQUQAuS/ubWt4Nxna2gfcIrfdBdYlS6HpGeCS+iCOBtUklyS0
mpeBWWBsG/N/K1yik0WadhXFXocvPqHZJ6aRPth2prZW87VAa47msoniHkzxQ1VWdNb2Ivi07Xtd
zVdXeGGdZWEUhz3NQ8YYRO9TgK/bjiLr2iWMgF1ojTCZA7ctLlJn1Q6q2rRxwK/ma500yxgafsSZ
UFAE5DnV94zOyrdNb2ZdwKQpCY+m0ea9g3H5QGEUzafFlFbP2x6/2nH9gFZ2iEdRbIC4GQ5AXvDt
RUmktwWr1jVMnciqGYRdEjddQcN4XfnvAkqZtiXy11VMlZPMxdTVSayxZB1yv58oZZL9tsXmyk/+
636Lk7cAqNgkxEs8aqQIvO+UA3pq25u/LkJ/2V6h6kWNSwdmDD2RqEBlGmc5lNHG73U1XdFkRiEV
MAlB8bp7RtWdPYyDsa0lzzNX07Uq6VdKRZfEmeRYD1/YeRhq8IS7ba9mtb/mWRJVYUbretuY5tFA
7/EV+efwbdvTV/O1c670Ebs24lxRtOej74i9ifzhlqf/TWsVzFGTFG5vxFlUWe99BysKbp7+x7an
r6YrUEz0XUNlxEi65uNI3O2kQCZsWuPddWlTVRtd0UdlEqc9bAij0+LdVYH8fdtnX0WrNOKG+Zok
i0untO8zy2hfswqo1Lanrybrgspq8EdtxFM7zZ/sGVk79qhl083cjVaTFVGVtMFNJnENtidWsnjI
k2pbQMmNVnM1qRTw1QaRdOChyLb0jHRtybJNxwKw27+vM+C0ammIyYjdyUPAbZjFCcjstuSbuy54
Ai1BPHPxjBjxebpc2lK2L4CipbPx068ma1oNTl+mjhFbgXAo2FAKg5SNB23bhFoXPxUYtqyWwME1
7O4fXCdMPjpunm+bUOviJwHmZO4zlppRd+1tpnWBlGT+033wOvj+flx119VPMLrhb0ovwVoU5Tdw
GN0P6Ib+WCJ8nZf/9PjVfAVxPEEjVEYcZiPox2ScQYIk3ghLLMOV6Td+sGybvH9zYEY+niJ3NmIN
f2XXQOClu6TpNz59NXkRVZhkgRaWZGd2bkw3dSEx6XLT4dJdF0MhIisjo0rTE1pj5d6g7PbfN8R0
uk3XBtSCv8/fLGo0OhOzPQ3I7GO4u+pcyH7j6rCuiRoM6CCouftTI9ISM/ckagRg+fJz06q8ropy
Ry/LLTqbT0E0d4cBZvehArK6bXFYl0QVmQYMZVfGyR05u2ZNqU54k7a19XAU+/3FJ1mE7sHxkhOc
tSkjRIEw2kV3tynW5a4Lo0xK+8FXD+lZAFWHzFiT4PZFB5dt06tfSzmmvm2aJAQ4EEgwZJM9jXeD
FOm2URmst1vEnrlr2qixx8FFVQG6FSxDVm3riwUQ8vvLF2PtVGIM27MSXreXId9qDflh48BZ7bgt
Hl4zEal3JsQSnagEkE8wBLfdSjBD/v7ZQbaxCOezcc5b+RG1d/1WQnT7vO1rXZ2Nu3AqVJVX8jI5
bvnFswr5A57cn4ovr2v7P6z5/uq1QyLVA7wmdYkCbKHxRPBpPveJpX425mCJg6CP4w8HZf9X0v8f
flmw2tvxGNlXkKG8ZHpw0lvU1nNinYIB0W59p9GAGBEdO6iIbmXYBO69UGgVTrbl6ORN2TgSAB7V
RZdnO7NvEBuiWVrAPhpuUE81cGvtBHHgG1nxra0VsLzAxiGKJ0wDxb/JmlHIau8sSWTGRT454psx
O7Kxd4vrK+szgj1dzZxV83Z59pHAlzd1EuXVfZAFRX3jpaFMP4PabYG4yQYW/IuJn7uUe6GHAVAr
f0SSfjNsZaUQik27KX4Yyhjgwc/ROKfvE6oJ2mkHvzRjfDe6I89gucV8Vw3zAsG1t6ZwOED1F8mz
nIAh3DfmEkJnLigvLZ6DFrIhUMk5Beh10FJ73Yey6+Cl0p5Qy0sUjqG3SwcMBs1hAqVV8fdn49Je
ls6N6C8wjaz9ZMvSqR/CxopwTqvO9Yc7SjIAke6VmsPwRwX1uH0gsdaan8AAT9hRJ8SGXPQahKsB
QGRY5il/7IAAc7xMPLNtDz1CKevbUppe1qJHa4scZq8zJ1j+KG+2MVJlIZ0D0BN1YcpjmqgEOpqu
B++pS5G1tIfQMwwbsBvKZk8f05Bd77Hoa1E8RPYyleeIa5DkD0rwi8dXqFt5u4RIv58gdUllHzhL
NMsp87TX3wNWJvW1yw0S/C8Lmueh3A9R4AO79+YllWcAuJ6BaHPQPeBQChBRi04zZSpXLePs4WQb
Qqn6EQNA4XRqT4+ddpxbXZQT8UHT0sMC9boOvOIECghpyr5desNLdksdJoALLdTu8uvk4Fx4P4LS
zN63GN2mjg50uCqgsX17pinfcFInu/gjyLAveW+Xxc/BDAy0Z9ScL3a9m3yDf7b3s6mYz8XMX2Wd
dJX0pYGIrqJKbQegjN97rKM8TZgTqhnDn6ACM/yXedEmNBu2IXz2T8YyjF6x77LFWb5bMDyMH6DJ
IBfScDG0+6yAOHt0pGrn+rbW4jrBAlyr4GI73UQzjPlmiuZbN28cq4vRCfhDfTQQFcF4Rt6QUS4Q
hHml3q5iiPF5MCmN/ty2izTfmi6/ymYTiYkVjW4LXdLoP44FR8vJcJsLuM/u4IvZl/jQphmDju0y
zc0O8uShAzM2fLd63uSPtuhtCcEXPay+qYkrBXe0VPf2cwjols5hLrLlU+X7+Y2Cq/ousqPS/dGO
sr/pqMm4c+zR2TttUMTSh0Vh5RbnhzxPihdXWCr9kfp4mk4pFOpg2aUO9O7kfi6bQdyhZ9KuGvez
m0QCH0PGGBT37pJFdn6D0KJi8vhN2iBJYDFxmyOiliDPDpRUquamLFI9tQeQn2nR4v7UvvroG2a/
vBkO4sf3/RTICMpzRmQedqjjDstTZiUcFA4le5ZV70sViGLZsdgYc7trqKXMZTy5oursc2BOUIyA
JbZ+n+yqq872J21nEmNCCihkkBSnwwsJd4OLtI/Sq7Eo2s95PUC5i2eOmfiZAdsIOMLwPiGl7hbD
bSG6mRqM0ScUSzp67uxa+Z8dbQypDS2Skh8+m5qU+7McOqd5yrM+bD/NTdWASnZnV44PiVnY81es
UgUFPIU2ZX4qEw+D5rFvJcDGnTlmVW7FCm/lPLGCdgC378RkmZO1K90aau+hCyF+zzDsjd6CBKk0
WhpX+O7P0eB6WF76Br13GQeC7ElsmXbfPbRTMdbNTuQozPEegCF7yQAGmN/4WkeEruEcejkMVVqN
onezzF1vjvsMhcSPpZhbkONDBrNzl9ot4lLsF/VsjyfRSlQ7cG6knz76mWO0BxSYcDrN3B3YXQJ/
QsLB5pn80KKcsicRlKikm6T17BOvJnW/l6Fb4cMuQi9M33MCGQuI3qGowPdn2ITVJWzdpZ0plA8V
dF1ybpJlYnCn2gbPPZZj+p6LeAPys7N79akvlVsb+9bLM6HQQs0tFG+pZnN6QnntFfd9kWG5DVJK
VYACh6Y4pOUShUAMoa4+BZk7jEhxdW5DpXXVXH40ktFfmicuHQWZm45OtULe6kAuwRFvoZxvyZ7C
h97Zdt2PJ+rALRdrJ0E7dIhXEGj1DcqlmwN7jjKlkgPUWlcWuzGDUyNgBqTZYxGMV3InPm/3K9yq
soZ8iQIcYQNNPZ30d7XNMz5eNRP9YyUEuvNTZhYZ1t3amjoUQVZqGfmtjbWs148Alq9J+qjXdrrc
O8vCdwU3dii7nKiqNhMcY7ZRwdesfRFgjW7l9daPttMx5JMcQtQLIDwXjZJsUUQf693QeWkdPpat
Sj8nCGA4QMwdHPE34PLekmBasIvph6tURO3Y3FsIeUsDBu/ZtUMFHdYwE9ViHRhU+GyOFtWxKUry
CRd9qYk1/MzRqOo2lmTjovesl6ad7yYXcHVs2v44+qcOOaYodnWd2fobVF3Z3Sa20Lg222BRr3W5
9NO9a+oGxOXQitxzOIksrAECeLNiRXo/q54Bsrf7IUBe4HjOgNZWz0CDP7AHFMaXMdCBne4Ku0qC
UwrKN3srorLuXrsQD0N6cqHbhta+haYa3XlmG6Z4RsZGTMh8gC3nZ13PuRkdMG3UqBJag8XpWRnB
xNLsuq1bv3Oo6hovSTQP/tNiChN0pB/k3oI/HFRx3e873gk8UXCYwfUGXY8YE7K0oV8psGynfInq
ho1/13iZN3yBxD6lb7JI3F5ScVypUe8mKhyKz5GQ8Etw1JeF89GaogKCfts13Kx2STguRrND9VBR
k9QvtYS+zXfgIC3B66GLW8+fOv+ZhLcTveSL15YD34RttUSH/Tavicthysp2/pIKeRO6iVd8KJfR
q7+jzpUgNt3aAU6M8Kiz/O+UiDboVJHqlvnHVKdJl6KONjgpQcT0kvZS9VmBP4t9LbM/9GWbgxbP
AcsavEB/GBhaicbLd/JyTr021iQzBD1STp5h0TACmQTK7dBxX9/lSHSTS5aNPW9Q6Nm644Tihh+c
kqUxlmjm0x6kO+CyT7pxhIjn1lad2Lk9mZPP1RI1/RMfxUszMAQ43m+V2fT2O79yAcJG/uzjAKqw
SeyNSAwWtGCIcMlzk7hzd7HmElMpboC64Xg+NdH7Icjmjl7KPtWfkyXAv7PTmeHgCrAys3HvjYU5
8WTqQqJFk220CGTXqe+V2KqLcqAUuNUNDHE2jalGqm4qN3fF0cFTHrz1AmaX3EnTA00KT5yk9dmr
2KQ+LjoJgpsZi5CHxYr15PvS8MKeRDd402PWVM70MBucX26Ssg7o4+Ner8IbVCjd8BOAbT0dTexI
eJ6mEV/qOcHhOn4SEjLGi4OkN3ueFPT0BiMM4t0PIu9FeyYNnWGaD01g2h86k1TxD9wNVm0dnW6a
fbWzyY2qVxG1Nsf/KVXSu+i2QC5yrjBs09GaZ8aIszyRo/dmoaDy2F5FWn1QLCK8H0KFucc7mI2E
b4H53La3COjL5aspZfGkuQN6d8F4lehMeDfezc1IN4uTd3n0PsfZOlV77lOdd2+ISIjPNsyj4lEQ
HbHjrmAefk37ljm5F14SebR7oTKjOdNy36YEuc2TBhAwc9VShumd4ciq5kLuPRxeGyQy2TcddSF/
Pku90I+BqsuK2Vbqob5PDQ2x204zVX9yZg6dOykRa14Kmcr2rkPO7pymMUf55Xkyq8RuEtquziW6
m5ZVoHc+jPh55eOYTJM49cVgGO1uMuvQeM1km9pvghK18cTO1847lFxwcNkWA0alVdhIGYapMO86
mLjRh1rWpcuaHXryYOVjKN/PtTuWYG8rvLuYnIKBvoXR50T2ZPRqICY+iqQujpPXGkirwmkInsE0
z/ZNN6VucC4WvL90O8xR+eCUC16HXbWw+rzOkZ69PQLhsWG3SZN+t/hFP96apsr8Z+hy1STQvgTl
kFI3Ho7usxhMv5oOyoUsFrsLWtWTBKwdHE3ZTyDM6Xp21RFCQ1bfceoMppsgTC3/WPVjmsaFw9y8
qZbaxz3hLuDZ7SC32rsEff2VNDk2ubjNK1eVVNZYSgwXUw9jeLC5F5cP0+LJ/jJmC0llPyubKt2N
fDb/HNT0Fz3MV3viHQR1pzx4cLBlXMx0lAWIJMLFvE06XzTfUx+/+qcxoBb20SodV3PRo+vJf0R5
IvBf9EM33fnK9uXFxWHCam+Nk3nJ3c6a72hKBT2BrmRwoy+iyeUcI5+a6lfB/IXnUCxWe+rQzSyP
/tS7kkNVSAITiDBy2Oq+FLW9PEw+r7jGm2LMpl1c8Dm5xgKCOsnrfJ8YGlbzsbTBHO82xV3W3V1e
RdVvU7jphS4a8P2RwFq1q0iUf9n2/FW0sbUTZhR++0s5my0mM998EHUjtuWv1v1ddjWMASek5YLC
BmX51cCi6TZ42vbZr9Gkv6SyA2/pWuDm6tL6uXVjZ2Xx8XpW/sNn/1Xf9g9xIn8Vayw8RzSpkYlL
kyWenx5df7ne2dCQXzwqu0zMfnWRHuBmGwx7XS1ebAJMfssjwSWraFLvIWcg4V+zOXQt896VEcR3
w+00stE8pKPx4I5VyA/00k2Tk902kdwVQtrBLsGjnD6EwZhPNymE74xh3ZOmK8Zc/5GA8y8yOf4q
HjnjgEfGoXv48t1s3JR5ExneAcCR2RyiZiGGsvOwNKJXJMIVjnsyP9yKqQK0kJhh9zFxX0SO6o+W
NxhdPJdJ352jCuXPnT8lhthfNe5qPLqDMIDkBy3o+/6Bq7jP+WgY5BgO8Gn7XnaP1EQqOhVkknGW
pxa9vbmW0DW0HCaCO+4xvxLLvWM5N0WAozLTmDkUi4F9En5qz6cp7Sz1WuHLtFBA+lOFxC0pk9IU
3C25TetT63gWUZR2gd6/NxPEawdbwQA6VlcrCVb2cI6mhyr0U1R4QvWqzg+/xun/iBT+KN/ql6F7
exvuv8r/ff2n3xupuzzNhl8o6//+r3/JFP/tH/X/59dD0rfmavf+7T+ODLZBP41vnX5+68fy//6C
//eT/7//839dGd+DftXy7T/+7Xsz1sP1aWne1H/Ffl8rTv81KRwXZj7lX9f/4L844cG/Y2SOcJ5a
lC2Y9rViW731w3/8G8VLV4S4H6BQ813XQzT+35xw/pdPm2IEmcn14Ixfq+b+ixNu2/8eQmzx8ZM7
jo201v6fcMJxx11D5/+9BFxlxJaHq9X1I4/GSKTOv680cIU6WzmBeZzGbk6PCdfUir5Juxune3Yv
W70av65I3LlZ+c2s8ZdDR1xVf/Pgdn9LqUTCe2INuMr7yMBfhh1bQ1L03RTjj9SL8HZDY9TPQxNl
ecxZC0/Abijo5iUnD+Vt1yy6th7bMhyi/TJLtSDQcbz2DiWnG8p95QQZdzNLeveqUG3NcbLzGuc4
CW+Z3f0ytNiBh6nVAn1b24qL2zZdFbtdoH6qSg5firSzgzgknb7LdeAfgQYVBwLPDzOwgtduxHqR
ZE3APGweDfCYR1GNih/NP3BpbL4btGAesPY0B3qnv4F1c24XVpTUTJN9FkzmLhu4Uy61QJGVA+29
3t1PIDFvTSuUt0J4/T5IxRBbPjcLPUW3Xu+Vj46oU/+QBc4+cNynXi/5QXSyPeRapceJQuSHRdAA
c7UIH/AiPFHS4KMC6x68cc4uQ6a7l3GS/jHEY3ThemvvLe0NMernNwJ488Fqg0duAt2lnYwbgv0/
LUM/OZ5Y9h4rf9zN+ftynMYTt78lDnTRPFml/S0qCnffEdg7uIls38sKoLmwq/rIAfebkYZfCOE6
CNvM5uSby3fHz/CgOqM82oRDd263zAdBOmVnN/n0gjzkk2YSPEvJn9qFxkhyIU3eC5rBvsAijc70
c8qj0fvzfuD0u7dS3Cu7kNVyfs2Rrpg/1NKKD/ZkIkBrVTD6L4i29AXcQeLc9NM0OD+SiYpeBmRj
GPveqTxlPxS540axzL1hOJFhNO+kvbjhMSrTNrvJxjB4MeahRsWBS2oqCzICLZi3g4NKSI/3IcoY
Kur0EGGZDglCeOFPaaaD1ndpMPaR/S5zU0OlRJFwauU3fefJ+sCBc0LH5lWQE9x0GZ9R4DT6NmxM
q2OL6awX7iv212AJwj3Ewfk8Fln7ZOF0B4jFzoIVN9iDiED0gz042/s4Kz4xbJ39YoxYyRzfI2hu
VsM5g21y3yWF/El0++qfqRtC2BgFblSd6oeRc2XfHxuZlEb/oc8TTYCrEMlecKjfp8gYH6zZeZcG
jXNofafaD6GBgCmq/MzFFF8wikPOncgIWS/CG9sqtSSMQGh0OfcErPZUWxi3Cj3TGbDSvOPq7uxd
w9CYS21sx3nS9nc99wrymJJ70QH1EJ2M6Ct19C0i6HsuvUmOe5Ulw7Bz0zQ5j4mRIl7p32dd430x
FMQtzDAZHcrKULEeZfYO34Y+BQbX9ciworgJa8QybYdxPErlPkxQg9uVixi2ycFxE4VKhrq9WMoz
Dl3RLjuEOgmmpFw85cWy3FwbNV1EOEhewsceKettl0gs1BTI3pIcnbmFdiomsNh9aipt3DaDcg6q
GcL7cFHF1zTNaxSZDPtUL7wMh7Cu611/ZMnqnVJAQkOhMDz1FvY8gb32Nuym8GQ2XXgKCbdeOEab
+2L0FqwfMroTxA4fmtp1Dk1UmGd8x8WtypRxC37ZfZ970N5IOvS7voevrRccg9ncvpjMExxo/Eox
6PbFxa2zM6Nfnyr6kHasWDs1Rbl/4Ovg9+ZD9+nXN9j00jw38+IcQvv6BMNXb93c1dz+s6+iIQQ4
K9e4of1UXdKsnl9DzSth7U0eB2qHCHj25T7rZH6pp2GIe9fn72uViol1RCdvFAt+0Mi5cHOuSKdp
+xHXnjqGJaMnBxsK0M//HCa6+Prr9zeRn31UgV+eRM9PmG0aPfx6h4T851dzroZL2LnZfJ+WXvbR
ZOr9SHsvvK+dDP1NMZhP9FQWX/ugrA89iqmvYnS6TzWdEN/maqoOVUBt4i6cNEsfHQafhWXMFzJA
0WtA+8dLt9TGh1xmBJuo+dkVdD9x8a7DO2VRt1vZofqZKyO9FwROaYFbor3V1ZEMPzqeFxnBBRTD
TPyXd4wS+HqaROV2A7VUFpgR6f1OMQjalp0RIJPjcOOaVo+6KfDExeAy8trnnnODqA8QkvIfk8Z8
IfD4rP36PNfOckBHeMw8dbLL/lIHY2yP+jw6zjdcZ83eLFIXHVlf35jB1Yosw0fl4DOOQutdmC4f
8ZI3e0e0ZEN9oldLZfUn0rkczaeRwURsNs67odtFaS9id/TkMWlCh3AmIZ3QyFPcMpG5o27Uve0d
ClrMrB5xkuXO3q8DAlmpl547nyHeK79CFNwPX4PWsvc4iaZdovQHQMU57795FXbyZeyS7x5QvYNV
Gy9Wp9oH9pIIS6euz5ZlV5z/FaM7YCkeyf0cpyUkLTkI//3cePPBzpb+k87IuGD3NW67fDJOfUNN
X80F+OT32YWUq2bhdsOfs9nHiw7OJvncCt4wW1a+PPdo5G8J75z6xDnQDuocpLbEoy2M4F56ZMZC
NaT7PsjDW43wdi/EAI7Jj4i3ZO+TmqSscbUmqra/4f79sR2WkyTRiBpp8k9D6CyEx8X33M01KYtr
XgkXMxlHYJCG25uHqIe43eVWgKZLn5fRwG7sBdXRjGaye7h7DFeFcUrKztUT4r7CL+/SkhjsDnvx
oalVeKzLjGXQC4ybyVxmcnjjhflanGie8Y+jJS9kYVmrm2wPP6b+WmjSO70zOE8IOZxTqqZkT7g0
eleRlHy2el/BgynNQx2W4UvTIbqnq805C+SVqMnLfD6kVZ8fetMKAK8Ebg3r3IqektS5cBrEoppH
yoYMQsSewZflD0tflY9RaVUxazUFPrRom0+kmbqPnXb9lhqxfLyEeRAdOJCGiPAathFf28NNECU/
iFrrh4Toyj13TUTqwrUOoZTVU262zX5p2/RisUkfk6pLSrY8fzjQpOqcuoCm1dCdMrJidRt3ZtG9
VrjuO5a2pjmMcC6+1FFtnECBdYfZ6/r9gkzgMk2Vf6OdYorxSxlEd0Jx8ereunX8Ijgr1ivsWg0Z
vqAwHiFMTwzTVNxZUbfErIvWBaudJoY9qxlxtRGRb3FZZGhGdDQZLBIfbIeBveyKQepDmhuKGLaf
RXf5guYvkAFKyKqR903eIMQSgkAYSaBdPZvdS61ypFMOJ0ZscilO3UB/mWx8c0Vp5+k+7YL0mduB
OgTetBzrWZFm8BrvqOqxOLVtViKGo2zuOFLGv6Nr0duZnNQPyaL0O9L50ZNM+usRmvScL4wHRa3s
dx4s3kVqKI9Dy/o/mcPyfpr1yU/cAe22UVzI49w4Srvkk7V+S+3K/xHKwDwZfkD6JxWHXDjuOS8I
13lJok4zIHg2RNITlJIl6PNy9qSwSH5GVUWRexkEO/bkT4NQ/T3Wx+bJFXW0V3XzAZOEOMrMnG9q
Gh5eI46Mh8D28otP2miPzbQ5DXr0j4XmQWFQ//xP5s5jx3JlO9Ov0ug5L+jJGPRAJLdPn1lpakJU
mgp6HwyST9/fltCQroBWQ7OenEkVTlbuTUas9Vtu9KftX9uyucpoNg3vZqGeUtPNIm2TyMy1bBNQ
NHCbpCKrH6Frc9iVhVOtX4K3SkwvBaP9GbXEdyDUl1n5zF6e4SRN2blwxBaXmbQ3n8ZF2Qz72S4+
fV2IRMniT1Bt3H5b3VJk3d8PvGMR1cIuVeuKm7bDiMeoMcYy9O3IL2lShD3bdoCht3XT2DdXEcyh
WWBwFrPKXk3Xta59dVV4kQ7ncUuwHaOyHYurgEJlrd4vDefowG4XSaPp9jBdf0JYzyMDV/MHEyOH
oqjOa0fytEERKR3pefeIoEJTQFz1FwSDDV+TTdEAle5nGuw2SJH1mZo2/+j2xPrmTmBH86irJK3c
u8bz/4TV+KtoXHtvBuUG6628mLwOYz9SwShplit56bfuyQiYKYl9uX6pP06O2y7vffVAVuuym8r+
B6SHQbcfanKgIaFGkn+e7SxQjzioqdaF47HPm2F3sdeHBQ+bSl9htI0uYcDCo8a0FK0dmpsyH9yD
oPc1hmL/ws5TxqVP+7Tr8j2Ng52eZq66Y+UYL2XrnBwD2CV1tXmcnNy/n8seUZO1HYyslmdLuDKh
+ltwimSCIjr4x84Y7LiiWe2g+Rgjrm2n2bGkS0pxXR5nJvBkyjfzKYWwftPX/tE5XR5paP1j0b73
i77WyJ3c7mk0nOJFurZ9mN3B+WCvGveIT797U/hnECbOwqC/h5W438z2rg6agw6ZtBpJFC+8RHOi
znM9WS3hlDy4nzSz35h8rm+p5ZMaDXGSF1C81FCJcwkkFw0pvfQUy6/0ItIjQzleefAm2zYjASVw
o92pedJuOJHQU/T02iEpoMDZ3M9im45ltaU7t5HiMqeS8cz4HdBcS3X4TJZ5bcw/aREOr6BodRLW
udi7hvaOnF+Sy7JLXx1gw7uKNPXD5nvprbYMrrA0NBOkTxXgGzNPyofpE+v8oAOnSUj08+7zNis7
FB6okxFO6FtvIr+7sRzv1qMaPM5qNd0VHM4U0Dr0jq11D8621oehW8DaLLb4ODO378YVG72C2fy4
ELB7WK57KMOKH60YKFm8e/XpZu7C+GaTYGHRjc3WkzXxYkyf2QyN6wRIi0gEtA9+7qkbiLM/GtLq
w9s01A8E2Dn3epfnHxMj0Mf7qisZ98VSRnC25ltjBMNB92nwUo2B+Sjnyb0pRAe4sGiDwVzQNg15
ecmb8nEmdxopme/sG7t6C/PMP4ZuRwn6HAa4kPv5pOeQ9uys1xwbft7vfTwMD/x2+Q5jw527XdMh
laO9561wPwbfpXHRLykZVp0rHpprrWMu7PGzhXmMmyLkQ6+ttIw8k0lEqQZKAxY5ovemOgJwmpfG
L64xouxQTBvi0XWq+XkMbXq2q6Kwk6511qesldaOXbg8ttcuyEAW6oYVddq1gQxOc2ZR+Dvo8qUV
dfvkNCvXgMs5e9tD7RxrtCwXp/XKO9oV5+91KTnH6x6JTVnJ5xrXfVThX6Z70jXeJ+iYYysU6RPX
UpvaKPsPs3e7c6Ba93femPikglrvJ5ZIRiaKxgvbM/cZ9MmRsh2V9PTH46bUDSxaF1Q31eoVN7YN
8GHPIM1Vuh5QS2w3LlJSE679InW23aTa1qDgajk65TIxJagAYR2vkijkeHQbS+48w6XKOJVf7eKM
u7RIP+cexUY11LcDa9VIKMr9QN/rY+Cv/t8UFT4sj0QozCT3aNBifghyteURtH33m0rN6oaPJE8C
FCyHYLVFYprZ+BgwZD8olqhj2KaINQETYvDLyoq8XvlUlvISRJOLIi4QwobNTDeawVc0LDTp+l6y
Zf2aRyu52E84pZbjnDcBtiaLhnCv1gfRBEYsht54F13qxqZHM2bbp/UzdNxCzajs+GCy/twx5uwB
8JmBC1tP7DOezcPlLPCbZU9Icb3a86F1CvJcp7S/KwuV3i2ipA84WxGGwA7+blf+UTBwxQh+0ftH
u+vrp41xmShfy/jlT6wd2bBMicIZf2iu278plbk3Cm7RtTRPojenI/+u7CQWQCIwhOrWnavhIN0p
/1ttefWnQZ+2h5QjJKmtx8Pc1+vH2HGomFJQts6B5tLO2zuoQrfwT+i15a7oGnXcvCk8+lR07lfg
mPfKVOuuQItJz6marG+hzOZ1CrsRcWeuxJPVheZ9vxXmVyMmeMI5HOJpCtwfBUyUyHKVSVuES6TW
otkLBfJip5UHMLJ0r0BL6adqivYuLagPb6aghbVDGygJMf/KYd0d6ZZ3Wub9UU0jA4snlvb3uizu
k72Q4O9SUfoRIqbkaHDDzznfsktnmPOx5EKuY/L6/KfRM4rneUw5XFv613V9XaCb1Ti39I0iIs2Q
RnZcLm3GNhzJujFpYW6t8LYsw/yCdjL/dEpdUcqMu8OHHKyLh2nYgoSG9qKL/DEns3ccgjvHRxxx
0ZvIu0PmO3Q+1/7OsKcycbtgdJAnUJ9cFtZ8QXHcQ1iGFjuY7MV9sxTBEyhaeWshnf9T2cjVUPlQ
vDzobYjnLJzfaiqWEmoaxdcAlvbiSj+9CF8ZhD8a9t4WUp/bHAWsoladGc4wflTXojoz84exl/OD
TR3zuU1rcDG4UApbes68crsVpLsdZnDEmyIo00eDr41hcxUP9lJbAJd+GK/ojW+71EzPnJn1XVZa
zq72+uWe12OKglVO34IBh376T8cWn0i2nl1A0xujad4mK33OnY05ZzbnBKHrkgQ8JmFmf9e1UrHt
iN++KnZVhVZlcGp5ATSsXibLtZlu7MQsg1++7vKYXMcgNle5t6zJibRrOonF27BzVjvxGFAjo8tk
nFW2HdHktoepWw/IXzm6O83guHbnuZXTMz0EPDZjeTtn0ua4q7b9XDSU71i2fe4deyabZn2VjXpv
e4FI1VO7sZn3LVsmKgpzvrUskME0rY+84FtEKlN6202TnVCy0VwCswmOi1UhGrY1Yxj21UQi7qR+
eipOvu9Px3UZ18M6EDtiivLcDul0y/pTSO5s93MOiiLB1b3wrtmPTtvrY49Sy52dPLZzRx66YXN/
iF4dnv1yNHY0dQO5OixI21oVsYMw6Kgz+kQMAtjQ8Hr2jp2JQNxAlbe6EWCq6Kt11HuoM8OieFfE
KSZI88yHAg3Ebd4bV8XgptxdqAZx7wdAtyKfX+q8shJrDFJoQF1HpDsi1/Kcat/7afY4T6ACpg6M
BNHs7SaZ1McKWFapQZ7E6Le3DRjRPhg0+5HD8jy0fPah6cWDbxlnYkX4zXgcXpZmfRINI3A+l27E
PMk01/cDJQlNZIts3vWeSTent5xTZS/JGDTdnS7aE7L3t26Ut3NnfHczPKtB/9vOXIP8zpQjYiD0
jddiq1iaaXBEne0npgyZ6rzwM/THgS2keQe66WNC1Hi6UE+fVoQIcZde5/Ha3rcLuO6m6p1BtPPj
3Dk8ABrNUYMYeWRNiKmd6+PKmI2I0vY2jBYd3me83LFrd/luLsr6FKIenqaR2If2HWGpF62E81B+
Hsalm7+NRd7uWAvSyIf22aPNHPde6fewFhsVYvlw6xbty+IV3G8DWGvj+DeNKIfIGWACiDXQu94J
lt1WLzl9mt3er1xQu6wbozZFpmgPpfMSGOOHEsBvtgPoLo1g4cZEbYGZJC7WUGObCseLG+pf4ypy
QKvW3Ned+V6EjuRoKeejr8RL6zNK9ZOz3NoZOiWS7IaDcDrn3HnqKfA7WI+lmu8waUqH7R4aW7RL
vveadS/s+feciWePzvMIffKBk14l5WSnnL1deFJLab4wFhaHXHxRW+6AyzWAuaZ4YT58k/lyzwLR
IpZus+dcNd8rPM1daQXmXpH1dusa1neQInARXWLmW2QRmHIQ/dYctaOysxMuB27MijONRyKwcn1Y
r+M9asR95Xbf81Sfstb+lfapm7Sl+bShuz4Xsi5uhpqNVVhFYovmj49vPBpq9hkrn6GsUAqeSnK/
ozXl+jCasLnZiuLM9iPPOjC7g21YX5XVvcgy/zPnyBdkZ1jHUhfVsRYVDBGD6EVO0js4jGmIzMsh
Y1/WxxGnxG71N3G/OvY35ePVMzaP5dQa/RqTgdI9OiEGD3It2kRmKotZyodHSbjgoWnUB/6gOr/R
Uid59sKRrk9VrbvIqdR6sLETovdv5e9u6axEtQ2PuDkWMXPXCdl8wW9jEMnjzQenqU+V3j5qZd2M
Uu03Z1miflHnqkR0rHgAcy9FEF0VH2vrPvJ5nxbH3Xm4Lxyeu8hZe3MHmnoYy/x5GdNkKaD0etWk
D3nGX5pVfRn6cU2MsXuCQXtylmGv7OzUeWFCIxDKzD7dWVRzRhvK6IubTkmjsgclrFdD8qp3y6ks
EU9uvfouq6VMUsP6HGvz5PE2zDwaB62K284MT4YdPlu+U8WzW58JjTh7tCwHrhNtorQf6JK3Ingz
RcKDDhPfNM9VS6WUqHr/NRuad6+YGH+b7qNfjAevzGLXGp/dPlvjcbNOGoYxYwvcwd927+ZW3GXp
Ehn1lHBFJUvV/TIznDxMsfvGd+4cq0NMgcz5pES63sm0PbYTJaH077m7vK5TGFc4LNvIEy2Xz82l
184YwvI8G3gDpil9J0XdiTyDCcqvVIKtQ0edkuOuWpePOjP1btnSW5t1xJvJOBj6lLOB96gSAcws
mU4SYmAf9sFZhpm49KOVs7k5TfAG0OVhkS3yqEknfR8G5oV2AoBdVshd7U/5Hgihe0fcMj0sgVuc
jSLPb4VB8WulggKUlOTlyvEP4Cf5KRsNwvrsCsk/hGH3SkCK/nR7BnZaL6uEh7yp/uS+xxbOXI2W
CzoA7f/OHIdutzDKEXn17fuzG9dIKyBaiG9ZxIaU3R/hamtzhKcDUspmN9g5fDN+IAosKg63N6OJ
m1pJMA47T4EQS1CKfA6ecyTqxxknAKlx6sstSxAFyCewiEip/MQ3GDMNtoDlqkl63Q4cGp53tnX9
ZNX+DFWB1Vetr27anPugnCJlmg++2sqdHXRVXKf9a5WpBz3bv6A4S4qC4fUN3y2S3pLDqdmGNcEi
+DXI3mLhNpG4F377oto5QP1bPE2bfwpT4exV76Qx0t81Uu72aHdbt6uHuUUuiBeyWit4duuDTOcR
tUtXxB6g++ia5aPHNxoE5Mci4mRwlcFhhfCMQoBXJxNjXFdpmSxheocn4CloACPGAG8AdoSI2+c4
Z5WJXIdMFeX9HkPrt5qXKh7gCndzl1+9L9OrbNWXMKekTwUUie/tZlfmPMfOA9aHbt9W1JhWlflF
3nd9NHzMAG4A7xaUWcDoYO/mcOsTVVWXYZoTqbR/aoPiw2ghGUqSe4NpuhsM7RzcrLf229g/hanF
Ku09TX4w3MslWJIhXfyboXVVkk7A1nPNrczx6ZzDJogDLdsEbjk7T3Pu7lH8tbi6GNuhxQHJU5bQ
wG/reJDhqyWK8Q7VtnebTfllxHOwQ6p4ROt7X5BKxjjBRZOyYAxFuUN5tIORREtfOgPIDsxsaRf3
2gzyqB1NOyoC+ip0npd7BRG/y1wGhZKWLd66NT9VIWC06dtBYrAWoFyabzxKYuZt9nd4wR4RL4Ef
BuYrMUgIz2Tn8p82O+Wz/cdZgCfa+hZde71b7aa6NaVbMYCKKrZcFpVgddhuaiNoQGdZ7DBW6QI8
03mdnW6p6odWdpbzs9ld2idpDyuP5pz8uJPTqqC8LBgDV5TTY+XcwrUi6be8uRxOI/UE1k3fDaQB
AEH0MEyDNIxi741C47ru3eFP0WUV+Ps0bm8ZENzyOAIRdVEOyKgP/KH2bif2z3aHzWjNHrjf0+F+
MNr171Yu4bCDQu/A4WsKoY517eGxydNmxgG0QIG0cS371kwKbzCsG1QdDIT+GmQfJNRKomE8N+ie
bMgupmme+zK/Wby8VU/zkAoGVww2RaLQHjXnRmZC7QU0NqC8J5Qfd04/mwcs/AMccrm1pXGRYKrr
nV5Sfjmi2YGqPMcdp6QIC7YFPEmzlS/RMFEg9N70ejPPgsocXHDF4lrTjrnHD+9zRBE8x7omLwG3
/ppgs8nnyKpD8YBKIrxzA+tz6b2HcECH7c6zH1d+kx+mctRPoYPDsy+6Hm9smiKAy5X8XRe6ezBK
A//FQM2sHdsmd2lsNlZ4QsDxtM2B91LL8l0Owd4vMoBtK43tWs17WToPoa6puSX8CmUNEU/r4D5C
iLdnaYRdGHMaqu3VRcYc/p2Hwb7+/Nm/ENH7S3fouHWf7Q2ZfmWusg51FRzIez50MzPwUN2sXm4l
aUGIbF20ORRHtkGu5KCJgb2HlMA9NfOHTUGZg1WTWDP0AjlPMC2v/YZJeljaSzrZLG+MvRddr01U
i8W+1F6WJcH1Q2q8xgHSHg6D4bSnEUH0QTvdZ2OEdxmaXXak/qw7Zjy2IxzuNfYmXkvqnQzJOerb
3RCbGW+IxqnyKx1xYBqL7d9WrukmoJIrEoUiPRnz4L6ti8Jfpbe3biq/W4aOZFqGQzFu6THoaCCX
k6CPZvPQoHbi217D4qRadddiSDi0s37Jlny5zCBfj30f0oiuAzyMufm7mZosxrzGLeMY4MzD1qG0
ZkFromwuWtqFWGjFtu3dBf57yUZ6L7Jl16BJY6nqIRj69QwZ5xwDwSUoVrvbuZZeD5WsfKaEAK9g
wabcjMsjOmc/8r1axr4t6GqzUolPNBC3eGqf3CbsXgKBXbNQm/+IVk8cdS+DBNKk/0p1RQxVTvK7
6OkKks5oHccZ7dYwjOwSBQxsNuDpcfjt8V85REshzj3xtoOnhuElRyTz3UMIANpvNOFovd2H9mrG
TYkRIPUMO9Jp+VH67J9jztXW2sVzWcxLXOOX20GvPm9LXd+KMoWuFT3TYKAmkXh1sby2rlMzzKB9
OkNkqxUFBZ99hP0Drw1ZV9sfZF/2ZyUqr32cBMuhDVpv7ZsKB8JDuLbFuJ/MzDx7Rd19buQ4oyOZ
+UVv3AqkNDYq963MrRzmsO1+oVjzLogZFd5ZiEu1DeftemRF05hiyQy7BpqruamQAca9CebSCbLB
9HW4sUZjOzJzFK+ofEmeXDJNgEq6nDnAGKzDtCrjoeM52DXpoLN4UBZT19jozjxbNpXakTOpJfxm
6cPDNCuPpMMlbW4GUSat2+vzIlv3yfD88Ryq2k6WzPAfRL2se7iG4m5as+Yp65ovygztW17iJi7r
ynikvPzRpsbqNFDy8wzdgbC/+vGGIkyIZkLLi0+g3Vz3sVPo6ZPcSo1k82WRou3JtumCZvY3lXq/
YBRVshJ7rXrTOBUpK7Kd509LCUHnrmBT3MPHsHeMn6ZHO9CKIB7X9lDYTRsv/aZPnBB7z0OsE/KS
7GpaLhUPeekmlpda3Mx+eSsD83kWcHYmRmQYrS6yXX3p3Mk+2Y4xxqkp7HjO9X4LSz57rcf8ITDd
mXG+gWecsgC/Ty0TD+L/l91NwZ3064DqIcwDcVsMZhxQwnOysnKNxswefm1F+eqEuPy06r9ZgKYn
pHWoF1r9nHHsbuipluXHD9wXAKJ8r+BRYOCfZG1mcTqIgPlbvzCCFngUOScw0Os9mU5vm6gF8Gyl
z+lo8tVYE1y39vGdiUgP2kRisy5iKm6k53n4yHXwy8F4eltpr9ojUMgPC7roAn3PKuptx7Ic8bPB
t8JiAwdXfrur0c1ON0GGkXRvW8anMkN/B04Unmz8c3ehWl3eOp6w1EJ/onHfxei0zGgsPP/owPrr
yJ9WWjS30rrb2ul36fX6lgSA8lAV47rDEupeIBnHOzw37tUv893wPCYdTptLPyBHjepG/vhZjgKo
3+lp2YPok7HAmyb6Z419a9/KjKu9n28CI0gsMWfH2kGo4UybxTCOqaJ1zJxH3R6ZfwSSC5/eDIiG
EUUPlPpZKOuooNrsdaoSfCox/t6Q38B6FnK6owf9prbRs+L6mvddLRHOYk/COuwGaic30d0UxWAg
yymyyEOBlFClA0sqtUWsSNpGfR6mxxEf6VEBvPH7IujKxfpaW1MbV8TblQWfUjnmErluQdLAUjwZ
o/FKKcQKb4WeX3gEa0163bjqvYcWT86lajy4Kphw0rzGi1HqBj94d4SCw+VuMZK3LUClg20RUUP4
UeFABUExvhxrfd46ZWPKlfQ04HXRujD2xuxtbbRurIdeiJUK8Pmkt+DHwukSxpY/T9Ro5jxc1rad
Gj6sW1qgGjaQ/768/f8qWv8nofv9fyWC//9Q3i7+K3X7vzQocP5J3M5f/zdtu+3+wwwD3wGLdkVo
sqr+H2m7Zf3DD3juhOf6Hn/nGgDWtMOUoXp3/+G4HpSUwFbEOA2X+u/Kdiv8BxmHpmlaJu0W/JHz
31G2/6uF5d917aEZOvwYJPf8G03HtP5z8l6bmZPjusSVFPZkHgC/8VJHNa+vQp3pVOZDnc7e8zrm
hQdrvE2nxRCkndu9WL8lb5+KG9CNPz3BFEGkxnJ5H7ZM36/ebPyeKL27Wiwy/TYUQU/j/FToO8pA
svBSqWlgC8dy5zL6DsYXYdgZihSjEDBD6D04J43AE+yUK9kmgEriufCQzEWBHZpLHBLAMbMsCs85
pDqU4s3MDci9zVLuC1yhOezdMkv/kkcp6wTn3bKySigtYhPW5hWXY9/ucoMszCjIu+Il8BodxJhf
vDZpKxbUaEmVKpJ5MJcCNRRCFYZ9GxFx2PW8lXljTa8ugefLudMla9eIIo6cC9l6AgZk0cTZM1BX
BwiAuV0Sjetp4zIy7CLf1Z1TNH//wyP38G9f2f9oFKsY7P74v/7nPzt4+CI92/P51YV79Tx4/zko
UHcdAJ/vn3IIh3vILv2GxV10/49Mp6vj6T8+LiIUXH4kQbt4ZRzY+H+2QQCKTmq2rXvNkuskBhNH
fRxaal6PCOTz/OG//p1Quf/zz7NMIj4dnkp+IP2xwvlPtoum3so0zdWn78NQJr1TVu+NCOo/uRBj
e9xyeofPgqqgfheMPjf0VTjWR8u6DQhCl7y7tHJxCBabMv1RDOhWkowvrR9/KmyJVvsu5SqaQ1dZ
8oHCKibGSU6heQgnVMIXhxuZ+28c16siLeXZk4sYgC5h6tcoH5bl7AxLY0Up3ecA7rXsIM8yY3pw
Jqt9C901d1DUTujPNjcId8jpXAtGoF/QQ23aYxfXuRW+pGwsyB0HZtjdFmzOsDfDbsAZRuES1u1p
6I7VgKDsHOAm6xKjqx1r7xWt+jbrLEBgsaL68AZu/ahZEfgdoR98hsxh7Y597hFd5HmV9zOFmXfW
HqGgiS6v8uOiNIgFmJBK4DBBi9cD+s4qbm2I2ZiN1oOiXw1IuM1exqgrt/qz7LfNjWQ/XeVDi2/M
iQuAwNJn1t7D0jSjOOd+7hCmsPERRMQmlJ+TnGWz92f/XxtugtJEjWelfUypCwMx6Lj9BwE4NLAq
aZqMfWPIXQYvI6331Yrl8mnb8A3FYZUR0bd0rFRANSMGs6kmDsCcdXoeiTwSUVapUlwGuwrteBOu
esscgdF3HQLkJW3Iv/OMpxP9mMfbf7PprKpPXP3qZag8bm82QnRbGzUfb9ts42xPB2WsEHWhP+2y
mkBeWJkaWKfIQkiWZez1dJ4MAmfYqMTy3MnUzmNUAcQhmGoyEbbR98nGZl0TKfSM3i/uUYDXPDqr
DM5OUwZ4bKu6STKH8fB0dchkidzwxxyK3s+6GFkRow92HrNBuFowBFA8ab2WckYiJtfyJ3PJGIhm
Q00k1rSbfxUjDPVpsA2EZzRIdj6wK56EyfSCmxDeTkfbgLJu3Lw7m6m7OSM2LKx96BTlmd3YZW9f
N+/NCbflF6FX3bk29bTrlkn/sLOrNzyzAeiFOxRoz3ySeBKpyUxBlFIrCF/PxRhU2fPw4BPMFMa6
2pqGpWktbER/4Zwlk+2F95O1XaUGY/hWmEH75GVyAF20rQG/7mCVEMzrinB5kyBLVy0HfTRpLvlK
kHXiYzGRgpLTQx7M82qOtdp3TogR3C3XXMW5bJokNZUeYC1W0LZJB+Fp8rf+b8Up08AxNcx2/eQx
2YfGwqbl2MML4/7y4ymoU+hTf4QlsAx5EF4weDHjdfXDV1kG8O1So4gqjazbhevcukm/+uljW2VO
gU+7Q87LLM4W0q7VAoGFQ2VIZruFVbRVdWushCVc1NaFfzM7d+/dClcBiZPdsDNA+JrEHCpylWR/
zT6qdNVsse845a9sU8MtOSjLX1Vz8kVwOOl7V88kT/CM5GEirY6zarO0/SxcGBOCufhrvEmOjGwl
8pWtrMPrZJY2Ij6pQYKqKTCafbh28gvlR/dGdxk63SnYiEoZDLsSyRaSTRd7c8pDuMFhHEdnY2lu
MTA8pZhL6qgJEFXybNNpTbKFa/ZJk5r9L1xRZEsYpZv++JvnozCzHduPWlHBi7rVHN5MNpSo+kL7
Uk6x0fcMzinPLH9HY0e/yWy/fTRHsnGirF96PKXkvqNzknJz24PTNliKCSVBIBNnampbWCrPmM+9
srwWnYTdG8k1wstG1Dsjn3VrEdBciw0l2gBuH+21003scBbMSdjY+T1GeH0V1+FgWIpcBrsORvh3
Kc06PBrI3H9yXzqM7DJbfw090QiRdU3WiLOQnBcSHQjwcohIbxL4ETscDs3odHdinVWQIJwhZiYa
1tU6VKUk+k33rd+dM4eBIEkzLMaJTnM8/SoLzVc9TtbPkPas+LV3tQCuhNY4nm28LwRG85CnRv4X
KQOQPgRPr875mLuglXyQa9SHY40uIFSeillBCQAhJ6RwOQO8ud2BSVM0KE3BIAIzZspd5aLKisI8
74n52tINh/bSL1ic8SUibE19hPyzENwB+bo1BCFI42sohPuBCnK65/8XvLXDgNAHMLKPBBgWs4+z
heTj2SHu2Wq00ENZgzkj2pNmv0I1aHCLABjorUD97iJQl14OpUsQduyYRUq4T4uUZJe7rvOZ+TB9
kWevmkHuqhTvDXO6TzmEm1iS3IE1irwC8+LVrfcqzSl/nnjghzhdvfJxwJJHIk1lpve2K1GYFQFS
sGTNcr6nrKz0RydnOt2UscGUrqzBWeLWXX1GkmLUUShwsOEvaMoHTaYCV88qWi/Oy2x6YB1mqhS+
VX3V4F1wvgxLf/tZNe9k16bfIerlkZwBBL4hVCPCqMYwr6RwLaeIHDr/uyKRlFly6VjAHTE19q4i
fOxlGyr/zySV/Kgn3rqoGSfiVsxy7Ke9ZxYmTnJJt2acGwasMi2eTDTz3MzvdZP67zh3saALkvWJ
MMCo0y/VhezCTrNn5rJlSJjN9i/BZYHFVTbad0Cd7e+2C5wvL9CkyWXcuqRz+Vsmk6J2+jKpqzKY
b7owqAZudhQsD2MoiveZVQAPZ14WR2KCsuzGGMp0jYM5a0qAnLka90GqymonMDpuMbBY0OyyNERs
RpZcRVAH3WjWjecsW0DwYmVMF7GNHamV0kFqtxi5Mf9v7s5jS24k27JfhFwwGGAAJj1wLcI9tGBM
sBgkE1rDoL7+bTBedSbZ/SpXDbsHxZWZRTLcIczs3nvOPg9jVPg9yq+heERhHljXwWjH+tCAEOKJ
RGQ9NtQcJQP5cQ0ovxMUy6pxxEfBCANZq2mFkwObiUMmxzNVT4WzYLQSC9mYpv9n0zlCpznT2eNg
eaqdKp8gYIPKWpS1IVTdnS56ioZVnjZz/BHTdbYPU5jJcQ3iNHBuskootJAFDQYmDBx0gvwO1eFQ
TZBrEDOvZfazmZVlgKSGNdgYl9Rf+DyWcTfNDAZvPJoKQYiivZ2j71bjZACh4Y26d0z7HfUdMzbf
xwuKmPFvNrE0Hk2vN306tySsmno9o+Gh4Y8LM95VgdVUKBRHvgUMn4mCJo37Ca+Lq+v4ufXnyMk2
CYpx/TLDdSqfY/Bn1o6RnBk86QR1KYmecgn64UACYhVuVFLrlZM3ngVeTTKdWgnXAVkUz5QgIV3r
kRM4sySXbRRxF3vdmM5pVK1YIsv2eWo6jWaqjRa7v8T15W4Fo6n2gtwewEhRN/1wad3aRdNeGV4K
CytCqOwdA7upzVtd2w7mMuHI4b6q+sB6tNrKU5e8CTML38fUvzBeNnn9GPWqVTohpwFEPedrAQpf
viJ8mv5s6evla5NeiUeph5TiUIRyeGtFpREn4vg/12pCsdem6FpXQjZsh4XXGk8GJ2xQL4k5qy1t
GlBIih5yeJMotzUXx968NDDTYZ/Di0I06Q3WG2wT3MkNRGxxqCM7m7deCfXk6DN5tU6CYYm5Rl/Y
lFtXcvF5vgLFGtW5LaUrtph4hVin1Ld1l6Gz6oKkT7cQvKtxE+cGwt4EPRzzer8K/4SdydaL8MBP
ViVMoQfTyeP5gFQ8t7Z2wMhqNeHevRs9yScrz0mfhzZ7txvwRTCzUizA6qLMDqJcbmgbZQ+0p/Q3
CxrX95nqN3wzzDp+y6omvA/LAlk0fKkUj4tsm3E99+Pw3TIxeNwFpc2C7eBPAEwCGWniq5caSYBg
+0bz3f7AnIKgXRhjfPCaee5xe3oI9CoT9SLtebyk6KJd/Tzasntx2AYRmsyYmIFPxcpdlXE73Hso
35cmmDIXnJ3McAhT8zJUMgvnViBV9NDPheGT2aj8C5rkRpGc4WPjG5NqkaVFRsQrFIXzx+wmkPKY
vWOjLtuAbkJvjrF9tJzE+4YyPbyHnkkTM6lm9lTVpDnVmS9NNqUkR/CWSjF2u5+l7tLKgrfw3/U7
qIa/d8F++9f/9f9n6wyP7t+q/oVR8d9EievXHKLEth2+dqBxfmVD8Ec+G2jS+kNIsgNoakAdtFgz
/9VAk+YftAUsSevMZrBlLpGP/2qgWc4fLgm4tAwkbXcpFpwwrpOfzTXL/UOySFmmACxhCpom/0kD
TfzMRvyrJeLQvAPSBZSTDyMs3/R/gwnLsCembAw4tJvhvq6qJ/q0/bSGeGRMe8Tz8wrcorvFDmWj
IkmK24oD4XlI6hQldeq/j5Y3faP3hS6i9q1k43ppbR3LKr7tNSPiiYd/nRadsR6S6JVwZ9wPMRJF
S9ICsE9FxylBBoxKetxxnfPEz3L2ZZEcrYkJGV2LjS78c2LpN8ZxdzqUBP95TE/t0Rq3Vp8/SR2Y
a8RV9gsT6XpLpxklath1zNOgGcE+4FXroqckt4Lv+DIZosKbzMpHdmcW4YjmskXltVgj6YJsnWxm
4zUw1qzzwayvYeGiusY/e2c4NL5X1jQSj+kFAx6cEd5V+GKVstBPAhBWto7rZoq3TKa9+HspeeNP
CzeFk7oBMwM2biAcVkshonYzdYO4lBHwqU5ROSAZUWn/qoHb+VuMiWofk02dYUoNqZ2tZgRyGKKD
uo9wSF3AmkYZwqWSlLNKAoq05OTl24qt+GkWfq0ZZxR6bwUuk4EFdXqxcWa9WEHvbzFikzfO6Imf
fa+dEhs3sMJVCNePtchoD9ZQks5q+tshpU6YKpAPRtn4R/Q8UMkY9h1qD+gxHNAiiZG4RAe8sDZO
jSplRujaZzaLbZVmq9pMzl2TPtVuHVZ0Ix59o8PF1s/zvSvSdG0a8evs+BGayyjZA2DzjXUCYrrY
dJRi1bqeoka8eg2ey+fIxKO9eBxxp0Do8DuEdTjpmXT85+vY/2vNfbHkcv3P8Jpj8b0sfrS/4mt+
/pnPJYp15A8655yIFsU5LnUWok98je/8wUjWosnugqSXhHj87yXK+UN5LFn0U5Fz0Ex16LT+a4US
5h+cSW2CklhQLNey1X+yQkn31yaqwlBPr5a/yHOZQ3ggMn5t2tItZIusE4VcWE5ti4Xap7NF46Ih
/6mkps3ZBg0HCVRlo0Sh9y8p2urBskmhs1WLpKg01Imnn9iiuCunaYM0J6w5gk+8YqpVcl4bHmIt
pMO2udh+7eADI3obbVKrDT8SwHCMNNuWPT8tx5yZI/je2j16kkSbdt52c2oABfVLs/pwYY43W1qE
VH4DB0xGwZPXpXT+GMo/gr8MOlYwSzKnUF7cJygZLGc+xELr7Gn5HiYTwrRrLWbnyG4fUXUnLwtb
UXxUg1uU8wVxusjP4Vhm80s0ZK3xmPipCb6YXOV77SewCrY2Owi/x5GUp/QorQbjVTH0Zn62ZGIq
ppCpKLAQWVXOSJoJhjYeHUlVsYqB9TQbszaXP5LGTPnOTcbkGV1Rkgi1DziHWF8GNxnKez4m/wV1
d8IU1a4nZ2OnDaYPIINm8zZgqvHODbYx+xHJh/9Ft0awGDjZARrU7y7hYAEoZaqVNEgH/UPm5VRe
2G1xYa4loV7BkZ1L5iuna2JzaxoJNT+c6XS8l7my64+opndyKyc7rS7oO5jqci4MxCumr/AVBGVq
3EVma3cH+ueyJRdydNpdQD0Fcsoq8mgz8y/n2rFUclZwf4ZjPPRc1XzBCdwaM4rnH345mPZlFsjn
9kMjyxGABZfuS20AjHgcOLjXH4VjgxhwwHz6+6HkTp4HF0rXgvZL8l2O2yZ4pH9avwBojdAd91I0
2zIlXmhHh9lK43VMrBngR4CWI20Ep3KuDu0G/SOLK+51EaI7+C7NppU3kbbt5CvXOZrvKUy6nze2
NX3ahZS59ov22pTKya3zrP2Cs4Y9dJ0UEw9aiih/nFYpbovyNud0aN0CMvOjQ2EFHMKDiTnGPoy7
CH5AFMDMXAne8vwMYpkrDtishVwCpC66CzFDULgXZRHhP+VdWAF/R8/dhn1xTkOfIlwIV93QXMuz
V7O3mU0jMs/8A9sc84zJSDteKC8xuqOqnVCTZGDwbXsv4ef13O3ugegKNCwUBr3YGBw0XvMgLfW+
sHt/J2iYRpeFrmnt3TGKYNE7Qy9uBlLz7L1A6NvurJ+/xnGVzy+JU3T2dzwT1ZWDgpNePj900c48
vprDUUo6wcg/Z4g4zBcPnba7Qi803dkKV/I9kHjugqkgQm3GYIyTda+6kQsHoEH/ED+fyNDSQ3Ge
Azeov5TkZy8u4SwOttqKU+OAKRvds0qmwXhn8+Z4gNXNX2VUk8lDEWYBW7B2YgMDlSoo9M+h0fNX
8KMsXK018tRtsyQPQGAgeWFb4VxcSaTN46brFtf8GEySiSckVHObpEOJa5jBuhseSwUL5+Xzm6aj
nY/32iYQ6qOS4fL8K9GZJ4JyTCBySWu+9wAlrRthQO8nECHhUjHV4bsHqcmdSUo6F5upsAO59xkG
qb2H7dZ8G7u+fW5CP0HAb6r2XAS2lZ6Jasa55TLeys+EPkT6GIc4Li4kBpTjqc3sDuNF2BTR1gX+
1B3xVvT3ZhC3jE9yVaXbznF48ISYMe2sCJ+zaWiAjywhORiW2s+aBXlnBGhgP4q44inSBv5kXnwI
qFC1lwEOzTF9Fw/6+1xZZfQQ12Uyn3RvWv266a26PfhOgp4m07XcD5YA+I6TerGt+bhfHia0v9FX
PctI7JmiQTictSW+hnGVDcxr0qYY7zP6rfqIZ59n2Rhz1lF78JEGoqbQzniyByfWJ4R6EZxrjlZ+
A5g6FByPHKZFLMRiqo3oZWQ4rHYp2NLx2rtBsvgYkLtS58025NK7pOk1ilpvhKW6wlwS84MZuvTn
gqCPIqcKVkhIbEZizg2tRlTqTMC5P72hxmarRssZUSO5o6SnPqmapSmVrAKx2/FrmBkx6zsNCave
t20ojC2PpPK3dtS2zzk0YQOXO6qwz99eT4Pd7j7fMnxfPB1iCLLsMaapps6f7x1Di3kiXl6AsYgm
zPv3RVW7qFgRuc7PSW21dFSzqtPXaWxS815DSGa3lUEtb8o25u9jBeloCuNM68aw31Q+TONL6CFR
MjZIf3vv3sf3o7/QtHHz2xlkbXoxBy8v4aoyqnMRwNpxcIhszNZ0xdya+/P58vdp1bP1lT//xnqu
eDA//7ntqt54nNjV2VJT0idWc1wioSEIK61uxOR30eVzucp+bnyZ76Xzy+drQu+MLXhUrTNMu6ku
lhd6TCnUgTnSIYIUX4b9kOtPIuMvZfffx+a/sT1d72f5CESA44SnXKrGXw9HsHuHEd1huS/SPm9P
8MyC7phbiWp3UVmO5TEpDOJYGDJzz5TpZSNiuZr3pueqNnTbNMktA7lYIHx8yiwaXMjPGaIOkMDG
WpWbyp34Zpi9/fRIDGkR7gyjgK3MEJHHjFkqsS6ryDLz+Vil+Ka/l2Eh+38IgvsZUPxXmcr39JCs
ciySvmLWh0zg1+9px2FYdnOTHDoV+tUDtFGpbxoAngxxiENJz+CS/YWYDwnnPWj9eFgHcqqy6yQH
lT2NDVPhr3Wjc2+bsE25DEBtF71R1NQlhhu+817nOqv/4XP/nPD/9bk95VvKYrpv+y7PC3X+b4oD
xGg9qr6gPX0uwX7t8hyGHJZgqSQR+sXaHKpgQ65BO50M2umw15RdqbPT68jYYhvEotDl5eCsUsfm
LklcrPJs9xXvS5S6rMq4lVBnq6THwhIHFtuG0D1rkh139V7XuJ39oKncDWoEUe5mnPcj/C7Ly3Z9
wIyBs0rN3zL5Y/UlnBWPjzIG9oa/1Rz/F30Hh9ZftBCK5odjA7BzkZ97jqCA/PUOFnMYZAmhDueo
DWJJKMFQpc9ZiOP5wXbNZj7RhlMgJqrch1PFGFvtIwwb0iFMI7VfYrNp5CaE6BZvQa5DZDRECX8p
lX2XNesaLAbbMmshjo/ZLbtmW0GfZIY4iOgC6xxDfdiQ2PBRWbbtvxlJlw8c0Ojc5n6VxSeWufnR
Ltluk979XpV2s6ud7Bozg98yOalXiZ0+jPH85vSsjx1HgjXrdAfd0sHn7VxFWb5mMybpSQGmc8TO
SqNdmcd3LPnoxZkxtwCY0IV216w27nXFITadTgNxLJBkJwcrgH+PWMe7SO2wHfsW4CBl9+s5mLBH
IXBuHxJTtOMWIdRDEIAQ6UttnwL23rUDfo9MIYDivJY99lX7OOf9sSjUu6qGl7bMgcmOaIiAYT8I
u78Y9FkYTM0dxQbzzVa54GogmaxoiLQ/HOGihh+YbCHAtubwLsOz0H1j1o0GN0L/1K4/T9Qi9Lzu
Ma/qa1OkKAIV0PMxu4yue+cW9oGAkYtdRIxtPWMdS6PeV9X0oZv0rBbzT+x7P5LR/9oWqrnHncFj
2UBdQbWJOYTGO55I3a4iXPvLj6tWou+ezXoYN9mSpyTTu6hvHo05vsui8jsdkIrBM0JYes9PTdSv
a0F9yMzn7Mvw5A31nRH47QlXGbxD2kDMI79FRGMynl13GV5+6dNztdr6yrnpGpOGBZjAvQvH6R3j
w+M4x+25cvtyX4azt6ZWki+pbn94A8oDBXlyCiHiW5nz4vntn6i02u0c6e9h2DxbEl+4lphMxnH4
E2PovQIFh0fGu5dzfkIbtgUnHjxWMfWKMb25HUqwqtKA/dMZyctsMfWoEUEaZOVk+7bnYMUUFk4w
+81VBDAHE/fcOuZ3Rhz9DUdk7JML4xPk+yXUuMns5BLhZl8lbTBjZpHjJncc0IWu+zWxxY85q+5B
KT86aYAch6u0KlIgddtYEFxi4RYfc4d2zZjg2Eg1C88ATPMjDWoEI6OLGwjpnJzbPdAStLg43qg5
gizugpuyNkb/BNptcm+zJqAJH0xdfGP7RltcLcGxZBMHQhyk5CSxNfI0IZVtIWARaNXFYDrQtTXo
I7ru3U3y5JKHZEmAgqRp9in+/J93Ujqxf9OGscOYFkMzJRwaDYKN9Pf1qe8YqXQofBk6ufYhEb6n
TuWQNcOlsMk+P9Qm3cdiM6kyaLa+yZT+Y2a9DPfGEFvWYRg0yctlOjsoBdUYuQ+Gjeu+nYKuwgfD
BPCAVc7u9gTicAru57FJngWnNNJj/EoN1xCDnnf8h2V32f//2n+Wb+WiQLIc9p5l9/ydAW429C5B
4A+7upg5Us+Js3iimV+bG8F6XH8ZIoPTABzcMXogZwinBeYsEXxN6ISGhCSkGYYuhGnCV4d8ioWC
0T+yX3TuwIkr+lkJung2f0yoI/B8uL3X1zdT3HBow1dEBRFVZuE/9EMq6gMC3rm50PAU4WvVtmV7
y2G8H/aODVT4H767WFrXv3x3OtqmhUTUs2nCI7L6dcfpZgLaRG+MpG0w5d2keK7dE2w0czjYTgdL
UYecNHcBExz7QE4uxdfQgsPw6Fq7tvcPD9j/cScUZxg0qrTMOMGgWv3107hQZemDNnSPsWqXL1LK
AmN1RuTCznToEOyirEuiY5onRo8DXwXlP4gf5a/XA7CFsoRi76XHh6KLvt+vnwAp/wS12FdH2uic
D2aTK/9qq8ba5QiSyPEwQqe4kCJehudkzhLvFNVIQS8MbLW79mre1FUIPMrZErb2VLFPFeHKr4PU
2LnhXJe3dt0Z8wuwMehXuNJ4rkwDSpbmgFG8M94c1/AdeyhtHOXKcxwXNGJMZFORZBNOGeNXGTS8
H6FnGv0RnQ2NhX//Oiwo7r89Et4y5HB810X6iSoYKehvj0SLNzuutWGdPzsAjEhVckJ8VOlb2+sB
GLuGA5NPIZehfdbitjvRt8vekdXl2GCJJvcAcqYgyMqfFSddiiS7qrh1qvtqFM0jXi7WR0oYXnG0
gil1YgKhCCvGMFYfUjdNdYIyT/ma95xlLhLhPQ0ucpdG+lOO+TUHBpdDaVlaVWoIi/l2GakCPIyD
2HrsiKZX51ya/XT77y/Nz6/+19uyXBpob76pHIcl0Hbkbyz9enS6zsDGesbeYuR7oUgcgdzlRRiM
h1KKA2CAVNxaI0iXbT7guLjiN+tRWjSTKXZtWhb04hLQMBvGYFWHHcwz6EEZevIU5gjfO+HYLHJ/
HeKbtL+QUMejMPVjzbUvvFmAqRP8F/TGVB0E8xXyzAvRhzeTW1snEyeIdbbDfDC4mI6mwvv3F2Dp
mv/t2WCpVLwTNJhNiimTq/DbC9q5RHDQ2WD8NLmhepsMnw1vhS3UaFaeCTxsPQZ19WVGDQek23by
7vK5F8RJZBqnOZwEZvX/9EMhskcWzQ1hX1q00b++s0lOA5cQqnj/2XPLSAbqjnDSqOaiBKH45fM9
E1Xehd+C4ifLZO4QC9Lvb+cbZsIJpf0/fKjlUfjrUeFKuQwMXGaJCPzpz/8ewdsZEzg6kcb7JiW9
8Js2iL76XkfD0oIB/hDuw4ZmAMFZgWXeBRIIDGzCWRY3eZGZ9r6tkD4eUbjyiDc/H5t/+Hy/LnTL
50NM7ikeYvZxyxK/PcqiF+aQkGS/N3PUhE+dW8zQmHvGimvOdg4GP89HvvnkTBAuljWt89z7Grz2
dHadEbTMP10w01yGFH9dMtZeWyIpkTigpS8Wufuv97HtiAnURO4dQ571bFrXuSgBkrmwINNwbS9l
y4OCLUQ8jfQHytNAhGOwQ5rCzoConR2K14ayDOlAa90OlozGZxR1wfDcFFpbt0aYNMmf1dz4/BVI
Xj5SFwH51QNi/MiIua6P4VjLLylHL4+fl7I+pbPs08V0Bq7I9jU/Ig1M8EZj0jfdtUxFZ92WNuXo
we/t6j1WgiSdJgLtv/n8LJHyjWZLT5seOP/jN8LS5OxUM5Rw3pQ/2tfWnEP34fNjofdS/UNqQSrd
VDUFF9QkGo6bZQjYrIbBlN29webTbkkzZ23E8m/3D8HocN4y54hP47oOsy43UNL4E9v+5Gxtfo0f
AbjS8/78OGmqpgDiWMiFY9XmTBb4armic9zxaXsfrdlq0hEXgJjqudmntjse0LbX/sDp1HTKF1W1
Y/rgGiMNNii1rAdbRzHq+RPN1nLq+3mcYFFyh20z84V3rdkZ4s3Unl38Sc4Nt+nzlpEZy27QOHku
Lq5qAIOGIOf8k58Y3Ka+N4LhKa/H4Lmuaj5b7kz89oJWpnULH8BvtqiZx0nATx2V+0K1782XDFB+
9m4y4K4/GhQwJNOF8Y+KSXVxJ7pQ2SjtjDcapb5//DxY1HbFw2L6ET9iOfh2CA4tuHpStssCAhq5
gTc+LO6rCCnADkWmaVwCXQcINrs44dNgm+RLDcbMrYASpKNzBBXpe4fDK4eUM/TyoApmCogFWoPQ
VenWhCSAF/SO1M5t/dFZPB4PTEL8CX9c5NLLY8Hlq3lTwY3KC1ByhzntzH6Z43MmInsXA9pQjgVC
4MRd0nKTYgydnYuXO34Mm86bdhhkGV/VZEEYGfOPKFFvVjKgrmt/nuxk4vfk1aCrno5Z0C2DBEzH
0lXWa8YifhRFUm3VbFmPAGJqajrMAaMLgzUM8BQlZQQ7q7PXcK3JU6Hgb3JfAnwyonVboW8aKsPY
SK9y13MlyY9FVX3O46m6sWZWP7RW3JrUZjRVMXbpMqejf9Gl4x1NGrC0ttOGRzVOyFj9Jrg6sftj
purZ5V7TbXsxPqT9YH+UiTHdZHXrPc7hCPp18EeUfqDSonA0L0bshWvO3TZizSbcUk3OV0NG0a5G
M3dftbgSTHPCg1rCSNZrb5LuRThxs9GAWRhe6i0mdHXKirjfdL42aQjPWsC+zaL3NslnLBtNs5GE
RmyxZjQXEc2RWjEUsd+sPjY/yF1GFoitEaB7AubSMKJLNdT2oa07eSa72N4DTQDC35tD8aLtaTo6
dQ2r1Ufb6zURSnes52etWHlLw5F0pNrg2jCFhbIS5BueOns7AjrYNWMSWqvY1O9Dp+N1a07efQDc
9I28Rs6K1CdYt6tao531hrOW2gRKUk63bWOQWtj6Q7BvjfGUimTcRjNKDxUXw6ZuJCnW9DHB8Tci
2M3+lMmNRO29MQtpf2MRduCCULOecD7pHR3F9t7owPj4wN/3JplTm7K3Xuu8DG+9qLJ2vkT2xXJ7
UxrxXT7r6pz1xQhCcqLT5Mb2/Dj1c7Ezp7mnW1mqJTsJ/tC2Qc2HQVs+m6lnrqfIjXcSBf/HPKTZ
2iCJ4VmX4w8zgKzEGQscrFd8BVdowl9wg857JKInQlMYOK8IXsODIyIimvyC1Ybr3NqbasznVdMO
d3PyM5oVCSZNHYz5YeJhDxnlvNdT2cGSzvuk2SBzqVl2gLOvG7sJnkRu0ZOxiDDA71rJo+b/YsYS
Q2JzaC/rDiHcELO+za2iZyQZCvRz1Bwov9x3xwBH6ojcP/il8YO5cnhaDLrrwK2nS2EAe7IM23gH
BZ48w0FivNXXBGpjR31NDO1WYMWs4mwHVrg2Rv0172AmgMvy9kWSuBuaTB6YzE5zdHRZpIpSEhBY
WbGBvBSuJoqkxr0v6dEOm2jU+iHRI0TXwefKZ5a/DV1PhGtc/8UPoYkdGGL7PoFe9T1HFnrn4HVb
lVqMb/RUSYuVakBDI5Dbv4Kas14DQh22/uBrteL5Sp5c0fs3pRw4qnbGA+RQ7n3URJsqZQRAkOut
4WIWP1jaDvJVFhvm2mhA3GAhrB0Yp3aynzAIH73MSK+yomOGy2F+Q4nhrBFjwAjo3fnZ0Ul2Vpkf
8Har5jC5o71tFgxvBbxulRqVf0AEjS4ocXLdrqkrUKYWEAkZx3Vd/WceuuFt59tqI0TdnPJQQcio
5R3c9XNG8PHKtot2G9L6WHs4rbAJB5B95PRIwRx8obIiKCImkXRKRftY0uq6CxAXMMSdwrtoMu/s
Om3W5O02xwTIBsGdnWBuXSyXKKS2LWZ00ZmVwvBE97uppv6RyN/oXnbqh9dPI+tR7x+dwJnwcI9w
rXWKnYRdDEFwko3viLF3LdO/G2g09toCe/lV1WLGLaGHHh5DmK0L1YdPGCRY7R2ys7Ev59ZL7czi
GmJ/fEZ02jz77NQPuUQPvbLlUF6jHi2rTTTvN1K+ij1akpghHSijIYVZWgmfRhD4kTUAGrl24n56
HVNnALihVbauJsd7siIV7vAShGtUvYJTVpi8Y+KeX+eKsQmh1EQf+LVweKJ8P34jHZnZg02OIAo1
ZKKkrR7tdjB30LiGR60IIonldJRFW9/5Y9rdOrBW9t1sBhsebnmL+lejQouqfW/RwMEahdY9wRNK
2CY9PB+wxYtOmmhnJo78pjOvOPZlWX7XrfbOLimvxdpAhL5rlmDfytTxFSQ5lgZj8nacTTq8ftRj
Mo76bgUztoNvnn/NGzO/ATk7GStYTsaNAXBllfZZwJwrT/ZWNOR7wg7oGeLGu2oa8ihyIp+UqSh8
tbvG342QuF61m5hfUroG69qP5j1vw/QOLSPt10jw3W3KWMQkEEdDH4TK8m3IrGusg+JLgU7tSFY9
gTuqKX3wvaELQ0trgh3wYAJfSftkJ5JcfHXCkHNdYKhtNlgYCqzQwP0II6A1CQDJcPmRsbC0uSN9
SwpT91YTqXafZa6P17arYxCOE4lO6Rh6j64becTt6EOBWngP06XGsNtuHUbW6Npzdz1443xDB9Ff
FwLqolWwsLNNVvfsji3GeH/aqLwrb1LOoistw2CFZCTfsekQCIC+d4nmWeMGcdejM3OOhhd6YJSe
7LlOV4Pp3ZNIK8YNARO/q1HFyHlmADj4KGqiwet83APQ/uK0Wu+1a7dHCyrKlhhpeVI5ow8EzF8I
c3X25uLjh56FSQoob3sS+fhOyaMunCmuSO7DWxxixoKyOlYRyPG8djk6c/zEFhG2h44Z5lcqGSoo
4FEBhzP8UANycMsEhdia6Q4IOCTw2nY3UoXE15dBdmUcYqJzUtml7FvjynPZcPLpRvyqar4SSAay
mAAuGJAJ/qk/EQ8Ve88FXou5CGJm6vTj2yTFNydMzFeVGy/KSt+xu8oDtIIcVN/QVM86S0DIuT3A
YuQPxdeULs2Bs6tH3kCpnqC0xLST02ZX1BnJwu5IRQBl/za3a2dVj178LaigFfqBALwVO0vjZmJG
RjhtcGRjLK5pM40HtPvMlAjnvSkjfWXYYSKRzBnXybS9Zkzozl4WJg9+h9EMe3lmESHU+AA/2mY6
JH0fX0w7tLFHMNSRSYubIla0SLBzYULqOEwo52R0Q7MMBgu8kTgzOV6OQhwbuxf7Kc4DIlTs+EHE
qr5WeOW2U00Wve2yQtdMPTqHYLeq9s07S03mfVuqhlT1Jr9tUkFkTZTWvCIsIzIq5DOLzXwBc8LK
3IdfRO/hG6fptbG98l15AZI6/DvI1aC/WcXECIsykiiAfGf1OG1Dp7eJb3JhmXjIoXYdXq2MfFjR
H+Ok4uyZePNjUpb5N6Ea40uRm3wBGkDnQATxk/Rre+G+z4A6BRVC0QfDYUFzvAXVFO+10xfvPgmP
l8EBrjHjOdnglSVUurWnPdk9mG8nZD2kUqLU3ZL8oQhS88JmP+SMR6oYjC35IEh2ZfRMSmh2ySGF
JdwOgy6Al7dXJ3WW2IuEOPV4OPU28xODCBL6HfHt4EzV+1ggnsugq7wRQu1w2ObckNYDc6d4YNgh
eVeAG62BNkGu8nvrDAGsOs1zxw7WZReHWuoFkVN7Mg0o+JzS3Y/aANLORuxc+yhBl2bE7VcffPgX
w44sKBtcJ8iniG+xME2rGTgQj6Y0UA3nMfOgzHQfJmz0V1wS474IAKGowfNuGo0fopRWsEvzZj5b
XgtuMM5ciCOyOVsZGhArsxmwJEIx6S38zdQW38xAygdV2OTo4O4MoA7Dq/SR/yKEmr3oWeRedkpM
AwZWgzGLhMt+S2ABpB5CSYjBSt+a2I3QFrTVOWQRK5AoFx0W2Y57KHv/Obd6xCdATanBfKc7CWDR
W9c1kdnMo1ndzdpLSA1yjUcfpcQaaQcMmExH9m5M9HTbO2V/Y0aNjeA6rfQX4MDwt6yaTdRNsm2O
GnhTSZO4paiso4dU584OgmKNX7B9mWLT2yuSWTZDF30H3No9Z2OefFW69zdtCFqRLpq1hiYYHxea
2dag7F5wpxUZD67WG9sFrjXOmZpwHhrDCa/ylG7pfxdPTlr54/Nn86+VJnsfiRa0T/Kep/bBb10U
SbqPGgsSXObnrNdGQTbLKCX6sbCoF/XBkPDp6TXHwR74kV9ch596BDNsRH43pHNt7qq+9/JdGXkm
YUkRnjAsaC7ovWFOpH9ImWn41DyZiDedHZM8oimSsidNK4eRAoZX9F3A3si8WVqBKzRpibdDI7o8
8W00CfPJCEX5LKw2QYtqNEbxTBOYcFbMJDUBiqPpVS/5MBk3LXQLclQWM9xD45e0VJo5CMdnuif0
A2TslPXe1PN/cXZmu3Ej0Zb9oSbAMYJ8zTlTqdmyJb8QdrnMeR6DX9+LSV/cUhqQ0P1SKBi2lMkh
4sQ5e6/tHSfkhME+stpQ3GtV6FknP6HpcoQCnf4yuUjbuukhsxa1E+kwuEYumpdXfN6AR8UkAKvP
8rs2c6U4RW4igGCWFRInHFItrSM9x9h5aGPDb0/I7kWxH8IoIK50hFl+rzXdPJi7tIvyjDy6rQxG
wQkjjMnd6JqW/JbVaAU50/Wit1jQKyj3u4D8ohoK1dRiC3Vrf07Cne/lpQuTujDC1qNrzLg0O0/H
15pRSfwbwzD9o+kytxlTBIN/OiQjHju50mrUXOeebdU+kOvBc4BiSVknoo97cW9hu07ggAX08dLK
pHu6zuRl/tvGQrsRmJuz53LSZX12jXLcwuuLTKJ5mZrlL06F8/BIjLsFbktG0fhScwgS0CDnW7Tc
dVCSXCHsSfhPZ30craYUSR/fycNDytlRVz/6kSDauzhI8vEmorDBOzs2HX/T7AXNIi1STfVvhu1p
hK1Lotp5nFHQBytA3T+PgkkV84C82eSC6PPYE92t82qobobsprnGH33S050nM+8bqBI3jC6FbjlE
tXhXPd3aKAuto2t4ZN3lydYDdjHC4tK63zNvgheIUtTHNOBO+K97m4bDLXt6808kq2qCUh9lkrai
Y5UnP4evAh7NjHRkeh59R7Q/6YAQDreGr2PQLN1wj8GBHvsnX8K8+hLww9AB6YZgBAj9Zk6d/W/g
c1fiNrKET0jNpbs7z4Ozc1uiGoPpJUZ3BwTZJ2wvi1uomyMNjdWQj224c6Mhb/eFS8W7WZqKn3yy
9y19Rh82DWoq5MukFCnZ1WAszWok5+iAUSNYo5+tvbHpvYfUCsrHAgaIj5w0GIDqlsWP0Jx9sGka
mz3qk3Jwfg5gyrFxJh7K7j16byTpH388qEDv775HL5+Lh5GKrYWLd3X3h9ZIh8R1vZOVRbD63VbP
b7AFgoACAN7UO1X4vI+tKXmOG6sb7mo0y9jehGgLHIi+450DO/DMcxbhRjzS2vbDY5NL7JyQ6X1L
bOlyDDlIOVCdEF4vEzo5RNN0nkxrsHdB66fyi0p8+jQff7e/x9SSwRtmL2+O55WMJd8/FFFia6af
oFnFMiTMO6lLIhnboUuL+2pQROYRDVAFPxaJY8VfEXuzoE9ytBi+//8Md5gwWhfTB51Qrvv7j1MX
6P/NggqRoCwmfSqg478rh9y6RdhV9/AmnaEpaZamvkTExoyo+gklgctfUde1f4bLix5ycm36s59c
r7/mdAzDJCEnuu3hovhrJGaiTzUdtoJ90pH/uTbppLFJUsreY0hqMIO4gzvjAwd66YtWFUyT+ZA5
Xu8/GQWpOjcffyLz/XBnnje5mAYkgmeTOQ/8oveXDKt4qAZ2aGIQwLRuKWbQr+JQnx4rpQNB8Kup
Ii2ljYIzTA+bCeNleGwx4k739syjCJCMZekuzVwYFhaDWH8f4/sNN1kyWOsWlL62Hd3WkMcxb8tj
oWJd3+elUUXrwB0t/VDiLAXPmNAugi3PPH9PEGK4w2lc5588sObVeM0zLdKKPQNXjmPp8xT9/ddF
yT4ZDlKQ0zKTTPDyo+rWhwyiPykm9KHBi0anGf6HSbbuOncl/BSaa9nWRFfk4UB7cDJR+9whpebM
kRu1c1MybnDWYqpr2iNpgMpzhcBNK36jrE6oXxPbYLn++M4Z89jt3a7CyNtk1ivn28f86urdM3rC
SLUBjownlEWPZzbSY7+Iv8DrHNIXaaOtt8nNC7fQF6PogFA/MO7ojjEjNMs4yp9Gn1PJrjSYxT1h
Yxrul0nax5/zvXaE6aFkcbYYzZhIeRi6Xj1gqDky00rD/GQbRKvEnArnaZ0R1160jQigyNZWmObq
vq0ryqQIP8qnb531195FyJMDMsuzmUMjYrnaIYRjjh4HguHUVao4Dx67yQMZbRJFlDaAWlzhVwT5
CGKEzB2m5W1HPVAHFj1xrAvms8zM0jwsthmcXHNqXRZ7b+DYhv6rbYa2eKGWtyEsCh/vfEp8PQff
YWoOTFQTA5tOheqdqRPrIlF2RfPWG33dnamyPOikgAQ4rfESzkuioikv9jY5XdYaZmvq3XRoS19b
OeKPYEDFZImhV6yvA1BK/T9FmoMeEq42kwtxpD/1mfSqDcrdWZgi3GDnFk6Qv/jYWjt+uMryVRSS
ufOrLfWRSJLMV5q7cmBMEalQp5p1zN2asgILEauNrBzcR4tgqiFFoNlVxISIfZP5xW/Niz0yciOp
qEJwqCSgDvVOexZOWU1b23Dq6DQCKqpmIPKYbcQ0SbUPEejzPVMiDuj654hvDprtRPk2gb1u7no+
l87AN6bt5ZlacppJHdqOvg3qgYHmqHcTSTnRwl2cFlo4ZnJfQOUB+bmUR+z8Lf2ChqPAV9OahuDO
ZOmL1o4hNMJrcMvwfpJNa974lC9z54YT5pbpN/wLN2COudYKIcJt3xiVfY6cOjPwOkSqxguipYc+
tgnEbr1y8ql+89ZEzgv67egwK8CvxHl9l0iOEEdX9zRE6Jeij4loPm0mjCWPXhZn7T6ahIVCJ2gr
8ndFpB4V0M74UEL3yA6FasLg7McabKikaT1rr4MixgHH0YjBOD0I+5ASOv6i4EqmhLMOKIgHiPoY
fuphpO/rEy12W5hjnn6PJqeLnuOS7G94GUXh3oNq7z/T4Fy/5x5qNVTS+lyJoRe41ki3nZHi/Cas
0Ucj6M5BDdWjQ6n7RbuY1rQS+tuBTnCqvbVuXhUb3xjUyD0pMQiJQbFXxCV2jk2ElaijAcUx/lYR
g+zyobOm3OQ2OIAHDiPFg5iVekd2U3KySkgICjSg74C7zsWjPWjOjmC4ItsX/LoXZsFVsq1d1uPn
j1e2ixbjf1dgyYo2f1Fs6JbNto4C7/1mEtSVzdjG7E6LpGDsIOE9AkLQC9BJ8wi8vwygl2OGZ5CI
d6xQMD3hQrLeqOEjnbAVJtkgDT9f9a529rksNgWFp2nY0maucS2Zs4bQbsbMt+nV9VwBf+xdjB1R
a5bNG4lQwPNjJq/RI9p1qo3EYvy9sy4+ycWTWU606Hb6WJnTubSL9iHWxzZ4CjWrCQgcV6H1JXAn
UdAQKLJu2/lCdTuEKk35Zo9GJV+KLJ76114mVrFBMq8FZ/xAMt0OcgiASc7HuP3Hd+R6S+QrY/RD
4sPYdhYqXt0QlJvowzzdBv7O+PxJtiabyWRm3vCyyB8+/nXmVTnHAyBctIgGiiKkV3/pzpzJKjmc
9ObJvbyAvVFk2cmr6FjIqGiKzcS4qD3RrOFCSqB18Tq8uBSsLHblMU+r4qVG9kQMjkuP8CZDSOoc
3bzjTYfklErol1Zbky039cljDCUweU5T+pt5AJPtE7vH9SGVWsLWbV5RhD42KrerPXIIHWZ9pQI+
j1N0uktM4l6Pg1fPwvqKqLkA2cc6mGu6Q4dkAE1P2dJT+fiK2u/rMx5azzR0SngdfaOOAvZK5xmX
Ro7/gUdFY35b3+UhqQ9n5vNFssN0ofsAHx23/+4QRDQ+9jFrP53TKIq1X1VeaQyGOenz9ok6IcwQ
3S7mz8t+xYEfvUiastjMSs44gi440v085LrO61qQ+A20uXDefOISwBc52hxISWNgXfW2KbdRatsa
uscyNE/9ZDC8KmAmJ3QzYDLtGrtQrzo2IAxGZq7Rt6u7h95ACnRsHU3PNxpBg8lt6YUsQiAQUfQu
7Y6Pr57xV53DIgwGgxrHYQF2r2stAD3NJNrJuxHA/BEhRWmXnXGm18nRGEWE2ZGQQHzPrrEx48r/
UrVzkFvOBlqc+4z4bCURoYr/10qVm8pxB825JQTLpHt1UxPlODwy0r+xNEkDquH1LdZ5UeB1V2kW
Gdy2uGt/mkxSg8dcKwXeSsgxX6xu5BhhE1JDfqsEZNXecmcye9cNE0ZHt3Ja2pEfX0Mx16P/u6jP
TyATHbhGiG3pdlC3vl/U+2gkX0Ml1Xnwxy7+yrC2lzj6ejKd1rQREnEuS8HHWlS4y7I5zQYkugqo
X8XFE7xojlDDIitM8pTNeTk2BYpFe29cNi5x8QlplhErUOQ52ayWgo12h9G8JmeQ9qd/6GjXDxuc
8NU0D6tAd2Y2r+Q+cCiN1kVjnJa6K6yKrj86fLry3FjEce30bAhpBA9Fr/4d9CoZVuxn1r85fqVu
M5nu9JW3qfbPFoO6ahNqKZ/L99p2OBZFwPy0y52oPapkEmo/jR6oE9TvYPMDfQ5TJ6VvTJE+yDAB
D5k16U5o5KOtLS9nWzHtFGp4zEu4gpWt6bdmHaNNJ/+warqzMzDNXE8RVNENNkmuDYRjHFMf38er
1gQKSvoRrmPaApCzhyniai+gI0K7PKPXt6j78A2YFnBAv46eOpZCaLBRxzspBTFF6zSujeamBw92
LGUEP++Tp+p6cZ09dKYteQMMAQoC8M275pnweQECRIU7emF0bOk49GazsShTdmZjGXdalmK6QU5m
qUOEICh/wjKMNPKTj2FeachnYo5FEwazpckyj8D0/efoSjZscluc3ZDl2m/y90ZtO8PX7k2yeVjr
FIrnvehIAbifR/419F2Af6Ra1d6YTjekNlP7+3pDr2QpG+TFbyfHkhNDHEez3bqZrLtOlKq7JbqZ
FJ+akPH8OZMm8F5iIkNHgWcsq/In/muicz++7fNd/e/bCx/ZmSHJ7MbwP/4qerIAsxxnBOdYjNr4
FulTQiArM1qGfbSdJ149jUxaPMht8+Pj3+xcF8D8VqBHpmPN2BFKg6tVzjUJK1A0fY6oQ7H4GI2o
iPxT/j/UhUSltUATflZJGkWoXKT7giA2ePItBsar2GBLQbhH22RbopxhIWgGY130BRGYBHtp+zYK
C/uh6CfA+W2OAIPNiYQRWqvkNdQ4sOKzNYbEAnK+s6JTY0u4uuuOg6wBDAjA420Q9uHwFGs2Wt2C
SGTqL5IrqctE+xwwrGGwgDQHjiDC4lsM7uSdk3Pwg+gbPTqavXJ2Y42ubD3m1FQrkknHlMl8AUk8
1ge/3cayzr4IgIT9mhpsqle16rKBEAynuoWx6eYnOq8+AW1gHY72JCJQkTPqbINukFQ/ABj9Tzf1
uqOsy/r7x7fG+KsBMHdfPUPwREB8kUCorp57wsK1oE3DE3k/1AF6SJG2rmSnhw/KyhTm7jGgg1Pm
Zk80npBtdccFb8mVNPH2rZVdWfdlGjhc4NAAPhdHYzX7VuPZ5GhkvnMgbcAxNp6PGgel4wReFhQL
YYV1EO+RNEPUyKtRB03dJt4d00GoVYOuDEa57Lj+Ck0XkawM0OpvDI8FNYzg3hL1YKfpi2p0kZ1M
+G7l2TL7F9TQwZuDc6ki/IX38ht+Lp4XcAdyOMN4V3hsMx5BqIO9se7Ja27RWKWyP+QebYkVzJH4
uR1cz2OEX9Xuhp4kXwfgcRnsHRiWd3FbCyibttt2O5f5J4lNJnQjHHWIc9eVrUOPZpjDhFkLhx3g
SGnR7rcbAQuUzdm/o+2eYtOKWVGOoQGR647Kxc3XXZfp5i4oeHr8JJra7RBw3LupiS/sdkOlcy4E
HarJYxGBGFVTUcSbVEtjZx22Ia9Kp1Vt/Ixlm6doGMiNRcmlIWxKq16B+Bjd8B+XUOA7sr1V+lB7
6QSRT0+9CetX2h1F5KePhheW3H2rtkEYMHJBEJIa8tdif8kVgsuDxp9OG11vZ0cyqkZIMYLQwB15
b26EgS4GPYLjUNbHjASw4BazB8V9XoE6PgvLgYB/cQAFIsVYokTqVD/ZIjpAJrR8V7rvlb8tMwk0
Ujzo4x3bOtYOUABEe9/IrFnnshPDDkAeibK2lhfqKPp0eNCQycO/7wXE2iRz+2Hnt3k3HHzFknhb
jNEs6R0FyEXyKF/aXOOYhS9eqfXH79PfVTrmhDkfAeQSVgpXXC11tTlYhJP5xmnQ4BgcwRaXxR57
OJe5Sovk2+jSCGJqjIqAno3KarRspjnd1uXQMagupprgX4qVef+d+u6c9YCSViFY7m7XKC04SQym
07YkvIglA/XLd14sai4GXZQp/UXQjSKd7n1jM2FWOwfkprufaNi8zqxrbsXFoeSxi3IAhE5r3wvE
oV9MZkgFDmhVFnhyW1gVW8aEhM8EOBy+a4SC+7/ot8gJL+nQNvdNkhXaJ1fvyqxDhWlJhzKdntO8
LPEb3y9GugZg0dIIFgTFyKSXLREeUIbuEr+hKJhjwmbFgzAiCedPehEULwGBjsZPyUA+/r3Mhz++
o399JgcHKZ8E2yrnZxboq8/UlYy6+zFmOo5PNHoqKxAuwKqMoHkhUcypCGae/RomzUTosJe+cZI2
Ufslbsq6uq9bocZPVu2ZL/huL6cOhwzhuEIH7kBaztVT1msAfFUrYo5dMdL+Ermhv6IVpA1b4PL1
o6T3SbjWNCcAYbmH+TqW+C52pMNp5msgabz99pqkzW6Xw1bQJKz9SjaJ3HUR8ynibZIE6haeDw8G
/WxtxYDILRl4qjgG9TQ4mbt/cqmvmxQzt5BRMD+A7j1Ns6u9qK3rxtI4dBJyPx/0hdTKt+ZSWFVu
yePa9mXZnAqZROafhznm0N7sxgZ5xQ2cB/c+xhqjTioEWbBXI42BFWqUz02o11Urn5SmvURvx0gN
7+HVQ1EjrdYBURf7rJiybNsSuUQkELFs7pvGXkR0GqwOhF/GVEC6jdw+xQbd682j76U+mM/eNm4a
PEGggl2c7fsmRWUtyZIsdqRDsjKCZAKChaiZ/pSZOLzPn1zrv8rB+UVj2mbPPQ2eovle/PODKUJA
jofxfzr4NFkkVI8KrkjCg97V7tMoxrK5QT9BaLVDbkGxghCUETqVjf9qo834q27Z3ekE6ymoFQ6D
m6STcxhpVrYxDpBuIHN3QvbA9MDSCu2TB+S6jvToJ7qmkHjj+ODWNTPOEhmNXWkNN4vwYTm+jOXg
u0yYOle7Z0FAnAHef3S2hRq07vzxVbtEify3iPZg4jGzITHAMR3c0fMn/M9Vq4jKaQEHEfun6uwX
JX88Pkdol+INHujqFd4NBATXrUS1Xw6xOQRrcWaFD/rb8ULnAcdoY5Dx0yo+6qNLLPNwGRBkl+k0
k8x5BkzDCb6TW3Df2Q010i7LUrdR0TL1PraRV5tH4FVV+qLxb/dYNU115/dwqbNYf51KZ6BMKjWo
dEd/aOOW/AE/J5+mZdy0qaug1p5N2s5lszINfHLReiHLNeWM5XStkdoY+GRg7Qx2zmTVlsHIBLYn
C+Bk1yBhIj+o3L2TqFR0wHSHcNg4fsSUo4nH2WKrYky+IfHznGNbmy0+8lXurenaO82tOynr38zP
Im9rWV0O+Cll0gE/GLAUx3KXH6P7CfweHj4s6QNfFO/tpVdVXPoLVhmwOtQwwvK3GD00BeQyedVj
9kB6mvx3wnwL9NNgO+1uKhPy1KojxWs6FHoUfpO9XXukiQZEM1hKT0J4vHGvflJ718Asx1qE38j7
SV/7zh+KHf2L2dToaqG2ZvHUqxtBrqKGwnuI9WRrt1MXPi2f029KOu+TJdJ4P2oaPd2yV814iMa4
sogwU5SMOQ6YEZ6yqJXZbD9+Qv/erph4UnBysqfZxWjyag3NSMsVmqdPe4w4NpA5cPzJNqqMlKGL
ZNj2nVtNzzUXyoVtz5FNPrV2oU07nb12pnC2ySfHv5lr+363kuycrOicYOYG9PXxr670sgybmAX5
Io9bDvp60crgwaellbwUSDgTBHoDmxShvRaRMEFTW/RP0njbtXZqHaiCe1pdBeZjOp20V/GSlQYs
B6ev6LUyG+LFx6U61Tl5Rx0KqsUlN+IuY6Na7HDBqFmosC+muMUx6NVI9nhMupQNVNJlwJZ5kZrZ
au6KLr8I2Cv7HwYlfkUNhQjK3yJEGyueWBEwTDwt6rYB/gDPEqFv3hoCIpL+pSyggFDsmhRp6Ouc
yz+QQHOg7TWdSB4c/FHWGXVZFz8VRLtw9Ip5e7CvNFV5O2Eo+R8RmOajQjo4Y49tcqk1Qi1D2aW6
YAZBOCEKvpu6K2L/XMIJ8XfCAv2xS70QD+rHT9rltv13LYS+zdB4np/YtCVx5r5fC/3AhrwT1RqC
etxQX4pynKxnm5CB6avQFVdMUyjYHzOIYLwjmuS9EJUVeQaCYzmN27YipIVvBx3xsem1OrwpiXVI
18NlN89qyo3dmAR2v0l65OfIXJOk/hLil+Tl9zmefCL4uHjh330hj61cN+ZNnT4xsNP3X6ikO5JR
PsEEMQKMu4OBsGetF25gbSOL4eBKBDpIp1UAWYXw5oCsDaDfc+UUl67VP7mEv4tTTFOD/NIiqiWo
zYtCz2mMWQyJMw6DgFNZ1c+A1Y4HzhEqOHchkz5SoYMG9P/lQawF687OJuOQJQYSC6bOwUr97VLf
1nmqaUeZNEFy9z/dVD1utp0pWvM5YEtxNh/fagZaV6+wAO3ELA9mqzk3f4G/vtv3pkZqNipzf6/a
kp3JLFPL30NW0b4Rfc45h+xYVvxqsEP7QIpCHNzBRuJPdNVx88XlPNMNyNwhCKFffMgruqsbyEbt
La6gMqpWXLyA7DX45y75g7Sq1troTukfYaBD98A5dP4IkaQxg+ZnP0FV3haO7z4ufL7iMpNbDpfR
YMyHm0sfdbSVo578qSUYkv/FhuyUevE2bwN0Wy67TdL5PIILAqGASzx9XUbqSwcbZQ43DK4gVaTt
l9n402z0AY38LLOcbQNR0tm7qoeVhvF7XhFooTHMQDvEaQvcSpu8GdnQVLfAF/gZ5dBg5lx1fo/V
t0JayGJ80c60Ocq0r77bYXXMdL9x7zh7z9XtZQNcxA+gANj6ll/D0Y1daTlfxzh30F8vNURYSAgN
i5qitUoQHirIQMctuLil9b4c2vOyC0NQssFMffRo/STbhSgDymPs/mV4P9fVhVM1b77Zzo2Fklrw
Mb5QCNMwpL6gseRhKMbbmOU3y2+eyjJG1x/aaqQVXl2gFwsqcnlcO83ja3GQRUSf4UeA96w0OyLP
xwla09j3raTpvQDMSnOifYDoi49GeEwI7zWJVLtLx5l66aUVGa2Vmw/ho4tilqRk1xsaXrMhS0hs
EnbLOD8N2qp87M2cdn7eMh3eloOSqB8Z580Ps1litt1Q+Bm4ObFyTyZxJEBLXsjKFXITyqATR3Gp
b+QiiXNcbqeeYMpoNiOHLfmtdHz6VkVYROMq1LSeXnDJdGO2BnfibGmWwEQBwMRtthanAZNAkyBD
UL5g+5LKZ3WEb8ttcLG9N2/LlertfO4qh6ScrbFwzqRV6MFvkWZZ7c+Q/fzV7pq4w5hA1MsKXQo3
pDIVP4u8Vl685gIOFEY0gwunnKEtyD8j5wEfmhAKlzsiAnmqhKwbgV8iG7a5QKSxYqjr5Qc96wKw
FBoBwv2KZMOm2mKG5K1uhOKFkTgx3oJxKA8W6v/wYXlaqDOlewf/p/xHZ4JV37cV+9CefBO/f87T
IWvebM2dh5PZZSpkYldob6aR1Z7X/7JL9JpuaL/yeCAtzKyT6Cv1KrFOVYndmDBGzl2HwSfHZu0P
g9SPBqiD/CR7JnzkfmW1sy1dRJ77nNlwvP6zQqL6SbZSOE2akowb0r8szUCaX0YfRd+uvEBRx5xI
CFT0FUFPe/2yeki/nl+Q5RmGZMyXD4Z5dhrGfoBUp6viyP5KGEgDedQ3HkBkzCNuEEnqy5DzLD0G
aQCCbO24xMdu8N2kL2JSffBo0KMTuLATHtifUscyvuYpcezfS5cGPiatRTdXpwLSoYtYEIc/Frl5
L60viy247NThus5jyossabl4dgSxgwyUwBhZGyropoXdwHrywCPO9MpMhgx1plA7+H0VKXA2DotV
rUrLv8PhPsrHYYQlexMKmwps9NktMVVYXjF+h4ElSSNsQMLU37LLmiVrBycSTfqMEDeYjOi3BKad
6c7i51rsi7QFvy4yn+QCPY66znBvoZwW/yhUpsWtrttw9ixJRLPvG2N/QKU6P62DWTPkKW0skt0a
k1MVHgSvA2GByCxsB+B+0tjkIzeNijDLt6ysaLScjC5t3elnmdQQMYiJr8Y9K4VoaFNGKr8pLZkV
B0+1U8rCQQaxQ8eatJi6wvy0G8ltqDfLmpPSyGcJdCweogWA7Us0bLcOfWFi1rBmFXuHreA7IgiF
eDPtvOlXJIFCjERj2/54gGbT6oRLdWGKdGDKSAli3owZq8XctE96Izb3eO0ngJ2uXtjkGeOg38CE
UBYaKiTvNxHGVY1gkjLP+rNNmyraWzbvwo1yfHY4qchK2htmHHdH04Y8SZ5aFaf0bmMmGFuhjUrf
6xBvQntlc1cy6Jm1lX/rG/bGrdKL+i3DrhZuDJJR20M88PDsQMD2PUBwGrzrTgUOT3zcl/0qRNWZ
rxDcccAzY4VFra84rrur+rIa4Lxnm+Q5vmyT/Ie+lVFsOfdl5k/XU/NrNK/x4yOgRqv4hpbJ6faT
RkQ63FrZOXMEXO9q8jElqMbP75DEgusmTHIqHiDvVvKJGdN8L/xp3ssSg8YmyYM5KD/y4ni7ipWJ
ytv9LXVS3NO11aaVemaWz2oYGszb1qHsMkYZjBYmAqkrngRrN140hYteailTlhJiOc4uEOhBR9aI
YRGgwZ0/qbZ/DLCvxruschL7qWfbtPeVW9efSKL/nrfTSUYg4GIeAI/qXbc7OjgGWTZm1gkTJTZ3
5Q0AF7HiUDVfzi3rgFLBPXSW7MI1Mu4WMbdvlj+WKfxShSwtegtpkzGj5O3qq40xxt3pek44iDPD
esaLyj7DHOfhBAigtHdU9RWZr1GAibqfmaS4Z/Xxxgs7Q30D0YKFnDgvh9e0TGLRP5uuFn3xWe6s
1VIVAFznJ8eyzxOoF7hb9nDfg+yc6MBFGgq8GWi6FPoR03u60rKet5QR+PUjXcjZwsbm8StsgCNj
ps/19F6jm/ZMz957q0RntJsGa+FJkXBwZ3h5Xvw2qM6QPrKI/cNzNAXbrJroHIQX+LuggFOgbFkd
9gC867OTdAoClKp0NIWD46nvLhjC148LZ9pSV4WzZ6Djd5DA6dIhFsa+arO1VlU2qAMAPtJwad5Y
Hng1MJ7xwZZKK7kIwtFCT/k/nKPLYGd0FDX3cdFAPV5UEVh/8+zoAED9rRHl5kAP9fxpS6+5UA9R
7OPgYqJQQqIszbT5lsbZ6ACvFla8syOwHGcAYbncxqUEEKFlTtOveMdgjS56/kKLnWEbD3yPFc5l
27/3ShxVzziHdKSW9NRw8TGTMNd6J0i47ccid1fhxUgAIYDl6E9PQWvr8icd/EydGAhOB93ymYv6
zD36FbFTbU+JM8X2nZ7SlUTzHs/a7wWPs1TiUV8ZEZBTuDVflnK4y0MLqhSE6HtMcgrOXtJ6eBXd
0KxXSxE7wHoI1xlii188XpiYnQvcHDrUSHnuEKS39kObKZxGT5Uto647sWV9pVbCuTj94Gli5bRR
85N04Io6QyIMTuMnZ1To9RFFIuL/y5AlaAb+P9Bouv/hLTeEIv6OrSF17kQ/iqP0tYR1DPLyo6zt
Lt8vnhPqA4csUMcKSESHFD+MwOEq1m4JudyH1as3w1ojvCpf6xQwxg7RxcYwUx2NYFD5+Gk9E3Ac
TbCjNtVmvHfRpDGONQIVnv3LMfvjB3cOAXnXs0EsgEsEUZKNI2BuJ70/8IWpgdq/tN2TzpF0fMyT
ivd5MmFF7ZdDhu9C+t0ObZazQTj+ZZMcPft70eZF9hONzM+lTFmaJ8rnyq47YqzuIBGqc0xbwV/D
Aomszaj65BxFTfIcd+jK1gx3jXFDLcEhALwE0CQWC2PrZp1HbLxXUn82WWSul6W9kQ1FWYY/WeyB
MOhHdOyluit96Xw3nNTDnNEHRnhiFmqA59GqyfvkdPz3pQI96Dm0DJj46QDn3l+qjC/lkx+inZjZ
M5xaWFeMHNWId2aI72rR0lwicqej0wRT5NNe/t96VlLV6MEIB9U6dLRrnJxZl4r4hya9qWiMjkeF
zP21CVxkWZbSwOXEQYqG2HCpHfbQyCA2ogNI+sMif+0kIXp/VOop0akhEnY5QjP5o8WyDf+mqErT
2LRGzaBWu9z5ICXV/NZUELxXbd0lwYEH2jap6p3hq4aWMd2nl2p1qf4+fjz/GoC5kvAaqWO3cxnL
MSl8f83r2NAx4Rb5ERIGihEGh3kLaXFStMIu7T2wFchckRb2XPSFwxUBULYP4VQa5q95a/vaXDyW
KXYb9zUTwQClOx4MchZuQHIAd6y8aNL3CdtUg+5DSWu9uHkXr2JFn1LZn0xA52flvy0oPEeocC0y
dmw6uH9JxUmQTYQFSuNYYexLqDVbhqEiG2pxamq2jRfCnmj9fXw1LxqPd7/VNXSPW85AiJ7xX5tU
YDFndYDaAADChPUDmbhfQnLs5/aqZYScBEWhHbMOhONWhZPu7poWTgZNjcEhIy8rWlhMKt6H8PXh
hHRoc9jCmNMUlpXat5qfG5+Bfa8HcC46Tg6hHuZRmKpIYt8/AJIMVgQESUAIA6HMz8vAMBZe1W1d
GeqUsXqebaq0xX9MXnv4ECEAbD65W+imru8XUEJ2ZXZ2lj4aolfbeyIxUlijoR+dWBE6Y4Cx9zah
atsGNxf9xKca05N4bfIcRcvKqGDl4fuYEfVLx3rh/sWQxWhuL73Ekvhz7vOlxb3o47XIn+gec7Am
l4GSZe5SF3leRbdO7oYeds25HR5fHM/AY1hfQLCKajcLfrytrnFuOS3HYKYbyJNrzCnDC0QdoR/x
I+bMID1FKHxRteWD5WnCfIZ6K7V9HJpJ8Q819vDARejMB0B6tb9dPmdQjvzWwG1paRvEDkCYs7Ix
eCZ7g9OwZZX6t9EWhFV28DWLm4watntRI1aQ7fIVcErTpieZII9/wwRkM+AoYWfOCU+BS/C6pSc+
rcOgcR5qe9TSH+kAG2sdd2ET3moN+QQLDy5AXskEgBzhgQOfsP0H9CLGngxxmBJrHBKy2OlJPyW3
DYolbe2kwBr1lQ9vvti3go35D/3ZZKJp3pcdaNBt3PtTvfeoFw2aLv6oP/BYmTVRRMBH7msR8a2D
IJrI/xjqAn3CYgQyRs1zXpc9T/MqBEYQYRz37PVMCknAI4SP0xn8H75s5ET8u8X0haqNvr6Wo8Hb
DiJLxCvvfGWgDaGne7+A8lrb5WcvxvqFeghAgcmAdlkS3C5gPN/qTqR2TcOAdr24kfMBUOsJ9zM/
Z/m3y0hi8atbnYlfHXAqty9tHR6U5VZawmCtXCYMoxx5XDiP+vWrV2Dl3WWAdIS+tfygLY5J6hvl
AZgWV22B/Bku+c6/h7ELtH3iTqG5RfGHPKMNSj3m2eTbbxaeQVWxfTTrieCbtNzrg1096WGaRltp
c9y8DYM096Hbk/65n7zMlvsIZH1yw0A9707sxF3zbGRSV1/Q9uTj20A2prNehrBZZWNKJLvZevbT
hiD7WXV2BLrkPQKdc8S4Wm50MJJzsgMdosmD5fP8zYA1lEfnukZFdmuh3rO+WkmdSHfLDevC29Br
LLTLLcMKWAylquLfAoqy84qTyxyOydSL/Bb1YAcsaJnyTHnMew+iuCfsPIx82nM5596NIUuv3Zq5
k5pEpA5jffBR3lV7spNQtayi3FN70CKcoeqRuMID2K+gf15YBRh9uOBCawZZ03dMgHUSc8hDpF/e
xcWtn4TNrNYI/y97Z7IbOZZm6VdJxJ5RHC4noCIXJM1MJtM8uEvaEJK7nPN4OT9ab/vF+qOZV5a7
Ijq8ctlAA4nMdGgwE43Dvec/5zuAcYe7hfdUdJ7pNrjtv0/E4pgEuicFp9BnVCQuBUM4aZf+YnB/
jBH+/IThgW1CqF5HkxZW0J9v1/AFahyZwtgDoHbfnF6k7L1SuzvD6W7j3F5toYZFRhD1zWzUfYkv
9Ck1yjbfqEY59FvUtlHbUSuW3AhrRSZV9FErjyXR3SmYmokqt7WMqTifDa6bu1LpwuxOkVrWgHHE
kblrWAgN18baBhJQ8QOfxh4094toys7eGeTk42foLGQggJjQhELlezfg4msKMw3wzYo5UHtXC30l
y2llIPnD9sobzEKqV3GcEImrw8bJ7nK8E40fcTqX+5phAZjHSZ+s83oOp9pfc6Aexsek8ZGkcCDS
e2Rd5W1a/8rkjSnh46PJpUOXCDPHnCQWnomfD7kkZjtMZQLm6CgFL5qWlhdNlafpRT9lyLBu7hTw
kE7unlNfVktIdvk0NebahGSM7VojZBBHuJxmXe0/NYQImVlGesJI1Uod9uqlzba58bCtTvNVX8Ai
z8GfGxI5+iSjLccuIdOWtbXPx0gTV6ck1YksfXosKYVFOY97nEIw115QphPAyQkt5EMeDe+ApbXk
jj46o3+uBtEP58VQNCn4WBLi3nDUGk4pwEqO63QtjEb8ONZxs23ipKc+yFiUmT/WhNn0ff+d06zN
u+2XZRY3Gt0IzZdWxGp/qRIERssPjRyv7tF4ZKESY4UlHt3Jl4xHI1R0q0ogemOsBWbbtsJ5yaZq
tTcuLBgIqa42htPA5TR8qcvRWhv6yh69uU9wpB5OtoLvkyNzBavHtoOCGrnr1sqhsw/90amU+oGF
P53BJ4i4DilF2VP0Fhv+koeMjDAfcSciZwXx9wSOnkNwVUGGNpqueim/WRlwve9Og6bTyE6cOAOn
jfCJHX9611yWfO5VRoCgYrWxSoy43oV+pdfU3GxOWuvpwzJMVgiJfwoS4VaW9V5iCMp9JG59OmOl
AyX+exo1s1IEEBq18mL2Zq3Askm4aOLvzRKaLnbpCAWVp+mximJKoZ3cJPh8nK1GsjMOUB/Xk/Ik
fwGHYEoHFcyFY05XiJK8G3UId75cZvY3vmPocBJze8nLyVPNcSHaVLYpvU58Xcs4ofpR0q2xzlvc
I7G6sG2OZGaH68dmpJFgQqfC1bvuhB2710Y8ujj1j515Vus2yrlKI2O1qXG0WTtqEDNGNonZr3rG
OuQgFlNaNRcBCur6r/m4cz5Ji3ObIu2ehLn6ODZc7yZ808nGVkKNFn6bj9LZR1HB0oO7EDlboHhm
3JXbroI2kHnc2l1GTVLJZIw2u1Y86MeSM5wvzToMYnaFpa+zquLZgbqp3572bfHpOCpY4/iuvGr4
APoVYcI2rqYn/RP99LF6PuE7NS9PHhKR22s+Uu1nO7tkUMMtAnzR+hMzZhNnwMysi8VvSTGk56Lp
gSvGSg0vsbB0pdkWTAPtndZDiD6bos5RvE6xm5zI2eqqObVJWC7ZbMoOk1qJvlK1K5Y7Lpgu3+Gi
m21PVEntbmSizPJ2JEABEDBlGbGvtC7H/qOw9Kveqqho0x2ttgP4Nl3v12GNkSy82zmrF44vt33R
3rvkf+4yI0qKyxgHsXe6PE9z0kz22qeMClv7LYwbdI+xYLd4x0PS5mEe0bHU74BmTIo3I4Ybhybj
+qTzXVkMbuv2PGx4/HWRz8Gl9Ry9gg+66+bKCfDP98n+JLiOISiOQxNnc3/bUxXoQedQIY6x31o2
xbo23NoEWPXt6VqQOIZWNFrG/cGwYPb1NkEtD7kd1Cd3A9TTY8rKOrIxTlMgsOy8e9LwfeO7Le7W
q+/TIVa4zA2QvbhswedoqHxOPxDtT6lZrb20NvXCL9kELDc0ntLUhi1+oteOzUL9ZJlOqj2cAoOn
31cdZVtK50LnuTXmAQ+HQtXcLSBmbdmdxMFTHKYcxKrT5AM70PVU6ab998SnA35mn6ZpV/hZmOs1
L6mr8zNbVWoY3a5fwkf8blHHmCmKLhswMYFFrpEyUc3NZmYXAgWytgxG8jKHoQoET1gKCdO1PG79
Q5dPuD3c6qxkR6mdq1QujLj7W727oCmWU7DKW0Q7GhjTinNkHj5zi3Dc/fdr9jiSPP3/07wlziRh
fKfTp+KRz6YJtyB2pmQT1aOrnJ9utHmXLd8m9gR1oFTsZjaYLZX+gJIAg+x77C0DwHyowJU53nD0
becq4TqPoFPLrukkMjjoPlxnbFjWmVg6rgyBfNCx2DhYVLjTVSOTGwpV15T7Uulr3WaEExzG1BAO
B7OWxnqZHhv0BrvigNqpzU+nYuGhSNiLHzYBBDE8U5cUO6pWYj08T4/wD8sZkaBnDn5xMFRmAvdO
SWXp5YlzMMUuv+J0EXfVqDgUxNqddTbXC89NN+fOeD7UjTGxoNZRLhsIecxIP4Mn4xF9avYCmrvw
R/RqwWwZbnvIlrYynf6mO5ZE4toQ+aWFNmN0G/NYc1c4icWRMPOZI1HXWAR3aa1MTe2dbm+OObpc
6o0jOx5bp5n98eBgCOBCSW2VN3fypoxzhkt7COkb89Jjyu8XssqfV2AAjpD+SQwzuDU/urS7Co6n
llY5a1IWH2yOQm4QosiKmPSf1nJ/Rx/X+2uKQKf+G8sQTD/NVMYsrsy64JmHuXao/Gl2pLywjr6h
v3+H9kf5YpUNmRoS+1EtFMyPKoraVshNltGen7o3J+bTeHmYWPc77vU1ZiZIFbdVZFBRRzlZz/od
GQy4Pgm6M6dPGV2elgPM7LCZZKQG2gD9oIi2duYuabBK5fFGORo52cLE465T1HzeRove6WcVhm/2
uGpnlDusJiEhe0vNdnSWziQaqkh1ziuVTBfX8mpdGOC74gS11CocvUj29KeosszY4/cWT418SsHW
ZWMtH9OiDjmZm1ykbgAhd9jJ2unLuzRizXxegGwKvYQx4LTJh8zlfJoTxKRNi9mr3lSKDTGrt4gP
fTrRktb0jtyKU33uaUE7s2/H43O8f9RduN5OT4OMqehZEZzqI0vNUUTQa24yMm2NFgriDatpdroq
edBCDGexMdlrh+V3yNJJiU0qztTmuLJwWPMBXzraQHLiNyRCBcMZH2dFP/9Cxxb6hx0DyTwwmC4m
FJQEtNoPoiq+l5F+Jz05H0XE06PWTIzHxZqW3TbM05xbk3n0LUNWph203PTTBhXAmp7UAhI17ibb
pZJzpQd1Ac/xlnksxluxwy9NKGrJ+mq5Pf1mwHvU1UdjQ+trf6SXRKa5kk9ILmJ08NuJUM+nZQC/
4y9ZhfVnFonuBspcz0E0mPrzaW9hsNLqt5mrwb3NS7O190IdjEu1zyPtUnfR+iW+B6NR7ptEmXBV
MTYAZxkpLPtO1hgjr1SNzN5k7v7+0vpTyJYD6Broa8SkVQdt/qNAuYa9K7UFE3psaFCaZI2Pn+o3
TozJtI+0FXOBf90HBbY6V09auZowLPmVW/NPl7pFx+Y6R15VU2rgPryfFPD9LCozP0TxxIebxzq+
xVOtqxWVbrYWk2sJ5pgarycQ0prkDc48rX8/fWbV4vKJChi8X8amsLTd99Xq8bGedRrLLK5PcHP+
SQlT9bWMRCA1QFKvWzU89MfzuohjFkX6saTi7w/5n+Ywq8IAIwF/IlMYwBM/b3hjdWDDgrnq0JVa
rAQVWevbeAAetktUGjSeIh5t2pld9AY60LEA5e9fX/t4v2fijdxAcgXlnpTCx0PM5wtTZBYT0xKB
pmTHIeqcCXcPtfeY0JFp0eNO6smUc1dvyBDL2HSv60WJs1vomHzqlLSxQOuP1uZfvL2Pkjlvj1EJ
EWkmRAAkPvLMwrDFd0j9wPlw/CBONaFO1jL8UfGhVvcdsNQ9kMd0DHB4kegsTDW9OnVC4lHFFBIu
ojgvyCxOFwYSmraZ52ThSaCWKcRnrEjq+Xy8Xk+f9d//AX9qOnPttcNJczRajrCUfRxzTfPkjAoK
3MGIzDwPpK5EOOr1tfK9yFVt3LZ1bhtX9XFJZGoCp4YnxEgLjVPl8uvJPBXl2cC+wMzD8yKrWvPm
+zjrmEdU0GzBXRxXYySE8+UhLDrKJxPF6dodEjU34Exo7N2VyjAPku2F8LtiSdLrom2UNTy13rsX
Ws2xhMvJ/kVqZz2Ff5TROLUt2BV8kqzwMdV9uEPrRYJ05rQmIAEA129qWeflRtNxoAD6xA4QbvtB
KcQt2rwmf3FH+9Pp4zKUoqiXI78yoT6ePr3p2M3S2gp94ZUYv+H8zrtr5qsqUrbBiS19mU3oj0mU
iDKIc/5bUvK6JOYphPMfP5U6yn/+J//+wqgWPGfcffjnPx+qgv/85/oz//qen3/in5fJlxaSzLfu
b79r915dvRbv8uM3/fSbefXv7y547V5/+sem7JJuvu3f2/nuXfZ5d3wX0Xu1fuf/9Iv/eD/+loe5
fv/jty9VT7s1vy1KqvK371/afyWUZfKR/MePv//7F9c/4I/fLl8xLrx/qeSffub9VXZ//KZov+Ph
ZkbsAtLQWe6trcbj++lL9u8kCjHZcfuCioSr/7d/YOLr4j9+M8zfmQqyICBXwpDQRrmVFdL1H7/p
6u+cgiCq1LVfjZGl+dt/vbmb00l7+tQ4GN///WPnNXWhP53c63OJoQK3JWs9tc0/zT6dBZBOOUev
bS+U5VDMmV6AQk/nzC9KSFX7KClTNP2oKwTY3onsCi7ACUycQkGJk5p5grNHLy2V0VFU9vPNOOFH
CS8yXQX64qutQZkIe8X2G7LskjGYKplePeB7UdDD68ogerXnDjThIioMgsb07zTSbT5HTMFyQ4Dl
MuOpDehHJZbgp5WiTpKEeEEts/MglKgSuOTcWO0gjopJ74Ztj9Gsv29jDNM3c9T35hPWRWp3aiiw
K6sroS7EorvOfU1IHiCemLE9s5TpJ4sg51RRjWHDpt4mRaSq55EuFVZYQ6c2m2kW7bcwVmS76wWU
5XvTaN36zu1HtbsmJQV7nPoke2+POkQ2lexhFZSOFb2mxYgmEI5Y+D16v1Pbs2FNqvhRwhZiydjq
geiURgamLJstcRvkF7NnCb1lDe5U1+xIWM1lQ53aWxeQonLWtYWR31arWu/TEkovQdx2Zr1LzMY8
I4Wsu34nGC2iUvUWZsacRqVgcszsSTrZfGlQuhz5Y9dO3yg6kf0XMAhZiYED3/tBS2T0oKybWD9z
jPALhCTaE4wpqcfH2lQTVpx1hBmRiBMtWslrocYGWK+izZ33hnrX9Im6sqW9tuvIlQd14Ddtelm5
1SYe7ME4L+ZG3A5jXjtb7qvTGw1aRQRHAsC1l4KsvVMq044x2oA6QtfudPp8ltLO/JplFHx4E6yy
T7qqDb2FVMWLWSbl/VLIyAgoQBgeOi61bFukgwOjvo0oUEYqEJ4mLOIIMwK6EfClvPCiqtK/DbrT
dT7tW8M9gRNwGItdmqpPkKi9bu3RyQi3M74xxo2Ey92u8t1ojm9Wmce1H2ZGO3txw7h2VyaUfWg0
irnnlFrgc8vUhKiZlE2+XHalw+RoUbmkvXlSNHMTM2nKrtKeDsjtoGF8r3u1vsTRH6bnBcD7xUsT
J4mubZng0oyAwNDHXFvaC4zshupYVVu+qQMZmJ0qBZeN2uB3v8wF4Jdg7tT8bq32cKASKKa5w/zO
561GCOo7SyQt8b8kNQMwHvldbo/24g0h/hEvQnCotpZFF5yHJzZcvLlDH/JUl3Y9z5SkhXeVuTiN
X5oI0zitrIniUtuYS4qwau05aVVsq7hEXMRJ3QwbYy8huRaBqWeg13zdDScZ9H2fhhuVNUMLaykH
vs4H1CT7scIquBXtMj42cCyLHYppdhvHVa0EzjI1VJxwZFhg9Iw2vdi2yihArIWEmhe5cpHrBqh/
kqAUUjRZYqe+i1WRaYOe0LpKi8qCxFPZ2gO33uieSmHad4h+tM5GD8NRPGRsTMZd0psjbeUKuNkg
CjPKnuj/6XVfLzTw/qmCC+yplUts+tWUzlxylKo7AWKytpo4xvFmIg97m3adSrcPDkSGLM0wnPGH
K5u+LJ1XbWyqmhhMIch0h0WTBSk7O9tP2rIuN1GiT7R3lYZlU6peJhn6oJYtnTdKvPJkGin+2CY2
GOetTvLNTpj5kP8LIEfo9YteVOWBHK8wbnRCL9VWajDYPTGBafGaSUlel9Y0bwt6mROPGVlv76ql
HrGcplHzzZZCPxu449efi562942jJWROk0aY2oXBLKjxCqik6a7vdfdpDsPqQeDPy6/SUamnC2ET
yN0wJB1sH61YSbdNJugt0KIWtkcypHADPNfq5/hqHGqhX6a5YtN+w5hK/9TXVGg7Qmb9Z6nYZrc1
ODREtKY4y+7NcHKh/qCQJWejxa5uL8hND1szMpWK7pBKvce/yoLMLKEIUjDQqeo2wUfyNsSGyRma
jXa10UBZG6u7edRwaNQQ8VoDYSgQs63o3KIW6sHVvgNQAQ22g07lkC2h1T7OKdn242lGBfDMyHXq
2VOp/5hv4lT0DAHCQiY9NTALISquUvSaSYfqE1a46Vsga8O5k9tRfBDZkiTMFCBr2BdmWijtmxMx
ODN8l3FWzq2BoijDr0BxxZ9ja6KJsZcyWb5YWaU+SqedUUtnc8A25LsgRrm9DLbe2NfEwWYA8iNj
HkSgpqM3BhZMfJbOpYwCnoJZ6acDC8abgSXlvEtKRkxdIFrGV5GXa3pYBqxSiOOSQc70u8Jy+s6v
dZopNtNEZ0oQKbTpXOFb16a9QMNmnGTDT0R04dnm4x3WbwXoVUyWWcHGek9Sb9F2lKfpMMDnVJoX
OIpizOdR5GRPGewgnRrCCACO7ucuW0jdi/vYAYftpkXcvSeRMlcHmbG3tjcVvX95uQ1NtgSv6Pvl
5GCQ7zpCvQP7dkwpzayXn+jcnuibKxbHwnyP6x7CZZ7iHyQQHBLJnDZu18XUGEyhHZLbjIvhIGQv
nXNJkAvKLWt9Pjja1lRMLHYxobYInngy9LlBOGJjsMcLpYd8UfdZkLi0dDMVMbTJpD2qx8Gwm3X8
/zwx+lxd9py6EfcmfXbt+DIvDMV6aTpzlpeDplKTPJbtiEJrYDVqP9e6UZvUHjm6fqn3rWIdYiXt
shsAPVUZuM1og32jp2kZbmqrVOaHJmzV4RmOAFApT2mbpfNZI80JEnrU2DzckqJt70x8SLUk9KhV
L/SEtskhl6NSboTZ5uFz6NI3sSkINT2Q0HQvOXD2SoUV5VttYyES/tJQYfoyEuFxoU2H0Xxwa4KF
5wkrg+xhRrceXrOhK94Y6Yf1WV4N+XDBjkRm+1BNx4TiJEuMN1lRD6Y/sOC1ztCkoLIRdGdbS+3K
WJ7ZWbl0T2QS+EuFmkTtZ+pFzPu26MtnSzc0/dEiAkoVmTPTYEKfQ52cRRn9Gv4IsK3hloJrN9AH
MId7zRkT5SHPeUrfjW5lFoCNigYfhyNiHgVDF2u8KWKwdySFw3FzXP3/W9uk/9ke6Lp+p02jfX/v
Ll/r/wc2Qqu75P++D/LZDbX/+3/9tHVaf+K0C9Ks3zW8axo2S65WxG222KdNkPM7Dl4LlYzdLVUJ
iAz/2gNpxu9gPoy1pgCg+MrN+9cmSPudoRfjI1WjvoL9FVy5f2MTtNpg/nt/bxsqrB9YqTZbvRVW
eQSb/4CXqJgshXS/BANX8xmL4eXAYm/YAHyetz8ck7/Ybv282fqvV+KFOBo6G7wPYlmnjeDsyzzI
S0ePfWJQ1LFwvrNWtdU3OpO5Vf79C/6szp1e0EI3AHNpr0LQ+vUf/rQFkEIs3DSI47VhupuYZ6fU
J3+j2JMlk0RN8KxBF+wMWlf59Pev/VeHFcGCLSyGUQ7v+vUfXjvEN0ibcRKUaqKiG9WinXdCk9yz
VSyk+S8O7V+9GmQeTiChG8A9V5n9h1ebSMWWooZurTml/lkJ2zIhl+hQgkQ1azPc/P3f9lfH1Vmr
xFH2LEadqyj5w6vx9IvHCuBKa6cFT41FIWRoP4ksNfdhZWOFqFPjJtP5r79/3Z+lqOPnyRYeyZWQ
ANL+Uaz74XVpNMvqzKmCgY5Wbs2Nb1Lm46eW8SVsc0mgFxLXv/+Kq3K5ahfoq+aH46qXjiQ/VwSR
ipWGckVHBG5hrUNOPb7X1GUJ9GjsfxXC+kD04g8T7PMYkYGF1PA5fLSugc+vxJSt9HVF4haY2gW9
S+jjupYXxteRHd1lXCkh7ZyhDg5KoyZpH4e9+qDQmjD6IzZC9gBE/e9mZX04MBUy3teU3aOZGp1K
qVk7UCw8Z6pOyU5fXRj4NzMyj335Nra2hekFLfsGyHA77SZdasWjYFWGN6ckxevJNeayMZ3GLH0L
EdAO5p7SADGmw13cVd0UOE5a3vacEdhRiEiGmzyqa6pvK8IXVG+GGpxgqDpeLhZz3kytDFnCZzb7
DIUSIekTyqmqgxMl2ZJup3buaIpjQMtM0C6YwINjxLLAeqMWFsIfxsaBDQ6tj15KfIOg8zAWX7u8
xdDXKom1oxA3u6MOESI4AwaAm6JtyqDGriIIay2swZoSTj/bKEr/ojjNO0+gNqy7IRfEDSjZElyA
0mTpVsHi8zJUZhL7axGEQZ9NbWARk2m1RX3PTWpyq+wlsixuMi0CF9W4Tak9jrUmyp0rpeWwE2Hc
v3XLxTY2Uh+QvRc16q5MVqUEZaUj9upide+xHLp508E0/mpU2tx4TSjTZcN01Tq3TOzCZyn6j/hk
xFGZepTRZuW+cGVN7loZ5fycVgnW33EeTO2JiaPUNbiX0i6uTBzOs9eOijYDwZlkGX/CnVdRYcOz
IgyDCfpOfbsU2FIOeE1zc/KJbqcMFbJBZM0TgaPR3nZsBeMrsJgK/X6YzMDashdBd7nOdDrLvEJU
It2Se07MIE8cQI1aNcGW37H1VCmOUzvMi5iHk/iczo9ZXIKrrBZPAmqrCtx4GYXoXqOmRXShFbWp
PLFg7eaS+jOla0ovZpVO6aszUyHyrEdJPl8ArtDzi7ExJEPfdBiar00FWixh85IxC8Xr3VHXxQfE
53JFdi+JvuBuqLR74UyhsXXAgYrZq1HVzQCP9jQ+IVlUlle7atsEutmK8JkLrEXc6FVkCRL9UHVp
47S/9bkA/MWSFSLjrC0j16OLP9pXO1IvfoQf4KGwmw6adWRAijSSCHcPS8n5KcZ7/wC2wEwpAy/C
0bfx2a1ACijYkTOOT7WRNHfkU42auC47EPCvA4taJ8/Cy9xurWcjkiGJAzopfbWvZmqOlRRW4VS4
5N5q2a+iDfw6HJOt0qHAVVZ8gQBXcfmls3YfW9ryiJ42f1E0GnDdNsufqVYevzS6S7Nmw3vqNlWq
5jeMs9Q3TATu14x6u9dRD01qfPK277YTjWTUJPVzSAtLYSm3VhOHBlxuCmMjtFfdY5Ml7ss+rht2
jy7Hs6js5iHROvaMebMYuhfKLPtm0JBIKRQ04VeborWIckgFv7YY1Ll4aRIDIipY1NBS6aAVZfqs
QbjkN+IF/soOWCVsONrdOfbirA/cWKCaZmVhPi9uU8V+02eoLfhrQ5jHk1p/qlVTmykw5X8wtsXs
A8ekLj5lUYXeRFm2QnlHo6POxqVFADGKlo4WTPLAuN2w/9GJDSkNoaXQNYjBIR0SmPYoq6GzK3lQ
TMqtg1DEOH9bUKdPtZNpKn5CO7KCNqRQjZ2bCwwJZ3/px04Tcr4LUbzIIZWkKDItKbYixXbsWXaM
D9I0lqQgeEZvxIEi8Ka4BIyJnjsqcQ9agmjeZUgPB9tz3Y7u0BKyhe27XDFMdR1fJw4Y003RCiVM
A/boAutzVOjzTd32bbI3tL5uzzET6Gg+YrLHc1EV69haH11rO3G1hdSK1i4apEIEllF7nlwaCGTh
Qytx1WytkjEVt/fSGO4pVwWvROeAtXhJywPJI7pjRIFIx3b2lQarwyaJTQFzNFdwznhSxX//TvFX
5D5GtR0BnY+xIJ2JKdcRxVxFMQ5dmi8Aa9gNx181IYf2om2cuYDv74h5rzW4zIMJ+lBzk9VdLQ7c
c+2EC7Gq0cyj3sUMmMUajDl8YZIi2riems1s0vb31QUCWB5mURfikj9sWZ5kv2rUHfoETYYsSpLu
LktRwq4He0W65PpopW/tVKiKB8aaUDqkmNm+aBQ3YTAVjcgAyKT6oG24E2BTJf86m+N+GAcaGPqB
PGFQJ2NyTxB/Mc5q7n2ZZw76IyQp+Y2+PPBe1FIfOrtNKPrF2PNVNr0805wCCXDWqjjdYXQRtq/N
FpeeXpg9SiU1BiD1EZnMbWbSiOO5NJkeKscsiJ/UAE89G0ib7sMTnuSuC6uqDST6xJcOd4fp63Zj
c4boyuArlC9eUcoc0YhhlfS5KGPrfJFzWXEHSmTzNkIeMTaZKxv0s0iLijPcM53YsisNP1k58A20
ggiFcTui2Dxh+qFDntKX7GCkIAj5xMnM7ykXrOX1vOTLOQuANe8PbMOZAtow+gu3r+RyOaalpt2D
VHY+yWhagwS1DZBUYl2GzrqMA1TZJbW6YDSTsbofTKZH+wXrEZ3uzE0G1FDNLs4R/Ybisio1SvJ6
aPXF56SNFuuJ2zclTJlSAUPV6tBp2Ve7NqQ9x3xCV3Bfzc5SriIKL/koO0u7MkqRP4XYyeYz5gF1
5S8QDqxNbOIF2HYRNn7U46lbDSiF0wa0qybAmXg0LfA2urhAGtfM+kxwn8+ZLWVYi5Z8Xg8rlBJq
za1GT/2oGqIXYdrzJX0KC1v3gfUPQ+RYedERDEkHakQSGjMWR5o1kSqiJMtXwSTgArpioV82ZY/r
MBOxrWwtLOmFrxSR036GUdgpW5kwmHibHEpcd7aCe5sgCB/ODvPjgmndkg13UaYF2fmE4RTUPCib
cIuBVFKr0Ik48SQpYPPQcCVVD4kZO/0FeXrsmAAXuNF4isJjM4gZG0Cox4CR+RFjFunjUWNj5Olj
mrUBQUjxBNeWGuti6lLXNzJM4qwNbHrjR0nRPGs1GZ0L6kWoL4MV/IbKOtsw8fSZNak7X+L7dtoN
QHkKnse5yNwtQUrMXEWXcSNOpyTRKEXpiaUGuKZ66+uqoFLzk1WipbbVpkKbOHU1tDvdmrgooTQl
6efCpbMuRjkVsfPFTSxqYnNOsU9APqs3Alcpfw4xwNbTqU/IQO3r6ivusXk5LyHWJkEaxwxXpjy5
6kZtepZNWZCGMV1jvEugDABWhvrkUmEPJrjrxm69XCNxMJZ4tHeF64ZXtMnQS1MI9bWFcd57BiLn
S1I3KJDOECUv9qLK2MftKDECq0Z9NTmO881aKjqNlHWs4uJ1e270ORVQG8DA+RSzxvkFq4LpOm4H
VoDcgCN8xXMWZUFWT92zlCLnBgv6ZN5wP8i63UC5O7BDeBMKqwipv2I8WD7nTBChZc128tVp0kFs
tJJmZK/A937JOEjaPpAh57XHJXDvikYxPT559azTqhTgbx4uN0mBr5MnfqueLWqFEpC40dj5MtSU
t3g0m/1Ql+7kT6NqGb7C5p72aBopXnsIATdi1E1F+IT+h4bIYKjEe0Nmjgx0jU0Kay46Soi8tcXj
UiZjAyJ6UmyU+Z7ag44BK2wBxM6bUJ2AE6ShNJ6qrhg/k6sqP4s8zK5YkmnllpVodBm2afs82z3F
IkaiZRd0wOQPhD4X6EAjarmPKwtepStw7vsmtrw3Oq6WeuNqtfrST2JIPENLnAOBAZhVUg+tz1ra
y1s5LstDx6Q18Rh5w8N0owmgzdzP+sEsSjPe1i0mMy9OY+MBayEGTvxRZnmgZoVOdKsBweDLxAU+
0GARoku+nOfbvA6TyheMHS4KXQidubTeoV3S3gdxk7XTA32Q7ANcVtRXqkv/2FZbS87xX+fdBQU7
JbCAMJ2+G/3+vzL4G7KShXnzB11htWF8sEnkr/PrPw4sonKZvSav/9i1yevX1x9dE//6Nd81Q2H9
LiDkouasFBb1v40TmjB/dyyhuRbFEQZxWrSg774JYaAMqiZ+SnMFNJtrscV34wRfQp3nN1Ky6K7q
4b+lGaI9/qgZwsnGNgGQ3l5NHdjf1t6gH4SY2c3aXC/V9pEG2h3ZuQOzvKCWVlBRZ8IPbxG8dykU
gB+O2l8IiNoHuxuhZ154rQ5YT2h6AfUPip6FX6jpOqN7rON504Je64R4TNxso+Qy9SDHbdj4Uue+
DJdN1AxeMiB6E9BiM2qYK7t8N5ZZAMTpnAHalhHrC/l9ZtH1GQu1u7RVucn3qD31fmzqGwIeWmHu
uEh8ePO3RZ5BnHxjSrO1muJCVCxBCushnYdL12oY7ZnLhkDWnuheAMtuh7P42aZa3IPj8KB2qu0d
+yXgM7zFguipzK/oBPDwmb7iLuv3Q+s8REW+idr6Gcb0I7yKPaEF9s7J1xXjmMXRLXrM3WCxXClZ
iPtp61yNtMkmeHvWX8mAmvUlbwUq9z5rneuRplKPDrx4i0EnUELB1p6DRayjt8xg6pVzYjRBp1ti
Yy3ZRamGX+Z6aPclY4lSSb/GcZ9us2wUO2IFT24YbmpjeZnmbi3+Vui1mZStvgwboiOPqqhuJoFO
gltbwX5hXaE8jh6As0ALswCeheYljRXYuTwHF0SDXHGBWXlDWsgXybyB6/sLd7H7QRZdTxcevxiQ
iMlzrn5sYGpkU/QTIeFHlWeDOpmHGE+1y7OtSczbOexR1azxWk+TB7juh9jNN6It/Sy3r5JhCLq4
vq87e9vME1aLRD7hUP6Udxyvqt6RcDvTwy6ApQLqaQjwKePz1G+XjpF4SJKjMdipVfkVhZA3VTh9
KmToxTEfewqbz2yfNNo2jDH0+mha8desrlNQaXw6NFhs1qKFdgBMOmk9Esl6gjsQQSMH3ZpOjxwK
WxZbgYjzF0A0+FvMi0aOg48T72UcCh/PJ1Xndh/0M1VIZntOZdkVGjngpujWBYZZ6PZFmk9ELafr
uuEhHZFdyxXSReIxTiqaMvXHoQUM1OX+HBY3NpcJmw2KyNqtLab/w9x5LcmNJVv2i9AGLV4BhE4t
yGS+wIpkFbTW+PpZyG6bm4GMDhhnbMzmXusqFlN4HOXHj/v2vW87/xckrS7tjg9+wWcNMsqYsVtK
7BCJ4nWSzsppRzboDfywK8BiEDZfHZAM0TDODzzHV2AgmlBVSka2fq1E66XQrReyExszMbdjW72h
jFI4BF33IZTckITfNn1hF1X+5HUQ02WOpw33PJ53VRndhCbv7NyHxwPoeCHfFrB09VnxoHvCizq2
bpgYN8VUHlpFd2GZpdQoDacKZJgGfFs1utt0yA6UpGcE8qYumu8enrCmvwRMEIhm1Y2M8RSSASrQ
mPeS6ugNkatUEb1eJKpgDiAXEsFc0X+rzMgtWoVPNGxo89zoNV07TbO14HxTfJzVQASEWkfXdk5J
3xIUpEx98dB1CIVp7W1hkQItdM4wpIN4IUhxnKaob32lu4cl3Y1gYIJj5SRX00aA0zKS+lsoftD+
DcgES6lTVmRg2sjNc+sugLNL7+49iBbz+DcsNPaEMqcwGLZo/oIMyFVkAcGE6tjWxb7W8ocoyDuS
i/qhUPD8nrCS+VcWtaOPkywBH6S0Acp6xv2d3TiRQUeOFhb1K3N92za4FF/b+TxYa3TSynK8t3pt
b3r+Y2J4DwUUFEJU7BqhReuNaZwr4Fn+Q43SjTW3nCHRg7Snvp2UaltBOkAPvlP38Z2Zti4s2d9r
MzvIivJaeuGv+ZTInFsft1/pneON1kHPzTswHSvFhktjnGWQFTqsZEXnij4bo5oAZdCBurwGkVGi
w1vserl1x6qPAdpGK77xo673qe73MaMg/+bSH41CIBTOrYE9UgSQL80rYpJHLc23oPJcpSkcwz81
pfbqGf2JzDGcBLQDZb4tQgZq0+EFwYC3JgS9oJ0z5l6lecAg6CUe5yR4zz+MQkKaakDXv0LBZE9R
eZjRWMl8qZaZftPB41QURBmJuqsMdY8kw54Xk1No2jblPImk+khqopOj3CErRMHEOwatcZMH5duQ
ZQ9R5p9KPKrcZYfcgkGoyx802XpAS/a7OvmnDkbGLJRfU6F70huGmY0tCKDoThGGb1WikGXSt37k
/07TcgcXGjlnOraRI1Di8G8KRC88HO/rCCOEQKmZPccjGiulDwhuNJA2Mr3xm8T3kL8vfvip8qjy
DaDE8POygEC0fjModDEmKDRdD5jmHfN5jQHEy6o5l3ipFWuGNO+4T3EawH7YFQOmVRcUdJDU3czo
/GHi/0Fg/1+BAbOt/42o/v8D9zxLVv33cr9d/VWHyefoff7+/0CeZfNfc7BBuwwYX1FT5y6c/0Ce
DeVfECRQr0e9Y25Nmr/0n9Bd+9dcYoSz3iQOoo47YwT+E7pDrPsvACoSYTaFN1wDXSb/x/V+jfh5
lqFVdbRyKeYQRp/viVwtkHXyyzlH7BfdNpZK0Ti2bYbsVySIXbv/NDMXYvbzEGw2Nx9nzjYaiEBV
PtoBP21Br4gGI6kUWuLjqvTe/SEc1Xe9HMvmt6DzFg9WnOj5lv+whwehEQacAUa1BchADDPaacmB
2iVKn08zq/NLSfZmd31UHyfnf04WwPE5sJy9Ft0hM759MYuq2NGzEkiP7pv7st3ZG2ezXzm7C1WF
hQkdnMf5QnkQ3kQTJm7d95cDBpzn62P4KJf/1zFgYNHZUZdUCg0MbO3t9u3w9LQ92M6NgyFnf7p1
T46zQnZ/fdIwyKH57I6amlcjAKTHrfv49vPet+/tzY87R7RXZm6hq/h15hZXWxrBwiRGzNz2/v2w
fdluWZ+/nP3ReV6xpC7IuL6amrfjp+0NTkESJIZ0Otxv7/cupuzt6Xa7dd3trcN/37r803Ude8+f
3NsTc3zge25v+c+j6/K1vXvka5sjf+S7t4fDvbvnq7f88IFvdZwDv40txq/k18/fss35+cPL9v5w
4LfZ/Dp7M395e9g673wLH8F25r/hz/zHxradvbPHLt/Lb3zY3fPrT67Lr3rnbw4be7PhN765t/bh
8GKz1/iZzWbeco4zf9uGn+f3zb/MueEPt4yET/Q0m9/tneO3zXH+1s3xwETfOS5/ZtT7Xc7gHT7d
drNnX20PtyzEx2fb8ZNPzl/81j3ferx73u+f52liouafdm9vU3s2++zw19d3Pa6UJbm27RehZC0X
hteF7I7H0/Y0T9b29uP/+ff9+5Z5v2cebt9vt++396XNoty+v7OJ7JsdH/rwtDvsdrvNbndj3/Hp
j85pz1T9uLn5GOqN7dzt2WisKlPuOo8nx2btN8dH53RiZMf9insl+7EynMUdD6yc9gg2+4mFYrHu
7+d5PtgfPsnelvY9y/ZzXmEGcjt/hW+83T5tn+a1YG+xPvzpiR842Hdsgy1/mv3Z4bC749/7Z8bo
Hp3Hj+18z0zNB4mFunO228PHJtkfj0eW0T0xgxy3++080MDeM5PMAfO4dZmpE7+LWXm7ZX+7+3uX
n7m+sqsLu3D9JpSYAjQTj5hkjHw6e3frstOYCpsh/HtvOSv7SVtccOc3AU5tkZKa/GokWcv8b9/v
/Q0HgoPGGnxsqyf+D/tM2nyefJv1P/6z53Fq/+Pu9/t/evvxecXJQjixsiEWV9NkjP3Yz172jeW9
fd4786LwB/fedU6HA4d3/84G5+ziAHAau82m5LRtt3uW+Nbdz07Bfdvuttt393B/z/ZgMPdPvm1/
Z2hbVpV9szlycN44xEf7w5Mfdof7w9PfB9/++2n+pT9f7t9D+2Wyf/r2AVfP9XL/xH/+/TdThHva
O3fP+GP+/bh/3jzv/2Gj4QTsF5zKYNu+veN0fb+5u/t+d9xvXg/H/e/nR2ezcx7xDs5m8+zaf93M
O4p9/8ypsjfH4w3+/bhn+V2cG+eP03DY/sO/8bVYxNXsb3HTtydnv7ljZ35847dn/no+x8/u6fHt
zXWfnd/X9+VHl+IVh/PRtv3pjohzYaACMO/L/a39xux085T+2G05dfPx27AifNjTfIIe8b18+uuf
gFD/+p74iDU+fYS0MWmXnPfE/YHz6fyzP4Q2KzyfRFzCPaPm4POfnGf+YXMjcbr56v32xX05PN26
bzkfeWe/nX7OB5ztfb+zdy8P3fzh8SNP7CLneYMb2BT25u6vyD6y8bjgZNt9xIW+W/br5m52PK69
dzeM0j7O7mrFBahnw9RhfgdPK0uGTl6aook+f/3TMDsqlz4wVuAXFLBpAyo6oPlADK5P5/kF8h8r
PKngKYazQP6CmPVqisRKWtuwSFqbmYDXrrIhIbadSjeMLeHuur2vo4LHg/gPXjXaJKk2nI8qkSZ6
cwcTudXKUmnr6IdtkHTSHwXO86g0WMOpKcBvy6vRWoSbSECE5L89NErVQP4uhmV6gJxpWtmKX+cO
K2ApSXJQg0DS8HwsVYm+SQPtkj3MdWknsEi30KWm0UGQk+lCXKHsg5fr83fuoT9GJsE2OEvazu+o
JTjWgrWoSDte3HmZyUfUWDU0sOIIzgZTXxneBVO8/FSMwIlM2/tieHKRinnaxphKusLuQPhti7At
HLBzyUoS9MJMoqpOCQ/oyUxNvNgVGm0QppDBb9SFdXRoEX/cgwlsKEso1j38oMZKpHFpaJBxztQS
ME7zp/OVi722EFFwgyxIK+AIjYObWginO5Ck6srj6sJ+B+AOY4DMZuRFt7Akpcjm1C1oOgvsnDvl
SD5CBe+t+IqL4/lkZREteCmagCEyQ9AGlaTUPZAcSEvKwviu+F25Mnnn/vdjC8KDQbGOo0VdzlgE
Cd1kFNDOMCRtyu8D8F9wyo/lt9GkoExrj/Reme3bH+/6M5OLMCCdlCbXZPpm5dqAtz/t9TsdJO4M
CPf/70yZC9dRgCkWG0UqbfgJIzjF5Ip0eO1vRqSzrg/q0tag9KibwM4VqLgX56u2iqCCuaKyCwrf
D3FezNTgmbJSZ7xoBRfI6YKQnovkfKt7CJ2UgQWLIHoIVO9paNyGXb5Gl3nRCh3jNMGb+nyozq1Y
IaDljkoG/FdNoj9mtRrUh0Bp03pl8100BLUOPuIj2bs4T2OTT7ne4SmqTJqKfSp5hQDZsB6u2Lnk
keZmFrY40AJdMs8HVFlGWFHgQ/SggkPbMa0kPibwk/yTok3wYuERmxWLl84wewGHO7Ny43bPLdKM
CqxBR2YBxkR9l3TtDxJeP6EAMjZ/vu9Q6BPl+W405Q/A/qfAgqo7dH8azgKEt+EgKGW6aiI1K1fw
x+f9n0hxdhPkCywytkzix1V1Pp5AMEMEllA3KOneQ9FH6R1tCqJNUSAFn/W5Yhe6BiVKHO8UrekF
u+yyll5oNVhxjotC+78/CYA8ed6cGmoMi9tlmKn8pSGv7CAM4qOIeNgWdKXyAkzq1kfk51ghOrqp
YkBrCKqmUMvEAAQNCkmNdWhHoVyJgb7uLQj3Z7UAkcQetA3zHv+0AFkue3FtAKmLfUt/ytFQgXaL
tnx4l6Kf8IJM2+sL/tVhY4+WLGgmLEqM5mIvj1TXJ7/Ee/KS6tzWT2SnLz1hl4KrRg0mj/rSvW7x
6yk9t7jw13Rqg7ydQf7QNEBHlQMwm5CqXVnYi1ZY1jmONGBgW6wrTa6qSi8rjcxCi1CJoVFIhK5g
xco8O+f7mLHM3UEq+dX5n+erBf23agodVgrR7OmQ8GmaseWmh6IA4WHoFtMqCN/7wose67ZJh5Vz
dGnxPpwqTCH0V3w82T9tFp2SOpQEKux/KIWcoj7PD7CvTrdRK1Sn1tRUR0SFZcVFrBldeNmsglB/
tLjiCbL1HtS4KZxkD9iaaaY1JafRQpt7GrxwZbCXTsYca4qUechHLvn0hsJEk7kCdhGHkvZGyXNo
N7LVRSBdLJFSJ7TU36/v1K9eFyYgsDkKDyDu4A/UxafpBULQQxzsl3Tv1xlAtBJJOegmaAEZ1oLO
C9tVYwfhf6B84c5fTGoMEUMMSz0dDX0LLXc8tduh0f48lJ4BUwaAAtGUwU8tjl421tALyfRNCEbR
70CggtCNjEexjDU7qcQV13LhcNDvAKSLReOZtUwYqU0WIlgFjj3pxPoYmEIKSX8qHvNUMzeFoXcv
Qy+AKEzJ4qzJ3V/YLFikhMQenF/Ji4NpxOibxg0X5iQ01jPaROnvggayA1yZtJgVgaetnIoLe2Xu
YCVkk+l8pe517gmINHQiw57AF7wLXHNWYhcSQJdQ7IQVp3PhAMJv9+8AW58fl+emzKIea9Wnu0QA
i3DS27I9pEqjHWEvlPeNN7PpJmXdrhy/C6tJyoE8ANe2CcHXwmoVQKTcNFhVWl2GSyAMTVpI8vqo
5Up7N6h5ZGemVTtlCBD0+jn8cjg+6nh0DksEd1xSi7nVPIAqZckZ9yMT0K6YKVuCwG6lG/GiFfIq
H9tVAfdzPq29L+v1oOOziRhhitF9MEauB4pk/NOtwnAgVLXmFyZRkL6Ih9Oplqqh4VyEme45ktTG
T1YtgemNYKr785nDrxAUzm3ZnIjzMcVqqIYaHSJ2bGVDYZetQEsfjZLGypb8svvnIRF1szXICHDa
z+1ABF2YvdgW7H5Yg+tiVE9i0qYHlMXrFa9yyZTBOUO4T6LsPJeWPwdI6J3CmZ+mmCp9em26Ge0+
jT+CXBz3fz55BEUcNbAaYDHnE/HJ/UOGHEATgfJbRfP2Bkx5awd9UK7shi/nCnQ7FwyXMZOHkN1i
iUw/jaGsCEiiiOYN5DfUq3U6T9HW7Wy/lPbxZO7pZDpcH9uFWQTLO+f1sInM02Jso+QXclR7NE1q
ECsUEJht8sGMHj24Mn9cN3XhXClkK8F+cq0B51xEYlk+lgg7RlBP690308iUDTjN4s93xZmR+UN8
WitDTstA8OPCVkuIfueGCCeeBS0BWa3UHS6tF2lKBkRSgdEsnmJSM5RpLgnElCHdorw3kUyDr/VR
Rl8N8G2fHyzI+ic0LoZhd30mvz5W2CuaNFMeq/AX8Fo5H+VUQqLUI7ZBF5LFKEuJjv4sg1ksr9pf
BH6Nmw0d6YhQs3ZcedK9WqkZ2GCil1rLCijO+/jp+me6tLqsKwwAEmlbApjzj4T6SSDRU0qXiRG8
G60gbMpA71ZSgJeMoNeO5yddRsZxcUb0EpGButByG6EWOXTGfu6BqkWr0Ff82Pxpz+J5JtiAa4K7
BgA2gm/no0H3dVbQYRtlUTY4NCTottgLW0nr9lkjjCvWLg0LVgz2Eg3UNMEv7rV2qOnD6fLCNhrN
O8XdWB4KnKz75ysEI8fMTMj1yUk8H5NB56wCDz/3Wp1WN3kbpJtBU8I/XyKmjccWDnPGYi1mLs5y
hDJC3NjYG8EdahJI7tIr9acJq5lUewZ6cakRUMqL3WZOnQB/HgcgDpX0NqWN3C28zFxxyV/TE7MZ
g5YEnuBIln+AIT55k5TeIk1E2oomey+8yetI3SJhd1SUKXPqvH/o2uymEESPvW7AvRtXR90Cqnd9
3b6EeXwIKEQUAjxSJOSHz9dtKsUWuQO6lCa4O6RN7BWpcoj8NBXvtLbv0Y/urSQ8gJ6ml/666QvH
gGcCEC3QmZrJkTs3LeSBBgrSgoMqjZTYQdtodPsivFFUX4WpCkn7FYMXTgJ3ESwQMMHMkLHFHm1l
Y0gnES+iovcDAxpwVYPE7spJ+HrpSfPLkbSWCWCQ6Ot8WFLCe7kyWFY9CH0nMY38MEJNcFBpOlrZ
Ql9nEFOmQrTKC4hLb7F4+EpdrDRmMI81Gt/GPClNWwTl9IrAlfY76FM0VK4v2rwo574LCMgMEp9Z
33CVi0WDp0wb/BLqCgStBVe1Su1bScv4z7I1EleSMvkn6ZLhVARKTkAh1+/XzX/drnAfEyfAYWsS
LGmLexHeCNHvenIttMmj0qobv5PKgLORhEhpZamNJu4fb5rZIq9ZimxzanQxx3UfRqE8NzgirMhr
tmzbPUdlDbI7b4rFtM4tONxw7E/unoUVGaytBnI4t6tIqCYHfsaQZtkxVV34T9WHEvG70I5N1GNs
I0nqtTviwp5F5YZolxCRBqwPeclPrqiaClizAL6AovVKePDisYFETgpe8rpSopUZveD4KKkTvkMG
rTKtyxMC2D1W+0bk4Ov1A5mv+EXy6HboVEjrXBVC7WdEKHmsD15fN1vI0jzDFmC+fA0INIqVZ9+F
macmgWQmAiIfifbz44raclNNZY+zLwOOa9c2P3udcD+jmxGuOQ/NQfObVPrBH19lTALVdVJq4Dg1
bXZWn6ZcTK1EK4s5aziqCNnTGK9MO6uDLnVlui+tLe8yRFngv8LTL16caZbRZt/SiIjegvfajZFi
bEbJ8k4Nco7GSvB4yRjk9OQNyP6Q956//mlUjSrLMCtACTBB1XIspLy9Q3lHgGMo71+uu4ILzk/H
hEXOjLCGjXtuakDkaopA2tuwc6AS30jjq9kY3Q5tloRGcrP4fd3ehaGRwQeMTJ1sLn4vhpaoQpi2
IwyOem6YLk3XnlPBlGjn/MyfL5lJJZrgn6GxLRdeLtTTwq8bemisUa18+DZb+Ci0KVMOErXcbMWl
X/Cp9P8xMLwcwPaP7qBPaxYNmZ74LTpKUppGRPkBvX9COfRE/GYt/25A34u7krtm5Y1zyS55SEwi
XDsHqOcL2NLJDceqgd2eAjU95aF6J49i6kC3Fbz2uZrfmF0grAR3F5YR3AIhgEHwBefWYhnhDFbT
BqZnm206ul7GKS/iMqdzvdZXXMuFHQrlP3gCSCEVKi3K+QAnpUf9BQEe+rKnyUnaSd7BLWHu24r+
kx6l0H/TqoPnv0zAfWlo9KPOZRaa2KCYP7dX9iiNDyY92Hmt6gdZgIA09bX8aTLDZGWHzt5pcV8R
sSkKIHpQ9gQh56ZUOBUaf/RgD4Ip6E5FD82NoL7eXj9yF61w72oy8niEUotzIKZFTJ8S3gTSpHJT
eqIJj2XQr6TkLk6bToICGAbp6rnN97PPqgMKc/pYYAVmJjTYRMg29rCWQ1YzaqZYrrjIS7uCBNb8
jiGo4NSdmxPhoqpaxGrYgM1z10yPaV6ixUg8ZRtlVK4s1CVrxKAzsopENY1Q59aKrIbQreBwV2Pp
H7OwUrY13UEHcRiKE5317croLiwZHlmf/TL9xV9Ku7EBUfBAr4ANJ29BMTUQkZL2c8lbiyIurBom
5rwZqWI6secP8slrDYUqBTD98FqHIDh1UxAMrhHnJqKrMKA+X9+IF2aRSaSESXmchumlMW+QhqyB
NdvWrUCbaUWt8ldWqZpnewKvYWoPavDn3pEb2yLWhQ6ZrNNim0w5xDTBgNhN1IWeEwtw/chUu+pW
Ezaqh/AIRLprDU6X5pSAhLcLQTqJwsWc6gUYrgrSArtom7A74ECbZJONcVc4YVwwwddn9aI5Qt45
8U6WS14kXIImEopUIHdk1MkRBbZ4A60tdLeqvFZWuHDV4H55y8+xCc/NeX0/bZa0qcwkqFEJa4ap
2U2jJjxMume5pYZqmTBY49FA//f79eFdNAo4iUc1lAYkRs6NVimsF6hPwSfcM6oQ/MZrOuqvgZ5V
W1EvlS3cf+qKzQvPM4tiDR4TwgLqfEtfZk7kERR0iHgpSTYq1kdYppPvoxdEv/JUSd8hLqpcTRCr
g9xDYXN9xF9j6bk4BWMCETXtWEtcBy3rxqAkIXLkxiA9tnI20l9d+X8JXtlCByx4m9or61vIsldu
vq9eZ86SclKoCpBQWBY7RtmKaQrP8DqU3x4Fz5eRPc3bb386vBlxZsIgwY1HxXExuVDvCfD4c5+n
TZj2dhlm2oPVTnD6V9RAtpqSabaR+WIHNZQXrSEavvogrNNcChSXm5ea5/l26gz4h+A8IV3ktcG7
PwVdQOs8LMdb1Rvy96bV/L+uj/fr+SRNyUbiluKtT0RxbhFJ7JAwFXcgD7Fy4H9/xYXa7+TANLfX
LX3dOHNClOTMXHknHlx4gk7IxVCCms0WIVZLXAOuo5aiQR70jtUnIUwHmTf1bjGIRbwnNy39fd3+
hZESbHNfwTcEJtNcrCxvB9maEm7JDNG5zB1GdFQIS+tG2+idBvvRdXNfTym6zjwjGKhGQ98yeqoj
yNyGBi5SqKbL31wgLsqGNGHHnrSBhzzf+aha/Ch6g+bvUVFXtvHXw4J1UukglEVDonPyfFmbVtdj
iOChfES2+iQVOtIhUSb/8ZGcrUBNjEyaiIriYknZoybg7Z4IsResYzSqd52Jhvv1ibw4FFOeT/1M
SLFE0dbg5mblWCYSjqAHsOoeLEyi2K0BuC6cPZLbMtsTYiz6yRdRlEXcmPZZi/KcqGoQkNIBCeWP
fwCkN6Bi3wh/HJICXoOlhrIZDaa0Xp4vUQ0XVl7OSyQIkYLCoZncaeS9Nqk/qA/Xp/DSXgT/iVbI
nLAkE3JuKo1CkfcWPKCG0dcHMYKmnWRC6spjD5schFLHkrL/o1ZFxQ/6G4uVo/D1kpwjRd4r5POR
OV+uoIaWF5gQgm9v8FEBKskoPqjoG5jwhsZw7zVd6k8QmtD9vTLwS5Zp46ZkiFYAVcrFmubCVFBt
TnJbmnLxBwsR6nC7zBKjLWLMNdjEOH6ahQrWnN0FZ8OTHogDC0wyepn3b0LY/vyOB8Ao0c0u8AkP
nTkFbxCMxCtx62KMs97TPEDqjxAgQ5W+OISjVMvIJvpzAS9vJ3hE4uidcZrGHTJNiflaC4ofHaiq
j2tZ8MXJnC3P1TowcSSJgYTMX/8UcXldkMGMNsL/1teaK5lJvZPyLvqze+PfVhghw+MlQLv3uRW1
EPuG2DJ0QxhM7EEz0FJqymGHhjpMxNkUODr0f7YGTG5z/dgsk5hfTC8uR+TAUjFUFKjpqMk0VtK6
nT8Jm1yMBJQ/a/GOImp2jBXhwRu8YVtS7H302mbt+C4208fHAHoIVAdAMnH7YhdXeQhI3Ggh7vX9
9qiV+rgR/bbb5nA1rRzVS0v62dRiSfVJMUYt7UK3taxw0ygJLKADojDXJ3bhaucB4U11c3748PJZ
Qpy0jFc/zKq+Gxp0SETbmeodcuhAS5SE3hYukYRLOStrzblu+MLwEI+mtkjDO/1BH31nn3asMqpl
peWW74KT8G8bWJHdjB28YuXS8OasCf6Gp+SXBv5CSxUPvj1Ct6Y31J8kfINs1yipIe+lvM6mUzHW
hr6yWb8MjWo+x4CqLFh/bsvFXq26xoCkNlMdrWz8vVh5cPSCv10Z2petSPrcIqYg4cXTgwzA+WEM
JihXPKGQnRGdHjvpIevNIjlxtBaR4etrdcEU4DCLhDZoIG7Ixa4vaHuqYkQRHI8oeOOV2QRRbaO5
sVVWK6P6smCw4/AYhkkGMhUC/4WpNgkB++ey5Pjh6HcoxSf5fVQO1mam7d8p8uSv3EuXxka3Dp5z
VrAgT3Q+jVaUi14cpYojiXkgPcha0ZXfwqaRBdTRfaNuVkpqiwCAzgJ2BHQZCv+b5U8X4WAU63Bg
tj3LVov5Cc7mYgeVcurIAqTHXL+F7fUtutvpoNz0itavDPfS/BJ180iecTvqcrjwdlqEvIEMC5Nv
7oSpkW1Vr8hDi4JCOJCLj9e3zld7TColZ+5eHhxgN8+nF61oC+J5xXMorcN7aqJLlwwSUUBgPXad
otnXzX09emfmli+bwh9iL/JUNH+SWN3HSdbBlhY0K5v0khUwOzy+CbjJai/2TN+B5c91SXBGefCe
TYnimYy2wZ+VrNgpOC18I/5rru0sA5ckH5NA56+dEV/8wxIR2KF4UKwkvr6OZc70EszPSL85/3W+
QNGUtJ4/oDMCazWkoK3f7AQgSSsdEBetzKkZQk7yFcvumjpX+qAwhcgd+0nc+bnZbEOxXlv9r2cZ
Hw9uCRg0TZrAds/HQobcG5USKjKhQzogCEQaTnsp2g9wpa5M20VT8FEioAyqgirAualqYqx+yYCi
MCgpmoLyRljXsJEH7Fd225eoUprJdahp8Dwha/fFVD6314Yh/HR14/9CFjx90TS/3JaRNri1mQtH
nzTpykG6ND4dd6hCQkgSRJ0X9NP1TLm0VLuWwok1ldX3CSXPAzTcwoEoy1sx9XVvUO4nEJn7Hcim
KfNH+WRKnMpwLFozdot+ytGYSP6pFH2t4v91EkGgANmgXMPVoi8dQ61IcaPSZ+oWqjG+oqw+uU2B
KnNPiukWEu/kNpuEaq0kdWlo2GN4VKW4YxaOwtPHnPYmL3QVqZv2vQraLChS84/3IrVEYDbA2+i9
Iho4n8DcENMMERWoxNrJa3d5X9TydoqqON2Xqdw0h+s+dpE9wi9hDjwI4QD955K6MKehUxajVxm6
gtmGD2ncIjRpIAGAyqx8koIISv+w95S9GjTeX9dNX5pPzhzvVzrXaYheHPBhqgtBGAZeAboOyXor
xzdxI67liy5aIXWNO5TmeuL89U8bUotaUmeehlqL3HVbpcjjrVTCMXh9LF9vRt4RYE+oHNJOznvx
3ErnZ2pZTmrkelOp7vy4nB4zLUwgfa8pUNEnb63cJ1+PNKAlytsf6WqiucU5awQwmFLZRa5PYnCL
2OJ08MKWJGpOY85aL/mF83ZmbDG6AGpboTP6yDUNQoymkahLGUJu7nmPNNsOaPlNZ9R1uvnjScUh
63CDzQxawNzOJ9XKxNGw/DJy6wYqe6cDXqA4FP3h4AsRPg72sQo95YoDuzRWcuHk3uY8A5HyudEc
QcIAYrDQTQcxgrE2Ktpwcoyp7uFujwdjQM/XhMhu57clwN7rI76wqjpt5iAkyDywqov7WzX6vq7b
NoWRVpUc8knei943yn6CFP7XdVMXzgXVow8ILd1x4vJdI0qFD7yuSd2A7o1NkIlIM/XWtOLNVqws
+5eb1sgg6O9SFwC/4XQS2oPJZP2+PpQvs8ZaUVnkxUuhltTsYtaGmQG+IgPuotNTPiYkwF2xrvpd
MEr69+umvrhLKtgz5MKiRAM0YTlrWZVVfpakpRvlmvLigcbyDuE00int5shAWi53eW8GjtqTgnuP
+pZc+PVPQNn0y3hxY8AjCY7nj0Le8XyLUquOac+MZ70QMaYDXZiURE4eumSalbP0VK0BuuthOiEV
OZpVHSHGYaaiHjsS5ToPEvoQfmoJpWZlDP4KY/AX6qFPzEL4FhiZUUAdOyKdEu0NoauF31kaCZ6J
GpbooRoLg2wWRxux90VPcYIR2UfRbTpKvNGusaJKeemGwhJyRw+Cfv7+YCqVH6URpM0/UiMW/fdJ
nnTlrkqNKv0NyW/TOnI7hhI6fygkIUUqNVF6bIsoPIoGGrIUxKJufBuCrKEozutVjI0tl6/Xom4U
d71lU1UzufeTUUbAVwkS8xsJFlk90SBUi7+tmrar15gfVCIbwYdcypzQ7GR/UyMJriRuYXmpdQpK
jfc25dOsf5ZGQadnM28iFKhSCuOxE42NVb0OKoS591WuQWKZoIxAeo6x5NqPMhlbZXKpk1BR3yOm
Quf3hgIGugCk0QqvFPdVABX2rkmjiMVJ+ACGS8NKGBpOapVWivZB4YlujlTR+ETCUcp+J0Wmy+Gu
gTTwe1nzaO/cpEKB+Q6MbO7dNSGKO5uylWpUpbSu5qPqoEnepNZHdsAGCp1Nz4VegGO1fNWENbkW
y8ZpDS2JHuuZkiZ1BUVore+aNxr1e4E8WtA6pHiy9rnOI5KtNhLESRXwnvUsaR9A4D886SHU0Dxh
/KmFujFBXViNbIRx2um7DsGi/xpq6KALaMR6fZcckrZrg0cjaAvaZYyANMtjjwRw0ttN4vdj5HBr
GwT44agP+fcKAUqRjFVWWM23aYSVeqA7QpuERxPJnuQXyoKx7DupIJh+7U59FckmVX5Ra5+RkhK1
v+VpUn04yeW6DEQn8DsjCublriRU+doyrxrXt/LexzwHGbZmb0zBqbeFbk670dey7EeDvnSMfBv7
tuc+TVqjf8eLdTISPC3CwQ9lawJ93Am1NdaKLUdZhWxa7DdKW9mIi8keTKyZrLGVPb2mVUEYR0l8
QxdoquliV4epQoYrEsrxRxFYk3REjV6dXtWsav1nxUI/8YXuxSFxNcsTeof8ymTYptigCNUhoybe
pvCL0ZlPEn76lgggRmjnbXWMV305U83mZfWNuC6Ut7kZkKh3gNrVgQgZdC75wr4cE+qddlaq4/gD
6nMO6jYVR91UbAMNW2AhWSRklXhSKjmF2n3ytCbpdxk840biiIGJVqw9yTE1gFMr0D9qOVKXttNv
BGGoXLleUIP8saV8FHN1CywI9Wa7llDxlOxInLL+B6hKAbVj+tq97EaWfQFkKpQ/QJHtMTf9+C+t
rIYihP9XnMQnnSi7NmnXGT0rsqcGWExr42C19lcajaib2ILsW1XrzGiLuj4aEs+d5g6hZi2pDhU0
vEW7qwb6hBHz40ViIBCg6J52k0GLn7bQGIVBFhwavHUELlqy6MZToLNBgkhFOSZ2whb9SvkwKSnu
69VLtLFtn7JYKWMLH2IZvfRaeTlwJSJ0U1OiuQ4pGLd0EA7DyQQoVMubwp/U3u6tsZU2dT0CknQt
eNarhzSCgXRfwiQSRqAIkRGe6fvl3vptpjK1jm0Tjfo/DS7FOEliXIvvRijX+SzhJpYg/QAoATak
hzX/jei66NlyR7Tg9AO88SdRh2HwZeR13n4Tm7xKdkni6/KJIASsrDgEwk9kAeA6QmGlOFTelOx6
Dd0Tu+xLX7JpqfBvdU8O7hFYRvYQXvV7amkFdZ7UsGrtxQy1NN6Qc6pQa6b8nAf3etH1tAwXCjIt
b7JSj8UvxhQqb40e1SB2aUCydnwsCg9SELej0wxZouyAWIvJCUknT3P1nqDdiSNLLt+UVjYFFM7g
Oy5uBC22kic5DpPyRuIG9h5KFaXlG/xd8TapZBW/+ejDeL+MKTTTxygWTOOxKcXJegP/U6LBnguh
4QZS0Y07YtexsbshAyi6KdHw/junybN6AKqK1tmAXJP1ky2bs+c8CYjLY6XLWfbb8tRIp9ewYh42
iEBXyt+h2hEr2gK6Suxq9og4PMbqoGXf0ySKo+dsnMrpiIo0YswAUr0k/ub9L47OYzluHQvDT4Qq
BjBtyU7KwbIsecOSdGWCBHMAQT79fJr1jK/d3SRwzh+LeHbai1yncIpOTjAW1r1Qg9fTJ76vcTX+
M/G2Ot9GSxLZUzW7chHZNAvpfXqjpUMIO31rw52ObcdMJOPPXVHYNElUGeDP6NSPEnVUPtVaWbi1
Q/sdLY3jUEERDxNGXVVQxvIxyMrpX6NSNiWXUseDrlLUYHvoZbrbfILWF3dpiG9XlPSN5zg2NYb0
xE2Gu1IE5CkgjllkGneW8xy5w7S8N2hBMdyFtlw4Gl3tZhr1BbpKt6PxL7BdiZTI0aWMX20BWfqa
r6L5r2j7ijJKWRsN5t27r64Ar8t8nkU69oZibL5ob4qfEXUtlHA3jrJPYbvaS8H7ld9q5RP7z+kz
vMUuZG86+Ua/Twh5nmmzqv4LSzq2Ln1n/ad+XcMnvKjF/P9r4b2I8friQpzC63Yd1PKLSSEGeKcg
qTkPO/EaZ1Jx8vnoRLm0md8lY3DZJwcxCRLf5rVzI36sbRdX47g57gHEUjmp6ok/yBDfkU0QDHVd
naowyG+dgOrAtG/q/aMU3N9X/ewN8tirab1U1Tw3x3GgjjOkSVKepNMWZzYfQin6TfcOQrZ8UIe+
aTsnMwjFDyPExXJeud7effSXdTbk3DFZoA0/SrnVZBIZlKxzRnL7oq+m0kRbKk2MMo2ZJCnILrKr
OZSbmOx1QYDJllZVG110M86WbJk1dg+O4BpK3Z+/Kls6T6PzcJdcZiNlPeLgW8+6COsK9cxx5/2Z
/K41KT3r029ZRcXvoLD5P4Vp/ckdSdfgGxHCOVHrgADHiUaH96Grkp9quP/3ms81tQF93lj91HV7
O509OVX9le3w5ZwWf/bsb3rj5uEgh0iUaRVM9KnojkcznJJGHvMtdrqs4s88/PwOwOEbBffZnOce
xaoeUWQHuTOLoEXcGi6RKiJiPWwX74PQ/uam8InFOKBmLvkMjp39cyn2AUM7TVN/O36aMivpCKR9
aSK+qiU+4QR22bdo7xrtZWxUzamindbLwICZwQsdtyr1K7d4HXVV0SBY5KuXRkwqyC4qykWzxK37
B02JlTpFXkXKTTItIa0V3eRgR0p2naTdPnVATQY1byoCV0lefeqtjvvS9M9rNDXBr0YXlZutIUX1
lJdFVHJqNVh7F0RFj/u68JMia4s1cqnFEUF/P1AmeumKqgEI9Gs6RRorJNNltLg71TAJv+EczRxm
017K+tQ2Rjx4CLhooen0loqYMzMdQrsUB0XHvUv8fEQziGH6ra/CqAwK1OFtdJPUVSTPcc0Zzuie
tPpb775dv0MidN6amgLHh0qVFPG2U5KMp3kvHD6LO7UZ05Ks03aFwKKoYgxevWCb4mt6LDyy+nxT
PO9R0Tppj9r+xpqc4dKsK0Oe2fvEI4NfFjYjxCchgVHZ8nEbPO/vJBN1W9ZdI9PZ8YuZwzCpyqzN
DQfjurvy9+g521/R6ZzeOSNL99lbZtISAqQNzZseBwNSpqd5ae95Lbed3EXLzRfmpSMeFXPty74I
2VOs7ZU3nRssCe1jI/+/SVO1fSgKFfsXfqrAnPZFrROPaps8Gywm1TG35ZynBSyxupQrtZQnWnYo
XDBYl6JTPtMVcthFTomP6qz7JtefQmYONlWdQECnY+IbtKY5Bdzn3TMOWTdBUTRnwTzd/1EVDcd9
HOkym4qFswtOONLUdWKLbC4jHtdHkDivPkAiGfdqiGYXV5hgZ+H9CkthzqiUbHVpZTz2N8wqbG2a
n6W6ADLw33GqJZgOk5W7pbQkUn8g1ptvz92L/1Tfrf+RBaM+VirGbtsABSBqCtE/7tWiX6gkrO2B
/i/5tvitM50d7bcvoxYOZ2bj7v4psiEFB6GTJ+IQMFD459C1rr7y62Z6yUuG7z1j32/mbJ9b/3nE
V7cdcR31B5VXIXeB4NbK0NISZJXT5koBu21ZUE3th4/+VpGLsWNgSk7o8p3xJKIxsr+rNon11Uxp
a5fOxomOe224h9KpbP352CdNUaahEOq9KvC1p5j+nOalWrZ1OphmyP0zR3F3F8FYY+v1d7okoiUJ
6b2tiA5AUpH8c0bP/nNmkfybZMBma6p82LLFWQKo2Xj6qbERLZVs0m28Yx6wnqN3+cmOtG4zfKzr
iruloG9ap1Oy+1+4/tiB5sTVjMhi/B3nUffZtJvwr31s6Wc405jetTAeB2JAwIRPuFV0n1VBjv5C
qcF9Nd1PT2bc7cXfsO3X+3CX+Ucyb+KJ6raFKr9k1eeeiQeR5hzgJI4aGK9jWVXDaZXNVNI0Z2O6
hZZyu1uH2jqnWq72k5aOikJRsc1flT90DfkyLSU2ufWic+3gkAG4KfaPyZGm5uaMW3sxevI/11Uu
ET6erfvoOTz2Y7TE1Z1Xec4/vPzrvRGm51EapvDDFHX1ogKCM7Ax0uq0hAUjUgC9QkEpaglzqRHe
bgcamJt/dnDEZzvZyuN827ZfZUcZYzp1e60eqnKQcKeNab/deqIfdqViTB83IWuQAlsvN6Kx/ciC
sA3/ilDmfze/L54WrvDHsFbzu5qDuEkN39oXJcvjjW0Gl1m/5TdP0fpYN6u1YA6sa/Vj1ZUTIKIj
t9rCoqrlPhlZw6mK1DNb1aZ+1oQ4KB9dj3afU++UAfi8S7zRyUybWdKK+qjojObDfQ9nHYQ/5VCC
UIGA193DahkBVLHD069leZNlZCO2Uoj3GP5JbMlx9S22DW1td71D/NKY6rHYH6k2QzAyy3k+RxXf
NfmXDf323eItRbpMEQ9ZbqR8yIdYvYKD1i/0w4ADsfgtU+r3yUDFKyEMIRXPsX3WdRF8my6p71a6
Potr9g5fHpOYIeY02iaeM7380DlO7hZ050Y1Jc42SV6406nVNkFJ1WDomPlq7Orwb2d8cWcrsQcn
N1bqT8HAulxHxZg8qyTfLH5Hja9g8m2QZxsdkMfYtZG+DLSeU2Yqe0lTpG+R4bR5fUMT9f4q16Wf
szGYQjqZvI2u2o1f5tzAtq4nY9T+Bq262VtOi6A5JZ72jo2M5zUbUBgwzvYFy13Oh+fb2ZLtDdjP
fwm0X/zSI+betJxBl9JCMAMcPL05/+qyam6w+P0c4aBX4Wk0ZR9lOGfmx2im7CblJ3T5AvY1zAjd
dR5IYPPpPqcrqE1NLMLhWDC2B5mopXMVmJWPmWB8IIWyWaMo5X2WX3Ca+W+nl9MfiYT+LxzFdlPU
S4U0UNXJn3g13X8ggfXjuPTNZxXs/lXHxxwzyDfWXwtnREwGOn9UaGuSX/ntVMf8vcvGEyXyeT3m
jm+8lP7ygW+WMwMcxAum55okEZZ9D2kEp2c0PBq21DUl07dyUemI4K/ZpuAuoln3oy61/ONHQlJJ
Kev5U09lRM1QDf6ZTU0XEgsXVLWXjssUf+Q0czZHyjyL2z0YLK02fIl3+aKdEjuVXW6JFGVIcdzF
PWx5VHdYuQYR0sPTle8iUOV7XIaSf7fXYwNBvdGdZV/lOt3MaFmBsJKy/O9lN5zzRqx3eexSeBtC
zlJwqyiHzSbVxcuRqWlrMznt1RvS/PzRW8KVUiv2oz1DdMnUBuPaXdqQlMLU9GHUZYWPSf86Hrfx
gwg2+RLuieTsFnv71LVz/CcofHe7SihAfaEprPuakVXf4YzotlMZlolNO5Iv3tjZmzn1uIEx/JeD
+1yblisgV2RccsSG0ZNtnejP4vesciiH5asyhqtj7TacPiG1uPX17FT+TU0WK1dY63eUv7WueCvj
jsg4doachTSW5EhNTC23zf5TIt7LejApr3j4KcRaF0c1rPXFr9iIs7rQ+qH12SfAgWDRz/WQV7fj
TjjCOReJexVPOvouGtleo2RniqkNI4Y7x/YFZDkaDkiP6Zq3sYjVIQ5++s9qADFyLfHK35WQT19r
PVPlOM+ddwpCw0TfztVeZt44Tu/OsCaPIfI6VO8tMSSpDpp6zOiO724gNrsghTwtf5HiQ6NUP7de
fSonw+wVk1nlp7NfNL+WRERr1qxUClIX6NpbGRdbwlU4l88xBW1R2vRzGZ38eHFP/Mb9zuSGvbnx
JvGOhAqLO0Z3bzoEdTDd1jji1ouGonqJaKpW1zTzcDkqxmoKo10rLolyrDk7lItHhzGIcaYHBYeM
BCy7zt16f5jmekiOu1X6Zmu3MWABozE1TcQ2PZRr+FMMFRWQmvUytpcygig67jpQb0He7x9DYp3h
wG+obxc7e+4hWSce7lrnzZ9Z6P4zob6qyEImlC9Ihu2uitZZHdiZ2/vZbqJ+dIhfmIvnpAcEpobM
n8eNQrZyfHf9rWHsKBe53Mvcozw+buNh+9S7cOjm1TNvgYhnfgWHUZ3NcPK1fzZlEmFrLsfki+q0
sT0O47Sv72u+uL9iiMTLZhyq35rdLG9dsyZfzdLV6hS7bftKjrr8Q+d4RRe2L5p3p+TWTR027t+7
qBLFGpJ0J3cMeUqTcFnro6CXNz7aJe/LywjWPaVeK939tqjpbE531uJfoZyAF13rkQbgA2DXh7LX
sU3JvO3sMY4rCtBROzW/tCUsgST1vRWpHZV9n2XFGOpFbks5ec0/hh76gb/axkNEseO+2TuG54Ge
263ehqwB0SuPOPKbn47efvgQmwnj4qvefyCFzRmGp7gScXz0YuQu2boO25rtZdCCTEXL7FBsbPeO
S6Uf+6yD4f7nbZFD6DC/Q+ldgmTt/w75QvZpHi2Dn4Exs9ZskU8BeyfCrr+epCdqgkJ9io8wAXAc
jWOvGsrK9+BxqVZ9axyx4tuYV1YhSshD9is7kimvxrlfT57HjIH8pvBZLftmBBjH0EdB6eI5/N9N
d+/6FXPbVu1Oc9pBfWUWtmVIRykagtRuSw/ippvonkQ8P0rnPlz+Q1NklxQwxOkPyFnb/tCMQgFY
9UnxaDbCcFKAEu2cDbrZ9RBYslazoElo16YbUN7VeT49J5LtPZs3atR/ju/6o7Ry4ZiGn+ePl0zT
qchd8+LtMnno6fS2NF4O1ePUFq53CMiFeJoT0hyJ3Z4JgG/D1YOuctXCJOBMnitOSwJk9NqoqtgP
e1UYN+u6ttzvtNSsagHXYJPGmIfssd8FoZqi3tf6phxj9zL2/WzSHg3Hi+KpooZd1D/1mDizCw5j
alLTEr9Ekdpu0iyiYVCcl8KP9wMpwj1UZl7NRRqTDZ5n4ZLbD9nWs3NWbKlXYKr+Qxet4T/lJ3Lh
3Coof554gKI0qOvdOem90PuBInLzsgaiEanrlttEHoas6dZTZdRkfdMj+96GytoYCYa/I6x9QAqr
71di1WihW5N1YNpf4ztIovF3jrjYQQAAFJKW47qD+rkzRACl1jvauXxCbumW3E21K+tPocodUFIm
+iVHldAfm0gkW0ZlZfyY2IrJKfT8UaWOM+3gzFutr3LfQyoxW2iZlK5NrKIRk+uYLXB8Db/kTslt
ZGUwZkHVy1/J6LJXuzgfn6F8XCCMwV0YhBYaaWcdw0lt0dw/LiUj74FqMX3VaMWMYQphhoNZlfn0
8s2pmffW/rbSTe1eeTNdm+Mu/Sdkv7Rq06GdgLA67TgeG9i+u70LAMBUEcy//08ypIlJ+m9vGe2D
aPP5VeTdUB8T6jy/A19znfbG7p/rJsYHf2vV99AR28Fy4OcP/daGHEF5572aWpKua0CfLpHXeV/5
wpHHR+UZgxfdqU617fg3agXA/L4bUraWWNXYkIlvIU2tCo7cc/IBBm16ZlXd+4wS3+0NyYL428JM
cJElyk5pvbiiuiO+FD6pmAfzq99itZ0jf6cFofei8Xt0yGlhWg+/BRmSTsYyGt973kqH+Tba6TdN
n0zWal6cu7r6OWmsUvlTy/U5Z+vsmhvIERy3qH0jkebl5IZ3NthlCDXT1E/W3Zh3+SvbB8+KkLRD
w30XR4bDasSY+DzEbTXcTHnkWQimxgSHIqqBKcm7jr3LMkjisQJSVYLD7LbbP76hn8OKUVNnPXDq
q7sqwFK9sG2lgQT2KNZwo2nWzi64dpNDhHt70z3pn3SBU9J62y3Hnk/PLrlDWxrGovuXi0bKrLVq
YBU2fvdc2WRaM/jyksJe2RL04tnSfRoZQZwsRKn1ODH+jxwHsYJ8wryx4Ia3DsnzqrDBqcyb3qSa
sw5Lkimj7UrizfuOg6qSaeMussl4SLY3s1TipXCrsYQKHsePVuegtYYIf50u1vSPIcmoXyM3zwNI
s/tIcHDnPQ4oU3Igu0bTxPHDENuqdcc/Ocifc678bXlsHHdqbvJw3vd04PUKT9gC4f8q8RNfbeHI
j800Mcv7cZmUqHsoU8hQ86rPVoPNYtUcWWjFqDU0Ua/Vo4cDdjmOsxmPRT5B8Vupfb7fzWOoGGsn
fNLwp6T97wWzQud53aejIaaP7cRRnG2V5YmNOyf6N/vO9ky3rZlu+jjkytlwvLhZZAL7AQ4eUYWK
EvkckoOrrkqJhvznmrNU6Padz/jXFeB2RM94eQasu79V1rjvm65jNzWeFjcY3bvvMFoBnonsJuu1
ggL+s9SRiRASNHD4QRENV80k+C83oxkYaWVUB9mg4+AfvEcA24GK4IcsbvBZtXJizSLh3fkCOwEW
bznUTKahD73bbWyc37WQEP+i2IMyW0tYfnDkHDI+UuC/B/Ljume9+tunRYj8zgeisIVlo26P0VYl
YSYHM83nlRD+awAfZ007HqFfTEstUjI/F07Wxbvwz5s7++9O0JavSGTV3wVs9p2ET1ed4amb16Eq
g+9x75RNGXocMH+4uc++G+SdTeJhHY+BSdwv1OP9nnp5hfEfZ6fUV46u1z8tRVLBtUfP93iYUYPw
IJPc/I/30Q6ghwM8cWnqjREP5c1wDLVQ/XEaS3nzU8QN3WRb+Z37DUiA28X5QY1ruJ6ickdbWC6B
I9gYOjEVd0VQNXxmmAGRWZ7X7dQti19nDb/ddet2DlwyJsxv3a/zU9/uDLUin/Ig24Cr/WPQBrbK
eqf2nZudQuM8JYwoeBeehRFqi9ibTxUL7HOkhdtnSSDEdlWOynuhFIY0AMdVzAZRR25LN7ugM8XP
HJAWed4/1K3f1xzua/tLjNBj3NIVqcS720dPzhSa4rSKufkb9UxHWdkCVqe1KALuM6/uX+bBBv+h
ngefafXSRek444aRb5L0QvfO3zZvv9WjLEXq6xy0iR7X6AFBd68PMffwflBzPHAoiWDBVmdIhDgV
dLnUtDYPUXXjcXyAPKthdo8yGcuXShcbcE+wipK67sDHvqU8YOV+DvfM2xb0xK7e9avvsDmkDRkW
BX983A9h6+1zyhUJx7Fw03xP5PfKA4yPex2uDVXpsKPhdahjYQH0V/tL8VW+9vuOsdlWSdllQnP2
ZUZ5irTjthv6E5BQ8Tipn0yOeg3dV+Go5Q+uFl6/dskRoGxNb6eDkvEks0L0SDFkHntXU8X794FO
gANSRi1El+dz2GrGLF7O1hv71C2BGAg0IW2FrMSJJbYMh5maoMb1z/VMfhO3QZQfpWWJSKXeklNr
ZlHdBgS4hmlsHVumhSGNKKtbANVLvIXBdx8M6k/LkaL4EqLlqnMZiQ405Wr5vOt6ud2k05W3TGfh
7do7UXsOTGvKLAgaRDVMDqA1rmvc8UBdjACA2QseHhUE3bvZFj7I4JfFU8PS9ceyE+CDER2hBnvc
5791XPQbLso9QgbE1VEdoXrHm75nTDlRnT7prO63ccEy64/37rJ2X6IWQXljsWNfcFwvX6HB1OV4
ahnuge7hvGbMkBuH0hD+S0xT/rfBrX7XoK+vsg+RTuQ9KT6Zrwumt3lgND+UppcPM3IPFGJwsGQn
mc1CORipcUWQSU7Q5jp+RFXHIbgo0HJukjkas0qXEz/FGvHoz3HfyrRVk3xNkB59qNq1r84QxUva
eK39aMmndg+VMuKJeWJ/nauBf3wUN7+lXMZXbTsnSTmr3QqjELoTlGNyZGjZir7ETx62O7vbPs1p
SegLUANx8sBcfTTGqbtY+RG4s/yNFWl5koIFNZ1iM315TtEyj7AE9YccWvOq4QMy0uWLf1MykoZZ
Tfhqh2aFyGwCPn1ScE2PyIJXv6G2exLqM5JrMJNsve0+2U5DSdk9SpjykPMFuhma4Ih3Nec5yErP
LxExkxMGf94j2Ep/zmT8MfzAMh1pmLptY+BOGDndvxJvU/+nrRk7fAd7/dDWTJ7HzRQ9tBb0bnNI
KiPtyVbQ2oMNmyHbIi35ZDlOyeOec8HAjcf2b68d/cFCgHe7bMT+4rmbs6SxGNYXWWzVs7cZGkI8
d4WF4/ro+gy9Bsx0Hc/dg5nz4b6Rnv97bNn0n4CdfJkNKK/+buhc34tua35NoWbERg9eoQkrc/9V
BVuH634r/XsBza0uXVsMH8p0PwpEdhCdrkS3zefFabVIzZJwX4htqaCTIBNfwhBRS6XQ/Kbr0M7f
BrfH35AVtGDe8Hk/fYaEAgTS3bdUxVaivUr0EmaemoKnMtoD9qeGFOp0WTz3yfqrfWroJuuBK2X1
gYqOxWObzX+WzvEmVdPPkztNsuwue6/btw4SmIc4qW2ZCcAAJ4UvUEkK0AT8tIda3SksBVE2Sm/k
7l35Q6dByUVRG6EAxGtHbPVFNjlioamw81Mx5cgqqh+pfSrlqjY0aIt4Yx+vH/wAeJtvuxIP/TgX
jxh3CMnN3VZeee4M7jv+yJJ4yYKAIEjdLfEhAkh7BUjs352CYI5j5NRgsWYs3Xt0km2Y4S4BrGJH
C2GiKzfaMs5WBBuMW+3TttDfchCDz4+sZujjA489XpYCld6bUH5vD77anMsqKPzh3C7sR9wH+UvA
5ML3FIrl0/V3mH2M7yUdMG6wsZyLVb26eRnk10Svrg/tQDLMicefwww5HvdjFyDkhnU1Q8G07o9g
TE0fcj1s3XgrJOdJGs3FrA9zLYc9FeGWP3iJZ56NF8+fRs5yvLikc9y0NfQ701qXQ0XK4APsbuXI
i8bi0vk46cFfy+7srANqHitFf8NHnZAzRJ5S2YZw97sMVyQtIrdkNjlN+K+Xqg6PYjTtx8+RwGYG
z0HxAdPDVZTbhvhCONL3IV5dHA/KL1puJREDyYBL3Ncj9gIkMWF+v0c1hX474Bv6A7V35pDkXdEz
Bsnyeg9aUOs+R48PaIHi4zSITd/rpOPCbIZm9Xh8Rv9aB/BMZNs4Xc3eFOpnZ7bV19rt0V+FBhwR
pvKdP9M+sAgFNek60ioUNoXnYC4sFidnFA+N/4ensLpFjv9l86keMr/tmfCikpk82mOP5Me2di6V
16NhsjvEJod0NahjFTOmp0awfaYVFB0Co2T1rhDiqPhIoh2277AV/keLAI4TyufqrVrjXNQ08EoA
9iePk9f7jz2oc3vIV399HzxuSh4+uX56LV1AKcKn8MZM6L3SNunK13WDIgOHWoM7nM8rTziCSnVc
EPONZED1kg0+0jAX4eg61/xwI/oMbcWLTmyBeO1HdNgFVFWdzWBKDtm8fR+xx76t/tTdt05p/UtV
986pFXaWZw7UQWfR3M1KopQABqQUCAyhNte6hfN0f9hDdHRxigPfNxebBA0cQ1OGUzYKD4CXhhbM
DkTmQ2kbX/M+8SPkI9qlOQghO0x8p9fSqcFNgcTvcLGBGLRWhxHNQCOaXKAIEAruCjUfTR/V/okG
GmDsavHHt67y1m/sVyokeQuW+VDN2/ALH62obxH3ljcVp0WTRevPJgWvzD8CiUxZpBHz1ht5o+IG
jzfUdbSv1YdUcv2G1+NvHfWkkwNYVR0/jLIBBKbgcGcHIOcWprWNg/EPxrs+uFFBV/5GaDDPDFmm
X5DJlAKdiMWCpLOxR3V1KYDRpluMwtOdQVy+ZDEQ136hILEv1QP8qvVeUFXsnwxbBg28jWQ+vc6F
xg5yHInaiq4E9P0Had7rmy18u5zh4ePukLAJo6tYBCmQ7NQA2kW0i/eE6DPiueIwuVeLThQKMBUz
UHfdrwnqHjGVUzqfAklEe9hLHeRHBCEJcijW0eYgJ3RBsNs/L4BcNkIJvTY2QxaPYgqZqiPUZbB7
ycvcDfHTvvirA0G58zHxXg9n1LXr3W6mHcht52Q4QIYszwVC6QVOyNUDOGasX8sOauqwdN1I5g7K
PwZL3Wzgw1PAkTO6mkU/RgziIhOb5xktilAaWkHw2MDZEteo+z3KLwN4ckn8EUNt1jkeNCG0Wxue
yPvqi2NFZFp8Aq3X3E2+Bx0nkY6T0jTSTpG1o/EgqnxR/GJgXM1RYQu9JjTGBVVxWiFYiCce39U6
ZBkMVbPlqd443uEOAXmuSP9mgUZkEqHn2iv3I9CexjjcEpdJqqrR9tD4Rv6n9pYzUJTU0aTCb8Bl
kwrdb7pwWD+P9VD/Rozo90c2eftqCtWoK8GwDZ9R9v5TVHgkaVm354mcw3Z2YQpd925loPkYKhP/
IhY4QXBETVJ+rJMdD+nue/P9GJfeX9V5UXCoKutc7UHR9Q9j0o1P69YGDnqNGNV69zPON7mvx0w6
C0owpnCB5boNpz+tqtltK+I/OeQRbuYH0HD5xHEAb4TLDBmu39ZCIHgTyyPH1G4yv9LoGvtKzKd1
+P89IOfEpJ3TzXccjXDDaIfyN9wX9WWTwWYPiBygBJH2DO8bDrnpMCByG64JSXL+FbaN/bMjwPUy
oAGXq8QJq+3A4SLio7v6rJwEjM//NYU3rQzRunglS9c8bWo03DB9WHyoodz/uTlsyUmPif5MuKTH
Y8iLBfswVPFA1EwVoQXdGDMznngIbqkE7w3OBYY91m39BS7ffnR9VK6pSwT8K8wtuMw6zdtd163J
B94rFDywxMEA8r9XyJR9Ef9XV83+WbJP8ancGh3b0kRGZlVZBfMPhReYzCmj+m9JhisVQe5OkIAE
nYPpLH98HJNJEIi23d4gOHEcfvwCqu56WjdvTp3IQ1tPJJZQKIuqYjzGfYLUmruFTqW4kHuRQcIO
9/SdOdshckLnNihaSgVKd627MzOj/jN0nMoMcciNFq/n6Efk2HwhMa0ece/OaAtLrxFHVOD548z5
pDJGe5fVrOyWXx768N89fM1LQBnlh+R2vG262n+ual+2T0O1LkTqJKXZLl5s7K9JTRNxp/voE/fT
13N+3jq/el56fwJtWjeMKpuzgzAyuxCOunuxjo9sRiI8lrJjRbTTEI4Hb+atORZzaTkfk3Vsr1pp
vQXT8SrjBDw14HwI/Jn/WWHh+erLvRcZqWYdWQ2Vu1WfcYdY4oxJzeR3hr0GERct8s8Wrdy3ZB3g
p3adlSKnAnw9lwoJ2YbqBUnD7NSf62jzl5zp/j/Cn36g1c2ukoOAGfCI/cZ/xwOCuqPBEvQ+lJaL
fJzd5DzUq4ZZxRXUXCyazmf2k55e48qbkMwHGIJWdx/cbKqxPqba8+oaVQnAyCHPscYwR0bRI3g0
02bwP+bOIzlyLM3zVynLPWqgxVhXLwC4oFOHYAS5gYVgQmuN28wBZjVH6IvNDxHZ03S4j2OYq+lq
a6tsZsTje3jiE38BE+A6qoDcuSGGliYNg5bnCUCN8iSPZfh9MEHzOkliEOXCcqxKpxRN7yGLVLBF
eR8T5NJqDeJtrqT6RyGVAe+00PYeakFqJqc0vRbKpamDYCoMMf8kh0b1AtRsEraDMVa7AGrw5Jp+
6R3YUmqyiauUyDQRlOxRMhvzA86K+bOplJqw7QASvLZSOHzvAtpNFFki9a6ehPhDPfasU89++FbQ
XB/IN/vyqoJ01W0kdN4bh99L/KROVrEfhMgDEEPx9Gcdh/7zWPjRS9qMyueUpPdnWw5pSDuWPWfL
SiqMtg8um2KShlKHXYOD/5IkdGekOPWo4abdREPeMIsdWPtSdsiR/JzXkD4cITPgfLtVUEnb+FVj
3DWRJgxc4ImkUQWMoq9VEYefLC+2HmggUnvpPW8S5lLXkNumLkByGUKVJGDkvvtGKEECIoO3tLFw
5TtCsfK+6wFFi21tlZHqjqAiLBBfzXhQJz1F+kKc351ILJNwo3YBBdoEbIeykVLTuJ8zUI2rpp2u
6rz2K8drMdVxUXCSb+puUj/7MXebjZBmiD0RycrWrAqCHKSbqz97VGFuwjJtZLerRDrnoQm/wEbC
aOgcrSn9xO6mUfiKVh1ffhgRRDfDSfqkDAZ6LSUITJnvR+Bm93EuQ8GJM+uxib1Js0nbA0IJT5I4
JqIsfO5DZfrshV0rAQ2fK854I7Tf1KhWSmfqqcg4E/4T3qxjONJ6o3r0kPJVBYC0JNj2qBjSLcSx
6s60fKDHhpQS7/sqstsuHaN+4P6nUS/XI03faYh7bwtkVPX3iVRbj0IWoHJhWfTur5Wup69BY7x2
vWYca8gWRABXcqRagl03GCw3WSWQoTY04DeksFkEITHK80d5lAAIgB6rodN4bCfaJF27KYdgLNxK
HCTVMSeo0c4gtu23TumFftO3lRRtrcCKOWmBpRN/AUWdANL5fuRKFAfDn4NPiWbTToLUOWkOD59w
bYwBX1ilHB5QH7PS274LzQctjJPSVbopgbCVg7a7h/xDe7uFscBilEr6U4ozqd6OweQN7jhQvNr6
AeGyK7GKlTtxtRNxRPSrWNikECTqQ7L3ISwNIowS4wsByGdHaDJyhF+TbMBlPYQB8iFvRhRtSkwA
brFDaL6CnlVpR+a1fltqdKAdZRoLQMZmEaGPqHoSGFzuM1J2OfrQSJFO0ExNFUxeD0DbTWAS/cy9
YvycJ1J0r4JPF2foIFVk6rIG6Wle/Gl6HSkhFV6qhtQRicMijdZNYyTiC3Fg3zgkLhmBaVeZ91Kh
lNLOU83pxRd68Rb5kE68hlam/Ow1SZnLNAlATbQ7/CtKxMFEp1TM7qEZKBJofqUNaLhjb+AAB+JE
GUMkPgZYHsROrop8sE4UtU9tXdFgLludRm8s1tbVKPhNv+v53h8n3vVhr1LjuIqqgE640lFNQmus
vQEawduZg0O5I2bgEUnEOu/sqaa0sTPDsgJ+YQW5/yltLdpOAOxlkFNZbD7qaQ4slkfIvy8TMMV2
xyp/Aave3c/pH6AcMYEZJgh5/QBj0vsRF9SSnU4ZyDvUwUwAjGCo8mwFKKzZfhGMBkithCJGGqFz
u5nlBX8klN3QhZWL4FOgZg35sGiVz/DH9YRyW5b88KWyAg/hxRSXLIuCPOj0rPgk5WABuGlBYqga
isd2WONU7nKKxxdr1KeO6F4BFdJTtNXA4xBMgphWkw9qCKvBoR+lf9fMynjkZaqVbe75dLzZutVG
bPyKwL8qlMKZb+dxK0eUfDbR0FDQ1swJiGRgpvczGnV0g6Ecbolnslrf+/S2x02AQkGJxFsp3NYd
b+k+znPlyqRSghQr8vIk9vlQSPc1tMCflSdO93poJo3dA7Fo92o+meG1WYSZRHneb4ybqdGT4okM
QXgSLMqiNIEKEXS+HhHvNn0hPSfZREVNIq6Pflh+1Ak2iRgIRU+CMrUrSjDjXwyMSy0aLlamcTEo
FMlA2fqU4IH/hONnsKUdDhsWxKWtUsDksfN2xDP2Mtt5KbAEmRuxT6QbYGPJKlp8x1TnRBo1qwT2
QztYlV8wivXsNi7bnRH3w4MgJLOFgefzuZrWTeJW2l0efkn3nofHthUyvol0rL50bIHBWjWAVlIb
4hWJUQKQud2LYAQVuJ3FPR0Ky5401b+uhgRQ8OXBpSXP+9fosijSc4RprosLnrcqFURXtI/tOOki
RHkbeh8tneYKrtcmaXoNjTBz3GUZubbc+wCvR5J70BqW7ecqdyMNRjcGWeJQQTVXfruzvxxOgjIS
AhKq0AtNiHLgJmxVEtIs9Sl2wlbzgVIk1ALjOtdzd2UtZD70G9F87KqIELFB5mAg/KpK88/fyHhk
InVOmpiZHXuEHJtK8rhIUjwTNzG5VgjAi9qiD0cdJEFInglbdhNn4G6I7Sj9l3rz9fJvtFT8+P0L
WWwLVE1leWnEUvRq1tPnzriHNfO7GhoKEDkoU4YdDtrw3SPEWBGHOLcZDZoCujbr7KL8sVgCME95
XNOLhxIoP+hATQh7JfC4jThcgaCzdkUGfztX9BXbh9OBVR20sT7vQ3rb1mLtR12ALFIUkAEzsZ/F
TcfbkR7aNRgJBfx22bilWZYfLC3xt5cX+XSTHY+8mLKZw38EfUOzEQU+CF8UosPic6pWcndFTYrG
+uXxlnIVHHRdQ45GE1HhRrB2/n3e7LJ61HIpVLlucEYSDz74Vp7cIl/R3DndOoyCQyDbBlYG/+14
FIYOFatkLyu91By0Gf5mptKBxnz/0QBzvbJvzi0iituzJBhNQeSfjofDUNWzUoGdWjW8Yw2lYocK
5BcINtL+/cvHda2K+Jgi+bu8LntsElRam5TOEYLonagfG9MpjLrLVvbFuRU0cWAXIb/DSlgKQMEb
q6oh5CnySrm8IkiC+AVXOXRAk0KBrqgjr2ierY240EmSSO3LtOW6KwKh/+GNVNisJppLmFUQP6AK
uaYDdXZAFRgIM5y1oBcvX2+Aoo0DptjQvwfAHtTTAXGLFqp/r92BtGhXxATP7X28jtDTkhAPRXj2
eJuErd4TvDDgVBolAOvGAug0lH/jy1ko62IEAXKJ2+R4FD2vNH80GUXxfOp4nRVc9RlKC87g+4aw
aRNimpVDPT+Tx08H+GqZixppt/nYzSv95lCjeOJH2bwrPTmWBoDTcR3tgKBb5RaGC/IBEA6h1QRS
G1mbywfi7NCKwWHQWVBVWwydW21C9A37mdKP9DKnoQ3VdSfi396bdTY7MgtN9/TuQRGjYuuwbTRk
IRdb1QOwPjRYV1Hx78Sv0IRiuhCxF96zh6TvxDuANHsoiN7K6Z8ns1hnRGDpd+OgwNW2lKTq5DAP
zJJ7pvZa81mG+h0Rr0jdHou0duvD0F5Z3TM7dg4KMYRRJB7Ek9u6txpQfgmdNQCqrobA5rYVlHea
pBN5qLwEDITDPNaEyx07eeakaOB+bWQiIOlKhrerR8rpShpty8QzKTIp6k5VwLCubNwzF7fBzObh
ubwhSR9v3AruuwHVlPnFxXAom9ZwQO5pwPLVdkWn6cxGxRJQwU4EMVO0TBdPfJmI8tRrKXsGEqAr
VGDMBq2CgRvSVXoswCt/jSVrzXrizAStWRge8yAND+elSQLMaeSQO5Y25AS6YgUuCY6Lt/NF6AqX
D8WZvWLNOrRYbOB5g4HV8VpGsM8pJzFBD2Ug12oANPWltiYDdzoKsl3IJSFCZfEOLn3VxM7EwqPE
lUVASeA+7mOAfUHUrcRjZ0aZJfP4D1coQlSLvKCFuJJmmsUzawAWLaRMA7YTvFf42MQQhHgBZWwe
BHwW5o/35tocxKAbyDRwqwQ9kt5XqOzkbl4JTbByb5yZDvedhJS9yBWJY9XxQLSZVD/TMJCYevRR
w1SuHJCLK0q9p5fTrEeJuidCIoapaotLUYax0Q8ZNU5Z1OIDd1g4bsIaUEgxQP/fQLUuxuf3bjmk
eRFSxiUCwhlzO54X7e3WMCiA0MEXatpnuG4CBUwmT9j+jYGwhAQUz+di7x0PhEk9XiMJUbKiFKRG
gVlsi3EY3MujnFlBHFyIuESeMvwuF9Npc3iseVTylnVG7cDPQWrIGGowljF9G7D/Xy+Pd2ZbMJ4+
G0vymOBzcDyrXJe9Lp7teAQgaDYYDmlbc/tu3j0KkjxUwzSFe0g0F/EIJfdYaAqCA7ps5iMiFOhE
QA7YXR5l/l2Pn0bOD/c4LyOS20Q+x3Px9AC1qVlLU8HNDqA2oiyQZvqPBK7lDYTTzlGrcObTRJ2/
4iVyerNjD0FAPndYeMGWbuhxDZFDHGDEtH3d7eNIm4tbYKZeEoF+4Y0gk74/EDIUycp+OfP9THSp
kdXlvpW1pTY2vpNRICMwaHdBI9xFmpradVH0K1HrvLeXK4tbEh1Vzhm6x4s3Mi8GePUmgCwrMbMd
HEOvoZne6uJGBRHUrZy0c98R4T/qcfOKSssqRKtgSQVmlPzQHMId9TxYkmGsj45vyPID2aPwqGt6
uVUIcj9d3kLnlnOOX3H7MLGnUhbHwQipHvu6BhIfkNGDhP7SJkffcCVXPHPIeY8JkgnPNf7v4mlB
f6lQEEsHJazHhl0DJHhRBlRFwcKWtLH0en95Vuc+35zSIkHLTWkude8npE1y6HpQbdJAA6eo+vQK
ddqmYLBQrVoJAs7OjpR7DgLmqHyReCMVBU4TyQQkVTxA/djz0reoc2tI9nGqifWHCSqO9f5BZ7cS
hptX9EQjfpLBDRcTxJcR2zRaRXCqRi7NHKEZrMJXDt2Z9SR+w4eO94aoeJkYp30M7RWdGzhKDWwf
J5yGMvkKGcsoByjbYy+vZVcnZh5sFCxEdHkOjSXi8MUJHFIr8HU6BLbF2Us3YdeIt/2ApJcVNtne
M+ngSGFZ03alJQ10li6R7Y8GfbkU0bqV/XvmlFgokZiIJ7MExrLWEfTAJrFoygG+VP4GN1vwdb68
lnicn/ObYebP8CY2ivQm6UQPGxpvmgbdrtpZ7Qq/RlVzUsVq7tnNwpXY0+YyE/RriwQxIGTMTexx
InHlgj+zqZnynCDMmu+iugjdc9TdPENlyj5gbt4Rq36tgR/dt/Re911Nxnv5yJ5bYurRPCh8bI0K
9/HcVX3CWwGdRNvQlBIhNCg9xpj2K7M6t5EN3LxJC0BToU97PAqwXTUZWuJ1IrrwNQv0YKOBs4F6
2Y8rUsrnFtAAJUZVmbbsSe7ThWJYlrh42bmu+l/hyGpfp9ZS622So2tl6zH42+3fWEPSrVkiXaSr
sfhmKCYDFJCIOirMw12vAiFIuyZYmdjZLwWxhLsOxgTB6PEawm3yChm7VOyB/dDcIlWkti5JFizo
y9M597F4DXnSaQXMj8fxQBWxrwmxlYGERtwKoNNdI++MxwLW8Me/MxR2DeRXvBrLInhaD3VjCeyL
YmiKe9NrAtojJrBe0EV99PlvDIaPKAmQSA3JWGxCJG0C5KmJ4DtaD9u2bTC8BDHudk2S/o0dQVzI
2qHDPq/l8RKCaVL1OqV4oiha+oichXmnm525cj3Of8siWpqFko25QMOjZC5GyZJOH8OJfZfV4Cjt
FuzoFfdx/xRQ0tgWLYyf968gxT4gi3hLEvgu4gmF8pqf6jTQ0NTKnGiCIldFGITh/xSsfKzTuVHi
U9kUvLUUMZZz6wm8kxqM9cyoBuTjlY+5WR1QpdP3YhV2KxM7M5o5u0Yp7HeZxHUxsb5VBFzGaaxr
vaAf/NQSPkUWrAyqiNMDMn3eSpx7epZRsZawCCJ0IZheem6Eog6AX8ghttNdfy5mWkSqyP2Hy5/r
7Ci4G3KMqWIw0vEuFIROHyYUmkC4ocKqdn51B6RzTeX8zNrN4ReNFpKSuRh8PApVdBhSJjj7rBu7
B0nyZrAEzN+Dmvb6F7n0kj/fPS22oEznikIGuetiWoqeVKEfkIqgMkaSkMo/w8x4pzc1dULyEEyc
uNDnnujyXZQFBCeyqSPHyxWUdGv0Y6juqpkDCAOSmsg3WznNp19rrilruH8i3sUdrxyvY9kVsHA6
C3xfUrY3xhR5t2Lbo/x0efVOb3coFgTLGKdyu1MoOR7GTEH6AP2IUcdo8k0ap6/TDDKr9GjNBetk
QpiUkIYbdI8kGQ+8RTKO2m8ltCJkRKkcw+c0F4pN3ARr9fFzo8yHVld5lhQ8IY7nk5DfzJRbUENV
AkYlrJTgRg21dOX1PckVmQxNexywiJFoWS+GAX8KyNxgmArGb2nHmYnqTj/2sXLbtQUowai2QOlB
yeeOQVSzfH87judkdhPjYeZlVpfPl4hEfKvOFTyoYaZrKf1rBuh4JYM7s5oqXQaR/jx1IYCox6sZ
Udcf9IBB5Lb3rmHEgJoRfG/F1HMOKo8eLi702aaE+IyYCSnq41GqMKurptZfWtjIxZxlh/tUNLa5
JNtUFAmjoJfhhrGy809qJ/OoUJyoG6tIEy3vDbCK6AIP+svQHqzAvEm7jZx7TqJH7jR9vXzIlnci
xWlR1lGEJ3MhfTtxLUUiZtTLCVgXO/MLuiqe0/Zpdy2g7L7xVS/YXB5veaiX4y2i+CrPcQ/TZlRg
4PU2ykfmB54X3q+h8VYOwtmhsALCHoUuNNHo8bej1e0jPDyiWwm5irEsYa71otfkwGBfA4ost+Ov
eb0ZbP75m8zMHyXDRB4POipGXjdBBoF26pRkZfXOjDLXxOHYzXW9E5MeTfc8YypZPQiQPayJ1Nuh
4PLemJC5kI5oWGOoYPD1ZX+rbaUAqD8SkGBQtF1P351+2mRsL++E07lQL4B2QSeGMhrhzPGKQXGY
Ik2HDemFRUFmXgcbMI/vvdp/VSXejLL4LmQ8CA8MHUoIgJhtxLmexVh6vjyT041GiQX9VxPtGI6Q
vojJhkRoZH9Cry2vO/2nNCAakcACnsUrjDUzKGl+i97eSEQwDEbZg04MPhzy4lXsEWJQx44OWTqZ
48HyRcjwvNX1DRrv6QN2q4FDOFdcozArO0MYyVdI8SbvvHzJWXmRcSEUqUaK8jJLTss2q9PA+GqF
UA5KtBydQacaf3lZTzbIPIhKcvcr8jxZ1hRtGbSK/ed4LFNro5SKdsgydbR2l4f5VTx9s6Jgbvgf
1pIoXqfbuewDiZMmV0YkYH8p95IL7k+6QXOtvdNaX9sFpJZwogYNCiPMpz7GcgRacetfWT7SWCL+
3+87FzMEaD52MpGPaWL+ubwhMzPri2Lo7Qkw8k01xGgi1UqzUudYLO7vUYjo6RHJjLFsEimeEcYZ
gTxNc9htut7pbpsI0soVfG4UAjcSMaIRlUvr+IynadvR1AhQWsjQyoF8MV6nY1V8uPwFF+fv11w4
dlDF2SlEpIswOzQzGYk+pCigQ8AqRof3Ti/j3g3h0a3EA/MvfLxXiDXosYLNJGEWly0vuBLwbU0E
70WpspTXFDXX+JDVtCof+hJfpm0cTqn8AYW38McUoi29AgdaYjN/zRV0BUGPhKGjumyrqCrS/sbI
dwui6lMLkQlpMGU3efEeSea9llcvbdi/tBL2QKr3MdParwON9ZGItmziK3T312owZz4xIExeWHku
+wKSPP7EpTTKwQinFb63LlzFfKUb4t/24+VPvDbK4tZLu7YHsAAprswbw1akXNnESN2//+gxF2su
ZhINcRscz6WCPetlCdu1nfxgK1uDsC1kZKz+xlzm8htXuHqKLbYwcEhQdeMT5lH0Avm6vhM6QV85
FGd2Ki83WeGvsrxhLlYMCIdfdCnk7TiUgB2lRWBAMZF8gjq/uRELBCPktigOShd1ny9P8NzQFA1E
UF1zYV5dbAkY3JnUp3wshZrf7SBp/TcsF4QrGOXaQ4pgHapsuv4A8HgNcni6TUDik8ahSkL0jBLB
8QcUejpVQhUhDWKq5W0UZ/k+sOq15tHp/EwamrTDaNsyweWtFohlp4tFOtqw/z6IuvatU81P3qQf
OsRhkINt9oZavQ8ow7mf236IElC9nUvGixgDQlNPNp+NEFzRRPhqFWiO7wtJCXUH9doicCUzbNEl
6T1DeL38ORcpwq+hKfCDlaGRpOjLdA44TmBZMUObOghnZfCiTV4E5QYbJdgTTbVW0FhkP3+Np7K0
5HbUnubf500ojWq6HLYWUjvezJOQENb7kvi+twVkHsGhNIp9lpvh/vIkT9+QubsJzJtmBkXXZTcJ
I+wI/jXSjWglCU4s5oKLenuz9ae+Xbllzg2lg26ZsxL6x0u0KhpwE8aQ6NcgStjL3N1iLG48K8zS
rRRNkr4ys5MzAYgTFDr1htn7lX7gYjkHKNqmBqVDG5AIESqks4oYT7Z3rt8MyWeIubPA7lzinJQE
ep+Jc4EDvbNwJTV+jQypcdMy6VZGOpnPL/C/xjD4vXC9zT9/sz2CaQxEpI/QDB3L9gp9ktSB+ZO5
l+dzsukZRdHZfXhOA8JbxvSWByZvQq4LTcHUrDdjH0SZm+iB9hPynIlsXBGpK/vidGKUS1AY4BPx
mvJfjyeGYGkXGSVkaCuutU0ZdJBFPX1aCXeXp4uwgVMFLECldMIZW5wuqF4SdlIgglrPE/E0QphT
J4LATo/72rKUD4JsrESBJ0NS153fOiwyaRcqSzxhgpfgoNQQh8K6ktwBaXTNsfJGeJAQbbq3zGaW
whubzeUvKC8yJU6zTjRI5/vXoaa5cbyeg14HsO8wmZJ3QApsnDU20h0CLC5uJI62oQlmX1f2ATF7
e/xyeexlo/Zk7EVISvTW6uU8duG+PGUuXh/2z8PDt5VR5r/lbTS6nOHiuVPCSlKjeZTbcvM9dj69
artvTx/XnB8XNbCTuSwOXDL0bSfGjILdtt06/SbfKbeyu1YZ+sWpujSb+d58c7AbUymsIGKcziWq
5XuFmy+T/ePzXWA/1O43ojIbJcWV2+QXsuTSqIvzkNZZbaBoWdvlBlEnh3KEg/WNY7q6+233XLuf
kb9ZuVuk+btcGnM+MG9mCq44GaXw15jATx3ECewn1Dfv8Xv9jKDn1co2WRtucbEoCE7IyTzc6Hyf
tuIOR6dNvQ3uwivPTnbtSni7rFCc7JdFAhursAAhyM3fMXBS/qPaKFY6iIutrOOZe+XtAbcWL5tp
RLWZzdvf1L623j5EgbfAS1PLYsQu1lqYa9vTWlwnkSnIGpJWv6eV3KP+7xpbnMWcz6Ebun9C4OZC
Ee0/V9dz+RQtTvmyOdb7KQr1JQMrH+VD/ZTflQflu/dAfaka7eLb+Ck7hPfKg/ZpZdusLe/idvGb
IdTz+TuiFOnC4mfXdHseRMezDafYZBvfNR3TWcP/nqS4y/ku7ptRzuKknrcrLa1tuJfcT6kz2a+e
XbC8+Va2126eZUC2HHBx8agClkwB3VtbypA47zyYIHnVHrrYWP2WKzf2Mra1cJPl/WWo3vnOTrJ/
ZPbhT+fj0+VPNx/oC/fLEqiNsEmUCPMo0xZnJQfZVSdz1k7f2iCLW2VIMkSCMgZRH71didbKE6yS
g7fyiq/dJsvAnIptolbzXIS96vQOfCv7h3FrHNaSurPnmz4jMMSZhKfLi0u5js00E+ddgL/xRuLq
UlyLB091rOvUwR3wsX5ALHtX7dQba+2GPrct3o69WEtka8ZE6xm7cfuN/pRsg22/Hd14W1/J+7WS
+LlzTRdBIXul5UPj5/j1idDAjijC1XaFsDxm7ihUdxjWvbZZ5UbT4+WtuDxbhMkzDF2msQ9tABzi
8WB6E8pekKiTIyiNskWGCcFmqQqxbxunledgvhfe7nqGAqgKfoAkxzTIH4+HSkxZH+QOUy4P2vt1
bmUZSColWXnelqs3j0LRRiUBgYRLdfp4FBUDbKwmUVVqoB/fo2dpHKouwdR0lNP7qEjTz3CUpId3
ryIoIJVWIIUHmuKLqeUoL1R1gQ0kXpbFBslXrim1SR9Rwk/W9uLyuWGC5HASTcFfGcKyoIfRTzVZ
hjA6RtZlloOYRv0ZjTmkmiotV+JPidQ1aMmmBpK4FJFrwUaCMX1IotF70pqsye0KHanuqkx1+RGQ
Sol9URUWpl2IWDJdXpeTOJsmq0huK1FqosHH9ll8Dfw5ssYwMI2UjVgrXLkKrMipZhdQd6ixkEVh
WuuGaIt5avetQgDth19bvulKtAOnbVQo+hp9fnkvzr8Sv4lGbj8Dg5bdMwEtqBCX+8HBvSFGw1iR
bXwu0udaCVE66IvOPIyFTEQUdsPKZXl62BQ+Gqg3az5v9AePVwORWKEf4Zs4VWO+lGBCPjdoHN0j
7LmGdz0zkkwTUqeOQVWBzP94JL+e3fQseUK1bxYtCWBPufkYIUpKd+r18kc+Pdewv2VrvpPBEmAf
sxjLEIc0RzHLMdDW2TTV8JNLy1/JUU93PWAJ6he0KiggauLiWI9T1/t5ycY2UWjWN37uCR/VWATl
ZzXo2lwhSowsy7snNhNS4VJRz6cVugiUc6Rs6DHhJz/1SAqXQh3uw6oZ3cujnLygbEhooHQKzflb
8cws1o/+mRJNbed4QuDZAzasdpT6ip34Y3oI2ynfGImXbGQxUm8BJiSvWjpKK7/EmW9oAdOea14U
hKmsLH6HvpOzYIw6dGOwCkVaCQFjfLpXRjndlaqoGLTFZ8YLiMbFR4xHJTYa8CZO2BfZbaLWEs7l
kn6VtsN7u3QzxYrB5kIzCGiqwMcTkkexTnC4RXV+Cv1DlAvTlYfTi3P5253eJSY4HugQNFdgkP36
tG8SRXi8cFlGs3Zwnc1cUURLJ0EqaE9jStiYqdajPTvU3ZUn1H+BvP7bj+G/+6/5w++Hs/73f+Of
f+QIR81AtMU//vt98Zp9bKrX1+b2W/Fv8x/9P//q8R/899vwR5XX+Z/N8t86+kP8/X+N735rvh39
wyZrwmZ8bF+r8cNr3SbNrwH4Ted/8//1h/94/fW3fBqL13/98SNvs2b+2/wwz/7460dXP//1ByoL
b77C/Pf/9cO7byl/7qpGHOcfT//xPyv/NXut/2FjKvof/yMLf3yrT/6W1291868/BF3954zFFH/V
dIl2LLZ///qfPzJh0PI+QVGmqTs37LK8aoJ//SGZ/4Q3NHdoQHMCPZsLVHXe/vUjmGc8aSbkBvpa
uvTHf67H0Zf7ry/5j6xNH/IQT7R//XF8t9EDAsQB6AyUDxwi7rbFszBOVcUu0S23VmlZ44xZ01HW
ES3b4bz855u1+mvst2MdH8HfYxF8UUyn54tuyuJBnk9F0tXYDWJiATUB+a6NXorFxgrqp8sjyXPo
+F/x3l9DmTMNBAQKyhaL9H+YMsvyQqY19YGTKdZ1Zz5l6dC70qjG27SCozoQh+ixJ6AVXHwdDYxs
PfEBj7H8JVX+xMtXoH62wahIdL2RTjjWawr2OU6nKukmiFZup+PI8ffvy0VMm0Hm2eT6OL4yED/m
wPaS5bajEiJrVYqO0ue4mfaTAZvWQ6KTP7S5vEq/AuyjVQKUwg6jqUFWw2uzWKWEnlvSjqnlYnSO
RnaZP/pl92ciW8mjPlS3vYceSCr0+W0QItiH8PlGHXULhUdsR3gw3bKI3DA0HwO1iR32sqPUgBf9
8rboUPSM+20oEQzTnoesNc26FJifO6ZvvYyoRyRxkX/sK/1x6OphgxQtEnW0WpwW3+kNWva7GCiY
66UGGu8FknQVLBI3RdUa3fTkS10J6LEjunx5SRaADz4EgQTqHfMWJTvRl5zcqh/8PsTo1A3MdnAr
AzdLZYx/ZkkawghXDbet/a9pg/GoVOOd7lmHhAON+Yuv71Z+lflFWnwdYBEEa7AXZMSIF3sCLXtD
RSjIckVMLeyuT2t3REKQB9qk6FHyViaJaG1C2Y0DlIYkBN1wt8KSTiu/9J2+1mU8uSnmlXnz6yxu
Cky9ciPGMNW1hCJG/rf03U6pLEdpn7DeWqu9zpNbTp59ydNmifQ05UVgEqLopyqdhScs0Gvb6hsQ
h4XerZwAfd7hJ8PMGDOI5Sp41MUa4waHJGPYWW4iJNj21ZZ6K8v1AX203TiYyqEIFEyjJO0wGgUC
qrZuBNq+1hPRCXKj3ulD+qFQZFgESbfHXPynkrWUbqzbNpG8W7jjPrltu/UyudsgWLATVHw/g5G8
yOrusPTsHDyeP1eadN96tXpd6IgTTnUM9NzHec4Ki3wzw5phdzZ30uiaUthelTNDzwtyrD0EYyeL
MR6l2DzZKm66DtHaN0R0fsYZJgm+WN6YFKwEZOVdjEYoH1tcJ3H4uQvziZZtic1ZTnTAYAHKVMQS
VpflK2u8qGj/PlIzF4zcm2qapC02TjAkZa/HieUaSTJuRhJVsh+0VbV832jCJ4S882tJDPStPuJa
bfjuiDY//h/xQW6S75cP1XHQ9NfvAkdHQ4YEMJA8b/I3QZNhFW2DqyFK7xVLptQ9bsBiLtriDwsv
8rqnKRPgcPg3BqVFD5pRwdd5WaYSpz7lfmDQzH/o0LDZ+nrX2GpV3mI/aaDUHbVYeTxfHvTsTaYD
qyJXR/oIMMnxVDF3NtSujHjZtfaqJkHemOMQ77oYLGInWA6WlC8GeYbd5cbLKMbhNZ1TFGCEYGX6
i6Lt70XndBEEkUIRqS7efXy5p7xofRTgK3R9x1Qk3RBx58JWIHXEMiicCWSjU/pDdcCNd3DLusF9
0hDuCgKSg6m7Qt7m9jBU0f7yIv3i+izPP9uSx29GmUIZPV6kOAQ9wOUDEj19VowyuU/GuxHvQ63X
tzA6Jc6OWOxyVbnCQwGu7HirtnFk02JGSjFFdDpG4g6lQBy9ZQoveWE916miOUmNnWWkfAjlqnYC
5HJ3gzXxt1FZoXaC1icONF4X3eLtYG6KVHge8M71MdqG2vdNFzsakiO7Y0hu4j7aWwji2uiqZ06b
Y3XYCNARej34BtBetGl6b+scL1EDhUsjQ1gXMomd+fW1IJat26fY/yQstO8PkauPJRq1ODGizpE8
4nK8IgNy7pGg0EaODOWJKuLi2taCEv0UzzDdPrI6V2kFxzebjdyEn0NZrn7fLO9KQ/6vycVRQnIx
Wfn/MA0hHXizkU/SkNv/+F/Ztx/525Tj15/4nXIY/wQba1hIAEK5ptSpEGz+zjj4CRoBlkWCCu3t
N7zsr4RDVf45693wp7imFNKS/0o45h9RXaEGQsUKQRTSlHckHBCBjt5cSujkrUQ00HTh+80UqOMz
ZwSiNnqwrOxSfqxLx3fb60fNRXN4i0S82+1vR6Is/Ar8j6YjHvpN5qa7cGfcs8+nqHb60b5+8jsZ
/V5np+zwscBx+yu224d2G6RutO2/jnvt0G2aQ+/vNf0gUu4z7fruqd7QN9qne2NjbqcKczwa/som
1fdy+iSO+9RRCnAINHgnwt7bTvuAyRN64s7oYG3P47vBf4qO74vmts5jy2/x2DrehthhF1zpm2AX
ukjUXgePFBn08aa9DtGnt5/oTN+Id/JjcoV35UGzu618KG70nbwrXO35WnCx+9wIrvhF3VcHSi3f
w623afdPvSPQrlfseQQPWZ17xA+UG2+rhJvQsMUP3bN82zqt/QiBfyPdU2nT7KfD49OTZd9ez/9A
yHyTXNWbl7ljjsrLTXWDhPaB+5/fHTUF++v20yff/j64xU3jtpv0Q87/M34iqrexj6oN+1rcybjo
zjcG0s92+xRss9DF0JW/7iW0P7FWdnTVuA3/P6QDfnBr2bgAmfb36llx4w+NS6Jwk9r+3UjlNfyM
ZPYHQGnhLsLfo/V7F0s1W3ksf0w78arYN9cqtqiIttIMYBD+3A2+Sg++U+zqfWtL9w1EHh8R+nQj
34fMvT7wv7p53xsP1de5n2W64Y1/xT54GjbA4Vz9JTmgDqMUWxSTaxdMYdY/lG6SPCCLLNRO/Fh8
V3v0ie32tUDL3FFftW352O7aXeI2P3REqWP7Ogv5bIp29TKgmyNwc7oj37rDD/S1u9VsId4hvVrv
Ytv6gn03nTvxs8JsWLhbXjp5U734V0NClH6FYXpw9ZAFV8/VcBX82eIn1Nq6akdbf9Nci1eKq9xU
z+MLccgg2zUWpGAdyn2Ac2znu43vSv2uFF3jphY3Xfe/qTuz5LiRrEtv5V9Aoxrz8AogIhCcKYki
qReYRszzjNX3B2ZmFwOMIoz11G2WZZWWlOhw9+vudzj3nEcECbT0xrqPbcEtD+ZjeR1eydfK5/pq
OHQPunEn/LB+FLOI7jbSL5ZNUMm/iBfJTegKtyiFOLFwPQw7EYWWK+SlRW2Pbrtooh5h1zK84bZe
HoYr45gTHUPoFKLt5075TkYxsDl2OoI/dvcnj2wZnQuEqrR9+aX7jueqXbW3Db+jONIZ38EPGHqK
61+Ed/ER4Tuo8f/49/xK9wes0Pbd3dUF31854mfEFLkCitEmpAqfBJiQvkCNztMbofL4R/+mX2eX
4cE6+uYeaSFhh2rRXsDACOcjRBV+Nvxt8vcHACjGgi/wi31wj6uL7LE+uIhPjE9YXaXZ0aN0lzSO
9uzCbO9/Fn/Ge7u1Qe8fIC++7hWnRwPa0X4yMfrgKLl1+ztEFywbhnZY4JfVgfS2d4Mb5dZ/EPag
CjjBovIwPYaJ28DE/YPv8h0IvcsnjXvDcPon/z6+Cy7HX7q5q34LP4Ak+IWDIC/MzdXoaYc8eERE
Tp6+yIoredN1vledPR7zrkcC9Ti7t+Veu/wBxfo1xwY1nl/JjX4BA6n+PXclO/nt5yyJODjmc/qD
Rs/ak5/vgmvrO6oqNXpcd/In5S6yHpT42MvP83RsHeketM6zeYUCGPS89tDZP8WjNF+btzvwJgfz
ybeF6+wKKiC7/CHfHZVPB8ORbsI/yo15hzjJbvqsXNxUx9hD7rwC3oqw5RG1E/Urqlnaob6hkhh6
icu1vPv+PfSQTraOov0Zaba7i3inOI+7EuDOzeTutHs53P2UXdkNnOaXfMW/2aKrPuXfnxUu8wKX
xp727Q6PZh9+71y47/gvkjPuxl3qac68G65u5L3k3ADe+tqErno7XzAFdEGd7FhcdW67M2+Lo8gf
Kfm7aOo56Byhd8KfsQ4pCYkb7WJw+SD+ebySHFQCCg+KfEs50jGbXOvPyVH1L9o/mmbzr+mfZ+Pw
8hU37dcJmYnL9ICuy1djh64a3OQUTpur6mrYdzJGHiIE8CcGo+EiJS3V9uxMe53WKf4PyPORf72y
DkiWQ3oG3/gFGqz+bZq5KT1jh27ady5/R7e1Q6rtYdafTWfEPMVr9WdAWFdqe2UX3GmHZ+FaYg4W
apv2FNjhAat0jYO0I5WqfH9Ai+His+P9EY5558qX+qW5f7hBwxDApG/a2nfNSY4176ZxLd0kgzPd
oQDhdvvKhTL/sPyv3Qn3RukI33hj+XzjgKcZfMm/ozPYWIfmio8yn3JWcrgS7VyHPc0Or63q2+Q7
wi+ouQ2UhwLI7W/93b3lavDuAzKaots+8FTygLyHKZ+MXg6yEY25LwUPGSzLlQjJ1OJCR17gxW36
kAf5pcj4Z52bPnEfD7+LJf/brP/Q/4ueo6gTziwApP/9j5P2xn380mU//uf6OwJ3/zP9z/VvPMAT
T/L//oa/3ElN+5cCshyXUl7KUSCG/3En+QkVo6WoCKKfoHqB2/7tTsr6v2ikJ/Jc8jeQfC2sg3/n
r5cfUbQzoOTkO+EO0D/iTvJ7XiVwDBreyNFR5yVFRKlRWacwJTmb6enpMC2xRTJbBT1ThE/IMPzI
urA+WAin8lRsZQmXlMW/w8a/Rl1KjkAlqM+9YWjjP0T6hDSiK5XUtFvT0GhETy/iKcouADrfTDV8
BbmuHOIsvUOD13CaLIsukzp8iHOrc0HUz46Iesz+4/b8/1uss3Df/mdbdcIo/f3aPJc//k9pRf8X
JB4UUGiEZof+rqpQYvkXVW6y2lD0KHSq8hf+tkpBIgIi0gcCAhodBLdIfPq3WaJ09i/+MIkGyiAk
BJaSyz8n6O6vvf+rBHa+rnJqITqwecqp1ACB8FMIfCntvE40KUjrxQKSIZfNNIrKjKQNmuLf5Dwr
pIcwiIuNvNYSV//bIOnopx13qQlRz13SFeuSozqVWTVbiXkx729vLedwg9/ivlr3v2f4unrz8jve
G2MV2/tyKInIHJsXiT+4ZXEwMmTy5nAPG41tQJCJvLZrmZ5lfJaKxAGHbwuj5iAC6bQJ+T71IsmI
Icpu47s2pr4OJ6sJKQ8/5bMy+1vofGntG1yFrRTWaS7+zfrKqxTWpP+zvs3u/un6y13s3s3Os2hv
0etuTWaVtEO5HT1kjX1M7KdvBGdXvr0BZljDYtamsi6EowQQZH7Aehn2bWB/ery6+Xy/NY01ruDN
IKu8eqXW6aRNzOPSsgFphi4TydytbVl+yyuLXGrf0DiyOzwkSz/GKpNATnWG6g1F3wI9ZKRNKpPs
uGDcvW/4q6P8MgqJFB02U9gAOdZ8xauccSn48phaVXtQZqN7Hqeo/TpQkLDbpBL/8kdwJs7fGlxN
JxMC/UVtl7ITDeO0364pj5NJjWfEMTKvatAgmkXS01rfkemX5fwikymKvT+1l4aY1yu4DLisog5Z
xgu7zuncfCGu5FqWGZDnkjBO1XdqXutOoSWGqwzm5PZ9px3aOLRQAa+MS02rS6+RBtNJrKDaB4jg
fi9LkdpxK0mkQ8rcdNMoQgQRCffZFegI+yToGU6tllnXhh8QMWYoHtMgjajL2Lcw3vbGEUciuxTQ
OtwBriMK7qpqDw0qzbrJIi5kZOmOjsWPUp7RdgKiB3UFCt9L0+5y6l/tLESgBm3IVoBYTCjuLZj5
9qgPbhF0rq1URhuDVV6ahuhIAulyOsokaIqfiHO1p4wjU53z+z2UMvX+/a1cWylUlbQ3wo5M36gI
KGBxlF7NBZaaRNZQW9pTYKi/lmYuXKSVNnzugGB6Hx4KaTHEN2Dk5Dk1VscOubXMCBNf3U+BkbsJ
Iz9MWdvtYB/oPn18KJ5yJCIsGgzBbp7Oqsgms4ioLOxhpqPvqdZiV53zcB/KobVxx7/ZJkogYF5x
G9guqlSr5y2W87n00ZbcL2x7u9ksByShhXDjhJ8W+qmC0Ce1qMXgEgDZxDROJ+Q3XdS0g9V5hi/J
f3IImEKnTtXoT+pb3GFzY5SfLWQqt5hvT/1kzBx4CQDmJe27YNnW/Fbo5YlVq/bwmAfo8Nh6n9ZP
aCQOyR6Z4uix1Yz6OcKnQoBdauQt32F9r5HlxeUi3YurxpWzvtcoSIRlrzaphxAtKQ60ASXNGxs4
gByjTmg1661A+uBKw4UCCFFSlr7DhYhqdezMbKyzNhf0Q18VkceFGzyVOnWQpjaUy9kE2gY4qN04
GuvtBdrJ0YDfCNJwyuXrUl9cVKMxhznZv5FqOfJ4vRHuxb6fzZ0Q1LqEdnAgPAcVtKMfNN9lZHiI
oDOBQYpZL1vw6vxryDBSeDILL8uXyF/UiuuqCKMNjoP1LfMyCoUyaqfL6V/PD1bCYOLoF17VNtml
lPmFradau0+aUdiY0NuhoPiCPZlnHRgvNNinE+rMwh8TuR09GNgpWWpKeGkqaFLm3ZBuMCesjz6b
xRWjUZ0FBkBleHX0505ooQ/VJ0/0/fpG89P6IJbWuOF5nRsFoIG+IJLgaV33cAqmJQYGzYyehDLz
vh2i2hOq/Mf7F+aZQeBFo8gKuQ3MV2uXaJhhvDLTZPDaqOt5QouJpKYmtb/eH+atnTMGYQYYx4Uj
ZImjXltbYaLCokrp4AmcwttmNOOd0Of9vhKj+FM5mbND3DP9fH/QlXO8EPFDb4QHtryovDsrE5e0
tAy6qRg9PVeDez1padpEaBlATEaKyhoSty1beWfGvn5slajY2L8zBrmwlZMDsWAP4IyfzhmwtmSE
cj94aGoLO7+MSL0OoTjaaaVv0SSc2UaI7RhkoY2kYr78/NVpJqjJ0ryXBi/IAdlDwAUH/MLns9W/
eW5OpHAYYgE2v+nf98tGiWPFmrwRFsLvrKjReGbeRNKhYLAtkal17AHOkEfPgkaD0JvXfA3La6IO
9hwlFbw+GBQT0nm9Mu9EISi+5oEg3MxznjXPcWaZX7Bi81NeFwq58oXfACW/1NpibHlpaH7t/nLq
ZR4IZg42A9dJOV3mYNRjNR5E0QtYh95eVFutg2DkRrqX51Ct3aqdtAaIFZ6pi2mI0j4J9R6gZCyX
xiEB1ksjiWYIIzg5hJZdEMzCVymIpjt5zJUtlOCZ9SMyAFHMu8aDijrJ6feOuhF3mTJPHg30xq/c
F8j2R/mMwq2mBdeDHCCUSkv6tSTI1dUIEe098vHlTasaW+0Eby6AlxgFf2bhhsN2Vl9itF0Je341
eZNS+UjaW6ojobB6ULKsfvLJgV3lLMPx/Qvg3KDACPUXzlEyh/Lp9JsKauKhwlotjRx7RyCR2+Tc
Os9imrvCkMERjmqgbXgSbw4Jc3097MpK5m5uRzkXJq+R4/Zrg8b5SBmoQfexl/J/wNX/MQY8Oxpt
70vKdSENW7175ZCMda9rk5f3UX80EBmFm7ypDEcOZXHjOV9BcxbgL1NbBNigjUN3dO1fhxIyrkYz
Tt5ctLUN11/aHeRW8e+UyASrE4u5l079voQS+lEMhvJWHWmAyJXEUcKaNgEQmNcSsUbqCCnSoBve
1Bu3ka9bqJv5Qu4mklun+y1EhpAOYiyibN9qDsR505e0Q5vWFtq2vlTEdCvcOGdgC3MpOjkEAlBf
nA7oG3FkikMmelqqIxae5dZ1pTTFQ6lWwa6r0VQqBl34GH3Lyx7A9YF3vFA6A9A4HVRMlV7QQnn2
EDSnDEVWmKbMXq4+Z9Yk3IV9O/2Jy0IxPm7VC44ciBjvN2nUlVWPlUwg1EaiFw2INzkJZDjCLvV7
85fO3j5++OQSARMDkEWB83aNsxRGy08RwJu8MBEFjKhNEV2P9O5mCBv0iPQWOFTZNR/165CIhF5X
JVGvLZRKK/vRe6VIFYTVPZGsGqSnklpRZR5iI9i9P703z/XLQDppFBoZaWJZXUxmGCpKSrbXy2LQ
JgRBiZciYb2xY+dG0XmnmBSuxhuGdrHyjVFqC8lr57qg7dofctHllUU9+P3prCCbL9cCnLdLW4C6
uHjr2CnXU0vwE0HyZKUzup1C83PjDmBV8ev8KBNcIxuih8KKJpBecws8uazRhYXgpabu3g6pCEKl
1BKalsxI2+qiO7cOL/S/XJFk/eTVDelbfl5GWSl5cWoCjy7iRGv2uhrOWymBM1cxkSP+9N8DrR45
4svUnxQG0vIxD+w5rwSYClCv+CTVFUn991d9+eyVM7L0l4lEIABlUcs7vQcqxNQK1Lm4fATBAJOr
CI963MrHZhyzz5nWGLdRLdcgFRVaBN4fepnIemhmAxoLFCTnc3UFTf6QTKnBXUAzQP4F9DMF17qy
xk88C2pgp60lXgWCPyFSpZXO1EOet/EFZ/YU2mgN31BanPt1I5ohF11l6Y3o6RmsJbQXNM1AA1pT
Whu1uzMDLcB+5Hk0okpuv9NVzqd0TvKkNZBM1lSQQOXowi+TffzlIlZ56T1dakHa6nJtlG5ordE3
PF8T6CK1smG03H6Isp9cRJCXwyelPr2/h2eMdcHKc2TRsNRpvDydmJwUYVmFqeEVwmAgqWA0O2Wa
xIu2bbbYc5H3fWswPJEgBblelyaS1c1K3ljLkB/VYTxuk1+yVQiPycijvG+ltroXxEDVbySxVvKD
qZVtfIC0q67tZJS1n20A0nAvJ60eY0l5r+2QCku+xkFYFW7DTVocYSadartNkQ3b9bHSfs3zqO6c
KKJn1w16eG0ons7+50KW0kcUw7MbMRyb6kmZk1rxLBQ1byH4H0rHbEiUuD2pEf0A95RfAp6A2tqZ
4NseLsOkQgt2VmsgYFY/GbGjoXn7ixbl9k8KyLa4CmUNlFg6yKDihBBMjZXRUbyL0qb4pHW9aoD7
EsQZ5HhjLBiVVv1Jz8IwOeifQO1e5RJLMkyC9YSeEJ3ImjomtZtovWDuRywEjF8fj7WTJYp/SyGj
Lz7FaKnBHkLvA/IsZHGAdsQVSDCVsEiys8qU/d2cq+M3qQ2F9jaOuvq6HzSo0CGgqr/FJQ6jkxqS
8L3xC9E8Tlk0TG5tadPXti+7L2Wb57GN5hdiN1Es/J5qWf0ZEgbVBykV5nvdSkvZScYYPfHZl63J
9RNiHfzsUVPuU0mv6fuYZP++jkSwU5Ya6J/8UouRbs8D/2eYoyZq9yiR37Si3xsec+ofaDLW/Fu9
C7hFNT0WIYgr6uymy6WycTLSPLQlK4NQ7wYtz74NYFqVg9KY6cM4aFKy86uh+6WK/RR4sKvmCTQB
TUiXqC9qP81AokNCAXecX4ZZK+aOgb5QCJwpIZ2vqx1t3n7HB+2bLDCrPeFSnN6DyS86m3YkSSYX
OjYdvb2K6B+FLEb4rJXFASoRpQciFmSh7CV1WYiHETv3nULOGsUNqkFM6CFLlJ+FFmgWgq3SYDiJ
UffZhSmU6feRztKfuFLzcTISE/4LadFA0uSqRqDaHP0fgSkWP1SlzaQ9lCK0lBi+KOQoaJnCkxCI
euMmTVrflzynvKadyGdgZ8HOFNtBBIiogBIUxJHy0JCOmboLeCz+/K8+GWniiyuFZ6RZfvWk12iv
T1GZOu9fOGe8cyIGhbwZUQoNZPLphUOcYkppK6nUjtr2W5YE+Z1i+ULvWlWGPkldGHW3EQCeeSJ5
GqDrAl2+pNJWl3eslFYl0CnjqYNSh3YtplWyS8YxfKoDqKjsQKtzD6HQYEHXt/5m/L28g6t3kg5l
HDCiEWQo1wEoFKrlJEmB6mUyisT7ZpqRAQyrLLmrpbC6nIe8/BRUQfdHbZUhs+n/le6LPt2Unj/z
iC2Al0U1FNA2Acvp0qMt69PfUcpeS3PdTU0i0M3SNHTf3+Az0RCFJCpjTHcp9qwy6OPUIc6tZLIn
N0JfTDY+Aq+/KXYoR4m8oima3anxIzQmun/fH/qcbdEICck9DbDY12IIr/Jf9JoFi8qE7E1pXAGl
gdjy0Cji/EkrTeNAw+rz++O9nSodsEuvPRo0JITWJS2/9HMBcnbNm/2shbOgF8TIqQZJF64iVY24
ipFjHvfhLMAh8tGhyXEDYIEylEwUUKrTqUL3hxSZMMbHMmn02elpmcyABfe+7GaFkXe7DsDHYMth
aG1FnusyPQ4+OTi8FBqNySnR8Xg6djuFOh2dMfjDSA8Dr6f1EpntKC8q+Flxs2nLJBVl10LUKN5k
dspwiXiNMtqqmOcfpIlcPoa0Fg4w+VUqsuvERyJElTKmEUzEdUPB2Gpq63Jq6L3r68j8/v6iv7Uv
xmK7l54fY2lMO514GWhVXohpcsxNpduFSpTsqA9316E6WHvN7Ld6oN7aFxQVULKz2mSv35Tfhkyv
Mp/ymIcyI2jcvPa9wR+6Xdka40GJJ+kQNclWBeytk8agJt3j/GMx1dUkFXEENoE2tsdbBUw8ayF9
mvR5F3TiVovb2wtpwf8RQFA/IVWzwLFen9c6CHWj1RrLK7RS3gs0SV20EAntP7xr/GroIpHpgUFl
XcSU/JkwoezAGImxwKMJD0cTDv0uGkRAwbMUbuQPVm3kSxyMwMfCuMlCAVdcM5fG46wMI/Ea+WG5
SMl5wSnnkMlQqstxqJT7osoH/Ti0SZM5g+T7/iEOpfC2GWrjLhLUQrHNYaQcF/u18MWfjAYEf6Nk
6XUsqyhY+ko0d4em1Nr7WGx7/8bIJ/W5pdf8YQ5w/jaW75w9wCnAjYoGDNzDq0u105rEgg3c9ORy
adwNC1XN9yaB8101K622e3+zzoxGSzr+NY1IBEDKKgSKJhnXXWt9bxTlUQIeggLVDqycAdd0oI0f
VfViq0zYWLFzTdYRZVkNJzQmvMdC4ntl1ZnwEed5JuxITtdfVAgH/wYO/8ck7Rl7N3FBqHeSV6J+
svz81ftUTVItGKHke21G120W9Ppzp2f13ftLeHYUrH0BHmGJ63S/VTMCPbO+V+hCiLOXKHH3II5c
6BsDvfWrEMnhAYKWm3oraefT6dBo3le6WvoeXfrG7BKOyHjX9APXTZdpdu3rw640x/AqmmYa4d+f
5TlDWchSqKhxyEh/nA6e8iOhb2TfE4U2+kKGoZWfkljJH2ShVssvHx8MBATcOsAgFiqw08GCxgwG
a+wFT6hbWl/pj43toqrEYy9Z0cZ5Wz781Ftc+GbIZ1BexjLX1xUaDXmiSpPgBakFlL9vW1cM5GEP
M8mPiePxcUeC0vUL8cySal3fwZrYtqOVSXDhgY65lcWqdvVZT6+aJEVcr+yFYy1l+oblvM0cMUeq
9PgRoCwgQDhdzxYh5REnQeBOyWhGDTIx9J2kkmAp7vRmDF0d/TSoM6J8+C7IvnmQm2ZSP5xBR19l
8Qch6KOtcb3QST7qGXIxgkeCNJO8sPABjfWBNgx7Je2hEpqtIGgc05/qz++b07kTSijA2062h9bu
lTlxFMO+azLBS6tZv8zimYZX0gUb8zs3Cr4wVUowiIy1urgboZy12izY2WSCqn+g8Ke4eWc1xsZA
5ywW8AglEIrtYJVWHoPeW2qi+SHTMchaxVZbOlbU/1IDcrt1QG/Y+6t37uSDIQEQAYCT93U1XGtF
cVpCCgVmpVFdVSma3Wi0ug0Z1H9xOJaqPR42kDUO/mooU6OkLnep73Wot1lOZ8bdPQxeauUmWbf0
S6sl04sry/r4JbDw4yNLizgosuMrC5kLTL+dmWPnt5D/S0Zqz9KsPyB7Sb6pMbZ0gM+s6ZKxR3SS
WgTFiNV4Wkry3uTHXippoy37UuxOoamQ5Gy2pKvPmOVCs25Q/oW4hjLS6dkHPJArUlpZXhlr0U0K
i9dFp/fx4X0jORek4KkvVAbgc8ACrl52XeiHNNday4M/qJ3trJWVzOnkUJ13ky/Wwj4Usqg6jlWu
9scsgIJmF+bK0riVQQq38TXnlpf4nwwrIEuOyOooBkAjBhTe8AiTdLw0m7jdBZUU/LYCbYtm/ky1
H3eGZC5HBB3yN/67oMD7Etex5ZmCWF6oZNP24yTH6KNZWXmZtvT7pUEHlLDpEbgDMfNYK3NwMOJq
3oC+nPEPcKwWSS5wWPSJr3Y6JYOV1ePiiDRlQmHULCBF6Or+IiBh6kRCkO6iWsfR5WWt3Pf3/9yK
U+dZ2os4uNY6VItAmhldxtgUl+r4atBH4GAme20cdWEc+4/fSdZSeV8KwCCb3hDPKFHZ5YqG2ypY
5THUR8V0iROGu6GctGBjsDXD+BJgLHrS+D6gqXhGV+YUD2qjokfie008ZNDJknOpLpKg8x/VBLId
m2p0QgNxUZNkDtPY9HeRYpbiUZ/07ikszaKlhzClp85Ezkvijpay7CC2nXExUeuBFt0fqi3a3TOP
xBJF4EFxGhelk9NjP/izNZg9Zjkb4NOlcRRs/EUa1QHL0LMsbmninBsP3gHc7IVEhHTU6Xi5HwWj
OIe+Z8V1/bu0lAidtqR4BqKXTm4e95q8YXJvzR2MGXBwAoqFmfBl11559wZHSwulzPTI2ZJuopUo
+uJrPp3Xitm2pUtkXeY7IEDq57lpLHnDKt7eq6BN/gJY8hgzxOmEQ4C6XRuYhlcFgXkQwjQ/dq26
xTD59lwxCvBtSsnE7eTYTkdpUvCoMPczShKme2mmPTOrgVaDUBw3Ls2zE1pq43hKyMLpy89frWc4
FV0IrNjwUh8ciwWc3yvl/oO8o5wlJgTVHrk0cngQ7p2OAjJVnJtJN7zQqHO3saTKqXtRORoCTfwf
vZMYCo8MnxMlRMTuToeSlUCLxnKgusED5Ji5OO3QJxideSqkDa/+7DaR4jWpVhJHr32/PMPnJQFs
eHM4PkqqP4CbHpqDmZTDxiX/9pzR+bbApXH8yButEcSRBtRw1kcDSFfRHiMpN/diRhvwaOUyvVvK
VoLgzHh0rNE+ChYQOzdWoYMfQpwFrohTVujiRSH6iV2lc7PLYZFzJH34+D0C8yDszCyjDN3puocr
T2AZBcBlelT6xLuOKvc9YWnVXPkQH/0U/SKWN4KjM3snsaJUSZc94k45NZNgaOukE0rTC4VusqNi
gGCDtYfGbdpiXD83FCl6AjG8PyC5S5z26ogZbdG2AmhJb85n8yJEjcCl6jW6uZpvyYyfOc2kDenI
WJwBAr/VaU6sStFb3h56s0nTtnWTuGMtDBt2f846Xo+yTPjVhBQpBsw7NaanmWjswCc8Ueac+i+T
GbXemOlb0gJnx6OUjWg1KW0uk9PxBhyZiQI2e1VA/6LmhXU/6bDtBWMBD4Maix9Pe5hkPCg60Fi9
kGqvJiiYvUGSrzA9o/eDndFY3V4HikdhD66Q96+rt0E6FTPOGdkBZIrftLZ0WtzgF+SsZS3KTltS
GEtULDLJZqRoB0X0SpOCe0W6y9XiWv71/vArKrIljcr4tCfBiE63LtmQ07VtizkJIdM2vcGI1dKL
pCD5bVUzXdsIQxmpk8l6U9xNVVIPB7OWDWSORqX5DEl4c1FSMaDAjsZStrEqZ155unSJLBbfC+94
teN5PcVdPSoGqSBtgrlBL6TruPaN711XNYNDpd1CPkTpuz9SpVH1fn9RljmfJodw+BaQFUZA591a
hyEDH61XFl6UXguNO6aUBejxFY7vj3LuWsBPW+Bpi5e5zlOGgaGOkTBjZEk13dRdHu/iHtCWOZY/
3x/pTJi2UNgugmJk1nhGVv5ECzf9TM7F9EB59LewmsMALmmBqTsjrNnPat7ECJtbwXAUReJfSxoo
cLfCVhXpzLrSDL2g4wDKkTVdfUanRApdKZPl5VaY3KCC2dv9lH8Yn68zWXKVuH9sHQifU4uudTWR
h1qyPD+PI/8lYTE44WS2H5QUWI4OxAYUIaDpXd7/1b0eZsECJQkoF4UiYp1pIyiVW6d18jVNfT26
GOK0ulYgyNjKp5+5DykwU2chEloIw1YDT/DhN3mRYp9pgugtq30xGmFwrQZ16+STuUl3uoQNqwMB
sl2mhxGhXZJcq+NoFDI+YiKRuID48zkx/fIalS6TIgnpfLQLx50W4aPSmArTSBJn+0GCdfZ9Iz43
aXgaSY/ISCrQ5nS6raPaznMTUcbqai15HpF+sg66kcWWXeaKquz4D3Oye3/MM0cUF5x0LcQEy4Ow
Wmhi/0HJLB46szU6p57DyFYKq9zH9bRFxXnmxgM5CsyO1xsVeXE5O6/eVFEcxlybCCz0LhRVR8Ax
fu7mtDmOwDhymAQD6Q7IiWnYBXjd0fv4RF+PvnrwFG3q8k4LeWGBcTykkaX+bngaoM7ItKDa8NDP
XQNEjGBTQOOSg18dUJniowp82vQEeShuIjUZrgDryxsu87m9I4Yitbf0kXDtrRY0gVGy7CauVwQo
d6oSBc446eoOGkT/v5gQxTQiYC43WFVWvqQaoiIupnhdfhdXx8SfI9fMleK/GGXhxYDThUruX7i/
VxbStvEgqnmie2GahQeEPQp3jqpyw+TP9N0s3TZLuh7EO5Xp1TkjpzyiJQLzXlGlJV13UvNpUgRU
3Xo14BlMdAfG5/BQymPkNqUv2gIg3SvwctQR1Q5SI2GQbMOo6psshrfKRy1+Y2eX4GN9G+lk+HBy
yXCQET/dWb/X2dqQLlWk0jtHLDJYm9ydmIfibsTaNpb97OP5erjV2aBjFGGQINC9su+l736rKr9o
4ovp4BsNuMA7kJgHHNf5yVCqVLscTOoh7liYcblRAThn0cTo2NlStyUMPJ13ocpwXaD47QlD3D5Z
oRQ5QNaC20TLt6S1zh1RHC+TyhH+CQme06HY+VDPzcmgwVNQnLgRZzcIgXm+f+ucu9LRxIVnn61c
QAqno4CgHiKTO80Lw8k4ho0puwpgMdIcRX5XqX24sYBnDEehGESyg/3A614ZDp1vZVtavo5bP3eX
fg9xQj1nwg0vLRTqmpaDGmu2LvYzuwZsm7UEq7BUUNf5iMTyA1NgUKVNfTvJS9kdBkHz5E7bYkg/
OxQQDJJ/VFEQOTpdz1Ts5riPY8ML9AgkSyTLN0bRjHjs1RY775mto9Ph30OtbDEM5x6OjRADiUrL
IWiL3L4sgkNoNolD02Drvm8qZ6e2kAZRZKPraJ36LUcj7YAYA2ouY8gnQfneDqjmPBS6vzHSuZlh
JTh2xEW6usYxkoBuKkBdwXEooh4t46Ha1Y3ZXs6DGTsxEJjD+zNbfIjVbabweACaIfriYK8OQU/L
hgLEIzgqtWGkx9bvc4ioJKlwkkIZvpn6aKW7peE7sKm8y5dt0sfH9z/hzGlf0koWJWLgSIDGT+0G
ET2R99eEnbNspJ1WEvzxBlUbp30xifVEafWn7xmHlIr0KjetoWWZVpUC3yZ52itoPfpr3ZzRhKt1
/SrwW+jrWaE2sI3WCj69P8NzY8NRQeSDM0CT4mqRO7DnSqlZlPuhCAihRBKMvd+F4V0aze2FJQL4
MROIOw1Ug3fvD33OcoEOLi3DcEqQAT1dXN8o/NRsR8ETMxH6v26WD36mjW5SjMPGPr6ENusl5qla
msZAD+JbnY7VkrXIhBEO09AorAp/B0A91Z/MVK+6ZgA7LlUFWdCxJGaGvQah3Qst7Smx9kJWFq7s
d+qhHnV13i8kFLNdmbHRHQbBNBNXM8saeghpgaAbg1pt9UicOwfkUCk30+OC073aIoNDJ2b5HMF/
GCbWoQKEMTuAu9P2m+4r8jezV6TnUVABhUShal4lEhHQBkX2ub3i6sS9giLsba+YklptrUZdeDSl
MdpZZu3vJiP42SB+sXHLvKTwV1uFtMdCWURxlrTPciZfeXOJCYN4YWpsFRoV2a8qSKToEqkfuu3U
RIkEO1LkwLqYWisfD51ozMKx6Ab4WX3K5fExkJU0fqxUFUbXRWVuuPTzvrsJh0hvnVbpS82Z5tiY
gOfq3XQhx0ZZf4pwxvTfAoesteG9H9nOcgq2evHPvLJgFMieyYAHlivldGZxEgeiOkXAeGD0R1Ih
Cmj+ijqhnp0wI8Cze91qh11UDd2WMsWZuxsnnCiRYG1pC169SvKw3AB9AzUlqfnuOuvNuLLrviCd
UfCzT40adluEg2dshlsNFTsiNzKF2vLzVxs5hpFcWnEieKC+H9KqzR+QNn/IWrPfMM5z6woaA6gJ
x4Ry5OqWTg2tEyS58L00rcfQFoWMqJAG1YtqMODZhsfEysFoFNlWuuHcDBkRUCLbiazVylQnUWq7
Nh2oMKdtaLpJKeSiTeElVmxjrD9ez14afPHOlphbAcBzup6J0IdcBaYPHkMWlnUkvScNJVwSDX7F
eNXx1wtPNeOiPlbz0Atf37+vz9xD3J86kukgNShtr2yIXGQhTXUcHuOsN/pftKe04QVqZHrvzvJA
Hwko9xjOWSOBlaujq6GEX7kpt4oGZ9q/SeDzYlDMpTACiOl0HYocqpBZMASvrnQBquBSCeDHhSwI
0pBJUY+FUZQ0G3ZCAyNCqItZ82hlQTw6ohykxr7qszo+GPRGXmijIHSXw//h7Lx27Daarn1FBJjD
KXfkSBpprGTphJAsmzk0M3n139Pz/vihzSE2MfKBYUCwanezu7rCqrUUZX6ceho6O+nY1vFACYtw
05bsJpLf9PcLAEJPzBk6CVdlaqM3udunvpv3zIg5UbEzILhpioI1oy2UDyCKvDVlFWOtek2kXN1k
7C0IC7PouzIMjXkIswbqpPsnYcubyOI/HQfQsgzb3lorshA6rQw8YlzaJF2WqFBTduPFCCKjjn4k
cDrN5/smNyIxWaogBMOL4UtWC6SOBZ0BXCKBOWvFua2d6ryMtn56vRVeWjAyKCcSVK8utK0prToa
dhJoTlgHibDrQ5yDJ7tvZQMjg3QPMGMusoQ8PSO4f/OMo6lNGd46CWo9bcPAYOhtoloAtsMX8+xF
7/pUrZuDHsKecuih16rOhWW2+tlsRP5dF6m5N8a7cX4kVRltCWqnQAhWCxdCd4fGdpOgcKz0QSUe
/ZB1S31xklL7dn/1W1+SsE+KvvK8c2ZvD89SpE3SLCxeR9zjMgFIOGiMPO4c0Y03gVNCHYSQVpIj
rBaUqyJTKdwlQdeDdVYcNs4fG7r5Vc2MWm3q3btIi+vLH6yNjaRgiY4i2djt2vJlMErRcUr1SItQ
2pxNBWZ44eY7e7hxASFNlcRPuGHZO721E4mlnswMqhJzbshLPN08iELUj2Wjhtey6+Lr/XVt2oNk
DhgEUFVANLf24DuIakqKcYB6THpegKpezaU2jskcz1/VCT2A+/Y2nhoAyC4CQCDxwWDI4/rbBQlH
t63sKE8DXE2jn+MoM0o/SZe0OyRIS9Z+kZXhdPFCN6kfaS4Mn6F1SV8PhWbUWjJ0UksDDu2u4jUg
e0gvLSLiV7T1KY9Tyx/TpLzAojRdVVHuvRcbu4w9HI+E7xDQrM5s2jmKSRgTBY65NP1paEMDznXP
7eMzofDk/CgVhlT2yP02rj4dZEkIDb5cRZ/xdq8dY4RXNayjYB4awCBdXp9nfO2Zcdm90ZRtU9SD
CQp1qn+rCILAPh1jkbHAksbo0kzVe6QUtaCGViy4f4I2TYHTwBi1UOKF21UtU6rllU5eO4xM1yLB
kr8JReQ+KEU/7gzcbJkiNQITIkfYX7iajFkbQBqDdx2FFR0iZtCu9N/yB6LdPXq5rZIrzfDnqj24
F31dg1FMuvv0KD0JlNUfk0aYxF7VeBr0qDoUIo5PY4EwoQiT5CiaWD0IKNWO97dWfqVVggYdHFVw
+k0y1pD78dvlbFt3bFK1kW3EevivqqbhAbYH8xhCpYmWXzL+5VrFv2Eqhq/3DW+8HET4GGQKjqb8
Gi6yxFYFSSv9y2wIuyskF/YHZxr3+DO295jupRwedV2mhW/XN7txVbXEMFcoOgR6tK1ihkcIdLmG
emE030B1pF+LydDgz4qAHQXKEmf2xcxMGmD3V7y51ZSb4WbXgD6uKVqcXskJLoGRNlOtRxevc+LY
d2cUj69VajUVHMKu/W/s5NHHUonaeSdQ2XJIEuluyBanDQXo7U7kGopgNL8BMTdN9i5xouU/G1k+
+IRm1CPnsP771csliYMZGe4kwuZ1RSgenQjYIu2isaF14dn/OVryPm7sdyKyvzaa8aMqQXzctym/
5uo0y4yKu2vQOME13a6xHYG6N9kEMDQyqm9tWMwH1YWQL5ocKp1L/UvNbPP1HgNkCfGzpDcFrbkK
E2yjiDvKC4wQeOk3ijUdTPsl7dpmaXbu6sZDSn2NUFOGQCC6VquzG8uGFdmkN5yYQ3JQOp0ySmun
9eQLwaS2X9mdNSB1o4mfUbO04cErGuXD/S3ecJDwv5EnAPSSl2q13KrJlSERnGKtVvTCdzLVfmwd
K2Tcxe5EtXNoN61B2ESZBb8P/OD2gw6JMkRTMYTXpE3Li+iVb0adjudZQ9r1D9b1m6XVG2O10zKY
Jun/mPQ5sJEq+tJYMZpRxiB2tnDjJjrEXc+6EVTE1z6pgFFCT8OeSZBiUkgbYvUtIUJ8dueqO7hT
a17+YGlAYvB/zNcxyHe7ibVhULTJRXg11AwqNyiN1f6kt13xr6EtKArdt7Z1BxFX5irQW+BarMLZ
pFSF2nY2Hte22sjvpqRIHz0eguyoz3NNHSHVtdiHsiLZ6+punRYA84A3iJIp5KxcnGdM9hjDdXJd
3HQ4SYWEx7Iq0JyqTHG6v8otUyDnEFaED5Ru+OpdUabE5m1hmkdU0XLuaVUeWjNSr1rv7hVRt0xR
WKe3JislRNG3n6+LB7We6D5fs2rMPxSqFnH3ZuSclpoX7f6yNt4oCTiH/okWLDn6almRmSnLWFhk
VnEYqoEuwrI/LyTn/6p5FP4nIFFuj9GYG18JEPI9RNrWSuV4GXQPtkQ3rax7dKGYgvacq1PMxfuu
sKdz7aIFboGC/np/oZumyFtl/AFf2pre1KlEnFi0LK8VPAfnJjWWoxiS7EFt9T9AGTueRGlJQ7Kk
c/v9DH0G86lgqvXc5W1tG9C7ANM6xCKd/CFr9s7LxjNBWxT8G+VF5pDXcB6oE6wQwB0o40S3WtBL
1vJZgMNrKLZX0Te71Nv44OhF+h/Fg+rBC/v51/3NlQ/R6hnGzcAkyHAyW7yO1+eoaxajAvqi15Zz
aNouPw4Qtp/uW9n4hJRc6LSxSN4jc+VoDBcOPz0GcNxPrnMehRmDg9enS9pk9s612PDYAOBJQAjb
aGSsx6DnZljSXn5CqgzKYRzTOlCMFDKk0lqQMkNO9fVLk1BqQOK0CrS1okhCQBFaIyN0Fhq6TxXS
BA9dDRJlUL1/X2+J2AzCK6IlgBCr57wb4LyAdDMKYsvMqrPTl1F00LLIbc96kpZ7oCh5g9cnQ0bj
Ov1JmZ6usvBZ0P3F1ynXHqTEmUw2+mTNU+unkNoeU9M0j0Djxp2vt3VQyDVA+hOMct9XB0XYjWih
PqF3MYxtwMcLH+FRst8zjNntnMnN9ZEM05iRZL766qltncmcR5Thr/oCpP+YpS2UvK7VJLafdv2i
vhcttGHHNAZFc73/JZ/BAeu9lUQHuBjwTMwC3/qZAiVno4P999rwwM4fe6+svtPPcGrfbDJvOlLw
Rxyn18Myf7MkSvo26qhqQ/SS2X9XWmkNB2sBWI8QmxMjjLlMNu0XCwgE4xGKmT4lke2VB9RbHJQr
4775LPIycw9j26mQQXWZUhxKbU5+0HFNvxADlMqZURztAX0UlM1H+BDeNFGY/MEkDM6V0FCDYxMi
mdWRYla4ACZPqayOx+gzWMnyQMXF/VIoertzLbe6FYRQpHBgF+loeqsAQ7MyoVuAx4NqgY/5ArYb
nqfJ9apfbdzpb7KJ3s25X0RoHMG0z+gOMTFmnxEZLR9doxnqJ9H3ztveNmrzZFtp8hiplhl/uX8S
Ns476ANZ7GIcnihodRAm3IoC66oCSUnxOcsM71LPNlS56mTsnLkNR09cCY6OjiNKZOvhwW5IdY+J
d65z1uUQkhfwvFV1srft8hOuTjYTzM8WCLlelNiruja9pjA52Yk5vRWVAa+AJcmPPY1Dl5am+bNm
mPk02dnf4xAn8MtoO35y4wXgJ8hhCXqDgJLXX76n8lR6Cj6EceqrYmb56FdJvZyAdWhnLSujnT7o
5keUHXqHUV/ZwLi9ze1iZ2PeQt2QAUb2y3DID6anJJdeQcb9/nnZ/IqEsfhk6LwArdyaEstkpFZv
KFcLNZUrPEzzdfQaaweWtrWDclgR7yRF0V7QXtIzHiR0IxjzCBHeYhofW2tKfuhmmH0qzGLa45Dd
WhbnX+J94NukSHm7rKQUaH6MoXJtI3M+tA24ab0D4nl/8zY8PowxhKwwzFCtXoPGJ28sEGlJqLhm
U3ydmf47oJeUngi4IOP1pv5iGPQNXm9UtkslsTCv2hpWIWhYFGY00iGMI9iwVSV8MLS2fJdDKAmz
fSn+0nvRne8b3Ygr5bgI0RawKIAAq2PStCKxpwkOiChO6i8aPJmnqBOAxxYjOU5KU7yZGCQ+xBMP
uFb+CTIe5j1aFgwiMBW7HnhQofORpFncQFo278quRnLWq/8NXcpXchhyZ4tfnh48vaR5krV7vvDq
9KRap9W63obXeHH0T44xx3IMcd655S/yLQoB8F9hAZo8uoTyV/xWfp110YluHOCPr1v3qRma+j1I
2/bY573zKArDYTiqBiwG+OLV4TOmqcxpUOvRWIN6/dY0qlNhCtd/f52GuFf9xY7F9zZclhnpbSvc
myjeWKhMtPTn80qCubKWpp2tRmk5YK2EVzQDwlycIux/TWFL+ttVRW+eo9ZwRn+OLW/v5d4wT2GQ
mIg+FLW6dR2pX2JjGOn+XomSjEPVUR/wu8Vu/TJLhrdtCfKrznPnQe+LnURzyzL0tBTYIeCB40i6
xd++sIeKzAAb14hzDRt4C+r8jVqaAgK7ohwv2hK5b5pG9EdArWFw/8I+n56bdxMyGlRyqDgTGJES
rm4s9EnoIHjWeE0XZ3jIms7MEM+G1k8f4uUyaa3ytk5745s390gUi6Q9p6oR+sJuF2bp4V+BGCz+
pw/LPUqSl2V5+cskDzuHnpDVWoXk0eyaC6OwqLcMAy5E9JWSQxGaLtH7wZmEfdRqNvOwlHU2+0Kr
c93P9RGhYP6uNN3BW7xw4ZKzh14P/2IIjzGn209UGQysxqk+XPtRsb+4JWxBZb04F7Dhy6fGi43P
vZmPn+9/nBfPIcAxHBV9F5eSBqXjW6NCQVUWlHR/HdMe5l4l9NJgVuf002SWo3Fq4Hgtd56qFy4N
k8xSkXXxD3mQ3IffjiJqdmx5VKNnXNYdoPpkPqlUPE/3F7ZtBeCrJGVCa2zl0lqn05LKbbnpXu79
NDxC305fop3H6CXsgsXQN6IEzfNHP2W1mFokzDUyN301R8e99HoVNccytLUPueHwn046dqo/tqX1
uCRV9QF1wco9ErEhRa7mnTkeX79qKlcAXyW7ALC8270VZu6WTZIN12Z0rUs7TBX6Ld5eOXxrb1Ez
ZjYGdD/v/+qktnONkiH8wNeyrhSk3VP7MLuNsxNvvzialG6ot6MCKZVeGF66XUvlMFvtaGKRQ+OZ
7htlx0RYl6tV7NtepStkPNOrS0bSJo0xSaEHB9uL9nxdxUMLcvOqEIh+6M2ufSzqcNw5m5sr4/xT
55BzP2uCAZT8LGtIzIUQBhbVykQFL+0T8Rd9SP2iJbG3N2L9wvvT2IWbCKATvo4i1erZiybooCFw
mK9LbqYnDxzqW6ds0o+TEdf+pEXORdcqcY26JHptW0paltkSDx7buk5Y7IQOAw169aoooj6bhZE8
mTMFaiTMu1ejDqQtXldAxcTZOJjbA0Nm6zpdrSxXcJnmqQm9+W3X2PHHsTGLvSm0l08HxiSaGM9C
H/PFSZloOzmdjVjJmCviqzHq8RviUTc5F2MzeP5gQpDkd63V/TNGnvnoDt70Pk0nr915NV7cRWpz
z+hpfogkn1v5OUVJwTGbg3EtlSw+mjH9ebNv9+Y0XqSB0gqTxM9zYLDdrKobspoEPggubQRQxUGf
8/EwGlP9MenNcidceHk5aGQwukMDFZgVQy+3X5GX0ZiYhjRoEPfZZV5a99ShGX4059h7MDrLe/Vl
lDQRskb8PyX2lT0eBXip+9i86nbeWX5VpfA+RnWUnNIcZVcfyJe6k4Nu7SaTWIQOhPQajeLbJVZ9
hTpIAXs2gKv4CKpkOOQaLalKMdSdB0H++pvYi4xQ1lQBxZFWM018a2p0vDJbVEaHarN3PghYm4M+
NNWn3KvKwq+cWXvHxFgbQDw5fhuZE9kjCN38AZ7E3vMQ80lXa7UgYkzqmDGpUU+aH7AaO+KBKUWA
tUZdVLBrwqltXfKmQNeJimxQAlf65/6j+DxS82ITODiAAyEQZVzjdhPiwu0rq/e869CrvI3WmEjs
V0e4+hOhiNH7SmRHOSPv+7z5N1I66+0yIV6v1aFRf1lMiOdP5lA74+MIN/90Hjsx51+UcXCaIOtm
R0O8oIqKd4UWFx+rmgqDnzbN8mgPba8c5rHJlrdDrakfJ8DdzUlBGbO/LHM4//LSGoblJGx146yP
szj2kAGUh3HmqQuqHKlXCT/WKGcROsYP8xj6DeHM35ozztOTAidX6osuFqoft8WgHcukzT9qS4u4
cAuN53DUW6/6rzX7HI6LuiXcSotSR93ETrofSiX0EH2Mnia+K9r4Lztz58mv7Yw7HXlWkryR5ZB/
jDxUNF/tUyIZ2MDFeNKK2iIGrl3zMfXmNPuKOIqh7tzLVThM04ceHKhR6iaUnni7bj8a47egK5Ku
DpY+U45tP8wBKjf9aazM4ghTIfdz6oydm7nyptKohEIBSUcFBijy+rqkVYQqxFAFY6QaZyPsK9+b
xlciY5+tACWQVTVuP4WM26UZUJBS/wrLINZy08+Sur7Uhg65h6IMO7u4tSDqFLacl5ZIbumKfgu2
pyKO+kWbMTVM5T9CHzsmeph33onVNs3QuWHHmPSEc+rWTD+10GrERRVkom2eojFzAgS0lB1ntuE3
yR9VwC3PgdO6SxTqY5vXSQkFVKgpfu856A9moXZy3fTVTF34TXJCIC5gAsiQ5IJ/27eZxZR6xGA2
vJXxhZky+7hQT9j5OhtvHVvGuwpKEvXANWjbaNCsGqjzEpcJBx9hQeZQW/0R+H99QcwCYc37rnDj
O3HiJCwBxl9qoKtL5eD6S1p6eUANyX1rhXAYd2a8l1dvWIEBBYdPwVi2KVf+Nm96lDTbPGeqIysf
kT9sjkvl7o0ZbjgIHd02OUDPnDaTxrefyDFFltV0NwJTK3s/7zPtBIfDT2fQFnpNM+wnfsTzt7OD
q/dM3l0JxAYVQK+SMHN1MPqu0xgEa/JgtJLyE2Iw7cMQoh0KGW1aeX6VCTnI2icAiiF9MT5kLg3M
P/kNkAzLm8Ak1DqDVgxznkxzygMofd2/KOxN75FYcnwRhenBTpbmnaJ4wrfntPg7N5v68/1DtLXx
cGODNGPzob1aOck65w0aqqYKeO+gWpxH41vo2MLv6qE76IpevkNziXDm1VaRjZcOmiY7qKXV517G
Zmq9WVTBwkjSU9Sp+kXYU/ulVSf3XVpn/yZgKP6+b3PjIDPDSsjgQDRB1WyVUWhVmXdLM5SBVwnj
vagU4ceKml/vW9k4UpSxKSrrlKEATKx8NFxBoL6EUgaADNzvrkjT7DSKMauvJdjE6FjoUVkhJRSl
tp9VHgQbdRs2ydP9X7FyrvJgMwlDU446kMQxrPZ37FyvR1m4CsowbP8OzeGfuZwtX0l6/dN9S1u7
ijkWi9QjUIbVFYq1ekEqj8dChGF39vLIOiOlkV3uW9lcD7APngow9S8g1HGbxI3ZLGXQpiTZdJob
vzJCh5xM2YtxV+n189bJiW6uI5MFxnp0orWsKi1RvwkcZ9K/jEbO4F6vcHffQcxqtUGiV4MdRGmc
QpmJRtVei2nNK/a/H4BkHG1nmJ6o8966QuYZwtaK1DKwuqQTfqui1/UGFZHiQz5SvznXoJzftgLp
gWMTLu7wRmccVjmh5jll53HSpvhQNPXuGMDGh6YoJpM5Ofj0YizHQ8gqUtqlgZLYNj4pVjU+aF6v
78Qe6xqcXD0JBpBUcioVZMzqUaOqPiJBXzRBpJjqZ09pwvd1ozoXpdHaQ52ZlKiQCDsgPt+d0Wny
Dno2iU+WUmQ7ufjGkYNhA2wYqRYQgDWYPJn6Ru/iqAno/pePaNeWXylCCLjTomHndG9trewCc4OY
EuDQ3X7xtE6WSUttEfR0TE5DCYsAQdcrG3x4AuZUSNqobbLH+nquipnHUCGNzQLVKeFszPHLrGb0
htZPcFmqFM1oP0R6OL5SSPTZMn6XSIU2G3DRVUCZl1TpUsG0DtWw6C+jY86RabV+Z5pyPcP/bIbn
nNIYzhfGz1WkEtZlqztxmwZlPRsTuYXKuzWbUUH7aQLvd1KLcA7qplocP3ZT7x+DZzf0wV6o6Zsw
TmTnossyX21Q3/Mn22i/aTODDGfkk+JPbVNnJQQdWbKHMH/x+fkwjPUgciifJ/qCt58/9JqudLUs
DVrb6f2SITG/nMVeVP/yZkkz4EvgcAFqQrHr1kyRRwnhTJgE0SCI5ucCwLdvNYVXPw5ZMYaf9bhb
1Idx1FvjPKhDAnC4sErlRCF6yVwf/oBUD17p1/lNhDwy9qBywn/e/iazH8oYQZUsgBVhepPaZRJM
VY4MX154O9ngi/ssTRH9m8/U/CD5b00pHi3IwluywICE+rq0se5PVeZckyX//PpFPbtvCt0AbNcy
klFR1ekQdSkXrbD9zmi6IA8ng5HnXDndN7XW8nk+8xBWgLajFmxp64mpAZ7SCN2gLOB9139VJl0Y
JnwM77PC4MuMxmlefBdszPc0VbP0wWYIzvU1tJK+MQvU5AfR9KZBryxT+ndWPVhPHXUz5eTkiVMd
Jt0tf6phaGr+0E7Gl8pFdNLX84IiwxgZ895qtj6R7BxDY0GFCw3v20+kC8DHNPDSwBnRJQJ3SUFE
bcRhoGy/E4Bu3TleWDmOBfQK1PatKXT14hKsZxqYCVp/Sz8nb4EA7XWUtqwwMYuCMg1JwMerM0cd
pvNyx0kDO/VcEHrQgFTJbB/vH4ItK7IgCBKR0Igps9u1tHAywUTSJ4FVzNYR+IFxdk33lboI8qRR
v2WqimR6o5qSALGPK4TrArjbow+TCxcv6iTFjhPfWAtW6MNBtknNaF3dmxV7LI0+woo6NyemNLIz
7NDGTpSxcdCoRUmioufkY22lUbxqTsk4A6ZxZ+fkSN17P5xct/RhvnPT8/0P9CKkZOsofcluMGIn
EMzcfqCsiCFe65Y0oN08X/vBpVqr5QwSeeihfp20GCpgNTV+qHm6F83Kv/q3aunzV8PhETbD/c4o
mNyJ30ofOW0/Awr7LIjVobgYU4sLknPnf3VaWn6MszTRH4TZvrJSLc1SoiKYod4ssTUrv26HVlaW
jZcFQ1lU85lgz23AJea9G9helkVIhYnmqQVM1Z/meTGM80yBYw+1vvGZgcsSSvOV6QSuQ3loiEc4
Jy2EAEfLmAGhlsLyEwh9QZVSQ379A8PQKrBFyre8MuvuGFr2rRNbZRlUKNPpvoYE71/CFdGvyZjt
vZBq47veGJP36LfvmpmhsKwmJEvps+KN4qbREXZs1W/Tz0qq/l2FVrVziKWvWp0ksjsZOhLDIVqw
+qR90o3Cq80ssOBpHfwsT8dPbQnHJ1K3iepKjpFienf/4rzMhThHROCSlA0sLvxGt8usWkj0BqSl
g8IVyxPsyhGsONN8hXsJtVq7HM8DYqnHKbU11Oyq4ZBGojkBFGx+tnO5B9l/kdvLX0PfhRIV6DxI
IG5/TRs7tqwIpUHlNcaxMSKhMPmk0d6aUL19p8XT+KUEDvgfBMDOL6Fav+5vx9ZH58UihodbA56L
VW7E6U2mVncJLKyUDVeH/mHy3PptH8XpMSRvOvcIZs+vfyopT8nchBwFwM/qqbRUNSttpcoCxJ+X
p64C7CRUxf15f21bxwvWOHItwGvU/1aOqtEXpKM7ApkldpVziR7uGaCz+NjQ2/4rQw/6eN/elm+g
YC8parmv0K/cfku7I8ptPYW9NKjxDctUnayoR5jCLvYouTdNAdyXQpkcvbVQhDrZE3T5RRbYjW75
lph+1qa2HGY0VHbeNXkA13eUNxN/J7vHTLHcLiptE0XJgcMHcZ+Wb1VHGR9C6hnX+1u38ZwZz9h4
XjVc/AueH7Vpe2ckX0G9exnel2EbTf7kJYs4JXBxN+iuRoZ+9MJJOA9lXMX/3bf/nBCtlmkS7kq1
TElrv4bML2brOO1CKJ+VLvxzgxrPQYWqrHPMzbh74jooM6LXvVe/MbTEyb+WokLY1aWmOfqJMkM/
7XeeU32ekxTGUdTFm/awWKlZnkrU7eyzV3vangTPxrfhR0sORvl5oC28/TYAWksjbrhGbUuCk+VJ
8YY6x84t2jLCp6d8hbAiAfTqALil5ijAQqLARRf1EsZZ73eJEe2URjbuqmwGyOlkghlO9O1SHJBs
6MYPUaBUlTh2CcR83RTN71xl+WbQ5D/tfG9Z8Vp/byrjupxcAnutripiVLcS0EHwbKhh4wQeAjLX
cjLM94MNVYTlTct/ED6ptp+gffaYG1BuHeFLtF9bUwWjDMUjBOyEErKTdLvqSi9NN7JSBjVmcz6N
LiIikjTtGHbtvOOctjYYTijgnVCpUIVcPXs5smEj3TmYDydNufR2F34U7VB+d3qo4JJM0fcI2bcN
MseP66W7v8ZphOyWWURoDY5a7xyjyniMNJPsy2yHh2VR6p31bR1T8jwG6uWQGIH+7VYuRab2g8p0
QKiq7TExrOhYI1Cx46e2rADMAg3Jk03XdBWxMB0EbagLxUdr5N3BVLLi4lTQs9w/nRuPsuRo+v9W
Vvcalbh8MSfYxgzFrA91NOo/rUFob9qigf95bgn4RbsX1m8ujToeRTW+FpnM7Qba9jLFg7wRUd40
fsYVvdBR2BOp23D0xHvcOniYCAHWNF55Ek85FOpREDoG9PiZppwYLU3OoAz0h8Ju4kvk5uoxyudk
B8O+dR6fEwdgUATva72/Xu10xiy4a/00J8xZRNkFxXnN9zKWOw6FtfNwPo++rFwMzQUYtJ4bxEDO
bje0DlHoGKshDrpCVE+GvcSmD4gjto6gh8qP2hgO1Ts3VG1QIvzc69gvA/0Uc5wf7HnRrbPRZ256
LCGJtX6kaWEUoKvSeD7aXTEYvjpnUXjo0nIyD/2kawCTNSOOTraXGBltBNegCMvsnOKXRaoph4oV
w5kriXfOuVpUZ89JleZBhK7R+c2Up8axSJ0m+xyNXuWcG22qkp07unGunzlFqRlLpdc1pZMHrpWU
1YHSyZyVJ7PV3HNGkfQ8R0hQwRCRA72Z9wbvNo3SkSVPxhfhPm8/Q0cvLE8tNw5GTQ9P2bgMh76J
rQDCDec4VFZ39ahi+vdv8EZ8RjRNyYkiLPC7NcWt09oiVJSWKSLez8c6sztCeaf/ogyecf4DU0BR
4HgkDCCEv10fPBz24Mr3uUwS99zbYe4XShE9umL49QeWKPJLYK+E3a4OdFp6hVXUsDa5lhD9QUty
s/YTURXfCuTz9kCwG56CqRZiAibS6TGsqQuiWjiiyqHPTTTB0cziDsWhWHlfTGLArFa5Bzh/8MRh
3/xBdAC+h9xQguNeUl/MUxTXXRbHQdv1/VvTVbKzgzo2KuVuZH9sRyjATlaxLMXBDFvzO/rl4q1Y
imKvcbfhs2RQRJYE4tgkR7z9tkwRlKM1wdLcZj0TnKnzqzD0FpaazCJXtJ0/OLX0eCme8wDALbX6
wHk1mnpYSc1nWf87VlOfMJXWxT870Ll7bHkb7w0vAA3l57BbWxfMpmpB+6GqlWtSjOOBubDmYc5U
NXj9maX/9yxdBLZ5nWnOhbB7K2fIdKqTdjhaYGiuc8ZQkT8QxX67b2zL1TAkAcaYAW7Ojvzz3yoo
8ajaVaUz7zY0zBn7UVVGl6bqpkMbanOgkWEfo55Jnp3PtmUWiDHtHia6LQYkb83WpjOBAmGam8TG
EA8Aq5ygGPr4h1NpAg6FWnjWwcoLR9154rY+IS0QijfwAZL2rtYraoWnPu+jIE1SrkJheoDV7T0r
W8tDO4hoiBoFyK6VgwuZcSErITVoSqWnTW4jWXtpGOM6u4PRvenoVyAVbMTW5f7X3PDhsHECegBm
CFXL+mt6I2WwuFQ5oFaqPcRxlZwyY3T8kORh5wuudT5kcVNOfdGro9xHXVHu9G8nBx6tZfbSIQmG
GGXwi16EnTgWZR4uh37UG+VLOFrCPhuFXiTX0rYUcQjLFtyCvoQAF9RUdT+qLkDPM7SF1TXri+Fz
XrSpfU6t0FJ3Qqmtnfn918o//+3XNsqc5l1bAEEFAQnweoCZa+x0H5jFK+Wo/7cxzB0xJS75a9YV
0LxNOYB0s6kULcMndVqqQ1XSZDaUVryv+to8tl3X73x56edWkRsVQtDIz6nhCyI/uLsbUTWEDE7p
pU/dqM2+rWjxoUe+9eDauXKkNGN+4/Oox6H3ip2scMPrc5txv7IqavAbbrd3qGK7G9MoDmy9NMpj
1OR0l12rK/RLNEHc78+q0+/lhxvPrSRAI6mR8ST4nlujBWxLwORgW/cUPXmj9VV7RhY+8xcl1zhE
FIM1JMIAcsWvHAF5/sRUFzCJnwZpvwrQpqhOMx2EXKDUof2+ctSa1mCsHfS0cXY+7NbOcrlsEjc8
E9ftdpHObIOkKmTXJA1lkiMM7VLYmX6xa2qckSqWnZuytatUV0kDJDqCxPvWYNoXqQF+Kw3iaIi+
jm1WgxwW6amxtNl5SNreq3xcpncm1FeKHePPy1mfY5QMtf9HaLr2YFavhfS/BTvbx2nPOKWCjHte
Utx6MFrYwk9RWg10RocoPhpd11Unepiq7jeGW75X4nb8HDUKoMUs0tvyPYOYjUU2qoUPDgWR7CkM
k+5J1Hn5VTTtovp17dbLuXGtqty5ERsPDVUuanOcE0muKb/rbw5namJhwu0YB6JOp/eIEGqR3yNR
c77v8bfMQOJGTY1XlNsgv+ZvZhi/yWByy+OgHJT5rduDvS9NJ96xsuE9SX0YCOQIwtCxHqm0W2vp
7dEugtoyh+VoRLUHba9SA/U2KSB/v7+mjRMICoKnkykr3Oe6sCaSXG8mTwD9GrzM8EueH/toFH2q
nbsoHh8Ym5kUPx2U9FLpaHue7pt/brCvzqCE6bBcSdrwQj15QPMGuni6SqHRutE5bGuUyLGjf0wK
c+wPdlyXkc8t6biF2uiZx4jB0gDV3oGJCd1KlzO7mOTHOZ37XwZ8XsvBnPQmvzqVw/8/FQoCCr3n
hu2lWqLpaWQeZ3xvqnE0fuxsO8oOZgkl/6EXYaQ8QFAqeC+HPn9jRn35hMzaIl7/gRGskEVZyIuZ
UVpdeog/it7pjSIYtDRv6AuGxTWMprwBENuau7GDDO/WOywZAEhUgBjStb89tUtedgPaY+xwMmju
gTmMXDv0hdoUfmmhe091T83o5S3IE/t25CTqAaBh6/rK0Gg9zQMDnrtxKepXCtJLx07Qhk9nroBR
0HVJrlS1YpkGANhl6vLN1bo/K9Pc+laev5I78NmUpCCBRhy8NyCZ2z3ozCqOUWLIA4gntTNjOt0/
YRGWh15fyv/un+iN60ungnkwoKnE2uvKcSRb7zU8J4HaVe55zgz72FFMPthZ+em+pa2ry6toABmk
2uat8+0xzPpsaYs8oCT2PS8S9+TB5uerVKafTG8cDvCxZsdRq9Nv9w1v+EHJNYdFSMuAka92M+zA
ihYWu1lVXX0y5tl5NwPwen1zmwCLgAPIDPAcdxVF5q2Zl23TcjxQkLoumVKf4gkJIqXX9liuN1II
TBFOUXaU/JyrG5l0alhoasqC3Ch+iIuxPDQ26WDSzxpvnhIf8lqtPt/fxY2D8n+UncmS3LqybL+I
ZuybKcnMrL5K1asmNEmlYgewJwHw69/Kdyf36GzbsjuVZMoODES4e7gn9FIwWnxEZFR/jGXFAm8T
bOxS1GaaUWrNxXXjkCHVR/VfFC5/Lpuejz+/F77z574GWuOPH2yp3WRyHAfxyV419qW/76RUbmts
vydtM/Rsf2kzZKOnkf7vTa/13YYmNnwqy9gt/jIU/tMsc7aagcrhfmNMOP8Y/+sWXcwk7bK32e6w
/fpXYYEvEnVbNc9OKATi4yiUz2xPA46NzdpMj5YZ2MKYaLjDdA38+t5diBg+bWzFXCNGI2RzUGXp
p6LY5P/RCO1/vrgIdTAKYWjHP7veOvK3tWmh/UhFKE7S1WHa2+1+0QfengnJeFHUevvLzvM/PNe0
u2dXWmYXBss/CnY89Mouoq29XCPhfcc30382pdlzXDaWUyGC6VrCxXG/2cHlvx/Jf3plHC2YpM6H
Mvrzqqic0XTkTLaXbmSqPjW9sS8dogKSXGCsPebUcyGYqFYc9bYqXqe/nI1/eiTOqD+g+HlL40+O
gRMpNh5RcSnLyIpSQl7d97r0R/e4FZP1t8DYfyhj5z0QpkfGeCpZ+J8HkbleVv3A/YMsMcrndcYJ
EVu5/N+/03/6TKDZCKHO60xU6v98lZIeBbhw5VWEE31DeOKllW26Q8m1ePj3lzq/4T9uetyiMeEA
50X696cqj6SwdrSWkI2moGhPs5RRnXm6it50qyoPzmbtXv79Ff/7w52Xx+HTEB+B1P2ZA8ZmMOvq
SSMvO+TOXaYrCyaBHU+Iiom+8i+v9g+lA6jXRdLAiMa+258uNJ0PBGkVlI54izFpXvvmbM3bqeq+
REGtT76c4zFbWBgbviW9qsq0KBKk7WYKLHMKuYdNWkfrXhzUkPTNIRx91R3Gzl2KVAbe6P+ffxAw
ibMJLAwuRPKfT7I746DR4bN5GaDMOtSJDq6CdiCoNXbb+yVZ9r+83j/8HOwNUObhVFn7+xOgRes3
gPT0zWUxNV5G1zFlTYwzf+dt0cW///L/oIigPjG2njWgdPD/da6XkZQlZxGXfAFmzi2aazeDW+pO
w4RSLUtWW7ZpIeaxP+3RVNPKl9OCaqMXLY6M3Ti07B7LKryu8BBqUzlCdeduqVSZg/eHKt8axR38
l7d9HuH/8xk5Y4S4OuNsyVX/p5BD42ippoGrUNoNmkhVUA3Z9nP3MJuKwP/NdJqwMywTik4b+c2T
bFtpbsJOnG1umYH/BgH890OLBwoPEDod0D2iTv+zPvAVrkRS8YaU0w/PTm2FqaeS5LCxkP0yrPrt
37+Af3g5BAWs1Jy7KmjqPyiD2rKVElstWJ7a1KnC9/lubXb0VUkIcuTvzd8mvP++U3hamT+gKOEj
cFf8z8/X+EvnWW2AFKle6kdVIRF3WlPkrFUlh2YgDXcPx/oF1+jmL23Pf9d3dNaUdczWztX9z2rB
ckbP2ne7XQ6tPR72eBbZ1LnRX+5MRuTzhfzHmTrT1YxylEDk/n98p6GsC3trRXI5l5NXHUM2a8q7
zkTBIXGMVaVSEbOcKeJSvjuL6udDFeg5yvHE2EwqY2v7JD+D4YtN7vB90UF5PxQCXUkwzsT+TY7c
xhtYqGXOVKdNj65gqkq0RW6J4MYUmI2N5aK3h1l1AknKTjx4pttCkIPKQzhhHB4lPyZbWO/+GMgH
2S5hCWDoFu9xWVZ7Ggo6qBwppvW14yxm8m7f+jtHlssPY7SQN8mu9a/A2baGTZVg6zKvZWUj46NU
IsVjDpc8RGzz65Rou0o1AGxwHJegMtmeRKZ9wClMPNudbN+jxu3fHb0306lyxfxaxSDoB6fe9z0V
k1KLTNeibX9jilL1lysolJXGiahUOgSkSz6polvIYWBHrvVPSoXQNYm1muFHWXugkcaMwaNl9/HP
WiVjcKhxCFInl9SsFp+MdpluWgtO9kaywlXma6BFe71Ky9jXCNk97+cmEtIc2fhR+6/NHlr8pUbh
IqF39q7I6sQIMIfQguibKCIPoivGJxlYRbmxvKMT+3PXY9KRlT4q77bxemBc4jq17VKSI6tjxCdy
F7HupxtXa5ghCOs0ra0XfMJhdOE1w7o5tWYf52xFDRpdaLCt7ULEm/isCnd9h5mmQ5EoPV5WG0+I
C2CDaktRnqoubxbj6hRPwYjMF/YABuK6KjVmSKfKr7gbPD/DIqDZ07WT4qM3pWLJV5YKemSM40cc
hR2BNE1Wb3hvDyNrb5P4vuBWKjI3nmm/jcd8ge4OMeGBDAc5pogMnD2Vu+DeF1OXtGnA5vRnUWI4
ljkOkhtWBEpT5mjnEpHTKOlXEsmdOyjk5TvahqU7VMPcTodNlGqia4i3NQ2xbRdZnODsm03BPn9B
wgT5hp7mm5mTrk5rs4Q3VrfGyP8iyE7ZO62TQdS0WVMM4ZptSVV/s+YJk98AI+M1Zd17vW6bWPQE
3vXTazm24roJuK6sTg4/jRfK5OS2xhnymX0ykSV4Dn+rlz5sUqtzN51x/NuGRE8Q6nTag+i3s3nF
+05k2FXf6Fof2PQhqKizhSfyxd4L76YaR5eFl3bwryqQ8T61BzVfrzXeV2kblcU3Z7fr92RlCsTn
oy6f+rZonu1g3D8qq5n3LKgrx2SNW5S/CLGpCBp1N1FnLVYJZWqRiWTyoo26+GJwFv3quaP3kAzI
0dK6L9tX3e7BS1L6q8r20YR3q0Ttmld1rH71vmXcdN16kNIpjvuK5azVYwV8HhqcsyNS1POq38ya
Jv2+Wfz5SrWm4y8w7O+be8RvpcMnq6Oxyde5D8bcM3NtfrFKyKM8J3VQ5f0e++LCWkb/RkLO3e9F
leSSTWWsashHNSn6R3/P8N/d+rwHS5GpxK0uk2JWj5YXTqSirbF/b+u2+Y4vfdHkiejESJ7jUljp
RkzqezRG7Rcuz/R65XmtjiiaMlo4hR2p5IbQ6yww9fpWlWIus1GXck+JkeAB2Sa94AMddOPPNiCv
KC0oZjKfR6DC41KF4WtoN+prDmPx6nVrqw9LuC1Blsxh9RDgYFae0NiznGS6cS3zSkzBGUqjP89p
9BOH5qYs5lSVlnvy51aWR6+Hrkq3cp5udevaLZVOqpfCdcG8Or/na+ujxvtV23VZHcw0mvnYtiYG
0YHn+e7tXVPlMQgZOZJsRb/MVlWsmazD4A0sb1oOjVVOfcqu6P5ldUt/3irU8Z7ujmXeyC/upiwp
LXkx+czPmRpbB9MBnEjbPOTMJKljDd0DK4fNO0oOlHjbvGw6TRJ7+SjLYiSDpuvtHyFI7JtA1MEq
++y2HyIw4XgoMY4L00Qt+C5GNa+VNXV9lqqzARekTVEPX6pGvpVPQdjIw7bpKMrG2Bb3LisS3xz2
RXS26KpasrCpvFcs+YAe7XqNh5discMFXeDW/djPShYeR8eaDnvZka7mRkS++Y5c7BxT62XKcP3W
rwObQ3POLWsFhOZ0JMq2tOf4YmCr46T75GJcycYRrrZht+/RIbZUhNgnspBMIJjFNtT3BwS+dhEU
p7kfzguYkV/zpbgabiEL2ta1MnwPHXlolOW+ggT0Y4qADJnk2vfe5yyT5JaNKLY/I8PeTTrKfu0I
+RPmm6e34SZoqzlK/XJCWMYV2d4bdzIvft/uL70YOasl2RxfcUEzd+h3umhqR+te6abF5VRMZTwe
fY1Dd5oM62JQe2HHmVqN9MWNN27+ZV1C8Jc9ZYGAuKpqM9Ns48vse1V7bDZ2BTYIhf4Kb6V9hGjy
50tNnvgPktCwet8G/ocV5/GaMr/a5aGbIvU1bLuHXbTjs4DeyZkyaM99csviR1HmZjXRyXG7ecy8
Igi7DM/N5XfQgVek+2BX1bExSyR5ysrkC9ZhIu2YamKle89tmZFovVfkTdZkIsJ2y6+1Dred3qLq
gaB74dM1omJYMqecSpE6qkvuq7LCPMM2gc6MICMo9b2xed/EWv3uB1dteRHJ2ABmW+G30rN7nv/A
8ju4LRHQYOAqihKKi7Ud+Z1Tf+3m+z121zkzcHWPhE+s5jhT+y/XUBdJrmVBhzxwE7lAhGaN0XXX
uHuyPsitG4bF9Ob6vbuznFK2z5PZiYLvenR5Kfk/8f2ARc+WR7rgTPbuoueLlg26315ndQ+t1Xky
DbCPVlkZx0ObqSbZdG7ac9WCsTDfdNnX4UXjNvUtPmRYKc0krQVZF0zbQ0t0gzmZHqeeI1XCfogJ
cNY0BY459Ksckjvc9ZpvWC011WHyx0jmXWDQ1BnrLMzgvjFU5L0Uw8GusZVMh9Lm2iH4qoowRhF2
fWNZJTjhMvViyBQLINyPmx54RKn2v7t9aR722WB/5vgV4ZnYZO3uxb50+jNx1vI0h12Q8Lws+rkP
TX9dGW95tm3JNYjBfqPSbpzHIu1dKmxGkINUqfRtLn+rbbHLiCMUDuGkwu8ibnjC7H3yropGxguf
AMAzLSaKcuYINXSpb1Vbn5ZuH94y0NU6jTCQHXK/8Vb7sLe96wJTjNTFydNBkCOJRrok8DpweUSS
+B7hEZEYUVEVbWopU3Qcv8q6mfFxkumAJpq/rLfkvhcgeNwzkbTSQiVKnbYFdhKmTtB4NWQE/B7c
YK1xC6CJRcoqyWoUs8tZKczafhIEqgvsYCvnScqhfLGCNXmPsF5AGCSo6WujA/ukqqqYjtO+SCxq
kGZNANOD1WfTrEOLA99ZMCdh179vib0NmYATuCCAs+ouhK69ZzmtwmP+cGovHSYX8WSyTk53tEfL
R2caoAbJsf9fuCtUV9z78R7ptPLhpJl1A8wdmbDElA7GrdSxgqFZMJmzxnO3G9lrivtr+3N1u326
6PzKepTSxqxmRqL/4pylKFkw4Y6XNiGq1hQdhnvREXkPV4fHKAlOWq1PST2MdtaSwP0x2055U0U8
dkTJe2K8wMLeaTLWPLhJLIadlvZQ+neTX3RN2saVc6WM5aiTRGQ3pyJW6zN2GQHv2g4EeUkmtD/a
oWmuVFioNusi7DmzZRz024hEb0krZw4Viaie1lm1TtuS4hxVDOQTq7Y6OCuNeJZ0TDY5R9XpMhik
6VfV+huuNUkdNSm3jGXfOhaSk2uGg0ikbuPS7HqbKx/Huu7nFAsY9xcuAAEtSNJhFh2NgzyopuOQ
+SSkqNROuvGhRDvZp7ghFD+91Vle90FOOtc0Hx3f03kSmPBSm/LNtGeDjli3U1pAUKLzGcf6aW72
5B5ZA/f/HppJHec9ln7ajEn5axm94gcUpyOzIB7tLQsLf+BlMc6966GPPic/oMOu7PBR4gY5pZ01
tXflYA+k1XeB/oHDHV7oiaPdOPP7YVa5SdbuJ7vh09vZaco6KvqRd2t31i9m5DPqo0FyKdLSLGlL
9/JDio2P585mazKBPPmuYI1dHV1L1L8Y0fSXGEQ1g/0Ljqgvh6llmthGlTaVTxEudMAbVsrB50ww
Y8jZ/V4U3nKLdiLws7YbxC9CgKZffplwawgfo690rOa9zpfG8t/9ldksQzKv3hloKWQULESiMeX5
pi2lX2fGqbcqp80bzt+PhANfdmE+Ah2OQ0puDrNl4O7eB/t2dD5WvS06b4ME+tYkW/9eF7X6DFaJ
aKSRjE4pMhjrno49YHxdR1GctlE6Kl3XRfMzi2CsD8RSzwhX0XYu3IrafJc1ZmTpEk22lXHBN1cF
2SdUm6k1Py1V1te9q+fmW+cgOuotGb5WLK+3x0GZhJWQfki8awzI6yGPZ1me4gKRYU7fOSCVccw2
nOSG80KqJ+OV9NlF3yFwcVcmZ+m7PNZSi8wuwjNQLEuucYJYpt/kg8RtqsxeMwOWyygO50v7Y7d8
vaQhIqQ2p0YXd3r06q8wXPwmD2ZLPG6uXXf5+VBf9ySnTLT9oT1mbHe4Nx46ctC2eUGnp+gen2IT
QiXMSmk7Q3xicf1Z7frZFjtayMTaifJmyNUXXZOMTkprNb2UsYl1FjWYS6TWNFk/BJfGz0KH/Ufr
lXuSKpGs1P6gD5iIQ7oux9dOTPkbrCRrxDC/GREFdTpZeoqO3PvmqbH7+geCnPEbPjzyYwp3Jzrp
zRmXDHaNQWkOzcCNIbu1z6pdRpR/ifg3lUw4DMdt5f9Y12m582peN61Ju/jUQysFU/euCrwNGo+r
hrs6yOxRqwfB3z2K2kqsUygd872QMnkstqVJ8sJC4sWTME7czD7AfYooi46rQsJwuTXFXmWWWD2E
Z/EeuLlSXf3S0vueEhknH2oPfep40jUB9Q6beLQ3RfIb476xTWkGp+mQTIUvjng1xE3mxRUF1RRK
vtE1OjcKx/A19YfAYQCLnHk+9vYY/9BFYz585S5XgXP2KiMB03xSrjkr8RLwgolcO6ok2sQydYAA
PhcTxPdrtI975oVN/ZP+KPFTE1vdFfsqSwRKsSI0AA8Yi8tq2MGR5tHe1alJVANUbzfcHuE+RQkD
rSdPDZO5vpgwvbRY1A8s51DNYr5FIWNMVi9x3XMxjUBQJI/y6+PJP4l0djvBdeYZFV9bg7Jf1mpa
79mcpRnafVnd0DQzrpmKQA8UEfMmU7O5AHb1bnn0hWgKRVoN+N8fZOCW32ySMi461+0f1T7PFvEN
RKqkhRPrPldFFQ0pDkmqw7QijuusqgxPx8o6C3DZ5ppD7Ffi5745yYdtLVNDflriwL2Oe7KmW2xc
0l1jsPFsXQfv2bO3/qNZEk2C4xQrlVZ6HuxL5sZV0bGqqc5IKbOdrAJdLtMg1sNT6Q/MG+E2Vne2
lTAt09FV1pFlSVgOdjODx6YKnS4XLhE/HKsRc0/fCfGfaSLdf4ZiW+a03KKduz6J59e20cWj0l5B
4BPExe+ZT3PXJi6LjZEj4m+6XjTvUTbnDW03+igQf8m0bRjK0rkA2U79KSl/LNj6lZnsx4Ebpqzi
8TAMlvfb9VRc5cvQ91wry+btaTB4rKr2iZvcFZ7kTh0BaOajY4ZYXC37uN1bopEVysMleRjCaaVA
W/YOsBFN3pJboK3dYQ96i8NAzqeT2nJ3r/q1D33ecBG+Y63Dkg1Uo/xm+U51SyAGvG486f4tMuvs
Z3ZY62fVuCXfV2nCK2vqreiK1cTYgVBaS42DcRmFV2Rh668Bjy5iF1DqfQ2+AZYpfRsDZxkkFM5p
Eetnt8Ut41sh51s6M7Oe5HnJMU1qMJ5Md4O+n2hjP7okXLENgnd/SchpqxjI56bHF3CNP4YuEc8b
2QZcFRrfWxSXMbNYu/fbQwKTVTFp965z8OUuQxbbIvsJItCaLjs8u8Y0KdzwTgSFdxXx4LppvJXr
hy4D+ZMOzv3ypIEQqIhjJRVu8PDoGYoIkmZZdmc6FV1tX7PMOkxIuIte57Eqhx+1t5oY6iwpZ4wl
knA+LHs5vW5gbS7Ne9kOB3oBoEXotnpOK1mNX8ImTwvqp5C/tqmkfAow2zhXcW/x5O1aPsytU30h
zGHGdsd1e96dWd8bv1LfOR/eI2vI/k9yat021TM6VCwSi/FD4mFxW5Z96Z72dit/GDrGOJsaAyaU
RAxj6d66/Vuptu773jr2+9Y5w9OEddO7JecpPCmUivd4GEQ/6roshsMwm7bJRxC4Lt8teEUkaLZL
Mubs/t7Rm3+f8Sd6F52WOsPFiMGVTtX9lAacP8fdKuTMrTwka+y1eM3aTvsc+gWOs61boCXxuf/t
NMF3O0mNFMmUBbbW+pRMICy0Lf3yCmHtfmuipH9ag6q/dsY6ai8WadtV3uJX4meKy0SnS+XZpJC4
zj6nRvnlc2GNpkx15DZvKqksyqZWtnfo+yn43VmRAU6F93nf6xXnxUrUgw+03drDAeJHXQ2h0hEC
h2h5dUq3GilqpRedOvzB45RzibiaT4f9glntGwoR5a0u+gLGdXC2L0SLVBXbVBgawzD11pHv60zy
ccyfzRBp5oWFKefSG7QKEBfAH6ZD0uo4pfXYPkaWFLqU7J4YLK6hl00FrECXjkPtEyyyUGFSidS7
hjJZOVhe6YrfMwADeLZjI/ucZq87+sgIncxfVo/xuZoa4AQEbGU6WoKReB9wekmDbsATmcULvitR
CPGwtiPJv5WSYc+d2ydJVjbjdKVcLOd4i83W5JIc6FsxyiTMiCeyXws9hV8z9MVTV270GEvL+Vzx
I57ACYPepzzNVpJ7AvmruyiMUnUd1S/b6m3eC0Eq/uOIgmzojvEA2f0GVz3/XkfXosbP8UrC5Wnm
rgtOOOAPt60Lm5p5o5xunBrtxgU7WJs8mK0vPlZqxyWdoZbHZogCkYlw6T/9umj2Q1+IeMLHMwR6
JtguYXTut/VlnFUFykrNrk5btKy3ybKwlE6Y9vZVjeo8sTEgfgtMOzyY2ok63BcmT9H8N/JWDY77
0G7arg8jm2B1Gvez+Wpk6F33VWSeA8jVN8kpDXC8HdWD0d70o2/G8LWDYAdBq0PGzc5r1heBsLu/
icitmZiIhGKsHF2a5006DZDQtgXMEhTSerwbQFcn50L0sbe1gDCBCTygfdv0C4Hy6NZlCFgwzeUB
VqCL6HIaQ+duI0FuD9XkFMxcjldfDaT98ccdEWGpFWvHzifq60tjtd5DDHJKu4Hq5reyXfdtbWfr
feK9OGlnJ4WBF5odVkOZ1j+jxWP11mVEhunuVXO1gGkNeTUPZxyQKnOHwajoWUFz1XhoCt4OrIYO
r1jC6PyjXXmJ8ykclihTv5nW5RiHxUYnk9BQ4hLGRE9xQH22RGtahHVxF2jf1tlmZPLUqVGPFy6W
rea0Sdw+z+CCPVy4iiHuELhSbwfhdeVbZ6GJBb6YgHTErqows7H/bPLKVPtybYdlUxy0t0dJ3nVh
vKT1jEl53p+N/GlLlu6R3RDTpBMehIi+I8UX0SaTegKI6OesSYQdf1a2CGAF42qyr+bV2YM04vas
snnwaM+WuBAtDxNt+gliaL9w55XBYQyHUeajlKMBP2VJ5OA5nc0AWKPjAFoyCDuO+Jdr54E1jA3F
Jnfcm2uKOMZHJzjLkAffk/aBGBH9ukXrkpBUGC3skYdQWSnZM2q/5+cb3WwJYdzyZYuHay5t+b5N
yrtIGjH+arnBqottbrv2GCsjm2M4jsm93GbZ5jwsQAiNG503pJqwTQ69w1pqWq8BDWINwD4cz9ej
c1mquo9uGwaFX4XwMQYYN+97v1SmzxvhdF2qcazps0SwFYMJ4O58BZ1PZ5MChy3hyYkGd3kwQb3u
74Aeer7dgcDDg08bU6GfUOVvVhhLc3Kg7uS1JOSHkWCtIvnasxTlHp0RF4McUNAfL73Sb8rjFk1V
f+ebodBpqfaou1TA6ROTqE/gMs8FTTBodG2upOfPzjtli4kmGdh3qNNaTWuYipo7+E7bog4erAQz
Fi+1EqOXA1uq4pmuqggvXWD88j4cNwa7Ng6Mm0u73z/7Gijwx3reEj0tHLSFR96GuKtq2zl4lLzm
UJeIdbNtIXmaqttJ54j4Y2U25fxApToKY7kaC9mFf9kX/hUOWeFyjT7Z7V9Iyoj1r0ZY68wTTPFJ
W8ZHvq+5nvWd8OOV0tbbzYRnq/C820jrsL5i2pVtZnMx0okpVSF1L7jxw199GAzJCShflpmIZ/iR
KiiT7QA3kbxWJrGQ/Y27+8sz/qwfRRHO66FXbZvAqnbLfKv8jXXqKvFH+yQq13Vu8WS3nJPV1JB6
1kTpPVLnxi/tWZNNvm+BYcUCF3oUu6M+h7IBB2kLoxXNS+J8bfzn2w0Q3NgePUDM5QXvs06kLVkA
+qYKms3LBtYgaG5xJfIyPvS4vWNZtN44OFRMn1wkscpgmjrnwSrG2MuqeEisB5+GbTh6675ud0mh
YihJnnf1zenXSd2CTUf+u4MTSXSY9ezDrPTGVVeNidVyy5l3loypcsArdOEByP0+jtx02+bA/uXA
a095XAPFX3pKiOESGBdPB7T1XBpLELszdYrL4WIKlqHKg7BW88ldkQ2lJNYY91kAB82pbJUNmGMD
nWej6XV320UztV8wt865mjp06Br/HJkKHIBFijDCvradrQFkqr3JZO7gJwujECatVwlA2+c+GDhl
lhPn5cCgWnjHcixwI2SFQG03XTJybqC0d50vtDr9U4MvgMvdVGPNo1e9WnlPmkHL21yLJjmgAQh1
VvTL9uG2++ZnLNf4e8oBW8KLUkTNcpzbPWRqSMgZP7jd1i3Z5BNNm89k8JlDgeOIm1eLP5q3Npau
DTnpr+FzMA9OdJXApTIU4q2YeVbHGydpbnmZRl242UBEQp9tjscbmAlR3vNabBvRtotZFn119nM2
ud79ujmwr+PyscKdTZ3KmlR/l6gueOQ/50Ls+XCv86JmJ9+XNcFUBB7/k8lpJtzeLc3FxMP+Gtb4
RKdEW8T2jV1pWx2HRNFJBIr+EobOoq2rwlIOV025cA+2lbWHOYqPHbYbXfNgMmDT0bsipcd/8hln
Udk1CyZ7KeBk2zEmFOv+irx0lCnaobiATuiUe98na1EcbSSvwwvEw8wPszWyvAa4gPWf62UBU4bP
Cg9CVw7PsJhnqOtSONsrsHtVHnddYByKXVo45kPMcvJVFcSLvuvWyLoNkFPEl8AH4ZBag1071wFY
xwu3UbHlC7gC9R0M6cnlWwCJ81ufCKCog6Kz2zVes9KdR3W1RGUo06ZmbLwa9gBDYuL3nEcgWGYJ
1yQssMyhxdolv0HzUflOv+e92usik+E+EGU+9n6dNx1Cne+DlLS4HjxUk0Ye5PbF1NezfZ+0rGUe
5SZj+9YmsYtSvYENQF5CiNDeIP33ggOGqQ2emdBc4hDrjkW1dZrZFqoaAZrrIOe17rwCefm34GyA
8tYuVVXB+m7QsoehKRhwfdTUwdMQ1vaWrxvuxp/NUsQjrAAFU9CIA9SAwtqccNzFivHkT2CTd7vr
NHVuoWz1DkugkuWiK/15PSbIlaunddITfQOSrO6oLVI2BrGZ/kKpeXmWyBevp6mJp9ytlx36EEFH
7lVO0N1EXtMPl1xnsrgIdQ0WUi8zjOBUexu5KV4t3wG2ijCrx7io0rgI1i+5L2GN5YBY/cuhnHCE
2lj1+BwGZ75XsFzveMLo/w+Q2CD+y2K8I5iw5V6Wtet0T3xtC5TW7Edj7g6NVaTBTu+rcWCG3UJG
4B27Dqu1Z7wzkKFHxOz9btZZ71cd1U8dLFXHyD2odRifD/AziufMfURo0fd2Jltw7t+9UKI5YQbS
ymyCsI5yt4vC7Tj68PFsqmlrHfs0IoyZgG3b3rbhtrS2bsMrGSzmBlFrvR3Dph8/OKP0ctigaLY7
cBQlz8UpiTqf3d2FAdn26Y2BQW73U5BUN6woT+WpmszmHXtwYICArYWanZPd6VDSdF6RD27bhumE
fTsCnnAC95tH24/SgBU3mf4/zs5lSU4k29rv8o8PZoADDtMgiFveUykplRMsJZXAud8cHJ7+fFGT
vztbVrI+Pa2uyswIcN977W+tbSyx3CnG8tFRLZwfsTMyFYz92rjrye0HGjZtjUofmrLvjhM8VRaL
CpfBrctcrN6nGvvxKSSXC8B2bcp1j49ad3Hrrs62nzK/1TFjBC5lbnIlGF1715U3vszuDOuiSB5v
lhDxLirz+wlUE1go1z5/mHK2JFDOJI5r1AzfimbI7mcs0OAuit/bIYK5Pmy0Sl/yvA/uV37vJo5S
FvkgW6r262Iq951shfLZ86vuLUudGrhi3rzt8QrXhHeOmNFVwZNG0oLQtbsY/anddgvBtW+idGV5
GCqWAVU2TOFxM1bzl6N4lw+VSafmwBY93z/y/k1h4uZyrg5kQABATe26dkfXCkpzDKAFxnhUmfQP
eHzG9GXWNML7wfOuh38z2V/5jznD7UQx6ryzQTXyj21rOe6+zZctP3RhMEaHtWBhxbNOZ/XZKzze
VtUO6beSrUyoE8YTb4xyYLSKoVw+TStiYGKyxX8bMkwhu57mjTkwBQlvOWfRlxE9LY/TfOh/kQdl
13vF3Oceta8EmQkm+UjKwAC4EPpzcWByblaUgTy1d7ZoFSxRq+2GcMQsQPWu7eZz3proc7EG3S9A
YK+681ZbASTXGBjcua3qWLY5+plvs/wMDx6/2afJ79v8BJbFpj4zo0q/aHkdSFBF66dg6dfvDpxN
TbhmSD8asofoJ8O3Qt2y4o/LPQ2C0bsR6zSOrwsspDykpTt6xyHnSLmsTdurY9nUrNrtRzHDw7hL
jZE1pWkpkIvMWSs5fSIKmGfTsoLurcae9n2Bpn6yIpKj4yYjqQZFmN3Ip8IQOrAP5NItn0XWzLBT
Qqv1lK/sdDpac2+eZ7Mw7UHIJ1lmYvoe7d1wZS6UWRWe+DBX87rvOlpXQI1lHU9ASnrZ86/aj2TW
o4S1WBIJNKWXzQ+Q0vVf7RwaBk+rZNDcgzr0N5vrTm0csLjtudbT9jNNZ9Ofgfr4ICgcut3IKoj6
EJZrU4w7pLG1/sIUGzpiDMuBlzhsmVXvsHe0JDF37pgnGmm1uCvbQn3Jl7Iq931LEEvSyD5sX6tK
5K+YDBq4tSGICvjAWjvxmjopZzkRFtPJdiZvIbyptr9P6QKfA2vvb5BTy/x9nKyNeIZe6YlQioI9
A9L32aAVLixf2Uu39B9smQ/Lz4qVqt5OC6Zw8WKPWJKrxsrbuEd9UYfcuyLcEbEvBAOKrvuyuIRs
H4ZlYFEt51IpklJUK0zRZkdVPAYOj/bY1xPbedOgm26rxtEBAKcLJtCYNnN42l2WtNqRFVycJmvN
HefXtewk7ZOMDOlDfWT41FFIMzsFK2KK0pwbtqH1+7kJM8TRyR3yfe+4QU1u0XhdQduFSHxrG/WQ
wMhB8ISkWfs73eH/YjbPAHdv5pxBD7SkDcbAAcxyysxs7n7TlRxOivH4+zYqBDCJ+jtTmWUlFYTK
+5d5VtF8Nrlx/grGPEiTAQX7qdhGMCHuwPzMNFUG1wFjrRPw9QAziMm9PRNB/6UHiAkSzAjpXyQc
Qtdgv3cet8Cti6NWaSDPOXs5oXjFKFxugK6np/U3GwqIjjw/ZBSC4dHnO/1lyx7zVlZMUh0rUOPq
fRzI399RSzBVxnXRuCeE/eyCi97SZ8/1o/JKsmxdHNSGDt1FROyf2wA9fOc2ITLdWISOueF0LJbY
j7owCa9Gr93ETMA5+cTR1kdanRybXlbm1QX2uDRglf6IiV2ilR14mpvyzgERrXnP0CkSzP3ppRnW
4S6fgpRqMdD2J8Zf8zPmjehtgKEYroO8vLVRmO3c25ltsX+pIbLK3cRoMt8zynHEoYwM4wl09Aqm
yyBl614Nz3Lx7GXP/hODF1M3XbibQN8W0ONxcRN085KxnaNcCHBUdnVTssiLt29wpoxRPMrUq2xE
a90q0Wm1j3oGubFnl8T+ublrbU9QF2hnU59GwX6pbP+uguLKn9eW37hgE3Q96hiuRN1Vk3GaB7Et
A2O6cc2jo7CUuq4mGJ1nGwMlqV+Wcs1TH7XZsgvsbvrLtFOx3BhU3PaBWmO95h+EKYVuY7f2keEp
1YYXTL37iLbUogRAJLBAyzX9bTsupbcTKSG4LxsKLnVSmaHuphQK1len7635dmUdXQPtFVn+PQJW
NR+I+ve9z1ZbbWIPmGUQfwMlwmvfsWDBADvK9yMVq9qVSzFZfExd9FjQciFAM9q0TyDJ0TcBv10c
Ju3x3ERRZYARhVh/6DlauenKnuFxBgvDQ5VO2S8Lc8r8nAmLaVuYlrV49PJwhQNF7lkeN6HnN5DY
cgBKhb3b9fMW1EdvAmdiS3xkjXuxreMYt0bOj5su3JkKNW2/TdQ5GTaS1vrGcluqwMp3yXKIRD0v
Lyy8iKYfAbIuMLi3TPhb2q0znzbSuuzHCckH6MHVntef1DJzDWUwbU+uXD0PJcOPvjZOZb/30SC/
CFh7fe3c+m91VhXRJzctwL8xtRTR7WJ3WfVoNnHVnEIV9kc3E3i9UXVg3zqXce3TptCGboeh76Nb
p5NMCLxpLj/5+EODe2vSbnGkwEndxC0ZhbBzJpotlCorHehVg0yZ28JHUUoWHcw/Ii7UOR7zruMU
Hlu7YXlpT/OeOs6Iek963kMBVVjvAtVpAIqG3vZxRQJq98SCNemOeqKeDl63VfMOsHUg2ZPlYqjv
5pp8QEM1U5t0G7t6hykEvpu8LZ1iOawtYlbrahFnfO4EXul+aakhgrCL8asN1woVR+e+ZbniiDQP
BXlJeQWjeFWokHHZ12FLldL1TUy4M79hGHX28GszhXDzK+Gs1wQXk+/GDsL2N1Uu1bLDQSvcRMtc
encjuU3Z3huJpL4jAwMIuovcbnypUFm3w8rmk+vTGCGr4a0oqngLxqY6eMAmKzAlbUtB6gdUk0AM
4NwP/FenQyqKKWSd+lhaYzfcLHOpXpyhq8d4HovV2msDZ8tMVUAdeyjQDxvrMawD6+dqkTRdlnWX
xemL/MYLu5l6VMxQlnw0VJmNWtb7hogDgsH6qjXH0RRtQTc5NiOVdbRecHQU1StWZXkiilA/9+z2
LRDku+598WX1i2li+MLOG0Rt7aYA9Ju73eFCLB8qLMuPS9Oym9Iwa4DR1Kv7XFHuMrVmYP3szVxC
TCWJS6ICWoYpTisXgNnW43xYmlFEtwiNjtzrMB/feBt6s69p6hluOwu7IlpqzW91OM/YHdYBoG3N
/PBXZiI3Swo1liYGbRu7U5T34ldtAagmQQUWQYfI9jRSePuiC5gol+a7BuL/akbuiOtUOhgP3taX
9oOzcs7HDCLc4SyUTrdj6WXiG5wTNgZ3rcMXh229w0MHZjchQklnQTkJ0/ZBhyuH9BjOJN7NJvTf
c1UW8oh4wbyrzUZ1EXKNsCUQ5V2duNQn4FGZ2Yn05VAnUKngb2M1ODdbtzFjKMguzS81yZhP7TS2
p7RpQZLcPuWPWtWSTkna2t4llDWnrBja8dtcW659kHnB+U5DziHLL0kPVKoq6N8dLpTPJg/GIc6J
0hGJ7eciPNWKMj7Bz+R1sCaNT45UmrUS50oHG1YES/3DVKH+uq5Wry+WtBdWlWaz99w5frd6u7TW
7s9MSuZjXuMi5i+Ej32bNxcdrycR2jpsHF9k4rLZClctEWOHTfs0WWiwJq8PjmUchRVh0Y+5ZTU/
Semg3V1te3hrVVW0B5AruONinpHoW/aE+9Tijf2VVVhj/oKfZvlMN4JBzoRrtF83bk/oB2Hjkhm4
jVfK8u+srlsMxkTNccZqZzArW4RgzDV95H0BO/mZGErGZl6f9z/wEpTTLiwJcJaiZf9zmGq0mnEr
1Q3KBk8RgZpmjENWY72x8rr4sqpQyd3I4CPfDSu4xk7Vapt3XpUreKrrEPA2ZKWPSZx0hLGQkwPx
PTOI7ONFWC4CybiSFzYRhPHibXXG/AHe4YfUuJXPcl626lzaWzAcpAvwHae2Ef1RUKyl1/l8pOKZ
gUTSWzk1GOn87Q/F65hfpgb7GSKh61Z7axEcs9pqPdQo/qDitq4ZTUDk9zAikIGA8I2r5y2pxtAa
ky7KzD1ZS0vwfeOTJBuFutG+6aRX43YqtDsfchVpkQSLWMtTJY3X83n5nBTVVk04d+bcqD0tDNn8
O0M5yeNgM9NAbO/aN9K6MG/xVQi1Z8Z5BYc6O/pudxBUOwjwSt1v9lj1iRWEMFrUJZ7Hh+s1nNBN
P6f6MGB6GU+hhXjOSHaDfh0mh2duhGEd9/g92whyZgXVVZ1A5Ioy8msS0sJdEJV8ui/p1O6knMZs
L/Mpk7eBWJ3vwhCNyoR0XrwjupFZj6OKlu69HOXoxmqGdb9cqa9u74BQdkcUvHDeB1aGW4sCIwxP
o7MUxd3WO+0PGuH1mVOtVEccMerOGgPNNk6TKf8G2Dt6IdBK/ZDLBNk/MqBe7ihTVU7bThr4rpYz
VzNcVKMSkwOOxtgFMBQxgM1Qj1qawQPpauyw7ZXgagal87fjUsyT94g1ylGH1J2KW/JdtykZKXXL
+5EO49BoQUZXZPUDpyXL7H6xGsgrLqCD82vkperenRnt7cfa1z8gfKO3XEIl3Fq6WOZLbSCc36t6
qkfYgbAPMG5GcMnSxQKypyWcI66oysgzi7aavzj2nM/GIS2YYV2TejHX/FbuuPs04aM0SyMpvk7j
Ha1Fe9Yen0HzjBitfrXWbP3oQPCaHf0L7NaQ6/rdqhtqQ2ID+u3EvCdQiZ9XJYVTYfKE7ZjXcVUo
FHARdeztgGLQ7HsbxHYXeqL0ktKRlo8Cv8nvjckZvDkzLh/qlr7c9qbBIZpUUsECzoS1iVNgQX8c
C72536SGhto7QNXV0Q5k+j1gvfLzoFONm5lZ2gOODzApbUBargE2cDhT3azT2UfHPpTBanpoBZ6f
GjNbM3zNi9lyTyCI5BQOwl/MsUfO7DkI6vAdE7B4Ao1wv3Oez8GVgyqzA/phn39yclt3cPncztNT
Xi4t0xgI0TQparMuXDy+Kk+Om7lU2MFKW0lz37R7C6n7te1zTx/FSpPFPCpr67vcZY8Evry01Y92
7nfjfu7X+bacywZWFLCRpkkwxbvDNNHaIK1qY3Bfi45Fyt6ktDlZDor1DtHUObldFdgwWgZnDoaL
sdiT4dPc+EXTew/s0MiHQ2BdZZZxjtQjv1DzBiPM57PbmHFRqa1Ojk7Attzuk0gNAwxyjicQXXLx
cbQs7TpeCtlGdUKMmnwr8crB0ZN/HB451+z5ZOXAp4AN0ciJiP79Aly+Ujn7vZvdZYNupvsl2jaN
RiF5CvGbZjRCA4u3j6PGHn+shzSVz/xSDZIstps0XlJbfE5bhrJx5ygaXZnnUQpI13AARzm432pr
fOMzo//b1LV8eWgwLNyUJQ/9k7RZnHSiQweup7sCgAt6x0pfq9JohM6mXX75QATbmYZrMEeLEa24
gLpTYgZNKQ5g6hUPUqHKO906C2QpfPuLd30h4q3hLHqi7Ix+gCuWeH5lpvsYO5ZLrzq1Wf4S9Hn2
DiMk10NH6qdPD8GuP9xWnnQPff13w0menuC9Q0b/4S7dsOxgYYu7eUO2vLA5op5jU5fjL+PmCNel
RJbkTL/yDFbf8G0rSvbtYPu62y4tr3LGFgSlHlVWF7grJK/yF27kBo6fqX52l0M6hxegcCX2usRK
CujICHafrlN/U1eiSGMUuvBrT1pOecT3Rw2ja5JpznJwyvziuKpdYkT7CnMN4yIyNjP0vl2WMrOO
h8obu69LW/KWuW5B9CVZpOxS8Bt7mhJk7LB6ALJlR0BgVpwlq9tlD2zha7lp58ok6PpemtTFgnbd
WSL83GSwSfylrEu/4yUDj7i2cZ/szHP0qdpCqpVUhhwRgY/JKMCoG+5HZ+S6j0TXBrfaSCwDEgGA
Y9dZ5N1SBturGnxYtxG1PYprkTJBi0qbbsYt5vWx5ufwqeAyULzAHT0ICnOjYpvRv58INnksSS3w
9CWN41k2haVuOXcGKCliFVyvPILSlOHBVWHtHY3F4JMYrWY42qECje3HVaiTF6TKO8wqF1f2yy8e
pmlJW/i0MugetnpQzRPvbxucU8dazBkTBHJw5emHXOKCjdsun4E9+RCpwkmccu3O0XcE+ZjwEnVD
c5+xkj49RytJIaAr5Ub3oNYQciUtfm24VIczo0oaJ8SoSNmPteWH3Y4otNLjaSu2al9Pud/uB0ai
38eaMXwiR6sd4l6iHlFWbdnTCNNv3vtJsD1DUaWVSQrYERy7mQHWqZsHSbVIiOUvweWIP0Oy+Glv
B27RHGftzcvj5LRlgDGvWr/IhU0I/IigDjEbiOEmbE1mH+0JZnWnt4y5A5kNHOxNhtcQBarn5qlL
MJadKQOHXzQtGGggy1WgxrYV/IxymQ0MCU2u4nBYeyepyb0+m4jjM4aUJAzVp0IeuL/MMH4e52wL
dsvItqiWQsnDXpXp9fNYpuFTxuzGoVwAx9/b3sReZgeoCFa5zbEsN8Q948io/HHZ+ans35lxMIKP
mkjQvXo5mCAfjkKtoBYsT4DgTpm4Qm6INIH2FIMtDMEJkTeZPDgD4v55BYNBrmpARym7SntEBgSN
2/dyUVZclCN3W0o+pHc2GzD4yTd1+JOZAkYqK8UIkAjTG5Fsbb1+5i1mQoiRct2Fzto6R9GQWEsY
wuy99LCD7W0bLet0yXp//sILft34N+ssqaO2/Skmsf4CtVW4v3prhecKKZiRtl2M0phFD1yztUrs
qJ2YXmOIi46WGbchNlmabsnAet2nlsf9sYVv+sVAPNrD7119RMjNw+u2zlvBLxdQ/y60GNhC5qx/
YPrUUxIaeJUz1foSUosPQ7hr041TT0TEM8TYZpo2YfWID7tybXL2Jic7fkchu36dI3/6JHpn/GZq
uZ4qooXUpR8r90ayJv5qQF0wzlRsY4HBlexNQM1Ki9sefu3VzYewoZxsnQ6EmoObR172JiF6KkXL
ZGeLPIWLFZb7VeTYeqLFC495CLhw7ID0iGOw+hC6IMyaR9av9d8Ixc2f1Vpa3xzdMLipJbfJLRFW
lUiQKGc/BloPb2VhMIGwwccDYrJZEihKCexQp+5yus41mdkBzC878s3F3eiZ7rvNIuAl0cYjRIAw
BPzeMmyz4GhYCRAxTwEXep7WIKKp4+7Z0SBFX0Y4OoXnJdXBPsIb+uJDIhdH9APzQl3Yfw28kjVa
wmnz94lTzyRVbcvvvQWttQMQzsyR6Hr7nUeCfFFaE5teSC7mgXAI7xpyt/keqwmGskzGSI/jY9NP
A0C02JwfQc+FucOED8nbStK399kmu0+KPTYi6TudPSpin35ymctgb+kKTzyNKTkJ2Laq7w2TOAM+
3kt6mW3xIOREychqmFtQoE2sQOgdflO41rD0T9KlIYtzmHlkI5ekZga1ZEvErpMzpvBMFpEvoYgg
moC39LHM2jnlml+CVxI6F7wpovYfMpnR/zhFJF7nVLpM9FtpngpVZdVNAITyK5Czeh2tjne55t36
Wxzd9J6QulrGxBnlX2TbFvOpVxteC5nJ6GRFwl3u8Xaxt2yOjIaFdJVYL2EAMUrxOKODtCU7UXfl
ZIJv62KY/BsdTemx1HQtDoY7dejYP2NTGo1XwRgzo3fcrG291f206LOLfS7aByWNKm7BJZI3TEHH
mpew57ewdIsEjceyKJlxkgex952p6O6bLCWegqfX/lxyWjRHcCt2R1miXMfnMtDFYzmu2w8Hp8LZ
ODgimbrpFSvh3PYZm79Xf8NYFCJVR2kQubHXUQWcm6D3bLASi2g4T+VldvTJVWDO7ntttjce9eUR
LT533sxolpfWm63xgCExuNumrB6OAXEO35Sms0BY7epnYMxm2S0+HxyPQdSgMXL+V5g9gu25rbS/
7hAPVsjbwQqpSpwAMkVbKxoTHf6anTLUycS1jeLxVbXjUbjM/c/JDWkSJmiBaTctgfHodrb0qda1
sA4C+P+HzZgtOHuLK/7SW+fXyCmB/ZhuZQ0u34b69bqSeoT1GjpKBa+J/MsGJKmSgsSPh4a8KQ+T
fsajdQ00eegj8PtkZeXqdsAz3gC8YorZ+awse1/wwaOch/74HgV1bp01GtunHptBscPZrO4nYOBi
74jOe3TQw3ngVsFAwF1bld5hI1TYNcshehidqjJH7JWsNnavYxn4mP6T5UyoU3bjRnniT1XPm2QN
k36IlsxkybpUbCkbiYpvT5xUFF9R7bAmmSezYjGJCcuKR0sSCaIayJA8Y0TGoTSF4ti5no8f8m+B
qL4aPJE2uLHiFZv2jd+amYevBk6ihsoZxxDFoiH8HAZX38shjx4KbjpCXrhT3gJcWsNF5WnmJpaR
yA/oEYtIJFEhao+DVj676eZArosur1lvMcjHKe858EdNvWfVPSZXkm06jnKSDSNGA+ymF/utTDtE
NreTB5vhFOhSkws/1gxgECFtu32mXqOmW1rbwbE2cmIdN1+sD5XDcbqbV2Zpi1+oazU9IDpvc1Ag
jLUqj5UB593NKatabkRnV+PVVUJV+Z32RkqCPXz3gc+Za8X3bTaQMStenzxytb6mbT+SoZALcPpN
cZgcjB1Nw8WmmXnOFom91PM7BQCEL2retQVU+R3aAzpY1o7elzQs08cp29I7m3FNeuO1wSZjojOs
JYmixal32+oE602XecSfmcmuf7FYsftm5Tr9ssKAbudrutYvJiCKBWkNtMMunLaZGPE+Rxpz0qi+
HYerq0x4c/6dWKJcHlkbxB7Ida3WgA6XdIOzJbv+Ic17Bxk+oAdL/IF5H19D3mBH8oNUnKQFC4+t
Hh/ZPhz64XrKBe5uwmB08ZoadpXtbT67lBRDCzCYIt17mwwB06CWWSJSVrp5xr+gH9dCz0+ibkeO
beD0EbI+N18H79qv4AWZL+QqQIaFZS2XG8681P7EI4kpIlhFM4OjEc2ZZGlIXoMcYNN2NKrXuH57
Wm7S0MBB+pZPyCVjvDoOwsyxs13J0qq/esboVx4N1/AO+X7+pp0Qmpu+ZXjOpw78nmSbmxYQyk/S
lWEcGUwZ3rJUZOpn1mvH7MG/iXG55l+4uw3EIz346DAT5n8RffVTN/9CwHv7qTSKt0d5zXRag9a2
Gcjk3g1mm8zdFTw5LAyg/ikSvxQkRKzKjo5tVIhb5rNTw6JzBO+HRlfAN0jW/ssUhfO467QYeBvg
fFLkhYwb1KOcHO+3VPXRLiN4yo9Hp7k6sjPqnMTKnOI1GIt+O/SMXPQjv6p5HrisiPNHm0JFDXwx
JRvWAVhJ7rKAj8tn1ll72/iF+CbmQFUVdj/GaJbDzsmCkKuj0rgwgDZgRLxhsqZddl2pEBcirdVx
sE3HvEAPrP5AHRLjvbtF6gXRP/DveRoroj7dQKeJ0/vccYwBGKJnGnIa4dLvs8QuF9Jd+FfnPiHB
mAyCQm4D/zRC4Ij5bPFPISchvhLTIIv9MC9TcRh9GeU0XPl877qzfQ0ECPO7bRNW+ClLvfWlvr6R
yBUFXW/XRsGLPSBmgkh15U02hJUgLScaX2fGn+ZY45e/r7kg2NjUsHw3YwDVclXo5W2yiuUv0g+8
W8+qPWKKZJiGceYBRF9wpdmEMHetOZM05F+GgZWOO0wq2RRvVFo8r/T9/puDKPrVgb6kjIIxQtQE
mZSfArcSXTIPc0BqDRd0PGIYOhMqMfdH/lle7sbFMCio3KCz9wKXECSKp9e3Si6o29ucR9nepSOu
3xBmwwS77lXiEZAHJ9o9S5xgBvVlFjO6khX2Pm+w9KN35mhuhaHeya+XBAHPeB+qRbyQqmZ/MqNb
/bB4Tr6NtWnvci9brxaQlGPUT9fmB6Z7++o2dpDPIlLp/spri31ZTGICs1u5xG4invT1pvLq6tEq
i9KPN5jfYudLoINXUi4ynGusZsVpRsIy2v1G58hlw9h5P5lueTZFsU3PLYM7PFDRMH2p0SihP33P
f4W1WMIjuJjooX4ajkuCSqW/63sa0dNit9b4xojcbmJ3UX13i87RXlrqre04wL64SW5nFvYEkC0C
d2qTP13Tu9+cLKUabTYAEnjsCdhts4t+IhqHfRG7nglTi8AsuuK4bdGKO6ypKKa7wI545vLGo2zm
ADSHNQLtibWTr9Nj1HjlPcaYobhduspPSmnXQFZlJhpI4MLLEh9VuaOknK8T0T6V3hOJZtjQfUeF
zRlYJhAxHFb6TppWVjx22h+KAws03CYZ3GiBuwzd/p6dtn2/c5TNb41pxnUvbgjaDYEdVsfKqav8
gmDaUsex3ggIvhlX+3UKO+sn3XnDp7u08mkNag+6ci2GYEcCpFaf+mwbDyIzq04q16AAbO48wriK
tD1A0RWPDqlFxD61bbfdq74XrLXFNsP2PgDbrL7/HxDAwJrUtJyDcM4vRGx28m52VRrtNrkaZ/8/
bioGD+61Pm/pzHotp266hvgcr6mShTBfc4Awt1v+Uxt4Qlt066kb1kYmlebaWjVfHCaIcvlDQudv
wkCDQJIGS5Su63jiQ740Y9CVYU+nz9a82bHjtwJCBETXpe/8Q26v85tUTQI/bDYvXMNOMer9v3/L
dC4MYcS4c/RZE3mwTwkwSlTghvcrQS8xipF8s9KN/iKiGGS6DfLcUp1j6ivEH1LDfxf6KAULDRgN
SZY0fEiXtnikkc9sfR7lNh00AZeXfFTz8Z9TNK//lY+Jj4TJ88eyf4Xs+g+B4VaGrLvSlpx1Onzi
C8y+ipze0RahdUZPoKnqK8zV//xDf/8pe9frSwRkzHsf/rYGO+OSIkKel3l2HgEawiP/byv2ZMUz
llqkEEHaJPUYbPtuwXM8yS2Ku6X909Lf3z1a8l9+kWvm579EeJOcNMgh4EOe65okPYCrMHTUDdbP
+Q97X3/7dQLUsQabkFRstP/+k2Rggkp6gz4HzJCPgkfvPui28PmfP9nffp2Iy/xJgn1q8sOrIqYs
gJQy+txhPT6z8yFLQuY4X8m7ai7FAMdINTb/X57Uf/mhH2K+Z/AY7YyC3pnFtkhknn9ql8FP/vlP
+81XRX55eI2etqVjiw8/JaLKRXj09FmSbZgwu5/udbmkBLFh4fvnH/Wb74qceXZMBIBLket9yNPW
BCdBhhT6zMY9Fy8sA84DxCQD9P/257i2sMOA8GHH8eTH1yBvOM7BWXj6ilHct5sLD7qZ7A/PxH8G
5fJTcCgI9juxP0x8yOUleBEA3OfJS4lOPIRt735OI2OZy6YK94wumLp/WD3/n0m5bLGyyW2+flPg
Hx9+osuKEkm20HimRNBfcp82wyqqMjFNkOndcI3oL4OWJLfUdf8QYvt3WvO/H2jMTUTIB4rx1OaJ
+ff3jBgggclLbedptgLnXKYNFhlGDRFdcNe47XmWEIjnQVOPnZgSBD1tiuNftMaGcCjtqKe5SvEH
M6cng8Wv5FrHuB5S/9RgjQUkqMn0ZPIaRtmllj6T+G4k2q3CXl8nLJGaSBElvwRmkN22L3LYRPeH
4/M/H0+Sqnm9PdgZsvzF9Z//y6HlRFWrlHJXmNYyeCH0CZZhy+2nf344//N9u/4U1mKQik3K9Meb
cCit0mPGsTK6IjIgt5YptubcPS/dNv7hEvrtHxQhVUbedY3yxw2JNrbTLcwkP2pOmXJ7KLVXiPAP
b/Xv/qDI9v2I2xS2Uny8dKwhGobIW89X9ileR58Yg42mDo/Cf7+okGA92+Hixv7JoskPZxXqZlFr
rzdnNAsLSa9mftouAHO0/Td9bxf7QLTdH26Y37x1oeMgcjlsZg7Cj7sxQKsbjJChOWd0Ze2uqhcC
pvRyzUQiAdHNb8lpzd+XSEP9upW15n84zX7z+YYOYSDsQHJD8m8/PJZd2qlCTsN6LixVXfJgqRI5
6CURRNj8919lSDY8J4xnu577cWFMFhQEwZc8m4VnXgF3NQYuZr8cgfUfftJ/Xqh8k///J31MGZ96
izgYXa/niSL0GX4ruG+idsUK487nnsQSZrRhcPivX72QF9tle/N1f8TH5dvgaq4IVMXAzQ16Uhpq
a59DzRzYJPN/+ft4wzlNwE4carF/P0tw19Grh3hFRriR7wLy4kfd0Sflqpiepil0vq4Mfb//939f
SBsIlRc5rvx7O8K/HGDkSNOiLp05Lx4B34vXYzZS81/aLNEfbqLffH2sHgmRBznE+N+HqqtfvbaZ
nWA5/y9p59UbN9Ks4V9EgDncznACFSzJkuW1bwhZXjPnZvz156GuPBQxxH5nL4wFDLinm93V1VVv
iJtOPKIIqh3Hdiq+0eqt7mw/AMgYye/XZ7c6pq7OjvcygvEfRmF/zS4aKSsqc7u0AyCc0QVu0tsU
zXg3GhBBgu8vI+UzgivXz9cH/nzRa8r8WsDHAgwPKdLltwQPlydoHFVcekYINZrme6p36e8ia4t/
NQRHgo3D8TluM6BG/m5DQ0UxaRFRaw5eH8IkRZdeangzoguXJVGz8Q1XR8FdR5XpfFifPH+UJkep
cRCVlxUDcBIHAP+TE5vqxmQ+hy8mQ3Zuk3qrJoaUl6unUDrVO1/UXt2jTQaap5lOJvXE3g1RIv5z
/VOtDDY7GJE0Eypx+lvk6XS7RquKQuEhniPdCkwLj+HgZ19GudzyTPp8LWjm7ClqmiCJsJddaPo7
vWHQVfAbz6SGNiILIg9ouSM0CHa6oxHZ3eRIcz5iOpTyylW45q9PdeXzIWaE7xDSiWTVH2/Bv44D
So6Tn1BO9Qw/bO9k0QJ9gXL0en2UtQXlfBOsuQOh3Mxn469R7GgqMIcqWi/M1PDoT9kbxNzsYOlg
jq+PtHLKONcEFIaTDd1eJLd0F/pQGazaM+NJPrWDHcTUrxF1pv/ctSekU8V/t6vmPcgtJ5uywndc
ugmVBaYIGpIDnlxLwyPhGXUgc3JuVXi3x+uzU+btcJk/a1TvLcZhu3DmFhETVl8IJgZxIx2eZ3Yz
+83VdM8h6ezgVug3jVEX/8J/7d8wFVAPxED5RUWueyOWrXxPNoxsEMc0UtylKQvI5kGt1BnDAKb3
BQ1aWpZ21EjnMQNkf33OK1/U4ZbWSKZlZq5rl3vHsrLUbKOo9SKQXrdSXxrf/KrNYPQ11E2Qc8Ti
xf2vQ+rAyNlHOn86nIvLIUHt5HkaxY2HVQQKDYZ5oA/buDLy5fu8h5B+fbjPZ5DhTLJ45JEBLSmL
W37qKUyGwq69UAlbDyELGJ3MdWOUz9+MUSzcL2GkYAS7HCUFV6z7vV97kXCmL8jm2Kc0cABXz5It
1ye0HIovRRWZjQrkyaQ4OE/4r+MuVToK/K1EMx1x1Zum0BpQq1ZxDIzov1p5fQxFtqLZ1FP4cxGq
ab6AKKtT2cMRJD+TsPwDfbCfuVnBxvotv9JypMU+VEbNSRJRYDQRlv2xb33T1SVkOa4v3XyA/z7g
8yjcORBuKXB8Lm508agoQPoUTyETQTnVMF8pvVoe+bp1QDchPqDu6NzjfdIcBrQKtw7b8j5ifN7l
SIHJ/ALVMRfrCaxJixor1DC6DoLxOJR1pD4ZLSZXtwgDIxCDbFN7q8qW/DtH3QBuHDIgAFKb5AWJ
O/nF0bmv9nUWV0AjkcfPwz2QYAtSEVpbEPUbodRu7Av7FfQi/UwlVPM/E+/l567kzXf0kU+UbpGC
9N/NlPr4TjLC4BvVxyK7s0Hc2ru4tVQFZwx0n/Z255vvaZsY2gk/meTdMmjiw8GUjH9RctXea4Td
HtDdtH8JuFs42oSz9kbSqSXCeJXVnEKnbK0X6peIoSRAE7qvzZDG+W0Cvf9pyo0+OfpdOf1GYa/G
PbWAAO6OPVsNmkalvvR0XNnbqB0XeyJGrhyHPkEpBEvJXtsF9J/f08QPu0MxxgI0Cq639wmeDvIe
RipoA8lIhg7Cp3B+JZBhnsBP1OF/TNA+vihPP7aUaTpkaJeHMcEvG28p1DxVMDU3uWS352jmj1zf
t8soPY+i8HwnvNicwqUFGTprph5xWXh5YiAtkEEwjuSpx+IncvYGTj3/0XRpHg+aCRFNxajN+fBK
+ivEtJNEcutLskefV+724P7jf+raQirw+rxWQhkm6vPji4FoUi9OfQeYa5RyU4WW1ALp95G7Q/5K
UJeHPIUuxcZwK0GGApmqzH618+NrETmNooIWAKWEKogBu6yK4zuc8ayNMtxHT2YRZQjMSNZzUPEm
XFoDq8KMqY0AsiQMNM5rVOQh9Sq9aF6qUgLiZ2O4F1EiC8JjrjcjxiSVqpJBTQiYAk/u1L2EC0p4
FHZrRcfAkesz4Upp9jU5rk+ZNOTkttyUqArQnn0q6lxILtpH5uMEFItKXCpp+tHsk8j5gWb22PwM
S7UDXg9RRKXHiQfNzeCjhoOu00QMwUBJhhoAoHfcSKnWPrDNqWDzyo5ly/Pf/7WRhkBFIghBWS+U
7dibIJLuYiktKNNwyK/vpZUzQhXc0Ez87HSZEtTlUHGMAAlS/5MnD2H33cJcyINn2Lut3pb/DmP3
Hy23OSIapWWyUhVgn6Yv0gq77tt8khkO50QkoKYg+4Pdp/0twERkjy6x+oAmC/bfGVYy1yeqzKdi
sb/IDsnaKJxziyyjQZYGcVNVoOko1QfGbZnr0T/AW5yvnWQbs/utjdxg2AYP9OGrlx6t/htoG+ZL
5Rfq91502UNHBfhw/VetfGmaE5QbqPvxslvWnrNBUYIo0SdedY1xxiSwuUGvpfgGQDLeWID1oQi5
pEEcs+Ut6ugT8hOSyZcWMnKeRQ0Cy4jy+0ICNPQ/zEolQ1YNi5TVXmyqrFOrGNdAGXfRCjoa+uXC
TaUw/IqUgHi8Ppa2Oi+KwLyJee8gFnO5g82AOcmw1L1CGtQSgnikv9UOZgyesCq7PmEaatlHDHOS
6NDXSQhFuQLJDk5qMP7p4T7nDwDIExWF5whmgl/ove2WGCdhMwdHODk2UDflc1F18bcMnaJZ7cKf
/bqBkTVA41VUxAHVTt9i1AABGYyGCRAM+In+UwRwKveQDMT7JKYJ6rdNj98FDl+9jH1soZRqVwMw
2xZVqlsEMDRMPK4vz7K0xIGb9SRIZZ351Cnz6v0VShzU/iAiZIOnw/sN4RrLigQwMsN5Dt29BMnm
cJru4maM364PvBJYNIWNRhpM5Zw7/nLgauRtHzf25AHDmZLXwLDkbwOYnfs2RV7rXVVHaStPXDng
iqXLFHg1FOGXJfRQyqJASfLJU/rSQtQCFVbAppgjtQHtjjTY8nBfWVpuYRrSRE6Dku1i4zWdVFpV
IkYvCQPVHVRoxl0JahEUVAZAO3iXHc38j4/cOX7SXcR91ORxwdperqoTAp/OAoOLMbeKr2CwIFCD
vD8VfRr9P4daXPuiACYSIJPjTezw6JDj1/GUJUDwdlIqq+PGPl15Y/Bk16hC0m60qaZdTgwFgDa3
KxZzRN73BljQeNRzumbRZLV7GibZ68xeOQdTWb5yWNXn67t1LYioFi9dmJ3E42XyMUNhy55il2fA
+vsyoM55EjwzTnMdZSNLXHnNaCosLIUSDyId8uIKFOj3xtKYMxSo3H2VWYD+nBFd3CF3zvqgtL+7
sAFKU5tFvpF2bw29qNTETY26Q+4MiHOoNCSDojpDS1agRycI+fWkxtjZBbsc8P3GyB8v+eXtq3Hl
c+xM4q2zKPxWRtmBeElGz+nquiDXEn4HjniMOheN7djeR62vV26fAdBEYxvY3g5FOlvZyfBuwr2d
6wGq8MgRCOQfdOPVQAQcQ/LWgBoKOUX5huaiE9y3PcJah/++N+hPcT2rhDHaHpdbMwszXxmREPSq
1E6PvSNZLqodKfm9bG+cgrWgaczFKzJtFJWWlVe5Qx9d76fJ6+pqPAZF2JzxmipcORinO5R5xtP1
qa2FsLnljiMuA1KfXEyNylYQoJzsdY7vqEe91dp7wGR+8NhphWp7mT8LuihJI75eH3hlJ+pcRjrF
ZfPjFFwOXOIBEnZC6j3Qos0vjrv1Bv0u+U2jHvJ8qCHvB85SQZm8CTvKXNdHn0PXYjPqlHxReGA7
6thGX46OAqTW+cj5e0GGCwYKzsx+Bzs33Lp9V74nJSD67brhaGQCixhaBzQdhpppjrrlkxoogOUF
J+BoSMPw3MnOxrKuhDGE6RAM0+kGAkdZxJapjxtTNmioqui0469hRqNzwPNI6w6daqgb7du12elo
K5NzEciI2pfLqKOBNFaw2bxKTC3SUgJlVT2S1MG1xIRcjIkC/MZZXNs3hgwjSeWJSSV0MaRdhIHQ
wmoCBoZO6b1IZo62GSYmONPsDeXReyu3tGGf28LfiNtrswUmgpmIrZsWGfvlbIc4b0wkDAaewYSn
PVrvKUWhJOx/Qj+I02PTtlF1vL5RV25FHVcSTVYs+uTcTZdjInOXyw0PV48MtDoTdNJDJkBi1rYe
e9gA62cTrzE3r2Np2pVdVW984bX9ZDom8AByOCq+izlzhDLSdoU5i/zJxv/Jw6Xi14R1zkYg+oAa
LI8kbwWeoAQ/OheLSJTkFWSaqhopKkJShtCIAedXaCZS7iLMROsL0S6bKh4ePfnPqqnyM0A8+1XO
cg2kKWzWX2S6lXkTgU0SHuwFv9woUHwU9Zc/kVuAUictWnA0i9xLUhW8GFHf9BSugPTkd1lb3gJ6
D25anJagjXd9rcFyUuJbC0tTVLeCfPpBJb3A53VIYBdBX8hPshVBubCsWvndyODq0ahWNexiJtUS
e5TdpPyEbhIsH16EmKb52QjjJnac2PplSg1ywYhry+otz7l0PNtNhX01bu9Jj1JsZqG/XIqxdKMo
KbEyEATPu24c418DZcYnPQqCP2ppZsL1+9kwtmOrA40F3wp/oOvqGy3AH9bNJHPM8Rrq1RtNbrL8
x/VdvRJ+gfZTStLVufXsLA4xiC5hOdkweXoI81ltBRr4DRz+66MY8z+z+F4oEwKf5L1vWUDLLw8P
EST2i5TiOE2BpD6JDvYOIiYtNriUUuURmVFT/TLhnffsxCGCoIVuj98hueNkAgzBh3tp2755CKbJ
tmE8l3hQoQrXQwzpRRPuyqkaot3o9LXignIu60PTI3G4b3AGM092UgyzWsAE8y3QfOVP5qCuBGEp
GC0sFkvrWSlxC9tNYPS/+K1i/EksRQqPxgCl1tOo274UAW5suw6XBjZ30z47PcCqo0PFCnqLMCSc
6+sRkdXOwpoENouZeAhpQLU16Lh5JtKk/Z8ihLjh0ZDCcQplIyN3a4hU/l5B53rAvCWDXLwPqtA0
NsLlBzx1sfwfcDo2D+vPgblcflROC1rWtun1CNxLewjMxhcN7J++1yvVeWkjNf7DuxlDVaVyxnI3
Hw6c0Oo+NyG1UWbc9WZglUeQjlJxwiKiVzBnDeLk2NktfCYEzGrbDRyzrB/7TKitq8yGHY85kiPS
wzhNNCJ4hM+Uc7rqcHro//R7azJtD61gzADKONHeKa+36vv1naes7Lz5grDmt+/ch13k2SmK00iz
BAZVHab5rutO2f/bIir2HTWHsHmU9UbX7qssdIYzlCLkpdsB9eGcWnW4p7g7/rHgoWTu9Z+1EsyB
c3IgQCo4APQW8ctW0MxNK0X3tAJizS4wlG9UnvRHrEqHjefUyl3JUDOqi7c4/dHFCZedOu+L0sCK
V6LDiG6kqNDtii0syQMBVf0r3cxwoxC0kstS2qOnQMgiq1yCVoMpUiOcQjQEaDLTPHMdO9GxV7Gs
+sfs7RISVoRpIclCMPy+vrCrI89pAWVyYGzLAnnYjMAZJkXzMg0FCQ2O1Kk2MQ/BsyH7DlmkP2Zy
+XR9zJVEyFYgG5C/wlIjll2eLpsqXyfyUAdDY4F2R2BNbfa9nfWPNacJrf+OKmowJbcIMARb9IqV
AG4bYIOBVHMNAha5HJxHGoofOLWCgUfrH3Ylsn04MmxduPwriwDCalLqoPVIX2WJiuojXJcQ7TW9
pDV6XG2t1I1DJd6IUyunAvwhhUoq7WDgl+XDWBiOr5OnewPGGa6DhiAmjUI6aAVYhevfbD72ywnR
4QAnQUOKHGJe1r9qcRYyWKhDNyYv/2J0jggwON1RQpAvemhq3ZF2BDDrrJhICCIJYKFPhi5h7G+l
WvPWWP4Mh83K0jrwsZdtKrhHqBdgMe/VnYXChpkZd7otokMkGdPZGi0uRj0T/+htp7mhZMfupHXa
xrddCRAzyo5Tys0wg/oul8KEd4WiXmx5BlTL72lsCEwaFP9Y2L3xfWxwsNjIBj4OxGLW7FeikQFM
RaMTcDmi3aRcFFDl56dY/iLnBhTBKYem7hilSw8d39ERe6+kH1CaDqIec9nJ2ojAq7Pm1fkRhmUe
3pe/IRnlcQhT2UKY2NGPCcoEe9y+0OkDSuUWmhVvVV1WDioAKjAWlGJ1zV7WExD/SM3Yby0Pnmds
I5LkJIcKTTlX2FgzWaXe7mlfR18Be9H4teVm71g0xUYjrncdfRGXRrp9itDher1+FFZCJmeO003s
QntpSVUyEG7LIjkyPTlRggPX5E/bEer3odffOuTHb5peaBsHfW0t/h5y8TZWClw8elkyCFq2/pU8
BAvTtgs2llxb+8a8v3kvUdgAqLe4ZbHagORgc/eXddZKu9KS2vpY5EOJnROO5juBDRXcxJQs7yFv
wgZ+ZonI2r0at7l2l8ii+4FU9XjGpcvvfkSppONfo+aIkI2oRSGUBDoVgVl0CoJ93ffJV9/scWNL
1M7cc2HMiiFSOrzS6JRwcA2CxsBd1Ggs169Ih10N13II1jiS4HZVx4rvYqpk+F9tfwCGWWhzfTeA
eRS4TY+0za4xDX0LtbIScuk2qnQFNCC9fP/LY+BErTJ7RJneRPPrEJsBZoqxihWgk8kbJ27lmmQo
KlsceXxPrPlr/RVyEyOByEi52euCKPydwKLc2ThqHrKgHu+h1g7nFuWTGzI5YyPgrG034MrkltyT
DgDRxchZVTnxOJleMyExmRtqt9eHaKt9u7aUcCBoEcvAHACIXo6C1OuYRMze66cBa9VAyYgjsfYd
Uexv10/s2kiOysOXKhZttmWBHq8dHKW0jNsYguwuSaLibS6a3kcC0Nb1odaCA0GL0jjwXQoCi/RC
ytExLUv2RzZY2k1gSNWLmWXqXUSF6U4dMHCwzHojn1qdHl0y8HU0zD5FyiAetCSOWEhLC1rrIEGL
ymjrdeUBRaf4x/UJrg+mgx6kFA52av77v3alXjtVhtmX4UW5Nh/GYnZEUOIzonL6xgH4PJQCeou2
BvkGje+Pp8pfQ40kvZi2E2gdNZ1ueS8ije8b03M5hVvF6887nqGApXCo55vWXOxFFGYSQphqeAZy
HugvcKVmSKser6/dJyYomA0a5XPTlrcFfd9F9IiELOPZkWge/LDIfyvnKuROrkKCFdbnin7flVoP
DCSJsUoNTSdFpZ9aL3L8CJei+GGXTr1xm61Ur4AQy9DHFKY+d/MvP+iAYUMiwBZ5dRE/mWUyIUMT
I5iHSfVQ39ujJQ5KiGoRQf1f+hyOG+phjCKWptH7kRJXjcXwsrFOc4C5THhA2uu44M1pHgnPIsWa
sgK907RQPT0d2wQpG6yn76IcjRiAak7wnZew7pyHPNLlXYMif7zPHHmSbqCKifQmY13jox5l2J9u
/LDPNyRNU9iFii2TDcNWuVwsjPuAPo8FamphUXSI5vllfEjHvnLuR0du3ybJScZd1yR2sUdtVBZ7
bMAwUtvpWNS9qpkY5LOEFJnm8vRMS1RKhHgDXjA+lJHS/b7+a1c2NU8PUjVA/jAT7cVuM/CNxW23
1mgqZ/JzghnusB81dEY3VmX+GouvpVKs4gHL+4CX3SJt6Fp4gXYoa57c586PtAswDQFX/KCRRSC9
hEFShvZ4jz7W0KRocnGZ58pGA/1z3MWCbb4r58sEwMBirhJSBKhYVRxg/ueZX28jYJypSOBgZRCg
tjw65xSk7kbKtLbE827QeJLQ+11Gw6hEZKwRE9WSqVNxd87iG7hi6sYZXQmEZBw8vKhF8QgwFsfB
TxGWgLeke/RH8KShFui8t04ZPOmA9uOtILWylLxZ4fLA54GTteQryU0U1z6sHk/rcf9wOehm/twn
Zd3e2rk0QGEaQifbp0PZvnQIGzfIyMkIxQMpiMSPEE5p7woJibozvRX0A2X4m9VtFfeWdhilHtEy
BX3Zrf7wypfgV5NMkL1SIFIX7xPyxG7IEZn3ijIzvJE49zSJONhoKqyOQlcDJDslIuiOl+e/6u08
Rota80idghufR/COvVh9uX5w174A54kqMyQIgN+L751PwvK1vuoJf1T/nnI0jwbUTlQzceHo6CjL
NkSP+5x29MbIK/GN3qbFy5prkIgxz/+vKzefzMG2imrwQsmqTjZuhghw5vGdKuWBNxaYW16f6Uc+
tIgd83sDZBc0LqD6iwVtNJzco0HrvC7B/uc+Uyswinhd0A0DRlY/sj54vuG+K2Zd5oDONUJ6xiEw
mrCcXReguPVliBVPlGWx4gYIlQYPA1IA3/poAi7U6ml6b6VVjhFIEpbKSxhwr+8GiPDYkCdcFG8a
RkTJj5IixpskQqU4JwS65tggFmId+zRBfzkjhQy+pnaXmbuw2OY4rxxwzAAJIPC9KAEuqWUhdkml
5sTCQ2gVkiVqMriADPkY/EBHv1Efri/6yvbi3UoCYlO/wFxj3gR/fWQrBP2mV0J4cayNz76EBn8E
YrsCHCPU48C1h7ORUvVfrw+7treAM9MOpL/LO3IRosO8QoVRh3iiwHx8TAPMCwzsSPfw1O0ngAVi
41r6/H5SeMVSvKcHSZ9+mYpD2W/JSWGARENoPPW50ryjvhfukTpBPbgW07vJvpqlmfONXb0SJWZS
PvBtGHyw3hY5slGqTeljs+O1OtYBtAzEyQiM4XR9PT8C8eLsUF+ETzMHI1VeBupqsuO+Kk2IpVGL
zpAwfLk5m7GiemZJ/4HjUSQTbR9bktwU7bDp1mjYE88tLsDJrms1X/weUsUsji0OwPWjr9Yq2KFC
6r+p+MHrG793ZdsZRGfKdijbAKxcrAruQJiH1zENWRguYPrM8nFMU7wzOqEl7S6q/dQrBpE67vV1
WhvXhiROxRnWJqWNy+1exhpqT3h0eFJhlee0FdGTXheYcneJ8kAy0aCqXEev1wdd2ex0ULAsIbaB
wTAWiWLXDVghzKRfzZ5KZE5ljNjszj4MbfHqYwTnXR9uZccRs+kTkoWA4l82Leo8kfUOL1mvaVr0
eqzOwUVFL9MtUMjaCwYQFF1kbgj+W15Nk1HRRcZV1jNAvE9uH2jRm1VBREIGQjfEcQhr3VMQ4e4A
FSTRsyyFunrq9Mq4Q9pLH9+uz3vl21q8XjBX4bpSsOG9/LaDn0uIQsuNxxu0Gm5svakoCKp0TFu1
uE3QBlQPShoW/712MYcxCAUQaOmqa4tsY0oSOaKyDw24Q83f93E1TZOgOXdkIYfrU1zJrmfirAVE
mNyWh9rlFEdnBMgblY1XTKGyNwJT2VW17OzlOGK5tdI/Kb4sjhFn6Rhidflyffi1q0nTSavoB1J2
1xYbeYA6hEYqNLcB33XXdICV73SywNptuqKWN/bxSqkbGCwI9xkkOuegi3wgnuBLRGopPDR8Jt9V
rRbVshw3k8fC53zvSyvzo2NlcUcdtCjVKUrGSvBdDhEL37g/Vo4wuTbASliZ5HtLXZysEmDxRQMp
sy9A/YmwPfMYbXcOFlguPhf5RpF35b6isUl7k7YrqIclJAlkRokiaS0gZrZi30oKXheGUnhtrEhH
a0B4e6Ac81QhqrYRIT+PTKkKNiiAZ4q+aFRdbjEzHh2Vvxo9NNFL/XkW9HD+YJjWhid078E5hFkN
ycTo0Pze62B3io0f8PkYzz8A8DPvfZl3x6JqVgUhJn2WNHp+YGfyC0wHtboPqFSfKLTHX0CINA8j
xOB/ru/tz1+YuhIXJx0GKnXOcm9HDa2DKdEmZLSJELKFXqyMK+CuRwfnOPZcktfH+3yWaJzN2D3w
/nMdYXGU08QKq3kZoAY1+SFClP5g1PK/omv7/fWRVhb075GWzZNBVfMIIxLZE/jSH8TgtLhpdfga
FCkW8SFOTsYwVqfrg36+hJjefHgJxESLZWNExCOSAiHTU33QTn2k2TfdkNQbIWJlFFZubh3bVNIA
KVxu1qrophFOOp41VR6fZ6WQ20nO240duRKIZoEePgY3i0HwXXwrkVsxCBaDYcxpQGWzjh7bsU5+
4JmDL6umCkWjzZTS/Egably1ropTI9p+Y7Yr5TkegSR52pxJfIZF2klpRHEa2RBIo6AClBPaRz1T
9TfM6M1nnM61n6VhpPd1qdX3URTYxyZQzX5n1Ub4M+jywT9gXWhbO1TRlY3bd+X88EalRwEvmbLm
sk8gmZFqD60Em9b3q31pqOVxcJzhNpfr8VbucmNjV698ejQxCMgKKQ6vxcU3MdMyMwsNuyIsJmfD
VSW5HTM12IjD879ymVZ/NAqIh0hOEffns/XX86gF6C8cnw0mpRqgCyj//oDdR699yTGefq2rML/V
wYTfoQoZPCMX7L9fP0crh9cBq8drEB0Xk6LG5Q8QAdZiouSTx1z0T7WFS+xO6Fp69sMZu5VHpvMy
Fn77en3YlejEsNy5mNyqKJwschrqQbEqaobF60K4DT5HuOUCrxkw8zlfH2pt45AWoz9APo4myPxT
/lpiGYqVPLQqS8wzYOdjGsxVJyk7pLCdLwqA8Y3TvDq1D+ocFQZSi8X9YgdlRRVQtzyrG7EkCczq
xu704mvhIH57fWpre5STQGsQnhosl8XUoFuricqzzwP0D8gt7ZUvRtePX6+P8nmLzCmhRq+ZQhZY
4kUQ9EdTrTplsD2jkeTbOA4kHBFDi1UU5ZlSS7HvVXbt9UE/ryL8RwrzMzKRR8CSj2VOdhYlHW8X
FZcXBONQnic3NoBtdsrGKq4PBdhgJhLon0oUmAxUvtzXtleMuGejVaftQt0YT1nsh8frs/oQkLs8
7/O0eBkSYrm9lkBleJyNVVet7SGYJu5BClv0q3HvfGpUid+295tRIjGQhVrtClEgVpDJSa55SS5p
PfwTOVBwWjWnN5Cs8OABSQbarilipdhBPhIZeu5TjoI12XJ6sJO4vikFnfY9Pl7RfUUdCs+fpK1/
mB3BCLuD0G47FxR5JR/ACjvvtiIQfcCtTfviZDjO7ICWS8UezjG2kNqUo3uGbrGzEYQ+72NiAaPQ
OwCVD77o8ojizRSFGMfaXhWCzK0A+d2XelptlKI+BwJGIekl2QfzD6LychQLp6Cx7TiYaWZ08gHQ
VpDuNAh3aEjFNiIz4yxleP2Dr+0tB6UWhdLqXCxexLnaDHE90WLHUwc8Q3A7jBtlb+H8vjcio9oo
GH++TGZ259zFpKFFPWARyyUwzhVMIcMTkyh+IuQRhOceg23AOz2wMHcYNBt/6AHX0RFNJt9VulLJ
Nrb4yrcEN4QsEeIhc1138S3TyZJKEEQ62aAyHaJYyQCpIy5/fV3pLPG1FieJxxKSpXOAYLzFyubZ
2AuaQTM6K877V63DT+Ln1Fbp8GahtZ3dynqo9ieo/xZC/lGNl4+PpwyWTCn65Qe9UZ3Ko6KQ0F+D
LxDvSnMUkytxySenosgmY6cpoqx2Kfa7szh1Wca3sZPSDg7MpGzRtoT86gJ2biuvYbt2j5QAJhWv
Lbv7Xeo+yjNhVAl8XkJ/krDaUpR8J2Zz2iPGFXlyCvCJ7qAxj1r7KIUWBSLYW+HwAghW+mZGMVrz
QRq0wa3R2dg1O34f/MFvPbFcvcQCwq3aCFSLbobNbupR8t5PcR7FJ1k2yy+gpaL0MLfHJhQJI/NB
BxkQIuMn8veC+s1RN3zlyYZV91jzg2/V3lFCNwgDmSuy7uvGnSaaEvjdxHF1h0iQgegGnkqvilDs
ZB/i7jswJaF+6YUyxf80E+d3hyqIQGXEHy2Hl2tWlz/tuLXrXyItfADaXeqEtwZK3OOXSZbiVzGO
oe9WVdMXRywEnFOn5pp4d7QuekaIP0tOpon7ytnGErd4lAveL+85fl0185XKAMNzs8HnTEzqM15Z
KPA2fRunh5JmUfEYV2gD7OXBsKM3taG/e9PYNZB2iYXR9kpWq6iEG3nnnAlzfuRBKsEgasLODmWm
UmDulNTKeNNVdDz3MJ6E9JCKzuyhKeeYtNl46vk/zDI2b4RQcchFGARpE41+9T+SUTfdLjWVZHhJ
p1J1XBuaq/bgR7FeHmAWZsnewhTFfu0Dq+3vpqrtzVcTj5viLUgSchPVqsVZq1W2H4Ys1rDTY1T3
7yThY6zD+SV0T8Ch9Nt6ivT4HGRFTamzgd69w2lDUlywi2a0M1BFaY4IkIO2T+0a/RM5NrTye9dE
Vv+dLKhRdynqEG9BpYXNbRHleOsFTYhA6MBjWD6PldQOe4xOGNARWvFA0ZU3K+1ZSz5i+SYjkG62
3dOQQZp2+RB57QqwBBGGDqaixwdR+zjvxGJKb+Qiy6b9ROb+E9NqH5cKrKkhQqVifMKaFtdqG6Dn
LwcvFI3/NYf7IktG+CxoSLT7BKDUL9+vzQrf+Cwub3PbGX47jRVlB2qffHaaVYN2W4aWIXmWgIm4
S+MojI6TSbHjkOK7ZnKbGRhdQwlQ033T2ULZa9iC/qoNAG8HVG9Aj/k4z8n7jOw3cwO1liM3H6Qo
OytZq2Rgs33ssKLSiV+LoWhvTZyScf2y/fRJNqCsHuwYwtMNoOBuvCkdJWqO1mT5Hg/ipH8gI4ju
8fKTi1Pam6LeZ2POweI+AEozhGMW3MmK6LVzmsr9c4qo6DuCUgL/5BRB//1kmG3o9n03m1OWUoyK
ulm3CUkDovsn/Lym+7G2q1tWjUUHr4WMT4X8TrYbbTlXDlPsYJ8O0NFsXwdZ1NZvTZZb82A3LRa6
PNL9mnKfSiFkNPLZjppHC3xt6ge/87IzlfdBlbvXIRL5o5KqyjcD/m1wisI08vqhyRR3LLALvq3a
qq5P/BOa19kURXdFbQA6QQ1zq7m0cqPz9Cdt18FHfuYP+JPAMQlyPQQZfDKMdOqPco+9HdyQ4VDj
+PJ4/dZZuduoWNFroX5D5XvJDMjkeuj0vre8hMbvlwkT4D2ABHvjTbiSbyMzgkYbDCpcwpeiP06q
zZ4R6EYR1J0fOHwHDi6Dyr6dAAnZUaecMbrp/odMhXIRhRwkAVCYlZfPFqJmWkMD8dIBN4KolOjB
jgH2Vk5obyTcK59tVrIFJTfPDpHZy0SMEijYjVx2ADL0hbPrpST5I2nS8AVOkeyVrW1sADZWCizU
bj5UzWYWK6XHyxGHoGIRtcz3uFAhP+M0+RvwjPadI++8DGBi3DwRhBAd2hiOXdU/8Ygf/EZm9EGO
X6QsFggzbWb6mBoSK5e/IkZjMZicSiLhaIz30LBzTqOE9EOn4Ga3S3rK7zvLbuR/ZclKHmOYZpi0
OGP0IGOm96YqkzG9ZGES+zsTsENIOmlMw5ciyooMr6MxbvYgwqPZwrkTOA0EUqQchVAsH/+RWMYP
ow0cAg3mydOhgy5x14DeR8SjTdEXbcwUv5vQHG3MgrGRT+66lHt+16GZZZzLIFBegOM4/VmRYrjj
adBpX5u+8b9DwI++ijpPVTeJkIw/kMqE4jTCtHiaEJrAMKSfHW4Fb71pl46Vjq1iMjtodpE+PJsJ
XMV9UurygC1wqzygoG5iv2Nk6dcuDzPTxRUwf+na0MLBzC65ioQv4cBiROBS9vWQ1QAjKmE1btY5
ZbYX2CqZOxEouCcZ5GRfW1npUBYrQ6x2wnaoyKWKIX8yihAHErTFMce183RQH/MYLQEwZxqGgHFi
jze5Kao/mSFUrLBBiJWjE8SHPmizn6hyJc5u4Dpp9jKEtV+wWbSXOouyX9R3/R9tHdTvdoqW+E3c
xtM3kLyYPNlMtUZKpLXvIGvAIIgtKT1ifwO7y5+5lDjDzYTEFBS6/i2TLDPcqPGthDDAD0h0o++s
zR2lyz2IU6CdSnXoeEHTZQcNKYejUhT5xglfefZwusEpoRsKv+mj0PhXzUXIk59lTf1/nJ3XjtxG
lIafiABzuCWb09M90igH64aQZJk5x+LT71faxcLNIZqQoRtBNlBdxQon/MG5INE2fsznjOhbN/rF
J0xt4z/PsbgqZR0EpCPX8+Y6mXHK9rrUsy5VRZt/yIsUG6QUjtzaFvqRxp9cn80ZpnoP/tXhmnI5
ybfrl2FWNsQqlB6FWDcYvUV8nVaZxbsgtd+aVEtbuLeO+io1hkO9oJ2PB17UlkgKuqJIS98ObqhT
bOQ23IzW0ftTLOw8GIR1VKTYG4WiOlmcjn0J1JfbUcqpjADPZO7FHfsiFPliPPIaHsEbd7YIn4xe
n0xZacXIX/GvLVJ7amTHC/XcFN2IYBkcLgjqC2+yVswHD+ruhCTUiPIpc9qCv9PFqWpg++7FLvok
zM1sOtFKXQ7gTLsT+tcom4IxWWjWmmbOsunpCm6uKR/iJZo+ZtjMHRxi+QW2m5D6EeVaoF8qgfTt
2ok80YzVit2LULr8Ndd0Sxyv9dMPrwUDAvd+PN0PfHYqCxLtCLSAWgbgoc2tAfG9RqCvjq+13Tj1
qXSy+WnNxIIoCVINnxPaJB6OcEmeBJ5excgialWTHpzznaOHAIdU6pVteDhot7M2LfRyk8VTsIta
08sC6uFtjTdkMKWie0wTaGAkMT27CBfF+9PfWW9GlhcmFnFg3jef1klK6PMIYV4GTV2F76lKKYDT
KuKfao04GYmd1Aclsd/fcPONf6sJEN2CR6JLeztbdUipfKimcrFWk3oNvWh/tK3mnGtYyqp5/3oV
Ku6AWvzZ60n4nAEFPm3KlCDqonfAqr5FVvbnIHkqWJRiUF4nm0WO9vY3idHtDW0cFZix6ZexT9Ev
VqxCDU2zSg9C7Z3TBIgGQjS1HdZ8i1JrcX8Gsq1zmtpufEfJRnl2prW5pJjfhve/7s71gAqIbVFI
4jZCvuF2VvlC9w1HPfcykO4+5tiePosM97A/HwWCpixq0+8g8L0dheAsziiVQKoW6EQozjS9LnQY
ZvdH2dmpLoEl2CMaAh4Eg9tRbLy8qnp2XBymNOVrUxrqazot+JRKC7PktNRuPR0MufelOBuA7OjK
8eBvolo3mbU2dRhy7rX1lE/lcjLH+aehzvnBtbc/Ej0VqXYuv9Tt5BS4W1VRqfQEzL4IcmQizuTj
aTBAjnu8v457e4Im6P8Ptdnppq0Utp3wtRxswaXvJ+6yTfTnTWweWA4x7xIMKPDPtxMaq9bNcTb0
SABGK+wpIv/dK0724/5cdpYN3B5nRaItaHFs9rceTeCpBx4mID/RCQopCL1+WpCDwvH8/lA7VzQ0
ZNwESCSB9G6xFbFdcT/rghI7pVslwLCTAl2UuxnqoJD5q7DiVcNoAGvOZ402xrv7w+/sfuIigOs6
nS+e+s1WTAzEg8qVThX21KWvCAWPzzlpTFhtjfiIlkB8sE12UnU+HE1ayKMkstuK+1pQhs8oCV8S
WCSqP1p2Z4bxMlRvlAJwFshw9bmfuug/BE/EgCa1flJSagSbKHRFYCcdZSEC3N96lZN2H6Tl0xsK
zqZ+cMB3zgLVCDgdYGWAW2y5gT3nLFqd2gEcFNthZ3jls1vqxcEoL3cpmn2soKzm8+W2Mc1kjFgl
9n108Si2PlJX7f2xT+o3i3Po5rHztlLf0NB/Yu3QY9qeCKIcjRpZEl2qlp7ZiXRdJCfZgUuJHgz3
EyFMNwfYwNrzqR/KfgnqEk9zQI5mhcntXIxt6rcNQpgnJWmTL6q14qF6fy+/3FryN/L8gQ6nJ7nl
YThlreR2myqXcl4EOJrMIXttG5BTQab2gxnoIu5SiiedkYb3h355ihnaRFbXhclDRXdzYSxujYuG
qkWXdBytMsAKW0yo5gAR95W4r5+mWTW+1LpRRCeKU4cv5d7MJR5GPmHkH9sOko6cm5gyijUJRBQE
XNzplA69eZoyUzmtShp/NJvliNKxUyIivpNEMJQamPN2vbuubQEl1NFFNXBKn8yhVH2IvfZZjLiY
jtqghpaWaYHeuPNbnIkxjjTn5v39ld87BGBLMePkeKP+tznXfJWp771OuSTLbATCW5AwL4Yq1CvH
OjhvL0+1jGfJ8YAOgMPY4mmcvLfjeq4VOpMYUJgZsbyjl8Z/2Eq8BOxjOq+co82Tjb/m2FSVK1c1
Ew+qVmDQOFRZuOQouIwYo5yKfDZOqYO66/2l3NtFlDHJkVAhk86Gt29rMgJoiFYzuiA1apOb2F4w
otR0jotlxdFA4YqGYHRUi9hbVZiq7Fpq0uzhTY6SIddS4nvrYRSUulpYJ8iaP1ZqO/YHL8+OTLOJ
ACdxA8hgoATb/YqDnKlZ1uBdViQsZL2szPVvaF3F7XtrWu3yoSrH6oszDMantcN0O+Cg1mm4ovSd
hGtaxpcJ8tI7o+6rI+zGjq4Pv80AP0yZF0jRFlhr5e5aqF0DqKiw8vJhmvP8g2pnuuvbo9F+Nrqk
nh+wDKi+qYoXmz6a7NU7I3X07jSPTrYGrdJo+cGGf5nDkpyjS0fJ2SKD3YoN9blUGOgc55Kl6nsx
lq9qQDzn1Outq4i1IqyS5u/R1ddTXLTF1z/ejCRNQJAkzAo+zGZb2JWeIM1KST/W7NdjlZ/ypAto
wBTPRZ3Q7ps8cbA/dm4SVAxMiwcb8BrVnNvtX4+oQcV561HOt5YTLS2UDS0v/pGJ2TwIy3f2PENJ
aDqXJ+DBTaw8NgIKCtpUl9QpEWRRuvEEC2U4+Hy7E0Iq4v8ehq1KWZ4a1A4pfV9oT8Z0ep0cY3q9
xqx5NsgG7n+vvcHgTpLhUmSzEWG7XT10XXQzWsg+Y5vcmp57dUJmwvJtPTrK2PYeHiDBwI/kW0uI
v9kbZpymbq9wkNtSHUvk1/hVfrRgyuDjXrXUgWqnWsQeceMPgxjtX9hsx1+EN2af7k/6ZfTMjeGS
VcuiLSiBTcWBKq5LmMcPUV1lPblIsoWrMbSn2pmKAEbNkZTx3r5BUBV4jDwZ4E1vFxkqnq4JmauO
vTW/lnBBhN3TI6TI3qxsF8APYG+A5frmIIhJoW1HZnSJhWenVyvW6g9lanDzq40TjSGFwT+HXkM8
AioHvp63FeWW24nN+EX2eswj4MzGL13tu1dNuUav6YUUR7yzvY2KyxFpJNULYvTNKyeUcvRmdutl
adQ5nHRk2Du6QoGaIK51f3vsDAXYCzQ0IlqSWbfZHuoKOMsQtnFJHEDd4TrTqKRpYSn/NEmfl+H9
0XbIP7QiZROB+hdE7218MqXYDio0SS85j7wZRGVc/IVLamEhQpJ19Tujm1ckxeMOKYjJm9XplOd6
lwVND8kupMxR2geXws5+dSWjUCrDSZz05p7D+KbNyxj+dWEq3ZdVjb8sVqW8vz/vnUEoOvBuEovy
gG7FM9UkMjQcpu2L1ugxQjV1elEE8mT3R3l5KCSMGm4kGB6qXlsCcx+12mjm5OmjWzfvFHv0BB5g
qe1r7Zp9T0VsHqydTBluq5kMiLA+1WpaBcb2FOZI2jm9ho4V9KLo3WCbJZyHrP8CHoNCZjJ9Rd6x
CrzM6g9q/7szRV9GFt1kB0CGif9qM/RaNBiZOoHGBd9wBuDZ0PQ17ECHBghiwDhitL/8fr/L5EQ9
hBpSUud2PJF7NkjNFgh9NC3neom0x26anT9+3SnCSsMIXWVW7JTbUUYdFT2DttOliymzC9WIX1Xd
+sPTp/rP14+5SL0ONj0UKflh/7V+pjNOuT6DnkYCWn/WRw9EyNAjotop2sOqAja8vzNfhu2ySIra
GXUGcB1bQ77OmbLEzgwqG1I8OLPTLlyg2weTEi1XeMIeAiFD9h+WE8VasmwMjCnObl4iALaevvYN
2IfOs09pjQUCuIUmlF4Un+7Pb2d/SE9YPh9nD27jZiiwkSO9sCV6XOw0eTf1c3dxG20+snSSG2Bz
3hiGtxWqFS2vbXYgjMFubORUH2vXVJpA0bT6hBQijSFVz48K6LuDkU0Cd6cdRfntdo+g92tyM5bR
o1Dt4tyPDdU+u40eE609YmX8BkjfTMzARBEAtQaQgvrNlhOq4Z3mlnaXXBXhghVOUCdwQnXM0bDp
hDn8FGUzL6caEw/bV7sClf7RGqrv1eplVRg7VoWXyLK0XyqrLn/NFUncw7iOoqa+UdQ/EoIgai3g
aKPAtEanCLCMgpuwGK7ivDFivpnuxzHWt36xZqbjS1OYIqirGiXNUkcG6bSOeRydaOKKL0Ybtb9m
kWeItoKDxZ+hpBXIxS7QMJVk+8DAh43/uFYzpdGRHk7QzFH7xlJW6mvlGiO03q9G+YX/AW+0taum
f9Ys7h7Bh1vaKak8DdP3eSzAuqlr/n5ZXRCAf7hh5YLDwOVYACkmmbv9uC2FVgyktBjb6d4JhnT1
Hqc2OWrRvthCAL85gdQhpAgxvbbbUWA89VZXLMoFqU7lPa8eWBByis85bYuDp+jFCfw9lMMwUsmS
J/B2KDeBnG5ZMyDBrk9DY+r0p7Uql4c/XTYmRPZFixZiF7HZ7ShrMY42qgO0yubCOyNYqYQV0N2D
uby4LZGs+N/YWdLykS+6HaVZvS6bXCu60JrTw8gZChCvihQRriizZ66endrFWz/fn9vOx2InwK2n
zM4NtmUJ08Dq7RXP4ytG4chB9qpzjoi//SSZDrOjF+83M6S8QfeCFgax12Yda03obaLS9I10kSQM
0c1RMLSx/W5puCXCtBiLGWT3OnNUEnu4YlcXv8/0bHmvV4v6YbGMIcENbVFGv671zA05uNUPUD/d
UTdnd1k4JBjbSa7RltuBrekQK46hXGZbGd8pwIa+Jiqa192StuH9L/A7p769BsnVIE8hbEsvDO2H
2w+vxblStLYHsNRVUkBQSTx7PMwGCYbowAo/5tPirn4fpcgfCux9lMcY0NTwqGuD+71MPSN5Z1Sx
MqFhPllfsVgBMZqg9WM85lXeCZ8W3uCEs8oN+jQhXZIHVmJ1yTstWnILHYvSzpBo1AfrTFzVV1xW
2YzxSLy6HzxT9FmIYXZvhJYztu1DYqAsRpldBeWm6itgJz3Ou+nn/UXZOdi4JFK7xY4Vhsf2DlGs
TLPiVkQYl5kJ12wrrkbUgqK/P8zeZ5acUMT9GOqFrtrU67NVjVV0aU2l+jlaRvK60YrF9O10sv8Y
lcn2d2CicDEC2gJBvvnOE6ID6lxElyKbcrDWq+5belG+Aus6Heypl4UIOZZB8i+RW7azreN4yzKl
PQnIxUUs3J9tiOhlXrihUNfpVY8C/lmpcPVaXRC2s114QOnHo3BThj/bfU0JghlThkfeS14H/wo3
q67EfzxfqCWRv6V+I3LrMS15DfDtbAOcDaZQtwstmGbbetVPh8Yye3uIpJKLjQKhy/e9HX/WVny2
x967WFWUXOfEXgNY6Uccmb1rm64dVQeJA0Vz/3aUHE5A0umRdyEgKD4tLX7ohZUUf0nu7aOizN+7
2ekPnoq9bQvpCS4rZVAqxtvAs/aSFd/u6GLNq3FuOkM9L+BLIYk11fnPTwhyHSyfbsmdtLmcenNC
nE1u2sjt8lcVAcRT1Y7OQ9dMR3nlzvdiu0Llx/6D0H0bTgtZpEOaIb6i09t/bo1YYt3L6UB57UX2
KiXXyEuQRqUeQRp0+73sOk7EYiLCZUxu/k+sT/N5Khz8jQynN6BiaKXh+IZVJecyb6KH+6u5N0XQ
mkTWUq6Bu+12cCdXXHeg93ZtcHE6QzcyZpQDIEee7o+zd/4J75ASpfoAlmNrLWLjJRT3A7Osq76f
Qq11+iaI094ogtaZ4ax4pZZaZw3W2BD0orUKuIBV+d7Mu6o8uGR3nn1efBncADWUaK/bSXvDmle0
MeLrCi04hLz4uJZT6KXD8ohbyJFn+M735W6VZGRJmyM0vB1NGCI19SROr4nRtGFRON5DMwobDxk7
+2S0envR3bL7OsCiOzgqOzcBhR64u7JVQvd7M/KS1x5qhl16LWyw3os2WeehKPKPUO2Np2Lt/oGn
FB0Uf3bHdNlPCKFBMdiKcLZepY1zAc+J8jI9o3LVBs0vdW+2/L6MG/s8C/wXgyVrO+NgL8vpbK53
rADRdOcBpc2/jb3XXkkR+y2Ta+aMxXAupjwGe93HpvW+zvvutWba8w9Fz603hJKj/gpBS3pCB/tc
BsXbHyHZkRxq1FHpMd9+bXzTZT2+TK9m24/K58Iy4PkWYPxQca672fNHZCTXQMHy9gfmL9ancWgQ
12T/9AgBtM70ATJPZfjYyNSX+7/td7F/+9vYB/SJqA0A5JLf7l/v32qkDetGuOu53SKuKRIaml/b
tTP44A2r7gnQHMw3HJQs7Z3V1KYSGDnn0e8t2cbVyRBLP9ezUglEli8fong1gfYDLVr8ZVSH66j1
5niakYeqfR3Tk/LBG8mTgyyuii6IF+G+TpORbFrYjbpCdsvTn/lgjmzE1f5Rjqvx3qrFDNZwgBbl
q32SZmGuL659ikfF6k994aZ1qI2trZ/micP9ACdi+Vx3RmnybIv4sa6tefDLVFO/tU0a/SqbyH7W
bIGHCxZh9kd8e4wfNEqwRBkqr/GeogoKld/MTR89iHyd/urWpFT8vE0BsxWxks1hOaJk+cqJm1j4
9Qwo4uRhHfBpSQYlf1jR/buIvFD/dqPKmX3F7IYfZTuJMqgpI8QwIuAm+uzXVHudme3yWevQ1n9w
6eFapzkTRnqwB/fOAaE75idyA+LDd/uZzREYCXWK+KpjV3SSLdgwa0T0XBQ0jaPSxhxTqapTuizd
Kad9/ueRMg07IhBZAuYe2NyukZjqufPK+FqZXeu7irBeRQT6H+9v5p2IA4ljQD30kniit7GUcElN
AckzSkwKDBIMniqjPMztenSN7g8llcvRgsG8eBMmU7zsncjLeS5y3QuHcTHfGZk2n+AVHqVe+0Nh
DMy0iHG2HZcmHomvsji+ZuU84B+lmqeyWld/nMajjvXei4w6E+8flTyM8bZozm4ukqrG/u9SVLn9
BBe4CpXIsD4aStU/L2mNfJNakfIjqPgwLBpSAkZUfL7/FV8282lCsElhBFC3p0O5uS5b/LvSRCPE
GjXh/EULNo39pu2aN71aZLBLscosz0tukp0POc/Ha6HN9XqqY2P+qzY1xfN1G4v5gxO094ihB0P1
QaoAs0i3J0jNy9Xhlo6v3KLTj6SZFuhNRax+cqKhf0KBED8lfZ7tg7jkt67Q5oImFqSoSuWDNthW
aw+nxQmdDCW90g1qS3T2vOFHDVfpe70I9a9KH9v3k3CK6r2eTTVs0lYdVR+mRgbnuegUjCOGwXm/
WG72aUXjtPBLZ1W+Y8U3VUG1jtpHo/EAeKdV206+asyKGcAs1saTa4OKOqVK0z1MtakjkOD1g99y
KSL3MGbOB1TZaY4ZLSBtQI8dVqHJmvTf6KtUxVOJx+Df0FmmbyD3nCbEd+03fWltxwBWdgKVSRTZ
e2hv7d9KltZzUMMNgzQFB9WCLZ1kRpjDooBhJkT9vXe1WvNTT7R4dGVG+dYDMVt/7V2rfpojrzc+
xOuSh6XZr/1T2y/Zz5bO3a80Tua/72/PneN48z02ART3vStyg905W/l3fUqdUHROG1Rmvj7+8Ugy
WKJ3ZWNVQCPrdseNgmRuHtLsKkyggNaEW1A1T86pShfr7f2h5P272WR0rGUtXfatQAbfDlX1LcK4
ypBep9qrn4YVdRW77o6E0HaWjpIrrWOSQuAH29aOAy7YFsaSXanVj1/MKE+fKw/Buwq3jIOQ87d+
3XZGPDksHxmG1MW5nZEobRiOTlFcYS81UQi8QkFqz63j3ndmd1zC1qK8B0DMmfRztMBluZaQ6WDM
TUn8pWizbPEF2q0/IfHrlj+ZadWEIF9wyNK90fKLvuY0GBN5mt+bSnzWlAXHvs7rLJcM3lLfNL3o
pyfQnf361CddNPgEVa4epCh3/+2WAk0UxUsBRY2d7je1lz63GSJw9hrNX6NYnf9JYxVr0riFKeAn
qCT/BOlc/FXhgROHdj+qybNlif7bkFvm+wFB4GeHhI3kcFVtEWAq0H68v0ledsglM4JiNjhrQKwk
v7drCmcBSVkrzq6z4rXfVWwdvyGAuX61amd9OzbD/GbumvK71k5p85iqyYxXzWyMTThDc/12/8fs
XMfEMth3SdQbfWsZc/8rbk0siH5Tm4KvMK3u2R1WuPYYbhD72U5o1Zn+1bMK++CY7G1giCjyJlaR
EtxSlmcMIYcqXZOrGEr9ChUVncg4aq6rthqn/zA/2XClE0jguY3L0Z4Y15gJXrM0paIopbk/xFrl
8Ncijf4C3gGq0KTmaBw8OHtXAbkaEEYE3+F8bRKCQZ20QXdY2Ao3sV+KNr+mHeMcxIMvwYRsJekm
SveFGgozvP18AnPrwaHAftUNYXxwY0fqY5kF8tRDZKLr0cTFWwVG/M+2ipZLPzUFWiI9zrLhXM5t
MAxqpj2069T+hy8sgcAEP+xytvrt74p16CTdmJCq6lr+PCvOfJ4j13uVr/lRx3RnoQE9cRVybIAB
b6/3Gu8mt0Bv7broXvnd6XTjoc5G5YAkuHNOkCOmU0oxV6IBN2cWxHjrrZ4ZX1ud+2ox1hN+3oFQ
MxFEOTnaiBnkwdbdOSX4S/KH6q6U2N9AhOaFnQNOlDDcKoqTacfq2dbm3LdR1vrzJxLpDzqzuCLg
Q7fVIyOwT/D/HtPrbDvNuzXNFBEUhakND+uKnFdw/0zKTbl5U8AkSF1cKlYUATcTywe8N7Qy42i0
Vf2uJYP50DuueMKqU70mZLFPlt27SpBHjXYEkd9bVMrlkiILXJwy1WZjqrUYnNZOrk3WeqHn8tXm
zKM4Jtz/sjEZAooa55MHcLNlRA6CbJJns0Z29o2tut9VECUHMI+93S8LnOCkESbgUr6dD5Yvs7Hy
1l61PqueFsRKkzAxzE493/9me/tfKp9Rz6RC/KLy3ev4IWbxzCmrjNlH43W9Kjg/NkgEqE3g5cOU
BjCD2/9wBkhdyBekAIOlbaZnV1iaYqXGPaKY0duumcvA1fBtwUP0yApa21tKghz4TLSxOXCbpxA6
kNHHdlNc4YYu0YM+9m32pqBDJ0JnGWLzZFBKplxsm/0vT0f4iQZh0n3qQX79VON4/FAVA/JBZWWh
/jN7jXOUw7z8gegtSo1ylfY3la7N3tXS1OxFKYprQzDk12Okhdj1Ngenc28U0kV2rAFEnZv1dke5
3kiO4MREfHOVnjJkwULR5k14fz+9PIcy2HBoxyH1RTFz82GbMaHEM7SoC6128cDuLs5dpzWXvIO6
c3+ovQlBuYYZIikiFBluJ9R2bqb385xdKfxbp6bom7CryyORupcHBBYer48LSFxm25tWQymGsYyH
LLuqA/Jlvj606xCUhl28HofYIJduFq0LJyBER9CanWoDGD2Z60OeA4KxLc52fTegoFBlV82treKU
5on5M+vsSPMFXKTcVz2BDinq9j+mvqBYKl2Afupxi6fy/ZXe+6iSbu1IBC3tz82NB08AWKmhp9em
GrJzgYN3qNdNHtRO7h3ce3vLLT3bJeqZRd9WWJpIJLNiLOl1QenKB7hr/6CdAdzZmboPUIK0wF36
P4Ykgw2gfMltRFFMwsBud9I0DprRUr286quuPfYCvpFae5oPclc51fVydPu9fCglB4DoBhQfV/z2
w7ZZkit9NKVXtcmqKJgiEX+kuF889WIuX9mD2l5MvRvVE4nbUYNu71uyuGwrpiwDkNu5dkDChD4z
dlUUHsy1CfWwaDaRJiuUg22zd0Bd8gDODrsD8trtULnSEoSXfMsIJbdwcavmsfbK4eDGkZvvNurg
uQdpDcBDQoi2usCFMNa0WO38qiuUj4uyPEc0NHy1RQzKPhSVMHcmJaU4JDedEWFS3U7KpjCEclla
XgFhGjSoRK+7waSP3XJq8J8B5KOtpjf7SUEQDhDOy5/Q/8MmPLan9W+HXf+jQoNuIjwZYZuvpMVm
MGP9/bMtB830lTaOsUXGtiJ+5dVpAtEATs4vEt7ljYVInx3AdzPfmF6Svm81G4XRVve60nfr0lhO
66AVOCkOnJsQQTwD/k4S6+IMmKESAeuElr4VTW6BTE9vdsgQaeUQuJ0UMy360kyDulHNz6tRowk0
eRbwhqwWVLTMonNxgLL45/t3y2+e/fb7sY+pfNP+UmHj3y5ojBueYkGPucb6qJtQkTUb6mzlvE2r
2Swe5PDLyYp7CNnuRD3M79pceTWVAMa6NC2CShnb+tEyytINnNprnzI1Lg/0qvSdU0NtXgbRkqbK
O3D7I5eYJQZdwbMWo4l1XkE2AXIy0hTXoQGhy1daYcRq2I7N+CaOFnMI2D1THaZjU3zUxFr8yrt0
0J9sNa0vwL8HKdbYmZjHppkT2qnwspMKxB5ia6E29aWggqhcPYgeU+C60u4octd8CcvI7vOrkmXT
ERxhb18Tz5JJk28CzN6EBzZ1i1SMfAat8oqPZml6voE64oHk696bRuUaYCHsZXot2xKBsBMsUVA+
vHT9ovtmopanskjTCxhc9dnrs5o231C9LpVhPA3kL4HjjEd21r9r0dstZ+NkLXkT5PBb4Vk00o0y
n4V7QR3KMEMvnpLm1GZ92z3bae2NvkKhNn/KPW/OzuXA64eUp5Knj322dJY/DN7sncFjReLBMGbE
NksHDasc6W7Lt6h3u6/oRYjxl6rx0QO9tKkll3TkPqmj1RePvbsmaGPGHTSeRZnU+n0zulPzUA/5
/KMsHLRPEXjU6teuu3qv7VXY5qlL7O5tZinZV7dRLG6ZwszRGCuWnl8+lEIESu/Mma+g6vQXssSW
87gmZjm/h89MH1Kg+lhdJwE+aO7TEYdQ9tlyKjyhvVGNFVMsx+MBPHgAdk6NtEhBrZ/HlYxw866a
UeQsRVzJgyqGV1Y5Dh+lf/BFt6f88f41sjsUFF1iTknS2HaBEGmkVDPmyqWh7/rLcvrvND/zlA5+
XhzcWDsPDn16QPiSlC07D7d3ARY4qllnJRLCPYlCYANhPs0ahE4l79sTwaTy7v7cdgqLXAmS6g8X
X3oAbs5mVEuMcaegaoCWg5/ZAE7mvKxPaTPS5xrrInDLHhRmz72u0sd8QtCvOxu90A+is53ABSgY
FUWgWODStiE3uphlRlOEHwIf7jS3+fqs6MsQsgGs52FUFzRIS+fBso7KmTufl4HJTxEHoBO/lWB0
KPV6RiNPrOpVD1GfqQF5vvkgBbjOB6u9O5YnXyK4svRJNtFuZwkHOPcUXXRGfY2SDr4nmQts3O+N
le6wXebruyydEEh1WpUeJ+S1Mf04zsr6DXHwJOadimbxyYigZ/m8p7ZAlUCkR4IEOzc2TxKEamJI
8kZbzuNfJV6xYFwyS+U4V+mKME/L9Wosc3m5vxw7AbmE+dJDoxgJdXvzPDuGVZaC2A68b4FC76KL
+h9INZ0EHIzedRlzx/UzK0mPosffgdvmliakMxBhpI9M2rE5ZxQaZw3tAY70yj0GmpTWsZWh1Ijc
bWm+WtE6fVfo9M6aWlOflijWOx94qBVABzOfqf4gKatMyhvPWJSH1R3VD7Ho50cgNcpXw+yXc1Io
R4o4v/Gf2x9Nb1biCMiBaUrffpSswPfcw8Hw4lrZ9H6oS7MObUTkc3p2nkXPxJ0dE2bE0CCdb03i
x2Klyy9eheE9KuL0jqtcaBjdJsbghbYWWS2hDaYCp8hppi8ChB+9SidTHgbh6BcepSR+dBsRjwf3
6c4lh0In7zThO0HBtp42eqvTewnYaW6X4pKtZXKeG7P8lS1L/jEtFe39/W22c+gosJDwybIBCIXN
uiV5CzlmYDx4YMXPAqpMG9TT2L2NqSccUSh2B5Oyn3RGELTYDjZgpYEvmK1cxDJmJ2ovKG2nevaI
nKf1cH9eO4eUcWTFnJIhIiqbdKtGQ7RWGuZF43kJtFUfT7Wwjrohu18LMCJbxOZm3ioEupYKGCeR
D20BVKVp1yI0qY2cY2A0p6TWj/B5ewtIz1DWeOm4Q2m63eUKnJoOiefospT2eLLA5YTKpJPj9LV+
8NruDvWvh31z/yCtrSVLnLEREYF5oCM0BBG84U9xlP6x7wT5nIeYJPcppHYasLezcmh7zrpqR5cM
AfLEH4XRBXqbLo+Ij0wH52vnWqWoBKuUerVsp8hp/+vyVrpBz0BreJcyH+OwN9fsOSmn7ORY67d2
TH6ZvTYfPGw7K3kz5OZdm6vVyhdr9S6ancIIq2x9+VAjazwRofZHzXm5rzf3IARPkNsIJ6NFtm2T
tRrRv4pPzaVx7epZQY/7KW9786nUMqBmUGQgXCkfnakUXxaEhg7ilL2pAnHCyUamGoh/3K4u/7gO
/Ri5uD6q+dVORup09ao/xDi8H+zPnaMnPWyhRntg4aCj3Q4lcJTU+oHYrJ6U4bSihnuajSEK4K2l
AbnckcXM3nig7rAgRyrppQkxxOBonCrEHfJxyh7SYV7/nnvrLxPR+2tqT95BwrazkiAYEeNDfQFI
7Pb5T7W0UopOwjmSpHjFfYofLnrjZxR9j3yBdodCuOv3k0OavT3pdQpnsSGe4r6aXxmVJZ4pC9hv
R9c40q7YwVBBeuazoQcgz/p2WpZdYPZgR1zLRB4PyKRDzUnz/LzQpj8rmiOI6FdItZDTnjujGT6X
c14FutYoT3FMDeb+I7E3c3pXELcIsKjzbmZutKJUaloPlxWx6VBAfnuE766EMXXJA+DHzr0j5WdA
tPJSkMVs7ripIzR1Jnh9WECIV01fx49aqqgP3RoXYddbbxelzr7dn97OG8iYHg0OImrCyM1rofZl
ge6vUC5ZX8WhJ6r8HSWy7qBGs7uI/xpls4iNWtb25KKFOdlZSnauUzrLPKkLlk7gg+5Paa+OQaOG
WrELBOkl1mOMitUccL24aMCGvqNHkoWts3onExNSEQxeU4SOlq5vtDY3nSBdDYBabfTH5HYgPDK7
piwv4QhbNxujI6PPDAKZRqjFdbCd4urF3pHY7O7KyuMP3AJNlG3JU1EzJ87KJr5iC4bNatFiB2El
w7Pnlf+hp8NycghotxgUqTdh4AxeL2tbIKrukgBw1L3qsZjKD/c/3u4ZIGrh3Eupvi0dBv0Br3Mj
aeGOf6AvHNGFlp3jrZIhPD4VaR+MefL9/ph7a0gjSQdaDNWYPuTtMwFWRVscJMmvpoj70zzptd+s
rGYewRX+D0PRxNC52khitzCympuzQCeNFAT6XSBEXgZFr5aXCK24h/tD7dQD0AekWoj+CCX4LeiT
PKir1ZYUDSHV4jyOuAU485g/zEhLnMpxzv4i77I+DfHyH8qVv5FGUgXRkXTo2/WcF2oUyPNzgSeN
d64R2zo56SgO0CF7NxcNfFnnl6DWbc80jxNttlxOObBeFEA6Rb3kun6Em9jbG1zGv8MlkvmtXrqu
r8kCuRSu9aSK6+p2xU+v0o3QdhbtP2x9ggew0vQCqSdtlk0Takdfv1AucV26J4lQ8VNbHc/N/3B2
XjtyG2u7viICzOGUzQ7DmVHWsuQTwpbXYs5kMVz9fkr74FdziCZkH9iGBbiaFb/whqESlzzHH6+s
6+yArbV33mh2AcOWUQTvwP1aSVXcpFNB8ijRJFBu1LDPQYP7nFvKR9tdgNVDI/oXhwDhA5m6cmuB
DN6MSbEi0TEHDh0tNj/ndZeecBHofizO+v23zwDFIqBDKO6SDW3LRWW2ak2fgSBSKjSGIEGY3bOR
xto7OHIe1jRWXH62B7NZr/Arp4M0YmeDQjKX0jGyzOpuayRONrQT7lFxaM2ARH2tUwHDIe6vHkzn
7jjUf2hGSzTRVgLSrCM7aXsLhnmXN+BErMm5TDhD//37c0lKCZeXCgDggU22nJRIMaymoKRWWG1I
jxQ5qKVMfdqUUYhlxnDyYnh2adEcpZl7H8jXcchJ/0hXNntUb5TF7qMpeurGUnyChtNCi+iOnref
19ImLZKseQ4BvHSAvpthnFGjy+chgqh01hr7yNC1FOcdM7HO2RinkQTf6p84u/TvulWbm6DrF9Fd
y2K1ZJV3xmaGftDgBcwesHRdq7T0YkdczxB4Sv2oubpXeuZGQqvL1aFWuNuKb4SGvrO0UvszkQqw
ZdePfaApCZtAaZaV0t9UNc65zLwy8uF8TIi+R8lEw2Q1RudkdJXRHISwe0sFHpA7H99oMmf557+k
zrU7x1ZWQ7UvTXV51yveDNR+PorJ91IEDqhGikCzhDxyc1XWQxwXfWF7T2iBNKd2tarTrHdN6FZz
HcQ2BAqjUHQAgmX8jn7w7HvJKJ7UwWuxaMqOxL52F4IADIwi8rNAXjYX2mSNiuCqcZ8KBQGToEzA
C8D6ttI2qOzFsW8oD43IN6otvno6Ocq5QZuluxj09V0/V+wpe3p8WHeeLXndMT8wYgBYbdaBq7fs
FiuPnvIlLS4dLeMXI5u1CwXz4V8sufQCZRDJ8d+Wusu1jpAUSzmdjpqcraHNzsrcHtF75IpuD6dD
wCQRUohWb8uC81JFRt9iB2Tn9PSTtolvQtVysC5dFDRr9uP354/itqQTyQBmm+965NF1UUsvMns2
T2qHGERTCQyeRF78/guMmSrpO2uF4+4WtktpokWSKlaQLkuja2/0meKbdte8iH61DCLRRDP83EqO
hEl2Xn4ucXitXFjobW419mu0Vwc8rMmSuHuv3ah0oess8XOUuZgNoXgQzr1xdGf9JJdt11FGhVI/
SkXEenNykwZauwZ9OKSskRmXvqYWf0oTBBopv1ekY9BQx3DExdDwMyPpfoydi9Oq0wLbEEYWEZ6o
OdLGUDyc5TYA2s/9Eb5xfWq7bhnPblJMH5fVU8AldPk8+Vo6zhkAj7FqMDhKIywXS/C1lwHZo28Y
5ObxqRN2910dIHZ86D0hMOMEx3XLms51ToKLLD493lzyIdnOgQxLqCoQIiOldX9JOtzQads0VGiV
pMbmZ3byl3ZpvEvrZBRqNXra16ErzL9mq0mvj8feu6Cp2NLnR56PC2IzdmHB1660FuVwXU/PY2sM
1zKNjmDUe6eVai1twZ/v0raSUZd02tWJF1tps+JmqZ0KnhGfu6ixcJWqjfygpriX8hMb/N+Am/uu
a5JiTDDNe+qdGpfTtC9PRr3G7+MZKBz/5vnmgnFZAWbP1yP0vZyUxsLjqd39aBmA8R7Rf97SdjBT
REUF2hdXlIPfOiHpVTq/nlRh9q+xV1cHd/zbAwxulrEIo4miAVndb6M6AxLiZcQrkPrWU41z4+ta
rtPJQ9/oRDfNeKeutfj0+CPfPiz3g26eOkhrwLnoIT8ljTadOMzQOmHunMRY5JfHQ8mA8v6YMJQn
nzHeFnwDNkUj240AKPSsaaJ08cc58tITLrLDJe8QD/MLu68/5jGVP0/p0WuzpyONl71PlWxS3k90
et/oizO7YDyGEdj62lmfk3mtXtyxbdanQeS5evCK7g4GeQ1VPQfZjK1GkaVPUK4QxQibxmtCZ7Xq
m+JE8wcqBPrBvtkbSpcPKVgMCjlb6N9sxouZdQUwTttrgiFz8XWDonXuc/O3pYHJyxkEH3nXpZm3
Va1Vu6pR4wHiKU7LyvOiKcU/vSGGwFmM+cvj3fL29MFllrE7xQUq/VuLLCxwlYWeB6g/Umal57mw
jCm+5NGUB57urufHw+3EfIwnjzmJHXInrpzlXyLdrs+WNJ4QyUXX1v0iuiry5zUCd6uU2lmM4wLd
3zYu2EAsAd6C+UuDc+BpzjXjoA7y9jVB8xWEOnADKkpvKA92MSUCw1GQnNOQffBqyzsZNim1kSnO
yZwXy09bXE3bSlgfD+ZA3jDbE/rr0PKG+mUOUDgqLDEuediuqtoDd+mbwTqrVp6/ri7afH6D5a7w
6cfDzy21zghH0q4mHItIvfS8zAOz1xpH2mI7r8FPGyjOEhx3dEw3j9yMoFsvKCuEOPviVln19nVQ
1vSSiZkstSyaZ0P0WTAI4bJoXXLN6kk9eOT3ThlhHd9GeR35fHm7/TI3vanhkcEeCfPBck5R1anf
tXEcTjaGkgfrsLf1kW/j9SMd1NmU90MJNW5JL+HX5M36B0oFlXpyEX4JlL5xPlcUQA7uqt35JYBh
JHSmIcBsmgZGYoqWyDEJo2wsLnqikfimS2n4oxbZQW1E5tnqhuy51rXkvdVStMW4p/Mf7769ryaS
kXgEAlhiyvuvRqLerfp4ShE6zdw/1W6w34slry6I8vTPJhHckbzY7oAU5zArAFnDPN8P6GhZFhUe
96bmsrWsUi0+LQre6c6kJIBdXPsgVNt732nq8QLKTPqNMlSdjLnRuFC2yhEhCGeacG+rwMz51Zgt
5LYiCrrMNA4e+N2v5BRKECh1/m0VJIkJ/TOBvE/nifn73CSDXylJ9m6yIhq1KBxdHi/j3ivvkaFy
cwHdBptzP6t625XqULlJCEMMw9MJpRutFN8XO7KevAgPcnDW+Qnr586viuWfx4Pv7WR5bqjvgqRR
ra2HiCVqKdSKV19EjwpD11hD3FLTYFlflcFeLyVmU6He6c4lxpP6ld6B8akSa+IcvMnyiG5uUulQ
JzU20XcHS3c/C3ZrzUkxj3FYUPPwC/QLPmNsrx6EybujIMMBtJdHGbWR+1FcZtgtXJpFS9oa/0Aj
/dpWs/nH4zn9SSXcfgtQLkS/NVmQ3NqYGBQ+2rFKSWhTqmS+3WXr383k5X9qnqRSpms6vI5q01Bc
o1gQqm7ifOMMFzmOtjPdQAgonUnpe2BBlCRaO3/x2JY+LokEmqs9YzubQ+YegrES0ti3xgb+6HmX
2+7NR4B50il3Eh5sQeWF7PGnpcZH2GbrnZQpWV+yOendaz2U2XzpunWKgsLWh2/92LROoKgie9ai
vPkrHsboxa4LtwyICuojw5CdA4qGNUnGz2LBm5hqguBeVJYCGkuJp8vcDsYlWaboH72o1Y9ztR6p
5u9tGsTUYMHxkAKf3WxNNo2jCGSeQx3OcmjpkVn5IxTLD4+3zY7qAdg83hSpFkIks82KEdZREgpi
cVgWWeH6MDiSv5LINr/2q97mvlJGSBnCs4r/0kdHm1+VxShviAN14rS2FIfeGUudO2e9lDkQhMD5
e+LY4AQMvXLjoAXth1+0VbgdGj5i+YbEkvN3J7JBvWozN0Bgu1mLsfBalp9rN8LT2R/E4g63CWUF
71yPNY68FlRF119VGKCXaTat7rYM7rL6i1nXz4DjvNifhJZ/jqJ2UEItgxI69KX+XU2ysaFMO8bd
VQdB8afD/y7/35DAZQa52sXOuW8Ins7QLNr488HM7mxl6Zdn0lySWNHtu6Wveb0uA3xOdTFCtfXs
d1PfV7fHo+y8VrQU2R7yHoM/JbftL/GO8NIasjiNpCar1eeumdpnu0r7sFjz8h0sma9eHWnfHo+5
E2NBMQQxATOMd3n7Ig+i6XWsv8AKZphbz6VZPrW0hwOEvI44zHunDlV3RKgghkkxm/vPAz+YFe0K
lGhp6x+N54pXNcmXz/h+eO+j2KvGg/BxZzwEzX6mGKDeaODej7dEbgzUpAQ9EBmL7mvG0mAoVrkT
lavOg/QALUjNvj6ez71BASrSeoduzAUj5/uXNcQyvWiXEXT1kCraeZ30v51k7X17aRBrbNYjsP7O
8klRICmXjVCktdXBaJ20h9dC/2Ls6olIPJa3OXVDyzzVqZGdH3/czj1myh4ga4cUFXHc/cfFptHE
aitRIXWLmoCKRx+QQuPgiZWHafNuQNg2JEgCEhptxPtRDBMab2PTL+5UmiyXuUdP4D9OY+bPnlDN
BL1Ee3hevG6tz01Xx3bw+CN3phQ+KlB86eWFNv/mhceK1epRWlGe2slsA93ps+voxZM/rXH5+0Oh
smVCPUWh30Bi7v5Li37JEnTDQLW0or44pLivRU78dJqqJT24wvSdxQMNBiaM6j/YsK2wOqRMW9FX
owgd5Jirs4g0CJL2qlrCtyzR2X5KqvmjG530z7QsxxJ5ETHntN0K8795nrWv3L3NGhgdXLtzk+tI
P89xIn0g0672IV1TRobgDVLBg+Ot894P/d+a0NV/DDe2c4h22fTZxW3ryKd578PoT2PgQIDP5SlT
7F+OnDmPlBFmJQ+b1OtQwl+aIMJm5OBy3hsFiVn2I00z6hXyz38dhefJmmMSdctci1szuevJM5Y1
eLz59kYBm0s1giiWd1yejV9GwRgsTl1DFCFQweElhcZ16uth/v1zDGz1/0bZ3MRjyzCT3hdhagGT
MGY7ueh2qx6MsnOQuCZAjxHJogCwhY4CeYd8CXcjbEpVOU0GRSW6dPXFBL3621cGOAg6aPScUcmm
lnQ/bXSc575fszzUojjtTqQc3TmyS/eTwC48DozJci7oAt8MJ08OMvm3X8mwyKlKVQAT3uxmX3iE
jLY6m3m4VmaF3VOq+oYpljBRxuUgw3l7McqhkDLFsUCCdjZDJQjAVaTmRWgkcOKuSZ/146VzZjc+
FRV88h+6I6DYmqURhcO8QOF8vDl3x0dcgRIh9TpkFu5nOe3yiaY1szw0VvVsrlP8LuoH1Xd7K7mV
yZy9K1tPvcDd6g9G3p1kVGVosckjuA1sB90ZoJfKkVdVW08NXgh/w7ezYt/Vm6N9+/YMkkbzApFP
E63wVt5/ZjU1xdgj8x+mZNs+LMjkBQGN8fp4Mt8GezD5KM5DiQaL/wZykhnVRDe4gnKLrF2Fgt5s
lQG0/L72RdRyubbJEL3aVGeOOks7dVeGljsWAeCfQsD3H9ipcTX2Rl6GNazpr1Hdza9FkdnquURi
6kcyWOLj0FdOgPL++Jwb+Pqd8qqoC9928Rr7F0sr0xWcZ11Zv9jceDGQ6wwaeEEBtPnSJqXzlFiJ
HqADm3z5/Rmn7kRQgVEGjLLN9gWGrA+jnZQh0PUC4TVP/bhAeva9oum/dFhYXBywkget6Z3yiGzs
0wSRJHCC383r1IuWAm8Zl2El6uay2DGSC5o1f5hcHFVGR/9naUfvmncDwogFjtUURo46xnsbGooZ
RT6KK9Lx+H69U2WKoMY7edhRRb+OrWucMoC/58fTu/ulUoEG90+yT3AT98MophtramTl4ex1xUds
V4Xnq/rsZX6hNYl2mZdpeQF3kpxdOy1rv2rs6euKw+ERevltDM7TRg2IGUd2mXz7/odE+jSYI8TY
EMOVfPUbw5n+bnIIln6LBu650vKjw7w3w9Q00fHCrxq5rc37Q6Vaa60+K0K3VtZ35tTaIa7G3UGR
evfg/jrMZi91I/5BI+FHaBqF8T4jxw/RGjT+mtH3fPa6qfvH5Vl/nnpACad8iuzWH/NU5KdOFxC7
H6/37jfDLqfISez6ZmPPVFbjso1Y7t6zqhDyVoT+aBqPXvB4oN3lpDlLDAHY8Q2oM1Enrk+PZy8y
9fZiGf+YVvo3zmD6qfJQjH882M61DO3ElbGkRJxvqTXjoM6xkxtZmE+6nn3JFQE9rxkg9b/kthNd
sU2on1R1nG+Px935SDh0SInIywKlJPnnvwR+g7mY9LcthNn7EfC0WMkZTlFGySzV8/5Zr0ZxUC3a
O6885IxFNEEHbnszkaeLJu0oU9vVRGHen9pJb19cZVD6c4mh4adV1YVxiZs1Rp++jFUn7JE+Gi7l
FA/ml8ff/xPPcJ/1wSglekOIRxpMblvVfWsO4O76LGxF5XycazP7oXgGPHdAROJGmpJa1yJR0lfq
c0178wYnPZMSj4E99+mXfk3oTaFPchDd7S0LfUHI6VzeUBHkIfhlWdAt0XPmJQ1dkN6vUHTroNE7
AQiwjl8SZzwURZJH+M00wBAAiwAZHjzTZkDucFo+6Ne4xojpVxI1gUgX86Wjj37tHLsN2iRH2GTR
+5ON9+0Jd9/nXIm170Siv8/iA2ZJ9w8agVyWLaof7fzRNClLhXWSCysoRlMpL1bvLf9pOzcNxGj2
T16jxePB1bITaILnQjoIuQ7kg7zNdRpPWEPkJd24OI7KwFyrIujci1aeLTxvXsTgfTAy58iRXc7s
duapFgG6xB+W8s0mGQcB1biO8GgBqhGaJc3gvPPW+ojfthPJEr2Tf1MhYj9t622Jp5ceuR3CnpYi
wRhxd1m1JQqWEhfex0dqbyhgrZTeIemAktlEVhVAHZRZ0dfy1glOVzt0q0ByygO/VQoMMR+PtndS
+CJpWwL4njzsfuO2CmTjPlGysFRnnOfSWEemM3Nv3pr+vYIXC/7FcD/7TRiR4V2w3SLZWptpp2eh
3pftE+17N6gmA+2NvsjPWWT1B+H63mSycOii0tLDMWFzLitkUkZdYTwx9UmYTNF6HpCSCWqQvAeB
1O5QkrxG5CK5NJuNWGjzoqSoq4dKSRzVrJV+zude+2PAXepgFt/ueZoSvDcUvLjfYLLeL1rfx56X
NXMeImZPSEyyfNYHKJ6P12rnpWEYE3tS8L2yzmXcDwMjwmbj6wzToVqAa25+JQMzz40Xu8gUGO4H
RN3aq4OCp69osxnYZtcdPOwyyL0/3vI3wIAm8PdkQeL+N8zZgB/FQhBsWSMbhlv8NgtleclY79PU
eLPlc5/XPgZmGDQsmXNwGt/eaXJ8mrOwpACcb8+HOsQ2Cnsu4RK6Kplv291z7vbdOaZveRpBNPmi
WZePg5OnBydzd5FB4lL2MxA22dbHBq0fUWcvmf0yGc4rauvXvjKN3961sqwvibtsWyJguat/eSnB
yVZpm6PeNCdKBJROU09TpzlB3HfKv5hKyWujz0vYCbT4fig+FJX/oWGoaKhvk+MMl8GaG99RVw9C
2KxeQIdOF2vocX57vJXfnk2+EgYfBUAgdW92UWwIUSmGRXgY2+0C8iuLPq2InPWB0nWgjh+Ptrdy
VDzoGUrZAxxs7j90jpvCwWU6CyNMpgwfMxP3S+sO/ZEA4t7eBMyKDMb/53xuxkkdGvdrWmcUBMZO
oEnW5F9doa8CeQx3fqZdS9rPzytivzCN6CCt2ZtTXlyKq7Rp3lK+LSeNyrrKs7BT9TIs83kOBtcq
bsNqHE3oT9/n7S1AIAdUQZP4jG1N0jFF0QxemYXrurb5J70cZrxsjHiNA01KEv7BOijjzY6EJkK4
JxjPTNmkL4EB8s6Aj4KSmZ+6ZpOAmcQBYCGS18+z1bv9rVjX/tsw6w2+I2MjEFpcIpvAeZnTm6oK
I/LXxUyMg3tth8iBLTNJPcLEFDeYwvtNgq2b1vZCZGECIOt9GzftBW+S6aRUanJplDI5IWfTnVKU
Hl5da0JgCSbNf90hAd6noT3/+1uWbj/q2dAYKMPp978mG9IxtixUSwEtDu/mVSgnpyydg8tm72DI
SxRgqww3tiU6NG+TanBBPpR5K54sp1NuSJG5R4WEvZ0JW8pGvc8jYNsiSlfhilqzkUJuOs0OEjW1
T/0A/9MrYueA3v02fKLaDzEM0S1wH/Az7ueNm3KC5oJQcbI2wysa7Bq275Q2ZzZisBru8m/eZJrZ
/MWzzFRuoowxn1H5Q+GP7rKh/o2k0CLOg1MJ87nQnAoXUYrmrV/gC1X4XpXXCBaOlftezQdYUY/3
zN4002uTSqFEIW/B/EMaK+6CYngC5ShwzS4Kk8xzLhk2dwefvTsUdCf6e4yIRN79NJsAUSCcgRGu
IYKLQCvUXnudUN46YbRCq/jxh+0tKjh2Sm6gYHg4NochwcZEddAwCuNB0qvARz3HGXAFL43MHyA6
j7DCu4EWn0btWiYZSOzff57eoNlNaQ6XmmjSCx+3kuLZGEyzuaHjueanqaaggNRS/GWpkqw9N1EX
3/K5MY5qNjvzDBrNYh979Avs7T3b2649GchmUUZZ51Oprbi/gELIbqKa2t9/P6jUy1o6tT5EljY7
WS9GlhrfmBCstH6zvaw7ew4UvVyD0vJ4QXfuHXrCJAGQMixQhZuh4qkzE6iKbJ96Va9l2TeXSI2O
yC078C/oRCiEuBxLKXu0WUZjmaEuw8YIbXRBTR8rsfkHHlDan2Cj3HeGVtX4QEyRXj2PtWiQSzRa
ff7LXjk1Z+TAm691Z9v516nJphwiUqkLhEb1qblloB+Fn5Hodj52GblE/7jO2Vwa7FUfT9XeDkCf
RtZEJUVjq3SMZTnXHTrOoWIbmPm2ruYj4pzfcruwDg71zjFDuo2ZIrpne29XpRSpIfQpLcIaOetX
TRkH90QxtPmejsp8Mcxo0Q4O9u7HkVnTsKD8STpxf86SYUXwoyTY1S11eR170722SjxAsxi9g+h9
JzaTOvlY2RBzgr3YPAzNUq8CeiB9IjdOPyiVlz2tXW7XV5mlvkK9oyq3Zu2lgal5hA/e2+70NRGu
BZJEMX0zNrpU4DxKxk6RAjnjs+WeBysdDr5wbzKlrQyPORcl0Iv7yawNoUWD7Ld5bdnaPhgoC/Vh
JfufvZrZ9fGu3NsqJCegV+CO2URL92NpSMuiqj4UuKnZ2TnVk+Z5VuJPjS7qoHLc6UBeaG84k3yX
LoTkFmyVWCf0i5oJLF5YgZ0Let6Z/8Rjo+MIKPJraVhHLa69qSTPJvpC1YEi9qbkQ6OHdwiZvTBO
nE9r1I9P/Jevnl4f6eft7QxZ7JEkdnQjtjBYcjIUWQB0hWokometEe05i8ujhvPu55Ap0lShIMdh
u18tMNrjaLrUlIYldk7YRSOZ1Himv+Ko+PXxxpCbbJMYyF4RWAUeC2C7mys3FzVAqqbIQ7cb1ovC
rUiPLHHfV8paXvu+z5+KNlIPmoO7s+jxdlH655bcnu0KsF/bxjnXSEuIbMXkHGrX/PP4y/b2ILBo
nkhaBlKz8X4SZwhfnQ7xNjRiAUyn6XxUpJdLvIg2ULTqYB4PRts2Ac226gG2oLMs6tR6aYryr6zN
8w8DB+/UoBN5fvxxezuEegptbClVRA50/3GevkDOqOI8XARkhRFIwklJ4LDG9aAFj4fa/TIMSwAY
6XhAbe98fHNX9JHZjKaieJfU0Iub3sfDKc1S9dwls7g8Hm9vc8DMp34IEpRi+GbdDH31nMqlyoF/
bHFBp6kJIynS/HiUvQmkHM07hQCS9AS+n8DG7OvSG2tU5FzhnS24vOeFsuAtHvXuX6wVXQ3qjfxd
e5NxuNRni8nmMowzPb3UUZoYgTKv8xktaVEeDLa3Wsj2sC2ARsLR3Vz0dbw6XWyURagkqqABnUyn
1EEjWl1p3Tl1f4RQ2bs/qNAAYcCSjDBEzvMv5S9QKdBXKh6xxSurr1059D76teklbXr1q4ph51lP
lSOE686ghIkSTUvDXXbO7gdlH5ZdLovSFFf6sC7QL/aLwR5Oiz3EJ1spcYIbu/7b4y2zOyp9KKkv
RQ1sS35UHB0bEmfNwr7CjjAlc74W9GMueM44z0iAVLgv1drv71PAP7AhqNzw1/YpaIS3iibrGHTp
83djtSafMi3Ng1KfzQMw2c6RIN/nJSBN5O352YX/ZSl1JzE9EeFzNzuJ5l4iu2jfxzmH6Km2SWkO
Uoqdjcp9gmgW1DOYEls2+YyhSWEkEXl4Xjh/tkkbXcXY9lcrnZTep986HTw6e8tHpk1qhuAhWqCb
R5VJXCshsGGEW6ec0hQ7Fd1EZtdIdHGpQNKfTBUfwcd7RgYem+eVeJQKijTso+O8GVRv3VHY2KqH
baU1Hxxtfkf6al9SB+9MJ2nT6xJX83XGBurL44H3FlPeoVKdjyBz27fRqm7MAaZQXEQeLDthQUE/
v5ygQgnbjv7FWqLDjskxZCyiIjkLv+wcYAJRYlMmCkcnLsfLMsbmp8ZoEmpgNbSsDwnIZvfgWdp5
JmhMA35EOv2nnsv9mNjC4tbjulDqZF/D9qri1Y0PAXh7o8AtkYqAIKLpJNyPktkt1KqBundbWk2Q
L7Lc2Ijq4NLeAbhAY6MEhIwW1ll80WaYuJga5J/zUBh97fkDyiF/e22jfOg4hdkpR/qi8nv815B4
GFMziGPTSoI1BXOiOsZwUFjY/znoT+OlQGhBVe7+53Dx1iUAR6ILA9RHLOryVGF4/qKtlf1Ho9XN
twqVcCxRlPJW0OMKxrwdXuMZ1cnHu3ivyAtDgzSagieVpG14mnhzwcHVyKaL3OpwTy/L2xAJ+7RO
tVEzUYUXxvmyfhXdFN+W2lreo5isvibdkrqY3wy/T5iVFS2HoJyGL5HlJjrBwtdeq5o6b5cnPwrU
a8jbst5HuVW/TpnSHtwfP0se2wtE9nooJXFPAgK9X4qed76OCzagilvAfF5jh4aPvdpleV7bGnsK
kRbJFM5GXmtQHSf7U2YNCaxhi1r+aXYa7Q9Ni1FYd93pf+qUFFgZ9LoYThi29695E8UF1FDkkP0O
azznKtY5/phq82DiNj80z1Gdr6pfD1mcwR7p629mV2vLlcgNAwb6a8NfFKXb5EJJvfsPPoup6Vf0
TpJgKbzUvVWWvaRBqcX1h64s4eYtCXK7f1CEI5SEfr6e12E049vc1rH2h64PyxdMFPujJujeMWYv
A2ol3KPzu1k1FJ/A9Vg20bmWrZ8sp83fJ0AsDq7BnTsXHRGsVinl0v/YimohhmIv8WKgcmmn07k3
3B9LnwwXso7m4KneeVaojkkRPAcHvDcAlTivhYOUBdzTskCoxkzqbH4q3b54pyJ20fh9UlaAdVr8
SBYtS42DEH1veNmeA4yNOCSR5v2mjFe36QsKP6FC/ZrONTihrO3ri4Zxxg2lPPva4aZw1hOws48v
hL0pRlVD3gScPvya7kce41hblqKkXaDmyzlzFDdInCi/1t1QH1zKck9sTh5ob8oGMArRCtvmj0jr
FGraT3GYr/0QqurQ3Xq3LE9lH89foNFUbHRzuToJjo4+3eHfJ2tSyqC4yzVDMYug8/5TMcOYMCtX
YdyK/AwxaL2swwq9aejTgJU9mNid6IjuIMI+MpkkzduMhsd7jSpmFz1VmYc+lmKJFxdfkFOndkuQ
03A+J5Maf3m8mjv7SGqfIR1JTQqxg81qUmjJMRXPoBciKvJuTdf+CtquuhRKk/03a+jG4BiVcOlp
8cHi7nwutQGKbhRxSFq2OpJJpLVdNdHh0pukDjsNrTt9TsaPlD5Q2hBxh7ZqfgSw39lRBPE/J5l+
zxvCTltgyTN6sCnLMW7O3lqoQY7o9h+tbhSXdC2a6xxX4tQ7IL7EXI/fH8/2ztkhDnXQk4QKJXU/
7jdU7Ygsh0aKa6yTq4SgFa5gayxNtqej+2nnvgXUqdIM5XIiSdsM1ZTz4npLLptsoo593GJFUBfV
fFBm3B+Gugo7lqdxK9aR9atL9AFo0JrWqvTLJS7/qpL6yFdC/trNTcDXcKRpOEMh20JoYil7w6uE
T2LiWa+N23rXtDd0v7c9K6in9ahbv/tZP9cJaALVU7mQv4TTxoQFlVcRTleD0oSZOxSf50IcdVv2
R+GTSGipmW6FttpYHdUcy4Ww7y0cCuJFtWBj0KD5/VeR/oQrpS+kMub2a5wMLjwAoCQ0JnOIfaHV
ZF6108N6nhTg8I83+d5XAUaXIRMoORCN93OX1JqelS1QtaIqFb9rwGkn3aFw4d7FJWXQwGXTIXC2
+DF7GCHuA/wJzdhQ3nGmnCBDLO5ldfPe753ZCbhWqpOmzb8v2k3vmtICsDE8zjhg99+3Kh6sshy0
prbSwlxqtThlqzJ+hF/47fFM7l0XFlkPp0vWO7byxWwFYyZmS0NMdsX32qpaviztv8yApw8Wbe+A
cVtwtnhp2Y1yUX/Z8JknDDcdsA3GEZV+ROeFg14UJ7ta/zMkwx+Pv2t3MEoqWHWSavOw3w8GX99V
jNxMwmmMh1fPShO/HFX30uAAfZ6Zi6fH4+3sSBmxUDilmI9bjHwVfvm4dDX1YjJqFG/KbLmAfFye
VminweNRdlaLyYOEwTUFm2hrPJIOxTQv2pyEo448/dzjRWPTFXwZ++kIPLmz+REmtqmqc8Jg7ev3
H2SrOPdgqpKEZll4ZpipeZEF9jp2t9pVPMuvKXZeOzbpf7x2tQ+u/L3vZC9y6uhaQOfeZMqVUWuJ
g8tPOE9FlwfRVGqfo2zKmkBN9OXyeFL3EmGyBjhMdDvp528LG0oRR5Xd2lVYsL5nbTGiIFfnws+c
QbkIR49uqeZ9kcrHvmJV3qml4Bq4Y35wFHe2LKtK+iVrHWyhzZZFu76NukyUYaHX8VOFsM5pBiJ+
sUqPBEpkR4HKzgqDl0RQFMa7LCJvtqyu1orZEiCEkzGrXeC4afJNnRW9DxwtWghfUvt9nydpsOgQ
uR7P+c5xkZg/mWATGaKjer+7WnfiMY/MMuxLEH8scGR9ICgcjiSZdiJA6HAOolcgm3kAt99YroOl
wOcMi0nEyB0LSLSA489VD+avRdj81Hd9efsXH0c4RDbPQ0podP9xcdYgr9ZpVWhGav9cml351E1Z
e5Ad7n2a1D/k2ob7xgt1PwrwT7PJlaUK6RFZP3qx6rdIc/LvXiNrJiJGGSoYp/wIKr63ckgYE1uC
rGL4zdGEdw3EMEoq6uP5eM47J0XDU58OAGM7FwCITYJ2WVSluLmZwogSOHykog5Vo6lVHyCP8b3L
+lrgfRlT43y8YDsnAREfTh5VaiIKQ071L5d3OxChCSWqQjcSehw4wkjwAlVt8a33tKQKHANs4wlT
11EDH7nMtXV9/AN2Ptcj9kTHAyyVQR56/wP0Hug0Qp70c2L0T9XYXS6OUZg3Ejn1YKi9244dg2AP
oGlgPls8iRlpOTvUZax1hn+yjmau+qDSur/6xMvwsGutZr0Jrii0NrJ8kNwK3c0oZA+x5isQv6OD
6d+5+MBRWTxnSLWBr95cfAqIeZvSTUEM1zaBhSbpC+6EI4Zk0qscUvbB5bPDxsI2CH6wpDtQ+Xxz
4VtFDP8Y5MfoRcO7PrOtD8T8rXvBvnUhRkj0efWphXrupUc62g6Nwu4+202Lhv00OHr2tHit+Qzk
HVXM398JILCBYUPR45+bnVDqlVPZtVeEdu1W52RWEGnVkDop+lk50IXc23SoquBaJBvncOTuN52i
u8VMnIGCgZH+z4pM78XtRnExKAh+/f2PotD8E2XDTby9M2YIOlGqW0VIIaAOFjVNyarQqSv1xTnI
Q/ZAguBf4EHgyyb59JvUIFOEtSRpW4ZDEWV/TlW3fhymYo38KffyJ23yzKvdtaXtm1mJUI9bW+dp
oKR6sKffTi5pA/x3NBt44njX7yc30yrFy2qjDFvj/3F2HrtxI+0aviICzGFLdpZkyTlsCIcxcyhm
8urPU14cuNkNEf4HBmYxGFcXK33hDdpoBmWS99kOlJuEs816s6U2em84jdP8J82TKp/Xw1VZP7hq
DPLbkddllc35p9m2vy9lbPzz44ZuG9c+cai0RFwnegO/oQwRsb/omHBxSYbLWVT5Fqlbfp7rZJxR
sPiSvRKAb2u+JMDL0RjchN4EMr4f2SfqqUKC4Rv6EWYUqLHd7wcVrfqNVbu9iWjg0waipwRiBcjW
9WfMeKtTkWJ6n6i2eLM4Zfo8tlX7xp5NER0HI9H0w+tH4/Y5ZUSbzJlaJ338tWmGUzUkZpZJuSaJ
rB01gWKn1I62cenf+5wQoCBcytI4NeXreRkVl11Lw/7Sijw6NVWl7eeid98k2LMdKI1276Uq6L8f
RRr3bJQ/CR+fdHUU44QERVvIYpO01P0s5OgtXo/pMkoE7xsEcn+P9EvPWt/kB7QMI7+G211uLOkf
iYX1ViKcRhnBJI6gL3w9dwl4BYfKmqZZkjdBBq37URRjMfuLIVoatFmE01LkIPpzSDk9H/AiK6If
TVTFQMb19vNg4wuvdl3R7DpbDMbRddpIZuXdYvtLXJmaj+ibQUtkosZ2cDvP2uO8UbdHBRXDfd26
Zn6KYiR2Dtq0gNfwtKRyULCqU9OPEIhVNlb73p7iYid5+tO+WjOIatcc2QZ0ryh5F8cw9sIH4rSt
io8MndffVYKxea/5guRN198VUMus4ZqRXmpFmfvjnJjeSSF2+BDpqe0d9G5QVaj5cf4OtHHSBzrG
XS//fniQxKayrBuQQNflbGQOo67QY4gS4RCdDUPRdiMywxvv5L1LQXIIoLNKZtu6OdfzkfsOR6KL
7kZLMBdT/5I1OkryUfQjzUH4vD6pe1c59RFZrvsj2SvP8l/BaIm0DSkxXAlV4z5XGsPAhih2z52t
2Rtn4961ABpQngve5hs6C9BpgxPngGOP83rXexZ4elRcl33i2LHUp+6i01LO/afXZ3in38sE2Z9Q
WwjAKHBdT7GflXpUK2oLkSWmMHBBFwXTFKqPESjf31bRNnQuzVk7WnR9PZ+02Az3YlncZ+zKFPow
ZeT+fP033TszMqGRlXMSjnWTokAx0m3mIb60Y2L8yCK3fDGH2Nn44HfWFgIMaSi4UhSC14+n4irQ
UpokvrhWF16cEW0aTx/mJ7tRt8wG7kwIJS+JiUSgSgJTrr8xgtUEeArIianyPmh9bj/liLpv5KD3
5gOalDwQJjaNAP16kMjI9S7rjOQCl6jbEQLSANAX8WANo7rxUN45hRqKBy7NHEJVkoXrofQ4q2ch
oS7mqGro0S/j89jp8ZOzLPr3UgX4//qGuD8e2bVcKerzcup/HcPBKXVlcXiYlRwZxSSxv5TwCE4D
pcpn1H/djcfy3nIhWkYxm5wOGu1quZTaG9DHiNGva9SeRrk27aN06TZGubdesMllcUkafKxRniJa
tLaCdXmZ5hwx2t6ud5WiawFMsHojg7/NqWErMBeKovyb6tr196tQbMTBhGZ83Fjzzww1yqDnrTtN
fd4HteKmjw5eUy/0BLd8uu5MEtI3ux7RZqnvsLpdrNldIECjWYbt32D4E4AB9Pm8OntjRqW3dc7u
7BO6fBR5ZOGQ+GJ1XduNMSPMLFkE6pwcMIGouqA3gW+UWas0flOa+oZqx52tolOUJWWjvyftma+/
bGYYSzkldXFZYqUK7KE0jtKxZv/6/r/3Fbk/4KzJbwhz4XoUW7EgIS5JcWlak4J2FBMUo1oRANDf
EsS4NxTAOUJFdLtoJK4+IYJYvYdPaXFBoGv5PqhzFAb03+wvCaS8X69P686Tp1sgdC3E7GRxbhWT
DgRmZmrht1rpY/6kTePcBGHR6u+TUE9Kf9K1CkXVKj/+L8MS58MYAn25Tix6yU2uZwC0jTuVvd9z
sdT+EOcWKb6pWEGD0vRlRgtoy2Pw3rflUpFSUdKZb00/mSFvDH/YQ+PU27sEU8UPpYFxajGp+rvX
53hvKMiHsowu6YfrgqSSWfqUFQ6PQVda6LogT+87tZnvi9EAefT6YPeuF0qsPGxw/iTY83p7jh2C
t4WNm4c6WvbnNp80HTuo1jnbeWOd06U2Thqkoae0TM0tFvC9iWKOLnUyKDRQr7se2wQyO5sdGYXl
wnaphLnsVZGIQ5K40cZZv3e7/DXUugWZ92Me1ZNGk9gt0kOZuu1h5P34vRgJjkUiDv+9s0olVLKH
gKWgorquxRlKK+qkxMOg18bfiTmEj3mbbCUo/G18olXyIIVUSEbBUnFZr5YPuZGErgIIn7COLfND
AfZ8qXwI7ApE3F5XD/mStI4fhnrWBUjWWD0GQp52iUSYp75llGUROFqvzEdbuHYdzJGlvm2H1vjs
tEXk+FBq0gY3gmKydqqZt/bLvGTN7wxmUooHY+N9iDKrLE+ejajD0XAF2JM2LqvWV5DzvuSahh+8
V2ShGsTlNP621dLFv6Vy1S+aXXr6LgIf+XYYxvBdNthLux+p3NU7W5+0yvfSaHhUJq/tDsJLjS9u
qUzDzsz6SARlbizFLkeox9u1lhh6Hw9eRcFddVneTLpR2+d67AG5jwpY+8CD1/rTakmu3oXQ6Lgz
QjvTjnrdtBqFpIUq7oAWXTAnVZYHXag4kz9bHR34BawivopzUbZvYBphVCxyN8c5qKmmHwVKhKhg
U+gBjVJG06cpmrKP3FLO8tx6Dm0oH5B/bv1ChXJCCKLV4q9tKpLxXNSmdywGyCJnBUuiaE9Eq6WB
kaluvg/VPLP3ahGZeFCYkW5wryWGElRGmrxZgAfkO0yp2v+4PSb7Qc+nRN9HitIoj9mYlsPHdCbQ
3y2uWZQvSyXa93Uq7Cd096LCX+xxal5mu45rP2/s5YtrZd7P0V7mgzeBofP7BFD/SdHsxjmWqiiQ
PhyH4U2flXr2NLbjMPoQTkEok1uNpPaFlUW7pRiGFgmB0VxOKtZ6kR+pvHp7pP2dfKfNvdkE9Whj
jFhTkmpPmTpohR/ltTB3TeclD+U8tr0PCdT7QjlwdINuKq2PwrPa0peBs/ukK+N4sWptzNEcpgQU
qDw002mIq1n4peYWZoI5SltofkdhU8Dwqcdul4OJEmcti20R1DwWwneHqPslTPT//DBXEL8bDBrM
QYv/vPoAONv61CthDBbTSssg70vUFu2MlrQ/4+0XvQwkVFiAurZQPpVTo9tBBJ/6otTt8t5IEcZ/
KfEWXnyitnRgU3rzcJ4S0Xwc5tbqfLPujM+10BftgAKrXf3G0VIvAh0rjs260c39Su3b1l0aIrxY
mGutQkfdVuwKOUVaTGmejjuZ1z/Mjdf+WMzS/c+OTbaUWriZ7pdUbn8otcuDFqKYFD7MZm3g/adE
2Nb1gwA1qYalSn9jJAh9/QW6+yvRvSTFgtVPyfD6FUBSU4Qi7pG+xNPzwt2jnZVU1QLA1Pm/p1k8
4CiaAqEDxbYu6Ezp1C75KNCAFl71doqn+azp4Uiu1Wx5qt3MClaR7D0QyBJfQo69nhUU6jLyVEh7
4diXu6KMFp/6l3XQlXDLl+pOHMvnw8qMIj2CN2s6ZxIvVdu7JR1ZMYpf0p7rp9bTaPrHZZI0KU4a
HUvEz0jlricUJYiepRHUx8kYOGnNMqVe4Lqp9V1KwS7/HpYYUqpeKqDhU7EezexqY/ZKsp4MNv2j
lxjjcQD6Ph1tYyLSFF4ync2h1PaVqk1bB+fe2pFCUgciIUEhdHVuSgE8DlRFerFavCKLzmxUX2fc
c6l03b8r23p/fDikfxY9nbU2f2knahcvlP90DV5+pnOruN10bPEc2fimd0J2WSuRdSJatDRIr1ew
zqYocxoYWVZfGC+g8cMPnvDcnwX1qvei1X41Uz1vjHnzKSUTy6BDytd0KHGuQrw2c0dHQCXCnGtO
glbC4OtESfezYv14fX/elFE5bOwVIDYcPNq5q8S/ynW1mye3uMRRPvASTF7xltvLBnPopd2Xeqi9
Y5+1FU/xPH3K82E2dq//gptYjF8AFsOlHSzZ3Os9i8fobGKwyi8ImzLAu56nq11GY5fX3vchcoy9
6055EIblFlnrJrqVFw18KUoRQKf54tcrW2lJPEaCK3RWw2mvGGWxz+t6OFqZszzqiTVvFXX+FKSu
4k45It18OnK0ym4AVFjmzMBzHTqR+hIOvj5CJccZerSinWl0DQ9kKNzKJ3SRvEpRivwyzmnzTc/S
6q2KF9QH3UrMebfMMBdPQ4+ctl8mVhufDE84H4u2tUdcI+rsGyiB/Guuh2CW5omHYj/olbbsR2Es
P8tJQVuzHkJADXoyaDkOfE2jf+Ik9Z0P4HUa3jYxRbu900IrpcsGw94n/rGpr4HO+yqiyJp88gIn
CTAqTT2fMzB0flRhFfOGDmz2vkGeKfS12R0/v75dbq5tPiHCEODVZbGUDt31ooWqIvBHRV6/BvwV
mIQiJxcJxo1NeXcUSXCVlg6oea8OoOqkmGipeXFR807n9kyUp6YQWyKSt2AIJkNrBnEWCm/WTZU0
QWXYzsGSXhYnTI55Ho57Ah91NyVpz/prYRDnuvkcJ12CWZ21fIsbx3hGMmtLuufmkpM/hKIEISAK
XjeAKHsMpZIhqIwkM+c9TkY8IUpLb1o1pl3mKuxJrtyNuOLeyadKB8OCPzAIVzdrNaveIkEgFEOi
8r/IKoZzqkSu45NoOofQrMxvUMTSpxDZ7i1K8Z0bVn5xJs2dw+Wz2kZsrZpDVpcXu5/Hh0bNB3Bm
IQ5rgzdstInuDgWgGxUdRqMneb1jU6Um75OQJUSjXWqdSgS/ArmAKVvcw+uH484yEhCq6OfxWEE6
kNv6r6ox6URkzCj1XObWq46zmdWXOnPsvUa/MahFXD2oTlhuDHpnfqCxdPYNLRUQRPr1oI0hbEL0
pbggid19MzC2PCZND3Uv0RdnC1H3B3q1ukLR+yA8l80wUNGrS5sKGqnEwKZpyB/9ZrC0s900hc+V
gGZxMqt4yZTpvsl69/dI32xXJ2DtMlttTynEtqNSLtaZclgnxSEXPxTqlo7RnSfVpRpL2MfTTXNy
td4DmkHaNPGsJJYDlCnuWzy89WJOH7BGqz7gHNR+WcANH6YMdSj0NvL59Po2uPOw4TiJ+yVnCibG
OjgSLnCXhpz7suiZ/aD21gsWFghhjgX8HjxQNqKVe8NJygJvN2VUXvHrDVDbolxoOxeX2tWUj27V
Ij1gFQh91kO+X5y5mzYGvEXZSOc7CauWVh1S0u16xHaoSy8vOrCqoV2/AUcU7YuujtFdsrL0K/ZF
4yEXXe0ERunNH8IuHc7wD6ufr3/mexufRSbkRVgc/vPqkdAnJW8KE5BNYbfJQwEjEZncQfidUiQb
79HdTywZadQbSVjW4PUiVxfhZmNxcfFn2jtR4h1RTMlPXh05D93SOF//fWoU+QEt4AvCZ15dj3o8
1eNo91Bio7j9xkjWAhs2NT9awwDB8vXB7k1O1iIATUkpwPV2lZ7VEX5XZLFLIY6Zli1HTejiWAGR
CXpniv+HyUl4Atg7iT9bc5RyrcyccMFLoeakHJewfDd407RPTNv89PrM7u2Qv0dafUZQJVq0EA5d
OjquO2BhGQUwCnDY0G5VTu8OhZgUftnybKw1MnQINrGnkWjObV35VTxWT3nbYTw1JfHH/2FWJpKC
lEUp6a9LDzOtITx9QUelatldEofDvqvcbKI2rFMbeX2wO5HYH3lW2gckYWzH66OeUTNTKRellz6O
+mB0jfkhrt1lIxS59/XA+vLxoHhJM8LrUcbWTswOaCqy0IvxMV3ibD911nKol3Yrt7uFf3J58W5R
tiF15YpezSjskWQsY9C2ptfp0T7VQ3uiOpqahyGFUQ5EyC2gXCsQff2q9Jr+WFUFCrVZhm8nLklF
4dMe7s8ET/9cE5E/TYYO8han+CVP6l/xw5B7JLmCbmIb5WgmxY64gLLZQtfdifvYpLDcSDfJ3Ne6
QniM2+kkMEuD4I0SrdrGvunO7dka7Hgfu9SQEzG0R8yStq7Re8ssYf8gCOFPc2lfz6+wcxBQPLhI
hqUJHBJ1PkF0yYJ8yqrDv+9bBJTBB8EA4JFafcrWnrDIkqtM6A9/eO5Q+hycLeDl3ZeQ7FXC/eER
q2sVYzrN8dQ6+IAlodfv0zZdqOaq8fvZWNIDJU7aFag3dXsjWygfjH2LJ7NTbfBl7i0ozRqCHXIY
VnX1HDdDlJahTjegBC79MNqCbobtKC9FUv0Yw0n97iHW9m2g97Dxcty7HBCbk0GHRGCtDR300LUV
w6vzy6QO9pPTjclnyQPeeHzvTU++Szw3VGRu1PfxftDLrC7A9NpN/0FE4fNCHwEBxFZF/UFbjmBq
Jt+bsi2j+HvbVWJ4DaxvZFds9V07E6Mdt0PUySos9anQ5qL2Q8/pTB+Mkv7j9Q0rN+Q6sIaF88d6
mVRwbXRtN627qAWD8WOg0xrJWB/JakJi5CY2j2UIGn9j+e4OiUwODk7UK7DvvT6OcZ1HKHFy3dBU
Mt8JTfmVTbn3G5+umPS3H5qNdua97YIh8f+PtwrYmjjUB0+2wbtcG3K/1Lv5h7fo/0PxAKgrVHOQ
9GzONXeNEjqMxtgAAVJVypMioCiTqv17EANRg9cXRJLkLqzmojpZw3EmQsM5+JthZVj9ur0dAHis
/v1txEGMMgU7X+pU6terpIZmY6Qdso59X1SfusqlRlRWcPDy2f4f3mGkAcAf4ZnrMpRcwb8fIHrq
Rp9T9nLRInhfO5n1HKd1uHOmwTm9vt/vXZ2MhQ+crHhIFPT1WGj6qzR/0XMcYn0YTsg0UYabldTe
2UluazvFthPNt8re1v246ZrSTzB8yncFbm5bPf17lSBEGGQ9UtZAqW5d/xgMN0rFbpFUs1qzh3Yy
6/3vIqurH40q6scp1cKDlrcC8j4Ga3vwYsNZN8pe80cQeBv33Z1rxyOBBShCDVoG5te/ZW6b2lU0
4mPdjqPPfTNrgTVWzSXPo3n/+iJsDbXaxRV2yMPiAZaKcToNqr4XOxSrijeKUWwljXdqI1AGHKQn
SLMB36yWuzUwDW5lLB5nGrglB2rCFKfJ2Zu67CgArZ3meAs/cXvhgF4C/S3L6/RE1kHApCeiS8uG
2vYUYs8WRtYHUkZ1Sw5YLsj11c0w4DpJoTgzPIbXC5aZNFzmGEiWrXTpry4VfRg4nWod3XCivowI
5tmyKN8nLu6E/3yHMzbSSbIRSRiyLjkZceRYi0cJcxjceZ9EifHUjkq5C5XSfkzadku34PbNkKgw
WkyQFfCNWjNb9ExUBm8u1ZW41vy21sInfYyzN7ox2OCnsMd5fYfeW0JwWtJnFRkk2KLX37a0J69r
BbTYNhyc972iZW86VRMbo9yeA7CySMbJ/qpM8Fd3bGJSQrDRYLiMZBw/keoND1kfT0+Gmm0o1N0d
ibI2tA6SHfKP6/mYYRwXs16yXlanvkT6nEE4m+dDJuItnM29T4eAzv8PtZoUsBG4zAYYvgqvpHM7
TdpjMtVb0NV7GwKyjGyVSZO3Nag07Yl5iflROJ7rLihHxUl97CSih8Tu22PL//P29R1xe5FQ7rEB
QCKHTfC5xrTZraGFI/zIS6OJybdjB4gNkgmnsMua2Hc6iXaoW2/r/vozkfUpN6U6CAw2eoNrk+SJ
zK0nTykuYzp34EIcIie/wy1cC4YpLj/UItO4PVVQKEbYX7KpVx5BrWMVhUPkZ6jU9nd0VbOGJl+R
FigqhcPG3rpF1sO/heZDUkcEKcOf683l6pmFs59JcwYcyDsUpLLD2AzhB6TEhkeMpJcT8C6srfOy
8kXhqj4yzUYQDa37lFdOvHGo/qgerL8YvwNNauqgt4VJSwUJlXQDFHO4+6Xf20WIvFtmmJexGN3G
72OrTHa4HxbzQRmrutq5E7KffqIZuRsAaTIL3w0b2w2gb2NHPWIdFT6PixY3QaXb0+w7xQLuKold
ivpT1+jqxhTk7bKeAdccYFFcgaWm9vUHjYUbV4lnFxePKsHepG506FEUCpzebZ70EDUfejXfhxiV
ELhcW/q1d46WRR2AdpDExgJbvR4dY14PE3UdYvLQKM+jOnQHzcqtY1PNtN5cd0vi8Q9pZzVdi8Sc
ujmNBHoKq/3DuVLKKMKopsTC7lxQE9yHkfmIMOh+okBy9DJ3eYCbLQ79vIwPZetqOBMN0CwDVejp
S1+rzfs4dLeA6zfLQJEZ3C6YIMnzueHgVKWNnTwdzTN+s19EYxYvUN9t2Xq1Tk3dFM/G0gAJU5dc
grOs8z9eOFQPqH3RJQfbKsHe18tQV4ONUchknz0FUlgFiOyZ/tHwxGecDoWOHSkF1C1W9J/k8mot
qDJTI4F7ICXPgSNcjzq53uKmauqdPRPhwUduedhq7ZiZ2YNpTd4nRKfdi7HkfeLbjSteBj6+7WNu
n8a7DLm9Z/aVqpxCb6Z7uIRZ9L5kN79RbdRRF7NdHnjK9a04+mbH8qNR/P5D7wHDuGaXU6yeprxS
3PMg4s8pnm5H04myQ8tlFXStKTbC1zvDUf4EhksaQVN/LciND18bxsCmz+g1Tu9Cp20DusS4hM+R
8sMVzYd/3QiwpahaS00xiuXr3rfrROpg4gh7rozSoKmVhf2jMehflDw0Xwq0K0/AQrvj64PeBAwI
EgAokuEWoGPkkFf7oKjFIA0izsCY5rNrCjcwZ3TxxhFZvteHkht5teVIgLhykDaEQr2W/Bv6aorC
dmLL2SjQ7VxUH6OTCTrj1+vj3C6bSUQOxJgnXCrCrWKgweI0Ua9yzmLM3V0KiODs9ACHwiVJDl0t
tI1tcnt9SEa95IRTFQBEtLpHO310RaG37tnqo+atl1XdSQCqOEVWXV20yRt8xamqN+6E4vlsFFsl
9JuABa8ocg+uA/odpLpyhf9KqoWZe+rSac65MNTwGamF/Cuty55RrdL6hiQfr7TniGj3+le+3Th/
lEHozsFpowoqf9Zfw/ZNh3Y8hItz7CjLES8pQNRATA7kEunGxrmzoNC1KRmokk4LpuB6qKiIUAM1
BoVjr34Era2fx0R1DgRR5W6op/zT6zO7MxwlA8681IsFN7T6oKiIFhV9M46E3YyFD/ur/Tq6WfJm
qgrk+Mf5n5FKLJtJkQegEtZDxJ3X85tb+HSUBLyzO5bue0XUqp+ixfoFDDodHq35/fr87mwYZBnQ
cyZVBrOwfoZ7rIBJWjXvHMr0aoR8+mbOeu3ZUBzhN57WnxfV6A+vD3qTxMo5cr2xUSRje51IwkkB
orI03rkrTC86Rvic1b5XSOjHAtIoO1doUHyz8lL7XhVNt2UOfHv3MLwswaA3RSpty//+125FRbQf
bZurvGHSh9k1slPIJDdqafdGkaKFEkwL6sdc7Rw3NYw+7FzvLBphfhaoX16qJNoqQN45ebKvxA0K
TopOznqUxjQjqvBInc1euxdeDZovNFSf5Hzrwb0zoauh5FH567MVUTtFngJx1UlKqv5Kq+/7OtuK
5O+OYrL3ybtYnXUJMqrY9maEFqzTLWKn9bN+Nno33L2+A++OIrknMEmR11mXo6e49kZFQzoT2dvl
rE0ZwPlo2fIUvLc4AFZVEKUyQln3oLRI0wrRIPRopOWnpQvzY9FoSSAce9xIHnhi+PrXDyqRu86t
AaGbtvCt/pQY9SnBpbgdXefZqUT0ZTAU+1lb1Dj1eyNDXSgpE3Pyx6pAYA1siJ5/KgcLjnk49Pal
muMYxLA5JidEPfBdMKlOPsdKnv7O9AhCCEcaILGklWVPiY1y2C5Oe/WnWsV278Pb0N85nQN8s6S+
FwPsGsyn2C3y2S9M6qh+RkiLb7KCy4cDnjcJvC4Z9EOudUL/wMVb0GFBh2fYo0LuEGjmhZruKoFH
YIDXKm3S2ansF3vJStWfa8XJ98po8rJ5veb+Mt1MraEyRLw3WTOZL+7cI6PdRou3+PEolvkNQa71
YLUNapHD5Krfq8lLf8ex4byF8RuFZHwY1fg2/if/mU1evstz5OaOJbf/M5pFYbUbbQcMptormREM
eL98TpWy+tYOfeEFo2UV7i4f6nD0l9mJP2QuNJtdBxdvb4Tu2J/CfrKfcIgvh7f24hrva8ubyMzb
0PiSdrAyqDsbErwTZ8p+7I0p8m2EGJVDpiXisZjGNgnGTMm+JShWJacS3a/Jd1qt8Q74Ucdl4HqK
AEiKB6kFI2ZCb6zXLfGMxZkmduHU6TUIykKY56WNil8LDvGfKzTiBSaMMaQXJVl64Vtt59q+ncWD
soNj5vRBWvGP7ypW/YzVsJLtRAiBeGcTu6mslK1Ql+h4hd/MDWCo3ejMxoNTOFPzpICDat+2kaH+
V1aLZgSZQMzWH4RYxIseZtkxtSuMNiLAX4oP6KX5WbPYQzAuWZgGoi1hkZjuVL1dnGl0fCv1RHNS
dF38hp+fx+eGIVkPHXqNbyVu6r3Yaa2rz8NgU6whO2kfuXARFgASV4NhdXLnOz4pcQZtaijSdyFM
02pDweHmFPKc4TJG5McDg6vTKvwLzbgYYhMfHSV3W3TVtfBtG/b9u3+8vf6MIoMfwOPc+aub2DOa
RbEzl7Pe6/VOQWLqjV2kw69/HIULiwiECF2Sq28cNexEaCrUueQyd9H4oBltiG982WxkvPfuSOIO
/EF0LB94xq5flZnHa8J8BemWfkx2cJcWGth9umvCccsJ6N5QHhKA2FVCWkCg5XooHAcRBU1yZMYX
BZMjUimQH0l2JK1rNzjpd4YC3EQDAqUx2YFY9VVUva1GKxXKOUw7I0hFUxxqYUePRjd4W3Agudqr
m59tIEuFUG/h364i4s6ysXoDp41zhdnv7VnN9lZl5d+VIsofR80cm40Q/GaTE8nDIyAHZkRgXHLy
fwUCObRevRrK8Lw47bQr8JHYCa6MrQrj3WGAzoM0lIKx6/J/BwA6x8uVAIrQcJeL3gsw4G0CFzEL
3x5186c1NNnJngtjV9hR9TCI+Qd2LfkuWuzyNNZ6H3RNNZxePxZ3ImbeV3rLpDycv3WALnXMjBid
63Nr12jiR14M+F6oKPi41Tdztq0jAeYWxOTOfiLZAZDwR9ycC+b6k4dcrksOVvrcUxXehYkmDsMS
0bXvFWfjCrvdTuwk2Salm8WXX1PA5sVtKsxJ9LMWRXnvx9EUJp8aFZrzWMZt8r0awy0Fh9vZ0UaF
M0ldHwViFLGuZxeV8GandtDOyTS6uwZJy32oA0lPSzHsXl+9201FVAkFhPhSYrLWswtd0KsmFhRn
0i/r6xCF3Sdi/61Rbr4hE8HGADAQDl0SsHI9IRut076UaiWIjANJjtR02LsWFYdElKbv8VZtHMmb
L8iLQGObrqfMvsFyXg84qjFuqh0MtyiFWdopqvGAxNgSRDBtNvKaO3OTNTCgCOwQlmt1tTlDqMD9
wMyliERxElmZ7Zu8646iUusAPu5mdVLeX1f3m5ybrBNDF5ekIf16bjQVLLtLxuxidkk+7wSSPsou
Q+P+baGkS/OfrtfiP1eZ+g/znMLttsrJOfWO9B98fe/c+8hg2aiL8UvA9a2eqqEXVl+XyFOYVoX9
r5h/5c5c7srE2LLjw7TqZtJyOSVaRi4spMLrSdfogc+uoEuYmoMr9piO2wddjUI76GJkQPx5qp3f
WdlpRIh5l7q+ahaOezCqsE4DrFqcjzoN2mhHBTkJd9OIj5JP1jARp1VO5WeG3opd3DuZNDOu9OcE
wYYJa+6KNAF9aTM7KO1ovXgNntXHrEWDYOdAAH60vDnSjx79Hu+sRtjEPBo8qmZQAGsgGPMm/Zfd
NVZ7wDxk/OJU2jSfanSWnH1IKflriYdUAgs+b5dDZ+T5YdHGgd5uU1nOWWoQ1AfNS2d3Zw80Dx6U
viXMjZyxMXeWmSdeoCpjj+xJ26nhPq4m8OYa6cW3Agp6hUFIIVKfrpph7RJX6XS/Mb3mfdtCnydM
dcF1oBDpaEEV9lSn8BQwUEdzBnp5ytRVoa949qz7Zh5l2tepqOwKJkWbc4BxlfhhJU0SBkSQ2c+I
Zqd5KBPP+wInGCKUF5X5Q6t5YXNsiJKrIDftNj70qDf8yAotzA/Q27t3Wlb3KT4fSTX5JXzJ3K+M
3ngcl2VcHozai6MnL1PcIQgBa3yxxsQmEYodtMsLL1seYnUe852LPFAXDGpjKL7Zh9WvDjtjXCEr
dCZ3WhJmCqx/o350vTwbAgSLZtNPp8j4b8mL4lvWdcYDvjLVuNfzaGp9x0kjcUqzVj3h3Kp2fu8V
gGHGUvml2+hnulpjfZtHTzllg57/6JtWfGnKtvMg0LxDi6nqw8Q85aHhve+Xuk/246TNyIjyXsOD
Jy4t/XhJh/9YdPGUGv2ivaj5Ytt7Vx/6/C0majjhDhBzm53QlfnDkExQ1op8GI5KOifG3gyLDpWP
OvGeEc5SBGoGY+IEnb10+8LV0/hc9kZYBWDr6m95DsXeN5PG6g6tt6jZybFD879qqj2xoyykgKiN
WzPb5f0C/XHKrPAg1KguAx0MXrIr2z5iC6jK1Mz+qE3tuxBRCGkdXxniUY3IPP2ubC1nN6qhkfm4
ViJhMC1Kd7KHfPFOdLtQ/5xwEX4WSmxyGuzx3VKF3lNbmer7OaYXf6qjLk/8YrDzj3R185nVNKNm
LzrXjY6tY7Tf4EbBDqxh2g7fI30ZtV3hCY3UNZstcYwT2CVF0jaZv3SiioNYc+tx59ZDcZoSrW52
hAn6u06LreWNp0zt16ayvR8OZhbKw7QMavcQxxH5qRIl1cMY27G7j7p0BPc0Gbnmw6jpnpvMyKHZ
IkqgHGcFjTLYqaH3Ee++aXyPMCGfUk/Z4ZxPwpDniiC3e69N5LJvF71so6DPEVy/sCo6vIyl+xyi
/WYdzXKpP9RVI5aNp/0WbY1AC6VMXj9oQ5Bi5Mv1V1w6DI5VVXWId2TniOlYlInt+YZQvXrv1GEZ
+gYVRedtg6PRf25Xa9mu86iL4EUWQqjMMxfqbRfbjh9pyv9xdl69cSPpGv5FBJjDLcnultqWc1rf
EPbOmDmnIn/9eUo3x00RTWiBAXYwwKq6ihW+8AbriIUmL+zbV4wfR4IrwbvQ3bf2BwPSv2inooGL
7al1gjNJp2xu7YvBvXgZKOJ9RcByDfI5uWjJkffCyzdb5jsYGvNcQxnbung6xoypVgNqt1Ws+ivG
rIofZ8rgR6WR5z4S+Opr8x8+BT1jrNYIRiT6/fZTmNm89oja5egZw7SbKqoXED4UH6Poo07y3sIS
h3Cns6iAozfxyAAKQkUzFVBIjZ5ZPEKQ8aBlYfqju9/r2ra/8mZPj00aw1BTlPgo5X8ZFdBmYbdR
3yMLw1z8dqqIr3hGb9mEJ3GmXZvVNi/UhJRLjdXcQQDyIvVgVWma8w+cYmTVNkEBSiMLxRKmigWk
OLulVryzKyTH5pkupJ9EFKLqfj3qCu6Nyral6QLxSSrI3k4Qkzc1UgbAk8Kyom9TEisBFgaRnw9z
+TQ22SrjiOagoLm3qn8NupUjgjXpOGqGF/2KhuzFQrj1zdxKil97KFn7IiWQ1wYdQmiNtCLNrbQg
iLp2dKFcXSehE2CQ0b9Xo7x7LXD+eRQEDCgGAOTdeiAayQiBLWJCVC31T5gQlud+sqoAdRNT82tR
2pcsmX8oWu+d7oete/ODnSCF6hBupkJw+/2ahGIRXm75FUvp/F2G7vhPJ7X+p1Fo6fBZUId+YYda
TrkSOVSlrhPVeghW3UiY7BWvTb5ZxWcFd4qN1HC2hgduCYAFKjoQvTYNRCQKVNtH81SkHWo+a2+f
pvrVRFs5JAecFYQxA5fsdvmcGkQRqEP4eOU8n4cUM62m75IQME336KxOGk5mthxs/71vRt2IteTJ
AGG1qelUTf3sWoF6gOijb6Oemx8p/h4pCu4dMgAGdMK4IyHpbJvjmpGuHTLF10K0ZQCESgsQ7Wk/
jWY9Xe5vQnkLb58/MmLuaKkkyHi3q0i2DaAVn4UrqQPiE/PYYInW5fAbkGWK/AHbO5DQdXHOjTT+
cX/svQsM01HEH9iXVBk3X7BO6fX1I4BrPDadoG8Ghya8KU6FM5AsizRXAoJ99ef9UXcWF6bD83sr
VWdU+av+ikbKMkGha+bNVZrUfVso6C20jpL9RCn9qOu/NxRZKUowVByhuG+ewERxB3JeFnddzTyY
Fqw4NKOswhHPqoPsf2djsiMl0Uk+dzztt7My3Kg3RYELll5p71Pqb286pJoOSn+78+FFRQ/cNmQl
/XYQDBnZQ5bOILn7BwuF5AtZWH+Bulm9/j6hgAlmENAdqLst8qlRrDQudAVz+GjsnhI8TAMK66Sf
efRvruNO5Shu9Pj6jQGuBzARTtwqSlu3s4ty/GhyaGjXaNCzp0UU1seoXGfhD7mY04PC0M734vqS
1VpaxHS85VL/tQtROzC8eEbeWbdzNZiNJD0bWndE89v5YDotSaJuLhKYI5u9vtj5WtOpzfBOV37m
fVWGQin1R4SX50/3F0/eE5t7RKctITu3eH0DWLudD1jBmp7EEl/7xh7/jSmcrDyenQZyQAce7Msu
VPzFI/TsQ3TgVhGSEdpHbK29VaX6DShEWrPCLLn9FdpktDC0qxizcXtBoS+Jz6ZSH1EYd0bBLkli
l9jsdHY3325Ya0GZkX5FhhDCG28WiRU4WeMexVq740AHk2Um2YnZrCmgDzHYaOlByk41zGaL+H0B
X/XgSZPbevPlwFRS1KJPQTC5ZS5obm7rc6koj/pYVgFtYA//cG2lqtDq79wm04MEHfcPMeC0g9Br
Z3fytpCOgK2EjLoNvXQrUacUOeVrGkdI41lKdEIlzA3HeE0O8p6dpZSAAq4tPhlyJ5taZWxMs05w
jp8s+ggfutnRfllgkw9G2XnQQEABW0DuGB3bZyOCvw71mrbpqIxRfK1d7CpPWhvr/1q57SEqJIrO
PVMmbsRjHVNofv3NDMhfotsoAHMzb67/opq62tWBmwwz9RQvybswXdYmFJWSvP6ahIdpW7AluKJR
Aro9Y7PWpwVQOaTbmxRLVcq5FTDIOD1jn6T/D9PiYyFOL627INnejpVPObYKkROjnhiPGLgUif2w
QHWlaZ1W8xEXcm8/kq8Ct0I0RF6at6PNneV1Stqn17wleXOQgQrnNrJCN1WOmlV7+5HkGFAIzmnS
jOl2KFfXBrfQVxoRVRQ/UYBaLoox/7l/J7+k10l1XAri8Ovkh9oesNrrrNmm3IJoatKcMiPvPiJM
hcl7NxsnkQ1tSG6AyWmm2KconS2UQJdXY234DVJ/Ackt3jljW5xPUmfM1Iji/KyW7WNhtNrFmNFv
b+N+Odgte4tKQiBvMyIGrorbRYUa4KlZhXhrXiTDgyuy5SJyNz1gsO6uKmp0EuWIWhib83YY0hG6
uLAWrmqj6WFS6865XsvVd2C0B6M6FuGMAGRQo3Xjd8tYfmwj89VkJbmqBmU6KQFuIht/+xvSZZmK
WG1SaLuYiqR0n8B01rMPrqY4WNW9U0H0SnMOjX+AX5tXKMEiuhn7DrdzEeMQNi4OUmOi+7n0h+25
3aFkvg9IV7aWNrNqHSMxLajsV/jz2UlHfC00RArVOjWOkLEv2Z7oc/DoSMM1qifGNmCukH8wvEIr
r7iZrWGVi8QXpVoFrVHNoVMJg8KppfoObYl3UTpCAKWveLFXVFjun1K5XTbvL51BgI9cplxzW98J
14pjZTAQ0kkMN/H7aKmvepcpFx5h93NpxUt4f7ydRWY8SgHASMj7tjVHVRmzWFcZb2zWEoM3Vx/e
GlRZP4AXiw72jvxg27kBuQEMI5HrtCVvt+lkNjOkCUm+BAiQhRahYIgUglehkJCX/Aczzy7I7Tqf
789xJ6YB8wzvCCMFEult6Ui1aqNByhZecTNkpyRKojAz1OK9MaEXUGlZT2NjVN9XRTm/PqaRzXIu
Aay/QRpt3hBRlgr8CAsdhmEWoRUnSYgxY3ES5aE58d5FRA0CqL7UbQSKsVnd3l6QEyvwNac7aLa+
k9ri1OiaOGeVbSMfYOiQdOzaueoKoK+wFu1ov2k9Y/x+f7V37l0KylgVkxrK4vLm2Nb5aiyNTaEu
KXXvCW0K82losvT0P4winYZ0AC7cR3Jf/xVcYeI5OYLWznUQjR162lqEjgrL9v4oO6eDIPj/R9lc
7lVctDxXdNF1KjxfNHWcz3q8SNGXQ7HWnYNPFULORzIneVBuJ6Qby9SpVDSvZl5WJ2SyHKo8SRRI
br6fMvJByrlzKG7G23wmkLVJ08t6cT7P5S+4u/FXHdrQpSEQeTSzKs38QbMq2n32WH29v6x71y3M
XQgfNDGAXm8Fi+o265deQWAKAGic0AuOi8dsyN3vtIZwBJxHpK38HmxRqC5RzC/xCuOtFdfrE8SY
8ggHsveVaUngbkH5CazxZi9l5kqugD3flfcZAX+H5tgTStRd45vGPH65P/e97wxEiEyRDgEWbJsH
lH6HMDy60+j4ND8rymjnJEO6GfZjGhaaeDUkCd0GFEu4cyn2MrnNDUSK3QJQXRBVTr3mmphmH2SO
qYRJbFsHkKS9HQVwD262Rt+bc73ZwUkbzYmBo67R0SQHMRolH2elRkg9GUEtzE4M7KNL7UiEQJry
gz21s67ElBRqqF/CWNqiuGkrL8JCWvCqpqsN2qL9V12QvbH0ZvyYOVlxcHx29gySsYSxPGXPd9Dt
ZLXZcJcCBPJ16qbhAypN5p82ntv/NJMyHiH5dseiJ8iFiugWghu3Y7nWmidY86CS4ljibRXZ1iNw
JutxtJCQvr8794YyHbYKJBrq6duaXhXJzpbGhZcMU/JuVeb1bMfl9CVTWv1yf6idd4JAlL3CgaOu
t5W3yavZVusIpYlCWNkHATb4gb79//CdiB0diU1CjukFIVCLqCu3ripBuG3yn6Uf2mAAd/E0jb1x
MKGXzoIgjhAsQ1wCECBnbXO0FeTksgjphevsro4CfrlxuhO+6KZ3FiAl0sDoymwM4JwBl8HY1f4d
VSZiv1lnqD+HFXNm8od6ARhqafmXvhT8X5JhtnFMUaYeTd8i5t8Ha7Ggdc4Eq05ZutnJ4On3QtXp
MyfwEk9JQyyI2PBxXRr/4mk9Z2fVinrkPwcXAMb9r7jTzoeTCiMRqTZ2JgdiszkXy+jSGd1vs27y
H7TJCsuf03UF0I9K7wl2D9ShrMvh8Q2eMvspwei3qO/rdy1eCbrfswv0oJ+K5ChE2NnLEopGUv2M
z9p+DvBCI+B9uBaovbYnSGfLyUMX833Szx/uL8LOzQcGiRqgFIuh4r65ZBU3j/oOLXe0YnQEmMnw
L66w8wueEjV+kmUZGGMsfLXHtu7+yDu3Hs1Q7gWNlF7jLb1d/dEZuqjUa1Z/yspTxnr4bZ7Pl2yI
B7+s1CPp3J1DS1WJ42ryWIKu21bOkmjBZAoc+Gib8amuo/UHuH/v8/1Z7X05cKa8IpjqcKVvZoWF
Y7KCkEuv0QqFMJv0+ZMyI7uHPvBRbrA3FIkW6Q88N/r1mzBIoc5IyqVSkOjsOmzTuDtDYyn8HIGB
g2+1t0tk9qFTj+Ym2mbpmGLOi6pHuMmYmTJf7MEAojWO/ffWVIdT3i5QYUqRlR+hwzbxwTndnSc7
BSQ4ASaA8NuN0s6as8aZy+AJ+DOENcV/yki8GyOn/fT6jwfymp6JxECgqX47Er0FkMGWhf6BEmeI
KcZmgDKqGSxafXTC93Y/j/7zaNQ+tprRw/yMCFhSxIqWMrDh9P4qokINLC9e3jotVZj7U3t+aTcZ
rLSuA+kO71vik2/nhgGaDYQQySJnTqwfxlLp31vAmR9VwJPfraZMvoiixVEodbpkQjU+0v/UoF8/
40BXqYE6OsoSEI9hrulMbfUoPPoxvttj8zfjXDqcx8yZfk1W7zaAnloBHUtYbRl2em29MdfKfLWM
Ai8WlUDJg6F6hB/j7Xyg0U8mkkTZtRrdCSSAUv7T6E36u3aybgrM1XQpInW6CFeik6/G7PbrwaO5
d6FgfglQAL1C2d27/QW95Qqnax0UCFar/m7YNLfrPBYH/VD5V7bfDWiFhCI8+35s5gmPaZgsScVR
uqUCD5f2F5GWXz1PtA9gUrvA81L94f5m2Ttx0NnhSMLVpyi3ucRWRzP7yKSBODnKb1hR2lOTZ8mD
XgzjQV1l7xhweaEMIXv2L9ZwjaljEBBCZ1pV5aermNovoy/yGFW4tX4799WRUtveTUaTnu/F5oF5
tJla4uFYYlvSXTzpmvcciSXwUgyyGsU1fbWZh29GryynomDv3l/Ulx9SKmDI5ImqIJeZXPS/0v7e
gLFT11zXgzcXJ9yiZ7C5rji5eMIGYsSGsy2t5NW7h0FR8KXqSSblbaXgaOthgDbxvHut3aLvlptB
scY6zkyF9d5S+zj01BjLoftTfandQ+yCYSXNOOhCVCc3RyNu0ckjLSSjsTLnG1jJKvYtRNWj0NKm
6l+lLlSBFUSefVkJNH45ANzxLqTrnwaDXhLp0eEri4N35OV55UfBJ4AAQmLJU3b7AbRa1EoxEk+r
5Tg8GBMiuXYHM/H+3F/uaKoaqJeiVCAFG7dEGnzWAVzVhDVeVFpXy1ibH9VYxh/m3KADP5peeWRf
83JLMyKwLwYjrYPicjuvUStTd1S4CfMkVd6UBcVeTy3EiZxSvZSqsZzHuDbfmMj/HIQFL+8JObKk
hRFBc5o2dxMEAjiQI1158IGAuycwUl3La6FoaDLdX9a9SepU3ODWUItETeZ2kq3RZyWcSuKqOCkf
E+D8aVBFnmKGbqFUOMUtkfutjfrmTbai4nqwdfY+KjUIvin7Rjo93Y4eZ7GdmQ1Wgq2x9MFSpPlH
J3YSf63n7GLqeXK5P9tnFY/bWx/KPVIXPNgOkjlbO3BwxUva1tLDeTKyp1Qf5hpKcFMNwOY7FOGh
S5QdHxecfLDWboORHN3FX07u9e5J0Tq9+EVnbvlRiMR74ybt0HxfDRcubTKn87vJWAf3+5TOynBq
ZopoD3aeRj9iB4hdgOAffDfyPUt56OxcRBcMitNcFvQ1L0xMPPLOovV641ROsIKQeI2q3qd0MRr+
Okzt02xP2YA7VWQjD6Zr0Zsyn0CQ1+5qf6eF7Ma+mrSVZEHU5lPUjIkawCSaGiQFhvpT4aSoZs5C
MeqTV7dleupWYO++U3TU0GLeIdwuzGKSmGYDQbKJ6pjC7NMaLgW4OUy+xsUQgbXY028LnpIezpZw
aEt2U8GJT93FCap+xW9Wt4YOgl2v0ChZcQgHbC+m3Pab1Zr0sOgj2z3rY5poftGopbhOwO2bq5Jh
m34eEcpvH4ibjK9l1ajjUwmKvwlbMakfVNryqT9G9pSE6zBrxqf7u2Pv2EmPE5o9RP0v2rsjmg+8
FPTIlyw2Qso8WBcSjl3aeRgOHq3doUh0YTWCqEA36nbjD7Qm2tQu6JF7a3meFK5pdFiiN32tfrk/
qb0jRglZ2gbSuaZ/dDuSBal9LdOJZiQSE4Y/dnb2iaDfvgzCHX5brXqEaZN/cHvEMCWQvsqy6rEN
9gdnnea6bWEfl05l+UoUt9g+Kpypg6trb2Y8vlArcenlKG9mptqjTVsB++1Vzbpgpocajlo7+Mim
TgTTizi4rPa+GShIuYiU//Edul1JEZnoeLs47Bjq2lywWmrDOp/6TyMNydP9j7Y7FJ0SciakxOje
3A4V8+JMapVkV1sdpzcxivNXrTH607LYZvg/DCXrYCi6sI5bXFa1QFooMsEqVpV5Uvrc9Ns46U6J
Cf/x9UNJYjVpmYwTtq2vwbaFkTQoLS+lQK9PmUX2gLxYFJHvoJ1/f7Cdh03yYGVHgYCJtvTtEqam
BhpRlTZ7hpsHxuq5ow+RYfSVAbYGZCMjGJCZfkdefYRokH96cwIArNLxglYgZWw3b2pT1GiDqgQO
pTDT37RV2lNuaq3rd5bAhJtqf0T/wgZ9DLPPs7/Gyugd5cEvZfqkBhEHH5lhXtgXnHlH7biXeV+u
AK8d6iRVq7xTvBlt2SZpi7eItLjlp5gV7BCfB/EYLJQceTxQs3ivD1b+vjXcWD/1w1j/LJUhOegM
7OxwgIcE0NTiALBtryWhlfpkpzXbzkXHBfczDH+SLj/ZQ3TE/txpLSGGQIxDw1cWzNVNIOe1MwhI
hygj0TPdHxZPPLTj6vpZkzhhbrX5g+3UzdmM1/iUr2tGmXaM+GH4Cd7fkztXI70QelvINoMA23ad
tclS09IlScqKYnxwIiv96JVmdL4/yk7blyfM9mSlRXowbde2o3HXg+DH+8MdpvOooJ/petC9sOSw
3vSTWz0a8zT5FCi7cz6s30yK0geB1t7nJc6SosMgYQgvb08fWnd17SCkcBWLiEPp8uW3Vr4G2HEf
VWB2ngFwbWyi50sMhtbtUKLB9UxvWNS8aUEmAlwIFr74u4xo4x87dqYv95d3bzz27XNSQKRgbU53
qdXroLQp5QkljRMEDBxYvRHZ3j9TpfafysltDrbN7gclsbakCyK1gy2iruzTKC3B11/NqDUmX617
14LGqHf/ECk276FOZF/rdLQenE4RX9c1Nh6LxTlSGpULubnWuLeBTeBGyXu7FXATus1c14ZvavUK
pMmkmN7Q7xo/2GM6XkiBu2/k+eLogdoZlsKvYRGuS/Twtv8UDwM1MWqYj1olsCusVzfBQRfF03NH
QaIKoCgjLNQ3LsKO97/0zsjgfyg2kypQnN0GaY0T9/Y05N6jaQ3OWW+q6tGbHXFRTLiXGQJAWM9U
r5bR4tkAGCLFRwD8YKB4u50NpE6cpGLQFIeHM+CV4mRPVBbuT23nfKIrLbEYCLe8hKjBknLpHKL4
nIE4DZU2i8PONM493NiDzbtz53ETOTjBYqdj0ou9nU+8rgkIwxrPchASvjA6/cMQZ/rBKDvzAZ7M
1c7+pEhgy0P7VxEIodfIidQhvkakaucaBvjXOXcsP3HWI52/necEWCbZAV09qnhwEG7HIp4uAIeB
h7YrPEgrL1qXwLRs/bvNfy19urLK+0zzWnLAZo0+l2aGsKmbONHbeCTLPIhzdi4Hfg5xBohyvAno
w9z+HLedkmnkyr/Ceo/weKrToOtAEfg03CLkFnrt3CfNEuipvoRlKnRfj0z739fuJ34EFwOFTcJx
sBG3P2Jpa6vBh1Z5HNVmDWN+D7JNrh20yGsdbN3dCSO2TA8P8yMy+c2OaurSTKbYUh5zMJ5cBXGb
GX5aG5i1FgAZHiBq68OlTlQl851ospIzILnu2nYumkv3p727F4B4cjHxzKIYtwktGM7LB8uK6RX1
CTDnurE/Z0ivvSvjZvpvphjpA10W89NSdMvjWCNFfcKz0zT8ak1QzLr/a17GnQAV//ox+u1HaDSV
F3CFYqFXavUp4TmBYaotzts2a+agWDQXkSG40p4bf2hQ6To4g7sfhvQZuKSUNOTSvB2/7RtjnBCj
u2akgCF1vBytd5DEvzFWKHti7sZ7t0x1dEZeT2rOKd6VtVCq0/1leHnjYOwIPpTaN8kT8Obbn5GZ
bMbYHuNrbjnDQ2nZixKsRdqPB+O8DAQYB8ySRPLRRXDlnfTXnVMPjpcoswb7whTQsp0MpKJVj+fV
shMfiTLl4/15yb93+/4yHrAFary0DgDX346XQNZeTU9wx5WNEvaiEZdunUZ/yQ3vgKewNxStT9pn
z9j67VNfuVNcuTN3SmYpqR/Tvwpjd0Uzr0Lu4OAC2x2LdeSDgVVESOx2Wk5mVWVV5fF1yJLetwo4
XVavCmBe1lFnaXcoeuIU/2RrfhtKVDk5qUhsJGgLNfmIPIf5tbTn6R3Wbd6P+x9rbxNaUg6VGZGG
bdUw+0jBat3O4mtrTvPJbCLl7ORFeb4/yssIhQRNPkYgWZHZMeSE/96CmTET+KC5mXo6A4zic9UV
9U8AXnaw0t7yrXlZkoMP9lyV3W5EBEXAT8FtcoE43I5qlLFVR/MSPXrpKNKzk9KsflqSBVOFwdLG
72mXF1pQOivd3alph18p9JrsgmZTlQdJ7dVWwKu0pGD4vOxLuYg+O8eTTaOoHRb1H9HxavtNJOoe
jZcuzTGCGQrz0hFHrOG0LlQq+8SO/6RmBiCPBxBbmsRIRRbUXeFM4dArSCSsjpUmAR4l7p8KKSI9
5P4WH7ApE5FP2asQ79uo5gyp6GIOwezplR5oWec4D7GrtmYwJYldBRmiYWdotWWLht5od+E0COGd
KGTkEyYNYImeVH11v2ZaLsq3WPoOCFajjHlazAzLxR7TrIfCqUpAGE6TZA9rbhs/7QKXAD+qxjg6
5WIq14tTzEp/0oYa5c5GbQr3LYH98hDHaHb6UsLjnaHUQJOXWRm/dW5RRo+J0XX/qGrpJSdFbfIn
vR1axHLmEv0TGPjDeBqAciPfAzgdRWBEn2q/pzP1mbYRFNMkTvXO73Vs3/yq0hY0gPqOYmCqmPUv
iv5pdvA67Rw+JJGIDkDEoFRvyYLNX3s1StmPOjImj5k5F2/YVzj7FjG4ipXq8uEe5Y9ttiimgOhp
E3RKIMwmRoi6rjbiqqM/Z8fpiUaC8NENX8NyBVeBtE1YlQWihU5yNPDOidQ5GbLyAuiQ/72d5ajX
o9E5bnI11Tz/luHJ8H3W5gw9dt0dHkWZEwAMTWwfnMmdp59MhVuU60CSDjeL6xpJNLa5Sek6qfv3
gM+9B9Tn388mXgyZZ/7XXSzl0omJwns9tgevxQ7gC1YC036GDpBWyMvwr0/rYbBnlsOYXuFwVh4y
SVNzwaiJYts4QBTsO3Oqr8hQ6r0P57j8CZhn/DAaHqkjsq05LvWdcUmTcX64fz3ubDmgNWw4Kj/P
IhG3v8sp43JNOxVoUo1rJe812WI2ilDQDTvY3XvfnfqYJxNktBq2sU+Kipa+Zl2C2EBqw/tcx6Dw
yn9VI679bPS8E4C3o8733vRo2Mq2HZ5HqFbeTi/JlrKYXdiE6OLoZy4Q7TFCW+ptpmhHwt97QwEX
RhZb5uJkprdD5QMYL6I6trVGn9Wi1xNOnTZhj10tl/sfTZ6QzdGFasrZhX1C1r3NZ6LZcwF/mLyc
2RIZfl148dt5rKcBzGA2XFL4W+rB6dkZUsZTJNNS8o9tfDu7GPsWHOTcGNuxJjnhNWB9od8Un70E
bavcEsrBgdnZLJLrIhMYCUveFugKkNmOLTwyyLQdg27S7ffKUs3BLPoiQAp5CETTvNpYUQonYgDO
2kpvrq0cxprMXd230LSWZo4QGKTGie+Ym0RHgkl7qymdKExUDSlfb3usWtzXNhpfyqOBV7RPwyQJ
jKx2Q6nMdanTQjnd3zA7oRZEU0mnkWB2cKe3Xy/KozJzBqE8dnnX/HTcagzc3Dr6ZjsnQBbUAWDQ
TiDN3ewRJZ3WzMld5bHoK/0yL2MV1GvlBn3dWa8/AXIygJ8I6wCXbN6QDHyvTa+UZDrxUj9JLO2y
GNUQWkmhn0BGvdoejp3x93ibBVzE4o2Fx9RMPa6fZgWeSWl4P7KsdU/4fL5e8hJ6MGEj7xTLiOLX
7fcajKRfnEh4j4u5zj4yMPUVrVIzGCdlOEDh7n004BswXCWWgurp7VBLA6NC60zvsV9yuXR182A2
glmNsK/v78JnetHm3qIYxKtPHZpi7Tbt7Du7iXMnwUSt0qsHG+HvkX5+Nj+KysnqAFc/4/2cd15+
wsE5+6czx272Z2nC7MOZRAjSNBZ3fRgqA23tguTZ/qym3jp8cXphDicTaxc10OkstWFZr6r1AVMz
/eJWufU9M4d6DiwwMm+SorI/O/VqfUdbkjDattfCeDe0ihOdeXHrf5rCKJEpnNzhKSIXin+7xICL
DwUD961UgKEKhK4lqEYCJ1f9WYlcz29M0Oo+yvuD+xul90E9wfqMf6b4hyx+Yc2q+eh2lToHUapO
P3I9m8cLrFTrG1U53guSBYTrjQSpGFPR4tyfnH6h7b842Z9yjnSaUvc/hvyum29B642MSOavPOab
gGS17cxOG1ScEz233xRzHoWLhu45ouQ2eQBJswJI498CSuzB2d3ZcfRdYBfQaedd3trj9BqxjIpL
LhYVVn2eQeaFRdJT71ks8en+JPfqLZDsoU4znKQ1G7e7e2iUwa5qQ3lUMNd7WMhtYYop+UKoyw5U
ikXxSf/moEts871ZGb9QsWtfXZTAX4X+ItYFIA2pg93+hhLrwNGqQN+VQ+MFNojVIOqc9Ysx5OvB
q/nyngclLV9p7kRAWVt+X1malRPbtMJnBDEeCDSVhyJvxz/3V3VvFMBsPCUUj4jfN/e8tQKfaSoi
aVwQtbf1MpuP6ILqR7ir55j4dotKdVygC0CGJXBRbqS/YuaKDgvwI1L3GL7rr4laWenX1JPyS2SM
8y8bVeAmUIA4xL7XTf1ncBT07ICNDL9sUsnh7RCjCSDMfjKB3ZBhh2L19N8NMBr8eF1YAD7qVqs4
J7E6UMNR6jb328nov2Cll353u3JOfIMG4cOii6wIszjSZLpbi5+AolqD1LCDk9LQU/VCw16RzO4V
DbWpshRIL2qx1VgwVlTj10DNnUJfUVudP3Fb/BFznbj+gGy6Tel5ydpAn4QbUXes089tsnqHNfCX
IYeUlNHl7rAB1m7d6gfRItEIcAwIojt+1Gj6/consdoBksLFFADN7nGfc9DGJEsfvmKcsF6WFNZt
umr2L7ix6X+zufN+K529vklXtcJQR7W/3t9ZOy15wi4QjKhKSZyqummKgqAsdLeakysK4P21pvC1
4EqRlH8mxY0fSJeQmNahPL5dqnginy/XL+Waz6cmU5zQmhz1PDmj/X5K7PXx/k97eWvRc0KYDdqV
bLUZm1+WjGsq8L1Bid7tpwuWit2DFWHfU9laEb5+KEjlkMkQrJGB7u2+dxWXZl6BpsugjGqoFiN2
ElUbnQojP5JQ2pkVV78nhdiIeaEE3w6l0GvK+wQhktJNp0AXa3XSgSh/FEZ9hA16mX9LiiFi9wQa
Gpf/5jSPXmEZkUcqtlbZT200ksuqWEPglkYX6m6vfvBA/oc4xKt+Wg1HjH25Zpu7BFVJ0olnXyRc
024nqoFhcMeCynBn5GpYdt4QQtFtg9jzcN6FAwGksD3SstmbMqQV7kjonVzIm9WNZ6fMFRSXr0LN
3FNHA+ZxsHtdCcxxjj5VUbQAeInK6JI0NTl+O3aKfvDMP78u24lT4aGLSdYNN2iTlqItMy9epEcI
CQ8515FXlI/0gSLvz4Jdg/Zfj6LP6E90Ph4H7o/0ARckXsWVBrZy6ipTBz6cud/0tbL+mHM9lyGo
cR3pZLU0T/f3/c4VZSEbQ91ZCuM4z4/5X/d9mRjtoGUZgYECbCO0FC/5JGJKOkG91B12OkvlfLs/
5N4XkpGvLAoRDm2PmteaINOcLnosMa5pg8YFI4fUcErc2aDWbvtDmuoO1JhVdA+NHSfqVy3tTffg
K+28qBx4YmN6MjBjt+lMlapkY3nHzA1vCZBZKj6Y1dC8mvGA44FF75HKG1JA22JIXBBkIncePRo5
TpxhpzT2pS+nxTuB/PE+u7TVv95f3p3rBXgLNQNYP8g5bXuevRaB/+7j6BHG1oeWqPo0GJTcRZGX
B3Us72U8S5VHturRwQJYtkVpW3kLhH8ZyNBEqX2mypxacLZxQwjSRojffP0VLXbQTQC4mqpcHvNM
S3/P1FGqUKma7hey50brQy/z/o1s5Bp9U7G1JytHKR5TEDH7vdZmWrBqqkBrt1TU/txNSmVdF72h
guX0VLP/1Xq1dgI9ngXvVtTE3kNjie4T9i/4i+qLiJrLkOvNVyvtKXCCnUlKHFRIXU/T1E40/6Nx
+E2/BW0hXSjml0kDQoPwm1d9UGiVPnrUlshYBsX0PklgxhsMxTQtNCfTrp+4vsXwkborCGd3zMo1
jLQC4PVktutHk5hbCdzKy6HElpXSPaR5hTS4W7VaEip6Z2KshtPhJUGcW3wq60hDbr5ekIjoXE9Y
gWo0zhCko66O2FM34/tWHbqSSqZD9zQp1K8jpNTPIzpIna8kyvSUFm0T+2vJlRysAvhkXXruZ8Mg
owI0PTnvDNBl31ytr10gK2g8hmnttOY5oYsD2HzNBJoy6ypav+wmul0YTsYdJA2hTP4aY5Dkt1WU
uKGb2Ii+rGVUjCEeNNkYQklQCzRKVs+CC1YXMED0WEGIJm+q/0BXwCYJFefs4C7ZSTakBg2m0Q4V
Fgg3m6y9zwprGPQYe91lEJSqSCk/ZYQLIG/nOFX80tJYlmkY8wKhwqZtkK53S/e0qFS7DzrNL987
WFQWnRsoZrKWtXnvpm6wXDqR1qNKlfk0KHr6o8DY4qyWE+rGwhJn5OePApcd8o20IqXxRVZp8dZs
IpdkILWyrM5+XNDtQuPIbE1Uqsx6seiQotTh20YX/xu7RSVOkKOX/POM7tUfy5yq73rSLcUbN0Ot
/+DDvLyFbn/VZi34mWwZBSdmLS/jsMK48FTbrX4S6qH33s6yw54gyNYM2LFg5G/DDMcuOe6zbj5q
PF4BgH/1Olp1UuJzuXrnleP7NBiIhL32miWzlaGVLLtBadssO9y4IR3LyXicuMwvka22IeIH0Dbm
I7nZnaWU9QL6gM/hxNZSMx1snF4y3GxGIOthO1jZp0FN1DftaCU/7k/qRTQgxfGePQz/j7Pz6o2b
Sff8V1nMPXGYw+KcAZbsbonKjrJ9Q8iJOVYV06ffH/0OFm+3Guqdga8MyyqyWOEJ/7DB2vxTijzd
vrwbzTSIO1N7vzKtN8YkPgYiRwpwtdJLV9W54bZKG0xV3vAV3cBo7NY1Np9osjx3v2bSjlZsFKOg
SKzIrtdLRp2vZpLXAycPv5JQGCjbyTfDEiJzEn0Fs5d49adklAkW4BpmqF2zapcEKl6FOdtgZNKg
y8D5UjI9Xpa2AgxUERLETpnnyXUDvMmJqsas973pChWtSz+n4YgNQ8rZnVWPQq3NBc23cxO8cVWB
MBCBkM8fP8Nq0rDAANWLfRrb9+lie9XVKAyzJ+OomtuOg/3j2yvoddON14YCSHsTBWg45Nsj/S2g
tLlTavBGQZyVviuue0NU686iy4azV5r0xs5SxdBHKlCNtaNTFLjR4o9yQOGyTD91eTaBtuhEKSC2
V/JSBe5V0MfTAf0FQoK6F1/mZAVo/spdqOEU24Nm/Giiqf/LG61/W752G4W4j4IrCFBEbY7nIDDh
r6GxjSFs08/fuhq/dy9ZaP6nSBl9envCz70RYTsCPVx+W3HoeKzWCmib4OEZI4My74mW1W3e5ebu
7VHO7Rz2J4fdhlgnQT4ehVCzrsmcWMzFVEYlXidXVHu7MAmo8L491Ll9A6SWCjOAvQ2/djyUOwnc
GHEPjIXR6GnoOaP1pSOIeKdUnTxXwBUy7GzSgTg6mcETujRxlgu5wbl9wx2+0f/gz0NpPX4GA8Mi
TJAWP15AK25+odS2YIWJsaCs3Gh6jFvppffe3usoafTQd0UMDVYIEg+0jo7HXPASIU8w3Zhkx981
Td1fW0hVx2/P7p+E43SYLWRiSVALfgUTtQfD1wp9s5ujTdYV4OGGRVwBhS8+1DD55b6AIuDvDNEL
iTWQiwAnnkrV8GR7PtiaNXfaPkL9XHO+DRjfPKkEEfSQ6miaRrqxyuUhQC8ne0i8rP0iW0dqt6tC
MStaAi/9Odp2TcCvNesBsdxARLqD/ZOdaJgoKay/MDMShlXF3dQmnyUdip++KssP2GRb/g7Jn8W/
Nm18YKJp6MdvurcAPsH6xcecsMhbZLaV92/3hXA43Tqi1BJMoJTOyWZWcwCRuWmCuKoN1OWNKtuN
uMDfdEV/6bjeltXJt9niFzDWHNrss5OgqamWbHA1vLoXwv8IrEgQCjsrdoYGFscxa7I4VMb2b6+I
1/U/XhC4qkf/FcKCc1qvp6xcdg7ihjEKPtqBFllDhkJr7kML2vgmJ6BMo4Y+4/089s7jKsr6XqPG
8ijdsojdMVjWUHIPfAuQ1M2u3364M5vC4ZE4rLm8HI7S403BreWsRUetwNTc9keiOeu7JZ37w9uj
nJ135DkAzJq0yE6lLAtLeDLv/SDWWiTlCkR6WujpmT3ceTAbVFxoov3RFyWq4P/BwOx4jFDQuuWo
OX69pA0S5HDGJB4DGezWOUiixS2a/VS0+o2cK/AZZpM+vz3on6rf6TLDP5zCBzCzDZ9+PGong8VP
miqJ7Y3EGkoHqNMukwUeRY2nC9jVZSd/FeuUMdml97V3MvsWkMNkIPa7WvO1pKH4LUlsrufGztOn
GYJwd2FqzlwDDvUzol5Ia9RLT/YCrsJLiadQQNTrqJhnziOtqOrralAdQlxGdTcEtdoLNZmHrnLM
C12dc8OTxHHnUajlHjqJ3hbDLSqjzwlNfX/4TOJpPTpWq7MsPEQODdHseqMSIfn2FM2efglNfua+
JbeAWLNBd6Cgnw4/lDhfj0SqTT7032az8IAsFAvFgMlKp93bC+LMJqNaBEyfqvQmGHMy1V46z9qQ
EvWbYGvp10rntzvr6uvbo5y5UwnmgT+TpQEeOG3JNZlR6ZrW+nFaru41elfGp2yR8qAntqZHsv+3
WW1saDSxYWBtcSin9/EqLy05dNOQBfFUNsmVQP672Hu1Guqrt9/rzKcCvoIUPGCujexwMnu4Inp4
BfY+doPDckBLPXlnYgq873XgLG8Pde6oPhrrZOeuJhpmSUFsBPRTr8MlqNP3qlLACGm4po8NJf5v
mHdo7YcgWcbvwrRRyqVMLV/MKrexywpsqu5ek3c3hdfl44U9+7oaw5xvecYWYQOiOHVlQYPYG9pO
9+PZTtTVlAGJyiEjh14bdNc1uzmC+GGFHB0of2QzNTPVVOWF5Xz2g3g8AM0VEM6nGGfu5bXUOkGM
j3r/ve1qkNKGNrlBV/eSl8+5oSjsgqhElwgu+/bvf0t2GrUOi1Ozxlpbpr+FHNUeI3P52XPbj29/
+jN7FKIo+iIbYR6tnu3f/zaS4VDYy4HVxcIR9r5O0vb9KjLvggrwmT3KBuXzoftJanqas64+vT9n
IO5FBWr9rHMnXE/YfTzlTHUalYFyv7/9WmeOWeIcDvlN0XTDaR6/lixq6aV648etAMEcbp6B3wSt
6eVLZtSBF9ptkL2sQ6XezxVs5GhEXvXSqj33DMCnILXj2cVhcfIMqCrjRNpMXowm6PTN6uxqDv3R
aoowIfzPQvh8zUqbYhhuQSusN4uP5daFnb0dEidXMrcc/Am+L3WJUx+EZU1oaSndiYOMOmyqfCs0
nKncF0YGO6qr5LtFrVrkiKS9cNG95grRJqNBSNmSdIeQ4ORM8bDx86a0d2Pf67x1b8/CPvT4X/qh
OZrWeIfyZUd1GdDP1TQ5zXMmveRjEXjrwyLK5NLm3Sb7dCJAWJI6k5qgp3dymiakV1lVJU5s1oPA
go5PE05QMHZu7gYHoxu6vV8P68vby/DM7oLUuOG+UNjgKjxZAqSCIOf72o1r5X7rVwJ7WBHZhWLM
mcMC3CgXhMsO3hSajtc6KWWl14JXkzlmZrU+92h6L2r5vhqJ2+/ffqOzg9FhQwMJHA4B/vFgSZFu
/t4LteiibuMG/ZabzfxzF4jJvn57qHOTxwn4p0sPtul0AQ167SaVOzsxFRygDXUnD4vulBd2yNl1
CqZ48wwkMnrVbJr12pqSpXDi1Z77cu/rTU2kWlfFe6pKhYz61SjuVN4WZUSvIHtAIBlxl2aecLtt
9BqZ5rdf+9wME0BzelESgRl2sm8CrxWiWkpWqtlmtyNFpTacYACWO330bbV7e7Rzk7yRg2AYesRO
pzQFypP2vPrCjTVy+0jS1No8XqsLidDZd6LySxYEcgqi/vGqsfEHGpuWUWjfQhu0nCkq7X45AF1R
/8n0IcIMuhmEFnS146HQD+ycrmEoSAJlWOFGFAfFHOySdDAuDHVu7lBYgPe0IantU8J0lg/a2pmu
G+ueVt+MjAfmcr5kpnkm+NmE7YD8Evew4071NQLKJD6UcLZcXgc/JTbJSZSsUk7h6i7oHxuAVn8S
HbkIHdVrhRFz25Q7y54oaL29WF5f4zzJdpQBVIf/eureLlL66H5uOLEHAul+LEvUlibppiMGwF59
Zy7SvJRDnBuSA9tGXQfECfXV48/pgp3NU4LD2IQzdw2ZadO+gYd1SLGivJktdamS+3qpwp8Bjc9H
3Uozp6Q56uZjbfm5F8MqGHdFPaRoB6fOvhnANr49nWeHYsbATWL7xxV5/G7WrFtgNR03rjC+hMWt
4x2KTuihF4V+oYX4OhbhrdABI46m2Iofw/FQxF50vDH2jK1u8PZ6Mo+HRY4vRj7b+7LwKIdmfoJ+
Vo95wlJchP+dW8MbORAztM0Pls1yPL5eWFoGDsmLZzyFQEakwwe8roxbfUzwAOyN6Wq1hlaFJZ5J
eWg12fSAQE/38T+YcAIh8BIbhP70KUb4c4Vjp16sC6M+mDAuIlDI1bVhAhx4e6gzKRWUh82ShjLv
tqBOjnEk3XwP9rkbA/9GtRQVMPNHVWQL6YqvfayAUlxpTh18GIbZjee5wcpcQRi9Wyt9uh18q79S
+Vi891Q5/3770egVMdvHwdAG191UClBfAMp0svBqzdTXEd8ZlB4y7aVDZyJBtDJHXdFdB6uCUK/0
MpLNOI4Rlqz6GpZCiLs+sXTq4g1Kb/slBYSNfCvWWrECe/1iCgRWwoI4swjtVB/73aBPatklo9Ui
xNzrwctiDSts/Y2wvKu8MsUOyDbls52O2vw8Nb1ZRp3dOF9GvbS5ILS8xDNv7VxkwhLUtAEprQX+
dTXwqnWQXR9ChUzyHZiNXNuXZiCTG35Lst52NqdFmCepMeyyjv5uieTS5D8mVPyW96L3/HyvjXXn
X819lT0Nnb7Y3wbDmi0Uxk0E6wxZGOnmVO9A1csk9pu7qgtQO9BBsSZXrdQwVILHO9wEgWg3NbNN
xvyhqA01X1NIMmFe5c1MqNvXmhvpukzUzs4tNE38QteMK67yudyNWuq4hzyYjWbXVmOjYNC5fXvd
z14mD6lpFt3D6BowrIC29MUnD9UBLfSR8MlvQbH3m1+43cEGxWQNzXQLLNAnOzf1x3UGcBEVrrRU
1Klihf9ioekXuoIqG/tu0Z/m2h+re7rozofVCUDsZwEY5j22yRjHGkHaYpaGAl8a0vFy7OtubNeX
eV6NzwmUS3s/1F2X3mmGJ5qQHKPEr65uawhveZ0PV/RR+icV2O0aQhWrg7DCu2/7QQQx9iYawIBU
CTiycEm01ScHSzttL8chl5EHgTgPR+UUImq6QLzTLL/G6rzSiP802TMHUdku1semcyuVhnXgThJL
SlX1D3WS98PvYh2aZ1fPXRAujr34t7nhp3eoueAlUhRdqZCvMBMEEsouRw9d8xEC0atW3NWTKZzr
RXNJzgDu15+DpupdMD2mwz6gQvI8Tsq96Tr8l6/EYhRA7et0uZGVM7RhlzvJeIWFpYFfvetXX1QO
MhhZitHOQmw0rQ/K6YKvKsmKD3PQm7cpyaAWqcypq7vOp0sZDm2jBdfwJdR9ZS/gRady9YprdAtF
EomSYO0gq8KcwpoecLvDnER1IVtVhwjbm/5DmUE2pRfcwCwXfdp0WNfm9YOP0P47PxitIXQGO9F3
dlpnE7tn7ew9YFudzDBNQSzBVTHWyAQb5aCk0Y7vld7Y5Z1eoW4G4nlJnu26XmtEEf38CyQkr4rc
ylk/BgQov8e119c9Bufzx3KdO3WlQUGQSOFZ2+8ssK89lMPovk9XuYF4dE+ir9w4zUM3Vn1LCupY
P6uxX7X7ZQrUh6lBZgdH9kDT95Wf9yXIrsXzrhJf5VUoaiRDDy2Vhl9a5XYLoKfZnsLRqq0ajUdn
eY8MQt9EGae9GWIfrOo46JrhKhd1EEQSFTg4KkuQ6nDCIFrfzjmNAmjRes4nUxKczxooqw0zzcIl
uuySINQ1ty8PnagsuN04cvFpNedgTZkizjSS+VaZoyoiQsC5BtjcUVbwWjl9HPPBJ9kMTPGxGFrP
3FHacd3IcNo8JgeoVLiimf0lFaltXjl9Ou+SYuxghwPhzCKZCj0uB2se9/UwaCoqF6rs8WymiEMa
Y1I8ofrtfqtNlQ0XErAz18QmOwKj30Auj1jo+NIex60zlZVGXHu1HZdaoaad1EugP9ZC0BCmepLe
CiRV7wrlGf2FkOVMdMRN7aAbvRFbXvXHIF3qVZIyelAFy3720/zJaYs67Nzikq7AmaFQY4Cljcww
ge1puwSvirrSZG7HCL9Ou3Quk8hLEnG9yO7fVuvYFC2wDqD/bDjb3Xs8p62lp202If/WCMvZJ+gT
H1IOkXdvX/FnouZNhYi0lst/K4GdjCJrpat2cuIagQluTkd1n+dpzD5YyTQcXOS7frw94F/B6quY
gg7jxsumvXAaU9iFTzgFoyVOyjQYX9qAgte7yakMLbI0y+sP9uoijeqhhmreQR+W8MAWbVnCTbrV
OMyZGrwubJweUbG8BJ7vvuOya0R355S2Uz5RPxT5vq/59eE4zC13hFf2vyFw+O2vpXFleugN+Dl3
Um8K864PAIl9dLgM01A58+TfcJ6lYKEXvV2/ZlUgmsgVNoK0mhMsmOvBPCleaGz30260FmVdaZ5V
G9fSN6QVBV3i2hFGIir57WG6WY+hOaPyGrF20+JejNOA1jjiO/NuxJyGFNdu1UvlZkV5kJMLQD2r
UbyNUs3JlqjxVS138CHBOAh08pfHrDBHgABaIDjahqK/UUs+JdydjT+H+AWhjIuYpPnk5y2IjEH0
aPWV5WLUkWnlgnoW5C8fTPM8fh+cdnSj3MxUttN7xf8c8iR78sy2Vzdl3hvJNXAZ3dzjaQsrTaTB
JD6XyqpNd+fRbPde1mkw0kNjCy/Zdxa0NTZfvuBBBUNorZ7Bnvq4/xW50dxOhbO0h6GizPh9autZ
jyDvuWPUzKbd7vNGIa/ZYo4yvNOrTqsQDV+Xb0PvNPYOHmv1QWJ3o33HA7x9SNvS0ndoBjXOFItV
GJ0MlZvq9n219EqPetua7zYSNlDRUTrfPWU6yZPhilQckM7tnx23H8sdPgEg4w2ZgfdGN8bUQ3Rm
ke9Hzkwfr/CpAwa0BCL9JBHmdcLGnOe7ukcW4srtWD/vkfqoX8BMeH1oT1OZhUjOGV+WxNTEI7Tw
2QgHo5HWHcAR68EZ3XVCbNMufirHTbvPWVpVyxWt6+lO+ig3Pa0E4tk+Tx2zCIuxXARdUXe+wRVv
TA7T2o6fkZgzA2JYbXpvJI5zq+ul9jlY+IP7wLKQ2OdeHaklS7621IqdUB+SctxNclkRfAqMBmCC
yr1sjWC1ti81mLA0su3OehromYy3LhKBSCUvvGNo1cpaos7qceLMSFo+eVMjX6TwlbkL6gIohA4a
Wd2WyVBbVwTglrrOR9X88gyPg7GRTfm9DlTZh2XgDFbYUd4+rNLNX3LQst9qz9Cc0NUrFEhTbQo+
5SLDus2lwa3CdFTzO63TKDARhOUiJMqBL616NzcONrSV4ICAMkZ2Gn2g3ZwkgLay0TMoHOd1E8uC
xu11adVdwkPa+X0xLMlPOflGvzOMbv6k0sXNdrRt/CcX+d1m3LnDbHnvZiOp7cjKE+UcQOnBxhzs
juja6JShP1sCXeK4qty0vR0gfCZaNLjSW3YWAi1wCDIHHHnTbWyLwfaICyeRBQmKX5NDOUlZlvbe
s7vauyX4lp9qCXDoxV/KqggXQaR3bwyF4X6ei6W8pgIGWzBvMwE/ra/mSd7OZWolj56Z58N94XRe
G6FdHdw6LvnHPtWC5b4L9Pn7WKy0/BATKkYYa739rstKqT+tXoDJ2DigOcdRWtk/DNAUZYQyRjDf
WL6wxyuQTeJuprvghpXegOBuSQjJjCBXyaccxHIsk7HHIHmFAxsmljGCqx+K5nnCuhk+p63WiWCH
VuSTIvB50NoEyOGYdOW4VzSoUhZdvTio5+bt+65tDNh2CzPWO2v/QfRlO302MpVU+5Tz5ZG4qvBg
82r6N7fz+0dLK6QdWkLoBioyrUQ/gy7XEuJTsXqhL6X35CEpa0Nntj11Z3SIiL1D4kd+WQeN/WGl
/nA/uKztQ8aFABVmKP1Id6EhR/h69EvkWtht7hqHjfSM32W5HFILsP5tuxo5jnPpnLfPmSakcWWj
hfMhU7BSDnxbP3iggrCoyM3c8bFL2nSOYDxM0323eADthVl7cmflw1qihIWAcljli6hDu9eziqiP
OPZQlaabHrqGGh13nKGqvWVibUOVw2gPTo2naZSnI9j2sTSdH8qepRE2yqywcqE0HNIXZPEu+ISG
3lK172cQtN8NTeW/PG+wnqoaIX30jpriZy6G6adeem6x68ZUeLBg4fTtSL7tD7TgC0gwxqrDAWb9
PXMji3oXqHb5Ghh98mF0Z3Hbzs3ymzh4BoZWLerTSDGfc6KZpQwxQ+6fJ3OtqhuNWGI4EBQ2nzxL
dF+7xMg/0DnOsNYrq26PcLiB9VY++t+ckr4whvdNXu4a9Al/uz6Ag5tEz8Y2NlTTZjvCEf2x9bWy
j7HByh9W5U9uhNV0moRyDNwsIiLNPmGh0XlUOlnVUaF7dRdLyC3FDiCdu9zJ1nWeM6DFCV5PytND
7Djm35MPwAKFTtwwfdKU+0Gnwkju42BkULlOemdXTVeGkHYzHFcWOVClEJxnTumtdJbJ9/lkkB/e
1bNoAEzJlGxaa4r8x9olq72nUolroS1t8W1MW6N7nsH+fwamNGkwrVs0Bxsn46TFw1HzYrV0Weyn
WdJybljBt2lcuh82fnlk0Zwd+tdlnHvnkAyJgfVStuj2XvZd82B69fDVQjCYW34y5b3SBvMLTQq5
Rg440Dm0xq3M0Zr8vquuXXJ314sZ+Gwoq7XzbzxUWSyo72IcwnKocgSokMnFnsRtm3fTms4OnfS6
UlEi9CSmPuV9cakglxF9u+Sj3yCRH/lLL4Yn6lIm90uVd+iDBEXQ7hZNW3803qg7Yauwc9sNsH8p
SHvuYt3M0vSLHapAi7GftWrWr0yQbdfCkJ6z09pizO4q01vfD2Pb21fgt1njwKfnzxRfLBkpaXoq
yvyAogJUIKr4JVIeG6TZwR2XgKF7wLl1Xa6RKeX6LdNk/STTjLcMYA3BdsknI7LdCdXpebFqLUNy
JFndn41ED+T57bj3XOawKattaCKIZ6dCMaM9tPVUBaD1CRb2xijNu6nxUJ+syksy22eyMYwjQPFB
8ATBdKr5OY+Q2034aqyn1uj3KxYE+6RbkuZaJpq4QrrVxyZPTg0HXmdkl4ySXqcUUEoBTm2tKZDf
9klfpS4F9cG2hS0gU/vg6Xlya1YQL+xg1HeU05cLyedWET7OJ1AZpK5AwRqsFAjW4xSmMqC9oxRj
xesW9NARFjtzTINLZdrtsV8NA64cpgcleKAlx8MYXsMx0hd2DDhWFeHkCPEYNAW6pbKcml9UUJvH
RTTOVZlphhEGbtG5G6fVRMvRKr6+vZpef2J4Pmhq6PyhRq1vq+1vYAx/xQPaI2qJsRdq74KEG0Uz
TXVDqO69IyovEHYMVOjbdXn19sjnvu4mX80EoMVDZfh4ZFn1wvSEsGIxmP67Wc0Gp8JSH2zlNw+T
kWjh2+OdfdMNxo6XEBeZd/Kmdobc4tT1Vrzlr2EbyBYqqpUfqqT9lgS1+4VDrSa9GMbD2wO/3rCo
2gD8BBzJRoKXdPyiWjFCkoRjFbtVuiKP5ajdbJY+cai+XBhq67ufLi3oCoCBgO1bdDaPhyIYKYvC
QZwa1MO6q2qR3ksqaY/pZn1SWnQ+R9dzL7TozmwbYKR0yyCuUTU53aaju4hWrYUeS7vv40AlP5xF
v+TXcGa1ABthU9KeB8B8imzpxqzNMRPQ49mQbh/5aqq/QxmV96jZB/1e+Llzge565rOhq25TnKGE
AJLoZC5zVwks7aw1XkrKd7qT5Tez0+Sovfv1BeDKttRPPhtcHsBKAeQvzvQTOAXeh+bYOsqIMUNZ
9+vgmt832bEr2Gz2zYCqQQSyf4DAr7iX0XO9cCKdmdtNt4o9Qa+MQO+kQJRnZeVVVFjiEYW4/TCO
XH9ukdAZWYtITfZ/sCGwmAQK+ofkAVTneJXWJQ2xWuprPJqDHnVr2V7R4x1jxxmrCyiwMxweiDuU
vmjoGoAnrW3x/u18Gxx3ahzl6jHeXOxsXfPEyybQ34fGlA0/ggrfnDAtrAY2ZRFoRUQda5YwVwfj
Qcm+hO3o6SMWynPQvHv7XDgz7YgzIQVBoobq1emStnspXEX5H63U3Hk/4KX83RjnotxNfmf/6AxC
nQs79czxsIkJ0CTk0Pdhxx1PRl/B73O9El4GoIt41MW8W1YLM0SnUzeb8WCkoNG+/ZZn+rAm3Rp2
EEo8aL+dXncwOU17hBMYE2d7G+x/oIZUDf76DOMVREE/DU6yE9y8hy6fkWcyZF3vykZ4lxw7zuzo
DRmFYCxcGI9S6PHraxLMvVH3XLzLWh4SIu/Y1IWzN3pxCUFxZii6zhwfjMQyP7WRazwp83rLI+2+
e0hyXz6UhkQ4otHM/dvze+b09YF5gXXklTwwKMcvZQgpWoFgRmySwPQ7LXFI3J22Ni6cUa/fiJyS
cMzcgjEu0JNx2qCZDWddrdhJWrk3poZy3kSBJ0D48cKSOTOUT0UXXUnOeTARJ8fhJvqbJxWRgdE4
CYXNSVVXZa/cZV8qBCgubIrXE4jGrs0C3O4vJE23bfq3EwKlfKz+NN+M1xFSBFmbe79K27kwfa+3
HqBEoHJoSEJxQ7/keJTC1p2+6lMdvSw9vx8c2mW5Wbt3zgJNfdT1Llqsynj5d9fGHyTkH9YJABp3
e/W/vRpaoYln57oeA+Grb4Xdl3EbKO9CYHXu1cDKwfOBuecjtHQ8ig8jyrRx3oxxp/UfTVArlDel
eCrL1P7Y94GehEvGgvoPhvXRcEJHihsTQPHxsJIrJF9zpceG1envtLxAvKdy8sNI+dGOjLJBxLgN
irG/MO7r9fLXoBwlqJDRpzoe15yzKq+xromduWjvgP03u2U09Qt7YHv6k5CAYADSIIQJQrLToJEG
TaM5na3H7sxFAJ9mKNACXYrCPKA8bPZh7pvUwubSbVN4sE156av+4UqdPgGeVQTKG+eX7OD4PSFq
2Cp1F4OwjiQzFGgpww8pG/rOFAurLnT0ZdJDQOnme263AD2K3rJ/oFoXfAnczvqhl/P0JcEzfUWl
RqsfVE+WHc3ZJnA+UXD85mdDbT9MRQbB3a2nDsEIQ4n3wUD5PdQVXgyxhfrCo0V29FJmvvNVS9Ej
26OasaLALDz1bXCK9dYSpdRQ1oP7sesWEAQXvviZi5rAEzAzFBoaoKesfKfwW1FyCMcWtgvUzWek
07WUsi1N3wjGmbp+e9uenn+EtwC0oDqzAtArOo1ZCvChhoBnEI+z278PYGleVQt/NVpvvvBqrzQV
N612WJoctRCDQKCdnH4odNU+IJmZ27mgYCcSQzxUmjebD2uJ3k0UDLO8RYEBKwUtzbOvuuVqbeiM
gf1I6OLfzSs9qxBWGdp/kgq2GRVTO7RfCjtZvIcemHA0gFd+wX8qyH8OThXc6ZMUmKj6fea6ABkm
B7nF0THKHSobTvYostmh6D10qo3mBYexKK3cJIV17ulf1yVYsTlE41Qe5kpHx9Xs+mHeacKtRKRt
XKcQtzUo1/o69Om1mvX52dHMDCRt7fKCsvb9dJcVU9c8TdMkDs4sx+XBTmpa6gIp9+DanoLceurN
tOCMTscSQRYi1i4GcpKnVy2deveaPtuCd6EPDOnT2x//9DTlg6BYC+aR65xb/VSIBv2XSmOPqDj3
Oz8em1lQxsJIsr8TOPf0B1Aw5pegzeb0ElP4VaTG0H8YIBSVwM2h6ny84zF4MW1Nc8fY8oe0xFCl
w0oqm9r0m96W3hhl+JtoN65Eijo2pGZ89tHDXEINRy/9gnnZmVnYliRJEc1rKP8nj+KpAqQ8aLAY
6fghKgAOhW0pzF+BTUPC7eousj2RXrijX+GymQBMiCDqgaMLEMPYNubf7ktYjUBQulbFE9g5xrZS
6wGJTlTmJaX5OkrcqXzJlqTV7+s5hWPYp710d1rRCTpuRlpc0jA8PQlIWwjr0NzdeLSwSk4eKGvy
Ikdac4ntpg0eU6UVsa9P1m7tRXnhJDi91hiKyd7YCmQHW9R6/O4V5wSJ8LRS61PFtS1raMF0z6/e
Xt3nRtmCIJrUnG+kA8ej1GWwJpo56vFaqXqXreVwZQzVJQrKmZUMqgIBfOyDturWKcXIQZBq8ktO
7Bxa5KZIrqO754u91ytjZ5abZTzcmzbvbwOtdx+MprkkjP56AfMEjE8lEd06MP7HL9pOgq6bveix
mqrkmoZ5ft3DzD3kXuLFpTUsUeum64Wg4VW2u31ESMYbepkszzuF1lsjYnzVhHghEhp018zEw75W
g+ycHVQz6/HYlb0NhA7ckWEugCdHW2cOCtfBJICD/evoWPL36CGecuHR/rBd/h5O/Hk0EohNlZG6
/qlGWZUGCHhkco0rozJv22JyN2ij33/3Vhx16EiN9YyQHTDCndggdDT0grWJ9XGwswgQdtpEYDpQ
r0Jcu8lD4YnavB4kcUekSWxDQxc9siGyJKFulGST+2xZwp3DoTMtY6fMXjy55NtzpNOB+YoHsejQ
AO9H4HwgzF4m9v7jXGfFECZbYBMOsq+bUE/16TfuFzllUekVeehIYGthBfL+yUb8/quuZFfs394k
p7HfNlUUY0mA+EogoczjtWO7XZIHUqzx4BjJg+403l1dpJhv2GsZ/Gxoqf/G6lgNB68d3I9vj33m
DNxUPqn5U5BAXuS0FhVQPxBsnzUmM8vbvbeYzu8yRbkitMua+INOafLYF6qoIlEDIN1tIcRzJWcs
HwxbUjh/+4FOa2NMhglpibLtFg4hsHM8GTg/oWzXSz32HGfSAPstxYhyF6ZthoXIdSizEqSiQbu2
3i22lRNb6pp1IZE6cw5zVsFWAVxNNnVqFz7bWpMmyzDFXTsUQLb0Za9rZfKBMLC7cEKeOTgoc6JB
R52fYvWfgO1vd5AtkoS4f53jFazgYy9LgM9130VT2uk3DQf/ri6L6q9J/q8f8/9Of7VPf+1D8c//
5u8/2m4ZsE2UJ3/952P3q/kgh1+/5P1L99/bf/1/P3r8H/95n/+g+9X+lqc/dfSf+P3/Gn/3Il+O
/rJvZC6Xd+rXsLz/JVQl/wzAk24/+f/7j//r15/f8nHpfv3PP360qpHbb0vztvnHv/4p/vk//2Bv
/dfff/u//unhpeZ//Z/mZzsMrIW/ftW/fv7Xi5D/l7pzWY4bybLtr5TV+EIGxxuDmuAREQwy+JIo
kprAJFECHG/HG/ib/pb+sV7IzK5Kqaorbw6uWV9LDTKTFBkRgDuOn7P32n/7q3hHu2PPYcBJzkZK
F+evf5m//foVvHV0XLhKaDswWnIyqptuyP72V8t4RweVAz5f4hJy5/71LzS/f/vSbgbcf9B+R1Pl
/fW/X9cP1+cf1+sv9VjdNwx2+r/99Zce6T+2UwwV7KECWhxcaKzojJF+XBYGIuLB6oCMJFQjX5Dt
u/fW0uAic1CZMnqvEFWUzVUyuN7T5JbDCY2G9pSo9kahBzz6ZAT4wxoufE9erdOda83w0adFflw6
a9pVzF6cbso7+BaZHvkyfSVe+tOWlhMS8vUhacvpSOVfxssIqWwzmuKqdIjk0Pu6CabU6hC3y09q
8V5bUHwM5M1r8IVPupOZB/Cs2TFR3bXwKi1US/3UOmK8ZXT9LfHLQDWIdJrUAl07V89qnaa4V6t7
xpw2HE1jWGNRCRcVcQ8CWSzDV0z3j7yUCntQHcIY7WIsWAAgkPGw/a/GXbp58lCJdUeyIEwvfKnC
dXamKNGglRfIYoZOaIc1Het485wNAV2Xxm1jvjUWCX/UEjmaruo4etn0IS/bRzNt35JCe7ZIPeKT
lvZ3bRFnb5HZB4IfrVPhzie/McqTVvhIeqp2O+N++I2x8qdW7Yem4s/PC/GHxfs/Ltcfvuv4rdkX
Rf/zj/pfuKZZfP9uVb8f3/7zP7538usPC/uXv/Tr0ja9d3s3GjwKQUkEIxs8YH9b2s47NGi4BdEg
Uz79fV0z8nzHVI1lT/oFiVzYm/++sDXLebe7tna3LVUt4wbjz6zs/QHP2v3H2sa6SzMLKY3HrAtT
IY3dH9e2JTlY2xOkUQmryogoQRQEyrJHrGq5w/iK7tyhYkKp6t5kRKUXKjR3/0aQcCZpbxG/Oxbm
g1FVUdeiWw1Ny1oZbZhltt1aVj56D7My/dQP7G1Ik8fCAmN7U+d6qWJTb/3utFVOftzHNCQdzi3d
nkDURGVE0rHm6b2z6UYCsqGuzR5ThbGNUTqotf9cQm6ejaCsjFR4COq09KEe+22JcGCtziedPg0I
ex70RnoskILZdrCpZF3o8JhLiwq+tpIpnruqGJ5mt8UBoMBhLOjl4YjeYfYou2NRKy9/rxuaXTwS
ddxWX3qtdx9sMor1ByY9lnd2GkQpkbkg7IwMsVTToZpaPC7l1E3eh3F1G7uPkAw1ReRPc11+qVKK
OHS3/rxZkTEkTXVFusHkX6Zm6AyEeZvrrhfk6nSboqGCVGsDod3m9FZ4avQkXZIVdZM9+Np2nhc1
tN9ML/NViaqo6eXnMmuKXfFWzSSEWZvwQdXYa90bpyJTonhAO5F3n4iTlP2tdDRPC0ynnbWrqjVz
77s39sN4IsRj67+thUtobbCA8ga4igjY1IyIPogosQs5Q20qJMNsQwt+kK3ZTnnKJfkOztSxI1lv
bHJJIxoum6qIzcF+IVof2MYMQQF4nZkTZhENU0IHIvB4sZIPQpbJuH9/V/Z35Tg15u3k1/72QqT6
IM1wWeS4QP0pHdF/wnXbJy8b5bj6qIDcN/euAgFU+uq49fIDnSjrupjN4mPaFsNVOvu4SAr3xVqd
9k00RbKE2jS96F7aYp6l7t9v3IesKBrENaRcZ808bxi7Uq0LKpLb+CCWpbzP08Y1n80UUMcrjq5y
vraNjgwl3ZSzHvVSR7XqjS3Cgsgdp9pewp7kqA/l0gBGyK28OeTTtj0k2tAeuKjwYbVMX+C9amRC
RKZP+nSPIjwLF0Rn6A9l7rxiTBP5lW/Lbo+8IuJNvy0WfAr3hLskaRKmnqN1ke5IifgxbYdE5YGp
pF1/hRaQDElsL4Vt3BYom7a70mgL49nFZ/JalKsRK0uTY9gMK5LYxi+nA4sreeVbjWPejiacI8tQ
RUj3IVUXv8w656wLdNqhrnfT8KgxUiUgM0ORjCqU3g1rdigaS3uR09pPX1b8KPObZ/XQV3QH/NlJ
awmyv6i1bYzvHXLg5rDL/pKzM6s8jzN9HXfHiEkld8e5qRlOm9ZXj5Zp4VAfVpUI7jqF/Ghbe04p
Y9/psT651kKXZkLdNa4cLQGDqyzKC5M+bzaya9wS2bidOT8j29t8Pk+yWjRvB/UW3smtN9ul+HC1
eI8GdELfHRoYUt4ebYjsWIUd3ZCbYtVpuoiiL8xrDMrVPj5sMD+lSVNnGAxTz4gNZOIvUzXuMmzC
Ya6h1k/3zVppZWTmuTMG1Nvwj5iA1y+jUW3fksZyroUjt3Aa5fzWGN4Up83sPFaZ97IlOH0Sjqjm
leRNi6DISJ6cjb44QhJzYlRlkxEuiq2TF6J5CNT05spVUhzRXs+xdCSvrNL6/nXxF8cOZKXJr2ky
a8+1NaV3Az8zKhyMB8ha10e79spjS3f+qJJxvamNsvqQ5tX8QMvfNAhj7r+j7CGKIpE1Nl7c4a/t
5jdPuTt7a6gPwvjO8JVuPZNwM9BWpC84It05rrwB6ay5bV5g11P6XR9M98VFLEI6zYh7VK6LE3dD
lZdnQhldcmc8+yMSt2U7bolQATI+tJtGYxQ3w1S5kOSMRN1leCBidHAeyjRU41CUsf99G7vpaejI
Mw/ceapfrFpXH1j8pCMKS0u6GG06lk5grm9eOfm3KM7SCH5LGpm1sV7Krk8+4SzfxE2JuSmexrIj
GdKY8ztiON0HPublyqn84lOPwDoLROONB6otjvZ1qltdBJd6kiHWZyOEVi3aEw767nnmOZ9GGOsc
dXSB+T2WmgewncTCl1p3p0s6edpRT4T1wcn67nW3lh6Y9DqHeXHlY2uZfYykWj9NrgZHJSNGymw/
MPNQt7MFyBIJl1acunwlP7mt5gnMn71e49Jz+O/hJI0B8aKedOqEAlg/m7NuP1Eyf2FgXJ/Fkt4U
mW+LgPb48FG0rcVdjzEBsspdQcLwhxaaY7SKqQvHbsuipWmGcJIJ6lQDcMU4dA/AlJprf9urALM1
qleZ9HsN7WiPM1lN0VA3zZ0O8ZB+mJa++nLqjqpyp1jptva93Ax9CX3O+WXQao31sOikm1y1637E
oHfs4LqY0oOm5/Km3MbvqczvfFde1Uolr4kw7t256N+jB9LiHOzes9JkjSK+veUocumEAkRHdxnp
Khb075gLqqDrsmur6/VQKCv7qGm7pjTto6XGB+anE5VC35+x2OhBpU9sLLQYG84OHY5Of0M8SoS9
feCh92aYBGESaNqsQVuNR7/Im2taRoe6xuUSTX1ptzCBCVANVKtPGBmGu5p84WvqG+/EhurfVFuu
HSsyWD9SAWlQVFCOpG8LszAceWWtHotSN7OgLXcIidRqXKZ5MjyXZa0nUedIX0U2I6OKk1Iytm0E
4dMfEFlQqJ2qlILkEXH07L6Wvpi+ZF7ltFFPuOtJ5mONy8LRI60V39t0lOuBXa76VvC4v/VG57ls
tPy16jL250ZtodxpbQjYU3VttpM8JYMvGCZLJOLMUNhgxhxdsKurS7loRWiT2HRwfRTWy7oUN1W7
ei8sDdw2sOHtY2Oao0FCTpkeGsrMj1DbJGFs7b5tj2AznHAUchwObreuXxcMwFXgT7IZ7iwrUce0
a9VXGw5W3Ei6mzto85PVIKA9kErhH3IadnG+Wi0C0vbOyHMvjelgJiE+jDTSVIlkvWOwcJMMkheR
QkFp5u3GTmaVHqq2rm/WxF4Cv17rI/Ljpg0dQJsHTcxTzEmM4AtK5RIHTc8uGjhzOh+WzQCqN5nz
jZl4XYi4BIcjg435zc+L+n1dyPrVK+ziZdUm62VJsuFx8e1GIK/f1GHSV+/Z6/rhhB6qPixj87ZV
rn5SeVdGaa57l1bU1aUB8npwva18w8prHnEf6aesmAmj9ceO7dGs7jr8PJHtAJbHOCQfp9lCzY+0
84CtuXpCjbid957uc+a2T6VEnc+xWz82+TZ9M2w6P0vpfsOpVGDyYcaFuFEL2gx+Ai3TR4qDnkeo
tKqQSbsdOr3y7g249lf55qaXji4FldyS8oTVk0vR9N9kidoh5K73I+ZQ6rHjEprnvneI0gVL+2wh
X46aWoeu3JTZl5nS8YQ9gGXWG6J46u26PFp9Vd8282h9mpu6/NDnlUVjsG+XMtAWzT0OS0s96tZr
dmfN3YhVNS+aIIHGV4Q1xhbQabpfU4yhMA7t3PheS8CIOLU0TMSL7sYknxhdWEhXYNstiMkxICiP
sdHOzlVbbJQKdVdTKWig0juz6vK4xpywz2OYNJ89D9BmmCzeeNwxtE8VxH6fO7IdosZLx4SYBMN6
0YzO/m47a/nFUON8oeNKebjRuFjJKY428EZN2OU6A8Whr9vP9HQArjhzU6KZsnTsJUkbKa1T00NV
knIb0XZPqeH6+9KYrVu62Yw29MKPaUwMj/Ry7NtB3+E+xMKDsy+bqQ6sRM7BaIyKnN6xlmfH2PQO
20zHTWh2bu1Gy5CPxUXlxhiOLQnvYpndIuzg0QdehpAusoyyjADUbjcWDBX9AodFllG9Gh3vZmWo
E+jK5NTHzTrfov0oPizbzDal4e5qrxc7d0+Z8sxHpenrSTWFlZ/xxKMCG2yrf5pbNArBnKPNXZlm
2OjDRIaLEofu8jz266Uz6iYJhAZiiqJaz05rVpsxNYt9T0qMdlSp5Xy1jVk3g7JoxnuPfffKwsp7
s1Rb+oUmvtdfpXpquHHRNF08WzZp2sXqsEkVsjFCCUkHw0Fedtu13dhSYd6R08F3x+JVyz2qvtLp
PqRLzypsKBSDjBnXd8sbqhjERA4G1TSf09GWWJqEjJshn15obtZ3o+VXgXA6RYyGU/H8GTLtbtzG
9M5jS7fCxGj8Z4ije8k6r3q4cha405ohYXjs2nFuZ2DFBuZ3t9Is3FtoOfNnkqzteFWO9XVqGtmE
dW4jfinzpLsj7GoisY7pi2c59Yfa8+tX10upn1tmbU2wtEP72OK9Oqi6LK9XfcCxVKR9XOcgVPSB
tJWA503yZrUD9rMqmd97Zjc/6FtpEUfh++uAqthOWZa2jMdBt47NNvKQypT/VEwNp39tmpnrueOz
VXjdgTui/WTr6GeA+xRfcSHlN0p63hk92XxstdWikU48iXK8bY2gmj5nQpDEwrT8PQiF/JszMAJY
fXO8Vg234whw4qudOrvdsM9uHTLMHgV7Ig8bOc74JJbiIUO9xU229Hh1W/9BJnpyMBa/j2FoX9mM
529Kp0rPtW8XgoSgQQ9rcAjvEZ8nnwbmMRej7Thgz6O8ycio3c9pxXqLygnXpX0qk5qk1V6a+RLK
yjY/2UlSXTsafl6Ct0SszOZ9v1GpBIvAD+WbuXQObN/7rClf5ZFBnTyLdCxDMUq7o4ztyo/W1s9m
mG48lF0C2CK34gzI9l2JBwKn+udaub0TOqTYUbWPacFgLUk3/gYW3Ic0dZqWh2uLtwzADIdpuiVU
0jSxg8XTHWwUwqiDAUWAH6HCnz6rrrFexqWfn1qxVXZoLQwk4lQJ76OoNxqzNWCpq2HHOlyvm5L5
l61xff+UKwr72a8K84pcS7UcGMJVsLBV/lb2kwtvup/vp9qyARYo77vu5dNrL0u9vwbFNeZ3jbDp
H3lU9zpWnrXEAJZ8GZSjrR8qbUhpABsSJZ6a02etq9tzQR17T6MjOSq5OBqZQynEPxNMiBvqHbbJ
eelsfD+VLbWwwgtVRQZuyRjwa1efNdtq6mBW/nxTj7We03S1/eLYQbQ/YEHwSHJR9htOXHVMCkaF
MV5lHoT+UBGL4iZaVGil/s3ZVpoeDb7ixXf5Si/AQx04k24zrBAK96uWKByWhWesNzRyBnJ3UkU7
laclHDUbFEqw6sIKJr1VT7S9JZ660Z1O24IqL8DbIj6Og7DPZOFgnOMsGXXjrH3V+4qON6E7YQVB
+H2WS+uGkpSpPK7McKkM/VbLZf4gyq0+GgRUBiR3uniprOW9i5/1lrfJ0Qvw9KvDXt9HLWk0YQdf
AqiDHIxrrdnQmUxOEvFMBYfieX4ab/a6XtSgGhcHLttK2ORSHmzmUY9OkxAW0tcwlrMVNXTIIau8
d4DZ9OGSNLZ+EaTBNmEhqtWkEMCjeh63bNMfu9KfaLKpgegUWhu8wwIbN292wWEVUDxo5vuu7Zv0
HhPtyEmN22quiCIqMsv5RqzFWH8ZUywNh8JmSFdGg9e1NN0dtTUfJZAI7wTzPMsxkCTFkrwM9ujB
cpgUftmjUU3Z6Ed4OLP0WBK2ZN9jctxAIrg5cYf5NHN0GfzZT64zvBlb7OmS35oNtntjkx35fc6H
3P+0eLiqy0Af2Jnipjed7mZKKvees4KVPxX+7AyBteayv7IaL/cO2dgk3gUpx5I82Al0yEPJOWG+
2mZ2SazFBb9VppX9VnM6JgkFEX7QoIuFK2PWFfITQfIjg+WWeTYuarguIk5cl69PzH/Mh6zK2/KU
i0kbY373cHCYcIs4HafhGkAaGoC54jnzqGZ32g6yMAhw01lK9mXqvWG7xsOxWie7SMzsREcIo2/Z
WGI8mstG+xFSCIzFR81DZhf1mq4RYMQbTY+0BdfpKvX7argnn6FaiZ4ssvVIRq2uHYoMxuBpIDxO
u89l61fHjQLGDPBuGM3Jt+Ax3ZT6Qjxix8FJf3JQArPn1vlIsGoH4mWXwdvaPUFm/N5t2OjK/p/e
XT2lk5IRrFtvdQGA7fQqydD0MmKZ2jt7VfjSktUpgCAUlvdxBmznHwgzXW7oYuWfGt2b0FiJdYp6
ivWDtjhWpJWl+4hb1A3zlhVD4ZfRgXXdx6TBqJuai8TRPPXhaBi3SLQejMb9SI9yprOZto90kGWw
9J4ZleNe/uFTdFnUXSy2rT+NRHBGeuMNj2g46wP32Yu3WXMk7NQIMz2dTqRqdK+1PYzYlBvnY9UT
b+JzSl7A8+R0QeioHIgOFuEy1G8qWZ6wYQ7x1Hkv3IQ9YOuS1TEMCUYbPOu2PzUxVRiOW9JUA6UX
Bp+EkYcZe2uYldlzh0wtmHL8prnS+nAeduCOtZGskqXZMVt67eROHWdhi5KsHvygKOZjz1gwHjyi
Qlt7441X+hoIfxhjmuLi3u5VEhJ3am0RKqWMqrlb/Su7n0hnAU5R0FopTE7xlh97tZCfezPzkMGx
7RZFLzA5u9lk6pet2/JTVrrX2tSnp9xsqtjSsvWgjPKx9+zP0inJya7Y8x9SLxFH4tyLK2e2+qts
bY0PQ+G031eP+ARCTecuYHMs78uNqaJSNnsaMquLGEf1auliYGxolFfU/DrIB37dpxmF3CmzyVWp
WGfXqVTLd8LHGlyuPYvdkcV0xOHsfMny6WYCZvOxnIb0eWo1J+L04X6FLe1+0StJ45JP98XtKURQ
x8j365oCsVnEdCtEucYdM6KQrlkdV+ZEw2ma/NDT0u7AXWId9DZ7dhpgHcdBKEBknZrzcDX89JHc
2PbUO/KbVdTOlVTrnUlbMSgm90nUWRsJuM2xraROO5RUWX9JvlvTnF+JrPK+NLaXhxXdcWVUb2tr
OjSZrTbaNvt5dICZQXAQUTZTwkOfSq4nt2vv3Wr5TJ2vAUWaaHywGAO4E+k9IVFe5AiaspHrjg8U
ZV/gsdYB+CCeSEt+XzK/Caha5oMAhfyywQ6r49ISQ9wS4Py+GORMLHW+lI9bsz6IcUs4xI16vGlz
C0Q21fA910vQJLqI1lKKsDaL93lWaQGSzg4fswZMv8j69vNU6I/bYD6uw/q0FsXJqQXjjqF50cBC
XOeVc5JCT0+q4L7Kzfm1Fst2keN6hg24xYghksDKWutITO5wPS1dc6mAkZyFTdNnpti9UobGYahl
MQpJZDv6oPRWzmDLlCe+KRx973vXM/ZGsNcFjnLGK9fsvsqO+RUI8+LsKhfr2NKcmpJBiTH45UFX
FGC55R8npmpROglwKg5CZ6N3XthXp9exnc9WSa6BLLopJPHHgUOgwO0Ebt6fBr85r6WhkRzflvQY
KxMbZyKAjQ7GZN4RclNYERxkm7NjZ9VnjnN1FgnWy3yEjSivzSRxbtHUOlFLQuzJN6s12qbyuQV2
y/2WiCe9FBXDvrWKmC/VZzerKFsqdDYwTZ661HlJO+7MQg5LVJo1W7ornitjs0Iu1n6MyxmFy3Kl
J4bfVJKJ4jyLUnzFtqGiAkJZ2FtOdaQ+qOJJ1vaNVY/am58sWiCMRobtDCNiy5qntuCSLiPzrlDQ
zYMn0RtnxNbIBgB/PW9FSTG4gMiSLhCrrSCUWIKteZ0YIMbAExY+3coL25xpG6fJ3H4AwzAfB6l1
W8BAHb97taZvnE6pP4xSBIQglxmbYct9zNZ+nukAB4lX34xFoj6KrhWhy2QfCA7SKJ5E9ckVEsKf
6WpLrKe2w3Y/HkFhkTYKUM+KmBCuc1zP8masnPFMi/BuGbIxXOqyf0Bab19zDetvuN4SGg41pxZd
Zk/WOPY3c14WH7KGAoRoUw4GoVHPX/cO8XdtoLxu+rF5MlZdRiOHK3oojI6iqsxmpBjmyNsVcLYv
Xbsr2oAPf1poJGP2g/YXanPZd/GwLPqFQFV1cJgbRpVYvmSG5m9kEXZJHicA6sxoLDS9JREais9x
xgp0XvJueE7opF43q9OTF5e1Dwy26x1k6FKt01QLdTlDYcmk9plWBvW0Vhw5/YiLYQ7l05bk68Hc
am5XJd+81U4j2lMPovYfyOLz2IiSxdllZ1uUQ3BB4KXTyC4snwDEbJiCjkACKhJlRHrrfZU5MnxU
1k4S99JRKbUTwLtAWWVuhkYLXadbUxrCJG+HNkO02LIIMkgs0UQTs1f6QVZ/mORIk2iXZwJaQCNI
UON8WDeDLSgvjenQrut6yPRSP9WWh5pv0Orv+iolrXd9vZa90O7Yqp3juvJcpnbVIofknzN9CS1S
7WQ//E5a8Jsw5/dCnB+VYbaD45VQtB00aukWMSQ/uSRUlc6aWZOKVRjTidPaoVhHwXB3/SM/xi7o
+YcowMMVCv7WQDykg2610Ob9KApIZhjq5JEBezNrS50rRxrLNZEy4s85T7DjoYDATmoRBEECpPOz
Sy7x1jlvq1rGJpNUN24md8ixZ/jJ69RQSkY+H+oWpLaffRCpY09/oH/7ScP6y+836KuA83Lx6pk/
K2dn5flUXr6E5UT4MWrMhiOaLREtWJlr1gdPA0LzgnYiny76WIp7fWvpOlgKFyHDdC27Sf1W9y9i
wMD7q1fsTylu/u/kNIhy+POzmOb/V8WNjULmf5bRXfXl5/4vl8+d/FzzL2/fyr/coof79ntd3f4T
fhPWoZfR0bggcPEwRv7iQv1NfWNZ7/hfDiJP8B6oT7nHfxPWGfo724aVpyPYIdjl98I6Yb0DWY6L
BReYgxfas/6M/OZH+SUmHozQJCeQ5AimFlndT9obOpl1szBpuC+0zsTmIz6BfLPCnJEgqlPCEzIO
6r/eVVzsfy3m+2lp8zsxpKK4R/Aj7J2o/+PSbnt8FGYt5vttGqeD1OstylRVXf3umvyLneonUfz+
1jDne7sGEWk6vrKfJIOizdHTGWK670RW32R5ddqynKJhs4woRyQeZL2RXoq5uFpq771TtukfLe1/
+nAZZmDnsHeBs2k75k/ki8abRmIo1u7eawZ2y7bwD3Nr2wcdGQ6jC7uAUqYbUZKlMqzUZFxpSD8C
EwnEqRBUPLbTrczpzILFLdLrdGrTLyZj5T/4pH5Jt/3dXov5BvzHrn3+lZj4i0Drdxpcfcus3BFW
fY8vPDs4NR0AptHaca4r+7QZG4dWnxNv6JvqVqKVidiCXkVG4wRe8NuA+vZrbQzmba4DICJYeLlk
RN2cINCMSAtN80gvKT/Q1mlPlj7ez846vwgTOSNtsJXLIKawgCn4ycmX93/2JtizSRGg4ibhbQKR
//FeI7kaEq5plfc03KyzogQP3c2WmLJSZktdqYej1c27H2qOs3rVDzUW+ejfv4gf9e3ciAbRTJTz
u5mYTJufM+WB8s8I3PLiHhSccV2W9nNONlhszs54WN07f0uZmTtd9ke33/7efrisyHjZPfATcfFQ
8+26u99d1kH3+8mpq/R+dlc6eJ54LjMMAVlua/BPe/8kh+y9m9g54qKij7SOtva/f+e7svCnl4DP
jjdOjDornsj2H19CLXw0R07t37k5NG431axIqc19TGs5x15CpqlY31tpftcbeBDWGsya7JKDGI0t
wq7SXBcmXg4wyutD0XmnTFZHo9bqqBzEC6SPELhZR7vpD9xY/7RB2XuIDql6uziSJ+u+rn/3wRXU
4PPCFPeuk74LfouZ6676if/9h/OT9YD7gp9OmbNv4Ta6zJ+TOYmealByedudzKurBbfTcRHcpB6M
57Gw84MYuuWz2Vpf5OiybaGBrEbP/YPN+Je74Ie7xAE/y+h5vz4o/X/2FeM2yGrI08ZdbSb6bTIm
F9csk5dpAPNHyi59LmUW4saocssJcn36YtsKC/zYuqiEKwB0r7Z9yXp/bkKxJfMYI3cEoOnlNTEJ
U7uc6P3szxImjdvYmTxF//7k/Ve7/D/tsXve6K5MFzvlAefRj9cqRbtkd4Wv32WVfdNpMn3tkcHF
OQXsGna02hgcj35+yVXfXBgc071bFo637kTzEioiHSprzcQne3b6i6e7CX0Tc00vNcKmP1qQ+2v5
8aPGEY+nFmY9bAiq2h9fq+EvRdXX03Bn5pV6NGx7OM4KSVMIg/egYbHFoFS71/UKbLFq2j5IKoGs
A+kmW63KaQIWVo2crK3y4Q54KlA+0i1/C1X6f1D0/VsLxf9CIfXuLP77zbV7L35wRwTj8J//8YOZ
Yv/+X4s4f9dDU2yhOXIJPCEo7b8l1J73DruEbuz5kxwlfq+iNrx3uKf3RUUtQkTVbmz6zR1hOO9Y
bvs/Duw1fO9/SkONXeqHO0uD5rCvAc5lP95RKSNAaHW2cbIdbT43UJkiafoFc2RNVacMIuDZULr7
1tGj80LgLB7DU8Bn3FSgd4cnCUj0o6YD+LNsJi/Sb2m5Ym7qi4PbZ3TtcuZkD0NdTWXoo5aa6UVq
4sErPKONOJX6r4tos0+z0TmPngaRgdwvgNuomkzEM2SAtd77be4Zww1Cc9MbpAv2uZ+W9DFtXdEi
L1p3JiPdxbDI9cELeDBYbmSLpT0jCU8/Ks9I1pNZ2+gWR/DyVpQbqjsIq4U/jsJM3mtGLQ28cqok
6qrjrBRr25ojOXHWwY7Gsic7QFpe/aGoRP5gI6e4x106n03UJafELLtQt1Aum5tTXzKxlJ/oh61n
tCL+DUxAeXKWEeA78uQwq/uOTU46zRckwvVhbdUUqg5+ZyGy5sKQdLlO6YLEqBCPrW9ZD6lrZxfl
VibKv8GgkWWa23i01WKcZhD8I2Z6RB32x86Cz6e8JQmLdvZOq22vVVCSm/VaSq05MamybhYSYa4r
VfUPMP7eKzW3JwiuI/1WNirf2UdqHuSy1LIvtWMuX5PJsILSWDF7F/10Roi2xmWhWR9ayu+7zVZI
i6E4Tke6cX6E41g9D6XOALzMuwJa0OBerQ2d4aBt3fqqKqyFA+Ak7rw6NZ50JhsHd4Ot4TTF9rCh
dC4Cpyh7eua2BLOj5/1jC3c3mMSUF4Hq/YYKY8m2o6lR48IspE+oY8ZU+XCqNBKINdXqV23uIVqZ
Cus6Q8r4vHuOIjybz1qqT9crT8fLDJj/OYGYSxE6EF1aTMoM0WKtIaJ2N5yyLjtZfAB7O80Ls8p5
zhvpBP6cWSfXGQHQWQ128AADAfpMNALzENqVBqlHswnopMnrJTOCIN5MMALRfhuyPS9lTtf2Spsb
Ga/SoxXbMXYNWsdaL7SUtGsTIRRCpnEk+axYuwq9vZp14wSqn940Ata96tWSR7nZNaJrfI683qQU
Fq1GZd6N65J2cZrBZruirAF2atu5KaO2XOdrBunikrrz9tG1Ndf7L/bOa8luI8ui/zLvqYA3rwCu
Ke9JFl8QdAUPJFzCfP0sUNKIdcVhDR9nYjoUHR1qFlFwiZPn7L32dVMi76fXl6AP7WztMfMdsR6y
2pt2DjR1I8C5Yen3nW+3rgro3hukOrQ5UwfRK0Pwk21y7hQFQu0qtZvzSc7zvk68inEA+tQ7I3G7
iErWPQCt2V67qdWuFmEP7/G0yqvM6BHsF0sztqGtT94B2wk+pRiX+hEhdr3TJyu/EuOUhq421Rcl
YVd+1JCDbNEcZ/Dj0c9J98hhvGBCMjXseqQoT5pu1lelGruBvCPt3rIbg0WpJX4irS1ak2btT2e0
X5i6Mwh5cRc/vksAD3fRIgfGL2Y/TMFUDgaTBB3Z7y62xdyQfoEYpWWbBpg31hPYySnhYpDHx/nL
KNzyDLkHd64fRHmb5sNyPpYI0QJs6FDNUdmAkOOb3txA7xV3DSY1EMprWwR2mvQHbRobhu4VqmYM
/GSXsOWkUe6h4ZlYhxP94+DlCFUZ/NfnyzKt5zjwOlwS2cybmk+edcvDtVwa9OlxdhLEkiOF7kQb
aF3uRy1fl5oRuUqPPaiyC7MxjVvSKXjmHKZSpFA0KMPiURmXC7MIPRy8AmWY9LzpwFzUPWNUEVtB
PxXltR3rLlP7Flc/dFmHCPHFipB8Njt/TplPoQmr7kDbokPy6TGe6UJ1fpDXXnbh2Vl/WXmie98O
s1p4HxVaroyYl6Y3ntzMzR4cv5qfpee0nz01JUjfbGHAMJ6nP6u93ypN/m91migqflWTPHX07D8t
P3aWvv/En1WJsM0/2DfQtWTMg5T5h7JE2N4fND02W6a2sYoIivyv5pIwtT9YoLcoX/qquI4siuq/
ChNhWn/wMx6V7l9/qfM77SX7VV3ioMEDMLEtE3S/2AeftpcaZ0BpPgljt1a19owWud+Pa9I+Dtqc
dm/sZF5vs/86Fu1iQAucFuHLr2uhRdMykxATk5Bct48Kpk23iqV0bxbWeGCuNz4gjR5D8obW4Id7
8pNNyOv94l9H5pg6e3uHS2e+PrI3m22ljMzcFQmGpwZqNyW6+cZBTraLfx2FJjURXy55HafdJB1r
1ULiiYlhTGXXIys2kqJOPEpLFBnzz348NLNr0VBBCR/YZfE+W3ETzUj8fn26P72pP/wiJ32FyhoH
s2j4RTLbe+g9EoxjdcXI5NdH+elFxfAECIT4o381z+qaeCFLlOZuW1Gi1rYvxTxbb1zUk9bX3xf1
n6Oc3LoJCC6gVB6aKdRCM+rD5kqE2UGF9oERf6gThbfXQyPowjIcIoyEoRdWn/OwPzcD98x74xE+
vbLfWw7Yr33uL37r01ARtqzTFI8oSh1D2nuB1vUajr+J1YIh7u9dXteBR+lvew96T7zs29v0Q48D
O0dSGUO+oiTWjR1d4JvFHao3DgLE4WQB4DCuy3iFJ5YIR8s9aaVoI1oDkXOYoptz5t3ocNej0YzE
NFhpGtcHS41pepCZaX02jclfA8OJTflxYOBikGUC8kidAc6JEVxPk5aiI0T+iE8FveUdtR+C24Dt
l3VDCgtetcyUOvlnPi2NQLN63Ua9YLj9BWzuuc+DvqGoDoi1au5GM0dnbS1E4CC3VQVMeVEa3lW1
cGHO8kKi2s6a5dpL3bvKty9zYyWfo0QVkUEAat2w95NZ34OiVlY0eePy5E5M8MJOtRZeUEsM5THb
/vsgi4xeGzZFmT+YBolRdTe1NK68tm18rA+1/y6GbxHfjOaY+IcRuZsRpAt6vcAQmci/VCghNcow
qT+vFSRqXnCpFbsktlE6CCI43jFOc5oo9bGBdkndI99g1NiFiMSJ7kBmkRqhRqTYYW3JoAhyuy8p
SmNGqPm0AFdo09j8MKf6BFoe8vvZjIZ7PCarEFfl6jYFaWCD99VqZqnf+GVC4ecPyWAE9FGakt8G
m8TOHjVxlVkYRA+T1yNNm5zS++pr+WxSIvqzd5EIoF6R7+Lt2wsTJdWumIfyk5mbNhTWSq3LvibO
j+yxkvSVQHZYKaupr0UoiZm7NTojiwO2rt5tW/f1LY1l967TC+cz9YnZhGU5lPe+SnVFlqs/YDTD
epdtcqxVRaZY+hfiEbsxsu2M4qubK0TQ0kqnR3y/OC0WZ1ptCmLoREGqt0RPKGmUX/h8OmUw6ap9
zqx6qJDCGuljlQivRqeowX+Lk+w6sSqBjMQoEwTZMl3cnXSThEJvSMpngAJM90dzFkk4CU++UOIh
bSTm4UuSyP42rdaV8KqMLUBouKO6mRZZv19K4oVwUibJDaF2AitZXXh3PXQE1AN1r2ToZkI9zGpo
v0490pazJZ4oeHs0+uz7HJG+X1uyPKNK6xvsYyTEpIEFfOh6kBkpQXPrDajSVFaGyunVnTGyFQ4a
c5muwUAhOrOYTD90BnqZKDG0/skrC9p6eONI3ipd9qvQw20+PhrpR9lSWUUoMqXdLWk1Yl7KOxkT
voCLesvwMnVG9LK+MUQHYqstXXHURIkSzBozEwpboZtfGdEq7aLxK+1KWN760ZBmqx94zLybqVU4
V4dhYK82uiVKcb9mw6YRyiKDppbWvR8r3ku6lc1LMwvn07Au6OL8rskJasaOcVPHcnnikSq/ojPT
S4IplglN47Swb3XZHd3jHOYygXHT73vWENIhVm4DpfvCS73Sw7+K7coqadSbw4dFedWVHLYGQ8YT
c1/Vs1QhdKfqW426DPdhbhY8t8RMjFwcgh8PivBF52i1eXVh69bahZ6Vl/axMHi5A7uRpK+hjTYR
ncFptXbAV5i74ZXAkJbBDkdEsy7k6hmpbD6ak+2yCui2up311GKm5XntN00TqL+YJcKEWYQ+X9pj
XdqXWQGcMkCbgbuKYh0SLPIV39pNtp9pO5Sp6JZrZRNIKiQvwp3M5ZbsSHxFf0wr2cYE/mDQPye4
q0PWZrfIvmJnRnBvrTQ/LvVOuO/weo9GiNhcPaS9paUHfJBaivRbITxqGY6Vu7TJu/VKJrm6XUVq
YGBa8A8g7+hv7GTMUY8BAZyPFRs2ykXZ2yiWgHjkR21ZWiKAunI2j1bjypYu9FDjwXcs2W9jDXpa
s5/6D5ufPInacuCP11qNKMLp4Juz3joC9RgiE3VAy4Y43RpI6QqTBcM3O3uDPSjmGaQbVQucCdaS
1DSEGE6NOBwbitx7hYuFtMi0sT0Wgzc9WoXtkj+TlhNdKInqLY2Zr12sBtc5cspl7vkQpKWHaGOk
MjKRWN/OxtTJULozpolUK1Bwr3VGMoze8MvvKza84oLBh43XO2/UGrWoD65yvZNP1JeJtQPGoa6Z
F2O6TUDieDsGDKjoGs/0ye8bIDMFhZ5BJ0kG1Huho+WOQbJX43W7JrHLOmy01CzBfOTG8OgUujZF
fDjN9/ZMLwQtxzT798LZ0n+x+CGph9zazTRUZIydIVY20TkpcjkSe9JYnY1ZZord2LDZCOxRJwQL
RWZ+xbKa+wjAJUHUC1JbLMnrg+7KDNuiiu2HMi8sdDGxUVOZLm0XkZsGSnNgEwpfDuVol196bCJf
ZF+4ZdRVOUL4iu85Bom17oeDm3VWf17qfkqrk2WHHiLn1jI7cmkYcJ43C6kwH8CUyuVSkDyDl14J
yT45t0xgMH3KMpi5Q7En5Mn6+L2o+q396f9ML/G/rXVubC3n/753/tBUn8rs06t96vYTf+5Tbf0P
i3eccSSIR7aiGyztTwmEpcES2dIJXDofgI63AeJfEghd5/9iBrPxg33+l0lp+fcmVf/DcUACkS+w
ARy3YPXf2aS+3mkA5mNCTAseihziDOxI/A4/lsIIXqeeVcQgoXnpPmeT2Qf5qLGJ++GK/GSXuPXi
/5n+/HUYk+ADYNyAH7STwxhZDusK8UHglHl/Kbw+OeuI84kQEstd6i7uw6+PZ1gnA2BQFz6tTEZO
yEVs4EknNX5cEJcTd9QOrc+HcIjIm1jhPCCNN7FvMxpHv4ZbloZgMKE7hhrR4586zxzQDEVoIfZs
U4pIZ7hDy1l555Y+W/7estTSeIcC4ofBBNavC75maiDYC8llBsiSjyIODuoGYaUm3rsZc01tkiJT
dmjzJilGvNdDpuc03pZ1BLeLyGt0Cdt0pY1X/6Ijxm36gnNdKaZ1PCJ89ysmM74KlUZMJwgQv1nc
NZw8gizM544xP2FTqI/JIsX4zocwxp9Z+k4bMDdxO3ZwfuZV/hHpI2C5IC0Ydn6wl2mgqdrqZQfX
o8fbdhy6jD8XdkMPNIq5wKZOHsCh4J2DP0A0V6DoWc5axAd49mSoxfkWptQ0bjGvNG3n0sbIhWcR
d6eDuF/rSDcxdimeVlTHBjat2Q74XXwD1bWFaJtdUDdaKNFbw2Ne4pWiu/O6TEvPq1EJZjEFJ07y
UtZ01UVl6+V7zDytc5bkJPHscrnqpAhXKFCSj32iVf0ZiesLSXhuVxnNy5IP3aNeDTXSEggvhKJh
EqZj2pJCi7Rcn/zQySHOPVLvw1cFHFCPjE6dLP+KJRm8oEOAgEYfeBboUwFAdnsZSz/9MhXMvb7V
zWqREsljhqyCgG+zuhhaUxfRagISI3cMb7L3ubB0g1DXbBnSvWVUS0FWUt20DFScspn9y8yaXLLf
3CKOL2ZrVhWDAyEa9Kq1YBKB/V2y+uNUF+WlOdfj+CCRADtXpRzxpi8QB74bpArtupyAhV407Hux
rOHEooolImyTbK5CmiAgetMBqGhMyjKDyiaIds/WLHYuiLZsnRvMAwAVwPzVsrkQeePjY8gY0g5n
+lJonR2S1tpYu3lCC9/tLIqdCq9vbsh02xiWbrNPurlfn31lGtgXO/pO2j2pPg7QkM6zkHJX3LZb
s2kN/7pjXLHxALyieiAFMBuvkVCY+iNMAAeEiOHV4kzEa3VcHI1xgANIKNWHItnVysposQKdKOtr
RsNVdqXIjnS46AtWf77lFZQUkGQTwtKy0/y2C114LeUBn7Bczlqsgs557lAiX+PsTQlmAT2kR1M/
qhFOD1l3aRmtDJhy/ZB1feYesU463bPfol++S5QWlyiU/a5WD10xWyXcEdE2eJ7SsSw+NnZeDXgo
gJo85VBhsNm1OHjwkY6m1kreeCc3KGTT0aLaup/UbPdbut44J416sCpLdPJh8Qcz89ETDU0Xhx1u
u3KEVwOTH/eldJfO+7wOWIjWs9pI4+5xRFkslgesltQDiv3SHDkNNchEIiTpoVS5q4ZJofG7Fihq
7uQTRR6GK8lWkfy5UOlyAuvcsJT6NwwLMmVQQiMryNlf+wzo+0JLZigmpkz2OFji7uD2g6vBgMhF
fr6KWogdEwgPHoJnx+I4s/Ejnj0X2cLV0UZ55rBw6E+iEK19qMvMZboEDsA6LwbZXcDtAM6EgwWU
iyt09Nh4bgyMDgvafoF2B8OGbx0bM08U6uaunxMC22DGdfkz/B4wLxdEXaikvPNrr5tiYB5VnOL3
m7Bqj280qV5/x1AKbl8V5BMmH/ONCH/yVYEK6rVuDHhEtEx8z1amnq3WnvWd3V1aqUWuxa+/Y9vf
9893k+PROSZwBxmwSeADI/PXn+e4ccmGczDkU0WD5SHytGIb0jRR7ep9lFSJFjSQZz8VsZzeONXX
3avvh+Z0ee1MCKFw0k7UY4224EqEhITHl4TFnEHKHkeihtu0m36r3fnnoaB+gpzeGshw0F6fJV83
Gyo4h0L1A0wlhTMTj17yxgn9+1puJ4J4FFAv/f1T2ua4LGDVzC18fVp7QiRnycnElf3BsoY69Bra
HvWSp0dllm8lQL+usrYTJAqK2o9gZi4lqojXJ+gYsDRgzXEbR5thJ+niSFtgKGbvf/24/PQ4Hj0y
WpsGTuLtnv7Q2OT0tQG7TwpAW+IAk6VUD3nDMOv7Yf6/1P8Pm37+f1/ph03ZVJ9fl/rbT/w1kXKc
P4jEoCRnLsVN/g4O/LPUFx6IUdS4rBk+D/km6/+n1rcRQm8hK4ymKRpRcv1T61t/IJrcZlUgAn1q
MNjovwESff1G2/wHvjgzse3x90lAOXnNeNGlK9Km2melf1jMfWcmEVvn3yr1vx+FfQStdbY2PpPr
kwlJ5s1TCcauQumLotQrLmEoHfR0vi6Vfv/D1f/JruJ7/sY/yyPHYuzE3oUrRIEPN/2kw46bPRuI
rS/2VpOn7XuAZ46xh3Y0Ne+9QlTtte/poIJsscbtSyW92XlAeuzLs6Iv+/kdJLTWcQMXM1x/ITG/
q2MzU4zTGh8s9a7ya9PcWaqLx9tf/+L/uhMov+mekojH/F+jiHn9noIY9FoBRXkvfRJIbwTonqJ4
/PUxTjTg3y8OT6GDj8RgimSc0pQnGhnxusbZfhHZV8NZjvW6kildBAuah26tI0ZXuHowya5v3ZfX
n8m/D73NPFCBswE7edLsvq/zhlJ/bwYf20BeQiYJp1BFTejv1kPy6B/oTL2xvH9HZZ88DEjQNsU5
ax+yzpPFT+t0p6n8Mt83u3Uvo2kXR8W5F8kL+9yI6qdfX90T6eifp4iuTTMtPigecYqvb6Ej85Rs
STIF2539ZY6y++S4Rve0y6PszAn6aIrmXRq8ICEKHu5+fWz9J4+Ps7UTNITVrOmnsaDgPGtvQOq5
d5OIlPH+nXvMdupcvmvPqjP7rt/P5+nurTM+CYn5+4z/PiqDpddnbOX6qAGZwtMeguGL9COAliFY
gzhC07zLntqIvTThrSpYw+Eq3mEfMgP8fUGy749e6N7WV9NFftcfk723+/UV+f4BPb33PhNEtN7b
p+9UXepi5Mhpa0L+DZIjYIlI7L1zI5yO3q64Fh+gIV4MN5A4+ce6jW+sPeSFMy2aLpvH5rY7t45L
8NY6+O+bRI2xveA2dZtlno7kuWvkHJcjCu5Vac0lo8jufkiyfrgYKbp+q4La7g1Kd3xcVGy865SM
r+9NI0q8+E6R77NmnKEWlQYRJ9vjOb9xpf99VshAsedsbh6CIN2T1X3qjbaaIEXus8T6AnfWCxXv
SDiu61vi7H+tIVtbDPsKVeGWQfa9wfNDLcNeXtSeXAQmcnGg1bEz/HPynkPcM28sV99DfV49Pduh
2JRTfPJVRK3/+uqtQ6onZT9yqE/W+XxWRhgXI7knd8MJk4tsx8Azcg+M6K7ltf5pfUp3y0V+aC/E
b1X73EXEaSyWmAbQriByOHnD2GFN7CjAdaNJi6qDE9AtiH4vA40nBcsT/1gId/VN9n6ycG2sSwZE
vCp11u26LFxxRPz6bTy9cxzBROVNuWPQ+Edt8/pypmNqMPta+PCETejdlsffm99zCgS3GHy6dZ9H
nbt28rQnBvJvdxGMgektBam94lEdJvnGo/66mN6URTqUZ9iCbE3In7JPNDV+OfVqWLBK13kPr1R2
U9h63VuZiT87CjJEbgj1HZ3mk4sl2xX3OyLj3Ry7oom6njcCuzpq/ze+j6dv7nY67CaxOxjbM3Bq
FlDaYNTYBaqddBYWbaZ6UZXq2C0cogR//QD87JzY6LioLDQsaPpJeaMYRzcduMddCtTuSYyavC5r
8nB/9yhbkCpyThpqdDK9k6WIGa7S/XEod2vT0tCE230NQvatd/L0YUYKZsL5N2gMITLzTi2qeU/j
XofGsrOJPX/U0B9dSRd9oVcaxg6k4HTxu2fF8TZzDMMCVgN3u7Y/LHsuUmmA206+k2aXAXfLmZBS
TQa/PspPz4oYWIPH3CII6OTZHvOWkQX4pF09aGJX0LI7WvZAFpDozaPsTfONJ2IrxH9cYbc2BsHi
m+KfB4Nhw+uzWuRa2m5helE19GUwW9a1Njk08gZZIHoRNzUkyjdOkXPZ1ssfj8r94jPLnpsu6+ZE
O3m33EJlNMKzIkIsXjLaZ0yW3jg9mQReFrWVZJxvuraLsAEqsAt9MFmhkNoC3oUY8umxXBMGmGXV
aRrQI43haZmkPR1730wWppmT8wJ0xrxhv0UiYs0c8pCoXv9spo2b7rQl0W5zx5SoU9ykoqGFZ3+P
+HAdmLXbmHOs1ujoAzRWk4TDaHhpkKUgBBDAKPsRU5yOULbz9GNSrVN50a7CHyLQL/a8c8Ylr2g+
jz2ykDzT1guE9tgp6zQnacgotXZ+xz2OnRBMmD8/mAQQQTRN9RRCQW6mtPa9ckhd5N8VjSXSItXd
xqkEhpi3cEQKZ5wP+mr5NytY5EcPXTeIVex2VZDOaOCQv3TlJ6YnEJ56j9lGSAe7v3fGxEbdoQ39
rnQrC0m6dHUVOTgRQCInBeF/oGRQ+4xVVgbcvVoCsqADGQ108qAza1J9hQ9hAr5iknDtSBjeiOAs
5jNunTl3SubQLtZ81aq9jdwFBc6qmuuaXwpmGJvv93Fr0jjP0sQcWOS0NgtggoAVyGaU6fxpB9K8
PtgZHz4XGkqk6GxdNuiEbj3pTXWYLgOKlNWnj7qht0UZ0KuFgrbQS6G6X5MEwgormhk6EuhJ4PiT
/NiaS5UZR31xNdBIWum+GDBZkakQld3QY4bRF6q8b4YAGfk6hRVa8wXXRycSPsMivi3WIR4YhHXE
D52VrvKT/NCRYP4pNxa0OjVzDMoQ4S+EWRim9AMUEfOV3zceOw1oKCzjnsqTaMztxt31FvHGmPfV
/JwWay2CHCp8F+W+WT3gXGuglJtjw/5EFigYDQ3vfSTriYyQPKuXODCqqntKoMxCoLBGc71Ui0VA
3jTGMsNIMMfeDl/gjK6h5gkM2raQe1uHWL5U9YSztUd6F5TARYiy8Wt2BWJYzfcu0VvvwL6WX8Fr
2p/cRnNpSw9jZYYDxn/uMB/A42Rm+gPv9GofOyZQOjw4r/pUOdU2m2ff/GXMfBdxUO+qF56tjdqF
D0inI+wvWUCawKSgl/Yatl24uO7ZADqi3CfIiOwI8A3DrJHHaYkWt9e5XpPWPgOCnXm8wRSKKky9
3ntqDTr5AU32KglbWWj10WhRDoXTyCc20EiF8yI4ZT4QkXjBZOcobQyXGmLhlalqeYNzyPUCbRrK
+ZCIuUuxONIQYOxkal9AqGbJTmtL8aBBiwG2moKtR2niIsVyAJKUOI5TzwxbhxRnhox5WR4gHRZw
ThsG/JC9FXhLsLraMxl2zCGFO7tPxpSpZ2nnMomwmmo7AXROhVVilodalOO15y5EGfRc+ku7snOY
80x3nkbTUPce6Xs619FBHNZCFOoPrZUPFz2o+HUbImrfDGAwG4+vd69zSUsDUZkPLSsR7QwVbx4F
MxhgiHZ61qYM80IYi/lLwW5F2xmFNcURzxulE8MfRPS60qsO0Zy9GFEzJ5UedACrJaqTxsojH6EJ
kQBVdT4Pxvxg15gPjF5NIJazATW1aoT9LQHb6YOHZYJ49PzBMYME3u7APBkrN4IQAyOzUwMXD2KG
gVpAmaVfG30m05BAAwSSc91PwEfNFkB7CkUK/YXm1ptnquNJF7EXd/uk6VpIdI2sksOS6IkRDXkX
22EP3r4OujRmxwDEKAc9lMbxoSfoQI8GAwBPaKZ+9hH4ul/sfEus1XXiMusCssz3Lp3aZQ29qcNb
RWQtroO5qVAsemrTb4Ium2EwJk3/KRlHy97NKK/Mi3FJGwMJlT6nISo779tEEh6vWt4j68vz1slD
b+lGtLtm2yWQVZz1vd9LXw/F4jPJdgspscxIQw/Hyis5sldupjFdxdPVROpZsWs3O9v1mHjMpK1t
AhuNnikBvpGh03PqhvWBEalhhyZQzpc2F6mz402PGaLh0C/ILVRA1nMmuNs6OQqIoQlTx2AhfPyb
XBi/BjDrGwExZTZvyxRWZoBHgzeSKQg2pZxtydeRmZ6DK82Gdp5aeMcjJwXsHxizx9JaZxAIA4yg
NpCa2WVkB4iHGX/Tl1DT6aG2DSNMv3l23HzYpMPInrDBJIS5idE2mI9hMLpgQVE8GLIaLP69V+ht
gf2v89VzglKx2RFBufAhsPNhjGTcMsLsmy770BBfgb0DRfbXGCF/zWetkvp5OmOjCQ0iVd0j8xSA
b8ZUWncNE8XH1VfDHKzs27/mfj1e+N5QYLaCuYLrxCHPgy9BNd0oT4KZlPAjv6549ORhorHQhnnM
XCvSMYUj/a3G7LFVGtESwCqwOnom3pbAnBLrU0Vq3LfFhePEodOR3apMZhPNUUcB4SI1OqBl4F9P
o9189t3VI1VV28qSXoeJGZjDtLB6ORKjfFr1ur4rG15d9AKw0cnlcJR4Hlz8zYHs9cLcp76sP4rG
HcHpZhWaVZ64/MMASgDdsdNSc1gkGH9Uc8P6g+Odyoozkd+UIyUXY9IGkhtKFLVhq1rkfjZ7iBdH
Gcxk3MnqjLAnCDoJLTxuz11FAl4kSKAgk84yxnelATorrDyT9BYbgdgDcN5e3yH4Ug8x+VQajCEL
vJQDUfXSpVr8ZGXx9nK4PQLdUJTZ8jXXZgxOABUlSk7fK2t53WVq9g58fRtMGpmRfUIjq6+hySt1
Nnb5aIOulvb7srAI6yiHAWcj2EXweZ2/3i9uUiOhnnTnaz2k05fMxhMawrLu6nDI7fi+KeeY5zue
3MfMsZdIS5Aa7zO9sIe91We1cVxjsPMEsGZ0tC9bPx0/qpYLQqSO5r6sbFHSHfN7AoLKaQB03yul
65i6kOscVtYKc9dMpnXpty31IGQ9G1pgamfrTqMb9ATtWm7ew8T+UIzQpwKtQQm2J1CQ5uGIYg+H
GXCtJbAQId6WCsNoWFRW+yVZ+nWIpADxHdmzaby0JOHyLHYkxO8YwiPX03KgfKNuI3yTS2Wf21OJ
qhRfnz9clBwYLQF1RERWb4vBe5W+uZ+SYvB3dmnmL7EnOwdKZx1Dkh/kAm6RYkhDWu2CUlyqd0Qn
jvpttuQI3I/xMnXtC/QqsTzRqzeXPKQwIilPy8WXFUtvg/jWHNQUrZT9gI2rxVI8fFmmnOumAtV+
pWrNIzWpSuLiTg2jMxz7lHCGQwE91gyAKU4f0oxpww6fXyqwpXX1cmg7zxy2NBMTOAwqeIoEMNko
w7PCze4wh1EwLgQCaIFfwlQM8iouYOCaoEFcuGHf5nnlc5TMTaofsCYX1rvBRZMbVq6lPVv8pslZ
DfFXuzLbftXPmUxkVh8uflIK6OlwUo2oSIiOu+j9VZL8UvGlviS0waYaL/NK+TsXer/lRLkOExK7
rRd7/q5wsuWzArls7tZhXD8OXWK9M8kykYeC3Y2Cq1e0iCxzFtmjPyCWClm17c0sqPOJnyPXGwwb
2BzpMActL/Xh/WCrdAmNzIp79Eppp38ovBESglOuZXIw5FolN0pB4T8Ka2Whprx3q1032sSs2XOm
pnPHb1jG8Sg6kPb6tqsPLgJ31h2LNDgW1Nh/HLxxzcgqqJcPAmWXf4jxGazncy20L9AZaTpXuTZN
RydWVgKI3O5UjyUxnexDviZadtYCNCUDtUIehL1yXvQ7OpTKvTbqovV3uEBZQIBsW+i/PGQDEaxn
3brPK41UKtWDkyXroLL6b0ZS1POh6yhxzuvYiMvzXF919uTIcKwbq4D+eyD5wrxzWuqQa9dZcu29
WrveivweOucUbBg9+8yjOHSeM417E60Tm/8gpg4drnptZPUdRrPvPvntNBg7elF+ERRO3Tr7EvZb
cks8ejqzZ1rHaVfmGpg28nDmYoe5NG6jfDUElWRV6ElYC6fn1TGxeYS6o4MaZgtXxGzzZI2MJF8W
tWMd8bLncYzLCjZ/s4z3xKhP1RVehmy88SsdpRMZQY0VOWbtPtRat94rf/RuQf2ZzQHcW/fFrrA+
40+HGHbXQHZ8ry0lREcSNQb/uECk1a9GrVGoq92ZbAqss8n0bEyLlRwLZTQw+QgrS7Bqx7p+P5DL
8LFqDAJzDC/2X3RCvspzGHR5d92T+5VFLndTO3ch5xLG0nWJfqPcrljPVNXBZOdtRiqLdV+QNBvN
mtdSHwq/rNgIzJWKvBTzTAhu2PpqIkpvz1sZp0TSj+skp4tmxWISDZklqQE18n8ek4Ve3LVjbhRJ
U/TbgKNJkwRbr5faNw1EzOSiz9N1xpkKlAP/eZbpXhAzfqC4IUCmUkGGHDw+N43Ss941lsZHsZSx
+mxhEt7kOd67WCwA/rLWUU8mJOXxwZaywJpKzuw3GbNX3q/Ijb4YwhPstutlPS/B1BcHEunXh0Yq
2YYQ+ZJvcN+nLrJEVZpfK3wO8TsU39WHpU3TDL5oJq/8bDWS0CbQm0zDbmKPYtE4gP03zPlZpdXZ
i9GvLZjRVNrNB6OBX0iaSeLWF03ViWdBFeWfzS0uA9LjZKXYhWSjc1GjV+KF1sfiCVuI74XFhLz7
lsZj+lTaZdKc6+iXi7O6GnIggZry3rcYh98rGQ9qz+Z0M/zaGup6FKlZESgcs4JtMzLsAKkQJafj
IF84bgtUdTPA8SlDo5MT6c6dYv+wzMZ8WVasHkGKj8AMS74rnFtfALj260Z/goeSEobMX/6AeImv
fFrY/XCFhtOpH+Z+qLNbDRGXcZ6v69BfKsE2pAtMp/WTSyms5jPaXJc+yiCVs8PgUG9aG7k24Nvd
td6Tu5OSBNHlA4krDZN0K1tzO2RaAbNP2R2CKCRkXkuzR0Hh7pvWMq6KOl30iyxhm/qFyqzgbWnJ
p0crL9Vwueh2fTuWqadCmRQOe7jVgS8ZjEtXf+lBf96iCoYenQ+z11J2GPoLHZcFGYvXD93B8nK0
3bljmVq0jj4ceWwHfLSc0awJ6tA5wyNfYmMJhaqVAlMat+JI9w05TOlQqQR4QlQeIcsCMOqw57xF
wY7DgQEW6j+YpNBDn900kY9Laor8qBLBtmrhVbWDZbG1/txNBsTy/8nemS3HjWRb9lfa7jvSMA9m
3f0QiJkUZ1IiX2CUSGEe3DE4gK/vBUl1iwxliZ3v17Iq02SSiAgADvg5Z++1J62J1YJecLsF2AIO
128AAYSjGTVi7WWxouvHCP4JwRijaAS61M9j3lsPKslmIOmm+UUNhYgPvpctMEB9YoFpcaYpAu4W
WFjT5XNxNY2VzQqw2n49OCgxaTck6BvtPIuDkJM+kZShLSDvgk6Ffoipn8AidML/VgdoqVbA4eNP
yHKsfNVGlTHBecURuMdL7lxFuDqeojmJbtwsQphJtFc+rkmnyXZzoiGcw9fAyiOmBb8UVUxb7SRV
+xHozdgd27xLrtJBJBjlh2o+JiAKtXXiVlwgygsKZRjwyl6VRUsjb+xneZcOOXogW1QohBJTDU9G
X9m37F3m26gkAgX5KeRzdLytMVLyqeG5sZvxq5WXjlwndCeH1VACPTdEgUtnNlhEGyOqxT16D/3R
op3M9tF0mGc1wyj4w+jseKtMQ+ciAuEEnePMb9WKjOxMrkx/Mq4sj+xF0u4FL8V2Es0tCYH+tYyT
8nKsGLusZKfnX4LJ0kfu77FC8NcmbbvSk8i7IsoQhOdoefGNFJ6XretEm16qwqX3W6nY/ZT3Ovt8
z5lp5nmV614A9e6c3eCWibZts37JhilnVKeBK+WVcgZe5aMAGN3Oo/YdYjtVlJ9YAEZrFL/mGmQn
UkwjxzG5ynyGT4dIMpfaOEm3mDMSWgPsV2J6MvibmhHJNbrqI8uHNHJ+OE+WtrI9QHRuaWMdapmr
5zqoeFgEUyNXvpt62GCrIKGCEHHm70w2Dex73CBBaJKoJ6O0jCQUVR3v7RncbthK076tI9d76gfg
s+sxwxnED1LiOyQwHnpZNVfdml4/7QYTr9xrNtjtN0SastmUfZJ+dy1y61aWocr7rgnGR5Ho5SU5
k2Oz1ZTTXY5mBcSD91P7WklLexxgVaCjrDMSHQpgndc1waP3TgPYnQdACcxBmv1MnmCg9TweXOXo
K7tQyXTmRlP9paPXqq9To9CPKczdFMFvxFbNjCL/m1AY4lZpms5nrhBYjgKw8sfCagFTCzYE5aqr
5sne8MJm3zFbffCFHt2iqQ/a4sltQb9StS78OcOVfhDaeZ8bYRHL+hvxZBXg2qbGuggDRgDncWhy
rTymUgbXchqalTcO1ddC1cEBrsyQha7P45qE07GINjPJpNdTisOT1V2zU5bU2Ol6iBVbaL23+iRU
Bs/VY1AP5S0Ww/Q7WGde+EJPvLsMpfBd3yPMJiwqczY9W0tjPc7EJlMWl6QvYfIcXpIEcasmPMXe
r46fk9SkC8geL7slnMXcAJi2j66M462AIYjpbdAstYprcg5XgJ/VZ6L2qojiNssuS98PHkGLld+x
FrV709SsfkNPuetCZnZauFSVGzPZxq4LF8gKGnVZU4vdzclQXNJhI/WNNFGA0EkxPJk23aIt0Mry
OMej94Kqu/A2gIut+szOGh4yM9FSd9Lv9DMkI8YnTekNKBStmF+0xGcR0Zxtv8RoSx/rXvm0xbRs
eia/hWAeU3rMQVLYSOcU8gViE3rLRDRZhfLDDCbis4EUgUXrWeP3gIYFPy3rgeQPOfL3nMkqCdGz
Hny1u4GFx7rDATbyiJzXONzqJ3Ivizk0VAT+l/4EonxbKO/W6ilfeas1/adSS2aCkwo2Eyt98NyC
rbQPk63vanEoxrZiJz3I8sXXhfegGz48xX6YyrtUb6t7s6OTAcR4hEfjTaNHiG5KtAghGUR6rCu7
0xmE5Gl00U2ydVY2LuwaO28VPAVJUnn0haB1h9ZsiBvLS5qvMfsn+MYyWxoUWla9Eh4w3oNikV8c
NVasTDt5pUPJIy5iMo4MJrDleabP1Tf4vXwPpy4xctuVYR0IjMjEJhBVep8lba+Hem16N6AAqYDT
OergYHYWqzHWySXZYrcY6pV0leetAN1YzaYR2IJohrFHCPvGtl+m2Ozm0CPr4WWm0cFaVd5sAlTK
AOC7flKBEpZkFq68KG+/eQSsmny+AShcgWQUAErOKwryc4zG2CRddItDFyGVlnNyNhkmXnY4Oe9y
Df06a841hysl8L2t886AWN7JMrj2sK/ez8Sr2HgUjejr2DPWXvlshFHH052iSMPFc0mWivNom8um
jNdZj1QqM5SDoTYwWnNEk44uDxur34U+NZpYpmMJfChsB6hnbbp4G8Poo3mjzDor1/CpUiTQdBD4
zlHqlOuCk9itEEpnUxjkLaFYVhkN7ppIv3bifmkSaMOlHvX7bo7MFisq5cgnnv6u+cEA8rcpOKIB
D5UCkjScyUx13888cRYkehY0BUwuwgc8ujf70U0f/jzI/e0gjNnRPppMGJlPUx++P4iGn7ropxJc
vzbHW0uI5CzHxr7/p0cJ0KQgHUVQSBqDeSJMITIQtxEV38YUWvMp80glAfZV7/58lFOFAkNiBLLo
OYAaslM9FTFlkOAJiRmdNYFa0R5qEt3LrnXWll5VH8yjfz8UygG0ozpPKKwlp4ofrZ0nF7iZs4Z0
WYU2sPBQxszFxgET05+/1ekVQp4CoJGLgw4S7a93olHlvgXG5tqEnUQEWKwS6btrKQz2x38+zu9f
yUQOgy5r+QexwslxSJCt4yBK8VMpy9o7Hm8UsNg8Ss08/eBQv0/zLUB2NtHlUJjQnVnvb7pmahl9
ogFa01u2bljWHi9vzSy3FV6ia0vVBjmk/aj/4zNp+RB1oMgiZl14ve8Pi+3XiNREd6IiamtLjW4c
hNMk2z+fx9+vFwqwgAXFJJ6VdXq9COZ0G5ziINp8ORwxP5cM4Y36H8o8fkjNFuUKWggUGP7JKdRa
nyCVIAOfsaTy5n3Tb0FjyA9W1N98l4Dbz9Yx7+CiWFypb8UkjhKOou/EhWIIs9Vwod959Ti+/vmM
LT/lrcxi8WzA2f2huWXxngpx0o4Net8R3eDKeaTzHhnbNJiw/FkxyQh6Kq7+fLzfbz+eQR458QFS
MM/7IY99I5EBSFCy0eBbUTqYl6njkcXpiPYuqjztas4ZMiS+z+bgz0f9fX1xGg2eFx6iZs7nyRUL
+plo2iIhpaYDQxHE9OUiu4OoMjTTz0P9j7/iv4xFafSfDRZnr9V7d8WPP//TXmHjidYp5FBGokxa
FJL/MlJbFr+DkhHO9PJMR5X93+YK5y/2fUCxdJzUATQll9/6l5Ha/ov+usvP402AUp3n2T8xV/x4
O/17FYBbx16BiNdhTRtYqZeP93atYTnDkl8ZX8nFJenvy2hkvO1X3MKV9nleJheAOjqlHZK2xlxq
5yaFSw05YYlYKeOGySfhpvpxWFK0H9+cxKufH+I/B1f8/Gg+IlpeDh5ug9MHJ1DDuony/mVMXApp
S4uIkHXKooLxNPaN948eOqgyqc0YXiKJR1/KE/RU/TePUtIhyVYpM/O13c7FQzPmzfWfv9P7R9vP
o6AtZcjh8xA1nJPTnSRTbqEzzWhciZhxVdYeCnhEH9Cwl8/674v66yiGjS/HA6vme+b7i+rrdRB7
zHYpX3BrDI3SL2AG9nuUlPFZnmjBBm/lq93G0wdf7/3T5teBFw2ej1aTNJDl6795xhHwi3ocV8tq
UnGxYxamDpKQ8a0xSRH++Uy+f3z/OhSvIGTWi672lPg9w29xxCzh3hugY/sOeVoyi2elzd91C3HG
n4/22xfzDdR4hH7AC4ZhcOrLDxB+GdQHS/Br/LmzISH5zFom0D4ffK3lBnh36dCdcgjeeqx9C0Hy
+zPIsCSnfiCrnUED6posRchrK3sjXCJwHAYoZ4GMpg/wcL/dlUvmgQ7tAX+Pvbzd3x80ok+CyIgC
jAYhoy/GDP13oyeT+IOz+LfHcTkQ9Ab+f6oUH9hxBuj+0hWu2foL0YYootIm+/rna/Vjf3ByDsFM
gPXhH3S8PyxGb+5CJ8smEwgRlkm0ECvoocUqCwZ7l8b5XSPtT/T6KbjsXYtTWQi553bZ54Tfznr9
aQrwqhqyJvFq/mAD8HffnuYC6nJ2n8DqT58wqVPVSYDuIwMpe2D4PIHCjT66gf7mTsWKCsXR4Juz
TTu5lvqMDmSwOcelkgo1l4HDeoW1qYG3ZcEj+uCS/rYMuXUwrrguklNeJKe6fJvkQc3PkHpoWaxt
le0/GYN/RvreEVLpR/Ecf38wcCTwLrGnnCq0EQmyKxUcTNlltS9nvbum7LeJNtIscxOZQnx0K/2+
HE1WIWUwr0heyT9ghG9uJWJWMrxmLMchUOIiS/wvreHTlVNIRy13BcdZ676wbQQ8iwg1agg01PN9
CfQLJjf9YDvm005V9pBotfzg1P9+P1GaMUt22ddRViy40LcPW2TL7DJ90tMBkhJIr5QemoSzHf68
mn6/n5YCkLNAHU0HSD+5n4woZVv6gwnQ6u50NjZJTABdRpzlLo5SBBR/PtwJM5N71ud4SMm5vEu9
dPoAtFSki8qhAdTosiWTbnDdIiQEXZ7HqNbO3KbrvgLAyLJQk23sb4Tla5/1JAPhJyNVf/rzx/m7
c2zhRWSnRWXoLujXt+e4W5idpYSIUOZB3+7VMPfjnvIx/mdtl59f++2BTjYGwBgSRyUcqBIZ1hN2
CXSM5EcPhxN35a/DYAdgqgnBHlbn++9TjAxExNJeizU9uunSAiGsFkTJd1ktM5EustwHNWZ9ukcR
qKaDjXZwZHrPPPKDC/139xXFkGXqBlxb4/Q610bhTSgjeaN62ryeeDJuy9hDKd4M2gd9ICTjfK13
b4TlfbA4lEDqLLXryWXUW0ur0I9ndI5VK/YF+kHk4xLkMo9JUA7rHv7NnUnbleZs3XpDaKLAiHlP
4WN8MSLDv0/LqNJ8pGukQRi8VGqkzKtaG/z6K3t8UX2TSdx7F2SP9TBnGOSixGbnFQNHzGYRPaIT
6o2jV1YZXBb491rYKhMiJtmU6Bp6JBP6TTKmvIIqJVo0/jGdvmqny8YBQBRDPNXWBmlqMIFqfb5I
mjG2wz7jMxEOOshuG5i9IOd1dLthreRo7UpidyHaoc16ibUYEX7VIniFSU18zdpHm828R6Hs27VB
g+y8K6vapfqdrIFIvjqS604fu3LHaIKMIFa888TWyCrPc1lIE1mFl/YrMLoOTWrbImfAXeFrgl2R
/CJZMPY0AVvIFrJicZ38hF7oPxEYEOsMgBgk5+bgMYYEORBuxsAYke4lUi6JoT4kezSqddQ928Lq
rkhnTa89v/G6sG3LelhnjBCDUCCEmNZ5Ycy3eZALGEBZgwupB4n3NHRl+SKl1gwrK8/R67eTl5Xh
oKIA7boXPaYl09od0YgR6goWXno0k8b1D/CF/HzjjzJ11+lINuHaVoAqj4BO08dBQ1FyNldsp5KQ
JFELlhI7QvlFV7YARIUA6rG1Cn/21qjbyYvn5eFonOCEVDyEmITG0dHW7Ks4SCvvKErAMquiYsNF
RMuYIYjyo2I3T0XdMG/DqsE4zYqfBUkktILJPQJ/mmtGskFqlTZnCZX8g+2Ufr+NhI18pB8jex8L
BJgI5uvSKlZGTd97LYlTQFMMb3VEd+/W9SojXOgmkVVahhrqpsvMFwHoVI+QwDnX5xywux2P7Rqc
S1PUjIKadKSPipQ5WAA9ElB+FizA0kgUVcEd5yn5Oe6NYBHqdM21xhhKC6cl8Lpt7SBdszMyvLuK
UbZ+o9DGt6uSWVewa2xjLoIVjNKhehhHxuONEXf6LUJ/V258s9IA+I+F68VH265xWJ5Vg9tq6SHj
pZUeqG0qd19qMitCpKRFuRuRmV8xRs6+KiND91iPaSDXFQOhgs1C4V/gISsU34j+MzOvykP/ajCI
Dtt4XnQjk4qYIoELfHWmIkK8S4M/2BRozX3CaJxWX2dmZmAGcWxsfDX8oAg9DSy+dQ77iAkwXrh+
mxCcNK/cqhqZZ9A540diBQZxU2ecul4YpDCb1ggOslHQcfcu2jV7bbb+fE7cWVtDAQucZD3YARPz
Zg7aS6q6OgBVStRlCCIjh7LkGdwQwK+KcxfsLBqVKoYxGEHRyNdtZamRMjM1SLlGlGOG7piSBVCm
3fxs4Fb4XEyGrTYjc7pDGtM3XWMEyABb6lrzmCilgsd8FnP72Y4yUq47M8q/CTqarIJZuubOje0q
OKslOSZHX3qNt6EhX8qtdFtKaVmU1tMQ0fLcigbU5ApTjyDJCt3rt8QPimFXTom+N6k/qk2TMczk
6+Sus+IsjcGqlZkQW/YDHknUNFdcGutlOYWUJ0z6EJHjwWjcVFy0Rm1/KYI++153KLtD1fYzMn8h
PNTUaJW/kDY0w41E9puEBODylMBM1CabXg0DIqMoQhepMYjtdjWam5sYDKcbFq6VOzQGiXdmwpPV
FgoNAh/OcEyJ6bZzjdw0QrK1hb0zzaRqGn4E6kIMuFKXm34osnql1JhearOH1C1mnc35g3KD2M/3
bP8Xz4tIe4n+HpaW1Xfdq5ehTn0sETZ1YmWgt0mY9E+SFYb8feivxiE2D4wB6icVZ0bLWNCpsrXn
iDw/JrVjVzxxinHaVClBsE0o4dppi26gVK6zpiRBd70LEJ/n4ucu8X96f/9F0uObLeP6NILoqpZd
Hz8XbzmKP/7Kv+gqf7GhXWyRLk3AXwiVX3QVy/jLpMa3QYCww/aWDsYvkKJNdtECUPewOtLZoIH7
3/2/JQjAYpjAaJr3/sKu/yftP9qYb/ZFHGHZbtOKWjobTPtOC3JVV2Qr6qTGxwgSL5AypddoSVGA
DXF6JGEVVjSD2ogssDwlytRNbt+cq6ufO7C3Lb4fI7h/b8z4AOCllwGa6+hLIMJptaqaOK3wOzCy
pt1xrxHqgbSUFJzGrsYDU3IwHPVkDBil2/RiCX1pGPZLcBzM1FO2X9p8Njpu81BO7mOUNi2z7tFS
dybMWkqzpnCGray8TTW67e7PH/1kK718dHpCFnUKU1JaUKd7SuFOWJ/MegpddxqBvump4W7x6tjI
ySbTQ9FoIooM4PDxnaLZTA+1RVrcGTrANgr//GHeN/z4LIwxqJpwE5vQcuhkvt/WazmKFWGOCNYc
fKBQAXvD3bug00mzrnN0ZjkRQFloxCkhxnmi0wz48wcw3hfKP86GSTubPfYP+/xpY1NMiGjjxAKy
kY9q3gRD71P9ThQOW4DH2VdSgpwtbaHMXyMzn+stQOwh2sugxH46NmWaHGunHqatqTkk7RS8uotN
oWIR7Oy0TdszE/X0R47vH4Gi724/2MpwULDLs9w4eyz1t+XdMGe5a+CZDYWT8JZPBvLaw3IMRjxW
bF2Y4NdBlhx1OmTaVWlPAfzLoUfH06362o1uchO7/aazCwi/lkEyF20QkXYPH5zc91Xocnn5B8op
V5fP6J26uf0gdVM94pXGSsrHVdX6/a0uaxCNva7HoW6KzgjRSeG1ymbNTC6aeUyy3Rg3qFJNHar4
pp2lwagLeRwyg9ZS5geTwVOWCZ+QiFiHYDWmufQDTvvn3OYmTjgTVk4NLOyyEFYjQyK46wA1qHLn
tdNM9XbZ52MJnUrkoK5fDFtb801vj+dyIAhLZf5xrqP+a4vbbItYMFdnwim+Yu7VEGCOubzB/if8
0LUcjF6V0EinlETm6BuAegCXexdjwaVUTuTspEkuwT0acHVPYiYDcr332kVfXuL3+uACva8vuUA0
niDEMuRB1ODhYXt/H3kzUqkJznk4oIbJQqpvNCklGQg5EhEQkpheBNmXCg/nRk2m/hnFrHUuMTdE
66F2kboLMzO9Dz4WqQ0nz3fYXNS9C3DHwXPAE+v958Jiq3rfRphmy7rwDksdcMAwO+JXVLWovmZm
SZXgRQhPzoqyO+BUqzOoeexmp86/CiqdWtYYRnXwGuSww7DoHKV86PVe3U0Wgjm8oYciShUlb9lT
D3Ule8BWyvE86CqFogXpp2dWl2x8aTWkZlcdJXumnUVeEiZFX7+rh+qlqqIqtLzivkAcdDFJCXwa
iHi20VCyLW3vMoyE2kwUdmRtd7eNZ6ktJfP3AbfpilrvaUTzmK9NMhjPFI2haFM2NjtLCRjThKx6
Jn36GL6GJb4S3ZyH3C7JSy41QJYD5fZyq3r+piXkhlZmKpxPAdw9Ut2neCH890foUzfIwpxdbOn2
fm7G5tZw49t2bowVsxZ9X4zZ/MkeCyFWflTlNDNEs2tG13/WRGFgjbSSTxEb8bUpI/eJR+mxtaS9
9kjF2U+1Hu+dyqyOyNbb1YDtEnlxBwQ5LBzAkOsiNp3Pwo3Zy3vaLWZ3NsdZVx0w7sQ7o8NWXqZE
gImp6EOvU+qmqc37IBL5pUmtgGcGSuCkkbgmS7nT0uqclHvviyxH7UniR6G9pWeiwhbVzTpmKFSW
x8DN+1f8s+KlJEPBGdsN3j16BegXr9A5jRtS18rbJumeUlIyt3pfvVqjCawzEGNMnAYWEzTWujtf
a4bMvsK5auZwnLvBCRsVZd/brvVeBMjKq8Du3c8Se/YrTuSqC3UX94FLwtgFGcfprmk/se8w8XYe
XGTs+6SuFQLr6kx3Wsy0IPiH0OM6bHDaQTldRvC4LBNvVbpxeq26Th3iWUYHSuGy3rGPlxds+v0V
A0FiF+Zg2CE8rg9Wi8JFI0BgZw5u8mBN0S6uZussiyO1CQJlHwEB0ABSZWHveqy0hw4bzp7IAQTh
mjPU940Yvg05TQsuWiWfGbbIr6ayTG5QZc9bPzWrWweNOlVU4bgrxc4mJ6egTp5xm0+7PqEZlnaI
TmE6d59xjZshL3OEYhTNvHd8U9PrcICEekVqIDpA2v8+ErNF8OsCrs1YSXnVbvPR9STz2jHd9Zlt
r4AWfIk1x7pFmQbeapjEVx6s+V7ZpnhKVF1ciYF2tq9Hi8Upo69CScX4AEMrTivtjnYhuSGT5+ab
xLeXJGkTubVm5ua9gzkKaVDMs5y6El58bkSHUvT5+ZSL+VNM/bLqHR02bpJ+KhytX8GAD/ZEQ+pn
eJuqMF1CCYTqvzb63N8bJncsHnlzPKrUldvBb8mrxkh8pNt8VarhsevtYTvqvjwEYCkctNius0H7
px7rOU+v4dVHYaBy49pXdnITt4N2MKG4rid3Qu1eesEe/7S8GwXS/3WJwWbPpuaKX6UPmV5l+5yM
2QFthOYdYtLg7grPG7/S78EoShvADCs0HKsSg+YFZvZ5b8BR3uNtJiCOoZx8Mep8sZhlWfXY5dOw
n8gXWXGSpn0kR/gOHbrahbEsi/t8Hq8tbHCXZF9MX+nIkTk3dV9L23nFD4lHtiFB5MySenFbSpFf
9GY2fB9TobP3tbL6XLMJnolwuu7pFrh7c7a4fFaufLUmxK0KceSU92U7v4DH7r+QalPfLKZddKmW
f0xp3YTJvJyEkfP4rczUfPBK3Lw59uwAhYoB2SebujB2IvT3trSnXWwkWIpIMNsbKKaxxA6pEptW
dNWDmfvWZe6Q0gWWZDy3oPTsDT3Jj9gnnmlyDNcV3p2j0zbjrm1yb+s6Wn4hR1ffNEpOYV/J9iGq
mui8UNI8TH42PYzR0F0JskAvW8L3VnQ03XgzQEHPSwTkQCIQJ0YgBuLWIOcJSfjnNK+6CwI9Boe2
RC2dbVS0WPimPBWX/kgpk0qFZaR04viV6rgblhEDatoyvaCXNJ8pDCQbjT0U/w22uB9f0VsNn0q/
qtBeuvKqzwZMlIPvk1SKTDwW00NTddXaqenj1O3ofqH7DG09Yj2vchGBt4gYSYStnllL/qJjUFgN
1zERLZ/wJCY3Bo7bQ1ZHxGvSxHHJPQiG9ED7TX8QFGbnUa2557XgrZcASmMI5fvmrkhLwnegru8Z
7WnfpDe8pkFtHiL03Ud2/LSl3YF/eRFPNMbIeD6CKs327UQdIHFGbHK8N9tR+uZdMxpkwVS9/QJB
Jzj3EzT81Fok2qS9uZ0gaWAU6e/haxs7Z9Ddu6Z2QFWOTX+Y89p8grK+bX2v4bRAFH91CDtbeZNZ
XUV2LHdsQsdHpBrzRRMZ/UXqxGBjYMkd3EY1OM9AVIRV0YxnFrFnl52cxH6gm4JQzjBJ13Gts5To
0PthbDAoBsFRwzqB+d6b6vMmskGAJoisycnJz9KCqmvmPsHSQnCjXVnDvhwHLQ+jgrlbapqvjWur
W8JDC0TBPFv8AdOTL0b/Ds2Uu/iZCnenRtPYlr5d37Kyi7NZQJVHgkxKlc8OfGVH1rQS2pL1Ujva
A5J2/SLFpvY4WqVHxzWCb2FFURBO0QjbY8gphATj0Ds9quWDiHXri0ZKOcBoK1OvBoXplVvNOFFb
WO4bUoEB6rCan83Bvi39tA0bXkKj1wW3UT5KLBlFfDuYpv1dzXX+ikEnuU7TKN+6nebu/TYq8PS1
CfS1xh9Mor3T8eDCKlrBj3jp3Dk54OuUfEIcKSm5wetaJvknXBrpyrSJeiLJmndVnkJLyRgtrvKM
JWJNuritMZhTWdjsLkaokrtsnI3QGiAvrIgjiq9NUwKJKZ08fVmEkGem2ZLv0VSa863RU+xA1tDZ
G8y604MaGu06adjgrwFMKGPVBJPzZVYY0cqpzG8HyxGfRZ1OQD9K/wUUl84owFo6cDaic0Yn+nTl
kLRNqV021nGi0X6JM4Xv3sHTwTdIiMs6CFj12x5DwHmJS+mm13IcEoE+vfS1g+h6LCdpbp1UeI9m
rFJvGZPzb7Z//r1tRJ5O2HKQRWtuVmYcDpa5LZQVHLVYqDP/wamramsUfcAbk7BHVrsiOzzgoS1L
WyFADwLBhnXiN+RY01OHoDFhqZuxqyR7EQ+8ziNhNu4+wsd+xd2Rx+cBSHi1hYnhBmsFxtrZmqnL
Ayc2/Xrft11wDwapfDGtrtkPFHvfY+Eu5ixVdp/wY8VXWIfxFw09hAOZzcARWj3oozDxXAQ5fUVW
stfXECKYaFU6PrZVZqEw12JPPPLmTc4bFBt7nZEurWW83MOuJ8cA23/b8d4wbdvdRdpCAumsJjnP
AgMLJowBO4TnpJZANVU/liL2RlrAVXSPZabtt7o/z8SnmUWt1sNsMN/0NFeY2zgYipdOWf59IVrt
YiRnB9dgLVwUzVmtPUe8toqQLSbq5sz34juw9dGzPvseuV+WxlQqKkYUDb7w71Waq2rXt4X3WOUy
pyuqWV23MwJcDkxvMrIudDKfngOiFdZlcceO0H1yieIiPcjryDwCLABus8eZxSbZwaZSjWbib10l
65uRzTZ7Eh+MwQpmh16tlQDnumpSMzkv6kG7GGonKcLldQ06RKVKHfOo8u8NYY3Obs4Bi52R8tRg
iu+h0z9VDDzOWcqVdlxSL7od24N+3mUTaUIbquyyD+kiy+JMJXNHhrzCxMt4MNIfyAAjnbnGmWry
GNW4X83K84lF0AVJPzDtCKMnbN7FccC+JT2z9NJ7QIbTZcQ4c0U3uFMctfUEAXkY2kriPKO6C9iV
g366tsG4XExKFRs3yLhaRYENAC+4QwfaFBXxwKP/SCSehqcQ0d+mciv3pp7HYwyO/woXsXlszEx7
NhMDYlVnz5ywjNgUjXa9S5ZTopLdEOegcSLJq6F0Ga8a0g4+M6AkgaN2Rbmpx0me9X1sPY88vIlN
bobvAb1Im2WEFdRM7I5HXiJtpmxlSc3ZS1MBBnA7+GDEFOLbncn1c7Z8dMvdjjazGCKUYf2vAUuU
7ebPZf/Shn3XPvUcC44ecYmoQ+hdnmalijwZ2iGCRuiJJtAIhqb6SWPykHMcFNA/s9FfFfDPLF6x
mfs8ZFi0wk4VYJsghwRdSMR33F3W0azZG8N34sU5NzsdSV9mwgst7frH3mTuFWq5Ks/0KW487o5B
tSvgHLW9cjWETiF8leKoCigUgNzsYKJS6wHT6ckcdOCgOhEt+wVmGSnuzewfzfGXrhmkySBATrBI
VSlK3rcYyrgmdyPG86ctQVbpFOhMNBMVdiiuPpCi/NauI/OSLjr9TbT00CDd5Xq8UePgPAK/Rbm+
GMTib9hKyiocorZ+nZQXX/OtiQRlvHkdMw/ky3K7gSWYidHuoBh8KkAdXBpFCrHfSu3xA83lb/1g
PhxJBwaNeyRRjn364XThq64RbDDbUmT3cWRQY0p9DrDflqIczlXsZ7vCHvV00+G7rndeIYYWu7eg
DPzzjbm0e9+2NZdrYno/VITIFvG4vD9PccM8KhsGhGzT1KzFIM/KoB83sWt1DHZxDP75cO+lHL9u
ARjyCEoWW4V+clmYALYqxcy4iib7uYO78tC57RwyiwuefxzpH42Z7uqS//3v5e98q5tJpnHS/cDL
//tXn9Jvsm7r793pn3r3l9r/++O349d6meq8+wUAybSbrvtXOd28tn3x8wC//uT/72/+r9cfP+UO
SND/+a9vdV+xg715jdO6ejssWnr1/1lavvnWP7/U8vQv/Bouec5fi6EFkCZqQgfxJovv13ApMP+i
Gby4uBja0phdfutfMV1/wbNkyWKOsskEWSTf/xKXL8JzYCrBMqjyPeefjJZ+iPHe3IQGHhRmOsQJ
oJpbNMjL7OnNYiXKvU9yc9Y2VArb3svvrE7Rf/peOTbNsuBQ884unoHrFd657w0bTLarbqwPQut3
ozB3iSk3+viRnO1kafCpkLCh6ONZZfPsPu3UFjV9JhGggO5B6oTDmFdMi6n72gRHa+rinX1zuf5m
wvWj7/3uNDDeItSbOLSABcJj8v1pID4sG1g17iadixbjsVs55QW7cTdC9pI3IOAsW8qVqjRCa1wd
1e0Kgot22xrgItdG1JLcPsaiuOjnKaV6jSOMpnrv8CBXeqtdGyLpPot8jOSmyjMmEGhi2ZcLPKtf
GnYvyBuGZP6ckJ37pPXeGO+iYHkqUEuq7LYCzmNsStOZJaqEVETb5ZtASEMYRmNTs51k5yqdBkcT
yNQ/WmK5mkVW5QNwDbO7idqlS1lPBfD60aD0Tmc/3tHTyJx1ofWFDRImQQlB5ou7qhtyjERdVGpH
i1U4q7Gvss+xU1qkStqJ4a6rrMqgHwyqfxS2ywAma0VCglU2LIAfs2jXScN+dp3mNhKpyhnJ+3Fx
KHRhEMf/j70z2Y0cybbtrxTenAn2Rk4ucJ10d/WhUCgUzYSIRsG+p7H7tDu9P/YWPbOq5JTKHZGz
B7xBJlAVmWlO0mg0O2fvtWsk4BqqUPh0ZQGjKkI77rGFnX84QT1Sngra2r1Kw8qq+DpQ0GcH3JLi
gyhsetfCbKq2Ns1xbLVGgm9zVjIEUb0j8m4bNu4QbIpIsdiMKQrlO1XNrI+SI+LkjaVjP41KXZje
kA1adxGqVXKnKXp/LrZ81edbeqUc8ReWOc1awjBWC/uMVqRXccqRLCnU9zZUJ9JUFbCcnHPH6jKZ
I3kVKaQd+UPVT8qZz8rr0bF+qdS3+YvVZi1gbvWwwtlra9uyEdSSs8U27CmyVqbLLlWKx64sUFYH
IxjXzcjnqd2dfpcO7bgX7xJZQggXD52WxR5GKM7xuzS3JDxJlElbttnGo0zr9h4n8uBPMm/YU8vi
kqzjYsc53PWIkHBuOG4j8gnYJsxZFPpR353jU69aczS8kBzrS+8HFDa/aN35UWxi0tRE8yMtyG4x
T0Mksuzm4+krf3MUm7QVTs+LZXb1hQ1HureIMmkeEKd2PcUFvdFgNs58x9dbGC7GYBeHcFyn34gF
bzUMMMAuKAMuhqYx3Z/esR6wQ5vPmglzdHbMO45Un1mTTb8yw9br2ACf2eKtBAmvfgFfrZcfjWBK
SrTrGIP7SA5XMyeHq6Q2v9YR0N4N26tqhzl8+jkVdoySRy2nMxr91RR/Nf5qhpG7goB+BHk1jNov
wWnKL9uuBzA7bzihACMMg2mTcLI/48BYfZYO4+q83fgf2EEhVj2+bk4oEFBNBSEqEsYdTifO7ZEl
78XYZlcCBd330xNqJbPGgcGjJoYD/RhdZbqXq0cd41MO9NlWfd1t0q3CeuK3aqV/jDIbGbmAtGSR
Hv2eak1/N2vWiNclFx/AJI3dmS/k67lNdhayP4KfTIRsaxk7il1SAXnbURlm4jvqvuZdpEGrO33B
q07ocr2LT4G4Im4va9Ty5y92I4NTagYUKs1P0Ls8du5EEF06ikeK1u5moqnIdzLKgt+Sjy932WQn
RUeYfAv2xuvGvQR9nKLD02h+czBAbpluKZv3Z65ttf8+jEJwDG+uri1/X/ncS7KCJx6n6puijXZj
PtZ7sCHNTa4l2ZfTt/H1PMV8iPqI2C/WB/yJx7dxBl+DhQ6SLmSP4bagi/ykEPBIyZETbElU9M3p
8d66tKWfjvCBTx9SpePxFLSWRdE7qk8JsqYErcDNTweEsmMenRnqkCz04uvCssyit3xcaZqzoz7k
bbyYItTJmkpNQ3vb1S1suLplT7Uxeyv+zo7JfJhIAkd5a+ukYWpODY5qSMzhohr1sPSoojbf+2HM
vmd9TbIIPSK12+IrH+8HCFNym1adat6OMdVxdA4K/NHTN2qtpOLXC4M9weImxWhK4//4Tmkzksci
nXQ0EFL9OsxjsnBqrfZjU1Cn9NqpcPTNnEbIdONxNDAfho55pYlkmDxOkkBzWrTg8Ifj2f1GnHXq
7Mw0AGiRj4b52LaZWmzsskWfOgsrKGgsTDjZT1/E6mkv14A3GjHcEjyHZG51DTLsTEEAvL4FrDT6
BjEWoDoSmssGldTfHgrBimkTekYOwyu/fJq6I+yy2Nhqk+Hc6EtXbNab6Vr0qXw4PdRq6VmuisWN
Pf6ScIe9b/V6FnWEItTma031Cp48UfLvrZlC/WZGAL3V0Fg8WnUi358edbWsHkZlmSOPgdWHHJ/l
Xr+YzUQtDe2gsrnXkZffurKirTfOkX96lOWJHL8zf1ZjKMyYLDzr9QAi0JBXowN8tysQIPfS/lna
CZ26uHOiKxheNREEw3xDi8l9lFQ6ziywb4zvMmdo0ZiYTuFvHF8l9Eu9LROLtScsbprGuK508yoS
9V1tx8+5NCXsGfHEJ+bH6eterYPL3eVVMwVeXvbBznorXGF0DdthovkMie9S44CyFZWGyImMxAvD
6qwz13n8ZvClxpHMh4ujJElh3HLj+DqHMizNAcuFj3ROvTDC1r6F35HeqSWimdOXdjxx/jnUUhhY
jqWauV7itQrRm7sM1RI6YGUAwFQIk2fev+ON1l+jsNnkjdCXtJ3VS2ErVlORpiyAcQiYPYjprS9G
GxbX5MtZaHJ0V76zy2K+dijwnVsrl7t1PGsdNltQ6x1+AYfA1eanlI6KOicnXxjY+gMic9RHmPia
p3yeqSGiIksvu0brAZALc+RwM2oUNHNdW+jWEWzs1ADjBIqn0cTGCGabAO5kBjXa5M42piNNWbLF
3HFFgzezrscwE8XesZwaVGHXO1gQKA4Ov/0q4k9cgsSIZ6cCud7RQT5GWU77epvCMLpxSyMjmxeZ
SoQwM9sAGna2LsTKPQXiwROxSZ/g9MRZHx94KSiqqMI0LVJLaIKsPtaEQJixLmpri88UNE1rZnWz
rdxuQqmriZ7Sjq0N2QbF/JLWIOIpRsjXFx9r8NLDmWd8PIut5bdwMqNjxRzmvqypPGCjAJU3hrnl
T2Fc1sUvY3bOhVIdDpz/nkjMYsq9i+aVYzGVHWAFx6+lwNbTFhX4bjVNgnkDH4qOZxtpo48GTJi7
nI/yfVxoFsjjDgG036ZoA/eDWkS/bPjUX7CBI0wQcpwrcoshMm3Il2ivI3eO251BroVOXQwwjWdG
c/apTVPipcPUgQzfJC5dr7ntpuczj/H41h0uCqMjDxAVJbvJ9a1zw6CsitiESUuibBvqnBEScpk1
mds/5nEeVYiLo/OQYtmzN0pfy32Hn2UJ9yC3DSGW7plxYb03HSU9szQtt/PodhuU7bjfFEEQwdrr
Wpqr8KwJI8dXJeLa7zsHj51OWey9E2rW0+nb8OouUDinpwFhYylkMluOH62ih0EWWWgyxyk3fCxj
s2fp8DlPj/LqipYjmK3qlDagGMP0OB4FOVSHxlA6PuU54wbptNhSCOv3lsjE/emhVtWTZcllLArC
rHc4DqhaHI+VGaGjzhVjqaDjZ37VtlOIXpC5Jn64yIdoG1GSK7G4ouZz9auIZXDj1qlK/m9S7Ygb
MM+cel9fPYci9ka4l5ez6Lp/poOaN7RWcPWKOe1aAm6ojw72pdNM/ZnF6cxQh9ClF9shYTaqXmQM
FUdls52oFSEazIpLFFzhmaXneL93+LThvgc7gNSQe71eBnUnyV1apMS7F2p/3yNMfSIQW3mY0Vph
rwg13IqFcWaDsOqN/TUqfTEmLXJA/nb8dJupmCK3T4SPikDAD6YX6o5mcgnyUL8IM1xRlUBbakRT
ubXjNrphIS/vIztufvZaAzIdk2L/MGMj+P2HzGHRZpGk6o44fPXD5qJP0iLtBAqB0d3RIZv9kRCR
Hekp6vbMFF8+3EcLBNsk/bBLokIKZ2KZBS+eckvwFdw9KfzZNuQVtXS5C9PafGfnAZFNOU7D0LGs
J+ob2S4XdXbJnj/+FooB1e7pn3K8MT08DjY2tBo4ylB7WNub1SIMwJ8Wgkr1lN22M7651q7Huxwk
7oWBiGUnSr36KAZVPlatLM7I8d+Yg/joudv0AXUWsGV1e3Ej0nhGy5sqto/zdLzOFdV4Gk0Z7BLZ
PfJPy52Vyujz6Ute1ZT+umYsS9QnAQa8csRk8BMJ0WuFr1X28A4BQLhl8dTfRQSWVHaN3psIBi8j
ih6fZWz0t80w7LLM/r1DyevfsdrBIkyYFGfMWbpLWJ2pq1PF4/x9SQCN8p2v0nQ9m1r+NLTTuE9y
e3w8fR/eWGpoT5tYQTnxweJYn2JTjfb/WAs/cLR6RyQSvr08DW47XZc//85QnAx40sspdvVuTeYU
EnTGLFOnevA7bBLs1ctffLR/L0H1n/f03yOttsyzEhYFNX7hF5mLl5Ra27bQYo1WjXrOlfPm/Vu2
klQFcbysW3QSEYzJkiF8o58af7b48upDZ+Ajip0zn98V/urPy8IgQYeSSh27uNUNVKtyaJxsFn5v
weKlAGFdlUlrEH8l6+vJJqdJpMKguzL37y0xBHdqOKZfCqO0b2U6RWfWr7eu3MBLwrZjqQWvly+U
Ub3dlyxfvEDuLmuwTOn42XytHq2L0zPn+AD714UvcedAK/EAWqu9uptVjmKPbKXgGUCrBfSNJ6GR
17ZbNDuKccXV6fGWBWe9MrMDYUFE0m8DezxekMJJspuVJZdWkxQqQc56ZICNv//pRQvIJfGhcTmF
rN780WiFaPpl1bWooGctKi5CAfM9MRsqHIbO8qjRJPvTl/bWUv9y0NWtJDEw12uNS5tnrb2qh1m5
MyKKhIraGOC3UY+6XWzc5qZR3BkD2p3Tw795ZxcyCwUQiq/rbZ3VhypByiw3Q0EOGfl12SV06vTM
Rb45NYlZYadGCR29z/Hzg3qMoUZwZ5NMdfZOgbZNxeMksFb9nesBmMeWeGG2rkM31WgqRhreAp+i
W3l1h/pLz41znJk35/+LUVbXU5mN6JqWUZKek44K6O7WZJTbNjFqXw6dvDz9lJaZ92r+U/wDs4dW
Qxy+nS8+yD2E8hK6qfAbQY2BE5RTbXHh1fsM8O9Fl+bD7WQSdvQ3biZoIJuSKokjHM2PHxsWrHxJ
J+G1Q/+7l2Epdm01x2fWrbem4MtRlsnz4uKCnKAGQ+XD32ZK/oDdJ/SVIVLP3MK33jM2kcaiTFmY
b6slpCW5RitI8PJj6gpXxFfFiOrrZPjSTzTMNqUR11Qc6SVsBKRabZ/pvTxzoW99L+h9UG8kJ3rZ
aa4WGNwFrZ1yYvRTN2P1UmrKjUybao/QkYydIJ62o96Xu9nkmcrqc22J+RtaD3WiEGJrZ5a7N15K
3KuLII6ZzBNe7tiL+565iRH0eYHbagjltYzkDIkjSj2g6ebTb89flKooiUw+lFClVkPZuINUNJgM
pYfFlz7DTTdTWGnbsvra8CXfZWWg7k6P+ca0YkyLU7HFiQZd0vHlteME831izDCuZz9KEu1KtYCh
/41RYCpDK4RciK7weBTR2/M8NZnjyxZgs6OXv4waZsrpQd7aG9NqhfTPN9A1hLMaJSYesctKjHFN
MaZP3QydxSMHySw2MyaVCdqPqj2WpCd9A3Mf9dB45rzcVrMVqpzQBTXH0z/ojfXo6PesJnLWGnKy
NaZOjHch4FsF74ZJL77MQurv6Bmk74dEM86M+uYTRQ+G45qiHFWV43vNkcSwo55Ra+oKtwqZXOAo
z/a23xzFUjkD6xbq3PWJsyVsT+aKxks6jOl+zoz4rg7M9g57y0xQTtc9IsSd9wSXNMimnX0Bb2yR
DwOGr/TpstUz4mGUuj5XUnpjAVvYvy6KPJVftwBfX76uESJ0hf2c8MHLtFu96oPnWcEum3Zu7eMX
BQgojMbdDI41ed0I4OD0M191OA+bPj6r4GhtdkcoAFc7lQ5TJQgCSvtsp1GQyCX9QO8yhewo6ZBm
omifR2mylnWZBzKfHqglyZiQ9vQ4D6b5DDDxixBZ4ClJbF4SO5Ts1NhJ3mGOQYxN3ER/pqrx1pNE
sEeLhSXEpf97fMcmK1McLHGOj+yF6OJQRJfqEnBw+r689S7wH2dTw+NZyPfHo9RRUcPihUzQkGaF
sn9QQJ6JYNiBXRr3nZGi23NkEjZnxn29fEOE5iWAHL9AyQ8lnRfLd1FAsRMuhxpHq0IPrl64BTWX
7ZKONNzTl7g82ePtB0PhAjdY3zhhrLvDQ1Ip0kXy5kMQze/bQWIVSQhDHtEtOUa+TQ01uZGdKvKv
5I+Pf6GhkeCiib3/c6CXnI/Xz9FEJU4La5Gu0U1ebRBc2qtAbzltpFY8bNtSJA8NdanfrjQxyqJP
oA3OUrWuxuNuwGLmpvSUGkkFvpjdnTX3z6SwjWe0Am/dTp2r4Xt46LCursdBbOe2kpEQbVaXIjH0
j6qcjR3MA5pXCrbpX/qEjB/b7f3pB/lGnY+LpHdFAAB9fj77x5NV71IzJwiZobFUAxgiBHjLahrj
qJ/EZ/Bi9V7YVYVlRbQE6rIANjShrnmnCaUmMYZMyuC9RYzLmX7zG1uj5XTHln1RML2GyHatNaBL
6yl7TK2F14lgjA82eshHivbm3WhVuBvmVMt+TKGh9CQxOWgI4bgs1JJRwUOc23L67TIYv8nkIHE4
4wK7Ob5ZZKjSo3An4TMry7sswacpZT//1MyScKN6nrMNiVrnlCRvvdcL74cGFN0K6KHHozZ6NFa9
abFRxeGGf8siiKQRP7WR7L0zs2H5YB6913Bz4G4wFdibLfCJ1VCYT1yXQp9fE7py5SDY3VSkdT0Q
vy5vYodYgI0SDfrXrGvzHUYbuS8Lx6QUWicP+pxXPxwCYH6iYVHvbQX4wCYj9ujM2vPq5V9+IxMD
WRBNBeQIq984FFi1TTw4UmbInSP344z5dXv6Trz6tq4GWX1bgzBUIkIGuRFWNt5L0ux+BE0QfGsx
gHSbtogjdY81avwluf7Pkz6f4wG9WhKWH8CxhO2dxvu5rrgmnSB5mWUWep9yA6HnKs2MYrGi3TRW
f92Z1oPVNmc+j28+fWCeVIsoq0AAOr6zQ00GpL2kQTpEkBWbIcwBOxZ2w+mr3sdFqHw+fZNXHV42
EMtF0jlfdi+wNK3VgJaCkk8oIvCFKnFHSpISkhYw32ZKzObX2Of196J0UUX0OQnWNXo6Oz93cj8U
cV7N+Rc/YvWoyXi0loBRxceyRwB5NiTGDWa/8D4pKPMSnQ4DBFCbuwnsybjqJzz6IDj6C0d0w701
O7UP6zr4ENulAktNzBeuDMVDPrsWH444uC6a3iJfrTf2Jc6QfZKYkFsKAgYRxUu/maEqJykMNuLZ
P56+v2++KWwFFlEJuRTrohxdsBCYGG8KxEDzKhHRA2377OL0IK9Wp+UZvhhkdZKDnuBGsJkVP0bt
Sqx7WNPzU607Wcnqw+mh3pqfsO5t/lo0fOuFcBJmP4ZKAsecjJxgW8wVqSFYNtV9kLfqp9GMjV+n
R3z9FmpMTkhrfFQOxrzjN0JRurouk9qFfAgaIUq19oMSgh8sZsAn2UQbe67qR5NQvk+nB369/jAw
ggNwYIuAUKwmZYPyHaBJ7vr4es3nweVr6KMDIk1v7FQ/A3D4GBVG9pkwO20/4qJ/Oj3+66fK+Gh5
+eDgSCRI6/jCZ7VInSxJXB/ZV/4p51TUkmJFxiMv4FlxxZuD8WVzNLYiaCCWP3+xcU0DOJ0ZxCW/
d91yl1YREM0My8W9MpHme/rCXm3OqQBwYv7XWMscezGW0k4TWjmeaBEE7bXmZNOtaEX2PhtDIOez
TDIeLglap0elH85/d73KwKAGpO6gC6WZczzuoOW4LfGebiODPPAQxYPmhWM5y20iKlX14CcP70tR
We+SUBvbTWOBRcBoPGQqU1y34UM4Csae1Kptaw/gKjawm6jZJ55g9InS0n0ZGK7EJa/F5jbCt2+R
92oUheeSgYnmqiRwd0u0u/k5ktKN9qNRCvrxZdssblvC6oCiDu9NsAzvpNGkMfllOeyZlJNvucT8
Zalft05vb+hYID6WuYEKpVKRzGwIpDV+YsQefxVI6G/cOW1J3hZN8mnsQNdsCjqllMrH2fxgQO16
akYBMyCspvrJSoV6G/QCfmmduYW7qQ2LvxfBTFtoKkSWeQXq8R9zh4d6Y4Em6Da4aewY00hpjldC
7XtQuEEzRR44qmqkoEzwl5tnNTiX2ck5R9qVDG8U1BaaT5hj/R0KYhj6dj2rlygU5KcRxXGy7SqD
QGK7csoIiDKZaLmTpM5jakxN2m/rgaBdjzIExA3PcpQLtQ5dWu+FbJDpVSwHQv+otZNWQazg+vLa
d9DS1YQs5FXwMQ4NKvYxSRqPYE8ID9pL0WU5LTZM4ZvCiOoIZ1GOW1qLUtfw1ABuqW/ZkiDzMIso
/CtgO751Y5R+bXr6WV6ikoJJ/KNJ5rIIHIutO3msCzVh5OxMQjfGdU3E43OPbu19RVP3ORpS0W1U
O1czgHhh2PoOdoD5qXVySAGw3IL0orXNugfGq8J5GEeaK36lKXbsNdJh71dPbf9BawtqDuAKIERV
rcXJT09rgYecwOh5K3B6kVOuhIDh6AwTSFodwkld7PAKYjYNEUi35JdOS5LpaC2hprg/mnsqVESd
wo2EczIcIlCBwhOHCnvDvnMOIamZVMkdBEwKH6eiDQOQsMVJtsSqUnonYXVawlbrQ+6qtkSw9kjX
MI8fklmDQ0qrYuXpZ0AK7DGAHmTv2KM677sl2pXGPimvc11WlO70QrufDjmw0IOaYZmVQ39Tw/Im
gPuQG6vRkO837eL1B+SxZMu61qh+0ZfAWZJ2yJ61dKoi3hzazWXcqCp8BKs0gWqZhNbS6+u/GYck
WzpqOPWUQ8ItjoIZQ3uofqCXqX+1Dlm4ySEXF1N/81gc0nKpKPdkSxqBbfu6jEGpy2oiwpiSQ/zc
GcF0lRyCd9ssjiCn6MTxGlqeX6WHkN6W76uzATIwNr4aLUG+7O4SOpSY6f1aqFp447Tm+KAs+b/z
kgRstaKLLuwkwgaYBSlpVoGjp5uIo86tqSTkCJM5I34M0g2hB3Cj1EvlkDqMGox0QmfC+ePl9ARn
arwR1BipGiCZp8Iwn+tDjjFRoWQah9GSb2wfso4zDobGRuhjGV9GTVp8AW9RfCH603hqD2nJat0A
yhJLiLJzyFOeDtnK7iFnGTN/QM1zIfh4lMTIYi47i41JY0QQuwB6wv7TL1orUjBDkoS8qeYrmWbx
93FCQ0SEbpZ8jqA4TYDZ04YF2IK9hf+7egzRtGte59jdZ63LbO0ChuEkloWBoFKIDNFHkrbtj3oi
03ZHHjW0ayAO+fiFypNB0MFoWul2iiP9/RgH/UicuUKEvRsbqvwRNwvUD5QIOMg8iVtBTvakdJeB
icGH9i3VnY2Gi2D23HaJx9SngKzUSkG9u53CDEIJLif4dmo3qldL0S7b2FRelT2/S/1ameksL4D2
EGbTZwrxsGCXI5W47F6dfNGaiNGA65Taxo513AgFkWk2udWd+NqPbQgSPETvM7cRTCzoivi1plFV
qHEmdqZelgTKh16FNNe6SOF2753ETpZM9CSVFxro4ydd6WWwr4h9yi8h4stqo6IFdjdIlAP+PoSh
2EkVpN21bo/KPopa9ZfeLO48PO6pvMksEkigNLOt9GRrDsHHlESM4l4Ar0kvYHlT6Yw7E3qCgS4e
OJ9EKYqxbLanDcgl41NqVjRxYUIq6kWipWX80cBKmv/s0mQY/MoZ4wLGW1tda9IljMKO7Y9q7c6f
TXYGxpYV1JzBuATxJ9uA5k65Cw/DXdrhA9qS8V0k3wNC6IHj6ZiSERm4klsoM+qdhjapm3SupOsJ
ESnfeqV1c4o51Df8LE2a0Z8Bmn1F5jXezbCz0gem9lD6UVhp/NIYKJNpSnlpyKD8plJmTz38uoSp
AqcOWTtcoBvGVSwzPgJloXQaCy+Aud2ANsXaor2jI582TZdurcmePsV5pz0pgIUqL4zTCNoc+5Bv
TkzqO/mmjb4pSNSGTmJ25mNoB8rnujWhaSrGyM5baXt4/h2VRoJjmzT6ZBQLjBpQWfExRwGj+3XZ
a7+Uuu+eB2OevuA6HnjxajO5FgFpQGxQJtFv3NmE8x8panU9N1Rjd0VQwh7MRJxdWlbLMxuLwryn
GpN91UWk3zXwDEd/msqy+2g0SXxL2LIBiqqc4XXzTwUb2ruVvVX1KP0ekUMNPCIpcsubJrCsG9tJ
+medjOuZPNnAvgHqX32VZSOVzahCZ9pyrsPGS6aydd0BIOguyXmuu71ZkUfjaVmhIx2RoyCzrCfA
hN8/W80Oh4z53oyK8QOIlqnZiyp2qrt+NgfHtwdgA2zjpCvoxjCvN6jEy5ov6UA0K5vvIvIn/FeB
ZwPR+5Z2BaB4I8mV1uu5L7cKGYXuRpQ4rzFsg4bx6mS8CvRm8AYjfzZ60h28qjaV24wkitRHUrOx
BhuPcMwU4mtDIarfA0xNrzOnqp2d6g7Jl5L3sfN6qWS0F5tKzl7Wmcpnp9V4Ca0uar810zRaXk8Z
wNraSuVcFaUBjalRgN6whyvEt2J09qqRdTjB+b2bPNf1PRhEtf2ejyJUgZtlegy0NA+o/Y94nfwK
7AdAproF/9nBsL8CWFXCvJ+V4brh2H2Hrr9IfbUT5kNGLDi1yrn0IFZz1XmasD02AZrm/kBuAPa6
vuTzDeWk7JA+KgMpBmNV1FuiP8drB1J/sE8U3Khb+OSa3LDyjxDoLQc8el7WnWdHcf3TzEf5y1Fr
dkRFaOe3hJYgFw0bEpQ22ZTYKv4lRyHcAdC/4TU6yEc2RKarboKAat9Gq61QevgeUzjthKhWG5eO
dbej12fD3EeIWhMyPunl9vRJ4vWZnqMopZmF0YBTb92MqtN5tsdID3wzicW1qRb2jaaF2eXpUd44
97ILIAzIgOdA12tVcoQRZDmz3gd+5moTlEXugheZqDzjYbaX68rDfZ5OEx9W9tsXpwd/rSy2uMYX
o6/OSinB0mNWWoE/uXpy12ZOK7y+6OpH22hv9DrXwLzV1SVxCuIDMR75z3TJebbR/141mhtdW219
rtP4xhGVjETb4vymUbFaV37F6A4wAjPXN/Ws8wY1kQ+sRWzXi6k+c++N5Wx/fFTk2I0fiH0c5mnc
tKujInEEOVBhsh9ksPCw4jp9ThWJkIQWnHmXZLobbmKp2jcWN2re2t3wQVFzHGCt0XL+iLWm/6rw
vx+zME+vXBVEsW82czIwp63msy6GwvADq0tIN6l781s8U2AGphoE3Y52vH7nTCFxC1gqmmEbCrV5
QP6kvwdLoX9rw14hsHzOSujLRQvytMzr8V3RJe3fmOqYTxYbBPoAk77W8X2wc7MZaPG6nIMa8uXT
tN4qADbOvFBvPlla6AbFFkES8mqyuXGKyz6m+GAmY+kDnoNBYOsP7sTR6/S8fl0C4Lm+GGlVKStz
+HidoPTAoxsvIhGUF9AVCYK3BALasMIpFKXR4+lBX9fMlgoWvWtqSNg49VW9w5JDEFWg5fxpbsjH
1kXqxypxPzdaQJTY6bHeWjXoyAGDoW22eIaOH1gVW3FTLLSIhJAfXo0yvRjRtD8FDdBOz9RL67Yu
7CH3C51P8umx36gl4/lme7mYPk1ha6sLred+HoJODfzF8LHXbGlekgKjeVVlWrc2YR5epgXJHef0
yPRG/JN3LQEEvytLpEdDpVUHLKGZS+Pq+A4MdsDZQaeCbuiDALoJfU0Ycf9nY3KhCf27/wlO6CWS
aPU//+s/Mole/kv/9a56Lj50zfNzd/ut+n+AXsRS95/hRf/dyO/fXqKL+Kf/GYvh/sEyAZXc1hGl
LX6Ff5GLBAkXmJiXNHU61TSN+KN/kov0P2BMGdigUMfyNV0ym/9CF2n6HwfDzhKoiyAKdcPvwItW
xi5+FtbZBTOG1xKlF27H43lBpGE3CYUGb0Eh8L2lDhyt5jm8GGjMRpe5NuSXNsfER0lK1ZU21RD8
rBygcaXM6WPcVv2Vyq7KDxt1W5tZBnBzrLV3VcxpyMe0a101ZQB2VknEgz44xQdQx0650202LYc7
/v+n3v8xeVf/89x7eK7+93++Z/GPb//4+Zz9w1vQMy+n4vJv/zkXNecPvCnwdJZVF7/g0tT6E6Kl
acSw4CHku07Q4qKU/tdMNP7A3sgazaIJh4aCO9u+FxAtWvSsplg/UJVYvzUT8Zox1f69u6AXxJeA
pilODnSclKKX7+GLAriusHQmTbWziRnxjZBT162rT4ZxQ/+6Lm56NvpswOc2zbaDO0fj1UgF7HNk
SgCyeO05wbhScUyPNOcp8YdAkjMWzvh64VyXoJRkMk0uLoky/zDlluXC+k7qBRI8xU96JgccG2EO
bbnUhyj3jTQKQHilarObNAkYQGBB3kjQoredUQalN6vGbFzIJfRmj8No6ikHdFQbEzGHgz+64fhU
x3CDL2XfatMnB63mxBvUKY2PijS0/ZqogAtdK7PQ6y3CqL0qUZaaJRv6rySXz5W/RHxBhqrypuKl
JNlgQ15d2FOczCNCPAorvnWVyYJXoMuqobY6zcqGI1T6Pedj8FW1e131RsOawBs3jvs0x0n8uW5k
Me3C0YUh7YCi3pBPpZEn1QWg86ESDJ5rlvYlQKEOFBXJOPdRqTnkUld66XhGFerxdjaVctqGIKAA
yJZxMHq0G6tHwnWbhkuKOVnZRg1E3qSK9gFmHqwVxGfBbh6sstwODRfja9ohTWSMJae2SjY0co3u
axvjxty49sIMDuzmrpC2HlPgn4l7oWjqVnTuh1R6plqZxIzZWfKtcRvyMoDgT5s27qBLN9nQUzma
hXFDkXaWe3WGrelJDZupr0WOHD2jcEmwalRR53sdu269qR1Y1w9j03c23ch6iC/iXu3by0kSxnPZ
SvJOqBXqabQNJT0AP9agqWxzUorDDRK3QvPaCv6BZy9tW6/v9bHaW3ZsTluLhENlr1ix2t2kpHd1
N7iolXwX2TZtAXBwC/lXJ63rqk11qhqZUJLvzpTo7TbidyDTVtyKXa9m1xqc5bSPLkLU24mfj/RR
PURdcwmXoIb/CGBMlTdTErn64jwiPqEes6na1lUzNhdKPpT4sfCpUWmr+lhzIPXWofJI0oBt7UKt
SkG7TkqbXDXpoFCQqbtxF8XsazaNTZrmTVyhAnmIZd3Kj1amJ5E/Vt00fMnjJK+8KOu7+DFDiJHc
pkXQXmHz7PPrOO70/o7Ktju8azqiOi7rYWydXTUXULh7ScH4c6e7qfmL362Ue3eiY+u3TCBrR1dM
i30sZGX1ngIuXaNQnfSYxLkJ0Os4DRYRelHYxZc4zQkIaErEwX5u05O/s5pcOO+yoiH7glKIYlwZ
c1i6vhLQ4dxH8Jh/CavoBt9M4yLdqtbSf8Dg3Brbho9aucOlEmlbuA55dDEanZrsXSOLSs+Z87G5
DYNeLbwskFV+p48hK1cQap3+s+TsA3FXDWR372oxhgxJIyfaWfQVwm0XkDCwqVXaiF5Eoa67LJWO
In1VLH+qG2UaXyCHqvPbJXInuYBJ15Z3usbKczGyWESXbTtk1QUcitjyANHmwVUT9T3qzrkayN9o
rdr0BP0Zjmmxliu+ZUSRBt7JHBual2BBP5gUgQv0f+Zo+YiPnSeQzvwcnj7/UiFa5yoYi772I6dM
vqS6aH5hZLd+TVSYK8I1p/IT6jpGz1uD/0OJejivoxqAg5Fa3pieYwZVwPqm8qe9TWIMc6hLeRJm
7W7rwMlgkytj9063OiKvXGT7dyQSqT/ZEJf1RY6pvmH9TiB8l4OInzW9FnfpxH3dZGT/fIrssvnV
qbMaXLQmcoxpVKxfCZp5F5k8kIxNoSHu8fIoKz85WusQLwFE82eA6pjnZVE4ZzFSaWXKoCJX3ZiR
01Fon764+NX7TVRS6fd4f6lvJWOYZJhs5mqiHiwd51KX6mBusthq4svGofe0m4tgfBpUM6pvtDxO
H6uObL39YDWDQrJXDL2ZD4ZS+UZgGp8pr6WGchFy5DDEpok1heSHQpY3ckpVHbT3SOXLTJhsXqTm
/UdoBsZzPJip6nNUmB568X+pO48luZFsTT8RyqDFFgiRWidTbNyYghAO4Q445NvcZ7kvdr/IarPu
abMZm17eWtCqSBYzGYFwP+eXg+6BlewcwZUY7aeiCILzULiBPpBQK5IzgGZxPZE29dWPNSkEq0NG
YcqiM4DLimpZd8IfwYnITTBXbhcGbeYAm7SHgsnsZpxH10mDYPWeurzuy2zyXAPtyV6B3b09hS0p
uNps9Jr1vgd69o+mTEbwQEg6zqJ18aDgFs9rL7VIwHDrxXafNF9eptQ2BsVhG1f3UuQLjRq0TA5l
NuYQHGRON9sT0czDPaLD8KWyyJ1OfZxwl7QMTKeaeGW/+9tM/0kNcPpx+hJdJlzfkmnZdOOaRYmm
+zD0TP202b28Cm0dVwe6Mvs348X59ZzMTnvwIIpu9KrbF0Xc90tbW+6rZS8JQT++29yNoR7yLOwS
h+tGjyLaTyKf9N4t++bZwXjopZ4jPe6YuIngGIRVnMN/dJq8idWyLR8YtoLfIB6C3IkJmXWOuL0J
8EKHlRtSf+RFX65oO+rCwETvKQcZnlQVALEyANGGExYK6JLUjPiWIcD0Z/ZQEHKft5rrTcUEG6Un
/6mdOS4tvCPhyJTaLGX/QGVl9yHH2Gt3RbjEp2R3T8ssmTQVDqoh7o7nKlroPsbO+OLPbf9Z4+Og
i6H3yztSCCx5zE03gCx25fLA0m5/uPlaPtdlUoLJxqWmhXIp1bSPk831jtQPd0RXe7yyZFcOO+VS
3Erce9C/x6WdfGxjUFNQ1wWXTrF4v7qkHuWO4qDuC1FQAzkPC0jwdrd4mgt0KfUhTOrOSus+8F80
5zBMNW1ufKhDxzkDxu2tbIzdodm5p4sjq5xp+CwjosAy2LikzLD7J1B+FRE+Z7hJ9Lo3oX+qc4V3
esTYRWCDVzcUv1h+Nd1p2gcIo2ag+Q6CMV8veKyKNyIyRyKewSumTDFJMQiua1zuApJ+ieG2KREZ
pqaDvO8ptjXzYvPo06s6p4lFOeWB5Ep6DpzJh4agqnSo9gvAKPQtl9FFp6wTr0cnRLxz7E7uHU2/
w5nA33LXKeNiEtZ8ZDP7dJ2mdhuoJdvCdn4rgzq8HCvXm9M+oZMk67e1io/9SRiXgccTHUVbyCLI
aMFQdkA25kpUOaq+xs5KfRoy0PnBT1At7FcpxV1TJwUR3u2G54xE8kEzhZR+xVlR5q+WlXt/ertY
mh1i8aXhwaz4dhA4Nc8MfvNty1gAwyzNep1AJfipWb2S3yY8GgfWQntNpimYq3FglbjmCgQmFo0B
c/u7rEfdnPujR8PdVA8x/DUeo3dFjcQvumJHC+K3amuqhbt23C2xR5RL0XY1poFaztlgBmppe2dZ
vyuy+G+aaiT3vw7L9QHqffj0EGoYQu6W6ZUIAK4PJCiNm61JiaCEoZk5tQzdReNKG6sOajFs7nr8
TJ+x3wRvDqQoQCQzg7+THLDM2Tkdy3u6Rws0RqX2XQpgk/4+b+DE07nRgroBAuT8rPZ0eJ+D+r65
60TPs7bD4ssuyNzY6WranumI6Z63Iac+QPQBybc2JCLptqJXX7KMxnrPEMUllEydrGmXzmM0NDhJ
p7SM5QoBF9UttoMWihoVTSj2dDE0tLdyraU5DL6fsp7IGxhj5DjaRrTBvFbUWxqvDQM9olH/Uy1B
R/Vc0E2vRg+n4rPKUZ8zXUmE8moZUuFg3G7b91xwDpmweAPTQceE8q+LIlgUJQsnGpJJ66XzjQgf
hmAoPug1nN7Xbc7vYrNKAr/CAUVku81zmBai4x0dKWdgXA9Me78mxG7u6rJVDrdbn9g0nvniqidJ
mlxcXBoXQxBP8ijapbd4abd+3BFIn98DnAUBss+upttxnqvPUi32d0FMyZAmCYU5u3rLlytiPjhX
BtwwMC+rN19Dh7v1gXrb4bEK1/KThBqWklXU869Q9QhsnEp/uNNiWWnF7fyrG3tXZ/Zo5OPQETya
JS1XBeXfk3ypqOzKqT3k0aGOvEjuiQN3b1bSTt4aGS5DBvjoBEeXwom3iGCgOaURo85P9Fep6V5j
cNF6o383Ul7xQZENKg2rHAMvy9ckqNIp8M3vZijLD6vwqo9hSMxrLvutTLGrxDCr6G6vnD5nI+Sn
24cmloqShamesMHN421AW8BrUgHC27uWSP7xFfMxhH3psb6lAts3Tl2/kc9ySSCQ2876sKlzhloc
SopJXDTVLMAuj/26xFt1yP1ifKB7EdFOy7hzvc5N82ebl+VlmfLt4xTYKfZs9MP3WAR6PvBgNRcR
gk6i+OupMjDioifjefDpnJ4He3qtddK9I58IIvqsjANWRNFHfIidZkImH9Q1U/PCdUvyYRs+G9fr
55ukQuSfVbBr8cXYmPKkWmAUxblCSZNdWs4Xe5hCzeLlfnVfbKUVZW43BacDrJkORUsC/anii59o
5zhn9XRr52Yp2rVhYDDdix+MTOsKljHfD7aXfw6SmJAjlJK8ZSh23ZvRCF5jgZ7F2wtpuu3Rn9mm
0iQ3CJ3q0PQ8Ie46uDuXY7vN+nLjg4u4C72Q6iJnvORSDfdCEyoJO4KUbhdrBsV949IBeZ1s7eCl
Who/fiCxdjj9pqWw3xbXVMxS1jBazpRhqiPiAQ9/J/YeAJ37UgZLeYdybyXSpA+kaf62fvxHgNr/
NpT2ZPv9/4LKdt9N99n/93+Z/ztuxh/1N27mOX+B3uN/OaVrnWDaf+Jm1BeTNES2LF2l+FROFu5/
ILjBXydIFwAXYg6IlUDrf+JmjveXHxA6B7pLcsYPEPcDqf87xP7P//5Xy9E/egf+BTkjiARZPF/9
9A85Ev/ur5piitysJeHBWZcZniFfZZMOY7mq7k9nDyzZA5+RlpH/pANZmYPFDsGa+0bsMCoxJ0Tj
wjhGbwz0vycFl1RYnE8maemtR7HY7wSBceURSXB053Oc/Q4pL3kspGXZe0/ymdvPgsUFlKkuSOwS
NoZKjhYbxYSkdLmMmarTymGzogfQjr1dDqh85eeV4WRMRjLPR9qCX3CJnpIEurp+Hhiq8j1ma+Vn
iEn8PvOmZbMOq7X1xfk4T4Zm2oJPUJYTMf9ZFGJ540VHwdrJUKKdYGr4QtYhzWGiefB6tKuSYGUZ
ovtLtqi/6LxqUyl32lYzy4OL7NuVQ4r+NY0q0ivbT1B9dElTgLkkXUs2gtTGL/g0dDP99pYPbMWx
ZrXvo7+t4W4ZHPdoG9ds4IqqPfSAgZwRwYkClQvrozFJpNOWCJ4X7SW92sNMahvdlB3woyH5E2zA
IaQ00cG6Hjvy3evMPVWQpZrV5XVuochSX1bLBApa1u/Ud53yo92erxPVk/+HuvPttnEJRUi3vIiZ
9HNXemxOXfTEkqb+RFZsMXfLclrO6am32jNLUFt1SFadkxxuj0gjMWF0S0qDEP1nJeJaXhc0Y482
fVQIo0LLZluRwXsZTRzXlTSURE3FMB3druL+FMPwKX1EaKkdLTYKmrr69vp8+jV54Aw8H2JjlCL4
+77ofP8rGift0NGV2yQFJD6DER4Sx+xG5dGJuk0d67k7EjHFRE0Mz31hhB5O5T++Rf8i9lElYaHn
0lxLoBQn9ZuckQsthR2zt8X2AUmp8o5TE1jvQFnrjV1RrSmOjmqL9owY3JyiNmGAu7ycjDcAv9U2
19yEZcfnZ8sJDKnZAdOKa7FPp2guKQhgOhniezFEp6h9X7a9faWbxbQyW3QTiBvGKIpoJtvnxzjR
oMstUyM6uSmQ8zlopvSpVSJqN3hfXZ+/JzQvhWqd5JG83Kokma7sohTbuegT1kTlnooiHEXb5D6p
2y7KtJZud0GuCa0q1RR6cYYximU0FLVEntOugfvqtb6fP25M5MGpItFHwNrH27wbRVHbz6QXhRvK
BbcQ75D2ZfNr1KE735BJEarLEZ1D8Np2ZVJftjiLNzdVI8U/H9up9PeBjMepOCwJ59CD3TBOZ8Ws
hD7ayzLPN0qN0XSpJBVrdKOOUcILllgW58EYk+ePEmu2H33N3AJ4VdGB0DIm3Fa8iXwZJxpJ/BPG
C5Alzlu+HxvtDEBOZfhB+ogqdoDubfiWszqCtFdz/Wu23HDOrKRfSmocQF63vlnjqzUcZqB4A/qG
eNkx5047mG9/kk18PUdybdO8AWbLZE+34G2CLdxJBYeNOfSChozfa+FT54aSxWScvlWJlSZR5bWj
G1/sw0k3wwMKF3aSuov9+2juYnkoEgogwwUPCO97wdGEimWu+OsE8xUOvXn+k7sbQgYx8Zku6Zag
NtjjLU2BRBnNRWC5j7A7VfMYVGX5cJK80YPLknY2r3bc9nT35RNNo4ZU3QPETHAPdzF8bmVM8aUs
FMtwZY+HGaH1RxxZK9Ifz+45aWnR6sRHvlDqeebJ0B3QazBcpWNY8j0wWkTWvp/LerinQBGuYcS6
b6c1RS8iI9SSl8liKQBgEo5p+PTp9ZZ3f/CP5Xjq1CV4rLkuXGDbnRUWW5SxtUftLhnr7tZQFyI5
hJRO1j+uKhp5rIDRWMRyscQZGaENe2KHOu04TXZ9IdWpn5dX0hc3iGTlMwN82++X0OXQTYQd3pFz
E7EG1YtXZhScUDSVF2XJTjN5bzWp0/xa6Kg3n3TeYD+vrYLFCOtBP7AXqatgC9FROE4TLrx1xBBA
F21FQpyMbH85GohtTxzqaftwyxk0oIoegWd76ji8ylmv8S/LmxK55p+OqZl2sTjfAMrMMB+1wyN3
Rs4n+UoiLnI7DUiSfEIIySpbLiMTY8+dg0oscpYo851JgYB5U3f0NIpQ2lRP36qsEUdnlJiUAPWj
FcyIoBVtcgHUPoCxUPW0l8Kr6/3UxOu90wf2G5gumWOk3wMXBGSEZKUS02dJyn5+oZfVC9N+SZIh
yylqG4jbH6PnxStQq7oIHsvUo0WuyHhuvbMOAShX9MJplgqPxr19QTkqP1qdDfCHDC71K8wQFN2V
Q5gZuKrwjHVL6V2p7KndNdtsOUBgQ6gIv6uj4xJAgO/wC8ZPbgdaliIyTB5qnwIGkJqy+kCuU1BN
s1UcZg3KubvBRQCSsZx6z5PaaP6Vcz3c8lzY75UOKDaPKaLY0oFX5IOpJrDQvRtkzCTAfJy6egpu
ZXfmZYb9OD3KnvVUDH7xukmdfIGLzMCgjAghXAnqxzTQa0c/WdLYXJ1FfF6FPd+PrH0dXOHJ4G0c
nRHVImkDDaNDPG88+0TPpwO5xO2eomsreIz53MzETTo0w1q56gtgdT00V6zteUMXkGN9S8TQ3UEZ
stQPubHU+ZbHMy13vpOHWTw7yetEHd3tuMigyWLqdTnbk66/dUE+4gxBYlvu3aUa70QkkH8uyuvK
DBdLgOBX5G0CQlk3ZD/lnEy9oYZ97xXd6KXScrB8jBO+vr2vPH67oLmGnbEbMTyUWjGryGUpBAGC
RX01Y6hTZ8MJR9zNACvbccs30d6wWK1vU+81RHZO0/bH69Etpf5Qxsue7U80V8MSh8uOlWq7CntP
fbGeWC9SuPlTjsEIwbaZkw8FGkXMkVuv340diXG3DUq/icWiX5U8KTykYhwQyK+Akik/WZ4h8d5+
e7g8gtStLd9kvfAsntHYhg4YVlv9Gh2c/OnqDtFNjXob7ePCgXJqqAloTu376tJbtHH3mtYfclUm
7e2R6Jv7lpH2CyupAu0oh+Zx6Gv9nkxL9ZWbJUH0OUVAGQtVvO96zkHSG0REzyOr4zd1Xequmkth
4ILs5KmPEnmh53n8zQgreP+cuf/kTu7vO0X4GIgqscBMP6r6hRTJ+UMA+/aYdHo7my2w66zUlvs+
AYE/sOzhS4Ln8VegNGh/fzCIXP0hTz5Yq/OXNaqD39GYg3cuBLl8qI0OxYyMtuTKeCHTlaBCVwJG
9OASPCnXC1yQn3UFHYX4smY6zltT04IELl/TU72p+GqO1mZL17xaUPJ1FiX0NCqqj1Druc9gYyIv
Nf2Ix8Ba5rOmWBaJNHWJ71B/u2NKty9NnP62JY9rWwflqaR8PXc49uGuYwnGrnLbwp11qgNsObzz
zNq8iHHJG6ZuX/k1Za3gv9aLKye2XxLNa7mPmp4m2iHuaXLsV2W+lTv077g6hjYLZ9Ds/VxA9qS+
a6wXsTTzZwhvcwo8oe6qMMZCbsig/7xWkp7CYavG7pBQR3W2bYJyZXTL1H+SL26JTJglhKUNzEQX
rCpKrLXYsbozFWx+krrzioEA6SICv9YiwuTMVD2O5w0uoEi3iGmaKk+JLhcXjaoyuuHiBiODsp4E
bog5cyxfXfC/CPQAlQU1wJSFk7ltV8S6Ms69PUDC6l8vtWibsz7ZQtJhrXpmuAyn8CV0/MFJvWBC
QElGuA0lYxrlppD3jUpp9+2+KZEMk73AnESEcdz7DKxrwu1ihV712/CUIG73Fi4guqDt98Wa2QKn
Qg0hp0MzUEopIkNsqs0X3Zfz4r3yPqs7R5bBWx/jgMnGESjGspL6VRh3JHeKwsV4D2JR/CrIc4kP
0WYV2yX7Zdfs2ML8LWulmL8J5xRojrFXVpkaiDg78HEZz0SXjMFeQHCu6QbKjWMkt12shax7Hd4v
nyVSiWBts6Z2Ylg/TXbmwV/mZt1NQrNcDm4DTWOZ2lVnMXbAIusCYxv64dvISv2Rs+YwBHUFs1Dm
C29NgW1+VwdOo46kYfZO6jgmPmB5JvAd897CzgEMh77EJ+oKmnEb+xsrMAO5ZcnQXOP0m9xDleMk
zvRiiQ47EUfZzowrRa31RGQjmntc5VlEAtqwl6GgyUEBTYePtQcmtyPyjLU0mrcyP0O3zjW1iBAv
29yFU3VsNokCfem6E2PqNWF7buI6huym6aLaVxNgZmqjZWES3wQGDmKTgUwD/AkYX009PMEddfJC
hKQj0IqqJEeGdFS4q5XilJ3yILhJtsaLTx1g1sPSMNgehx4UPF1D6lqvx7Vbl8zJKaLlwk2Sr6q3
kN7q6LQT445VgkKiKayzAoR3pfnV0eVZ7ZvpWddytI4qVMmUdsnguhduYSf5MzZAQ+05nbU6Dde6
ZnwtgqpPadMAxePzAvmzDSsu9WjpfYgqbF7cqpqO76OuebQOfTiRfFZPccXo6dU8v/4PlT3UKEd2
LIQIOqdAgBD04zQ5uBNqpCSNAzB5UXhDwc7T1BKqXEdVcY5ZI6e8mou5uxFUk1ZnFLgpaPaGPHd8
mXaZ8/k+UfHk56yEqP5Q9MMPXW/06VfND42POYm32Q2swdwRNI1NzQ0T7X4JL1K0NoV229yAt2+Y
MnFka7BG1H+pUzdbdax+pATqR1bAN0jDnOzz3tvj62XZN2NgevRIAxm++UmdUNkzJurodL3vTEe9
6gW6DmYfs3VBfDuyqdc3VlSegoY3Yv65NmmRPE+C1R93+Y9AwtpOYgn/RzgxuTz99wOaoBJ3ghTB
QcVV5OyshNruo0/eUDTuEjQ44Eiu7uPD5I3DfD4vXTTfrmq1p5vadGNz6XBG1PdJp/rySRAurDKD
ZYx4OvwMbQuqu23RA7IbqpbRS6AdWWc5LIdp5Yhf1dRXFzNPdZ1hmgiCg5eUQjyNf8tRWuKHuI5H
jWZAs+D2LOmgJ3seKLQsC7D7yYdWbOOVND96l7+1Lz86GDZ4Ve10Q/jTmVv5ikaQ2qCbScgZ07uh
KJ1hH4ZtUn1I1eEsiZpGX6huOJFxVE/j4eElbg5x2Rpz1XvDarhRy9U6GoJc1v2mRyp4Q69hx8Rx
VYFI/ah+XGSOeUo8X+vs/cqJV+hJhDF7yCpF7r9eQnVeymYczrngR560oO/DB+35RfUwRi3KIw95
QXOMpKedA9kyqJOmv5VKP6ql7kfB5CWLd0XY77juYIXROKkfvdMESP6Az636Pbd5AMs2IKnO1h+d
VP+jmep+9FOhqokFO4mq7AX6CqdKPb7HBqB7Wwa0I+6PFmv50WW1fMfdvjvJtXIsrTaZEP76WDq2
gEagNMxHrE0w4Vl4knyFdpcsAAAOSjAgyHbdV4CC5b6XURvjQjkpx3waIe8AB6BPyCwJz4HfIKXQ
c1BHvw5V8xYvS0c024wkrdy6Zj1YrLmvZY9kDYvYivjtR8kmwM7fMZHLj/VH6aarmM578aOAI3hg
uqAjluZI6fI6c1qe9HLyRzu3/OjofMI01M5tkuQdlyFKu80JmVacHwWeVcGCpj204RcffjR6SXTS
600/2r3+R8e3niR949hMKPXCHpkLE/zCKCopcezAwnI5Vtd8mFqMmuu0mPmmViPmt2PZ9QODVGez
PSORaQvEf6HVlPWSWioEXjuK0UGe5eE1WquHyZ96bc5PjgAsl4Ti+VIdZNIoc7DDkfCV1AryQT3a
MiHWJwBDCveBqOT8OWKNcUxaR2PvfVuW75NfonVrXRa9bTG4i1KDR7TjYrdPTtcEeo/1Mxx3OpSE
4UA6tqU6dGtv0/02+LTY1OlQuMq3Dn5I0HtWTPhtDmharJEbIKnDszryRL2bdBeqC3ZB2qR8yQJH
8fAIMn70aYSI+yOZMZvzmySFZHqoc7uJz/xCBD5vNklnD6201+V7mHzBhNrXI1vlJVX1FAcDDtis
MJStB9w8LMkFx4VUczx+Flh/5mtb9Wx2PTlgE97CzkGEA0rX5Dh059l1sYrAN6/6Q1T9Kt6NG8rx
SYrGAF2WtmBLoIo9BBZLW9rvqjWNWuKTXxmoi+EpyLe4IrrQjYsvhPNzAQHJ7Bs+dqA/4w43PP5L
BI5J6YJgovq4zXk0ugcuJBFoogcqpXZck2bvEzZ/UXn5+tzj/6yOU4xvrcIHGt3Y/QnkrSI0N77l
b2es/xplqGuNQdblGFJFt4X6YqQ/vdiZYsFENy9F/W2vQn+rrnR+waNhVy9nbbd7T/uMhyXKE8Xh
SjEWgg6JRi9x2s06P6nc2l1vmegqoqXNuaiRS+DOVzHFM7Pjwz8vXhsvx9hDmZrmObkDqcMezilm
qfVxsGJYfrQeM7btbazxvPJ6nwxnMmYq0q2DpTpJpMtaRiZWphIQJSAiW78mjiq+rKoOEvAkaT2q
oks6CAHVuPsVlAmiVfLBPm+XrribXP6kTMyWuQYqwiI9ayypDEqm3ANnLsFd63ZunkIBxJDWuSfo
qSnm+qsjrffXsCUzkS84C+N0sooFf+hMEiwfbVH+ccBA+SvgdZW8QYhuM/BLiDsYjPxkx4+nT+0Z
KvKQ6SiGQWEcwsTWuX+FoUZhG9eT+1DNZpl2jlmdT9a0/FBGtXyQ7VLgf4wLmtlNqJ9RzlVNNuKg
mXbGuAO7g3viV5wJn+/OVnF+mAeD0YWnmW18wZWH1kNt0Xu3zIFCU+L231M0hman7Uner4hY8n28
RdXtKldPZgXqOjcVMgpuaWCJhz3u7OnBZ03pSJqoim/DoPgAKMJrNJl+fsQbN1YpR5uQvDBDcGeV
Oa3x47YIzt6Kz3PGDFGVB9VTLZ+GJEmh3rK6+aUJ7JBNA8fydRKVGpHlQsUMZ5dgHt2mit0RVoc0
b1ELe2b5qig5LDfpfVCVPi8cfKr5g5rMfE+46XcCqGi3ao6LK5SYiFbLsWWfmXL6VdPIot82E+Tb
/PKZiVdcuzmI/2yt8xNipaQ4T0iImCGkyiXeuQ73buZb0Xy9JFbYpXzp6pttqgx4jbv4yivKuDl0
udMC2roqhlDhAT0njzPWWZ3U5Z+gtZFeV6aFuAkUTWl7SnGZlqvZsbcdbtyIk6WWJE7TJKR9jF4L
mtCeM7C46MkZZlBGOp125ORyMJsIFo4aSRzZm7acpzwnNx4rItLfQ9LEg4A1dok0wRvPvA8rhu4U
nAZiKIx7Fk/V42Pm0QzDRzF79q/YiGQ7NKQT3Hu9rXmWqg05FzqX8kty2gOKzLFRoDk0PJ9ysXz7
oldKf5LLvzw7fJ78dCI77UaNZHdnNApb90glCJSpom5FDjIY+K+xdsVT7ztiBLr1nDXz8L6iiKZm
qbxhMIzvFSXX/qlmgP9ToMLRaQ4CHJ1tYUO15ljr4jXRKISyZvLCs034szoQ/+QMme1qDaATro3M
zFSNzTkboPvI/hZdoEvJ/f3gV8Gys6lYQxC5wNCl7lQ5W1aF7RZmnvb66o0UKvOn0lMjU7upp6/I
3xr5EJrBJDvXPkHBgDGQQXHcjQ9GbYl1GUatd2PIvohS7ZvqNWxq+35mCzt5pzHWXQ18f1dIBLFB
z6PYyBGYHJVx4XkU/0yt+uMrUnAye6bbOx1IIVxSIu2Lh6kZut/YF7TcrbYefqFqyJfUVnX3+Z9b
Wv63MfB4UP9fFPzNt/pd/6s95ef3/82zx/FftEvhdqQ+5eR98viT/vanxD9OKQ8BjccPxBfzK//g
2T37L5+fJI3qlF2EkQnv4j/8KW74l0fBoh2TBOqeGsPc/8QpRXz5/+FPsYiciqhQ83/CZv/Fl4LC
es2BbWlIAKi6Hxo93kI3N+d94mx7Enese9vlgwGLM5FggTs9SY4usrJjlUfjQyctDla703vRN+Ks
LAg7Qmkw/mlQpRATusqP2RsJbZORU6fEF0zfcOikI5imzjrUuDuY8JkSlwR6OfSLR1Rnw03RkTGC
vx+BJ67HLnPHebnG1w7lV7fbPt8c+5ukhoQW2BXdT2/L6AzAWN4naAsvumm2nzZVEalRlYKGqyZ2
zkMgndeJ6K3zqqnrjy1Y+NjJcal3mojgQ9h54Q70ML60HEYOZGcyvoboNFnAIbaLe6u9mJcoOvej
sjzXTRE9iCZfaQg4Ed4upvgUUIaOAN93SNd3jE/RBRlm34QhLPca7yOi4rGw3qJ54AydeqFukLzq
69Cegn1VNsGdiSNyEOz8ciilc2MIFDrTYkYTjTzolWr3/LmUGvDMpTHsTCf2iuK18Lb3CXPLZUNc
FNLZuilfiTDSy96mGuwIzm+uxtJV70swzwzT4fDHo+j7pvKb8Utuxr6qhgRxV5kHMQtOgbQXNsA5
19UWvywhjbesWd4FErm8hKoucgTXUUV5qC78/kXgzxjACmLnU+m1+ezcpj2nSFF95YiZSHeR0xU+
X/VAZkJ4tykL+Z43GlJNkzpxGe7rvsO+FLvjDcdXFKUkXDGyTbG0/pBzWu7c3Mm5t2AYfuvYnU66
49FGLllNuKkR0503y2Y+mrKwPggEqI9cTYPMSB9KbsfCHq4giO/aUFTXBFmPezS2M9T0oP/0RQzu
k88u2cyW8tCSS+Jh9GkPHhr1NUNKP7WYIEriQ6T4NKLkeaSZFVHXujGdZXBC9V298EJUgi7lVFaY
h8DK2vMgVmjBN2wy3DB508lUdivmLceexBs4ff48rfnATcTj+VS6sXlyrKi9FSqWnzmamqMglfW2
MqegnlC7Oo00oRibBBpFQ9CBRY52f+lOqF9g00orW9UcfRCh5L9Gsskflw72rs5F/xIQe8HChgtg
X8SS1j5vZn/wfFgfkqsQVmRB2cnXLphRR6AIHRCNnAS8PNvqRdnMInmZdxrJiCX2MLOetw98Vdrp
Br2m2AtDlB1IQ6cXmcOgHRgtc0Z1m6ge/v5h/nUycuzCgN/ruBXedbMW3aFy+QtlVo+TOYtX23+J
+i1aU+bG7VkZNf+WeQUjy4rHRtK79tqeiXga39x+afd1pCZ9uVmLuu/8Cv1CoXt1mTiD01xN7to9
WCeFLOlb+rafg+Cprrpyh3I5Li9N3yQ3iYPhZ+A6h/IdluW4TQEaTGHgu5phDRhGwwIoB4TfPlJY
PMPtMxOxzgeUkkIspmtAiHvao11ZdnL1Xy0Iut2mXpwk51ch8fI/Xht255Va5V0FbPdgpiC8RIq9
lDej58An8G/OgV8hD8P4/QX7q9yFQ9ccFrTyWb552t0rs8VfLeBZJhpPPdW6Hc5ZkOPrRlRKX8Dk
2LAqU5DcW4yzv1t0DUc/8PLvogHDSqdSdecR9F+IDoqY4ZSMtfCshBNAY7yhdfQa59ppjPXWSztK
QGhGToxmwgFoFXm7HicghW8mI/cdEgBVLv6h+bmVY//WhU1D2Zo97CqY7N3mr+bdaTUoNl4LOHce
IfLNjJOwLxZyOrCRgMZ3gaVui6GacSrlRcNq1pduRrwMR2ETdPI24EAI9la/uBfGr4BWhkXqMwH5
NGQq0sEzx81034zVvJ+K6DYYyEJwi6o0u4Kk7CfO6PwODU3/4rht9z31OOZYDcb3RXQq4zysdlWb
x59+3fwPZWey3DiWbdlfKXtzpKFvBjUhGvYUJcrVTWCSuxx9jwvg4utrMTOyLCNeb5YxyHAPl5ME
gXvO3nvt6mW0qvonR51mwusiMIpo4NkwktZ2WSByVEkd4CbCN8QY4O4JRrknSDHdgRzX+rvGEP1r
Lo0x5DZpUWu8yFMb13aOe0HHKWOa7TlNwJlOBWGUjbgHT2GwT7zywR3MsOo8++gllVbt0rlpjsC7
uTuxWDtmEw6RUtZG7juLjPd2M7kB1ZfFW46N+Ma+c7xVtcYW15qmi46N/VoMKUsnbr0Oyr2+dptU
GIUXcvgW+7rTs5SAo5LdUozfNlJx0sUbTdcw1GBtZkvaVHNxG7GIvdGUkRzjwusQHfpBuxSKOX3w
8a3rtlmH6ehy9x1AEjI04VWPJQIZPIXtSL/lL1TC8Yh1poMsWMbWvncWF0GJvrpwVPvklrll/d5j
wbIPcayBDF0XHGeNQkH3VE9gtu3Erk8wyFAzYoehK0zMBjMbxjvb2whHjonPAr1/yw0LYv3CdOUS
5qiRRNplq1DAwNUy66rtM+S6BetJl/0Y1ZfVFwEm57UDwHFoVqt7i4dkBEYwojSpHL73BAHbT2Ix
66G32e8J2x3x2+Eyf19qulXnGsbyJmFIfs7TRQ+H3DEiVhwEjSwjn25AP7pDqsrpQAjHCjy30O+e
nKFF2p3ytNsMC9a5TVbwMECnGVCbcnIJjD8u3vO5GpQWtm4Wf/FwGdxTltXTpV0q+Ua8Z/k1iRLi
4YjZZ9pM+vpdj70dCq9D38dNhyMcv0HnSxxr5wlw064y8+4w5av9XHeo1D4qeHuFNWntZex6H6xg
5LknmPNpDebKxLIkHiZKTRORsGlyhTSZmtSaLu7GaPIjG+fHWc4UxAsMoGD058V+LvFAjMQLq/Y8
w+vk/KbG0xjVmtnt15k9fKGLSM+yr4rBwfes4eqJJiV7kf9UZXlCJI6WnLsRlqszquHA6FYGg2vT
Ypl3Lc+wuL4uJaUzKFvuY2JO+kYROM39Ero1mmNS5tt2LNFQ2R585hgyMt7MtNZ9ta+GKNYyPWjY
BR0qxQHZhi/RQSCyu+2E2fuhlkK9palhbu1OqsBGGzJQBE29X62WK1ukq+XYjzkOS6b4sNSNNEQx
6KJFxx6l8P6F6yiyU+Fp7iWl2TRoZ6zTGxOHhR/Xbf8tsaL70urH0BH8HYtaqM1mWedxR05WP8wl
3hrHydQnJ5+Qh7H34YFb+b5vpobQmV+IQYfymYlxP622+ErsrtzbDty/nOgXcZshjK0W/77CUa7t
1sxnlzyfeEdHhtG7oREmYA2Fnc92N5YJeaBY7ye+lo1ZLdHq2KweahpftqqVVQ/SWNxTrDhUwyet
BvU56dJq47Saw6ft5D/WaaigSYmJWLrKGeWViDDMf8SFXa9LhYQ4wMw997PpOPSVZUR5rJRdYKU1
PLd1MBk+k3mN+qkafRknZaQLN/ug+Fb5peBp50nQCzsyei3Zxyg3kcWPw8PLJU7Mx/U+kwW5Hn/t
erEA00YcqJ16g2VKf18qbXk011YP4snro3E12HflYGW3EsnxmKxtuSsW9u50eD1rGpFbw5uHUyet
+LRKyhvd2SquhRbLfd4sVWQQOwg1LAkRtxRzbxsi5emRmg8pdhUqgQ11O5VuQ/ASV+f8oFmT2+H3
qDFLiiHr170mRpIIqZe1X32aO5dBiuUKmtl7co3Zdklu2crZMEfr7gOgElXJvex99NL+bKZu+TBr
jXnUZq9/9zxiKIdisNR816CanFSQrjFm00wZ3mmwg6o4kV7Y/X3llHBy3bZwDJeI+Fyd7aCraosf
I2Ti509kAw3rWNbkvQgu02pU0ZEKun8WLUONzp6RG4idXJSicy+63WXprqzujRVOy9AxwxTQIx0g
25ZQVPyktspTzJhVb+4m212s1dVhHb3lZcWm+eqO5Rh2pSb80pmSfdcWyxkvv7HV3Y/K7aytPWjo
oRPnghvxgYr2IaMNV1112tAas/SRVELHPagZzXbT9LjoxFQyYc2pcZUjhO8t3/YYTt40axy+M7I+
G3eeWdsR5PX2JU/mY2ekNp4/QWeUz518WiMXCVO3qTmpc5GeXa2GLKQqisRb1jm+Eede+Yt/1xo/
czUrsXWlTb/tK4zSG85zVPVgwOTcr87jc2LouETw4lovoh2s1852ZvDsjpwPlNMvJzvmkD6iJp3Q
meMPwQLyCUmJ5w3d5zJwUy0+46IxsMEa88E0bTR0AtGflSmKJ89GNvSrtoVP7JXmG5smlppmRQlk
XYvHzunMneGuVsQWlg1wl95cVU0f82RKIhShBEUx75x35jpwsrNpm0dSZU5kTnatXpV+FcpN9rNz
cWbnnS5v9VvcQWrZQK3FxjIneGkD1rq8p8vNn53K2xdIZPEV+J79zGpu/VHpdmQPsN8Y73/0vfBu
U0ZPCXtWTEqtdMJygbRIcI+7wlJzysMfxsxKrsB8kii7r5kpzXAu4Vha7sgwZOSI/JUBFJG3uzrN
pteycFXi4qiqK3kz6WDjsTtOUWORniS1q2mEHmy8q6nrvZKfibeWCWEgt3UmEycJ6smxXu/NKI9M
0qqz91Le043KGS3MkKqeoTtah4nFBNaFppAbYa2oMViyn41G4FDF4UyDkjYFTsqbylEkjoYKAztR
yUWgMhGUZDGR+QT0jAcKyYajLMr4ESfe8CzTOzKsHKtznErEilnHMwM4YG32UAsKcHoerOaZnGRI
ptO9tAUU9buD3yiAMq7q5K9wopZNwvVy7s2eUKxsYAZvbBLSV8z3rNE5GJlnuRoxS1jOJgHuslUL
67ZtjzqbI9IH+mKe7rvaMOnqx2nGzMIaFauMJ0DGNkY85OgWscG9b5R7xL8ZbKZGSBDR5aGRprUB
R9E+kHKqfaW2rDLgziypldJa53lqYBsgGdoMfyUPlk97Xh2QGeYah001MM9jBRixM2mYW2eV55Ex
ZVkW6WVTvEq3R0BOWSucZT9Nn1ah6Y95qZFTLDTXhH+cz29InQ5fSYsIU+IW/QPZurh60E1hDzvd
69UAf4Tcri2pQl3x0oszKEZAoLE+yHHuf9sCOWNunPWqW4z95mIke7UXZmjA+fmjcut/lRx6bir+
91ew058QUNvv5vJZfQ9//U33n/MTB12fJekIXeqPnxt8jp9/+j8EJLJRPorvXj59D6Ic/xmiuf/O
/+kv/h/Ohfwpz7L9/r//9pNLebz/aQmJwz9tKV1gNP95sOj62X8meML/3X/yBwTKMv9GqA1unqlD
WLb555+bTYBtQHlU22Z3ya/gLCFc9MdqU9G8v91bFFEtqS79+y/+/92mojt/s6FHoadh1Wb7CR3u
ny//+o9o0D+4XP9xhugvqDkmX5x696XrvW3QhX3zZ/SOLBpXn+0ELSIpb/V9CMfnQNob83LwL2/M
Hz/5X9NK//FPsum6Isdkw/D/80/CgG9zss0LKOxSokqo1nVeCzNs8Gz+gwjF1fE/f1G0sVBdxDvI
ZfwXSp8OmpY4Di9KTbVrWkIaUDTrqevj/6aNiQ/vX7hF9t/fPDbQGO4JrjiGSQjsX7lFpMO6Afkn
D4tFHyh8Xu4ECj3Vjq0LuNPCF/D6X7+Hf8H1/eMHWq5tEDrzHBBef/6BU56YhLUJEFqcsB5YeX3k
rKfPcJzNiC5RBbfbMPj/9c/EKf3vXqcLRJTPDBihRv269pfXSZNFp3gDp34wZ84VNGz5XbcyDoFZ
pzuMWe5tWtr5gjzphAZPzF1GicFhaSfnwpxgBVZvlAGJneoVKsqAma6fDxO26usKeN430WNPKc6V
vacq7Q5XtHMjOr1uGo1kxzBg6vLXyqOJuSIqf2w5cB7spSneS92qQth5XukXHTq+3xftiHm3j7G5
lIv2Fq+sklgTOO8TFOdtaigjeel5UB6glbs/YzU2P0w+ugxbI+GHCsMRSTExypODVeDTIUjGpJ+D
0nYu0+Dkx0z3cMa1DDrBaow578d9M5tZmt9VBqBX/AM7F7T0phhxPGkcYS+Ww2hAznWMbFsAEloG
Z3mpHQt9nPvgQzG7rDZaO9ubvcc4pFafKAb6LmaaRYyeoFyrdqN99qLQbu1IiHujsgoWm0rKn0RX
7mSo2S2j1ZrFVjFjNN+SUC1xDGFhWs9a3mBoPYSEc7XDJQkU6GukXgzrq92dUvjMuT8ItQiKSunf
SOYXT5pZzs9O2mp7SERWoCsrD9G+1r8AFCo+gibu6xr+dLDGmXKiLJNdTMbTp7+7MxKKye9GZO1Z
MaAobEit4rQhSZCfYLcUu6kq431P60DIUiYhbugNhzQxioe87JPrWHbxXnNGpnCNf7kTlUqo4K5K
QMGUnPKy3LTJWCwkHThqHNppGO9Ir87eVBUcO0wrlXMYcyt9TzTD5vSHq5HBoMQ2nhZLZIDuOniO
UX/qaMvEQ8Zc/4lKKsSmqAaxm2OXZ3XKPgEjaO/utCxDc+2GXobEHrXArJppqzbZQ0apzuB3q/hF
or45VIuHaqra+A02BqeDJxyp/bdQ1eGIRd/e2ypv7mohfGTDSq+CWswpWfluZoWng5nJOQ29dTbz
AZZQAxPelLLQUFIKwunyolsFc91UZWtgyGneeYtmvYyMIVedET5kLVn4LPNiZo2VlLye22/EvdWD
W6XFi6VONNJ0XfkhlTtuuHFocl3d71Gr6wiSkPOmNbYGz5RHZeZVyROLJ/tkT6b3I67ua5sEsWRI
CJRgwqnPKt++haFVU38Ya3rv5WjjiwasBYMBE/YNd48aFAQlf5HtSx8Wq8ZJI53i6NHT9qiQ4nhz
jdYZH82x7coQN1Y9/FRSWp5CXZJd3421VJuIym46ZTAbr/AmZNrHzVNfDEa3TSa963buYi/V46Ti
tgs6oXTqr9oDn8HZ6g50r1eWrtuY+CarMs9omjOCR7wrjMHLfxBJMrRNIkv110AA1YkknHeIZowk
VDG7TZGcuQ3zfoMVIH4Ry9H8QNDHjbHoq+NEkMjFfdNTmPPBzlpnYEnnXtHsdkSwoACUusnAC63M
nANgYUq+qy3+sp+uI8VzNjVmgU16LRwEA908u1DtKlabZjUfUmuOm0Ptyem1rlRz2mq2sXxWE1tc
dOzB6vxOH5af5FmVdSuIjr8gXnvOoXDS8XfVDvKmySo1njF00AJeV7YC6ZOcLJgaRSnMoHKqdjmm
uUHMkhNB+dQnCcpWRug1LnpAbCbnatNUfAa2kwWkIZAJw1A/UIYlgEVEE3Om33uk2LtmPiT4dLsY
JAK84fiFUy3NLFWe/zZTScCwTZHDiOGUPpfTwm9sXUIjSjNuE8s49LUbs9Tx1KMibO4XvB97ZVK+
c0wzLIqV9somUvPVEtMby0ydeBKGcS7+W8Hl1YBIAqNd7FR+3pZIFdde6j0PYnjAPrHDS++2/CxC
oOC9WQPYhyxxp1AKxpk6NjUOz/JF3N8jCqN5AoVu1x+dcT7aqYKW4BzLhXTh3L3BpMq2Syx/Wp32
aTAN5qO51frppNntD1dNpx88h7adtHeqDe8aa6C1KbtMbCBoVJtYnwE2JGLf1M0WwwaAPnt9KQid
Aeym7aWlN7nM+hNdAWeektvR638PjbZtDPOBXXlQle0NjsRjbYAo8lRzO9vGNnNS8SG4N6BFxUMA
dXbvTJAiinowL1Md/07N+TnrxwdH4yLxampWxKV19D5sUu+1V/SW8h3iBxL8e5QMw6Pbch1N685R
u2NadttYdkxdefoTvg0cHGp7vW/RYhjpLC9I1/KlaVuMhtbELZO2QQZ/Yp6x4TPfnCxrec9s9GZC
p9MAau+e+i60sAQiY47jZz/xN161U1rIhwqBp09xXipS47zJ0sscu2iA7syC8oFYXbXBfHRJGgxy
lSHOlunqN9PpQ8tzt920PFMQcx8g++bcufGu6tkJxHq1s4QWydajqKOU7wQrQUjY5WGeMeOxbgel
xzUcNwqrkslrgrlRzK3AGB4kGDo3sp5tnwQP7Hj2WDBY5YYRy2/cUkFf1be0FqUkLPqrkubdq+ZS
ItKiGj6IzLkakynIj7BXPpUrwXu9M8toEtnBzCbU+C5FfSvK58ziaKgW9RkZNEGFriOxZnt1dUGE
p59Mhb9qQ+2eUjMJpZNKUi764W6XnVqKBWmhvWEmOiIZIISyYiA/pnjgCrke4rwOHWxTLVmKyMHt
FSmL+ypj+Y2bhQOKZQtfNIQ2JZ5Yfx3maWOPmvOoO3l7yVRQ9mVJ/ltVe5K81YiiqohHOne8vddY
b4OS85YN8ug5eRzd6zVAbqnbpB3Hp6kXcdQ0kEAqJd55qz5/6gjm5w4O40HI+Rpn9U5CxQM4pa/n
QrH2OLybHeD2fY8tP1gc5cPgWb/TBBF3LAlntryP9TIX7FORkFlG5O+Fig1VaS9l6g1vKRMSTAwI
n2yGtzKen+pquIcyiIN69kAGP31jOyD4PcngL+6C+z17abQZeAo7oHlINp7esC336P/AL3rRHIV0
sEeiGXQ554L0xt7mohnT3sA67xnyAGz0hIxGUoH6QeJuaU3ys3HPcMfX0FWrj7JLjrbZ77DxPTQd
jZhS6CfTWp5bqf1mP7ZzjO6pS+MXIthPTN8XYC7kBNNrAQchwjUf4m1mi4Dx1Qfn8NNGhwLJiK/W
3XtsPoY5366deVL4um5Ml5XsUJybNKH0s8hZc2cXai6+DOBNq8i2E/t6qBDcggDffKBDPCUScyWc
6occjqrjGpFeaA/9UBa+6lTAMVcFcFr9PK7qV63ZmA/KKUiVBTHszua6H1kOgyHxAPLCE5fEjFyg
7diEdDcpRU++5H3hubSeukU73VOdwcBCDJ+tgvSdWcaT040XzI4aURuhUR6vjP6C03vTtlBTRtLj
G6/VfyiDtq8bF+c/6jcwxUnuaQ7R77r4L9XlQywQqTzFJLNSKD9bAqWAyoWNzRYHQ5UOP8rGvNWp
UHwnY8Ov0wZMaMhCTu2NPnu0egQDS0faTXSC2gUOPaTI6edEUNqvp/Ys7Fk5UJAcrny1uVS8t6Gs
P5a+DpwhX2/rUrqbFkveBgMmZ+dx7aJ29rRonMpXgmSSP3J+l6jIFTHqjWPjjcXtavmKPmg7cx2a
YFyG/Jc+OV8UU2/loBxl33ze2zrCRY8fuE2FID9wYLI4ilq7ACpla2uUp3aCZtwSEUumW984PFxa
e8/r56XY9SXP2u9yGY50TWCisRfpqx3uuGygRUMn4XkEs8D57W56sxDYNqNeDsd4GsyoGRdlz6KN
PRjECOgIeVEjbto5OCG1zTmzJmDCOkOgf5HeXEXLTm9KiTALqF91WxO36LrtGAurpv0pb+9oC9bf
pVwOA8n8n9SSFc+F11+GIaf2W/bVbaWsbYPtpQZ1G+snFvAMIupoixeV9hb0VM7H9AfMX3UPn8jX
K6yXldG4t0xXOQGwDPbv30WuOpyEPjuW5ltb0vWkQHx/IfTk/XbuXSPjbNB0bVd5G0jcNr6bEuML
3cFDzZzK9Cl1dfuzwLKw603jzBIxjWbVLS4l4ZnvXKzOGFCJZX8otgeCzlQsHg8cq/0xgQdEZMnb
0/y66BugXnKfCY162XzR3e1a1wxNiVbpJ/gk+WFUNQSjueuCmtDONXbtKbKJ618w7Y63cRysB3KR
1bkvvPcGa46fjar5HZeaFpPaHRlvkIL9pOAabZAwT/jUva1Jkcqp7Qv71ss6D/HxWJcRz8Sm0csl
iru+C1rlLsERfX2oMbG+yIl9MdYowRAl2+Fsz5ODp0obBHnNIX5skd+DQmsUJICMrxPsqtdMpvqR
Ij7tkeXAPVSTGsVZX6vsGUclx99YVefOL6y4iLhinZ8mqlKIwwyTFFfhb4dIQjjls/6FelyeAJXQ
lcQG+phWfVZA/YB2tvHylKoIRDGqVC2++4dinpMt6A1n15nxeLbikTL3jPX8AOQuUb0xMOPUfc6X
xXjoPK27zauuBJIwvoYjap/CSdgQKf019RoGHW4kB9zhfNALnTkp/mB5xOQvnnqrum81HOKv2yHX
cW1QZallh8xMlDsZhxQMuaNrqXLdypNaYeB1f4NBNci2uBaXwxWjhpTiDPIj0+ags9ciD5xqVFU8
wdK+cy86SZ8SFa6xXYVL6ZQEbBZFOw+9FZtXu3C119GspLnBdYc9eDKb5Kky5QknMTfXah72appM
RM0wJG1HvXNfoXyQyiVNSD0fZC5uMU1o87fnIJoalBb1egRguTu1rp6GduaSm18mNWxAuGNaBOsC
yiLeigruLzjueTcJam/oKgh7QyKbp0bQzPdoeFU7rGByoK6uMQbsCTFVayZkZxFf8eVDZlm8gcYv
bwFZo+Dkz3Mdv7bDx1W0E71J5XIoTPAOjPw3YjHz/QN297HMbOSuLszHOTnnA/Qed/22swUDmUKN
3mSMSoh/3zikbQwaot/XnGPv+Bzm/YVmRUy302lJ5Aj6TbMi0q1pCFdDHMYi689YgeatKNfymEqz
PGQ5mBlFGsZb7Nk/F77Q2wSnY0Bcoo4o6xNhFkN+aGrzOdY5BUtriESWe4wUOhJVC1vJd3ALHUcd
641lKdMZtjDA37bu76oWYDx6SHhY0h94EVVoz64WLQg7aIV4QSxr/fL6lEvPXOCRuIYNU7zjmyV1
UcGptR8t0zz2uA8J5Kwn/j6Wb1ExQwcvFExSlZR4t666X7PGOfFdRsImfu8rBZ1iAKnNByzflwV3
/D61MZon5uIdOihPyDijzF/xTk1EZmmb24u+/CLyRv6opHXLdrUpxBLSbBeJjYuQueUnKupjNg+f
ZP9hwrpAVqFzKFEaJxTeUSr80GGxzhMyTE6fvEwqLX+ofEVIXOpjGTu87SiRYaU33o4vPInLhXC1
3nk8ric1AmtELqPWjDeQs10Uw9rwFxYFm9k1LrQKyUvHqpYsEgh2ZgxxtIpl9Y2hAFxUgqWNdJ1i
F44cfoWN9O5CjTcQm9jdofMemdQ+Vb343dv1EUsfJpK1Ki8wb91z5sUPrgVa3Or16d3wlHzvyRTJ
rpmM35qpx7gRNVH/sCZug2WVPLajmp1cpeauthpeNKl5unNNS33XuDPvW8DwwVh3zpl7fO5bnTvs
mGPKkCcBkRPXKf0lz0i39I61VwdLYJjQFpwrBLUH25UnFuHVA74jyaST119KHM+POFIBAebQAN/B
JRZh62rxPubFh+iPa9jpo4lHFZ/+XgCAP+D9cyK1H9Unr7XIU0oslX5SKeoPtxM8LRXDDjPgwre6
Vowjw3iLw9PpXmlUvKfSu+5MaNHbAw3Gtkmikc0mdEOmo9xrCaZUbnyhQAquede9SFGsGGUKw58M
h6vT6InS6ToGkbn81DONBzE9rht4PS+raVy0pFUfqOVTuTF5HMucrsbslRgz7V6F9JwXwNVwlVc9
2S5erxzwdZYwJ8uKLUTzw8NXi4FuwGW0pEGcNyanRUXxZ7xIAYRhd6NZ6xuXQ74b+tUMcWeTB8rv
iC4dnLif8vWg2JorxeSkPGgfFXruzhg1ts4GtlO+T1d7mYZN6lZuJAoW9sDJiCC7rX2durK6mL1x
6VtaLTd4L9XAy1R7r1DMN5baD83NBnafJH2mBoNnITsLn1zPXYJLAi1P3RgTAIbRfukUY9jUKPZq
tUYrY+Jc1HtP1KG5tO9O7u7y2LgaEgvAMn1xlrI44+bTtpvd8SE1l19mu5pRbg5VGJsOc8cwfKVk
X8ailfsOIEfQdvDDNZycV75z/ZnCQZKrPON3VQ42qc1KuUu7ZAnt1iiiJHMU9Qo6qjgAGz1bmXw1
Ovmp5J1gZJvlDal1eDJnNhwk9RPplz3YQn3UH1o8nUTdltndVLM2b8xsPgpdzFFNJe5rTKD+1TJa
BinDVc6N4PQMZRynDCjIxCVdQxfszZ7cFwdrX0MPTVRWBQWDFo+4PrnTabr3GmJ7oMfztp3oznXS
HaeGgI3uSdKB/UESkR1DqgYMVLvJEbe5z8KRABAg1ieyrRhoWcpZObuQTG3O7oozCnE/MEhL+nWf
ZY8zCB824EHPf9RYXIu56PZAzPfOYl2czHtDQ8VraPmtqYM8yQ8JngLCYs+LqbpRmYHEyMRONNwv
vexxUMQzAIUffS38vnF3LFUjeLmhYB8CEPWQDFlQpjSyxtr3iEIwaA5m5eFaK6v1QctG0M9aUGo8
bdd2CAB8hYT9wqGR62vuVLuVXkSL+Ho5ybDlpF6WyrHv+PbW3hFfZlTF0+yzdogWZfG5Mq6uZ0Se
Vb201RqkWf8uE0C2rGOIrnD3Sg5JnfqVRYpUUyGvy/F9quyoL/TbncvX9jrVxaruHSRg0BiAiuXR
amUKrqI18IouAgHCiTaNNw6rf1vn+YYWPbN/B6L1C/8tIffKG3az3gQ8NQ6zPrdvs2EciEpviWnu
zZTHOi0R+yQxAixCGx274obt7mls6i2TKddqTFcDzQBsDPwlpWmQv2mRNO9t3geEIiA94c+p2yty
6JujcBt0Ex7aNI3BYXiqBzZInopHFdbSHegWkQVFFtD4MIQPQfS0OMM2tSefpcfVMFqYq3nqlynC
ERQIxSvqE2/l2bPi55GutkL/acz6CRZrtGTF1ZzNYwcyPxgALQBZu0o3Zb288Iewfmba8fQpEkly
SvDngP+sbrHanUvJ+osnujHqwdpVGB5std3Us/GYpKLzV+9DVhBX+fIlPDxYkCo7nHShYdwb4+zl
VPTDeXBb7hfuWRHtkWQoAAu+y0qzr2PmfsF3zFtQ/sgQin7DU/6xLZOTMeUf8yCuMsH9l+nj4W4t
T8nhPrFZJ9fblkFDNUFoW/ZZCJMMsnLfYAIxvYfIHo1CZ68NJshcx/zKA/8Rwum550y5qgUbBJ3d
Gq++mECTQfo4TnX61GUAzfo79g30BS5wAmqzuoXuHbWmdlwqUWNA9TCkJum1tqqTaZBtsZP5abLk
LS1JKef6kaAoVCJjmENhYBwbPe6msdJiYW8MEY2ZSnYmZvjkumK4De3c/DBcIulUsL43pnjpgXpv
lZLasoKCWhO2VQDA/pc6C54u4veSLnta2/YmoZilzt5xST8iGf3QLTyspRQfpTEd18L19ogRz+a9
jgVxEJHzjA/tS07ykE5eFOf2VXr5Dk4Gt0vUHi3z0qCPvcjRcFRbbBVgTxEqz5ZjZ2p7q6i2sWf9
cFflwcEshq2XCvkhMW8iw8we96NvJuV5nqrvvDE2S6dv2zuPzk4/vWFScPNmtOwy+d1nuYaXPisw
1VQtMNTiaJUpcPzlqbC7JyjLNAZYw6FuSQct/Qf0PsiZmvujTNJlW+n4d0vHDcko46Ra6wcHQn6v
C2DLyvqKhI3fdjlWnngoYeYyWMTqyV3V7KYlDOKKyGmAXZHlZpcgpy8nXdzWrHoucvKdKVld3FoK
MEXJqLVPzVjbE4T0NppayBNBygmrzXrB0z7uXGIEzKI4NwfZOdtkMd1LyT1kN3aO9kPehUE1STnp
a+5IHJS85r5czI6EU30H4PQ1RckcZ9+UXAIP7B1vPQLm1c66ZY1+MZJdiJpOSUOtJxygK64doSSj
IoMp2RVjmd6qNYYAYej5tZQda58C+uXGmGOcvFmmP0GpsK6Gg20Z6KeX7Kq4UL+niVzzRtFmwY0o
znKqF9Y2Aij3VaZL3O9iGHkGMc9EvNNZTfmkOTfzVesE1XmL5woeVjq9zvzZX6KMsZ1Wdf/YIR/u
mkJ3bgZm8FdbgenRVvifFK8DM8PiqA+9LMErNplqmPblcmV3aLxTOaB+zKySd81cYouyypjSpE6N
/RwdrqTK3OuQecYqip1sfur4ZELJ8SaM22ENNJ1nWD0k2afX4dhLh1UENo5YH1nd4Dwuufvk43IE
i2zgpyPHrTUEia24LBGZBwZHEPoabamKbkQaaxJu7CTx8SJnZ1di5KXTWJ9fqBbAacnofpis2f1M
K4/ns84aFEoCzHlXTMFslssPWNsYwghmJAVPgUbKDLfdzANA81Q4ZHotDq5gJpqz4Veeph8QHccH
HONtqM1F9wwcQSUx0gzTyVuI8MhVFLfeYrPazhlbGRarwdprmu809FwUaCmYr0AlcaNElWSDajnr
V404OONO9eb9ogzltgXzuqFfxIkct2uPXdPXfIG4tUGDC8xGuzQs3aOFvduTh//0mFEGjzPhEW3I
eEr/H3dnthw5smXXH2rIADgAB16BGMjgPCSnFxiZTGKeZ3y9FlKtFhmkIixbb7LbZrfqZnV5uMOH
48f3WTubiYOrmn9cRdazGgE9rXui7cexGWeUmGCk9KbNG4xfOf/NAGftAc3ruiWHuqI8sgUARLYB
3bt94RdSuUTrVliu7EcgE2aEOTrFf+mVPg28meVGcGbU48DZAZWW0wTJhTuUQXcZNQLWhKnFZ34I
GVsFnVHVerUhAdSAerNSbFJnB/MAEwNgteBg74K2vQR6BjvNougNa2bHTHadmTh3TptA92ngzb/P
eE/UXtDV2aaSYMftUs24rlmYBnez3m17vLkI+gnfuONLA3FsU7eEBTGv6XUYsNFQrGlc+PVo7Bo7
aHdGUlI8CQsNa2XABZTEZOMYn3S8gELhCGJsqWy9Nu5BL+rlyhzFDAlCzQayb7NzlWWdAt1qUiYi
xna6BDnKs5YWtE9LzdNJ0lOQ4ZgDPkVta15EvNTx71SsS+DccmVibMCYLvAzOy509z/mHMlO2Wkh
QkRNYRuEFkRxuFprHDqBqvts3T63Ctjw2pNjxVb4RD0r/sZAfgouxNaoitP/aEOt0iqeJZFeUpzK
U4cdaLyTtZV6aUFUarf/kWAe3FiCnEUZg413qfgk7pqY7uhMyyl8CDBTqDZ/NTz/pMv7/9OdUTdQ
rP3f9XkPf/I/c/cnff0s0Pv7//O/BXq4NKpLBTEkMiJdRFz/JdCTgipiaQgMUqVpQivlj/5ToKeZ
/8OS5Bsc6SDmtcj6/Zc+T0XVh80I0SjGBLZF8bH8F32e+Cr5Mk3LxGHPgiiJPFNqzKmvki8jgV1i
ogxYrTYXq5OL1fLfG9ddn242W8/13LXH37gnq5Mjcr1Fjvd/yOLf26WHn7Vt5DpHjB4nf1UUD5qK
eP/m03f4QQ6of9UDfm9gT3mo5mmX4SXnrx6uZjdz318i9zpyrwL3MnQvr/9sf+0+nt53d4dbNb5a
DX5rdd+res58/BB6hvOlch9uCvcekZX7xN+8/TlnMS9//2e7fn58vTx7uDx//fVx9+vs/WZwj/wO
56uk7vvv2JPUIUludXP5HYX79HCTuYX78vD0cPb2hw3RfeL/XqhHcO/frm5Pr17uTwP39Na9Pr29
PT2/vL099y7X59vb0+3t7W75q/Vutz57ubs893Z3O+/57tK7uzu7uvF2H2d3l7ub1dnZx5Gv5yxf
58D0sBGvfp4euAMmZUPsxO9/W4aS3//2dv/nOnDvMZjip9/+uY/4/VxE+Esk9e7t9s/9H7p0Py5f
+JF/8rF0r59D9+P1+fLj/fn1JnR3rzeM+PP1ByN+c/fx8PGOywn/ebj5eACs4z7dnJ8/v76ffdyF
7s37kT6JZcwP9Ul87VMZ4OHOXdVf0RBf4Ob94+ztCjN59w3dsHt7yU/O3fPn3cPr9evlyeGJuSyn
Q20vy/ETaqAdDMIgDC4Q7p1U1mOkvgTJdUQ0zLuoW6gPh1szl89zqLllcX5qzgbeJZWO5i5eLp5u
dicXL1cvZ09P2+392cVT4K7Pb8/X2935+vb26vZqc7XMsN3N3c3Z3fpyd6Tn+k/Dbkkbj2QUtCQx
lj//9FssG2tLLY4pFJiCVWff12HmRQMIXnsrUbYEC8ZDZutBJC/z+BopYp2Du+kfDYPCN2OnzK9T
8msgvuzuwSldHh6pn+Y5uVfTkDoGEKRCvv64Oawr3upCf9WoPJmaj05ku51yOk53NtL9diq2RXpk
Hv64M35qU+zJl5N0zlXJsyhr6/6tYH+6jdy3t+vX8+vX5+vL9zvVfXg/tqC/7cZoim3VcDShLcfa
Nx24oncB5Jd5VVQUKUstmmEeZUOwmigX+n14TPd8sfHFkDyOCRXFjomS2d7XTZdmhCZ30uVKb0Zr
E4L5eBzmNBBebkp/F2W1TqmT34L0S2wEqJbt/I5zQrZ/kon/58+wNET4nPyc89/2MBGpTg+UKa3a
+c6cgzb2JsiiaBrm7NfhPu/v93+7vFBMCBeY7Hg3f5nkLSzsyipCezXPZfU3n79qhkm89sag35Zd
Gx1ZVfvH99KeqVLgIsE266a1156k3qEzailXPBKbV05j4kiAydqR1bE/a5ZWLKxMbNWUPFT9FY5/
WroUkxP+aqpcSV6bVmTzXnM4Bbx/TMn28Pj91B8E6IaNFJ3X/P3xk11YGdAi5Arxo7UKHdK8QzO3
3j+2Qkds3SHW01VLWtayS3/qT2OGtcz9Tqy6po62C2YJH8oy/Ne+2AaiDB0Zv20KPtBeSBeQ6R9C
S6J7qlQVQWWOfiB0gtXhviz1I1/2eNzKDI1rI3p+QJQYMn7tjAM3AA9JkunTYnUZJkifcJBo2hOs
004pxl6nSvZYYPxR9RK4QnmCX81aqayNNnYnOMOc8IC7NkcY3JaxkioQXNEDQhLarzG+Pvxb9+cR
6kUHG2muxXxeSpn2fioJPIsXr45ysqHjCWMSPOKQidngzRyv/9+aWn7Kp08cas6wXHc7rHWDBkFI
UYw3sTGJ4kTFw6T/x9b2v8Fea1bDw7y5PGggTnd2YaU5XtcKCr+DKPzX3Wz53FTWmA53hsU//mvH
VM0XqCxoSsBP2bS2eBILky6KUS4dHsLla3wOHv52CjcYFeshlcLAvX0zae0sFYUYVz684ovENNRz
hc91ZC1+2zHpD6uQa4+z1DqJvaErfF7zx8qg+NDuJUnfCI/EodcvrYnqgNLmyexwr/bb+wuSok9C
5aJlavuHUk/5O6KxaoKfC6GxzU/qwNjo5rArkJwcburb0txva28Eo1ahSEqrp5V2Xl+bV91DflE/
Oe8GT/lu+1ifxQ/T9XwZvs4f0bWz89eY4h45H75FXfs/YS/YHcYqBfrNTygexB2F91fGZfFhbYOd
uBnIy13bvGX/Uq9jMlqnzYm4EvfGkcNjfxqx6IWgHszRHJsctbU3CDjNlGrbYMKs9Wh3NVBwj/XY
10eCDeOHZnibZ6MT3OYhI+6dhLAsMZCVVBobYXZKVm9YTb32ZPPi4oYlRRg1Se4ErckvoQ3bkQKh
zvklM4SgpQ9kwZ5diTTXqZ7mYdOZYDHDs7SGhW80q0y5gOwCvogkEgJciOsOgt2peWuHZ017Hk00
4OWphqXTrL7rjKqqPEoBmtaCg0D2PInei7Z84VjemDzJHdkPfui3pam4txLR2RwCex+4iA3wxz7d
zYrZeRuTwHgpsvTI/vZDI0SNhjA5Z3TJX3zddGLNotKOhOTKmDIVPmx/g8Bp3B1eLj83QqxBGZvF
4bD8+actGxUJTDWjGVZIIybXAX/vpq197GD4qRXGC1s3KhTp1LI/fGrFcgbTl3o8oG1sxLkpjckz
ps4+ssssZ/vnvZNJT/0c+CeyOkLo+5cdNKqWFlb9gENS0pHvTkmxihivBmqJtgVVVV6CH9rF4QFc
tv5vjUq0WcJQWQPm3gD6sLYw22Eq9I1d7GRdv1a5jjZ0ThXENagYcYKjPmqFo7n277PQ1iT3CodA
hJNgL9YxRabkWZIzqqZAnw0vCxtHSz+ym/307dhLKJilk5Br9r6dsKcI6rPSU8UWyE1spt1OI3I5
OzyM2v4RsXw8Y0n6cRmk3mA/eaSkRV8XTTbA1oMznKel6VWTHlz3w2TvQJbaLkVm2aaB7Mw/IrR1
MxTNszOmJ9AZBNNpwJ8hze7Bkq0jKCBHft6yYe5/ZuqJl6p2VqNm7o1CoMPk6DgtV5poAp6a2jp/
qy1bXqVOIrD1Sfxby+rzkxnOEakMLWhumvEv1HzKcCVosRZ5PfyTlr316y8iBYoFIiQnMqL8NP78
05oygd2WmtFjQxDZKHR8HWe6aKIK0II/i4QuAkOnniCgvS1VdfQON74ECF8a11SV+yyZXc4YIvq9
WU/FEjhbFS9pJ8NJy5MYQltejXudvh3CtNaObIXfJgeTb6FYqoIyb+5ce+eMStmnSHGlWU1xdQVm
/KkUwwidYHrh/V49sqy+rWhNk5qpqw5l28s+svepFSXDKNeWCRIp2a7VCVli3s3dKVzU/rZB+M6u
P6RbH9+KzeFR/baB/W15iR4YXtVQ98KyFGpeXzeY5FiTXJzLy3P8YQIAxuELRW8ngKGCI9/x2+Km
ReJaydHNRkKd9ddJFAlgUbq0khXP6lS/Sry265SKhcP92pst1nJXtjgpuYEI4hJ7b6PKqBtKgZWX
YJJiU5xnNgjr25EdsrqaqPhRjgQ/35uTy17MPRM2hFTVvaQX1icBL051hky0xMscTeY24wgowG+E
4sgq3BtAuiZNWKg8YRDYUpK8N1l6onRfJNQhtG2k3YDJ8++jOSv/7TP9bWUBpTIZiQjk/kOFP088
oFG2tRJUXG9nLYxfayHCI0fZt3FjJtjLMnNoSGVP2ZsMI7C0AqO/Fa9mKPgy0eSPqCHLdNPVVXPk
I30bOMExLTWLXvEEo+1fQSr0HAqwVLqEOaNXpFQ+Y7rjHzm89kNxi4cn+BCaTku85RDlfO3TxONp
WgHTXkUkjuxTeCZkxcAxoyaBXZUaNyrKBKejXniaratyqPNnvJuUnpK8Do+YVMsRH+kR2rmXrE7r
N3T5efzHzpX6okDTMazhTvGyjo4rAGtSUZrTn0DUa2z0VYlzJHu5fIBPu+7/6sxyYVv8bYnX9ia2
NTlVPyl1ijTK1G5Qw9jtOsYWw8fjtCs/NG7d5r/FhzSpaaB1uUrgrKtxcfo6fq1i96Ab82wFbrVa
D7EzLa/lxZH5rS2f4WvPCNw00oTwMoh0F1/fz4dZggYEqBYFEhX0Qxe1b3A52DHVU30177TBLu+q
FAUXnoTBpunGcN3azehqVDxt4XoGJ1QDa4+HN63vE3SJJRc2saUvscnemZPZrRFlMYJph5LVkwiT
mU0MF/FIz39shey3Rpxv2+b+/ERyHWGYQitxbUZ3dhiG10OMmPbf+8LusVz2DdKxfyHMn2IFpUFx
LWojRbyKDUSE8cEWdXH+35grBKK6vqw13f6Wu8DWRMH9ICUK7SmaGwcdRyVkG/+NvtATEjE0ZOwf
WYC/oNxrQC9GX0s/8DKGDgdDLjnSzN5Z/HfiQx8x+DK4U0ht78ziwGwooKeZtIHuDskflWE0U6vV
hi1uSHZyKiPER4f79n0H1mAPEWIK4rrlHvN1GcxRGxRUOqUr28ZfSktG9cTADpqa4Tq7P9zU94kH
wYXgkUCHXpIu/dpUArzR1B2E4KRRuTgAU83P4xljp9Xhdr53iblAabtGlsogbb63gVDWaqgNrnBY
ZCXWUzkQJIOobCLdWjtmq4s/h5v7/tl0HrsAkwuSdULudyvVagsPS5vmClRSNbuEuZmGCd1NSXn6
NqGm4gS6q7L912aXs5MjTXJ9sTjSvo5mTI2YUKYUHa8KeWJtaY1Sbc1qkRV29WS6GntWvAqyrD6S
3d27BTBN2aBtZiOwBQb37/n3aWXjuda3oxoq7JSDf4bnAZhcGVDMOk4TPmdThXgzUS4rTcQrFYzH
kX5//7pL8xB62Lx4K9pP7OG9ETeke3xKZ/p5OK+jnCRPGyI+WFGZhQD38DB/PwBJuKiI1BwyFip0
oK/DjJSkHpFt+55Uo6infnwOs02WaTEgC7hu46rU7V47MoO/rxQapYjV4iBcbsB7B4Hdq0WGUw+O
hmDp10qXoOqM4/FIK99G0mDaqkSrnN3sa9ry558+ZNCNhonTkEIlIxToLosfUl75TvQKaMrhQfzW
H+YJTCpJwo5XLB7HvrakNMAK6xB8rdqGIdaBPMT4WjIc6c+3hbi0wgsWE5PIlbD/aysBCO/FWw0z
4qHKb3XUmi8VwcQzhjTgwDFiy10EPtb94b59G0Va5YQjI7e8AxIifW21iPgf6063vcQH0gZa2Xab
XksoVKiDzeGmlg3yS8jC4JFDtx0gYhoJur1pAVvVMWYD4/BQl/UDt5ERm+ouVaIJA3cBU4+rLEq9
Nm4DKi+xG8vHI/H6Dx+Si6pG5LWkXr/lJNR2WkzMetPThdY8YerpnFWtnUdHFt2xZvbmC1RBEc1K
TZV1kA8QOo0yAAHVZP+6lXDeaURCnBO8S3yL1Nu5GYs4hBwyEs1/CNCuF1aIqzFS5upIj75tIzRF
UlUz5RJ0qc63tWZgRaVUpkfdtB9QB5+Kl7YQ7Y0fNbHlKg77yeHJ8sO8XE4GZidzZUkTfp2XaWPU
PCempicGoiIIqjnkBUSzD0VlG6+H2/rpe7GXmEg++A/R3te2JmTlWWFTFR/GXbnrEqW40I0oXR1u
5aceOfSFucebFa/HX1uJpz7PFK7hKJzVpForBi5/a/xfKcWsFnX7kQH8/smY5wDSyHYa4NnE3gFb
GZKqhLwC0mnVa1jYGLLbAdSb0rgVI4ZJhzv3fQhpjfZ0jTc4Up97n0sJ9U7X6tTAQZsq8fMRj8ts
G6kjhquHG/q+S9IQziwOeznXn/20IpD8sp8DvDZ5tTI2Ti+mX7gXVLcGCYtTa56UR1E69u3hRr9/
Oho1l0wCFw7KkPcmSEb+AP8/aRAziIQamRhgCTUBZWqvzVkpgiOD+VNzlsriXj4gN6m9PXk0auQf
xKAI6a3+LE5Auvv5qF3JzMjWh3v203dDwUBGfEmIE0l/nZRaVCbUdUyGFwz9sCl1rBSoJv33nUrD
fPT/tLI39QMSvmEKu8rLoGPhnWtWxvNUKVSCVZ2u/OuVgFnI6UJfCJ7Z5/d2X2KPSZ/0HmuKTFL+
Gre1vA1CSb14bZvtkfH76VNhFMRhRgiNIGRvZsxRivijo2ehwMjUaFN1reJ4f65D6z+y3f+woAW7
Iffr5YGLdN3XTzX7eFTqMU1psmtuwhkT3dlOVFAw6QSQLs/++bDkAR8tEvEVWhqYi1/b65y+FlHR
4NkdtaBlMzU4cWRWrP55AnIRYB3bDjo/NvuvrTSaUxZDnBge3oXxVY5F8WnWxfHNf6MV3pxQuvAy
4+xHOWPYUgcu2Z4yCVUoaaje0YZ5OjIZflhMTAUEOzpRLxrpvRsiINtm5FXW8IyywYxhlDYwJbgS
ypF2ftgDYRswWGyBSIT+Kto+Rb61KIIAuJ7h5XAG4lxg19pDSc4XhVVTQovLtOrIZ/phntMkbljc
e0G02suff2oSJEZlDhNNlnCQ1kru83ZkKPdRDjPl8Kf6qSV2WRYwaUgESXstYWkVY7wCVgBsOujo
0TFxKW87AyTH3NjR8+HWfvpkn1vb22otTCXiYTSEZyp2gdYniShPDJrNf6MVy+T2sMg2UZJ8HT21
tnAan4BEaWmsb0bedM/SKm6OHBs/9GWZDxB6mRREavt7edyaadJSbgtsLF23/WDseBDTjhzAP2xD
tOLQkLqESvtZPmxjqlbrF8aao0+nhlZ2K0ig84OPhcVF2PT5Eaztj73iIikR3KkqqYKvY5dbiUVt
6dIrZYIWZQch9I8xO3Jo/NSKMNnl0NrYxJ17rXQF4FhUyMyDUeqnfZCAkskxKfnneUCqlqzi3+wD
Kt6vfYnHOJ78nnkAFIOqWkXRT2srCo+M2A8riFakwd2A9LOzfwCGNR6jCNgEFipz/CtQY7vb1lOU
hr9SI8WW/nCffpoPn1vb2/TYT+fGyFUwIG0g3xHWlOvOogQzqRr0Q3re9EcGcfkXfr1Gso9ztpNh
gDzF9f/rIOodts1FxZLFiUtZxZltnedZFqyceCjWlIk7FMhlY9Gv6nho9fXh3v6w9RoGQK4lJ4zc
bH+eJOB67Sqmt7IepA/oFj8cqjYLLGpNipuBoJvkYqDRl/YxjvRPU5S0o7q8ZEiUaHuTh3s6jqa1
LrzZMrOPsdXHGW5S9I/6FktlBXDe8zZHTnCJar4OLzib2qjDSSAm0JQV74L9qrF9cWTW/NiZT60s
f/7pPLEzJ0wsHCY8Plq3I5GDJaENSOXw1/ppJRADUlOFpBMlxt5UgRteK0g+kHIreZN76txIA6Uu
zgqIH9CUHW7tp7mBTpdnaC7KXK/2Tq4IJwyzCmiN4kCH2kU+l5tTh3gRDBjC15Zz1Q9qcORVkMel
JRD7siDY7CX5dmrAeH9nc/k6lriZzvqc6D3y0aq9LzVozSc4xrfnKMcFWIfSBASW643yLPIivVDh
OKHHmEp7nSlzLPH0JnLAtrqNbrHZmRy3MbTxHACbQYljbdqD14kgu0tKvxKuhRNL47UWEO0NiVI8
X/sKN0ifUBHIeNsWZ3appFRmUqcYuaVlwYjulFH/pVdm84xVA3Y4UFnw0ejaQt8EcvYR3beG8Rsm
Z3GR4O5rrxIh48JN+aDhygjKBJVaJ9se+E8x3VM5rp1iDEjysjCDYqfGqvzjKA6gvgzfhW2CAcQ5
VJGAR2zhO4EXNmZ8hZI6y72gGtKTWhmSYN1WqvVWYLPRu12HUoEiy6Q4b8oaf5MwqhRYvLXE1i+O
4+C58lXOOezO6VOjxuJssnBK2g24kfNQ2vd26ZVTXDwmIVRaxsjv7nlySZ67vvVTN+Pmn7gB1LJb
HNrjidoSMhkuJPfoydTtZqYW1SqmjTaPzXugKUXsmkOT3Dt2KqbTPG9tWKlzfgOBGCpuFinGfY+L
JpW8mDmcdaUlCy/uZV+7VYN0OA1w/IEtCoXD031Mol21rJRrs5njp0Ajj+i1YWF368qi8NWTSB0x
q7AhR7osluFibqys2kqgciW1BwJDtGEMkggQQzmcgGzFf9YODTGsAyuMnifNCp+B2UDgqptRN08V
Cqj7VYcm9k+D7P+c9C+DNjWgUVWzGmsQbXNwDvqnzdYiljb+UAbpiCQgY+C1GjJND0a+TNzWSNs3
WQ6Qw7MoMR77eqpfh6kxLyBrWC8Vakd5VoATwkymlxVEmW7Q3cyx4G2odtvcBj7YNE83/Cr29GYq
x/VsScp4CzyZ4KJNfWav+6YUp2Y0h8SYpN/RV6qCxB0wTCzvRWKL06Yrs7dEH9NrB8j1exemzmOY
AiLwZlQGZ0FZZy9aaTSPqKuUX1GlGb/J+kFi9+cC43aLbG61lrJXT8PIIMdkRb0xrY0uN5Bgik6M
Xh726lXrzNBeG1If9wAHetMtcqe9hhNaSo/cFfwAivFxNCtDKz0TTKCPkKphf4XZcaO6FrBmvlYi
grueG9B9PznTE8zhDrJo08G0g344lG5q2C3G2BLnQh2aerYxNC2INwU5pJJBDIEZceIOm2lWmi3h
HXbnvYGXEEm4xYxoMIz5Advj6izgvSZaA1U33ifZA0uU2iiTE8vpq3UtRvzfanIbmLeD94V4GNTO
rYIHXbdTebB95L0Wk5y8F8pFBfXsRQHK1J5yc8rPVFy5AY1apBYj206NTeO3wWkyV3EMh4knZm8E
SZpsFBTf/emgc+PezM2cXjSyN/+klj3eWhV+zRRS97Xu1gxB4xpZizMJgM30Xqns8EHpDeNKHxoM
V4Ip6wME1llreW0a2S8zfieXWcx6JGWbBc4aHVthbrJay3a9GEfplY0yOetI4F+3EvIv79nyMbeN
sGSJMVHrsZU1uKczdmZvvpGtGmCSxvP4wCFkyW3XTOB5Rk3Jx42m6Bjrwa8a881oJ/G1PuF4uho6
07zvNPiIq1JMWNGNbd1dNnOG/2Vv4HMLqF0GhpckSgMhhUWveUM5o6MbskrDd69qYUiD6nuHCWBT
Bp+G7XPXNM31LMrgpgDE9aLz1PUBVrNi1xjTjjduLUtXTJwEp4q0qScvMvz8TxQRarl1MafhVaVS
lQWTY5ruMDNDI9yWcfAbwkH2AfnUnlYjYVN/ok1h3rtjaDn0u+0f9LZrdoGpYCQLYC++N6rGeiXB
VUUbOLvDJYpQ7cMfs/wKvy3IMvY0Fa9DxaLG47YRbw5IiPGk410HJ9UhSV8gQw8qgmdn4Xbw0oQj
UFVkuzaKut/Cx9XDLbEefUNUPqobh/G+MIFy+Qxdxqy1qHnaWBmXnLWPcyx80EAB+WorzpBs9Szq
b0Ic0m4QBSqvkzoPl8urz8tQQCd120xoD3lvZx06PgzgPN2aQdKM0YgCITRHRDLGXCF1S8Hh7USe
db9JNrT3w7i4+1h23t+puAb8xt6OE2EcAAJjsatVr4HVT2yNsc9JYgLq5GjOwRFQxBTmXq8CUPB4
pfEfKpw2c/VsziPO4W3bJtmNUKFnA1RsRL4qx7SMvSR2kuvaaNr3XuT+6Ti2ze+wTnwc1nM+HPON
yfuXt3TPwWa9AdE0Aec02vgQ9CJ+LlOrrDeCkyjHq5FgUxlr68VJ4ayCbCjrHnNgoyTiFUr/oiUR
KIRRUa016wrmAqrU9DyRoPncUA4a5MligOrDXzc2Obkk+ZXMNvuN0yr4S/rouDFOq9j5MAqFnwPJ
RA5YvvBLXcCZSbgxU9Cq/Nw5qHZDuGDO1BE/ptW0lINsZiuA+GXL2ehd8N606kS9Hm4MqwTOwP5u
Pvj2bE4nltJ1d7pCUL8OlLDAdIIyvJkS1yLA0HLwA+GKqulfhA1Mmp0jLBaaeiYbDMcw9GXTNezH
pvFtpkEQOvWqy3s6YFCiBSwyWuzzDOIR6IuV0/3CO1G+N8gScR8LuIwxLBg4e1xS7N/pkOuPVTWC
B+qn+IXH2PpKaYL59zgUJf4DWlB7vPz1GMSGWHFSeOrEF/jPQpAu4zJR3HoKw0vfACPBrtZF08YH
MOFg6bhQcueyhG9bhKO66msFQq8OoiR2FaNQ3ro21d/KVis6LCRrMhBqNdpsOqnxqFLUBlujTf1p
ayX9wDwEMkGZS5qMpF584kpcpgj48KBArtJGv3UnWXyrxipRNklfFMWzQ34yWrEWUC7GCGxLx1Ut
XvNOzcJX9OskSHnm9ilni89A6OKLDSmXCWJMNkzLQimLB2SqM/YfJIHgkOEhuGjBEcNhgVJE/skI
ibtbDVNR2C7qHSFR9uXiMe5NtdsoxlwEoCqtJrgebDGCCjVFOuAAmEdOsu3RORgr2HEOnAyLrVTy
7tKk5o7384aOp7Ean3UAaeCQ5BCaQox74V1hDQiwHO710Obyaayy4F4mYz14iBTqJAAOWVvBKUoi
ZX6wlbqyrlpkevNpmVdzupN5OvdQ6TsiDC8idE/PlNQqFAw8oHpvIaFOyU0oQlBtMTy0VSBURd31
xNv6zszMpH03QgJNDEhqbLNhTZpquu6KrJvI/bXxtB3waqQyBCma468VFVPnVdiXPZz3hAru54AC
T388Qc5UlbgQCH9ydsiys+Z8MQ0LPLYUo7tLiXG6s7GHUXojWs5K1Y0sLEfW/LtFvJmKYHB+QbCk
CGEwe9s5GdgmeEYi7PG9ASVcfFeUQZ39srFU46tqUk2CR9nZo+q2MrLVJ7zVG8zajRwiHweoybWB
fxJf8MaoeohfWYiLAl47lNol4N4h+HGWYg+oJ7UJzCnL4BtyIJibSHJk4v3HXn0P2wTeTjcDLt3J
qKl7QPkt/CS8WmX/S9Mwcrs2Qt6iy9MgHUsKNQZKeCNonbkM+z+2j6swxvPlkG8qoWTwpYc2VB4k
FjzpFfJeHltAi+JAt7JK01d3JIwXAGcHVe+lLZFIZsRFXF2g+hhdG4JKDeqHYoCfuw46VLD3diBw
vUBt3+PDnvrQB2Hjl0bljkGvsCNgaPHUdJCiiRRCLdngjlgT7Vnmcilr2gVkWI4BDfP5otMSBxtC
Kkf6QGQ1IozmslTznvWj6ia4qR686nzW+uTZP8hBkAIUQHz1VyvPa/sCP+i2vy3t1BTbto6AnY1B
U/UPPBzKJQQYsnR6nLS2X3y5ZefXV9C5EMa4lRIXNXakYc21z4mK9l1N7IRwrUUNStbeDOEQUdHh
4ZOXnhY99sinUDVNnXNLa7IJanuVp5soDJP4HPPaiMTXEMv+WlPHonZby+ieZU817ZWo0Yu4oq7V
7p06XjNf22bfP46xzjZty8GoVoZdZ5Cs09m5RYql5WsBv7fwSFcY4bpS4YhuuyrUoHAareRW4Rhm
rW7msR5lCyNttCHq1H5VEtbBGJYfgI00/3JsFEK8fprFL3/so8HLieynTQfCF/yxnkmxanWQumdI
P6jyVTMBTxToO/jGpop7/b7lI+YbnFsybeVjfaC+afhDWicSxrDAf6VtJaYb1Uh1/tTYWo09eYMN
YRLbfnTB1ZZwwoyGfDyxRtnVFxzlfno1Jplj3vNBMv2xDvQeQiVGL/bvUrX1aONQJRqdBl0CKDUS
g1A2+OuVH745Nk+anOfC9ZW6k6fWZAaZqwY6kNI+GIJbB2tjcKlwVmuvUsWQngVKleBDXC64sw7x
xQ7do2g9mIXcpHhsUrTrJkcd5Wr6yLW1tCMY42oOQ3rVWQRIkJLjztm0tVZe4WrOih2hFJaVV4xT
/zZOSe5g4ioaDJTZrkMMJFJhnzX9ZCePY0JCA94r9vHnoYCMf9nzi+dLxdCH4SIrGpObp5PWwEqJ
Zw3MP0OqeE5KdWTeN0NpWNdhZkrgg2M8CklcNwfZA2hApXzBbHP8E42DCawz92nnFqv1yfeo9NCy
Nc7e6k7a9cyGRfxjT7864EnVxwR5OAlOotZptGtLTbMHst2FXI+d6l8bZc49Pepyf92VMdXJjFT8
EbCUnHVcxLbYhPlY1i4mOB0H4ZTYZyn51/YMrCdX9xQh+Q4Ce+y4yWh255ZZmyyBJrfzdWXiuI7f
Qq5/tBjNpiuSC5wI+PhWv80+sLmENXK8jiVFHKyaFLpbYSW+yWsWPMMN/z4KPHQlMJ+43hbzdu7G
9Jcm9HBe401tZJ5dVVjUGmZrnE9xUGBx2hd6s20oq9VcLh9pt20UFg36cmzM1nWfyI+5jreg2Ipy
21llf150C9erdHB94VDOBnfWBr9Zg7auFNyi4+RM5lEdQbBzkmEd6cAFtKpX30QT5djmxMv6rtWq
Jl6LpRNt0P9Nq8gf5D3yCzIIlCf7ty3g5RyG4KDXXlxN/W9r0Kz3UQZ56in9ON+WbTaRX1O16kLW
gMo8TD7Mx7aOwVVLk7qTCuPh2WsjPXoFyVw0myrqR3vLfTIvL2tFLa3AXbQJgeun0fQuZUP9kyci
H4KyYpnJqzln5rnu+MPsOSOUr7Wpxv0d2ZFKW2MBX9+l8LHxMNLnaPQGnkBw1xUpRVgDxV6rgdqN
59p2JFYAAyYjHrB/wKCaKNWPCpawsR413vO9aVDb+STG3RP4ZR2Xf/hwqXRx2Sh6DyJF8AIoWiEp
YNTYowB/ip+0KMMzBxohh2bglPlL0WiJ2JS9MvmubvXK85DPsRJi+5BouFqYqDLWkwiIPmIuiJ3X
NLmmuf3Yawzx2Bi87uZF+SZFXGRgLv1w7XQjZpnYoP9P9s5kt3Ily7L/EnMmSGM/yAnJ26vvpQnh
Lrmzb4yksbGvr3UjqpCVCVQBOc/JQwDx9Fwu8dLs7LP3XsyvnfqwFoo0YxxNVLxutsGlPGdceKW+
AfBpMCKEJiPtb9DdVq94MaG859E04aOIxTb/zVvEnXjrK90fQniBP4N97YCteXbu7XTNaLfgVoxy
GUxVRdFbqy4gTq0fwy3VGi2hr16shczBWm029wqUd/9YKxNggqua3jqLesnpPV2y7gfitA8fqhuK
D1CbcLtVy4U/MUpTt5zBztbRXRjOn2lQWbJiSuCe4RTk0KDvRaoW/kXbgw2oOM1oY8xsC92MF8vE
8NuE3ecqrKGj456lZMzGPWM2s6eZgbRpPE2PrsFb1loDc2APkAWCF+ziImQO2zLERNQLD9D7lv6s
SuKXmlMHqHuVl5DlQyzuD1yCegPBM0XT51I4/pHQcG0K3pqM+pmA85qyY/CsyTRZWXUC92UE9PEX
pbcbQJL/NRolaMMOSvdjrcJiTNJGST7slVqMRHUW4rCU85DfQc0C2JjySltui6Cuefs0Qb3E1dAL
7ltV399wRwQKl9MACezOHPW7Y0u8gP42qDmmwZ4PCcg/qZKMkP+1s3T1/2QKBHSMr7QRR2rDK/vi
DAMFDkXWjb82jGrojHMPdWJyJprW28keKVLGEkIBuLnQrJ6jsqDGuE793Jv11twZRh5UOwGr+4uH
sd7igKPWSjwGooOd96U6zdKjmz9A5AcByKmODy6zMpH4Xd9khyXser1L0yAd9mp0qMrGcNO6STat
PRReW7Y5Z5sPOCRoQ+QKtQ5dzs2VWsVwaOjQl9k0OKATaTxNFB7KdmcYFIcmfjh5dGxWTj4cjbR1
whNMGfePKmii3EF8Wck/APh+WljQgEdqaIlVsk/4zztUyBTpSJtMONQW5AJ3E4k5W82w60E5btBK
uiFNhHTmNAkq7Zm72d2Kv80sA1CNq7bzU03hApX3TCnz+jyk1aji+Wp3TJYRLCSGLyYTDzvdn6BJ
a2Z8romXvjHX8WBrIi+RP3FjTCZbzE+T8u1XPh50vw6Y3yj67Sw3aoxa3dF+g4ZhNNWM+cOA1uCW
8MatpeDjg+L1WopOCJ6FwPxMya8Xu7DbkINyG9N/DNeurg+FtfLVa9led6q6RAW3Oh/E75AXppEE
dYqsi1JiPA9lU2Qc7p35baWFBwMOVSY/6WWq10Nxbe+JxNz292uLAgAPBzGESUFtNHGJObyUtN/q
S7NwEY8ZfM322E9uk8H/6XhXZcEYvAZ9aHD89dfZVJOHmbInlhp58zAwZdwVPrf+xKeOGrDH1n33
hu9kcTPJ+m8opX5xWWbq6Eq4s9DVivqmAFZNqmF1rlVPbv6BmkefTaWG9uingVtwoPFDRk/axvtV
KU2dbrtxKTLXvLoMQCXDHTtLrrusms+8OfWHBLZ9Rfz1+Ddyycv+gJxqHKfVhtzVUUyPaGUsQ/6v
9Mn/9DD+w7q6Rv7fPYx3RfZnKH793y2M//yKf7UwWg51imzwcBjitvaxmP+fEkYYyZikyfnh4iRB
jM/sPzoY7X8jjEQTEFZ7QqHB1fszdkx9//4PoMusi7E3EdUGZ4sj7b9Twej9l7oOwqd0nDisvvnz
KDMiEvif131+PQqnVGlUz8yu62Ez17KObNGZIdgkc4NbzlWp4BgpqvxWTf4ENWiqh/FUZtzy4qH3
Wi9ehTe8+KrlqOirJVvA93JuRYZbSMHpp6QZnNGJWm6qjhDwwfmKyrQTa+w1bBxIqMW+wsZdAilx
SurqzbLzbp12XEwgSJ3BSVygWkbNBFGPi+p1Pp7X0i8jcDMdTnbcRkxPEOamSI2VDeYyN760UXgQ
pdRi1hGNWdutM4bZV1UWHP52w4UC2DzHfkS8IL2WG19xfxWu1v7oGGQoOO8Wdl5lKiDA20TvBjYJ
sEBQ3/mQE/bOpb23Z6/zdp5Z9F3M4ONtR6d16o/Qr8Sdk1Oru5syWnkHPYW/citwP7psCn6o3wC9
R2c0kCkm4RnemFKW95EK/sj3zJIT7AZnWZvbTdB0dF5mxFKazEXqJ8rF43ly6nbrnsluAu/UvV4g
3KPrjbHfYxPbmSh9ZCIJNLx1Ha+aZ7fLlUa3HtRN6MGY5XdIVKyNilHpM2BaOd6jRZo1s7aiNalH
KrkS5lnldeOyfrRZGqi9DIN8Gbnutelbl5ezs1/guDbHMc0HAH6eLCECFaP8DbKpg08rA/8799o0
Zz18RdWl9pTf1YMw6OouV383ForW7Kr33e8x7bohKRcQLQevN5SIw75CVW4DF7EmCDJ6Y1yXBRKl
HLByAzuVMNIINtPevHlI+61qaOlZLb6vgzt63LYGqcYjsBrjJ5+NYkEeL4qLlY75kzEV419sC69T
wTaYsmjLFDGtG2hadRkUz2rp2oKfEIyAGmA9XhQ9DAYqn7DfRbdWtN46JqXzAHXcJ+XMJViGUplZ
XOS17iOIvFdk4XUjFE1rs36sLT6MeJWq/Rao1EMMc8iiAtNz9aOsPZfvDcpssxcwwKj/aGcNaIOi
+D+5aNJvOEjtPQEP6zc9EGW9D4MqG6NGYRqMuB5Q3efX3DxoWLf83dYyoiRlKZt3CNCqj4oNSCzX
kVb/AunU389o86gwcuBqiMoawJTmrhOyg5WdjnLBIuAspsEeGWkEncmZO9pLZKbLZoJp0hY7vSpL
vwFmOP6hbzrRXtxAZT0PMJjWZ864Te5sCFN/Z8rBH2CF+NmZbYH5w41RaHAdAGOjkWa6j5Krx+Pk
TeFHh7MWCHBv+cWpQyzoTvlSN/eyxtoeNTWqIp82UI5xOAXZH5avzFruIAOYeDVwLFAuAew+1+5Y
0KYrg+rC8Evmg2lVvaImZZ+qvP5mwrqELmAMOOiSSumZG9SQuZ/+smlqgSyZfuTI9byjrEzehkHZ
vJqCP3GX+uX2prfFzu/nZqTymUiKqp4GrNVpgsZKfp+lQHZ0RC6XA3E8jMHZ4K31zi2pIYqV7Jws
kX2J2N+W2mMv3BiI6GHa8KtEsQlp4wmpOU9kuDoN2bmp1/uiBakQZV11/RuS1u4SRHcmNVamBW4v
+qZBWF1hepbm2poEg433YfON+dMw/e6zcaRQ0bIYFAEZUlwJKyu7lahWoK/5J1fXyPNH7575ePk9
Eti/IA+yts9CF9WuYsPdJ6Pn2E9puGlr563svkEP5Z61g9szd8lc5e2Q9Hzc2gjAA7dv5F/4brDB
yoUldd/n92luwuit4OxEmiXjUwEzAv5mqtW+FZJXsgS5FQWM7pSRZnJsblPttd1laq5gVYm0oHYO
RxBEVu2WzT4AXh7uPNwXX0UgeTBUka1YEGToP41MnHSf917uJfXEccfzvBafRQHkJB7G1gwSItbF
i+NcDRoai+E5bYQ17qoMQlGcOX06we3TCNYcGcAnNsllmE74ZqI+16IuIanJh4I7KEXzVox5Cjdx
wgEVSf4Bk3A1+zdYZuD0QJrzAM7wxBlP28b9zKe8yphX5opJB/nwrKuUyD0zg/PDns+EyGpa5Wfg
piQYT84yusvylnqNCXbMywfrB4NDe6e0Lio2MNo/uWPVzIe0gAsFla++c1fPfRVGoT9rJYbv3OBN
GLPa8H4g4BkpazPTfCPhQ4Dcxj3x18lcNgba7y74+vRXYQl1G6ZXyB+2GBtwpSwHAvWyLqq4kJ31
tE3aekdMZjjH9owlhEHL/8DEs3QRDXj6qWJT8Rfw5XymtKQoQIY402GpuVLH+eyH9w7bULJZmOxd
1ldC5qyLKH0nrogDx1U+z4xaKo8XIx8aRmm1wPdqi9l7qTLDrBgqUx/kAgEDuXfKDAeNw+aEDaFb
mbcscfPvccUuAm6it53YresteMxsDcRpLDzbvhuniTIP1mfLxrK0bBvASg6bLvtXBWUl5wv1ZKnL
IrJmfdBoNisdIB4rEQgo1lzdeJkxE0zizZm2L15dTFVCRt7hGaj8NT0S9BnMJSJEb1qnK+3NfBw2
ydTrO0PdJCaO1DapPLu/xVgV1Jd2yj2kPV1a336QLcsPZVqZvKGEvTYSXr1NGq11iO5HZDa1r18J
e7oGYfebvVe5xLa5NShwWPzTCVB4kaaJXiczxWKyqfzd05Ph7EZjbMsXHCBtRwMSOymgDksGzsDj
9W5Bz9n4wYSTgJqc63FOv5TD/n9nQtByjp3qAkSQOaxn0HiwJkLZ7gfXnc0/spJ880ZAj8Vh80pj
0clMjHsC5BU0TnATFlO6/Z3C1azuRl4Qw36ym2C4LaDfDLepyU75lIeVpd1dw9VihSdutma9zxdQ
qZesKm0IgDrrshsxO3X2uxsMmN35tEJmWLGaTFc7Ad+oyJEKjmuqHHuNmjWznR+1Tqo+Z9W8VQ90
wZqaeTQMjEM7ysk8p/02y9jceHaPyIxorhLYQR3zmHZ2bGuvsN5GU4vikEmfmzAPsru+BnMJT6V1
3QWQAyxF6X/iubU+1hQv2qEJVPrXVADwIMiU3sZbotrwDkGPhNGqeZiTaYasvg9oo5yObT1U24mf
eUU3vjkXY+wNpZzuS148kP1Kof4Y3KJvgzX1v3yQ8f7eCrCS761hBAhsB3O47YA8tSLW7Bs0EHEv
cylfZTfGD23u7vpgpEl4UxbY985zYfhQLFrUeJ5t6HkBN20m596Xv3knFAq7P0Qe3ipETWJgZnNw
P/mKjznqrN3tkPZBZysOeTvxUwFokW5RpEdYLVzgw4KAgIejxt55Skg6Rdu8ShNSeEDoAEBcKbDg
LFgJYWewIqgxeY+OMKSvTliE/E/bkS+dw2V6rzYwGPGwLM4YN6m1erveL8qnnvX031YAboUc5SlW
JauzXaY+bcixc6MG39gyY0fdAMmBDYq3hNEQNl5wtnKwHPGA0v9uUJN3ZXNmlRlPNiIBdbyKXcAM
RyR/sBWLuVPrdgWGmHVT3cVZcNRHW84IH+sFGPUxZJnux5SPaECWSgG5xn0GIbGrAykuFZJFzQ9v
gNEyK38GrwCQ2UgMk98C+r1XuTun0wFSKv+xOkHEyVOOgwFneNlvALcykvp+wqJ42SJzDJfv2dDI
OnrMuz8ZzLNwJ9NWlr/BgjnbkMjMYLbYxqLXifassdOx7Pw5ULGdYaeEkzpPsL8j7fq9Ne+ZOkK3
TnyXzU0atSuVA7ttA+IUg5Gfw1ePQzTdV5VdmE/5sKXuozs4do0jxTdW048H7v7OC/Tnko6/bEDs
1P8KAvyPfPAP5qT/n3zw9av5/Z/Vg39+wb/UA9v+N58sLsWA19oZqoFwNi9/xunf/yHEv9FRZRMB
obkNd/C10O1/ExyMAI2Arln+f/4FFzHiP+QDwwr+jaOGDzPvd7re4GH9d/QDi7zuf/ELB5jnHZey
S4HHyWYZ/58FhAlKiTIcVUVaUWRDnUU55+dQ8OmsWX23KHV5QAAx8j2Dpkirn7uPZlXtdrcUVsZH
pFj85We1y206lEGLKSdsTPZx8USv2h+XpmeQqgPCdX43NR6ZqxbrUfAK+DIY66TKwvUE49Gzvtjg
VvVD4xrTsLdKyzDjoNjMRzw/dnYKDdheUZrqvL3NqFkfEkdWUMkbtXywhWu3vTbUFuyDrCb5SZlB
1WyYDlnOMHajnKGR9kxkF1E3FAb31sLkxX11M+Rj2uCgYwNkUFy2M6WXBVgqOsW6Nvfb6uBpk/oJ
W2ZfHacK+GIvvC2mOX/RhjVfctccn2k7w+zTF+sHDpL+TFkGXmo1qudhhMcEOvLT4QPHyNf+AJ6t
ErFZC9eUkT7VzZko+/XlLx8bbERVlj6lYUNdjlyGg8t179Y01b1ROMyVQjGyEnglapNz581X54if
XF3GsWoBDNqf21TMNNeZwQXgvP8gGoBkpQMx3WMNBdxKHdvVd3dcQd5DX88XEjDzOXfM9m++utOZ
Rbh9aIMheOs1kinaEe+5lNVj6VYjOio1HBRM4V+FnDj1eORqQ5nT/Si2jO1+wJAxIbHO41K9umqw
Vpwig7AUqQTdDI8ZB3H6iWGjGi6KfWB6Homr7DYPD90xMBrmr2jT8FJznhBloTFYqds6ZmwP2Xxf
4nyNjBKsEJGS5ThUjeTKvHUPLYSpbBd4qk93hIOGmC1VBbAYSJCIqP67+ilbKbxX0aOojOv0Unle
z8LRxAcdDAZWNWfLI3/Qu7Kp8igd5K7FtzpF7Kf4CtSgmbXCgM/lCRBX7e09Jr3bsaTQcUUjeNRO
2/qgxwJpP+f5IKjgd9X8OQ9p4BztfirSsy6Rwm8p2emKM7/1yr+xav83g5XpnAw7VdXZ7U2O1cUe
voD5qefOo2x+n2HSzQ4166P+mDZ0YNdB+yg05rkh76c/2p3cU+V6zlvl6H+eQhYYOzuN1MZpZ3s9
43ZrNZcmMIJYmIM/Jm4HviepATsBBjQwVWt7bcfvEZWziOwqH8u4XlOykD5wPmP2NU0d9TZU0E0r
LzwFpATEAzQkFCbmjfn6YdA3zpw92aK/k0rXBxYMf+yxF5gUAzsSnbQ5uhcfY0ugZXfpx6r0EwMA
29nYtrT9TZ9xPrBvcygARTqsPbpHW1deat8bh6Twawjp6eQu5fdcV1UYm8q/M7rOQLhcZlegjKiF
fV475zL2XOcLG3NeAOzyv4tOnCr8fje8pSw/ajTXR8iq0gvjPkPlOmGect+dtTk7/D2xa1TK/D1v
re0xdM9DAVFhs9cfXgi9Hw3ar4OEEZs9Q4m3FXxbsxbXp10szc7Q9jyei7CQJc8ELt18afPh91yz
XYsgJhlyx6KtFAmusMqNPIoLu4RjIw2Phpzzcoc6JZFPQJBl1DbdTCxlH/kE03C+Nd2t7/nq0GdF
eWixunxuDumtw+QtBku00UxMO/txypryblux0ZUO1nJDNVk0L/p1M+t7g5sVppB+PAgu7PtN1X/a
3t8uHW/+vUgN/xKw12Rix6MKKtz4pmvE5e3JqByNrifNk+WoTe4HSzv23sebufdD9afKqpCKpWL7
klP7PhpXO1bjb6iRXbeXY+hfrJYRXHf8vSsX4Knt/iyrUdxypwwivbSUHliL876wcorardBnsm/D
DoweqYC5W9nj2YzbNyALdOJiEzzWrfkHy1H+xEs3vQkDaO0yRTLEtu01TAmme/C9xju5TYe823v6
C/tKt0dN0V+O51PhUGLHuSnrtj4RQa4eg8Fpz+Xa3BOk+YuZD/X5WpNw9oK0u2HnAzR05drfpa54
wqWqPsAkLAdet8GJtU92DuY+fbXXOtthYbMB1ObOcrIgvd8XnDPs8YBdkzYS7q9qdsNPe2vDXSiK
5WHGwP64OfLgoIfsfUvaR/Au7bEypXHTGyy/+7xFAFs8fohzzNr1vFx5ofN0KYrav8M8+0KCxXAT
m4Cbwx3f/Rvk6xPeFudU9uZ8GMr0Jt9IXqTINROc4a4Xv3qLZRnAV/bDXuRyaDayNZ/F0O7w1z42
K07+gCybP657HW7LRaA37cseaTy3pyPis9y7G1pKW6/4ngp3T446Q8HJh/3gbE8Czl20VV4yOBLN
wPTJg+oRH6LvvIXU8uzLBafftjjhIS/87HZNA3PP0c/bAtzmGWFxQsQxst+ORZIZc5U4uFtVYWH0
u1urto5+R2ICs18R1e72nWFgegwWfRqK/GWgJytqDXFPeeVxI0T+ovD9MsIY3kKRU64Pqa3+4nF5
ZKkdpaOJc93+GocrxzU/j8QlKpbOUQmId9X5O8mgZFbmfTFYZ4qXOam9YG8XBVD42kYvGsonchM3
+HfPeaDLnTnAUrNV9yYW95jjQXNphUbLkuXZ86tLKcPttFa9ECj27XYQnX5lXQNDrtuaveubD94S
8HdZ9yGFbIm7eYnke/v0bMxZ5Tp7iTvRwhXpzc13hZdXvJccbvpVGr5UIUUsei62DwSu7C2QbWHE
tjNuen+F04WEzoA14wXHHbMP+2Jim1rMhqyjOrdrdDUPVLat73t6P3de3rBbIM6VBPOIVUFpPoZt
OeTfYsnqk8QrbE63mExUJJXqEc7tusYdsFX7Am2Ol3VlXnKdNu/BQgKA6R3latCNYpvgY3s48Anq
9xZlU6eABgiOdNXcj1rliHJOr84i7PTn0Apz7w4bTXgDNMq9gyL3aLS8XRgYaRTBzVc23iEwg/XX
vG14haJFgEhM0GKEjCkTkxnm78K+zdhs++945diyYmYs210x4wdGFZ7u9Si840Sr9b0a3JItVgag
L1o2lkDX8vXytGCx4QJQ+92JFYx+CMvNuetzuSKc2tVOr5WMiQYT3lD80kVjhVhJUQ/GtL7Cvwvz
vs8m8xYbux1Bp6Qn35nVW8eV+hEF6xGLhXFfZegbm82zq7nyH2bRbxd3djH9ueqpMNZPyYX+MeAe
Hjtddc89cL1xFPITY2LlJms9tfu6b56zseSBniygEeXwZnrwGPEA3whTIxJSLg/F2bk6Wv3snlsL
LHC/vVtGc7nP+EDHXWcezcLmp5/qP5ln/Kp9Kz/n/pztcr840jB7Gr1y+YWjRCYIl+FuMfV0WjuI
BKy8FHrrurQv/FrnzyZXI3mu8JuNOC5U2VdHbHvvvTEOd8xB9mlRZAANr31Gr+AI2/wt38HrGpiv
ebvGRk/wJtJ0R+741OY3AXHFLp7dvjzW62w/DBRZPi+urs52btvJJoLb2trcg8c2bh+IZtlJu8xf
mzVv3wl7ZE84tPpk7jHEg35xd+FscK6G08+i7MeiW/uPxkQ/8hvzi61OgEfLbB5TjD07Cz3qOyxF
eNPBnP1w8+mQZwSJV092H4XWJv1wWfCk15YUR9t8TIX6Ydg+1QEU53Aot09znPfwVAoyeI3zu8Oa
d3aNXuG1sIZdS3US5nvf/92x07kfchZaIXjlILLYV3BJSd3nduHTRans9KxMjVl8Xa8RgxlwMDUI
2941kJCvUPqDMfkcZ4Q62V5I/2sTBchcubRs9Uz03Y4E48526hfMlMxVtAw9mxCw60KJg9k71ndt
BnNMJaXxCf60/RormZMhCaxdtaryfu7NMGbP3NzXwWZ+0rgp9qZXD4kI2ndiUNZhtWe2FAHEqSX3
0c2zbVfSNHRSTkhKwRdYg1Odxh1W1HPNduOgR6s4yLkgFG7ijuZlRJXUhUpKFmGTah5DNbERQQ4R
8N6R0DtTP1SkIqPNUcXZKIzqVVc5DqTMcw98Rp9gdI7nzXTHaOvTx3xjO93lE6TTsuuixc9dHO1B
mHSz3s2FIU90Ne9KVfYfxWBaj9PQvWDjlZfVzm6zxlsAIeC2CJg1j/YUVPedgX+pH/o1NmyqyN0x
56MWqM/AWfOHBq/6pdeWeLZGO7/Bm2XFFdVSiVcAUO/S7TXtwnO11Mux7HL7qeR2tEcTD6PSWuvE
aweMZjUQYSxPEMU3QNov81zmDj4SizQC07azZ0PuHDfOmJ+y7aodt9rioaP69Ikxneky9cPxzqvk
d1mtIlal3Su03DwDFGuEN21KkKCQ43jdUyHBaYdxYzN6Xh6Ofijmbb4YiKM3ypJPMy0w8bSQcghI
+0hioO5dJevsFhqpZp8FcnwGRsqyiGUDtuPwKLcrrWYZsqQQ07jH9uM+tderT7GsLBdE/2366Wm2
pUVkJLQjYkZEYFKyAqdl4TgVvTT39jC+lau84lYz+1BNS8/s3XfHrXYKzqBiDUlSO3+IVH+UZi5e
wZ9da4cdNkvWtv7m9+Wejemfg3LxQcpq/eBxPqVwC2KfuNq+JBp2MOa5B8quvebk9GW9I7fWsLcO
t2xlEkzLpB5CE7cAlZs491gAhulqk54oXW7QGVhvr7zJ5iA4pG56CyLmSYgywxdnFHcqD147ys0t
swtPlE7d2liB2BoHxCSqip9UGz6GrGpjS83pTsviFzpJw4FfTwdvq5yLNedHElk6KumuMrP6a24c
wBxyGsf72QzfjLpAMbZy/37jBgtjGy08ZndYL/V3LtrsmLuTug1G3zsKxIKv1NdLXFwzNmujD6QU
L70a+mcDXM3v+XowT/a6U0jVz2O23dSej9nPMqp95vjNi/SrF4Sj8W1U4XKvOAKSTc32D6PBLyLd
d53Vfrek0X4t6zjc1FvV4TopF/PYASDGxde6ENyrMbnmIs9sEncGS/X33ARddWWK/iotD3Pi4pgH
Q8ibes5XTCOhU6O3szqQqT0cl2m2rm6ML/KMKlLO9OE56w+PyNVeZXf3/SiMw5ou5k3Rdje+Y2e7
zu7KvTvVzl8ndZYXD1EnooyOoFmIx6AjkYHKlRIZKKr1OBn299zUcgUmNxYY7Uw3aeG9vK5zNfHe
zoeHcuynE9Ma1nYZGEmvcJb3Pd5KNszBuUZF2RkhEjPa7ITZnFgexjUjcR3pcoSxpu1DS76yOG9j
Y0V4rttFPwrHqc+4Ixh+zb96BSVFvUq270w+D0lfGuNzv+kfbCtQ7rBqRyw+h9vWaDgmA9lEKzv7
3WBgnqPzZTx0phySYJvXi9ChydZD31lecLNs/js3I+7jpBzvekyQJ1w/zg1W5Q6T79Uv7k/sJ9qC
2Tfs87/I5rDYA18C9vbam6lc+52fhv5Nx18Ou9y2M3OXOF4qIzVg+iFOzgJchdCwCrs5kGtcf9WT
td6NhHiPbkelu2z0h9JS7+1N+TeFplYv7oTzxyCKHZu03z3WChsI/Rn052YkILp89BKbyfeMZ1c8
F63Z7UdhTqgJ15HO1oBpFNk+VvHGcJBF4DBS8473GTF2FLk8yh6mcjeYIqLUpTluqZYn2bTGyZpC
IpOF+GuM9GPXbvlM3Jdd+uI6bDEhKPs49R/narASOaV/xVyGFxLJ3rERbHyEVeIAHWS2a8LhwRMl
UdRNmISdChCAwYjBh6vTXRhMgvgDvVxR46F0nBaExsRB0YzNZZIxnx83HtdWPeI46PZ1E15BEwPr
jqYek3oNuBilS8ge0GaVMI84oX23fuWAxptkbHrXphOVfQDTScq10NnwSHHiGTvRL+Yl8LPulInF
3jele7+1zanPg/JiZWt/wMy6oZ7Sf2bzfmCsB1GTbM5CpoYI1LFcEZUcM7AORB7XpBI9tic8RbvG
HV+7bH3bMpRF5EXxldHhDqviHmfLkDTaXd4mohHXZ2s8UWCgDojg96smYF15zh9MtlVMcqnaLYNX
7TFT4u/CIhwP3iLPtBEUNylFxLu+Lf2Hqi5RXrP5MGbrctLZusXzRPAGb+2vdU5TmyRKO6UXseUZ
ex7JZuXAurmab8Tkrc8yZ7+3x6mg9EOaXd0VTcmKPvFnQZZTqpUrbARswNxIxJJ9QCgL5/xNYnaP
qjTF7raFZdl+rCMMpGgyVzaSvdcEH4seOxn3SLfvtbX0L8XMUxbxRFXiZE+8dyBsS6SOMsRxjBHH
wl8bjfY4c0TWNBskMxvree83PS+6ka7M25TZ542HTXgPmeFaE2U5qHSPLJns7UZwB8jrqLVtAOB8
E5N4nKjQRXiSttJs7LAF3drLIMRZWjJkWgwnwE/95tqA262hwtiBHGQ/20bR3JFCqoczfgQu/Vg/
mvWm8UxlR9pIxf1U+tvf2SPWguRlyjZZxwnNs0BVfkD0D49EIUjKttlLo1VJJMrjhobDQ/mv9XVx
OdbIbtlSD09t5p7JyP1OyZHj5Lam3dywGjNX/2eeLP3GM7C8otqWB89c2a16NJq8W+OGYa9E4CC8
ve4B0QtnJ6rGpWs66G/DcjSzFsuxbq83clLsiYHL8W1N5TA9CuokeBSIch1hqJQiNtO5fSqQja6A
87ZunjE/9xfSHTquRsTKccia90qxqo8attS3BCDu6jy3jsKwZDzm+JNroY0dp2b3tpI0q7vmpZF+
+msIKudJFYb71FvUZYh8u1kFt0NPeu3n5JRcKyb3ec16JgLej9iHDdH8L/bOpLluI83af6Wi9nAA
mRgXvfgu7kDycpBEUhS1QVASlZhnIAH8+u+B3V1lXrHJUK8rHI6wLVkggEQO73vOcw7NUJcfMC/W
51lgeBQ5KZl/XrrIO5e17+ybNGm/iCWef0r6ggcP5RbKDtSYIe7YL3naYxvs8QLKUSFHcGLnXFtR
+jNoB2MOYyYLPK9O1Vm0mVsk7M6krR/IOAWzx1I781Phzqjv8a/nYscuvHHOcGnH6sDID9LPSdJh
OUh66C3nSVxYq/6vblp5JHrMQV/sgI0J7aRpOTsIavkcjN2K0m0JJihC6hWkuyBhLqAVOXbVPoOb
nW7QGwzlXYbJbqKSliUsqPNuzophmrc9+RBLc6biouzYESlP60u/0U90gSIs6Lybfb8EuGLBaOyW
YXmY4uoDBekLNZvzRsRYQT36CWf4f4dNgYnqvIzxzMd1WVNLnM2LAvOcDaoF0JLtwOlG1upgWqd4
7TDRbYTOwNco/yoYzfSaVgfKqth7VG17A6fHDptxKg6CpOM9ODb3zKwm46Z1hmpLv2sC8embdA9S
iDuha43NeVTTo9/UXSGOpblgLiti74saI+8S4keysxapv8bAJS4mCqPE5MbUYqFjU9stlmqvhsA/
85tJXWAyK0Cx1n1b834S2C+DYKGv6Xwb25whg2rGljhPY1OALSlNa+NE2SfPD74uKrJuaQdcFpZ1
rue4RggwxRqTVjsdkBrUfBF5FrL7LnejcCM4Kn3nhWh4RMjSiZTQ4dPdLL5hb2rqU3tv7CVVeHtO
qNxT6HlYusCpAdVQvJ3Y2T66Tffc4UHZ5G3vXtayzrBMs2dmg6IoE4rqqkeC822sESBgrN6muCD2
bM6D89Scpgs/iWuaz4X4GFfyGhyEcWj7+eCPyXVDgwklcnC03Ajdlk0y0k3gj+rKpicQatrpYQtr
2NrkqrbCauxo9vQzphtW5zvDi67pcbAeco7+2HiMSpPS3ydpp1cuVIlxcS4SOnmtJRnzVlw+wpXH
ZTx7T05Nddq26S3F+JE+gapwzygAxB9ziEO7YLTFAdkcNduYHzoIqt2My/1bvaTnXTA+lTV4gTmg
LkkiAe43WvC9+ljgRvzOfFuAqPHQxSxNtAcPdGMbHX4Tr/eLEHsXjE65pqwB+NJnQ906tyuoElRN
VKTnQlvyTKaoamZITnfUYp+1q+4L7N7XHBDVpVPM05mnUO3M/tJvgiK4diNPfVA173CD48BjjzO0
52Nc+Pjf6DC1Hev1miW8iUakr1UvjevBctqtZdXFEY8+SSw28zMftG9gaKua23HMPiUF+9eosse9
v2YAYEu2oC+LBQs1VkULAOh5OXgP0PtNhLx+HRpaF1eFITj/Re0hF3b3TbU9x9VBXXvrQ22t1ttx
dltx+hK7Hxu5ujC+tK6QZ2M0sHNLq89xVnRh5lspB2T9pFP8e77Bpn07xylOJ6aQYwlO40pR5QcJ
5X4vPezWbIjNu9JnLZDZeOU6Mccsq1jOpYr23CBFaBcNKgWy69LMqBiXM6JIbXz17NIAKDFlF9Po
FFsLD3lJvHMc34EIybpjpsexvZ47dkjoVjvgBAU1/uhr246Rs2uxYFvHrEdvMo4Wmd+pRCqttZoO
xiSPpsYLj72MjW5ja/cC6aNI7ml3IO/L8BS6Z2QqVP2Ww2DcfIs80z2Kfin6uz81Cf+RZ/zzT+bk
/+7uuHr68aSeuu9P7QuDxwqq/Eui4Zh/EE9C6oWHcjFwQLb+j0TDln/g0JA27ESKr6RhYCP5H4mG
Zf3B78X2gdHSNF1p/02iIZw/Vm4ebhGS433XEfJ3JBov2Xg+qfMB0EZ+BLKliK8KVv3G39l4NVQx
C7v82iRBK0Eo8MZW/Xuc1Ze0Ot/iz+dmYGj7LlFm3PPJVVbbL1AGXPp0X2OzuR+H8WEAv1MFeb1p
aSe8Aw49vS0u5SKJIWmQRRONywqS/NttTbKYSYCbGigCrnkTU7Q7BJ5+D0f5y1UEMGbuCeYBb5cT
zMurpJkq4NQC72rMuAMRg/4OfaT94W+Cnw9/wfX+gQPhA8X5vvuvf76U0PDwBIpYaUqHVB00GtYJ
JDFFtUpwSsmUVcAZYQHGRslGwk4uE7+7w+D9Hfd1u3n7oi9Jm+tFCUgQjFzSUkist9db/9sDnBeo
vxp9aGi7DW48oHV7j47uDrLSfFmZ3u8F0azXk/jRudIKgQbIe8Iz9ObZjHy34bAivS8AWAhWryl9
2Crrt2/f2a8vTdICd0ALW2gu6Q6+vDPMJpUgIISWMSW4i3mxs1DUw3sA/teusiLqJdhQAh6sk+9q
zHTqJj7QpriJm+winRuqEn2wHoDfvp1fPi0BoZtvGCcYCHdxOtLJuh1xXAd9mCPaD5FIZ4dgrJyQ
DStebaMSP1E2v0ewXd/GvymQf74tB4AMcgHHZDI6jYej3uou1ZAPYS/wqrr0jWjR2sa+bKDwvH1/
pw8yQODm8jdNcpKMgcy+fF3EQ7iDbuQK7yQ4BxiPPIefVLxzlZPhzuBjhmKsm8yAKwz/5EtGyG4q
VOpZSLRjdpapBG1jflk8oDT9Pabxmn3LdOgR6Oi5JHTK4GQupEVS1tNU56hN5qOMA4f3FXgXOTvc
c7YF+dnbz++VO7NXHR/jkM/KPf2Qm06T0EFoFfQw1+l2pl/i10PQkh9RkBhWONDeKN95mifvjFsk
vYqBYdHTsaVnn8y+snTTzs+wBnjaNc5rO7jNAHL+9o2hhGTQY06UEJtPXxngKrQiXcVFJt2dK7Ow
z4e8T3ecka3dpBHxvf0gX7updWLCcYl2kqX55UC0CbwjIcrgnCStZD94db7LA/VeoMCvr4uVeL2I
GUA/xxj68iqlBBJRW7Acp7XmHZVGTsVRzGHVs2c1++y97NZX7ooVjKHI+3LWDcfL63m2MQBFZeDT
Vcf36NsZqYr0oX732fGK2F6sAZmsyqc2UorY+YjsgBNdnbjI3VFfZQMn+7evcjIrMewYa2w1ArZH
qFdPczh7N+gSf0Fp7bfU2wT/SPYcdeReyuidG3rtUg4ozIBNGjkCp+HOvSBEZdFUPMlJdQEKgFvq
rAB/B6hLvMD/2lC+svy/dimenOevX5ME6P7yDWFEG/J6CfIwctVdPUTTcUywbtWzHnZvX+nXsSA9
Yh4RDQuTsXe6S6NtRpOZGgoro0K+h5weAWNSef+HG2JWB7vPHne9rZc3BPgGg2wHxAlnSHe1GOZi
XYuhidS1WQb1b6UerrMtO9x1mWehBzV9GuGi07LxWy8rQjCTCBPyZLyi2umf//aTA26PIxtRq22x
jX55S4VhauSifRHqtm53abc82nPuvTO8X3k9viulw/6Zu4JM8vIiyWilcWRxEWMo811StvaN6hv9
ThLHK8PtxVVO3o6owe+WRQsJBMrGmV9Dmll6bB250N7t20/t10vZbB+EWGNnGHH2iTbc0cY0N6PM
QvA7C9U2VLV0B5z0IfcH45039Mq1SG3DaWYSf2mZ8uQNARrNqL/hE8PLZx8zz6MJpVXyxCnCfmdu
+PU92UQ5sDYJNidc6+QJ6kgYFX66DHPNku1QGhmbTFi/F7a3Duw1nIV5WwqHM5w8GQ20NDSKXRog
sarVeAXOo/qCs8jvjyMouDrMhJG/l4D96+LE8QPFHNsJx+HsePLCNMcqoSuVh7Ul6bBnJrxJoioJ
4RRs1SUVtLcHiLW+lb/tM7lJgh98kl69wIeDIE4uWPF2rBhrWUhNM8K+LutAHdyg7tSmD2b/s6Fx
uB5c5kO0oGPfURBGn/gourr70lv+6IZROhAIX5eCvqwLS+rGHgIUXZabTeiJ66Qz9oNtuEfEp+rr
2z/9r0MOjS/b5PXQu2ZYnPzwbdopZUmWI03kNAr7Bb0wx4El+mbg4nPeGXWvXY2YeXAR66mGR/Zy
dujavKZUzz4P3l2P9jJzxD1Kyb5Fuoqt6p2rvTISoGObPkYSgC/sZl9eTURJmhB5BCKNjKoNGjA3
3ZWIqBXomHIekRtX7ce3H+f6R56MBcvkYg6ThceYly8vaSrot0bm4tcMTKho7vO8mEWIQWubIAPb
2La+ffuCr90jXy+kezYsBBOdXHAw7Y4YOpZDdCbGBoPbQzAlV1heozDLnfdyH195fzxMakRrXpvH
bPjy9mQ+Ss9oQacpTinUnvuuvjOQC56nNiLCt+/stWutyyGOG+oknO5fXsuvnVbPOqcZ5HfTDkGp
cYRMnV7kRbfs3r7UK29tVVzw9MjXY7N+Mu+WcanQO8NYW4IaA3uTefe0tKH8EG+14/BIiDfG1nfW
sF/fnE89zaVkwge4fnsv76/yxbDg6+ZbcDsIkEsR7RxTW+dBklqbALbD/ndvkvygddO+Holt/Awv
r2dAwmtiny3agFKRlkOFjm5IoGnksTYv0iibPqBDcbZvX/XXtwjlxQTPIsjxJLTw5Bvs6F5U3sBV
W403YmlYyDDeFrAqkDi+famTEhTzMPMXUAmbLY7AGXbyQGUaeDlcpCJMRTmAPkb28aEBM4iIvlzK
zzke2Vuwcwg3ElAl7+WP/zqGKDQwXjGl/VkfOrnRPGEtJDsOPnTb9gS7I9MmBoJM6WDR6TVe6vQu
cgo48G/f9C/rOFGlJIiS/cJER/Xt5K1mYzOvYCdWOzog5xPmr0tiUfx3Hu1rV2EOtSXnPfA/p9Pa
Mi5ihk7O+bxwaszibRsGCpzK2/fyy1ih5MWHsD5BUEKspS9HaN+TAGw57B0t/LK7dUO2sWbQtwmt
w//LpaimcFZ0kWOcLkT5MrQ96JWCG6L9INx+2tqY0XdmakyHt+/qlWfHBsthFbJtphdn/fW/FSkL
K/G9BE5oOKH9oG/LbLON2rz6zWoyRTyenqA8xPCn2nW6DcFMN6RFuXAwggKq6KLF+VfXxxK4fft+
fhnof17HtdjdMSuv5ssX96NAn3cOqsgwAIxUb4jCGQ3EUcCAsskyUEQbosMVMde/P9I5ylJJIaIL
06d7MklnMnVSt5xxuThBc9FGRvrkZFL8XlQtN7XeHvuh9dBnBwzEk9trwcB6rgaP5srBocCbjEiP
KIe9Myz+LP282CpwIVqbfEweQTzeL/fjZVgsYTSEOMuVTx8uVncwhatN4UANNuUZjukdajmx8Rvy
qrygFO98BK+NzL/9BKe21yCfOm9wLQ6Eg+GCnBzc8mHAR/Pp7QHz3mVO5mW3S6a54+MKkUlPV0Xg
38uiGt8ptL1+kXX6wBm87v5fvjYxjouho3WvRcxNu/dNRSMWTY35zmt7bfRTfHBt9nbUKU8XmbJN
wJ80oggduI8bbU/Wp84WmqoUOz5oNl4TXdJff++Q8ertwV1nUmS3R6355e3NGAYCs+Ky9pLgtI+X
dHnI1SDf2b6+NgNLSXmFcj37ICleXsYdZ4OKJfu7yASoVFdoriEaUGaxNaT0315U+JjBDJFDxS7I
Nk+2rujz7VE73JNRa6A1VVyjOk5aiE2/O/64DptIDvGS+vkvJ3hZW4NdMWFJ0kHTTTfaCl9xm7yz
n/v12XFyd6HdMScKsgBPXhGxb3YtbDUyEoiXIRCXWNfYA0tlVcU7d7QO5pdTB1sqweijd0gV0T55
cqgHR8PlKBnGuoj2aWU0h7qdixu4RtVZhvP5nfqUtf7sLy7ocXq3AcOzg1tLfCdzb+ogpxLGgFA1
FVl6U+e5Uz3l7MhazlYBUrQY++5D6fXoQ4Ch5eIzuClY2+wZjPr27df5y3P2fIB/ZEablEpog5w8
Z5xRaVxX4xRmXmOAvzeLg0kxg9AAVJ1vX4phcnLjPp+bzcmRxjfrqn26aY6aEkFLlHhhXpUGM+Vc
GmNwg03X7r6UEsYf/n1fN3gJF9sAwRdy8l2Wm3aM/f5gs3RgJ6YMe9dkU5Y8pXPX4lMvYMBuuqVy
rnNOWp8ceorORTatmsm21ta0m1tPfiG1pUds2MDaRXgr3SkU7dQoAKWt92d3JNE99c+F7R4QGbBM
uBJtlNEQaAuksbyaAImevk4qyn0AsCYsY2E/TFH0mbTy4KzD7EqKiEqzJPpmB/ngorHiY9X1xlw5
LDHeZRjDKT5nr5bIGkn+mAFjscn4OMcZjv2wUoaVd0BWUO/KTYC/ujhW8Ayq3dBbLkJxDTdVXnUJ
8TEVsLguJmNLzoZ3WYxZpLAWQJbF/gIXr1wUshQklj8mB97pBUCIPAqJcp2n79JXBYKsJW40/nvk
dom1UZ2eki3CsyJ9kJOMbTIEkjlyPxG+FATnbdSWzodq0LhMmtmVyHN5wXg65iqAA1bbM1g2ZZcy
3uoqSHGhzoMbXGdLDkhbd+OEESBrmvlGL21u3MMyFt0RH2k73vkzZqWtlVjEUgCIR+Q/LUv5jIJ6
fk6rwRCXS4sRB/6LOdsXTHC5eeVin2jPcZnq4VypKmp3nQ5K90vqxsjpmAZdn1yZCBczmyof75fK
bBO1q12qoyRsLFFbioFx8mDYMeEWikkZqJGNDfp7OUu6+RtpRXH6la8Nck3UOGV0G0W5715YTu17
+464LvFYTFaS7iTpB+4TRFnzT2BdUpDXOPcCZXeGqGiFMLeTST50D9TMNvBG3pSZQBtVLI3pXWCo
Cn62IhDPhNpAxAbUUSh0e2acsyGsvXinMy/CqlPXxk0gqf0hEdTJdAegJrIQ4NnIi+BWOi1E58h8
lDLuUGqhygUUI+qehaBJSpzWWakv4SIicKScZy4PrbESCbw2IVsGlh+QcwsLLzj+Nku+iBaqxQaE
DFr2DqN0sx0oMmI9wa2mdjlpnIztJSO2IEbU/B2HQ1ECSFiI8wloj8WbMphQVaVOld50fWp9N0WX
YaJfExAOOjOmu4Dw0/bcMQfd7WLhmVMY2xgK0dWWjrstCFwnv6s2xTOBgX269ZWAZ7hwEHcwbC6T
3kc66x+9tJD2lZp9LjwvrgshmjELlkkZ0LjRLVt3tbbjcVth+NSYRhzOXG2c1dkF5AFz3qNXV991
xTFlJwoBqK603P4rBC6nvyeAa4XEAS7kxJu57IIoADe3XVmZ85WXKdGHjY6nmNorKE9n0444XPBF
mFG3L53MmbFo+jEZOcZYRFdxHWGEVlHvdxdpMyi4Skkq75bMwBu8JO6aikES4LwpwCdN+7S37Hsm
/vihDqboE3O3yHake7npvVHWJdOND6XqTDNn/mxNu390xqKdjhQN0sdg7JLiOJsaAksE/WjCxcr+
HsJQVjybIrLu45FG9YYO1krngnJsHCiiNyrUU1S5X0cyNsyPU1VY3UNRz+YnszX6GwtsWhlqI7CX
I/NQeYMIcsjPjaIOqjMnahHDUgtqbuseMmlYFYb/c5yjoDqfe5jkwNkHkVzWSNkfjdh01IE4w9w4
oAlSzxJwFvFwPqLM8wJd8bDtyxRcecyO0d9bQBCwSJU6sFCdQ1hwY7MjqmKwBbYtDuw++30yQPjY
Jz+5IF7BPwJOK5bLeojLcts5FQHZvlbYVNwo1mNIZlzs6g15evJDERGHtM3ADELvyBYbzoqv9fAt
op3fXHVF5eESGeJR7phLPI0pDqFk2Bnp8jFfKKl9bc3O/Oq7kcruETtl1jHvDBdbnR0z5TfKQboX
DBZYJQscXHZgLhnFvvC7mgwR3CSutVVGAvS0k1OhvgAXRQ06NuLBzSs/2tuWUSCDkNgENmbCGtCS
E6FHgpQwNTWfIiPvirs8k23wQHBWog5ezueKo4ejyKaopPiEXcq0Q5ESWwbrNIApwKmoaEPT1Aht
vcZp4y1y9CHalm2VljeqHOv8wS1zKQ5ZkPvLpacQjN3HfV0Be6xrVklskvDrMtqEPgMxBfAdxC0O
BvzQhnkAFtX7j2C+YzdM+5H0VWO1X9gLL28X+InZ7RDkZNEG+eucnZXFtFQ/0TzCS/SHsXhCRe09
N4Hrt9+nTBNmwohqQL0bRA6swWsNm4S6cJ3PTBu5RAYf5Wbwkdmq686qQqrpghANEnSTuU8jinIg
8AiuQFoePYgG+e6t4Q8meXaTj7WamAa/Pax9/vFTZtl1fFvAfLTPrcoiVCAE5EZKjz96ZXHnm0sV
oNmO/YFRsqRJddXGWmcXZHoG+ZlSdoCkbvFtohISzjPtQ2n0aZ/BKF2KgJSmRVrj1z6gq//k9Aoj
Mb6PovsuJ3/iE0qi2Lkm/sl/tomCY7E3gx6ZMbIN8qJSa17OwdoayQ4urmMfIpdAAxQDrs8TJhpn
SprP7IxgaW5qoxy9s8nNLfvOJsjRuiFgwDMfAJR2CrQQoQcHkHc6v2kxVFt72osx0UZqljEc2iF/
0K6AvTCPcEa23H7afKPb2qswyLDKEmYpAHiYho8XsEKqO1FV8uSFg7Gj+1LHCzU53E04bAmVXI6k
I2j/rCQEFGK0FZSY6TuI9BsmCXM8a+dRgIzzE5JdurkF1qprzTsPO7vnw9zEJiELX7FUGvpgxYTd
gN7gCpc2yAtvz7kyt64yKyHrYuqnwt00SPHFHhlKSka9WsT0QXVGJj6PLuLkph0q7xLHlNt/B900
6mtbzRXVFi+zre42xujUbopOi37fk69sffDKNPUPZm8HT0Zvmt1nDxEutnm3DuBATIMxODuWJyqi
BhlGthFmkTub1abXZCw+1WrWxpcGtyhL6VzM939upv8jv/0nOo6/nSu2T/3TP55x5/Xz9VPx/F//
DKuO//Lj+R9XT+3PJH+hwV3/z780uIb4g3ITAb6cIZFPogfgl/7ipAFDo1m2nmFp3dMMYZj8S4Vr
mX/QahFg0lCGCSSq/F//wqzT3ZWrpNfmVLoy2H9Hg4ta6cVZyKGuQp/CpxsukbPR3Do5dUL9mKK8
AQVcRKq/IxUk6JNwWECZ33U9xzAybWvXgNhhpmXydUjIw/zUqQGDElbexir6rQ5Un/o/psbAbbaP
69qpfuhCBsOwglDKL0vUYiUO4qY2MLRO7S2dQVDmZRSUH0Yx+t9UN+bfTHDcD37skd7IFtgnbiLR
uKjgFBPqEuWtmjc1W66fkJajgEAbXHGbDrVbvbUzf0ouM7vQGF5La7gbByKRNiSEUulbNMrVDYzE
7KMp4/a8BgTzTCjnOBOTwhl8y0OxspvZrNkGEYBnZV+ExXb0WnGkOOP8WHx14qJxMRX3AetV3OuZ
uBdLfJSUmzn++EP81W6M0sbcocZLn3oVCbVBz88brY1/xTLlOuOlZjdHnILrZyZutATCNgikxNn0
ncpEiHtisD6LIUngOtWk1OAIqYWMd6RJFP7eFZMkYS1X+mEgVzM7zuRu1juzl/bnvPFclFrkpciw
rStOXFo5NT7DItPxOc0No7+SvtH039hJpd4XKRMLh09DdBRhzi1IYqca4n7TuCOZ2K7FmWknZeks
e/JsOfFYtcyg41rka4VzgYhvO0qr+YErY0CLJvP6kv6HTkLAB+o6wB7KsSWXYJsMS/Z3hhZrftzi
NoS59ma1Rl6l851n47fbRtNk2t89MbEPJRyQtMMgJ9nySPRO64YOuUPZdmhT0KaeaOLukA4Q7TiT
l2xQvX5IeeYOITeI0+iu89JBVlWZWdAknYCbbhqTHMhNabOb3qXWUBJWlGNY9pbadzdeJ2o45WYW
fF6rAcnGsqLoXCuODziDSJ3dDBB2o7ChzUCaU97bpKZaDIrQibs1WtEz/B86Dxh0eZCTZ5eUMVX5
1h4oWJBDG3lH285KtYfCFeDb1MtTjVqwg6wawRvVWIJh2CeJ60F2tqevviGmT1Zrek9dPRn9xncB
y7E+iUjt9UBKHEQCmTmAWcYIk3mwwI4Y4uBz0vSyCX0xlRw5FX9GU4/dl9TgPD96+RoTWnXZc9qI
vNlWhU6+qSmxb2fN9nLFgU1n+QjRZ9MSZ8Lng0r6QCq1Ws54OvVPnbYw4BJHBvdGnBaf+Z3eh5r0
o3jnjUN/m8WJvCyCtNQMEBkLNnilILCsyQkhn2xbDfi+g/ExlS4+3cUCM8Fjxf610XEtflqEW39C
d9iqsF3rrevWl/rrnOn+AfQVrDan6510n1tZzvuYQePRp8AnQHxb953kURNGuMJcPje2YNOTL+61
nlLW5xZ8qnneQUAkxshgZxi1+B2LZeKIRYBWO28aCidHwr1yKsoTZJvN3LKYbxb0l+wcVDpfuCBu
H03d9d/khF+Uw/hgXy92z6aoBPrG3jWLQeSPHEPvFyut10NqmfuUAtr+MjMM81tO4g6xKIOH+dw0
q+IjF7WpHbUlhROc5N6NMKfkQRCnwqCz+ubY1R5p7XPDxoHoIc/b9Fk8r6iCGPt5VN82QRY3+P29
8l6NZv+JQznWRmQqcNqBoO0rL+lJv4FV8yUpNDnfpQIaxE4URMa+6DrnEQOml55HDeWYUBlR8ZHj
GJlXQhWglmUDupy5wSRyLHDrilJMzo5F0tXYKoLybguZYN4CAt3eDgTV+IQB98WR+yYkITHixV9T
54Iczq2FXBWqTltcOV5BQnzrl58bo2hhO3cjscaBBuCyGxUwF8y9KYcytqcZ0UzMRSsZBpyrrExS
ECkbqm/EjgERsTv25LB+jfZ71hbpfOkNHtELIGny56mIIQe4SxRdF2bDXLoA+Q0TMHofJOSGZINK
KWk3Arcn7uM4BvzkTVCzdUb9B7vlirp1h4YT4KIGV2xFUHseZZXIPwgsZsT76hQsSNHCNRe1OzzK
1CDXKyJuPguVMgMKZ6im7pA8cKjtYzV4Gwj3gsObbHDgAsQSOKmlc99Dzf7ESIGhRztP/giiSrc7
QQvxi1K5vCsmExxAZFfdZxS5pGB5HYlGglIiNbWsib4VuhFgkTtZPGp4Yd7BsiuQDIOD5p56mTt8
bnlNI9VqD2h5P3sxx3ysHN97uBYHGJV5tfODxIqOoAocIhGtrlC7lOODvf6z48NX8SCSkzY1MoK6
Ql9UsxHEh9RIxAcaeUmzjWxD8kIaJ7opZQL/oGtiwuVb7pZiE6LEs77MZLCljslhZShMpUkSK1d2
S806ODntQHQd82cXat+fE3IKpD7Wbk9Wpr/4k8N1F36erijjZdOThg4jq69cfIfEWHzxura9yIfI
+Wm5UNI2pQVE/IycVn6ztKOq2flWr5t9YYLdw7HfL9PBL8E4HHpaut3VUFFyoz5Uy3srbYznjji5
O+1KyMvoXbmznt6uZoOB9X/9A0tqwL0s5dHKFZp1avgiPpRlZ9wVxchnMM0FQM6yzHO51XVMGPxg
mNFX7NIYtEt0dE8RMa01OTH8AWAcV0hGjYsy5ASRKyYOX3wEO2P95IiSfkIM6z23dTnhnuui7Gdc
6QwbPhhljlX5Mh3pfbQ/qd8O3zkN+hnnYTf9ME6BsFiXLAgoC7UWLLdkoXbbuOuWSwUW4rtvL4ai
Ydc52BYFX1vEASnYB0rP4JldK73uyfrRPE2fgTNGfv7dBs0N/p5eut6JyaYMgWerfuoo1FJklX3w
XcOrviRGSsLQYGo5MvIJrVHF0l+hD+zrQ145QXEMBt8eDhQAp49YaJcfAU7euxF9A0FSZe7eSFGz
V6pK3IuhaglBCz2ns5/roLXB7Mp4uuFYjIXFYd4j+mCuCaJzYeVzOrNmCHIDmdC3/QBqAu+xVQeH
yuiBCpomBHIHVMBN3rYzsSOMIckso6xr/Pniqk5IdeBBeR07Rtda4NgRCMdqEK882Hjx+kcCnv0j
RYnxPqk97YcGB7JDWSyaAy8jhm3o6NUfCEkOli0THqlD/Ls+doMYHg3myIb5UsEcZE/hscsqA1Zu
HfhVaCUslweFgukBMxefxhAMxiWhCcYS2ms4fBtwUxdtSbLvRCrRk9e37SdVAjrbjoT6MW7Mzr9t
cIiS1lOJroU1Z1Du6HVLlhd8DIJwPMNxjrxrfW+1dvAzmMu2BB4Pq3MnCe4cDrZN8YsoWG/8Shoh
Rmb4/AmLQNSLC8/y9aOaZ0JmGrMu7xrmmVun75dk65e2H2qZT/Mu1yvDjPw0zyip98yu4Z6bBMo9
y1qld0MGouksI9fnYcJR+BA1Iji63VhD4cstkgFZyykRIrLTxCjni75Qgw11ohpUcbQmAjTXaATj
Oa1d9gZ1k5cB3ZkWWrgXgzmA6pO0BzjmM4pxwD1qDwDfyVheveFToWJK1aUBzXWlOAG4WyAkbokI
InE7GBZYubkbQarsioYk+Ljp3T3GjhpQAy2xD60YKI9ZmkIGZYSE7X6wBhaST6NcA0C5z5rxn+N0
P5//IB7srcP0/2vVc/6SNc7v/+sIvRpSadWh/gI/6yCJ5AT77xM0jhUb3xQOD3ypLr/03z5W6f1h
omZc/6IJvWq8/3WCBjRO1Q4ZCAx+yzdd1/6tE/SfDpJ/t1E9wU4IcxjgZVQ6BH76J+31BDRGW2TJ
RaXBVGK/NokbvRrNyclGAmdnsba0yMGxWvKJVyRGemCmyNh9rbdr0JAPtNHLaxFAoCtmCsTs4Aq3
HjoIL51UxZrMNQXeLrDBhjcbM+W/tU8Et1vmR89TpkXuyTAnWnx1pqAZy8e4zQMkahMnCk4nS+zE
FPGTXHvbHJDNdCvpbhRbXQwOzL9FO+POXwIPKIxfNsc+FkzfqQW5Cs61udzOGbllWxnECgpbTzff
wk5PnAIi8SWkSB//UNIniKFKoZedQ5Y06kvLTUymQVuwV1+61DHIEVyM5MzzS0qhDakl/RVNVyM3
QtsGi5w+2uRVTjGYkXZxzzzBbP7Zrqjwdbt89LR1a9Qz0bYcLsHYNUOh7/KgDrozDrdZ8KFJNOG1
cV/CPuetu+Ze98hezgofckmWjH22F+XEz5LTmGMrVdYwuRuSfApCQyXdJRub7tlUByVHoJxAcEQS
bWMdrNn21bb2ZDkebEnbg6NCb7iE/fiTO4z7nvMxyvOuwf0Fsh0BgVouGiMZKQGkfW2bF4h1p3Pf
RSi4ARnefssyK9Zhw3JTkEjGNh1UnijLWKh9M85x3G/RarAyXijC73L68HQzp9u5NmEgFMj5rX2k
DBLlvCCbSrFxCJpmcI1lU1ybEITRptet0HskMrPcZLYySjKtopK4SADNAKnJZiDZuxBgKjdkq/r1
WWFJhJu4p5psn7kT4K+ApY5ona4Jxu0ydw0TMk3e6wbFrnEwh4mD8FiOxXSme1RdH60iwO2UE0g2
biM1smp2ow9JTDcrNgxXUnnvurP7UdGGe6wz6jdh/P/ZO4/dyJG1Td/L7Dlg0ATJWaZhylappFKZ
3hAqI3ob9Fc/D9X/zFEyNUroXw9wcKrRaFRkGEZ85jUwwh/Rn0fPL0l5O2f4Ajy/YdneaEGDRihu
V6jAxIHpbFAB/je2ld1uNqTlbUSWFt9at4+sS8TFw2dMLHhGJ+GM5OlBaOk3SFJTuMiScSx30KMz
tC/cacp2UZBjBKBKqX2WKGXYmwFjN7GoVnjFlV1l0Y8xqXCsa+O84TWDQ0nnzSppTCO8ogJfz8cl
7bRDsZ17+gAc11y7E5XdErMYIT1MlJw9hR6nhvYvoqXyH0HWpHj1Q09H22rAkyTUzAkuiBvQPbHp
TaLuEMZIlLl5ROewRJ2d3xUByKbQIeSTYswfaLhozylq1hItOhHGOx3lyWET4QcKQaHlvSeBR0jC
R0QwuffKvOt4I+PSvCnHMfqZNbUD+rhenLBIOPEhRUSRavK4JKZpEZm1rzXcmJsyKFHnpxRXLvl9
9o2elYPiY6GKGKGubL4upKqfEoxFSH1gqFsTQurcv6pDRG22egQFMzNG38dO2bRphsG91K6SDptu
Gogb3ata9yly+9y7QrAs77NNqZeCPyy+tWE/NGjUfO0AWOifg2pQ2RcXK7uWpoUTFBjOen2b01F1
ifyfhn7ox2DpZWqED4gYRhE1SG4JPiy02baRQvg33HlS82b7sxuhjGft7KwBgxdCzEi/I/LkIigP
PNrCKCbJpvt4pifgN0kUYbVaVqod93iNtTV1DtNBsxf5qeWytXr6I5d8mdzb3BSQ/dw9sTfO0qOi
5Tdc5fz1GUroDUaC0dZR3NwIUVuac1Vhclh9C5JeWgcXdSvvUyyKNt/1xrJkm5h8Kv41yNyTn90g
o1uzqHENHWaxrkUQaIjW+Q7utDUulksXcHnnanGChFaPVdMfvMVnnJmHGaf6DZq1WI1rEaVDP2ro
1u6RlUudbVIlaAeZA6qRG32oy+qyLQr3qU1i42c/GJr20Pf2PHKRdtYXK4ACfTeNuXiKZlLIXYHW
bIXWEq8KYiTCiH6IXOjKn7BxN7aDMeDGG2l6F+2izh6yT0gqTsOhA3VpffVcqgCLGq7E89oawgdp
dOJrpqNySb4V478dUUfFeD3FU2/roCPUQF8yqaSSWAQ3WYBTIkaIWh7uLMRdeEgqA8dwJBkr1Lqi
siL/xD3jS4XdXX4wm3l4hI6OhjcomTq+ZIuxPpuHnk+rw+I22KN1NaodpaMeMlPTOA4aKXZQQ/PO
ShrM26jR8ahrg0r8tGNnLHa2jbYRi63Z2mLDBFgmi7O6OSjavbRiyOzRe+2KxexNWvNMXpYHpd8F
modrMLUh1iYqs/soixOyEgJXX7cAghyGjKdji9ZaGF4UoF7qSyou4qtND8DaiVoz5a1QVmdtRF+5
5sGk9vxMT5B4mJa3+IdzjPkbYspGuCuIecPPXY+e9CZ28iC58oa6usWsfXrUMtyn/SVNSz9h7EAf
NHBcj9qvHke4zUVAh5AY0vH0ucLZwvXDui6LAwJe1MsoWKAMi/m4ks5er7yUtBAIiY3DSBLpzedC
tnhayNyK2CO97x8SmbQtr4Alnjs3AcgRa9lg7gD6w5UquoqyfNKEzl2W9C56kjkUPJ/V7b/iHoaj
k4WP1EOfNBK5KdEEm9qWSGm2CY4NOIIt7DNnrESwD0F4GUuQI5GR5Cq6r/BhaTEVyalpmG4z/poN
UB6+oQXmFzFWnXmFfplb7gXBlURASjnqmvBqbD57+cx7vjO4Bayr2qvH+AlnMVxI9q0rAjfYYOeS
D49jMjQJ6sRl8HvGErtEMF6FX1vhTeIaam5cfGr7qu5+l6MzINeJBCYKJwbsoSxLtQjxK9oBqH7W
LZAs4hlvS2PAvoib1q4OKm9aSc3ULGg1hLnIqApMqXaR2nHs+NA7CADnQsryswjNvPdVNozORiqw
NXar1Riix7kBboE12JpDMeqQQaYYgHqZkdml+dBRpqK0/CRypPd2BZj/5iJsSs25bD0r/YkC0gTI
Iquc6t7Ip7Z50CIErg/CLJtnL1NzvbcgtNFZHjq0ydLBjTO/yg2qxFHcDHIfxqUET+apLLmK3WTy
nmj5oE7VmpMo7+bETA1a6FpjA7RLVXYHJDDpHhbzvoBy95A3PYncHjgHEUF0iFw6GmN3kCXTUHzI
Glpigk9Sj5LYXtrcoalugiZKnkPNRk8tTHQnOuBDA3dixstvxmGybD9VjT4jlZiFGQrdiePgTueO
Ey19r+Q/wVJrbq8is6EJjH12nF2Aj7JueWgjNMwpZgcbbMrAx+DUgbI2Lw5Ptol9VoD7rH6JZZVJ
z1dNgON7etY/kZ50m+1o44oLSUzCEBs9guit6ir3CbcWkyJK2aJ9KcJSS4ixcq3f8M4NtxR4ms94
cOMaFqAY/UTwMo1+HEVw9mC+1P84dGy+OvWMWxgAi/BLmg3GuCtlUMy0bvJZ7Rq0jH9yPQKr6r0I
hFTiNIEPmj8kwjJZV9T+kXSj7KTjB1JZFmKnatDsTWfqybM5Wn11qDATzTGTtJpv42imqKShJx7R
CJzKn1RI9V/8E4mxbmpIlVFn5jd2tclrtaCC3QthUz3czVhO/xK2BHmIDd1Ug2EqpocyL6mYZEln
/gFX5JAShQNmcI6smhg4JsIKG50ado+XFzKF2yiS80UIQ6zZSgxrskOqayLmbUmbHxN6scUWM1iJ
+HND7W3bRbX11Maj/hc/DHyJy9jp4ERnCYGrpfVdt0Hhs5cbj9Qj+hdV+v8b4f/jJXf+v7IBJ43w
+04dZ+4v//1/tb+F9HADkyYAd7iolIugd/2bvAvvf6IywYGwEZPC0WCRm/iv3N0V/5M0GiyIhHaL
BeKiO/B/ut8C5Spb6JDrbPrfMMI+lLsfo44X7C+8Rxv0OLhrXBzWvHaMViN9SjyEGiodhcSuANwE
4Tdpuh8Aa7kx+zmp0EymwTI3d7rezvI+cN0kufCSxpvuEJCkO7qJYOe7ZNQmzqcXlFSBcWZT66Kx
GDT6l7T0EH4Lib4WPVxalwWG3va+jGQgv1iRTdNcA6iGT5IgEGswErM15CuBd04LBVRPJO2Buja6
e3vuUQD2DE2/cymU/sYdVJvuKs1LroxqREuuV8g0Y65Kee/gYfXBLWF19g/RmfjKGgkWoDt9sEh4
U1Rgbu2Bvi1ylvhuEI+1SGUWyHTrWHA6EWLnXLD3WmgZiH8kgLF83egFhT2RzJnl84izVJmG86bg
GqU9352Bab+1NzaMHXdh/SEgsyKY0FLvDdYMK3WtDEEdT0OD3U8/V951ntKi370qON39W695LXW1
Yu4sZ2GR+UHE4+V/iEIBlHjF6AriUHHk6M9tEmB11sboQ0PtEhlawy+dOj75WBvX0XVZ4Kj4G0tz
Qfl6UD+mQXEEpliNw5kV4At4hc/nF9kAxaF9oRPGP6C/cPyLVKjNSRgWdCBUoktvZyGpRMFi1gx4
KuYwH5xkwDDNpYkiUfmmwrEvcsQTz/yMF47ZfwpciNxYCJRTSRNi0Xvi0zz+HVIWHRk6aEUceFuc
rEqc34zPaZHGHuCGdtB9C4PjemO4+F9dj6E0/+qCdrOgAiU3aUpQ8WSGvfK+ceRdeBr4XUR1gaV9
V81/6KsEzr3VmkP0MATzFPy2+1FVNjd7O9jFvwXW3+P/Cv+Wb2wzV8fRmrLB1OqWa0U3HUO8cCJe
7TL6qtEUE2nBP0RR9Z8ZjkAOScvMkjPn6ZjNsSyazSBIwiAGY6DDtzq+dmEuCWyw9CecsZXwY8Gn
fUrK3HW2YA1jxPPtHBmr90/x+qNhVD4Z6F8CLRpkVIzjrQI0WleFjIJw4xr0/sEYT74py4CwwGvO
kLNOZmiDfAARwBypr1KcPR4rNHUvI89FLziQGZbcgtguuGinonevprq1jesWUvLonTmOx4AlFhY0
FJqFaI/BMrIIII6HbYPeRUk9lPAiqEttR6HSO9KcGs8EhBq+iamBqEj99OmDK8uwEmUNndoUIlPu
6mOcoZQScFg2w+pIn26FPYy3HRW0DipFaf1+f7Tlkzr65CSkbpTpoOeg5IFA0vEknTY1+nl2yOzJ
uruLpqmcQ9CZ5kGjKnCnCK32uTTnq4gFPnOEDHFyiBZlRwyIYTEKAGvrjQ3gSBhxbXJ+VDBWRYic
p6WKe1guc/qUQShW4IToeNsH/DPpCGIgnjbYafZatvizV8DEIRmoVuKlUaaNnO6WTntxC5RTya1e
dJnxuR41iX9LlhoI8i+tmHL+AhJ6LA8BG5x/KeeiwXkAn7GI9nEw1NM98CEM6o2A9hLmmX08P5vI
L9jDBTjsdBLYwjn6/FjHvdb/DfV6Dh8pMmCNskkmgLW31hAb1iek90X9pcCGlwK8EZYy2Q6ZGTrX
qY4QIBUMMQD6QaGgnD6psAR1Cyy2biY/nGMDw/COgqvxPdHKVvaXnoX9DZBxelTZYzRT+tpEONWL
kZpxBAE0MecRpwDXwKEt7G1YJVZahdLa6k4Xae4ljKshuW5DkGmfmt6lrSinMrcu+DtoEfiRNgLB
3aaMnPwC/9AGaKjj2U0/W8Ds2Spd4kzzKXISN8kvObnIkWGHRRdg1859bvOqR3hVAJdxDPRcMwiO
I1BzQZXMesYPsBiai7rKMw1OhFl4k7EvNKuOHAz3gslaCCnYBl4CHNXcv56We92j0Qzp9JxKu3Iw
ni8jp/ql2fhGbOOooPAbm6OK2r0nBk39JbJx2p0zoQf71/OyrLjCEpKYZFMA5TVutLGgobeJURCk
Uib0cdinQHJwiEPTHR6/gedq9t0yZiDnDQy44YqmQO5dDOGQ61ubznJ/GRW9pn1Cgzjk9dEK3EMf
oiKeijtil+o5TyrXuw8bbaAl2lU20D5lOWHEm06BIqPmN076LVFhbNzjYeKZ1z2U1tI3ATe6HFwZ
21duS+It6VDb4fg4VcClQlRxEfwvLYwmGnBJwKMoRQ02rlJF8zXWc+Hty3YoXI3oCCTJ/MstwNoQ
YbJlJSaLbkkBfRDKLNobVRuRkAcwM6TcQGLSaMYGO7TFPtMcKJMdXA4bqe08zfBc4EkZt5mDUpYb
XrkkvE69dxLMvL5CR867b3jIzjTy8XCjETOaSqM5Oru4PflU0fDDoV2sxzOYInsw6+9G29GgKMGT
Lb1+b5FVROkZCuBAcaJAfBSkVivxl7W0fNg1WHkll+bYV2hJVpWUyK1oqW7cgV5nUTdlVc/WL+TO
RXzJvkbVnspHq+9yMITGlZHaxKL6ADjrH4TYddfH/KruPiE8WBU31E/FdCuxvKW5FJtQgrapMdTO
BdTffryZSky7Du7giPBW2DgXfXOyGHuy2z7JESvfo3detiivU9EcL6tYbwP3F5CyQD0GcZvGFIfA
B40UEZ2hLfoN7uVe9Kh6K44vpKWqobvKod/Lyz51cOT13bFoG+NzM2X0IjZ63jrll5KGj0K3XJlc
Eps5EFb2cxqAaH/vMHglB56x/vyWO53eXYOZLcdLrTHb4FYLovbewg3G+j21tpOdewuPn2CSJzDF
3LOkLqiaebwYx89EgI5oqrnBwobTKOwUqQLzVgKvcWp9gzFef+ZtOB0PhUFHRzxYkJY5ayZxopuW
6ICJ+umi0FVEJVQHB6i5a3I/zzMuIB95Bpf5wYcV8EExhCYSJts7ism1QPb9orjuV2npbjmNoz9G
PeiINlA38B/EpswDd6dJszwTvq3SgZehAVebcN64N2k9rwipXUlIgW0CuVkXqeiKApwxbqcxC64X
PevvOmjZS6q2nr2tmsbehkk+5H5SJyrdybIQZ7i6J2Er8aSLgCHNS1jVurU82a/CVop9WuwOSfAc
TaF5lXTCANkLe/L95T4JrRz+bhuRBIwZHfSjVqPY3azmNsub50inMAg0mXLRfhRmcDWAIwn3tUlx
21elV/9X9eT/GZavUx0X7QciSEewz0setvyyV/OTwTRWcJyC55pPDbQc3sPo2ht6Mvrk6EN/iaRn
iy99087kp8HU4tmb6NOP9+d/fLwJLRldgIMn/NEJL83VrxhtWQNDi5bAJwpIyA7VGDY5MB/MhZrb
mvwQ0JFZmwBu3x/4ONyTHmol9PLgFoEe4JNeb+/S4zBoQ+Gr3MOu2gTRiOm4S3fkvuCKjA4YDXI5
U5gG2xNjS3Qmkj8O+JazTtWdPAXdIuRuSY6OV18zQtlZdDj8CS2eCyhXNf3nIfoUFARKZ87YG2NR
2DG4KKjj2Kz58VgZGvAmsC3HJ8b2biCn0Dex7fQOBNu4f39VT4cymBXHiQONLKy3CqKzDnLNZEMn
H6LQiXbumGTXVFwhMulmW928P9jxt/NyX/DKStujaMX3I83jeWFMCNGiCMMDqEn3khabB5cUGBMC
zwHipoUuKahq5pl74Y1RkVD7V4wWJIu93BuvvpsQPStFZUPzM4y6vpSGMVzSbO92xqgbD5nmpluh
wco9s4cr5QAmKw0XsQKBVIyDvpa3GhbxP2IRw4sP+B6m+iFP+oHA3kBrla5wLn1PB1oc4uGGFgrQ
gGrBh066A1RXhwvSnvk5J/tMaQTSK7/JIg111sc3xHYOhC9RVZcIbdiiqN1k3/pu6a9Pddx+dMm5
qEgBwSEJNNFhmBwvOZax0Cg7VR8o8veNH6c58HtXDED20nznOrn606G/nZ25Io7vJpaceZGAcivx
IFEUXQ1Lz5kSfB0oiMuj/pCYxnCvowlUbruu02ifCxpM75/o4zv5ZUQAo9SfeAVNwFXG8UT1VNBt
IQY8hAN6aU0efi7onRwA+FffOdQ/QKgU93kbjjchMd2X9wdf34iLRINAe4sXj00l6T8eHOiinsG6
aQ9TSdKJ8RLlorhUXzMLQO1QKOEPWuVggpmOZ/ZXHL+1y7wNZM3Iux3yYApfy3F79U0FYaGFUT/2
h74L50PsYi3ijbn3u5n78XKK0VGZ0WjYeqKKASd1w4VMpaQxYXs7BBa0jdH1iz21gZvZ+2tycs45
Rggms5WouqMKttqQEhQ7PdVmOmg1Dmqe3VUHQBRPPcbi+/dHOll9RkLWCqg60DsEY1arb8d13pVq
ng5Z3BjAKg39aoavQgvd1n62WqRuxonpYeWnFWeGfmuSErVwSvMMbqxVqEsrRF0WYxiMo+jAWzbg
LfhE4ZPH2v55f5YvSvj/qbKw00g0WQTQ2A14OtXJ1VuEcQ22s2IQB4T11L6D9bzRMUwF3Ouml3Um
Fa5+8NEMtw4/jbR3D61K5NbVG/2hmifpz1n93cqNahvqoJa9VOAQk6bRXwCn526d4x0h5CYCprEi
TaxeEPx7ObSvDmWb5zUDYW5nw8YRV5mGC/E/C4COCyAM0s9O5ah7eroS/X0czvUzu7IenqsViwQP
Bw2eU/1UkG5wxx47qdkfAKFfFlpVfLHr/gk0G7a2OV6+Khq8q0LDF+n9PTp+4HhjloGZM64a/MHj
evwx2rkaQaVFuo+RSPEn09Ih30VOg1JDbjoV5oWW7L/FtIse3x/3+Lpdxl2yKtTCPA8sFVXO43GF
kZah00y638WucaDobuxgNxuHLCrZaTVkl/+N8YCq8mGTYfGVH49XTaholVh++nYAHsGZ3eFWS+ji
IFz2KxKjfuZ6fWt6nCcXASVaXycmJZpZNRkYGN2XSFJ8LuyG1A0SHV1gMnLKbjKwzjzSb45IuRbc
LWEK8kbHE8SXCcYJ0bs/wJPcQZcxDoum194M+mSTj1Z5/f6CHt8j/24gkloI2sFwJYtbxWMZ/V41
Vovf+gKUD6Opvx/4N7teTu5/YygT5XIGQ++KEvzx1Fy0klGBCGZ/DopoDw6AbnpZAkRLgxHrjY/P
i9tx0ftcFLbWleFWYHxowVT3k2G0b5QduTeybqqF6NXff3SopRDMp0dcy0O47vugoShRubR138Al
Yu9FHih94FGPqaqdD0XPy27BjVp8hywE7fnUV6cD4ZK8wjlXB4Kqqr1tddauCROQogMpv25H5Z77
JT1zt5weEfCpBHMLeJzCvrkatJPRoPduq/suQAEPnJdVfh0tOA2XxEW52r+/mqdXKKBzYXKh0DBZ
5KeOT4nhdWkfoZ+PuJXW1Z8h9mIJjS0PqM7N2Ciz3mVAr0dQu607fU3CajTjMxM+vUwpIyx9buZr
keGvAgg7NTBb7TvhYwepaM/l47aosspHAogyRuLIvTUn2ce3dsn0uGzQxKWVuSqkYFGdG/bAoLV0
4v1SArgMaTtcA0sSVBQmewd6vfnwJ0kyz4dPlYq/kUjueLFZ3A6VX5CPcSJ/9Ho2+BhcWlCKXXVG
0PitNV0CJY4v/RIyguORNHQQO1MrTV83CcaNIusuyZuIEbN0PvSapzamVn1Mf/flc3ER9xbkAQvz
wF2d3Bj8QGLPyuR1mqJdK0HKdICCLlSGQsn7x/b03obcoNNQsF0amnwrx/OLTaq5yNIJP85zA5CX
Zn4anHi4CUZtcWjP0zPjLev1n5jsZWqcUJOiG8LrZLarqeUSKYwhYTxIU2hyzO14Z0X5n7Qe24v3
Z7b8TeuRSGTpARNRefb62qZ3hGNRN81+5cXtD70rMJtHPSs587KfDuPopDD0D9CAEJQGjhfQm0Fw
N0UofKVH1kTXhBLT1kDR7fv70zk9iA5CzMjVL7eZfqKVGQ1p10aOQHcEOi5Fczv9rtV1cRPHY+RX
rfVYjwUQ4/cHPb3UKOYA47GoCfOFr+12XE8bNZVYwtczl4PI7efPFKD/6FEOGA79mD1Ftd5PkFM6
8w6enssFH4TBGjBzDFfW1wrunm1WtrPwe2tY3J/MZ5euxI3WGz/noJa79+f51mjUROmK8mQw09Wp
LEhWREgbyh/NoibNc7pwD1+52ZpZhnxaPDnqgyMudX2ENME/UmigGbuKXwKtDnAknVt6crjH9p74
2xnO1SirYEPvezizmuuvjtEktfZFEBIsFqzW40NaAAf1SpR+9p3W65c1gehBy0vQzHnmwkX/2GK+
DEZ4jQEVet5kXseD2eTHZYQA0b7qYNEaiODs8NKtr+Y+HLd6VcozH/pxIWOpaTM5HgNk0jGzO9E/
ReqJnnJvtZSyW/uyCKvpC9rlgb2bujy5Zjx1G8xNcGkoaf/gn+oPXmnL+GiYY1ZAtQxpy9XLD2nJ
jYdEa/dtmI3AUmXiTzSVN2nbzGdOzck+gvtg9xbAycsdsNrH0esDQBdmtR+UnH7CV6iiO7DI2A1L
ZMzv3t/HtwbzYORxOuG92frqZjOByeFHZRGbYXN+HbhpAXeItiy+6R/z6GMLeRLQuKf+YQPX44/j
IzOaAYBpieTJjP5Sg+IGLGBIESVuHOVQF/98eGJEB3x8JEjLaKsNSzsZgD7j2wvp4/ukZu63tPaS
XRsV1sP7Q61vbSZGcWGx9VpKHnI9scRRXVYHTrvPg7a9kkpeks9Ye4k4PIIXZrKtqrk8cx5fdNBf
v3wMKil88NgSivBqrFYzdrGP1rJS7R0ob3eazTFB5a5pLxDJCq+CVIhrKHiBD+xOD7bUB6d9Z3ua
r+yx2NJ/0x/0qGv8vh2Lh6ywaDpmJcT7D68MzGdq92TfvNJrdVog020hHOAE6CMVfjEuPlQ1Qgf7
kGrhhcyb2G8qCx7SB4flr2MbKHJQ9loop8cnrU2s0ASsMuC1jnZiT0N9YzW2uQU2Nl/qbUPdQ7Rn
QoSTD2kZc0E6si+UvNbhXBCO2hil5bDHuil9js3O8xWKUpdlpauPHu1lKAu04HIGqG2spmcmXRnZ
kEX3g2VrmwyF123SZ/UlptHpmch4eROPThlDUV7gk9VtHcHdJXZ4VbKKZ1hYtZTDXiGi+wkYOsbd
aHx+9ANaRrHl8kxSyAPzdjxKZKJyanTOAF2v7q9GI639TqXebkJwahulenCLk8q5zPHkq10GXbou
6NY7HLdlQ19NzbTbzqyrcNwbNZwBz57rTQ1w6Ati11AL0kH6Wdedc7J945QsRfHlJqQwBSjseNAY
Lw8hkm7cd0kEA6otsytupWkvjLz2P/wRUGKkSUckCfxsXfo3qqktOpey8mBM5h9cRzA6gJMS4HYQ
t19LSx8PASnyr/dHfWuCSzgO9o1SH1ppxxM0Ij1qzEYM+9jun82uFDcdOBoKfdZ0pvz19kggNHWH
i/6k0W3lCDcIGwaTFevhxSw1rhZPebuchv6Z+2QdISNODs70P0OtPjgniLTAKqZh77ppdZM4aVFt
+gpHKYkkAtC0ILrTMMCBhFoOZ+Ke03t+GdvGThcLTko467usSdzYqbp52LctBoE6kfKlF4bRXeaM
IwDnPO3LDcwx+x5KngeBBCv0O70Pxs+6atQ1VZrkcvKCapeWuaIrXdGNJ63WP+ZlzOO+/Mzl+XP5
f0Asq6AlIJGFbecOe9G2z6LIpq89noRn7ollnVe3EWVkMjGyPZMrcBWszDJLKSGx5QqyHzxMQ/pu
E5g38IjNvRgncabscRJ0MinawS8OoZTR1n1u4F0Vt2vPeLVl+ApFF4BlVuxzmYid63bK5/5AYwdd
OKTexuLw/rf0xg3F8GTSBGhgGVAJPLqhMHxASxWtpj3Cu9mtqEWvH5R0x1unbGYX/lHWfW7t1rbO
6OW/ucxYhwPjWFp365sRdd5h7BHb3CMB1+3Irt1rZASNncyzZten7rnGxBtnHEO4BZ/Dew1W1Vnd
/70CXYl8bb+vcNINNpGSyV+qrvZXmBlIdfRZg9sBeOA/fTL0O1hGYb3TdKv+W04C/zAY5GjE9UHW
7nuo0egnUU3Zhe7oPr2/IadXDoeB3JEyGG0cSqrHG6LKHq1Yq+/3Rk+uWs1pJfZ2g77rFtKMGZwJ
zU+3YQko6GNSlIJqai6/5tUDxcdmygq83d5M0TgBQjP/hCvCLRPgvNMHmvjwhbp8UnSJqd+axBer
8QSqRBmas/0ehQyj2caEV9VPrGtQuXfZofLjwzlL1k9KQIAIduh4eq1FY7+DOLhXVZweZmLd7+jH
VE8Bwm3J9v2NOw1jXIopuCSh7gFPaI0iAcw3uZOeoRcZdeqv0VsmqGVn+P7+KCtIxXIJ0nJd4G46
UAYq+6sPVlkD9MkYJYWe52qnnBZmdaMn6CQTJD/XpnK0W1iYIthAvdP/hnM2fmF5aci//0NOzimR
zeLDyuJSigfrcLy0GdGAWRIX+CJQ0S4HcXVRRoG+mUg49+8PdXJILTANwPvg98DlAttwPBSgYLOE
3W/7yZT0lyNqOvex1TgXpmiSXTLr8ZlTc3IlkxULzK9JuWhqsNLH45FOZW0xocw7Bnr52YhDea+b
qfkcWvBRENVLvHFTwHKaUCDy9PxCxdq5pGZZvaNXaBndpUVES8qzyb+Of4KF2YiZpUhvh0VU/yxo
Z37Sydh/6GibTchWJuFOdbqErmHUZ07Y6cZS/OP4vnDuqHauklonGjrY/JPh01xZ2E22p/bYq2Nd
kE+Wd2Zr3xqMOS5pKm0xjAWP52lXejVwKRt+WU3aNZReNezqTDk2YjaB7p55dE4eO1bVpr6KxxhT
hJFyPFqFOINtzZXh96OGEwfI53v27zlHFwu9sA5xqkF0u/cP7xuHiZGw5lp6qJze1QxH09Nsa2hN
n8JTjIbANF7PtVshxGpWD2Y1QO0P0+y2h8IGH94o/74//OkCM1/qEwtgEHibJY6nHNETDxHpAQaT
18MFukDjQQOc7VP3UWci2NPPdMHh8Mm8NMtO2mSF1ZnQJQzTR/NO30RxlTzJxtFu0rHGUCBX8sx4
b0yNe52QlZIZb4m3OqhRjcfMCGbah/VtY5Iii72F5Oomp/lwZhPfGopiEgrN3AsgalZDofHRogWu
LL+GknmVUoC8JDdQF0jxTP77G3ayiksODHKCOHzBl7rLT3n1IrfIrkkTMp8fD6CaN2GISqQs3OIO
xfgvQZL2H50a42FM4IGbBubC87UazzHi1plb4VNaCB51wGMoPlkFchdNYwZntuzkWmMwDqFLWsr7
QDX+eDDNyVGrTBLhTwYc7wwpIwI+OpqFMSK5p6XtI7kDLetyns+8ziefPpcoDwjGXRboVTrExyPn
iLsC/GeawCCrm6r39GtZOvaBC0HucWWfdgjIfhD/uATUCwibGIp4UwAUW37V683UKs+ZUcP3RdqE
d8LQUGqKzWYnJPryKGBhMorW7AYdCdQ/9NJGww/tj/cP1MnZ5TeQK9C55heceqPpxRBqmqzYYJRP
97Xe96ABZvRHouBcT265P49eLYZyjCWdsFlj11xdNhX2N8gy0cIyAi+9HcYpvEbJIT4zoXUoTxTP
hIDJAXWixsGcjlc1QRd5wOGteqwQ/WxRAHC7naPMztkoZblqE6GI225aLXMQ5Sqmpr4YXZSeAJiW
2lcK6smf2tLc37mG/sUG8yAHw4ks6g6gdYZP7y/+S1321ZLwW0FCLbcif/BFe6vrv05DhF/raHog
4oDKOkRcMcgqxvCKnKZVyALHYYktWZBhv10OCPxuB8/Onq1ey39QDlbT9VSV5Tcgq8Z0BsG4umpe
fttyKAiv6M0BKDpeR6SP2Uz0lh6QfsXfaDa8e0PZMWApfFQvbVY0ObN1b45oclVz0yww5NX3UFie
6gucxB5wKM4hBXdRcOOhko7NTxljawWWIRv/W2NysdF7oLyyfiZAU6CtykPxEFN7vKdKN/1I22r4
LqY04UN0ref3t3x1x72sKukG+w01YsEAH68qlEsXKoo9PuCleBWqQiGcKxHVMSpHq9G51dSGE6zu
eLCqM5XUt4bGHo0vnYNGKWa1vHLMYzdt1PRQYEF1geSTvfNmaf9e6sN+2tkIofWh+5gXVvv4/qRX
l8zLpKFME1wBxFsC5+NJyxzdG1cxMtoi6RdrqGi+NJMQOy00zmHZ3xjL5hEGXIgP9cLsPR4rrChm
5tY0P6SdUD/EiJ984Ghtt7NmcqYz78YbJ5bB4LhScAIDtG7okgP1KaDL6SGt4BFt8ENqxGWObhre
p6hX3TaUVq2L9xfzzTFtwmGg6g5NhtUJGlrgIGPfMsHQ/j027lBtXWXRV4Ekaxk7r1VVeyYKWD2P
y/4RbdBiWohi1B9WV6qLpDPymfP0wK0ZbyXGb1uvgebaoHj7GNDtuahBkvx+f55vbeTrQY3jjRTY
SJmLZtRDGiMgBIHlc4GE5Dfctn+9P9DJgto0VMETLk6rsHXWNAQbVQ43Q5jrq93EkBw88FwFrgue
XftxWWUDRku2GZzZxZfQ+vXVT78OKMxy9RM0ctetzqmqK6pcjlM9JmNpVpt27sA1jR6cpQ2xcX5X
1mlmXIZGYlzUkVCaj1i80C8L2hTeIYxMRadbfF8Ub74jMOTcWXWhfENU8009GNu6teF49tBiAulE
3TYfMXM5TLWZanDBbbi6dhh7ybaz+iB6CK1gvGih1aKPE6lCbsIKKSX8czwT2fPIHS7It5pvfUwt
csOjM/xIvMgM/uAYFs5PRTJWf7BDc29Go0eIahgSXBZQVXPTM4v2clG8XjRK7RbBCrg3QYPr5CJx
UsWqMpXHka9b+o0S9ndvxt3qqu7V5PiGg5Tb1q1nsnPcm65dHJaANkM8j64AZcj4CsVk9Jv1Pm6f
0Esqz30pK8LfEr0uTuPYoIAYI9VZx7BW1TuoFMnqsbG1NPNJr0xnY7TTGBxE03f5pqpsrdvB6e5/
USTMv2mZPTiQ322jxUEIOasPPnAWaFIqMHREqApR5lqFtnpVYaLnBu2jwHTMWpSrcSELCq3eBPmM
M0aumuHMdSGWT/P1Ni1jglCkL2jqBHxr2HM4IhY3/G/Ozqw3bpxZw79IgPblVr16iZ3EdjvJjZBM
ZrRQO7X/+vPI5yatbrSQD5iLYAKETYosFqvepSi6tx4jlR5L9RH6W9KZeK6V/dSbO8xSut9egjzX
poJ89Cn0IPXup7Iz2yMKNEW9GZ0sQT3q9klfhpT5d1E81WZsKDD0Zd1kwEvWNoK+fHOaLvsUTm1w
tKAdT/OVi9Lk7cGWYYXBeFJTOJ/1V2Zk6nn8qnEMk0GpyDfTirDIDFr3H5rCPaUZlDZR+3HcPls5
H8s4zZCULajZApKkMbtEHEijoXDsVO0bPmvTpuZRegKKr+4lAm//1ITP4iG1u6JfgUnON87Z56bN
gf4RNyBJ7IxDOJ9phg8NeDtTeTUSL5MHvbGdZwMHvO+ak9AhyriWCKi5UzwkE9IlK+v8gbA7H56N
jcIg1UZvJpQtFzqICz5f57yqKUq6vjW46fAdzRswoVZtO80bjaH8wc16iy1XBG/kuop1HPEpVTe6
2YifWWjE3qE3uQcOI74sLy52fuNW6BI5Q/RIcXtpxt7MadFaeoIi+qzOPsnWrY9mgARF75uAVfrh
EEUZ/L1dUErIVJrQ+nY7lOBR9lC6vTf8CdTkALq7jn2eQclOMbtIHATGc4iw2jh17Pow0INDmca4
7SC56vXPWqZ6uFKgQfwveMbRfBklWrdfLDmajNvVY4OOvYqxav3JDlRvjdxysYnZv1RQ5jY1qDt3
CTqK1dapXGQkXjWs6Zt7B/e713rIs4cSf3d75yGs95fQidkomaLmDBT/UNNa0mcrfSqKIK6KtwG7
ETwwksh8Rg4mRRoZyBryVoExqF+1EOXE/e0Te3F85pE5q4BwwW5ATz/fx60VTJoSdPkb93LPSYEY
okLSe3ZyTX3CLQipvTQAK/R3o1pcTyhwcn4oBcwX3PmoWLOqhTEUylsr7Nr0nVwvfyYtXtcYC5rD
z8Eag5dq9Ny/rFpRYmHcGblKcx6y9rI7H9UdxawhD0+KFZRval8YW3QT3S+Y9K1CheZL5s8j+v9j
0UDmSuBZvvSzH3vNLStNUd7qoZQPjWzKnx2G7DucQLRNqVWxgVMl2p0bmWJ6d8fbwL5D6UB6K/n6
MlLNv4N6K+8Q+pnciPr5WgsTf2Hq88Hb2A2ucQSmPn3DdDLfFWWP+rEpsQHY5GE76Y9ZzEW08qmX
7RnWnFAJ5Yy3JGQF3nrn4+MNWVUdbgSnljCzGbL5WWJF075NxDMKGLT1snZAqKSx/uMxnB8CTClW
NvnlEsw/gUCJOA9ommXJAcSJSRzNxMkUVkkxr++fQGcqrV8bXISiU9Bt121Bhc9ru+PtrX6RGMzz
p9YF1hYzu0tpAMDfTt+kjThVYaoeVNmrj7SQsXsb0vpzGWPOnGRpsR+ISpvOauJdq1XoxKaixobR
XlPxWqYD86/5kJ7iqQigcvmSwhMpcJuxE6ewG/sHBbj/wRwsbY/Ad/12e+bXVp29z+OJEveMdTz/
8NIBbB9ocXoapjLfd5GVfZeOiZmNXYtD3mnTd6gl4w40MjZut4deRrV5lmAVCN6UcAmpi6Hbqld0
FRzcyQW9sMepJZlxdxWkicy6n6RXvdPI9VZ22fyPnh94PIhI1cHgWCAIlinBMCBKpkgrPTkN4oY+
fjxIC6Mr02ANZFbuptPnB0bXpMi1cnemr5o5oPN0e+ZXvu9cCIDcAHRi7pidLzrOcfNdW2SnJtK8
5zSrIDjCFkPWCP+a20NdWWTDYktTyGNv0sE+HwpSJYZolZafaoHyaWuo8NaBTiiZn6GM/tWOJvIi
d0jX0FzX1pm7Cs2LWQuBpPt8XAHoiIetlZ0KwMk/smDwdpqJg1IvkvIuQmH9oaSQ9T10S+1TSl17
5TNfm/aMQqDvrIK0WlazWP0QS0A7PZktNKCHocWfi0p91dxNIPatbcSzdlupTbLW3bk2bzh5pHyw
IWau9WLeHQ44rRHlJy2yjEdTw+Nm59R9eSgqcNjgr9zvWoQQrG9FgbdVtfz19ve2+feX+5vHxFxf
Ao9tfBSh/yjd84bDQ8vI8pMzaoq66Yt8QDRbDv8GrvTSXTGN1f8QrcjoZz41HJq5Xn8+ZUz03NLJ
p+Lk4WQW5iXGi32aTp8rkMfj7vb0rpycud8KsJ4gTbxabCu8q50h6p3iNBvlvU0kH7UfeE2xQbuk
uLs91sWTmfKSRRmEMEFBhPfiIgGKOhcJsNhI3ktFR3gKG7MkOcR9E+0ayyWhLzAd+RyGmvJEg73u
DqTK1r1Tu4iusTNR41j5PRfJyvx7oA3B9qTVBir0fKF1C5Zn3UTx+xigjn1XFn0XHGJOYel7Jk5P
G7qV8bDzsKjmbhqapIRlOPDL0Yzz3JUvcbHR9Rn3yvHWWRkYYovn+6jGgduh7EKZI2n+wezTeYz6
MghQqRjGASq5WslDXpeIB7W2niR3OY6S/8tvoDIN/5nUATGj8wUxxrSjSZzF7zWtoW3PmTgqZZz+
FKL72auTg7t8lmQ+1qvTJqxE9LdBhiWA9MiH4Lzzrl1s/KIv+8JKk/A9V0MHAKRXodlPPQr3qsb7
rrVK9ajTIPjbIobFsHNLHOwxFZSLV21RdQLTmVo5hXUktsVI0wmRNh5sKZIlb6iEObvcrUB5RGrz
aOLshWilGL66odo/92zMlXbMtY1A23duG/CLaB6ef4SBpwfKiU74jnqa1uEDYGjbAVkLdW/MartG
NjqPUPjrYzEiGUw8mlZ2wUUKw3rMfZK5ZQVXcMm30axBwCWfonck7cLXHMeck+Ll5mPqmOmbrZi4
HcZxlf4zTKI/3T6SF9GWoWfiG8eSCh5rdz73SR+ntEfd/V0bZIEloCn5EhVlIyhT9xZmBofb411c
azrbjLA+U/qoFi3ZisaEOrxmK/E72Vz/0qppQyVRx5cgttQtnuDm5yhkN9we9MokZ0YvRHqKm0C0
55j8x5UiXNGAV9CTd6917GeYSISVSrNfRlU+15Oy1my/NkdQBPhOsbZzrD8fbuSVYksKgKhQhu6j
oeIWp1NfwDQq6rwNwpwZ2kqptxJc50mc3ZusLOz2+RTjdHUh+aOUfewFgyvec0Tk95hVeuBZJ/Wg
BYLKyu0FvTZDlI9JeoEP0eFenBizlYTUrFROHbZV/kDh/KXURrxvp8Q5ys4SPLDV6MvtQa+ckhnN
Ay6MrJNHxeIrTpGtGGqXKSelVbzSD71EvGOh4GzDFJ8s6oRGt8nzQn9wEhwwbo995SYlzwWWPAuB
UYZeqsvmZa/qiWUHpxCrx9zX3Q750Cat9WhTSi34geZpvcUFABsNj9y42ZQICVNwHUa6rU3aH27/
nouPPdcC2dEkxB/PrMUHiMhJx7IxopMtFfXOHi0cOmKJ8eI2bbq/BRhZc+kdOgpvS1qcnKJFkAh0
uL1DJ6NTG4r438kBeOg7VdfjN93av+I0bPSVDXZxYhcjLi6mWtdDAc4uOuGe4+2CLlMPVSDu2zxv
q9kL1nu5vZ7XxgP4yqOV4gGF7Pnv/4gQKlKkYS3NCLfm8meotCPcKUe8yiQEUIX657e/H27uM7Ky
OoV8a7GVaVAnCYXF5KQ2Mv5q1l6GxGVY75WADv6GRNddIzlfbhieqhp9HYha7N8l3jiGkUrBrUxO
ttpOPs5hGma3KmWYrsyQrL89vYvwAKqJR+oszYjWDTf8+Wq6WQ4iL1OTk5sQ6xSYlcE9Fo1NuR3q
bJzQ4AqMOy1qZLq/PfDlZ2TguafKw5xQoS/WVRvRMZVAfE7R0HTdZkTSVdkqZiy0XQeT763XtKlc
SbIvwtI8WWi5FmRZ/rDEGarASCY3aMWpaZoCRVMk05E187wnRxnc12BKx9+BUWca7vCR6FbiwGXZ
i4rbTFDkVFJsBP1wvtRFE8emIgxxIrkJfuAJJL5kWWSEsIMD61dRizjZUkjXPxtOhL+hHCWcqBxx
tNsLf2V78VKDYjon9sh+L85PEEQtNmpOcqIFNXU4eGM7tFNFP9KOU5yVF+JFvjbPmXx1ziChSC5x
CDWXqfRKRZy4DwLibT7IXwYrIXx71KuNacQ6TmlGU/7I8xAT51qU4nR7vlc2Gu/yWX90ltq7qG9l
MU7aoBHFKdHbVv9STmV0ECFdoM3Y9eFenXDb+9ssda6tcgcBB+Bg8afzL63RvxgUwxKnqWprua1C
j/6r7ZbFi6I0xdHFIP6fcHSa9oB3CxJ+sQyiFVDVtVnPeOHZ+QNxkmWinA4CTG2mpKcq4N3ql5qT
fipytXjFA60CDir6Yn97necH6llSw6QReoIXjiY58XJxD4i6IHerg/SUmUkid7Mj8HisWjP7H76n
SyRGBmI2HliidQGXWIV0h+xUm7J9bbIJ08hMcx9VRYjjpBtrsgzzx1rMiz4ujyDaBOT7ywiJeVln
1bqbnXLdxdPSatzsTvuQpK4N56k3W+WdbbyGO7s+KsKejos+0QWatlWNzh20IDtJW6sLX5qJfBIi
SHoc761kQ26ePNNHXWv+XNamkQjjqPLCVbkU6GSeb91KG6ywx8r6ZEOKCH+KwCzTA+4drbHpFSN8
IVuuza1K5tL+Uluzn+jw1Rhs4bDU3smhaqadUvU4Ld/eXFeC1swymJEFH8DGxc+yC10LM4/l0Ay8
0XfloOMI3xVu9zBi77Um239ltJk3iWIZNXFYFYtLEd28yGhLdm4Rybb6EqbY0/mUkB3x2wp0M165
lq4NR33jg6rClbhsRtDgqwu1BsBoN00n9orBM3ITqJb8T4GQ9P32Sl45pkCXOKPApgAZL5tQvRTW
YOEKSa0UCXiAD5ow77R4MKyVzOLqrAz0W7liIGcsRVyVRC8Sol9xGktRftc8xcFYUtLzL7Ru5Za5
cq+j0+LNrEwKsNxq55tW9nk79nadn2x3aruNqVXdwxRn2hEmFfUJjtBrr+fJPp2MdoWaeCXOcpfS
OeRxDvdyCUXP4Qsb8Kbzk1pltuqbds0BEIFzkFMYv7RN8pcgbW5Sj4COvNfcrwQ2O/+gP9LfYQSM
a6QUJR011L96oZ1uJS/NIyQm8SkKyirc0f8DOnt721ybJ5x6YhEljNnq+XxYramaeDSqkiiI/djs
IbfDranYGqOMfVuZ1l5NF+PxPSGhc3G5KPkx2/Px0jGUlJVS7WTS6H4o9AJP+cAER+CnA3bIMm60
tf7sxYZlSKLLLAlLcQUc3PmQCsoibmhX+gnHiGQfpaN8xpEno3mBhc5a4eEyG+RD0gSbuTZUs8lJ
z0dLjQa1d9LUU6KN8sXJq/6z29uKs88yAFWbXpRWdewgqe+1VElxga6cO7APa2I1F/fM3AcmFlDl
I0Wih3L+MwzavBnXn3HqeJ0evckc3i0k4H1Ca36H+tFBxfBjFfM/v3nP7tR5VNIxqA7IQ7AA56Pm
aV/QgjL10+C26XsSdclhcKXzuR0lZvLhMFS/1MEY/AGXsPe8hMI2wPH45KqBtQkQQmj8sY6Gf/9y
i/OjKDzN+qBzzWsJQSiEkKraWsZJydP4VyfjNNjauGHrOxK6MDvWmDKuMZ8u9xxj0sZAJBesHNnp
+UI0FCSSYrCNEzaazs+kKLIn6DMoK5qRvrs9vYvAP0/PMWm7g/QEHLXYcHqXTPMNap46+EDNpsEN
CxveXkkOt8e5tqMozs4sBzK0C7ps6LYwgsfQOqmIVT8CozB/hB3i3TLU5G8Lk4XUbw1j7Qq4jBfE
RTr5sLioztLoPV9IWxmxY+UXnZpWFbbfWp3AWFPWXeeb0vk2tB5O5Lcneu3b0cCHBAhkHkWixZB1
U9GqCWvjlMel+aiEjlkdYGzXm6pACXElAbr8enSFmBhpAsGJuHE+v6IBnZCJxDjVsaErT04Nim7X
1NjW/HN7Vhd3KS9DwDB8QdpRwDcX28R0XOA/k2WdYkMNsR5q5pqDJwL1a0Qs2+cu9qvb3piiw+C4
TrqySS83D6MTF2cxzlnCcrGmVEbLPGpt61TG2nCQSol/aF9VxyKf6m2IpZHie/a4JtFxuXnORrWW
l42o4jTVFUZVx+4lmrz8roDYCQ9Gt/5LqnFaOSLX1pg9SjUAQCoxZ7HGdaMlvWYXNo3FKd2lrh7t
KJfGPtbm8hOGPxVq0BoVAC9u97e/7rWZMlcKIGiSoE22CPdJF5bT0E72KVStdOekphpvcLqR9a7w
WvkVR4x+Ddl1fUhOCJ1NOvRLwkU3OF6MAal9qlJhHlH0DHZmm0N7ACBpg/YVdvXr9iSvbSIaqcCP
yeLBtC/OijICuBRTap2a0nbfu3rQsz24BDy1k1BvrJ2WFQWAC4ldzxrv6vrQDMvLCWGZZYVpYEaV
NZrWCfZDhM9zUH+ORE2HtK41eadEfPMQToR7vD3j+Vic3acQSuaSEq8HCPbQ8c6jgxhHDK+aKHvv
qlA9WuqAK7jaFP+6tA3xb04ziydr72xtLQ99DNH/dj9/sD4o9BB+kdNd4hDaDjexYVDK9zYOdX80
ZfOuxVq74/8FGwxwjTetHo0HJ6ujlZEv1puR6VFRMSNXnCEY5xM3isGCzN9X70mY5BtDauau6rvi
YPRxfAeNObyPZ7GMv17t2bRgrp1xoYILPR+0Kks31kGMv0c1HKkao91HK0jqQ9zR+PbSWNvZBqZN
9TBWX82+Ufa3h79MHUEIzB1QqrUg6IBqno+Pi5zl5cKo3+2p1Vu/cRTvXxw/zOlZNcbJPDgkSxnK
hpYiSV3iPD8qWiPsOzEGykq8niPV+cajK42O+twDMHBcWSxFOQiTDyDkOww12fohztDmNMY/UYK3
Vm7Ay09Njjqz4Gn/Uh9ftiOnFHG6RgbyXU8bazsVQeEL26u3caTUd01bPpH7lCtk+I9IvJzf3FCB
jEcZgD7A+VKHWD3SQjHr9zSJSm8Tkkq/jL3Tarvc8ORjalbm5Jd6jZzzJDAhBeYj54JeFJuDbw5K
IjfCTum+EGoh8WD9Gca+myjOZyOylGAvZNff542sVYBSraX5JQIRYqOayehgwpe0zcYFsYUjeCGm
l1TWa94Q8we6mCCSNhq+EPDwlmKVAFGBvzph826mmbPx2hZXqIGu2TTVcqe65d9Xwdm8MBuh+8DD
oPw/f+Y/3q8AtLw6sLrm3Wp1872UtFm5ApR96KjKPZXRptp0bZXssMbN8ax2jRaLazX8evsMXdlM
zJjPOrc9eHwtbuCuk0ExqGX7DjgseuaXfm/xQTt05pDt1LbWj0Gjr6HjLm79D+lmlOmQ/yXBWj6h
hzAhWR7M9j2tvCDeIBHqgpaxsArG/t28753MPRi6wG+U0tO32/P9wPQuvjNFH15c/IeN6jLFGfRS
Uk3t0nfq8NFbL5DkcIe6dTZVHlLVLCs57otwSIXfZFH/OGhe/SNqtOg/pS677q6VWgtbsVOK3/0Q
D8+zJ/i+tYriaGtt6Bvl56jYq4ruHXGAtg8xHpTFSrp9ecdRtkLXHPTmHOiXFB4xqh2Wz3H6bokx
+Y5N8vjYIMmp+2Yhup2SaulWa2mhDE4a+dVk6He3l/DKSYHNQ/eIwgTg+KV7godNWhGqRfZeYmv1
uerV6ClStOou0xsP5/VyTcb9IxdbfDIgerzLqQzCSV/mwm2KH2znavk7cIH6UeqOOBYdpnuxPU0d
Lu1m8ex5YfRaYf3e+kE3qsomd63oi4As/IQhvHwZp3rAmR4dxm05OdWJnsS0hU/gbVPLbrYgQJUv
dIdF6xcybcVmsKbgWBt69mLAy9tgOGnnON1zy8VZZT7ix8F76vayfkSY5TRpdLKioOxwNV8cxUHx
jDoq9ezdc2Rh+2YwOjhv2nWR+40l+x+gwrw7BN/NxqcjaYQ7fMtEeTfYcW7sxyRym03WlfEvOZXK
N2+KzHoPHdC0/KGk8jFDgsbYTzlm9wCTKtByemR/KvU0X3MT+HArWs5kVokCTcJtQSZ2Htoqr2nr
Iu0FyU9c1ztTT4yNU0ZZvtGpHR9HxyvGLZR964mmTYIVK12Zu8wIg9fQKsYvsjf7n4ZKm3BrB14q
tkk22XtdnQX1ouy/28u+CIAfqguEAcyIPjQmllBdZfBy15ZonlRFZO6jOEg2AjumvaLG5kNoZ+ZD
kFtrmvmLbOFj0Flccu4I0tpegrDt1plix0XqYQAev2nTPL3H6iGmB4sr5u35LU7r/w8Fa2eurniI
u8/v6T+uGTeAMSRbA1UJvO22FTX1DTwsuQUxFfNW19dU5K+tJw4ZHy9nyjnLrqoR4NjIYdb2dSH0
Zx2ot5/mWrCjmONtDC4bv7VFsr89yavrSfWBPNSFPrtshWX6aPM69RCucVXQgI2o/UhXvJ2KEezK
UFfWE/zfjH5E6wn6wuKU4v0FrbWO9L2VKmPhlyk6RD5GF953XIvNbWg59QpR/8qKMiLDQQsiyV92
RTI7mfoqQIioD8NhSyY2HchfnANevPWjPkY/RvqfK++oKwtKiw+tWk4vsKylJ2fkVJPd8pUReknD
jd2Zyb533Mi3Exh9t7/dIhuYNyjzogaAViNNxWU2UKqDqQsvALiIJfJeGGWxBT1NQb1M0Xwrs2kv
3ancBRA1V47GvPX/CFP/P7I7t9IA0MAeXnxKs3bHPG4zda+Vo9yGzlQ9hvDa/4cNQzAEoknJiIr6
vKH+OIBe68IyFRieANfBFaQapk3SdtmzHlHJ15VmTaDz2qejrsldSbOUSS1mJfA3C9uR2BLOe8Ye
MSAIzCA74hPw+/aXuzoSjwIsFShpkMiezywbCt3u1ULdl5rZ1T97aL32l0GO0bT1hKGsPEEuDx5V
ItjeVG3h40FcPR+NPFw3hEeMLikB7BXTE7sYubWDHOP0Xk0R1v7b2dFnJYypNu9bilSL8ZrBhi2u
5+a+jVTraKbo9Ef6VP2w3SD6uyScjaiBpYZuiIADis0Xj8duaqpCEYiHhkFgVT5Xjwh/DbY5ZVtr
7MJsh+YqhkNOBypoJZtbogQ/Bp8BcjOaGseDJUZj1AxMn+PWxCTKdPKn0gyi+h+7d9JU+mHs1NWh
G8CU7S14yvmTXetCZJuh1bPutXRxPD/qvWOtKY1e+diUk0FqWnMFHaWw849N467UhqCz9qHADJAb
xNXv80h393hpVxsHobLN7a99GYU+AiywfUSfIO0sTk0aTz2ql7m3b2Uh9u3Yxd9A2ud3SFuqu6RS
5KfMCAK/D7piJbxfThVqAUJXMBFpPF30vwD5E+Fb5FwVBFxfKn2mfCVuJ6C2Ot20q1LTS1dC7kdS
cx75+NjUzmchn/lQzavxR0yKnAaySjtgwhSVauBbodVsugrnniRry59TR6cxyzGWjq3cflQHnMKq
riwOxTT0r6ZTDbvMm/SVQ3BtHWCHUcgBUA7YY26V/fGbOizbjdguSMTMInqwdNnuxFjnD1FRTE+l
5X65/cEvgxf98VlrCf0bCiLLvI+PCQkK3+O9IajY+JkssCqXkV3sO80L1ywUlnASThkQHYIyOAqa
nFD/zmc3aSrVypALVcq43ppuOfi2bPWvQzPlW1t2zdaaqG5QpMt+KZH6zQukg0wHauBWYRcr3//y
4uMXgEcmdJOBXkAfMuFqQ6vVOmrBWXNIG28UVISbqFg5VJeflHHYYlwNQDgvgH6q1LsujVCHjPMx
es1UJ36wUy17yLDj8a3U/XX7k16ZloEwJAA3it5zEfZ8jaWw8zAy8WcSA2scKa715EaF+vn2KFc2
DrPhWpgl92blpvNRSrehdYCi575IE/O1GaIZPi36/qHNqayvPArnS+b8oM6dWNpcaJzQWVu21sZK
jHQxAvQ1ZRT9jBTP+omXZzjdxR2Eyl1pNYNyiGtTlCuf7soswRrMXELCL1ng4jQ2mtPwJtfnF9HU
Plg8JmNfAQO0kaOivt1e0SvbhLG4fagscib1xdlwNXQEB7PjBhqj7D4icoHALE2fXDjaRY6IVlgH
V8ebK5l8RsTnlhmndG267YCCAP/xyk8TN7130L+9cythbnWkHXb/w/zo+pAFzqbc3mJ+ZLS1XTej
uYcXhUiCjg9VATJmI+Z32BjYzcqNchlsyCI43CQvH5iKZVvNEGNkuJWLAmU9OfW+zBvnRYmHCkOB
4KOaKR3NT+bWqa8gThFtnVR6h2lEyFzNNfyHytWQc7Gf+El4xBFw2VWGvdT8mvBSQgKntPY5rz9U
4PVxlw9YDKTOKLZ/udwMRUMP5B5XKo+LxdaNknqCOq6aeyo35VNYtihxTAP0wQQXwI66y8p2ugg7
jAdXcdYztYk/y9BuxUGgFPgJ7Bu9BmEqM1Ta/WnUmjWW68VA8EGIBiwftRVSoEVZZXAVaYd4mR0M
/Bpf+JTWPe570Up74XIU8gF6hfOxVykYLPLeeHJ0TMsAvGiFYmS7WCQQG/xgSAfprkS3i01BY5y2
73wokNrgzj8PpZORms1QNO4hAATzD6rJ9jHIx3KrCbVfAylcHHrGosYN2G/284DFej5W6mjAZY3K
PcTIPmyEWjfbAHLOY2A0D6mqBCuw48tV5GFJVjEXmkFFfLSu/sxmRCvQ74CKZtrjsDOMaXoIEJI8
3t7qHzrhf94PaApxgyNXMJOaYIQuZtXZDnZTRVNse4VGuo/IdZrXdzh4t/YWQSU97PyutZz+E6eF
JdUxLAwOaHFHxj2me3YK217oHpFdOqnf13nabFJBiRLokRzrPV1S7UfVWtm/EVyTl76c3GfgO8Zn
KxBmSsqIVCE2Te1DIGz9pR/aRvXDNne1DYb2ekzBFVG6ZGjKlu6PrX4aXHX4GfWAiLcVoq4PMMEz
ExrUKCJ0gXRvuqewRFQSZgk9J3fGwPBtp1a/hL2OHaGnY038pBZd0z0GpWMMuyIV9m/PkPhn65EZ
vQZ12v/M9ClCft+hYvEYSjR5fEJC1RwDqwmfChpNzR6lOqXb21YVT1tIRFmxd8wwq/xQqImzs3s9
1D67dSl/922R5YeWwswumAJN8ztrmPrfRohT8DYcOI2Y3hhx327G2hKZualhTKTb1EyGrIT707uk
VjbNWXHULEDuBqqAYR3kW90TbYaGXRpGu7AOreBfwxzaZEciUJubWIVEe9eUw+Ru3Cir0PuEM1FX
LJ7Z8qInPYyrfWb0HsqYKozpQNl7MkqGuyKHN/hvVlbo1fXUdrqdVrfj+N4FjiEmH+Gk2gNP0mGG
urIXF6kKUrkWZwwmElJs4D8XWxEt4kkroy7cxWFSHJLSbLYZTgSpH4UmkiY8e31YJzE+z3lB6doN
VsZfHnASbBIyDgTBhN+yfER3kyxG7LSTXWAPxX3jyJ9B1+Z721WqvaMXzevKdJfj2Wg7kDuDe0Jw
ANnsxXwtPYjSKXKSe1jhZbAHHpfV+2moUXwqchA92wn5p/6OXqxu3TmycpudbGH6DZOKZJ8zQDg+
OGYST/suqNRgV1U12k10F8bRDyXanD8KGTmRDwV3UD8VoLmCF1qX+IEaOanm0ziE6n3fGEblZ/SL
Kg6xmX3J6NZ3703ogAql2K43W9sRvOQtQwyOX0u7UTdW1mvBc9YVhdyCaM+F3zshmQmyw3n9XeJu
4exjoURojOMu+1rqONM/C8zSHjWlrAqfS9D5BUynM3d1lST5k1dHmnHoGzXSjigUiv80MxFW7qsV
Tx6gwAiBfe4dvfwqwd1850tl9kbrpulTosm4++RYyrTraWrHL73MhPrAbx3iX8JCb/kUQkidHptp
lMYhMCqnOCDN7ODgkwv8tI9I09h3gyZl/zke8hzFLsUrUmzTB+OTV2hj/NsAxXTgjR20W4Fqsmfu
LFSsFT9pkVePNraFO7Bva0ldo/EV15n+rWrCaiiPfRxF5dFFDzI+OEkSaq9DGXoOTe3eRq2V7kmh
bLvaq8LPxpiow4tNr+h3Q5qlPfDm1sJDSecl5HjqabYLvMoIN2Ztu9232zuRp9Ti6CGOjVgU7Agu
NjSkl8ULGcU9RRi3uA+TTKvkpuJ0OHvcsTnwkVIUNOItjn29d53Mfk2HYPjPCwkLn8s84FIXBc5T
vqx1nEoayi3tcXLy+Jfq5tFTWHCF77LODLoNPf/S3MUciNDwa13FhrpBdkD3oRbp+TN7vE82OTC5
2i/HSWv4XmpRfO6UsC+/4NulZHvLzYJip6q9hbBSlRu0+yH5qfFjVyMC6DejOhXtRo0QkdwXg9mL
T0qWxPEurzIXjBK4t8h9N0dpTt/BWrvWN71Oi1+ujAwH8UqtlXduHKah3yYgQFxM6zU9ffLGoHP/
jcfAKwlEtkzGJ0RKCu1+bAUyYvmkJ3svSr26ZpkMIwajYKTyB1rczmZMS+haHZiH5j6ZIqvMiGdo
cPljUFXxNp66AuZHlITBPqE09mTqhSefgJrkwXfbzjrbz011rO7i1inGfRJyuj8FaVj2AN0Kqi4B
Shf3gayVlpszQ8ftS095qvV1dZicvRXjSCgsqkNf6r7Pj/iPDWKDkHCr3o254gYPCin3FwhOkSt8
tx56ySWp16OyiWqnSd4EBPpvU50F7bhBSKMLiw3OZVG9zVLwjFvViJVxG6SlsLZOMetJ02gAm7WR
Orecn2Pa4WK2YozZhAlBV3a9b0dFrD5D1Q6cf5zJUKZjMhpFtmuiuu1VH5hfkn4hZbFOAxKk4jWC
sLlVci1x763EDf+pYZl9Lduw0+5YfnXcVs6QfGs4P+ERDSE+cgJWolK2gTXpBwQ9Esfv7QIr+XII
jW+BNGLLj4I23nJ1GtUhlugI/cyBHGnPUkmc8WfpSYPPpOlD+jSIKKXpWQXDa9i6TrLR1abfYk+F
kHrTpfkxBFEfbce+DNnHQRxZ2JG7QaL7KAzk6VuujMEPU4G2/AzQfuKDJ/S797Yss6PVK6P+6kzJ
GD/K3vWo45RdEb8GhswS/dCnOLreeTW7HzWtuDHqaks9RmRoCPb5+DrBMPrX5C+VFKgQDkq+EWvk
fj4c8QYRj5Br7hhWWhTYu9GspblJknJKfjoT7ZT3PggQ30PONZPDQ+QqiXkfTZHr7Gl5G4+14kgM
HEo4DJ8ir3KMhwnxIQ2idVJ2yMhHIvRhAyIPpBetnv6mn9V5D/xbFmlqAOVnpzqVc2jtMUzLbRhH
g7HrQgWxk2Luz/uGkLL80Wn/R9mZNMeJdGv4FxHBPGyhJlWVJsuyLW8Ij8zJlJDAr78Puhur1KGK
rxfdHeGOhoIk85zzTq1VbvveNX/pMdP5X2PTZP0mrRaZPGqD1X1BgELeoXAna97PyrTrKGjS7AS5
pphvO8gxEwMhTpdtKQ3thhmDRtk3jisOP7RBgKX4rIthp6+xeFPkqir9hp6nrG9zVQ3PrQhM7S/V
l4UzO8m2zdHSMmWEEyLh34me5teAbfOyqmeYxbQQH+d1H0AZdtGB2XQRxQRSe/QN2E3bwaqH8sYc
4IhsRNcXlHp1n/0oRe0/28Jpq21beY334NuzRfU6Md0/ayLJ9LUcx/gqrF28WD/RGOQkXSaJidyg
EpW11QjSNL72hcyPdt0YzpOwC/ur70hDhkYWEAfuNkN1LfHkErdnVodz5zp+XSPsVvzobY8USOyV
MLkZjyqYp2ZXCl2/xUYGHo7sxH0+60WwlfaQZ2GQTHFK5FX/gkktVoEz3vpHzZ9f4NHaf0gmKdtw
rubx2R7G336szGvxu++OPG4V9q65poeviZ4XMxUb6K7zsB4+KneeGwXHoc/rMMkbUM1wQkHcR36W
6xAM1FTv8CZzyivAybv6D/4S7jd0yYB6dLHrn//T4dlDCqoWu/pRgls9A9LILXz3ChJTzmY5JRVV
18cH/fsrvuZDEJewuuK/Gwbm9mCOWtvrR62YynJvLPGMRZ8HUjuFudMbRgTvQtOePr7qJS+FVYEI
iKLDBHgjTfbSJTGZyaRIp8Y5FnQr4tHvli6YI+Zk3S/LTFP3zunGJQ555qm21YaumvZwPThMof05
y0MwSXZsv1DLX2eeF0wdazFKeDpOgC80Tib9T6X6sVChVEpHGyfQsGJK2JqbahyGsbgy+L9kgEGY
gm7HYGhtVSAxXSo7zbxIWmU18iSoNq3bJO7jOVzGHPSZuj2LH5rCxncfrKKqorhc3F+4QQ7qzIA8
vQs0WJ2/ZWG2X0TAPhpii5juBtJu9SO2eqW2R6nW12GdVpgINlY5fs/NLi+32axpu3guLHFl0vBq
6vbvDIAB5qvh7apdghF2mXDJByAbXxPuER5JrsPuIAJi4480SyevsXL/jvyySo/GJPOPmslQZw67
2fSWyBi8IjZDa+gC77EY+6UKi74sx8957vo5aVIOapVJDZkZUZGXdy7/1tx1JRjYlZW99kpvfgLD
s9cJxutInXnG229pKBOvcKzJJwLBVzcNBd49c/7g3LWT92dAmxPxH5C/8fHKfn9VhrzMnF/tPyEe
XOzmgTW0sTkwXm5KL3f2Xd4FWJsrb/QfknIu089FYEn/7BuZuVyr2ddf9PYX02mzefEzaJX1y7A5
WMsaU66mOvWFHpx95ff1ThLemTxmgMEPWtuqJsxby+5Do28c8z4t2t7Z2ckci7DoYn088PKyuznP
x06Ec9s55X6qzPLblJiEJFp5QzIf/Zr42/MbrV1TxE3w/eMHuKKwb3/E6hYELoonGf4Vr+fJP1tg
0vfpYOpCO3rusJtRN/xQjpz/sDk5D5ztyXY20uG+7h3nzwyh7sqg8lWSd3F5kgZATeGesztdCmvN
MWvEgr/UaVys1tikQaLOpWxd5k6UUtVmyoqC7EV0ou2Txzi2pZJx+gdzXJwpipui8l4sCGfJ1vQo
2GOcgKq4+ulXQ3Y7e7Ff74qFFjqqp9rrpzAlHEfblpzc3Rzag2/KBxWkznk2V4rzZNtwyke9QUod
irSxf9uOZtNZT7M77RJpuHKboZBNTiBigXkaZlP5Ie7NjfbSSFr//Ma2lOtHDN8CHcWEAaeTIMm4
1/cfv7RL1vw6ag048CyAHYBu/vH2YxNqgZ3h6PlJucm0hFYwy6PRL+qOCX29Z66Rn/DEHUPdSH43
k28cCd2UPz6+icuVQ+kElxxyBUNZrEgu3XmCusmS2B3Gk+hAmm7KmMMt5Bs38iOYIVNay8pdfWMb
nbJ2mlPr2cnOav2a98p/3AbwNzZicMZI5b5cQdOyKMMvU3kqvLmztsr1pmhodGOKHDOtjDD1M7l1
kkK7HbEwDeexrK8s4tcx0b+LmCdByhRqbcoZaC2X4FAXpAwXs7Q9qXhJ/H0qA7mE/eh3/s0iByML
s3ga2zMtY/fTbqVvbivXru8KibvmgvS/9Y5tmSQKeYnU+t3QZWO36YzWLUg10s1ZHvxRH/Idgdz9
GX84Mf2IecfBcVS1fxJ2HE+h5pXNsQ+STtHsdW3j7pxh0faxVgziChZ2OfLn5yIoXn8oRzA40Prn
/2wZCqRxSTS83zXf/TXpvjZu8rT4mraysaOP19g7GGy9FvMQ2AS839WR/u218lwS5EG/ehqV9msi
mNUOY3wLne3Yztm+GZjyhhneFfWuE7J6VnGablDLDy9MGMcbOHdXv73LCo6NHrcZkDC4scRhXqoo
Zga0qpvz7qRhWJVFuBwkoRBFKyPdYSQbmX22BFdOudcgrbcrDNyDh4AT2Lp5XNZvbCeujh/FcMpW
asLJdcrGOoy12Y8HVUgTXWjdVmN26nVY0E8zobrNfWvry6aYS1l+W1IGbt8CBjf3WRpoyVYEZXei
UzU9Rr2dMfy2hUlcg4dRRrzPwSFkuLiJl21EUeTuy+hUJWeWJTLl3BFBWahHND0cuvTp8ptm15mW
79qqMutoHNmqGUTZk3+H8AcF/5UVcdk18Pwhc8HucdcYYU7etyuiUbFmi2SsT2gS5d2cOnoCyaRH
XGmAgJLYExdGsumcvl1CMcjmF+mLEwEZea5mYnVYpEcTb5RNhlAii5rcTb+UTVLPhwmtaL5pZtO6
GZ0YhcCVG19LkYt3iDcUzSfCNrzZLzU/UkAwSFXdnTyPFXzf15zst1nKtNsw5ro8tYXh3OlL58R7
zSyd9F4b7aKPBsst0LGIIvO+Xrkj8/0dgeSiAvD4jJHirlvrPx+y2aGHL2BbsHVazWlyRyiaw2Q9
GEZ9P7R++qBUED/Q+Zk3nePg0ak3k9WsTNnpa9LBybzyiP7j01odllZOy8p0vszXmNIqpkovrVPP
YJz51eKq0DPEsrdb+ASLDsx95YrvDlIaiZWWizqT3YVEtIv6sR7G0og1XZ4sNSZdpPDjnSJLVpm+
4WVWjQg7W5n9J4PsGblFgugyCWMGBqenKC3nyht5/wD4+dyEy0uhUbu8G+XZcaIjFzihQ3Ozm3IB
ztvoiT26P71EZc2mrytbu7myDN4vTFpgsEfipHkW71TSRV7Wi6mRqkW4UNFjqtQa93nptn04ZRkG
fzj1LNmRZPjxnsSRQTxaUiHVw3gnT79Qe4kr5+m7E51imm2O8EKOUqxa15r/n2VpJ1qQtvVUnAta
vK7g9FyKJdILo7dAQiQtVNgkmIaY5EmpjZr5kMJcWyrrCgfjtYp688U6r5YWTAhWQAqqytsb6Z0u
WE2v83OOW0c7RKJWvfpWO7UZRPjKFYCXs9dJ+5D19Nyh6MFyN4sw5Hm2k0GelN9JJ93Al0pjI4IT
5+tlqA2B0RlRbVW6/8fOkolJfRLXZ6/p5pIZQFIL4qnGuft95TVftivsOUhaSalD4w/1QL94rIWj
Wt2qS+us1Z5Wf8LnUKGxjIP0FFSN5TdRE3vGXUAAcAk3NPM1pvFLVd30pTNZ+49v5lU7/ObRcjNr
SKUBL51ckEsBkj4GYMxDb58AqexJRGKe/BjQIKOoBOCsVPU5b7w0NRCO5MwerL4oxywqY9X1fdgW
ppwi3chjWBrSTb5RLHEMIIL2nV1mpbm1GR1ZnKpBn/xPJohepFfS1fRQ4XqsnWQs2hfTH+pPmgSY
3RRVILuzFmd6WYexOVd4BXSF9TRlsiJecsDDIzICYd3LyYesVQ75nJyZTnZHHzPydgtUnMjIGg2r
2KIoztxvVT/MYkcMw3QL7C3qvSyQM+9gDzbTs8kY9oscAdw3EmDvl+Ytuneu8YE0oryv/V9+VjEL
qAjv+F3FM1su7G3idD3Eq9W+JgBo2rue1pzK2gHNl5Vp7/uCGuQA2lKaGy/ORQXSkhMyfG5cr6ck
6GkDd26JQ+BJS2qt3avWM26KJkA9ng72eM1v/NVC+uINs5mvOWjrUANc6+3HU+mzA9NFS89m18j8
RslcNAYNCUyqMOib/CY1VZwdB1rlXAsJBE/NJuw6b9opuK2UMphenKEASXNb+7LOCRuwRfxnXJCZ
3mbT4M3PqIn87ifN4SB3i6Pi5gaGQvFUYCgm9rxnnSrGwcSo2Ex9Mc0hElZAyMjIYjMN094unZA4
Ds+XIQSKHPbEx4v8XaUCqQjTulddBCP1yyHVgAlrm8ggOHlkcvxpIJvs3SUDyzHs+EHXIJyEo6Xs
PJxSEVzZQ1+ptm8fPyx0Bt3s6YzTsfB7+/gDYhEWiEb+SVUxYj9Cd5TTR72bi59eWufJMw1N6TFi
D4wfiSed7LmnjnR/Oj5+vmHGcHaMXM00ftD/S9mFwvDme7KuvNE4GjmqxWcaA7/Vw9Ivx2GKgNVw
yIUdwAjXiavkLm5TPduArPpEfC/dqHaZ3eIwnRhpcO/Hi9VHsuXL7EI3ZsClgV7Ud7Ao6uLQT137
czKmGhTr41fy+swvHguSFxv8DT+X1a/n7WNZCDU03UZ3CDZoVodxAdQX3BkOSU1TtbT9zvLace9U
uSj2qUMkq403Kng5ZIl2aZhK93nwp+1Scuf0NCXqQkh8Rl+CrgX1yKuMj96jZDY3RtPqUx5VXa4P
n6bOb6W2rUHUOUiFSZZ0aFQlZwYGujit4MSaVJtYTYH73alEZjwZ7eTXt36RJf3G6/OeN+j4CAaj
Kc/sm87SRPsEU1FYDwUcpvEsUV2ORCMQRhIpI5sdfCn4fSqsGtPYmIO/iH0n9Fg9gQLzWG1v9B67
iubhLvCK/JMQXhsPIUF83Ro+2bTx1zrX84Rddm7VvAWbtPNvbmzR7fR8OdqzRC1+sqSYcvhJuEIe
YnvgZmcRzMBwQmu6v1lW+CB1TaYlXz5+j++PZpRilOm46DE1en+YiapD10r9cW7rzB5+B6Myv8OJ
9sd9SZhCg/5vIXxEtrHAXC+glYmYZMPpoITNHUVzI8AHU3h/S6j4EJNjUWTGvF+S2pk2do4qBngu
yL7Mq7/1nZP4tXcYWhvh5cc/5NXU4XJBUn7jT4N8isjRC/5cVurwf4fBOJVNn1WRW3T+D2bXSflr
6U1R/jL8XKShNOJlC19rzrYzEgq1HT2+5M3gGWmClDnGaup27sbCuO88HQfsvJPWcwJrdR3SVwAK
3+vMGb2nJMXW8uzoqsUiD9+b8VvTl176q03HbostjRMH24Dc8yAKZM7Z6yfL9BS0lZEx8s+rXZNS
Cl4h/fzHNsk9oc5xyZEiU3Ytiv8p92Ac+SVJUfPJ1XAgPmIuNTzgGmgNt2wepn6yuxGqSzAOWX+b
S33Jrskr18Ln4hV4TKJJsIZ8B3X5Yk9QgKj4NIzGaXAxPLgtpJ7cdvYgxzUcTE+3c14x5IXttHS7
j9/++ytT/qyzFIohAMnLhsdSRGJ0+CCccWaD3VV2Hf4B8/yc92ZvRmXgTRsNjObh46u+wwhfR+Ye
jRYkLxaef/GDpaN3lhxi/4QPJTp0jJ8TKznEZQFViRNJ1N+GFv5wpCzVFBGzUdyEmCtoxq7CzNnv
NyXeZurUzvm09xHH2aGOy9z4KBpBwCnrVlUlPBwhk//9eaFxggO6Eurpj9al9M9S0Y3Cz9Ns1E7l
lPnGHuhWr0JvQcP0qXYgPfeuM34xhlX0+PEjW9fg2yWyJkmz4QT0iIDG65//c+FKrbPYYUnPAKWN
2qBFHA62ntruHhXDcpDFZHz9+IrrGOPiih6mRrgcwNAnq2KFsf+5ItqFetJknp39NB+mz5g9glDq
QwJxj/DRyRmt8OMLvv8M4WQw1WNL1em6jIuNKJlwqkjzjLWYB7W949cpezNSO8cPlNF+do9hnUEI
suzTnwNyp/7x4+v/xyPGLwlLN3udrOFI8/YH02zhdOT0wakdRH6c4sVl4/YK/XHAJOjWLGN8Aj6+
4mX27OpGsMZ3QWlnkMlI/eInE6VW4kKeeDS+hseUdsrLkbC8qutPml537Tcc5jNMT6YugzIEviMj
Rzip/6Caxkt2lO1zV9AJQrd7qsYZ3oepz5V7bfr3H4edA7USGvfq2Msg8GLar2vKawK3S854bVBw
h7NGkMkvOLDDnTYzSsBLIFug0QmCaYsybe7xLAlWcpaMjftUNFIkO9g8mjy7ktFU6JpVqt0FonSz
qJtrvz9oWKb+1GJD67LNwEsQWJhUY3IF5ny/3Tk2EmEX5TU7nnmpacBDv1l6rUjP9WQYR1yOOii+
Op43hywtDdmHGizgcuuXgWiuwZP2Je+Dl73a+9AA8xCBTS5edmU5eVFMuXdSpWoeULiP3xxfkBSI
U5kwu9BrVMKutUjdR6kj49jlM1d2xt+NOt84Hr3UmM9ifpqhvHWUQYOofixYzXTPOYST5Qsc62He
9iQH1C9tO1sHxy1GbOekStfWXiYMqreBD34cTUslSKCBJNVvexVo07k1qkH86lpieLr7VKU9Nmap
NuZ4XOE5W2uEMI+u8M6T5TXO5xEu9A24S2Pv+gosKjRLi9+woLbrQ5gf4gffKob7ysHBJEqKSfuu
sMCbyh0WyOso9+Mv6T9eLD6eyIfRVKFxuiSdFHDA1jY8OfvsVdVGC3p6Gz9ddAM02lb7pXf9TcEM
8VoU8n9ceJVsMPNep+K81rebBmAvzVQCCx1lEpYfFHTtrsOmkVvQOrrKqsrPQI/XOrv/6K4IzKG7
QhIOXfmdVZSXVtThY7ycfCQ5nhdBy3O73QxsX4Z16Y9/9KnJ43CEyxkcY9tfbjsphNzGvbK10B1s
eE4qy/1Tns/+dqS889bZmhHvlgCuZLToQQUTTwde/hoXBaPsvq/m/pbS2/APMROA+ZQScOyextkZ
5Y9yhgl8p3lMbz8trV38GCdSbPe4Vydu5MSQ3NR28OGYupveLmIxbpitXuPzvB4Rb8+slXJEJcsJ
AkZ6acgnzUrzLKEHJ4cvxrixoAR0G0sWYv7Uilp84VOhJKhywmfpbOoX+IcYg2/aMl96D/qGk4q9
ELn2e2pKqDgfr9H/uDu+fbx2UIsxc2K2+Hat9GOnER3nl+epHBYMt0TeqPTGxt9EhcFS+N6eANr+
VqWDGz+bzVRRWcPhx9A6nIwh/RxUDJM3jGgz+8c4N11m/89fEUNYShvdQyq4agXf3qD0GLFOVoXP
qKPyo+7ncbvpOlqd5MaWLJQ9ViZYN9hqyEV3pQ95f/quDTGKDgQv2CJf5nSoGR+aEWop9PDe/4sw
REEo7zIcDf0B+oLbZPbuyvt4N3ZGK89clcrbX7nMl5iW6aFtyWOzOjuTm1N8l3HmHoJY+fsuE49G
PSx/C6b/IfyX+bPbKawrWhXUjzrY17UwjXcjZ05/UD2GNcgOqLYuHr2Xe01vZi2DW3fRVVT4Jtqi
ztSqr0kCLydqZQo6hMlEmczHrPYE9raGrQ03V57Ju/t4FYniZwmw6L6fOBfJRCpV2ctzvozanEXm
2OjjhtLUnyDjOZNhPzgABPcDLBMtgsHqlI/D0o7obbJq1hYN2sTkp5C69T7zn1qC7mw3JCdEas99
qdnxI5uhlt70S7k0h5Vjlz4somvda5W6+25BcRbAaIeRA1i6lrFvF3MJzbmy2qw/J8Iv8u+5RbQj
oZmjDws1D8yj7c1ZDZuMbRtyAnjfZiQkW33pElXsMmKNej5K12iLSGM8LqBEMUWL2Nq9l9jwKvGk
l0p80rOZ84bMxPh7XIxeErY1B9ymbir/OfOGGiMZ8qGKMLdsbMwNUZbkVtbY5tglMI5tq6NTF5kV
aWk8WVak576hyY1EFFYd4iGu/N2iTCf57qK0GjcknujOtqiNGtiV6JEwXsweJY/jiKG6S5zSCjaS
jIXvscoN7Sgn0+0/aeXkrrUZPs9m2tV+BB3DzA7SwYIZIRtMwZuBz6MNDWVLGTZ6QvKQsQCx3LhQ
A+JDOhlAb05pUtrBEPCsNV91WX64BezPV2OQhgztuOtMNyrdwq+KECpzqX11oe1B8EytDtbRxwv1
3bmLmffaOVI649wI++Lt28XXzHVQmiRnzRXG8DN1Rj/SY6mQpKlB2wRDStVBlqh1bRN/16VwYU4Y
IAOirmkSLi4s0wZsxHeT87yQZhnVjpYeeleZ7V9Y2ll/JLG18Q4dLDciUdjRfjpKuC9L2RadDHWC
ROaXxKGNChjyjODYocpqMTA3hut8TGwDEwnitebyZ8pJdk20/J7N4BFWA8yG0ohkhHeFvImTq1Vh
3n8OtNV02MAYEdN5x77zrC4+A95AfMWPI2YWWKpyj1lZnUZ2blghQ0UPtjxc1SvTl3feIWw26+aH
LzobDgSwi60vobmTXVlVZ9a8nFGD2HYeNUbdeec+STItQrVBuYCywNr1Sdv9FF4cvMD7RzOvWbUa
vny8tN5vgRSS+CpSsa1t6CW+z0jZ7aWMTTJQnJqvOi23y1CTZq0tXv8NJkJ30/Vg+HgjHPJMxp8+
vvwre+VNEePB6sMdk14YUgXEprdLe4I3QmGgBWdzhAr8Z15RsUcWpWp3oGSi3iDua1beV5HisBIi
tE1KK5oFvNMuEo6qDcz93aC2cuZyRAI9Vzkhojcp5hgF8WymmxlF9PE9v99rfQPXLIdUNhxo/l9b
9M+soCZjyZI5Lwy5j/aMOsk5cl4o6mFyx/fYncorPj7vvkKk0tjbYfsITG1zar59RrAGzEYblHP2
Jlsch6L2nvxSzl1oEqbwhA/HVITVoGn3Yky9K6js+0YO4NDi+wEqh4LESXlxcdRNyDgC68yi9UVx
o/VG80Xaeo3UR/kJ+gnpYUgKptjMWWVunazPnTic5g6tjZcbo48Zte8MIQWHTswaIoWfqfTn+rbB
7657tPW8n/e1SWBDCEYpzKiD4/So2nECL4AAaKWRrwXDUmyNvsjmJ10nbuFXYXTFH7sQGRI0MxuL
yKisOY1MaMWfs2b2phDvPsfb4tAz5Bs0UDI4CR3/JXSHYx8sfWgnIJ1RbZutQ3jW6GvGZtZ1kbyY
Q92dVZ62iQpx9sytIUpg8z9OllH6V9bS5c7OyIm/1rZmjY+gHnz7dF0yQX2BufExdgpCYQMj/V0D
ABwyc9a2janXiA7Trx+v3/+4Jsw9LP0Z/7I5XrphMhGoVdxr6li2o37IpmYkMcYUkWc56mBQZ4SZ
5Y1X1tHlgI1P/JU0TAwIkOw7d4wmbyDE+u1wEKDcnx0v9oowBVCRYa+Dclx5rJef6OvV2FLW7xP5
wuWB6clAA9XUh0ODCJu5lsh05DG912xmY0p568FoXaPTvHus/MJ14AF1AY9RrDLevsrEHHGbh6h/
GMrA+RrUsls2jZ8U4s6econATevKz5WkeLrSyADB8L/+dxPlLeImjVsENCesCC4H24NAMUWGzXLs
VJDfuRPS9o2mhOli2J36ZphJYR0dvoc8stumnB7QZiZ/+8GCbiLyQnjPHZ3SZ2G2/R+3DtSzNaEJ
PJDD4+LU5/YiOwdelWYvdaXKaReDYsdn3CcZv4xmXJxx4aySL2lrp3+mbJW8eMJVXyzIeiMEfrM7
zIvnDyEvQ/ubNvFk3La9FadziPysae8pPIYzsVgdOQv9gpJx0/fD0H+eM8RfO9ShjYOgplx0c08z
bBshSi+n+lHVrYF0GdD7e7u0c38HUQS7lU7OoxlRMVkPwyTG+rmWTsKwa8ZtVm4rq3f0g22J+k+q
e8a9kS7DdzEZmJUCf4zPUAaylMMvm/5KZTTap8rpipaKxWrNbdDUI+Q/G7xca2PH3g6lp3Z17CTe
bvGNdGdaqR8fA3SRjI6gOiHSH4Ox/FyDR+T3nSF1dbAGp7tTzErrbesNqXNQziLTPYr0KY7ybvK0
bda1RXXblUV8YzsjBpBB7rbD4+y2kxEZdVCnKVk2TbFLlr5PNugBmxxmIQTiTaZX6lnJuBL3dmYg
XiT+gHRL3R/d02w7bRw5mEXfOAGkefgIfU0eSj2NJzI9sjGs58X/LmgSPPhY7YSPqBHUwyahinqh
nLb1MFeyn0PHS6efg0Y5gqWsrf74ijjeuxFjcY16ziRcaJi75I7An3K+bTps0MIatywMXJZJ78Jq
ltYJY8SFsZWOcfM2g1X+3UWi/6jSBRouu/aM0gUztTQaarwX4PFYwc7DB8Em6tZmiagS8PRA9Aup
V9042mHCSjOxqeAY3bUWCs6DqlaaylQqbIYNxrO/xzlpf+l64+RbJLZG+WB7kNrPNGy2sddGpzVu
g7i12qgdXP/LMjjESAajm52hX6oBnUFpGecC95tfpLsjP13QwaYwOMemZ60xunqCqtaMf4Z2SppT
AzFZR2BkVd+zZfKTv8KN0+LRQYw90Yq5RQExFI/wDVJRNz5YSdvQ3AyF+NpC5Iz3irlJHM0oAR8G
C7B7a1sQHG5mVHHVNk8Wl3ghvoFmU9ht32+gJddokknfsW8gjyHXTIxBNz7x4WrWE24k2IJ7IyB6
VEKD+JWS41duknHlogAe2Wa4DKWUz1MuzK+YQInpoVc5Cvy61I3PWToMCUltvuZuZo+d5Vs+x6o3
cOxP3OBoJov9m2Kc9eCTCdRFXrFUj8uSuc8Vdg3FZnUEfNaVnIpncyx1ZKK2N/VhmcBKuqmTzCKK
NdHKTot8u1aGwQoY83GDBCoQP+DQ9T8C6S7fEcXqv/WsYtw+pkPQfpc94YGh3vX+PlgFrZvCimEU
xIaK8ZcgGRkyCrwyMiOXkf/QDmTSQd1P7Aygttc/lcWE6YycpHNWemVQc0+D02569L/i1HaTtUQ2
TMWNv/QWbCEPk4mInXi4n/pWLPet3i3Vi9Z32oQDh86Hljsj3GS+h645E4MXD1u99YgeIlfBvelN
BFHHQKvcIbSmSv1gUtPAZ9YC2lW4GMHJGOyp2y5IapxdLBqHuZmBDyxchiX+1megk1Fr4tsQGjKo
v4323OB5nqnu2xw0fLQx5rlfrSwJXvJhtO1bz6T1AjhzhqPWkXkP1KStuqZ+qA6GbuPHFZYMyI7N
YmbFHnejPIfCoDUmvnbISKLRkE3+yUjFbB9rzvD0xsQV4KZ16BEem0yXjRkyMoM35iV+dhvYxTAf
UZWbR20pQLQFvh3uFku88UtApE+6GfqKYj7uSSphR66tFzQDLbL/IO+rPWhV7m382Un1KJ1g+SFp
6jVMzefOKHWEY6Oon4KK4+2rnZWmeGiG3uuPnd8Zc8R4q6nuW/Yd7VDjvfIn7h1jQYfVmrguyMqw
p42lJAgATClsCKBRtf63IDGDr6226nTBkiqPxp4uaTOz2hh0JKhbbrAl8BWQiW1Nm3VeUePRMuDZ
dD/TN9V3fe6O6gQhCV17VK0ua3lYZ6KXL8iem+wGlwvM/v2gKM6gv9Ox0tNS/zQGkw32bgsjzFpT
GzazK+FrLfrY3lgG0OCmxcOsumnGUeaREpYKNg76j6cp6YJnG4TUPnT17KVf41rP1UPSd/oLG0j9
k7ho7XbJMqs8pmj5u28MaQO1xXmDzUh71TT7DTPrz64VG+1xwJtz3wIoZ1sdNqTxA5m7xkDEbGtm
SbF+ow2VMSJ+d2tUEqi4TQcIGMsjiHpetjR7mD1Lw5c82YU8L+aceHeLFKr7M7ip9yct67re+VNj
y4O+SPl77hOM4uumARXjI8+1jhRI4hg30l74d9w9oIXQdXY/B5nhX+v6pf0ngPUaY00wpQaOYLAc
N5ObOMavJiWV5BwsQRur0EBrUn6NW9Yp8R0m/vOMlEw7LKZYfJ1KR/iHJFu6JPLLajwYvEP/BvWz
86WE85zjajDrxnwSRp+ePGeenC3ZlJp1mDWvtSMFf708MYRRP/AVxXswdzRdO6WtWyYne/Cw/A2S
zPbONBL6PkNkUe5qWIH6sz7pARYbdGlkEdQEJVM81uJnwj6RQHFtbSB1D/FUNAlpuXvkFzZGtLxO
N5p6ODFAwFLb1/bkeKFARFndsUMl4GRJUm/TUYrxptJmbM0RUPbS3TSGpjf7xCZ1VLPyOv5N62jH
u0pYHPgtw/+dkcAF3JiZMNO9t0wzgXU+k89tgl4/D0cjaeZbMddZEGkq6QZyQMpk2LhSOl+nQM3J
/3F2Jst1ItsafiIi6Jsp7FadtSX3E8JW2bRJnyTw9PfDZ1JCDu2oOzh1KhxRhg1J5lr/+psI5NCt
Q0igXr5XdVD+bPF4Ng5lMA7mcchK7+Db6UgZ49cxFVrQBsfJ0gKImLPX//Ry9AtYMiS6/O3VXmqc
64Hs6BOjyWS4GeHb5PBBFsMcQlcs+X1RNaVzhjeY7cp41aJoy2R1gCGVO4Pieb1D69lY+GW73SxA
LgsXkp/UvOw7zVtJrZuq6UMBd7KPHJQ6cpdV/ug/QMPo0w8Yo+TyeR61CndoMuz2Ei1EcNSG3quq
HUYgcwEBFj9lh6SDAOfqIRwTw3uMB/KG74HOPfVU5kP+uSkgfZ2moMPQiQrDbHfKauavWk0kdRM2
binMaGTc3Jy0Xh+9XZeVjrZnhNJGNXz7ZjdWzjTSUsMqw8evGiDDl22qqRdMRuhEGXZZ9p7FXXpH
3xTzeZFm1dO0WcL9XhR20e3jNlcFOxVDw91ker17auFs3yaonJIIAW9/n1lu7z54jcxiTJCm1mlu
axpAe+9qdYADBnUZza6WG8thKW1rCfXVpeG+cbqmG6Mx1jDBrymOxR3k+TpnzZaae/akQ0CS6c5a
dWlTlifFo91q3q71s5admTnKHGpa13+cusopdkbtV5geecDQe2uq5Ad3ybX5RS1azUhY5Orc6kVn
wdlDH4zaGGJ+H1mcBOZjE6j+suiJLO40jGSgq/d9ADQaZmjd9LtFGOl3l8FTd45lMLNvxVVtPsG2
x9cFAjm1Z8DWBXcZZlQ6hgnALbyHujXdc4nzuXXgRJVi5+dBKXYD4u1kVyWqPLkxxNv7VB+dnybD
RjxYhsBLjxo06VNmBRPK064osGMBR9Xv1ELgbQSDEVNNEBVDHERGvRZNaRx/5NKY+QxEg9Xgp52r
jiyi1jmkTT7pUdwHVvFhLnvUZAjUBfK2Jm2ZTExj8AApi3LJTtPK+CyWUmeFYCNQ3KRxN6efpkL2
zLd1pzm5SZnpe5wXaPAMzAztqC5wyt+RuqGrNKw9E/Z16LRwLdnJ2qCKRoxABKXIUKifvkZBEpaD
70z7JAhKxBlG4jQhnin9fKYeMYfT4rfG49LCkwhdoifj0BRiwO2Xjj5gKfSVucdvy4mcAhbRfRXg
aLXnKZf+OdUR3IVDs7gfhWtSfdak8ySIUESPm9jgOneGHCYrxNd1ytisUJuq0l/SjzbJK4eAKj+B
iqeC7rMXk0x4A9E/+wgH05v35WzMNiI+/FCc0GxkXu+nrCqnaOxkV556pH9OSJXh+cxMDXxysFCL
hynsMWxLo3gqBjcSmet8i5c5LqGmL5q/b+VA5ezMFTPKcBwWUsAE54YRpQV7RA1Y4pTF3ZRB/L7X
XBMaqYmq+IQu20fl6rsLdS6E0wHwO5103pvAO3Ycu/ir68upDF3oqLulpCsMQUm9NmrUVHk3SQpu
tC+mcfw+Sxv+/WiZU7+nAol5+gBi7ue0R+KI1YsaixuOdH+vWRPeuAZDkV8dOwgxhhwjQ/cyFHX+
rRW6PX0WZS0fcDB2QU9VZmEhGLTzvdeDFR0V5nXfU2sZ5xtd+D4Sf60uhksfd8ONsDuj3qUKA7VT
MZgmwzl8cndYl7fZjai9pNbBaDEAOo4LGl9c/eeag8zKZAkDBucV/yNuv2N3o+i/frRLYvxuMrct
ITTbnX20JO924iAT+2ByUNJV0tKwAmqsrG3TECLLVGPahcY1NPtGEvQpJqaWQPz6gSFeudxU3jgN
B2+pmzUCc3RUZJdt/WkWrbTRf4PKz3vikNhJdWexv2BPVaInGSFu7I0MCd6uBT2OpA7H7QupMEtw
EAQiuM+mqbT+U6uhksa7SGC+lyyYu8I+yHwvtDMkAZE5zcbyPe5JMnvgEFbDjp2b4LQR/hedr6Ov
tJdCw5BlwiEJ5rJP4u4NXPupwB6PXSyJIPS58lgwuOrDPLexS1ow68RQrBWFqB4UtoKKItHFtJ1G
R0eknSCVupdF118SbezzowuvBn80Tqcb5ZYNxkKlmPlooea2x8UAAjuQJ6I39wUfz48uY6PAXQcy
+CFvYdrk4dBmRbaPLdgWD4HbDt5nDlrD+5RkBuV+SJR198OInT5/bKdgMu6IU+cIgAHbLveTLI3g
oOZZ6Hs43cFPdlbOsQqf2iZswRJo0tpZs/FTa41lX0qtzQ5Tnuhf8Ja19aiTaabRkiHTCO1ZJb/c
JB90+jhXw8wc1kCsVVdGMW9AM/A6JkPwJugf8cDboOpTMAZYxxvyVA99t/OUUy8Hv+gzvtYBW/cr
IN0bRBIWJKqMVfq/8qe37gUd5y6hMyo7C3tKd1Ph5vtADOYB0+qfXcPc/X2M9w8H6BUkyPWCNfuC
kT/epNtQUykCJYNqcU8dUkxKBtnOiZSRXWWC95cbtoo8whyXD242NzddoTXuXYkbRvPYig4CTLsY
yXcmMma264SmYYQ5WMip8oA5w850c+ebT0/2A7cOInLmcnGqs6vq/GOV50axZyMLglPmV+ZFzWxT
YVGZU31XdYGrTkFWivRTANTkpIdqiGeQNaBBO37J8PMyfqRdgLAGBmA9LCpqdTmUL3Ti3iyA6IDD
doIjK92VSFtKtMBZPIDXCPlixq2Z3eraEpQHnGa85EsB/4Ro+bpodi2mYskZr7axjSx7dpgtgPib
d4qJ8L5ay7uoa63RjbCFG+sW8Y9F2+PgoG/fVDMwBTopNu2PXh4U9a/3X9Z2vuMjMwY5DvwAMiZR
eOtK/ddAybEEESm27Z0rlAs7hOTzSzMn6dHtW3HfgDTOYQNH/VTAD75y6TcfAZcGLybUF+IrasTN
OHIBk+8zp3TPGj/sZsAxb59hwvjs1e348v6v3PKgV+/HddYH+R7wdR0ovf6ZhHClMnZy91KhRzUo
JJegL7BagRoN58fBC++otGRMzjScY8v5ZM5yZLgdlz+11Zp6jwMk9jGxQqE57oW99AuMnYr08mi0
m8TduXneNnnoEzVmGscrd7/hz3D362cEexXKLNEDW+7bPLJze/biXvrAFY+MH4MckzE7EPSs6f1S
u+K7JpckXNhR3VNT1eWTaBr1tSHLqb9CH9qMGtZ74RaYx/lMG5j+b96anHUHgpedPlUJJ3eYgMFF
aTkZ31WXes/pNHl77BPKK67Nmy2Mq4IeoQEB+FldE98kb+cDgns1jhdfVfE/sUzFx1jzl+Un6pi+
3pWjrea7//zUuSbcVWJFyH56IyCqBC7YWPfpl5l3E5ybKZ2r28auK1+EVVyu2gxLFO4x7hNR99QO
nHzfNJgGCxgO3eseOEPnTHn/tjZD8/VJuAbBE4iGGQRD43q9kpvFjstp7KeLXiz7wStnF2jQOysT
0Cyinapu4skekLtlaWWdUgzLuysDri29DhoI0wn07f7Kogo4WF7fQoFmbyCU07hULTmdFLtj5h67
Bk7SV0vF+uOKwVQMEkb6tj6d+/RTXOhK3FQkB+lwgFJ4NSFBMI7YJfBO9Gvetn/Ma/91AHGD+GHj
u7Xm6DJp3PL/urpjxKcPLkbEnPj5jSvdgINAtGkzUwnrQrsj1nKcznjwkQAaGnLxQFg7N3Avuq+C
8dBhD4whJabnNlLxyiqrZ7Oykv4W5VZ1JsVTqd8degCw3FbDFhCjfSX6lfCoKHylzKEGYN5sxlNk
2N3wLCaRDlj8zk3mc3o0dIU7tKHGyRCzow6TMQfiQwwZmolCkORFKBt/nC/+2qM1oTakwx5dXar2
eZk42k0dE8AYSbmoj3BCM2tfjkNMH4yNFeM+ZmumfWkKMI85LLVcuY9VP83OrppbjKTcNG7kyWRa
dgQp1bUn7qr8upL3/FDxQsvIKVUG70kvZnHDPOFh0dCxPcY1BeI1svaWlLK+K4NoLptBdMB5t6Uj
NlqNib09GEzd1XhXEfWOec88M9PPG0NElZ0jcy3KIlOHhD18Z06qxXI3Xe029WD++P7XtTkOuRuo
gTZCdBIbCdrcOt0MtULOXdvt07DEH1Q/pacAc79IlT39VBUXv32UqSdjRMX9/7gwfloGlEy+8K37
iabsxgRt6p6mwE5Pep4DzVU44PPH4jH3Zw0EXuMPO7cQp/cvvXVGWH80myuOI8EfFem2XkuZymb6
NKdPjfLSYNdTkgdY9BFnEfmDW0TuEJfWx2w0PNjKTfakECd/KYNcXNlY3j58kgC4GfMP14wT+/W+
ooFudDn8nyfpsdLt2DD/9BFg13N31O2WfF7dTaMSeffnK4/gD0nx9Zaxvm6YjDwK1Flbpxs9wzC/
C/rySa1mdswprJZp81QBzJage2tIQI1aQYRLQABrmAZ2tTxPk4N5yDAzYE13mTbl6k5po+mekNep
+GKy6Uy/JzzG5/wX3Umg7mn6WsxGc6HS4wD+X0fAmjFE5UamLTz6wpxDt5kmRMtLZ5iXrqi621ol
NROBnm9hP4yZfi/83JwjoesT8YB48FIhM29tmCvEY3cfEyZZHDAgq8cDLkEac5W4BZ/5SHlUP7pk
LX+P2Yfii1O3rXucJqOv9gSU0Ha2KyPm2HvodyNo/sPKk5C697IM5B5FCQK+mMmBU/KJDp3iv0WA
7z6CZoq7KocOeJxFgPa4NjVT8qh4YMNNx9zD2zX4f8mdN6LLi0RvAt04+HO2z+S+5P1jFfuDuFWT
Q/TkyhTD8LR26I8rUt5FhmHrJKbi4HVI/Mk38urQA3b6UuA7jKVKny/TN8cVzvfVncbfu0r2j7hi
V+5RIvHJcSKFIxClalTdgZwUdfJFpanPymaIWyAFwurctTrtTikKrdBvaBv28JQLrPcUkp/OjAKj
t/N/OoXx6W4smPVXx2Ru7fa7j0zafVxTtpZH8kE0qPB16vRpNAceSB91iRVRS1lLe2pVpd/n7IN5
C9V06WyaG8khs3gzH9ZUN9bwrXMNhT+E7ZZY9mAa8IuUNv+xQlT+2azxTQhNPIarXVLVTbAzBb7E
+liaJRAOqlwswyHoYn+AU2MUpCm2wgSt+TegJPF8dJRff2d8j3hZ+Uv+BZOUMtjN2uq07ZZWBc63
JGY3H6FY6vnX2kL+fGS80szgcy229xBa+yDKaZxipESKQdTeAT4qz7M1lfoZ2Hj82ZYiKXYQ8+tm
Zusa/U89NirWnYR76BHIlmoto4Jh9MSJaYAJJcS1x1tIvp79PMx4KoT6jA1VtrNJe58/sBBK8aM3
KTYe4sms1VkDJ3dCR4O7cfQklg7kAahC3OKZMzgfyWxKxrul1Z0+HKfUfFmWueDjUk2g3ypT+E6B
uDUD1InTUZT7CQrxUXjKNj5qGF4vycHNUvLuA2z5zcNaWlDXoAX4REi8D7/WcBvUBH3s1Ifc74Ha
HgSslEbbO+ncWdGSF/1lBJsuH81Fzk4oC6HFV8hMW2apA1Vy7QRW1iPVt73lxcKUMnTkyfqTYAoO
nzkvAwwsYQL+AlbILpTlADe4TPTHHLnTR9mkZQkUqHufMCMU4aAL58ru+XbfRpcNoZSdkbuDYfV6
3xa+3sNxtZwLq21hfi79CeJB6PIFMWZjqHRM41mMDwgeCAvb9UA96X8/wwDBsRhZqUhrxOFGOOf2
jGtcTGyeqkmngujKpPjQA4icbdHGz9ao2yfHmrOTOyzeZQpIY9KGTLvSqG06Wg5Svhoy3i2UStCl
t4TWCQZNGRi1eCodYQCsVVlTJDdL183xJ0SrrnflwNx0RX+utzIk19heTCe2dW7JjKK1ofc/odJJ
L7Xhpb/wO0EfSFbIB71HBX2l+fhLtcZCoaDGzoV93jc3R/TYEIDWQmB66r2kqk5aNUEQwCwdcK2t
a2+Hesb3H/AR+FwxyjniYtoTKUH7dN8BXF5RN79dd3wCq3YCxa65rrzX664BLg4abFaeFPnF3/uh
ae/4JpxIYel7W2AXOEUCv51QTZq8Uieuf/XrcgHCMEGTDn03rMI3T97jAC2ntn4CPM6ZjVj6blKO
/DF5PqJNYpv3gsHc0/tVyl8uaqBmJELCWd3ogg1WQ/YOHu1uNjxhSW/uiKfw99Ai9LtZr9NPtURe
0aB6ufJL3zxkztvVoCowYeES17v5uLFaxFsd0P6pKLENFUSZf/Rzv34JvB7LxZqj3Lhd1oSKagi6
aykhf7k4xFS4lKikLDaXzRsmQanG3HbMn4WXl+SU9k570vD1PxoN9FEvyGqcf4E68MZnjnXl69p0
2utGyziGbYUzGdPHP1rdf0FjRY7IQaBPe7adVB16TefNUmuQsFi2UYUFw6nSCuuDZdX2jZblxvN/
fdscfmA9a8PP899mcJWNCY9M1NrFN+IpP5TOmM53Wd7l9s4mkGuHR+nIC2jq4FqD/3ZbcSyDrDUD
ZJCxxtaoojRaDX4H5Bt04sljk+UUQpqqUZtMWXOQNLT6lUe9dXlmJyNjhf4DfSfL7M0RwvicgrGv
7UuRMZ6BlVRbwEqun46nhOLKOPazUx4WFPnWYWjtSuMIj9Ng+MJ5ozV3jc8c8ZgMSQ2rxC6t/AGw
iLosZoz2zJ0TbsTxJRbYlfVsBf/MHhLcIizmKasjIyafvQ9l1lHO7/7jS4SiD7y/4hAuH+5WYlAW
wmu1kvTNvMjKJ4scoxOatCUm7cV2Tnkxxnfj0l2LSn7zAk0DF03+gVqWMcO2oYMx38Z4ydlPbYzR
xu08WuIubgUZM3UbFCfVafLl/d/55uQzGWWslQcOnpx/29TrVGMzklMyP8lJEx/7FtcxLzPyY1pS
0b9/qTe7IEWswWqBNGGigthGpCdJSraICpLnJm26L7Uyv6nMd28rGnsRylgyAdCa/L+251yUHEna
UxTAKCI2kFeHTSYRAm38lPVWckufiAjKgKY0qdh5cNEF37YVpSZTpHm8An2+fbRc2cUyhS8SNdQf
NO5f29DC8GIqSpk+16AyJ7LXiMgwxi75EHeEgl454C39L5eD0L1CrAhnUXpbrw9VNG02fVvmPVFR
td0F/2HVss0vhVCEIQq7/6V75OpiU+HrKYFEhgBwpOzPQwQhEwEoa/WQrswhgzgnxCP/+G1bZIc+
y8QjjA4RHyzslFGwa3lG7gf4UnrTMvyyypDh1YBkQw5pj+Ftiih28Jwx6yKbtKazUihFH+kADPli
QHMqHwoHDRGdXWEb04dhNZANB40sypNU8MZD9Aft50Zk4lObl2lJxEDmriD5mCz7ROrti0GtjDbf
zWFmzXlvjei1q+Kh72Cm7SjmdTy506r75fc2A6BZ9s1w7wy99i137FE+wHHoPyP00776UElfysWw
8j1RbMuj64jYjpIxdYY7HdL1k43l1As5IjS8ooN4V4xzABFjmlCRZ6aJH1PJ1OVeWWYGkUEv5/xm
EHn9JGMICeeq6hdnh05FRk2AUeNNMtdjFcoBFnOE2FeJve5OS3Ly5hmi3apU/wxdWwuO+DQ1v1Xu
w/d1S9Ikj6UPCeO5Ai3QfnXm2NaP6LvyHZVyPR2cIK/12xiA5Q7pSQlNctGG3/yPRBvqZvUSuKOy
9vYgsyoErhk/aYoJ2pe6a6qbruckRUsyWMxxoMDmuzk15DeLQ6TeE+lGbC/QXT+ukqneChuCWOgF
+HMX06rOIT3ELLABe5ghw+A/qs9m8OjToU0HX6/n7s4GL8k+MQIW7S6mw5yi3kis8jRNFKEhvJTR
ixy7duAmVsKIwBrrOpS1zO2jkwkh79sZvCZiim2MnyFgFvGNj0TIHPeLGWcL6lNYBc13YWJpDT0l
qT5jPBcXuzkZ5XGc/RSTwHp1JbbMssOhmRo7DSm8ZytMzYCmWCNqZNplde1/hWEfuC9tR/zIDgL6
8KlN7CCPBjP3cugfLtqyeYAvcid8vLvOxPNkP2Riae4BPrIGfDBakmHj2Kj8JaGD+5JYsv0uShTi
IRS76oCXeeA85Fni36P18Ko9LMTY+wrwXTc7QDtYI4vZEFznsf7TMCNrLcN2SDr/sPkP/UU6anqQ
GqrgHekPjAskm5sMhTswD8tqy/iKfHbQH4thcRkBepnrPvkxcD+W7QKUqxsD/UQVyi4CDlGoVob5
kLaIMoqszT7gnjVNh2BIE+9TPU5Qn0OyeVMVcquznu9cwfAoclKtsg4TXqRYMfauHE9NxmLjuynE
hLtizx1hsWw593naDV+7SsmXBe/4f0qDxR0hjrenu34M+u9VXE/ZXRWPeX2eYMsQzzy7LgyJfPLO
RS8ccdanWBs5/qvsqyMxA/kn7nz8PNtSIqY1ZW6+tDBd4lPRMLsO8S+AD6YQc2U7I2UieCYdo4RK
XSphXwjpadyosDo1vMT9DAVmHNpkec6lUxqnqp0HajTH1YpjW0wCOtDQELDEeiQWyee0OMHlmxgs
1h0EP5GOxSFvsqyJdIJzxp1ByzGxN3hJutNH9AFnLZV5cuN5cWXzBM18Dv1cmDGoYZkZuyHukJUu
kzfnu7x2suxAfeQCTtpl8xUlFqYH0olVLUNigqzl28LfP+8R2DABX+02Pg1WLOX9GAPhRcLwq45o
AhfWhZ2Y7mcVt2TDxXbX3aNJmCHYtTOBQLdWk8LUg7uJWN/WDBzDJsdp9jni+jIqbEJJI7JHcvcp
cGXLxhzkeChFU8sgGRJeQWRHRQLgnr/AbI8uoZi/ijlTv5a8qT6hNurlaQx4QQ8xDKiJZCUd2Zye
1ZDdq5WS30BJch5IxPJGaqmuNGHcN1Z6Mw+6hq9oOpQTHMCpqc2jRq6cf0mbqftdo1HCK6SstV8a
jPORbKPAafetFSP2eL9MeYuq0yTjVeJQWP5p1Dclg1e7pk1SV/zs1MjuATJd2F5VwBQRgij2iQdV
I1HAksz7aAOypqFpqfoDCjn7WuTtW8hovRUYGdRmoGf6dqrhOc1gtfkYP9uVVLCY7erB99uG3MqK
2BujrLKDaVTaTiV6/K004zLKjM76ns7SeGr8hcjRK8/G3LbPjHrornzPZX35GBm9LjJm1H6+j+PO
R4MszTsdRO4byrWUJE24binp5n22axlrU6Kby3yTJAZnVBEs8RfHbPSfAwYCx/dv6W1VaTPp5UWt
s1VaP/v1HdnIUjIcH6wnBvHJXZ86ebODoFA9Ts7cP8E+LSAI1lJdeRJvK3UuiwM0jBlgHHq915dd
ul6YfaKsJ5UG1E5Lmh7Y0/2HolzEg+vWz//9V9KMgAP7wFNv2iwobHNlmb0FK9Xtv0O/xiUxTyRG
BQKcVzpVf2pbvfyvOA3jcxfXLcA5VKb0la9/ZN3gvJ2PafnsSPqBMAlawrVrMX7AuGIgznZuUG4x
2CLPr/evpdq/7eIx/zSJYlqNz31CLF5fPBOscUeM/pNUDelmpDEQNWIi4uksJ+13srCzU78AWKKE
Z30pFZvXULO/3AKWh5Bv6cpWC6PNamda300j2qpnJEhaOKtiBpMyVguvpA0aptNoDxNdeV+rQAtG
In2d8Yod19tl5q8glQ/5C0cs6t7XDwEMRx+L1uuf6TOsI/M8BcG9N+wbVDfVU2921af3F9o25ogv
iCu6axAV/B58HDbv3Gsa1Dvu2KJKS9Pp3KsK9m1LBjq+WxAIytBpevd3UgTZB8YLmkYuK7WIUekd
Y3eJH8Ce5PHCicqMc3TvtLb4ZXhdx+QN81/M2YKBuIc869Qd7iIiuLJ5v90NMGFbm2ecIl3+ZdME
JfBpG6y8u2eByVlDtS4DtHyGH2qujrjAxt1kx3YBB+z9x/Z2pfzxi8C1Ea4Sw/DNdYNO13hwQ/Ns
EbVKYxN0tTgO0iefbcHhg3pzwC0kysZZfVWFbOH1LjjJXLmLt6sF4MBcgzj4WrHr3NwFDL2ixNyg
fl56w/iJIU5KekKKB4dMaw3C6aKf3//Zby6IIw/wLVsERnyOsUXaWr3PNUJszGckaNl9q8iZRPTi
3DD8a2+s3B+voDJvHjOOE5Cs4V6C2K+n9OvPoYiDoO2MtGTqo3dQsD3N/wHhXn230wUKeD5+nZ3e
OuE5qZ9xr4J+/t9+r8FRY1Kf+P+7vLX5HIPZjJ1Slt0FJmqT3pAM1ZWPXlNhz0eI3gJY1Tgktb1/
0e2a5qI85pVut5JPEfy//tFVstIvS99/LEjc/mcY6JqPPX9qHk28UNXenUQnDxbC1e75/StvUVy2
X2YTsMVM01zZhpvHrcsOsprGhAICS/AzHoR739SLYe9zM1DB3kGB8a10fc3G1RNS95XF9WZmgX8N
X7CHESH/srrHvf7hcPU6/MCc5FJX7fRjgli9n6tFNJHVl8U3nMuGY0ASwSVAzRYiJZOfGjkuoU8B
fg27elMUci9MDRjXrN42YKvm63uBT2n3sBzKi4GB9I3fGAgHEjM/xW2HxbKRdG4ogyBBektlcIz9
pfg8dktsnd5/I3+5D6pPelCsXHgsDCVe30eeGZaEW+5e5lGvzh3c6Qcb+Td9IOSkF6zAjB+ePfXP
FkzVXwCUCTGkzpUz4u2ycMG1yOKgQAac247sgoLwX2w4nYscGatGboVmgnghW//U6YM971IbTw7s
q7MKP3zTk+b+/Yfw9oMAk/XslYNNqg4mBq+fgUSVmE+tPl0GdEyXwpjEYfEkChJ0O0d0ytqZR3Tt
ZFkf7L8HRwZuQJgnWjDU/hiRrg/lX2herDnW2IhEXvphkQHqhCpoQoUc6wyykx/f/4XbfXW9DM+W
2osxwvoJvL5YBlOhw9HZuJBGAYkYxS9Yhejj39mkx4fEsq9Zimw31j8XhEYCV8xiYLM1euvFhG7b
gcxlL0twmsalundR084PUD3GM+u4+Mz03NmD4Xp8YUuZ+lde6t9+Mrs6dRYWffCpNmeXXc/4Gemt
fllMk5RnMK9xfkhkYiBpzgzjXDKbLK+M5N8sZB6zY5MOaFn8ZlbT5jHDaRF9MesXJ5EZge3Dgs1q
kUk7wvrAs+5AkcRXEMFYRHYdp/+8/5L/8szXs4QtHbDF8rdupzUNu8BKwLqgGwmckNS67kuD8++h
GKQYTpxe+bFKQakI3fGiuMLc5f0beLOkrZU0x9gGmy5mwsFmlTFsaPRZM83LwsRs2NlZo9nnArk+
0qM4yaL3r/aHqv3qCwKzNnQ2LpOfzYhjU1n2aWWCIQXBpcJcjkDqdnRI6hlqW90xAx3qo+wLQsBF
nA5IETMXQmbtYIv6EwKLRVpIMo7WSVYwzLBfy4qDxCSjtMLRTiFMRa3d9DiA97PeeHunRiXAdDHH
tSV3aNIaT/phY/Y4hYuZkPtwceGylhHFGjzcsU+BxLOmgcrfT37moP9fe44hsIcP2YgTy5XRwB/s
f/ssKOkNVjoFjW1ttrB+zIaaaZJ7KecJyGmsL9jfTTbJWGiFahnTTaRoYm9l1tT7fhrU0W7c6gf+
oDPyc2M8whrVr93U+r43N7UylKkwGB2uc5PXn0Nqm9h7EmZ/MSrA7iORAF1wJzVTSCMqsa068sDR
jsEnbIN9M2AlimTYMbOnHLngtRDoN5u8hSeOAaGSx7Q61KyL91/7LXy7tFumermYZpWWxKan8Q4n
QSIvPKNxkLSBjuVFbO3eX6V/uyyBoQFlNDXPG5Y8MWMeLt61cfHqTHfOmtu5sNTrFNQaS5lRu+uh
Yh36dhiuDKr+8jFynq2maqATDMjW/fFfv3fqiEKES6hfIMAVv93OX3ZpR+IGhKVAb6/8yj8Mi82r
XjU+zKagJLCnbJ4uh12FP+GoX+Jh6b4lkBNkJCn0K4C+Mt1BgVjyW4j7apfKxjP32FoxsDCqvDsb
sIvv/M6bx0c0Ze5XLPosM2y11QwcfZm+w9Asn/eqYRrxLKFmk/GQdpm3q32vPWWIZrCMKZoKez+V
le6JTISV9W7MA5qg1CLt90rR/pddHqxqHYwR7IZma7PLG/haym6crEuTB8meya4buVar+2FnWc0J
iLmsQjz/vN9aldqn95fT1qqOqZ8OH/Z/D3ktIdf19q/XasPVK/o+Ni8GUv8e1DQo4jZCGj525xmK
tPXcj7k6TkQIEwKuOdV9QA9XYgzi6LdJuvjzPnEG5WA0rTniPu9H9QHBn29eWRF/OX45ZFawgxkt
Q6PN5oxUd4nR/BqXbvb0z2YV53lU4GsSoeMqqx12Gdnz+49ms+BXAhAOVMg0KPDJ39E3VzStTreL
IHGxFSqDz6gTccjEKxBLblm5n96/1ubX/e9ajGe4DAett8WSRBDDz8X859xUdnNQMquRmVegAkqq
ozsH8sqS2+wi/7seyiygOgd3qe3HjC8wMoTZcM4VsyIrVG3e3/rAaZHR68SGznFeRIizruUXvv2Z
qzkb3isutBse62YPkVWHFx0qkrOXpenX0ejg8i0SNrTV6xFG6saVRWO8uSCEAQ51OHM8Uybs9uvV
TQSWM1CJVzdTN9YOB+yAO5OxePoROFg+Mbdd7nMH1kmCee/t7EhxYNpVn/QGM5UxVcWxUEl6q3Rn
usuloawwEME1bObNTQIEsaNjYLC+EN3etJGaYWOfyxz5PNeJsXw009xgAxL6LzV1i3wo58K8Uuq8
Xdr07DwOSlngcpRPrx8LWlscQp0yOxd40DxQehjdgUNO/65lQ1bv31/bm+2NtbZeDKIRa1vn/zdV
nKjrAfLenJ1NjeQL7LCxmiedFN+ZuMBBN+mafdXD9AyxELqGh/zlh9pU0KhAIK3QNWzev5MpPxYM
z5DDTnG4+urdJEZj3WOlck0JuP5V/zqx1p+5wlo+9ToVK0qD18+0jJ0Ff9/OPeE8q1AH1zlp0OY6
nH3/cf7lOv7Kn4JBARvVczY/yQh6BIF1hu8Lk3b7y6iPyrkRna3La4Kwt5uEiaKVOR79jkWps4EU
sswkW5hQtRO9R/yB3CD1pCOrSkNRNQsS75JRZaDG8vL+D3z7zkwcn1H50vAE63VfP0j8k1PmfXR5
noDWdfBmzrDDaMX9/agRaPL0368GEZCCgkbn/yg7ryVHkS2KfhERePOKXEkqX+1qXog21YmHhMR+
/V30fWlJFaXoiYl5mZlGQJLmnL3X5pGejU6CSooqSCON+pifqrtJl4Qt2KRz3U9F99+/XovhwUmG
bRt9i4vjnCcdmdMBD/aD0tufw1hEm25uZo7O3qQ//uu1mGN5hJxX0BVR8T19igBlNV94Q3zwcadW
YT86hAuSXdesFQawf5/C+MhRC3t/TotoOk+vtgSruDg2on2dB/ZNHkzto55Ock0lwl+bZtFe2Yxe
TpkcialzsWGiBuidS9UN5ELj3M2sX9L5kvhQO/TGaA985cMKh0y/+/hhnp2E/yyXy7qMLAzeNA/0
9PYyhZ1Xw5/KfKkhFp1dO9QW1KHVgTqIdA20aaHmteiCfBcFVrH9+PLnhcY/16e6ybVR6LIlOZuv
C5dsB02BGaFnHr/GvsyPAjn6q17YxSvOYHXjVIGZERpf+reg6qZdhOTsUMy2fuWnXM4J+P3/FNSZ
GVzKbKdPIpgT24XLae373EZKMCTmGlsZwuGojCgRRCJ/1Dqz7a9MepdzApflyEOvjb2Dcy7IXphd
yzC2GV99sjOEdPZ+i2KGIrN7Zfp57w4XWMqSqUXPwD67wxSKUNurwt5PstF/t9i4v0YpRT50RVBP
Qtcz5ju6B9W4/vglg3Hl2Z2uIGQ3/HXl5Zf9tRUvKgMjSguXmtl/ANEJYG5fNy4cWaMgtSAcQf4F
oR2pxrmvqoJ2NRTEdi+V5am9XvZjRJZeAtJp7M0B2IGFEqzBfIM3j0hCc87DtkwLgCGOap7BHVbf
/dqxX0XqWcPa0if9Ex/v2OKTEpNGXKgYjH0iHKRxugUzbjP3USG/mqDSp9uh0Br/scdAlm+w9tXO
jT3JsllPBMmb3xbfX7+ysV7Zh9msvHyLWEtHdtTUc/+l5QVbL3xOBhCqgpxNUIfEjQMCy6PPlV0u
jYMSMcqmglL3pawMTSAFSiC8WGUJxZ8bvscYbNSPduR6ey0dAc6gwMsJIu9t+ZIz+X73zMJ7UXaE
jo0vWkOaKqzfmNarH7rTt9qKEE0wN5qNvhoKK8kYoULmsedn2gpqUZfJDfEMSXcQXUuI9VyY7r3v
Fqy7Dc7aBy/RxfMSff1asliAjeDxhR6upUOKUC0G0AeWeUVugV98Nowy68MhG+xvxJk0MfRDY5Yb
MUXK2vldOR67YtR+NjguzM2gScdYI00CrcP/1x1rv/DvBuodQWj1VV4fE28K4PjEmdXfeX0gZZi2
BNPe+VENuYS9nBY91m5suncxBl3McuQovnSyAb5Z9Fl819AmbkIdN9rPTDh0pUokh9AihPYz9Qyi
XH3Tyl9FnvrYe4amoeSp5TWJS05e5PkjrFpb+5FZcj60hfCDH0MA3WqLKUoW676HercaZD0GB61u
9Vu8RpTJ2mmSBRikEVdd4EyGfCg9smbDwqxze2tA5z2oRjeqnRNjgnkQeJmdVS97SYpN3ItsNxBm
NK4SXyT6z9oArn4HCgDqoaRy5f5ug0TEK2fu0+6hKpSFCBOg3u+arlC+8wrA115LUg70JdUazkPk
QJnFuDRXOP/Ada/Zf0fdFz1vIN6sbByJt4rDS9vhJDTkQJbjNGpvhQzmJ9tv1Py9QyQ4lZsi6oof
HItT9WpOkfa9hgTarqTTIKIN64g8dpJ4KV/kIc04k0581XSVIrU51sWLjC2vXGcafL+jN5UVvdbM
1SeYnl6SAVidgeCGepxl2gtfY98852bVHwZ8pgS5xW3j/cyUqXnbcu69ZgsFDLNoyOkt/pqlmohR
oCOSCxnMzk8d6YG8ydUAALyClhMiUDJflNvPFqhZLI1p0xnewW21GmxbMuVvjUykvfb7WmobGjWy
57e1ufpK9sGgDmhoihsvUzGHpcmp/KNYYFc35WwEM+pIG195TQbWdMw7abe/vAR6+q9es+v6Mc7q
mGhowhj7+sZXlEFXdtE1+5KQSbkrp36YQkJRSOTTggE5H5kjTn1LJJedP2TDCGSxtazpF+k6wbjO
E6rH5FRMQHZgBXn1hidrto+EiNr+2kgc42vTDOVj4miuvxUNms9wMtGxUUnKcDyD2uheSpc+DRkZ
mB3CuG47cUeBddQAoygyFgwg0OYbwz/2j5nQvTtfVORFuz0gwT2KNPG5jGfDJedG8B8E1oDa33MF
vs+KobIl2Cs/NDZ1uZBasnkstNwiDKFUebFqW63JNnnUjehZldS/BMWsNeuBxGXQ5QnsoTD3kmLv
W5SB1oqAdRnS/CAoijqyae8Asfn2rZTC/a8sRv+BAwASv9buOpQgOaDZjdfzHH40Qzpieq070a9G
sMsEwpBhQbKbO0ZW2HiyFdvaaQDhVmmTDCtBai/lsnhI3zQ0GL8HHKA/RlePP7mNBfts2d9WYW0E
46++S5l9gG1Nx1SJ+Hl2K9cJ+2Bg4sjjOPiiab2V781YT+UOvs28TxmmdWhEVfR1BL2EWMPvkv/G
zNPvPIl2eK3NdXcXm5kvVjGawH7jd9q4D4K2+pZrOLzDYTJrL/SVpr4IhEG/KUG2ZHi4rZSbCBsg
ZcLRS35ltoZOu6m8Klgq8DmTEFl1WryrexsMYA1pdke3NJ/Wquk1g7BynZc0typ7QFXiJ1TgzOnJ
pKcTI892uvwhiLPxi7JE/pQmqHqhKbiyerBTKA1Plq0F06JWFFG7hzUsfqtpQRA3Viazp3ycneOk
BhpTmjaV/9WRGl/1WDrZVgceZG4RnTW3MYIJj4YdysR2ylwjHDpXcspqGkfsgE24t15paGbojVX5
KW+F9kahwpD7Efk0QCGJoym0ScZj4234+Qqpu1usLMJo862sgGmFEfDFcTVEJIzdWD0PN8ySZLgD
MGTbLDh2cQdfDN1gVOuQa6QTHIA5Cwc8qp0W+yaSQ7u32GuqDdXXTse2G2jURdMuy1Z52spbK+nz
ZpUtTlfEylRXV05rBkaIscwZ7hyyXx8GtvVynepli7GqLcDaoWBLbvNABKixwUBYt3YH3jNtIoMl
zo8TOGtDoUBfJlb77Be21y8AxjzdjHBb3jrkZa/KgoO0QXugbthDww8MCOpzceI62VORgKSA4abn
fWhoGVpwJ+Bl7ZKh756BWxLfTdHCeJgq0hhJ9WZTHWSmNz+Uue0PcMZ6kP4GRasyHFu2MKw4ZUUs
DOJqLbQzQ3lMQ4Hx07OTciCSb1B3SvOb7xqyq+zW0of2zSg4T4Z46dviRS/yVPBOS4DGsIHalTEU
/VuqGWO2h/xslDcmTnhx5L+wglWNYNsLWzPuHvwxydKjH7fDrwWGhurTlY76YlQqg3HaNnq3IoDF
Mm5cqNwNHoiJLIrENmCXJrOvnh2Evgk3CK5pDaXe98Mkippoj468vp+62q0PcZNBSlV0tq23kVJr
skOgiUwdRXK/CaoWzXflZv1bz3qitpU/LgZIMQr7zskGlxAM4Ylvgd0OTShdaaaoHNmegESFNhOa
1Cni/ViBEdlpuo+KvMEnkRw7Y0J6jBYqKm/ybIg3MACdaJd7rfUlieVcbeBENFTou4l9WRDM0wuB
UKPcJSPbyA29F5dDJ/s0hPoaNNmbIgiyZw32nbUV+Eb8VT17/mMqDGjKUGWMuzqwKnFosaKNoTUZ
dnbTZcJ/iwNE4JSgmt7dQuFLwR7H+ERYX8nxWqPd5q2DqC/VAeJIAUQLF0oM09xA1l5FnbHT4e3q
a3dig7emULTczzQTgz7WrlHcRSRFRTtZR5qOCj5K0n0WCZMPcTDGIaTqQKhTOSUuXgXQ/9Wzi19n
OMQMeh3MmIw+eXMMSdgE8N4RTRVUvwhjzp6N0WEr6GCT9Q+DSUhUNywAzQzhz1HPXd5QFlFmwfyu
d/mmDYQGTF2OzEROObOly2Vawiemjyybrdcx6NdugtdmGdRQOIxciE1p+7H+koyVZzwGs5G1IbaQ
RIZ6oOgDwLXOFkvs6K/Huc0e3MqsmmNRmAqMIhMHtJFK8f22NTqzT47qgnbtxzW/wIOI/LlE4m99
0msjGtBZl4oPAMk80L1Gq+i1Wi0kXQ6inYFFsKrV+AC40M72pgMPAix8UsRM4HG9FapvBhGiBiN7
fAHgscv2TIT8IRSM9mvlNyNQSen3Ym30eVptCfD0gg2MTO0pC6rC+s+P+ZPDOjGbCD+PdLV1TXFU
e1S1bbA1YObC/9DUXFZ2ZlHdEVDTsk0pcu1ZVuByfIgFydGRnQJuogGn0+BTGCFog2RcZZoqq1sT
6UC2t+1eBwMbVLy5yhgm7D6UHgAgQMcd7uy2YDtDWSPVHtlZs/VyhCy9F9Rm2itxOlb03zzI5l4R
a6d2Wkuf6Eqb1b2sMNJwJ8OONgvSDtb403PogMBXarSG9+gCvPTWwmdhrUFCxKDYgS6RUBv7tKRQ
MUrzEIHc78N66M2bzNEac0vmNcE1LhuEz5mIwTsI5lMvpJST/KLcxyNxYTXf6k3cNZCKEveTHQCz
vAV4afyk1VFuzSme4jvPyXiSCnuMRqWYDdHKN+CXP9demphHcxyK8RZSSIbmys77rY5QIl0Boy4f
fHgcyFA1+KTjf1ld205Yzb79G0wLlgejiP3POhXN6baSo/PVVaipwpL5/DdgK05kgRtpyVZB7oZu
YPp1cuSDkYpNfOMTsJMNigTUKm98CPtu6e9kx8A8JBh/5v0Ug4/f4rGej5M7mOXWmIzY2MTkInye
Ar+LP9caxII15zPq0XaXgf6cJxVdKf4tNYqzSsLSIoMtpi9dj/M8LsQkdS/wxeynuW939VAGcq2N
mn4AzVonHLfTsd98XL64rPIzaGgP++bSM6NGdDpoICLgOakGZ08PxVwnXSx2gwNVMU7s+GAa07hr
GzRPgK2KKxXcdwo2dMMRBpm6TkrgeWewNUaCzUZ6WYFSProckX4HFNrTqw0QWklqNkTszcWVcs17
94vUHWsxhbDlMZ/er2UWkVgO2cQgxr72Pc8DK972ZpCtBtMbqjVnLrGyuyED2zjNwbWszXcvD+KQ
v+AlIAA/vTwun1mBKeGmsQpuSyRLR3+chkc5KK+EjdZEPwUe9hv4N36x+/hVX9apaM3Ti7VoW9Gy
Ms86HeVIvYVTkLvPoJt5YSpNgwZaTk5QGCDHTiHBdsVqRF0Ch7N37wBw5v9cD0T1aS6BSEvbDLDV
6e1XXW8Fbew7+7atzG0xSbGv4uY284iv+PhmL2uvHpLlwFu8Nj7GfW95E39V5VpvqFtz1t19R+Gn
31olbSy+XJ/TdRFD472F95JkMIkb8nICmaXyCb+CirdkRfi3Q2/015q3F5nj+CuYmnkHNGZQYpxL
T1wEAcYsUnTvtXR2ZsNKH9psDXZuHszH0Y+a9BBTIH/0cqnyY6fjnTvapWtPx2I2YeNh1qFCYCTN
BoQ/ppyPH9k7H+TiToLmQQeCn3rWeoBvV7adEvZe9O1h7nP1YhrSXEWdZjNNT7/bXjOvDMl3Jjyc
xdTnTUYFaN2zz4HU8RF6ZObux8RApaFYFDH+TqsayM6nKLrmO7kcFMRhLR8+nSqAxQiQTwcFKvua
lkDk7F3ElTdmMqeP2gz9aJ037vTFbHCBeCwaRzPpojnsI4/DGWJU+6An2vz28eN+ZypgLLClRDpi
2Nh9Tn8L5zUzUFjX9krO/U1Td+Y2Hf3FTRqg7i/Yjv3XduYPMn0i798nQZ62q4PYYygy759e2qhF
RQ+Pb4OkIw5c1BW27OGbLXhTNqtEVHTfPB7T0SMMY/vxXb/3CmhsYQb5I+xHiHV6bcuWwMG8CVC/
poD3AY/xwr4ronpd+xp25ixOO5ycyPGJlUEIEKIWAdWo2M7ek2WWj1e2TRejnpHOCkR+OHhihIvL
v/9rniAWW0YVrqO9G5fxnTSpDa/IwHFuVTEZtxpw6VXju8nNx4/hYuAvV6VcvggHXObBs4FIcbNo
i67399jrvUcU52j0TMy93zHbV35YZLZ/5YrLn3iytwASzIcNcYLqGsf1s6l3xEQW+aPp7FNvMlfI
jIv4Jpn0KIxZdasrF7sY2x4qN8SYFrhU77LPR1OpHVAexQctKO3nARrUbVYkhKwMxBDRahPez0lV
zS4eu08fP9jL2wRVggCNV4qrjRX29HUK+gWYF6r0QGjOARlu9EZgcLC1jAE77ceXuhw5XIq66MJI
5C2dt2oDv+UX+F16yOueIreb9jDNE7kGImC+zXa16UGIXUOxvPNkFyEOyhja3kuA9un9za3d0tTJ
sgNAKZgnjSvMe4R98hgLkc/7Fv9vR2FqSuMbATTS/deZg04xwwexOlAPhPrLz/vra3F0Ap8G3yai
fFiiqkrfqMGfITsFsGXImxTXM314J+o3mnD7l48f+OW9+zaKIBYo16ebe25DYqUczBlE9D4SDXG/
JjjQEGIi/RrsKgcd5MgejeBAYhrg/N8fX/scGL2QL1DUBsCWUbIxT5x9sdgTrakukMPoUzl9hibW
lDvdUCPH2RQBWItfs74dS0nTvsVAH30ZTIemM86RwqI609XF2lZAGsRqLjuZfzfIITKPGB6FvsuK
xrpxu2z89vGPvpxl2F3biDH57hFUnduo6nLQKKjaNctddOtS+fk21bHamk7zqx8D+xq69fLb43IO
zwcIMb1O73xZ6Ufas9Kt97mAom5Trf6tzDnbKnKM0vDjW7v8+LgW7TmGIs48esunA1HHjZaO5M3t
hZ20z1mnCG/WNRAMoTKgvm0Gv9c/JclV+Mrl+sUTRZ7BxG2hB0GEd3rhDjswO8ne2DdB0Y8HStXm
Rlllf5ewbL4CFB7uGojuZQjzuohC8KXtW1MhMl+hFhRX9BQXT5yPAMENfmlaKYjgz/YQNSE3aOyl
tTcqd/ra0od+sC1hBfsisPvy30DfOuHVNsolyqquj+7tfPNEYOoA6Rs1BRVDaKNDphrjJmHg+XuN
9B8DrFuTYVSSZGhfsapdDGSAdqwo7EkCnj5mvdOHLlUlk5JixX52x9wMTb6dO6uk4VeZ/YNbe1cy
ji8fK5dDsgBRyGd0nacxCA0fEIXKft+k7rCu1ZQ+Nkymu3EgiOcfxzF3xnLs4pNAR8qsenpnjg3S
K5nLfm8merorbDPapBmSkEJQPyaD2LwvDJKo/v2i2P6QEPM8ffb7pxdFCkIerWP3+6ArB38NiSAn
UCnXaZ/RDbbzGzFL+ZbKYsz3H1/5Ygr3UUtz3aXewKH/3I1TUwLzfHz7BEbhrbYBjD5RAzeJXop6
vT1MiedJPFCFhqc1iBJz+/HlL2YNdFxIcdgd4K5nYJ7deFcUjcbO0t735BvKUOke2aV2Xh0UOUIb
uCBvJN2pK1PV5WhCPOYxX6ARRrV7fq5K8HiniOGcfQX98ZAbTg8ZlGpDs9I4c0U3H9/ixaeCRRnJ
JxofcsxZoJc38NcKDQeGLovhNcda1kMR+klNWxBGFk1ZtxzeKJfzhP/5koulEpEVaHze79kpLilj
H9LSoI6orEitQ2ZOQ5McMnpAQTyKQy2kunKXNndxspsFd4gFZDnYm5C5z4/S5F6UEQOpO+qwhg1y
qTzV7WtFF/bt43s7d9QsEx2CKRhVOFe4oH62qDXoKYhy0MdjKlFa74HxuOUqoR6e/BLt6L74DiT1
YDWPQwJLtkz8V53xW9zRpEofaX0Pyc+KXDY31N3KG65sQS9fNuhftqDI69mecKI4fdla6/UjmRX6
sS44sIcm8SqhiTjjye+m4aZop8ePn8bF5xt4wMiROtoLG5s62un1Mux5ujUGdMTzcfQOrTfb90o6
v0fDiHckQhrdUyot/Sbth2vWxYuvKMAEv+DgHciPi/fh9NJGPDgEpnjWEZNX70Imgl2h7pwxcotb
wtuv0VouB9hyq+hnKU7QXfPO7nRWVuaDS6qOll819hfNqwhRJL+BPLN/faQUJEgucmhgBhxYzj4e
v3RodgOoO+bsaJJpo4h1Boukd9nXwpn8ca9xcGueCk8r+p9kV1Wv/3R9RLhLFRRtEEvBH+Li6XMt
OC8ZRd6YT2x6ZvHQlVP7OTY1Ouyj1xsKL7puvCKdisXe8lr7y8dXX5a3v77jP1enhbDQJZkcGTyn
V59Ub9WY1M2nbslUaSkH/ySgtl9pJXxeTRb+GhJHsGU2KQBuuvOVh3/2/fy5PHMWZApj4Ymerwfc
pY0XbbaekC6pTV8t+iKnMD8HxAsYK4Qaat58fMNnw/jPFfkHn9Afhui5zxrGdRdEGlzLKBFkQWSe
DTOtSmEp2GSvXvlcz5a7/1+ML5WdEw+Z8uXZ051IKW/r0nlSUxz596OntN+gpyi7YGgZEU1n8adC
qf7KIv/ePeKx42/Oqdhgz4Y0jzTVCsbakxZo2Q9N88FxKDICDjbI7WsS5vfucWGyepQb6IKftxFM
yFaDYiP3RLkX40s6atqT20f6A5BwUa9inOPrqu3GKzvSS8M8Y5bTDjhNQkCoXp6tCyYSh8asIvup
FjP6qckmDYicD69eOQnhvGVZtL9afTLh6WjJppwdscFLbl75et//Gd7i3Gc7ZwHcPn3FWgVXcdQ8
+6m3NAMSrZVtXbIjwHqLUjsaqEkObjrVP+lw+fdU3SMgFsk1c+P5oWgZaCzHCJzZbzBPnFddXGfZ
oeO04CW0ndwbE/BAJDuWCDbY08AC903sPs4ZjTc8tBnct2AY5mVCifMbAFdyevr4M3vnw0aSi/SY
3TUbvj+JZH/tguzGLvOsyewnEuuSAyGP8ZYoD3OTekF2q6K6ubKNvxzycEdxybCn5KqcuE9fQ5zi
Ds6cLiKFEh9jSGR3/VXPCbwsG2bvK3PI5aS5kJe5MZ0jKEvU8u//ujlMZzGp2HX2ZKD36B5Uk87W
bmyHfm25WlxsENqQ6VrGUr6S0Zd/C/QeaOaVTd/ld0fFi+WKyZvt0UWhTVmTo1XkKj5VXVv84Pd0
q3QYLIREVeHPuwiZxDGLhunfdjx4mpGG8pwxEFBgoA5zeu80DfteUFB8zsZmLLcBx044LXuHbPB2
WwPxvXKbFwNpGTz0akCBcfzl8Hl6PTKSyTNOzOipyghM3ddVFX9rDWOMIS6KVm0y+jVXTmfvXtLl
DdtMaWzqzqbPkjAhKsF+8NQ6qu6oEDvJTuZeUK5rpxyHnY6PIbvyWP/0eU8WYu6TUwPcfnAUjN+z
eSR2czfIq0I854Yp3GUDUjbfgD3686exHe103bRYmA6mDPI7D3DCtJkCQShPoUPXR8suG7npB5em
/8cf8sVYX05r1Hk8upZ8XOfTbBBPTo1XPWADpLrPWTMU3+BG+qALCUe0H3qZ6d8R+3X5U9kXJTGG
XnKlQfDO66BdabP3BE7C7vfsdfSI+CtrmsRzn2rDAeWD+RpVUKJ91YhslaG1sa+MubNdNmMc8BHF
Rmqc1O3wwZ2OuTEiYgiEWfBENsysHSsrL/Z57ft8zSOWUk4WtU2Dvoiz1VKtvMakuZjLbAdBh87g
c/DKe+cuw9zoVTYC7XyOpYrS7ZB5+a4ltyDeOT0uq4/f7+W90oZa7hPykckyvjz9v+ayHudDGQ0y
e041Te1rlpZPsyOt/wAAfKMYC+acAi9sAOyb146tl2vn8k5JOVpY7qwU51wCqyKzwAPZ/pyC9/tC
ToK9M6ZK36tBa17d2KnA4ibJStEUEwS/JL9HBNhXPvZ3PrwlQGGp31ESYTOxvI2/HgBmEa0iVMZ7
stqRuJWwtpRCtSU058HPJ7BDBMCwe0nA89CaI7kgukEjm42hIYe0XE1mbKKnMef5yrD/47E8nRGY
1Cm4I1mjFMY3ePrDNL0I6nhMgyeV6pNAiucNaYhYa97SyK7KLck6U7SrY6F3R98lX3lFJF+7oQgo
xI1P+BvU0HSI0hXFoBSObTUWX1Utq/pI0xGvvi0m6O6poQfbzgvG35h6+0dFQM78PEhmwFXk6rLe
5NKynj8ec5fbFY6v0O8CY5le2TWdfWBpms2Gp3o+MCBTzSYRlrdCgLlEcnoK+k4iSDIybIBQdMqP
+WROu9lrsltP769FXF0so/wUfojrspwv8RFnP6Vj1fHcaIyepsxyihtytQQCaaPxNq0+iD4k+rgU
xBE16cvHD+GdC7OmYWDGUbYcRc4+PJeYnypiBnoKMD4Q/Gbm4hu26qzfEagyrsB19J+QgWnzlQ/+
cnZhQ4baB6kRLSwiYk6HFfOAleIzEs9KOfRvdFwlK5j06MscY0z/UQXCVMqUjbQJFyxnPAx5p1fz
60ZRq8/Ec5fn4i2OvDbbqT611MOgDSS+T0APl2Q5V1O3uEzi6gVKoVavLSOT1rrVpXbls3pv0mGa
W1YzExKKfvFZCYGsuHfj52Qovc81i/l9V+kArQwLenqmUGgWeTbuCXemEjlr/RgOTqx2H799dzlY
n33duADZqnPup2NxXjnqZAyFUongadC6st7b6Bt8BLGUnsOOOvy8KZKKihI8nAYuc+8534TTwlGu
7TztbsZKK6PPkYUEDi9WPr2Ng0WAmR9I78Eki/NxNuK4CHPUw3IVTWP5MhEP5ax8wm7VPaxRcno7
uxB3s4jzN69j30HmRWndNgFuiK1AX5e8+DpytJXmtj4EaAcoKAqBjHwPvufIPRhGk2+cTiQNti8t
mVaRTH1j51RK23W5T8qME3FcAgOiR8Eanl6V/EyNWOID64juy9LJSleLpIWyWdK2/pYR28Zh4E+Z
ceyCIdVDtrflo5zSfrrFq4fZrqu0WB50Y9at7wSt29OhVbY5bRAJuOSAxT6542hQ5we7Ygmrg9II
QvTfyeePX96fLuv5y2Pzv3y+LNH0nk9Hdd9VuUOjLXpSdjn9GtzE/ZJAxY/XSNpcd22BY7dXWA1R
Ro+TQudZtH7R/TBZzkSITLfIt1mLgSJseqnubQwciNv9qvtp4YFIQpSX+S6LqvZax9wyL0fdUpM2
OPxzcCDM5PSHJ+XYZ4YItKd4LhFji660CIcT0aTzA5w4PvZmn8sHoVrd32lU8BtS/zDRbdoi6lH5
gl7ndNUMVi9DDe+HvWGQdzdd3iLPnwfL+DFHOiPCysl1N4Y0e/EKPbU3YMT1cY0OtZs3FVKqB6ce
XJDXmetw4bZI2xC1rCkZ732G6j8wRrZckocW1nE/STp8xTVW0+W+cklygSrAORUM0fnJwlWeTdPO
Kp+zWAbNA46l+TW1mz65b8gLusGs1f74eNxcXtGj40LyiA/tANTfMif8tdWIR4viYhYUzwnNJZ0M
QJP9Q+HhehPtRDZ2lV2Z69+7IHOMu3SD6aSdFyfMuKF8H7X1c+EO/g0rDnluU5cnv+qoaZDet1Hd
XqnoXS5rkA0smmm0W+iAnKNKcqEViN27+plIkNYJ7cJ7bXNrNlZdUaYrqyvANtOmCK5c9vKYwn5i
EfNQGafFdN6gLKpR853EK5+HQEbefdKY+CnTYJS/HNJnXkbT9ueAFATiDsPZ0XoMA47ZNdckhu88
cL4rDkt0uALHOOfD9F6PDp4dwzOuGroRi9WC+Sd+dW3cbxV7ryu713euRw7RwoaBpkWnZPne/xpR
ahSI78HDPFdkDO6KKvovKKFlw4pvd6iy4+ePB/A7iye3RsefYYNiLjjv+pfwA4dpsuRzlKXK2KZT
7CPVx9IRhXljTduG9T3esKcwzCMgeptFAO9tgt9iUNmVk+l79043mknIQ6lN/+703nWIZqQM4fAU
UTTshDnXt1ZmWDPty+qhSHQ4Yh/f/Z+z0Om0v3QR/zShFu3N+d0DELEDyuHls5vYZFxHse78oB41
Bjdz7VG6xg+Kun1qBZfWUZglIUfU6gHaQFnipbIGtTLpYhF5oZcYSlzy4XZVMEJzJ9Aj40QrLbte
t6LUy5XezZZijQ7IV438ziK2o8oQODV6GYeDT3zEWkur1nkMRs++Uox45xtm/FJQC2yEsuAqT59s
YKeaNboqf5ZNl3/S49zd5oVWcEFrONT1nO1ZXfYfP9x3zmEeDUx0yRx5aS+dn3p16uRE2QbRU1JQ
dvrOAYREy7Ai1UCEDe5H+1tZkoKFiWYq9XuvUcFhcGHYHqZZElmyinpVHyqK8ddKi+/8MmBWHMSW
TSONyPN6UGHmbtlEs/dsgy5/ZqA1GJVG6z85NObO1dr0K+ghzO9BxxgQAkuYJAML4S6eLNzbsTH9
81dPu8jE0c3BlRn2fO+IQznxWlxizyIxMmzJk+tsCjJFx42B6+q2zqDlXhkSlx/bUlfGMLx043hR
Z8ekOKmHLO0z7znv01IjxQVGPQ9h+pykemasAtWMVzZZl+cUrkhBnU8cJwZpd6eDcCAIzM8VV8yi
eX6NE2Wv8nnG19jI8poJg1oDf9rJp+2gzuIkyMrMhHrBkoqcTAKDiQPWD2/uvse2anuXUI88T39Q
j0ECuxVY6jFRVgpVxFgOGT448q+F/Zk5Jw++wazVMJ3xrcvpCCxba55QYaY5iBE319+YCVoXsF7a
++sqG3zxXZnQwtgkz4mzSufKbW7GuBSHUSdR7lb3FfstMltGclKKwf4ksNDa95oLNj6snVzQ3G+M
tLO+U6lyjOqAH3Fixw/d1MjX0MS06YAez7wzRdE63YrmOuYpNpadydlyCszPGgd/lihKDGQ+eP1M
np1NvLdTWNGWrLcGE6feYA/U0sj76vVWf79s7bObxk2drTOMsVpL4jXL9cBMkYMXFAH2bU0nTmM1
EMasf+6kpXDhseWMVvXQzE++JgNvkztB/yO2yc5e+06lPxRq0F+M0TEmF3ed3Uf7NK0WvVwsfJPt
vOE8FX7UIugyc+MranWcVLIyose0Ggd7XcxW26wrS5lv7Ecd60vJZ1gdK+EQBd9ns/wxx3XzvcFS
4u063WiPfM+aFqamqGccf9WUfGoqOq/W0OXfUAPJp8QWclrRUIqei4zKFHEdeHWLnnrdupJ5eySk
A2REgr/p2SUl6Eskhv5T5mXRzz4LMOBShi+LfW8K8a0GfPZGjdKINp5CnflSVvQ7V0XGYSDMq7S1
VgQpqvy+tPpouE/1ofrhKY/z1GQgfgqlFcREDOUEnIVxZ05iN1E4rNdJ8D/KzmO5baRdw1eEKuSw
BZNISpZlUZLtDcr270FOjYyrP0/7bExQJZRrZjWemWaj0xfe0KjtoU6L5uc8VcI9R1qU1L6luFjr
4bvqRXvSRUim7hy03hOCVbgOUVOyzy6KeS/UPctk35hecSaAdL2NsHEF472K+ngzxVP9ZM8FlGWE
hcPWB8daVaRp8gJwsGqFGKl03negouWPrtKH9BOTirbz1Lvdbh6C6BRgy6P75qB2w/PkQnXbIsww
jTsBY/J3FSC6TSCqDvOmDJwue+loI+ovdVjis2P2jQb5wBXBz8Ek0X3uqHD3Z1dNlXrjVF0QHaI8
jDNKM1MvtkFdTvOmqnI0G3y8iFu2OW23H6KlL7Jp6CLmuwT3a3m8wmpC8ASA4raj745n8BhpJGRe
hdNHTC1O3SRqjai/rffa177AWOmbVtWm/hjizNE9G3z+r9Ryyv6nGTkQJOHsg/kDj5cN92qvifJ7
OECeRe6COAHpEoEftAKbw/nVNWEy/NfA6rI/NQhtz3skiIrJr2y3PZVq7I3+jG+swRIhiW6ljfdY
mYGwUE8QYF+6rFfIFUSUwUSfBrKmbYAx2SeIkVZ+4l/Mdkg41aO9gZpNnTIjipPGFkQxd25A2vma
W2mEH7Jatcdsrgei4LadZj9DtFSFKpnPznaazdr5glhvWLK+aeNulVxFkqgV9fAo5nlG1kZVlIPd
J5Z3iApkU7ZtaGMTF3dT3O8Lr8X4WQd+iKVN6Dbh0Z69ab70ZuWJT8w3KF+SJBnJJjOBAC/kFvuz
2bahtjPzNv/dKvjUrTyVN6EMrzaUK4luADRDcnD9ihgUTqpUHSYU2HTrKUDhPEXTIUBytg/a4WTO
phYfgixI15ANN88XHStA0ipNHQmPWuZBvDCh25N6frGzQvlfWoaXluJFvNUxt2xWAtObx9mCOEjn
iDagzCz/CDT/lQWoJkaPVma4X4qiL/dlNec/I5Ku2g8my/qit2JaCb1v8wDKHvSr5MwAwILCv/6s
MzWmDK46vnXW4O4QpVM/QXQu/tdFtvZJE814QgfGOGiz1U+bxu2CGnEl8+vHIeMy56PbrZJIyHSP
v60l0i6m3ZlHpZM/65NR6r5R0Q7TujL+qZRZsgcwSpKHUIEYcWQbkIkWebfWm1puL/kT6AXblDgR
NIZucP0d7MRVghBtk+fOEnq49YzW2zhajdW15yTtPVRd8ZleVf7745kvmzYMC3eSBhWyzjIOXNRw
o6HqJyH06tnFfCR4DIqCBglL1bzNBgTSKuzLcJujGlo8GHAK3z4efbm15egsPaUvsgOb/bacNPSC
ChXgZwoYkODyonSe0kzvj3bTI6Xy8WC3exvkHxEnnRkoO0Qv14Mh7pUAAFSzZ63q6mCvJvqIrkzH
fFNBaHPCwl5fqSXctieAOlOSBV4HxYNu7GKC+Nd2jck9/KUx4tLPLBQcEqcOH+qmJvrC4br6NBRV
6m6nJmt+ViUiF7QWEDIBujuG/xp5c4NJGxbyXML9G9xdgipPHurF+MVFyB9TTK3djIiJmL5qtc6T
1yrhCrJmubwAvWm3SkqchFLQAb/+4kWsOnPWGdMXq8pmuP+RdZcb6fAKYShY8x1brq5OqxuVU8w3
6P454Aqvx3LgehqopTjPOtKO44aqmdRe0kd3R0NN/2mGVRStbKibvhozguLNgFzNcGCXFBrkOFFz
El59yRUDuQk/VycLiSu7cBLCsjoP7zrRD9prqY7E6sTzs7cFOWP8LEOdHqgA7zptxiZ15h0VALX3
wzFxkz2irPo9MgM2D6wRKs0myt3xgdy/l+wnG3O30hiG/n+AvMe3CRnPb1k3gl/9+LjcXkiSnkMZ
DGYGmdqS1OhZ/C91t2gvHSbc/+VoPN8L8oNL2o7TRhkb+xzPQ/L68aB/rvu/sydMpcjcXYhYkknq
LG/ivAvdanaL8pKrHjoSuQjycNM5cUirEdGvI9pVyNb2SR7CORaWc4K2hLckSk7GAVuPHmkju5uq
A+nseIciUDbe6ZPSjl8+/p0ySV38TCbPMSK6lbQxuRv/eidjC2RMWjf68ySKCjsGqjjtwcjaf5QJ
tvgcqBTyWcnBKYIu83OtLUMHJK3+3NdNMiGF4vzPAnoWb7Repd3x75PiqMr5gNOklX89KSz5KrPB
mflZKRSsMdOwiI7ObNTTyq24vBbkpP4eZ/HmdK6WZIOKJRS5QO1uSg9Agl/0zRRs6f+AKPt4Wu8N
JxkKBthCSeNb3Pt4QzrV6M7Gc1wiAVdWyElYVpz9QtqtWKva3u4LSvJIEMtXVQ65GCtGQcSJYp1M
I0iHb4NSBbbfU299+dcp0W9wEdTmU9KuWkKa61rVRUI3+RKOtYbLedfOXOp03TaYyOs/Px7sJkQA
Kk9IArYDVoukKi62hRl2movN88UoUwRDkK/zfpL4YXviduZ0D1wsvlhxUv03m665Bou/uYXk4GCF
aK/S/zWWXV9gA8acUo+4kDXBxPL0Jje2QPM9P0HpNDi0VVoctcCeV4qI700aNV0K4qDi3BtGaAyY
O24ckVyiVgQUD/E13BVOF17mZK4uZSrT+qFT7dg3rdr+11CF0yfLKGDxoGnB35Zb+q/rxcFKF6/r
OrvkCWVcY0gLyOyF8sNsoMl1UbNWk7s5InI8Qms2LShfa9mFBOQZRDn4wgv+Da5yigYtr/ZjF2TA
aNJi8lYezptTYiARAAbLYUNg37Us0Oq2cNBC7TAaF2GbUznJzf95c7XmdXdjYUFbXsLuZNgjyTpL
hq1pRhnvbD5d3JjyyPccTK2znWGtY6Yr+u7Bzqik3emd7QU7g5YaNVY45DUyiJY3ndD+s1DRs4dm
vgtiq7W3UAYmd5f2UKIjst5JzKfarjNxcdFTuitVFJARLVSQ3kj7GSt3oStk9XBryejbg55mMSWa
CuuCshPJjyhGQm4lxLtZSCi9vBh/KAjAJZZfVhCnO20QdZfZVhxwGaPzVUO/51Db3Zr+ye1Q7BPK
qVjsQTC7QT8Msx4OFuHPBWZQe4mi1NM3AwRODIStbv/xFXQbaUEWwSdBgnSAebnW4skAeBsDxNfF
pZtdKzoEY5PdOYPpGRsziFvxn6e2SSORLrN1iIyuegb6P1M3n0eKHVrQ5CX43XmOCjTvHOVpUnPk
MJy6GYEP9KGJt7EZzr+S0KVH0tid/p9FtHZHFWCq9kqbonOcKFFTP9YIsecryJabq0Z6akFRkcwJ
kqBl5MoRF2ls591FcxqEJzUc2TDNqbrPoy7Kt0lHVdM08vGQUHVe2S43QbNcPSkkg1WaVLeWB/Wv
e0bzckjeeD5fUNeEB6plFY1z/OzRcBSxWjeHPArnNZenmytdnkbampgfcEBpPVwP2mGr0TqV3l60
WuvGg0KvFXRKlWDpRLg2fCpwsNtnTfrPTwnjkvVQ/yca8MgVrscVqDjGsSH6i240yeyzquopMuaj
i6/Jt54NHhM76msVlZtjggALAS0yRSBxieAWO7ePRpHAolcuRUdNE5NosBy+1ytZvg8GJ6t2H5+U
m4yTbqpj01WBSQxbBPOy61mCOgLfVkzRywRo/RzXNMkhXCX3VPoeYlEebDPWHpukaT5RqLPuOqb8
qRZDs7Kzbuo64KuZMD8DiRzJMl587WLMc7Z7mrw0YTPvTJRicx8bLhO/8UCA2qmQ0L2fKvT4/KSC
TYAqpMv12duNt/JJbvYbvwQapVRmA/d9Q1Rt4wE5knpMXgze6xS3oiA7DPEcHbRqFl+9fjJ2hO9r
1+NNr4+0kOsKVIjUWYB1ZlwvRNOKuY9HJ3tJi7h6RK08ReZazY2jGMo58QMpfO1H+M9XvtnW9kG4
kJ9dAFTRpquQUmUNaft+vDvkZvsrbYEkrBPSQCqVelnsk0XaosJ8bolkglOj6vU+CCZtC2C63HG5
is3U1M62d73i0BlKsEn6Nl5ZicV182d4ChDUMIFIUu6SN+Ff100SZM1Q4tF90o20OJQFMhOplo8M
6kZv8ErWVn5xs8rxZD2TGBk+pZTquh6vj0NVAIiNzmBw829GqpubKbWgjuiyoB+IMvlB0Ws+mEqf
hSsxzmLX/f/Y1H1MOBUkAn/wU3/NNR1rBU8nxsZ5NPFBdNUnhBbRLXWq+Ws75MXrGInx7eP1fecD
03T0OHJyn/MwX08YWGriTpmIz3HAkfRjlNO/mENdc9uNGK4nqPiGK1tqedDlRKlwqRpFLhQLqeNd
j9k00Ii9EC+wIO2jHV3A4AgIvP1sOHG7tUc7u4M3U226lObBRrQDspMEXCtf+52VJh+nrQiMjmri
sjifoJ5dN2hinilaGm8eaqCPCijlM4VzZPCtIBlPnqMMW4sGzdpN997Y3O4WWS2eMDf80oZ2lAbC
IjlHaJbCgUJnlvpTaMJsLXCIeREZgAsUPsWIBm01z0fSGc5XGirI87ZD/ysOhT7tuwkNd3xBMDbM
B/uuoo53RiMx+YH14BpU/3Zzyjifo0gWKQP+xT4R2pxyxlVx1giQ+8cEPcjER7MYCVTk56uDcLyg
+ZKbCq7FH+/Q25GpmHAtApJzYCUsYU22kTRukpbZ2SjVYk8DPk+QZKYk4Dtx0h4amqL9iYgIN9OP
B14+jOxTgg6IoeQbNKjdpSVsSy8KO15GRu8FLbByQFrUr8NKR+0iDFUErJ38Zzim6N3qQCB8OIH2
phvd5n9aH+YrshTv/hro/ehnoRHJnl2eGme0BtNS0nPuIqzia/k8n9q+z0rf6qrqpUZYqT1PqYCO
3mj198SJkn6LMA2q4xqitR9/m5sdLFmsPFIsDLJxBEnXR1gZpyzy9Da8j3sre9WzOTliIG/4pUm7
mc53RRGtddChpTf+r0+CBOpQk0ZzgPoCRvbXQ9ezVncm+jInB7LZV3qrwV4xDYRyTaM/o1W/5t10
M1U2PqUEKFmgkiBrL747qOFwLowpPQ1RXW6iYbAeLSAADzO/kS1gB+gBt29B3kZrK36z8xlZAigk
U4ELasngHe24aITpZadmBBO9SydXJE+G1U0jgvUIlMxaqTob1BAw9nSjsQBCPk1FtHcKLG0mVSCn
bE/d5O1E2hfeW6KM6nxI564097zeGWpvAVrMa9f7e7+aZgl1JpM6jLY8NdUcEE0qc3aavHqyT2E0
6PYXBNddVV5jTvMr596KNm5GLW8lL3pvaBQCOCQk8LIGfb01qnkCuNyGGaITufqJtcnjjaEBFFIc
G08v8B3/hWo0rWzI25PJOkmyM2sEF9ZaDpsHeIwId8pP8OEmw6f4Uh7cqUi+RJB7BroYdnWggBHH
W6vV3U9p3k8Edopp/7IFb9/HJ/PdXyNzFYIXWcVYFoBBlg6RO9vZqW0UCYeRjlV9lxkXU+FZ9pE1
1OM9OOz5VU2HROIkqibB5rqek0cD7NGKStF7x4f8CYI9xDKIN4uo3q6GrldzNT8BaPgd06XbSeM8
H7goPhBdiDSzo+Pbp0Y65ikffwqL5b6KXUmTIVYRThHISxLn9XbIkA5UBUDrkxJZ9Z0daSXgncH5
CX4yfPn3oeg+oM6GQBHy94tZZvXc9nGKDdAwadOlqcPXZBLdAx2ZYCV4eG9SpAayzyKjh6W0qTXZ
tasUYXUC7qTvZzt0jogF4ceXV+GQ7j+e1h8FouUnxLKOgJjiMY1Qubp/xaR1wB8AseETYnxzNIxM
sbYAkOKnKUrL8tKMovwG0kNxn7vebl8MxSiBnwJtP3hUfc3Br1ot/Kq03myezQyoI+4pCaaOsSfq
34PdOy+dEaWAebXGUJ8//vHv7DyuICmYR2mdHu4infKaJsMtQ6tOGFEYlZ84+TAeEaYJP0Hx0zQa
Ikb+DFrYJJ2ac3dY2fjvLBT6IZI9TB8XNt3iicRiZo46O61ObZ0nj/Bi7M/N3ADqUQfj7l9nykB4
qlHlQmOWbvX1Kiml6M1mKvpTiGrgNm0RMaUhYx2FoWcPimJHD2o7g3MK13RZFmVZAO+wJzlkQE2o
HSD9dj0wYEjVwdS7PWEsFd/nnYMqIY0Bc+VT3tzr6PjSzpLqchpwh2US2rqxHesAAk+zk2m7scVR
owjFfMDETQEhJJq7MazfPv6mN4kvdDwoQkj/0azlTl9cHnbjpE5lW9VJ6GqMunyb1bsyts2LOiLk
7GMo4XwuK2HFVCdCYuFUZO3/Pv4J70ybmIP5/mlwUsq8/rpNqcyRro7ekY6ecyzDAYivJsmeiSv1
hkoaV37WFf3KbrpdVMk/B93LpHlIl5JVapEm1kCAeypxuIh8rVfSJ6Nt1tLd24eKxqAsdNCTotwF
EeZ6ekpcdTRu+/AUeWgsvdAYR1B/VtqyfBUzJBx/ipMYHCVc+/gYNobS7b2oKCidZ1gP3VUdusFf
Pv7it4sOhol9xlsFTA4g+fVPEtXkYcOm9Kess0dfb60a3pEJIY9LpjB8DIzS30ESDDt0l6qj0VIZ
+PgH3H57fgDVVQJboDVwk69/gELHSu+sbDhpamj8z5gUowN/ac7/fKBc2U6BeEyl0bbUxbmlQyGm
pnL6E0C08VtmZK+UysE91GN177aoRw08m6uBibxwrx4T2JhEShSdsbDlXl4cqbhqEaew9fE0sWk/
I0ZZVRsWQ+2gM5c4xSnoVl1ipzUsWGy4F+ERIs08LM2etoFlhLo/kpXEn6xYiU5FbwYTRh3ZiL2R
NSREemnTONtcGwN1U0Spi10JFMXOx0vFNInCGtS/HRp0zypuW+VmzFvt3EqbGAS2R7fP/WgOssdc
9FH1nEJywDTCnpR54/Rtdwk9m9ZvTGRdPcdhIqDYDXFsXky7VLpHzpN7V8SwB79rglT499xrTQpW
xhjMXRejjXBP5RNbHTHagv6uVuOKFdsR8NCs7MDTVErZvrVBWL1ifeMB4rdK4wc1lGYqcW6tpZIM
8KRia0s5yE1VI6xJO7DLDtVYtcUbIajyu9BAi9xJZdgId7zRKv3AbdW3ps/H/7Ca9+5hgoC9ZO+1
7hY3l9k79GpHEhNaWn/vjbCHAKIG4sVMpvSS9k4y4pwQeC08msbqt4En0vFQItx/wQ2G4mw05JyP
GUNvqjgoo0Vvsz4G+iHpzGT8DfUxqnfjqPbZBt1zzBmhQSHz31iDsnGFYygPtpv1z8lQGPW3ePD6
zwG0oWArTKvS/d6Zw/mxcmV/wdCFM3zWqyhVfEgy8XNAupVuQjvI0p1ZAwk4YjCIGmudQDbbNjGa
ED7t2Fz8x0fKifqqIio2XeJK+5vccb8HWdaVK5HZH3DSYn/TnqTnTbhBvWJ5e8x6PyLBYomTawzq
a+TCoMaxp5Kd57wxvupapoKDSXBQejAyZ9SDjV0YcoNVnfoIMj2sNyJouxE5XQgh+7xl9sckmg3s
Dm0ymno7eEY1bz++cpZlZx5x/qLCSpJJNQpO/PWdAyw17Cc1bk5Ol1DdRVwezqielHdl1HUvQeyM
X0g9S3TdRP6pQeT1DsEX7dSmwv1u5co8/WvYLn8PuE75/qBGsSToY1Ja5C0d31OHfuEGDBqllUkZ
rK0H+GnlrbutRTJ1bkDKrhKyBPTuevKIpCdEoUVz4nizUDw/WPuUZuP9ogHef85hlyEBTtnZQSDl
SzTW0T7IaMmt7J2bYJHOK10PqCZsHVB/Mpb9K872yBs7msSIYDaTfTBH0T/kool3mVH+YwcPRDCX
LyUFKjfkEET210Pp1IyIOAacZoVeP2VpkTt+H07cDFkZ1dqmr6Lq68db7CaQgYpPzYaPTFZOuWjx
rGYVLeah1uuTqUXWE55i5RFmrvKgl/n8W1HCkCJGtUbRu40v0BqgoUUITowhMWnXE036QgcVPpnn
CCua0E+wA/o+Ax+tD7OdtL9Qn8dFz4qtRmygOU4/Byh0EUD0Vom/JlOgrry5crir2wGNB4IcKiIo
PfCFF/nAnKEwEIaOdW7C2TjOUHT3bWYqW03vlI0+9vrKMZLruBgPnSiw2X9cJ6wlDmbubUeYIjLP
oresHe/B8CvJdKHtwUUb5U51m+QphFuV4IybGt7Khr5ZcgzCZBNFykQBxlmauJtTE42aG5jnwOIQ
d3AbATWI4Swsqwl59Nz8MywQZc3q+J2P7NIZp1MMJA0y1SIPt+rRcPvO1c/lRDCZa24sXoE6xr+y
CGbjawJ07l9DRkATKrK2GlEsiNJlbjJFyD8rXqCdoc3or5jz4h80a/qhmRzjF6KrHqLI+J0d0tTU
DybNsmoFMvvOOtOi1rnAJFqYeV9v83BoaEtDHzyLOCy/5mNnPCsU97bQvZW7NB/VY2aH9QM6/229
ssg3txaho4SBo9tBKwXQ8vXQetdClySeOKdTOzU+gr7zRRceQghAL9eIh7fzJE4FzyU7VSh/L1nW
Zh83wTyo2rkWQfgGsY27CksyI/SnYJy/UeM2N1UeIgMYekW4Zmpw+1DIMPmv4RdzpXWLFA8vwZmr
Qha7lXKX1mqr+xER9rbgVr1TvKr4Xc+Z+owUrT4cR31MVhb7vS8OWhDnDIkipRdw/cWnHKniYuSL
A7VyNnU6unje6Yp6J63e12AX73xxGg1UvwF7kAMv4Q9hbueqXWOBGuGLaJw71QWQjkzYkV6kHW/h
tbe/AiWd44csKLs1xfHbo4xRCFU7jIhIVZApvZ6qkURTiWqufVbmQCibUB/TaTt18fToVE4M7lO3
VsrH744IRJItS9mI7Oh6RNcaOq+kdHo2ihztIeT6cfNVC+0JCpG9Qy1kDez/zmqS3lNh4kWmtbZc
TbPTAnXIBudca5l3NtCwyHe5gujqzira+u7jR/id1cT4g5Yj3iuyOLxILaErW6BKHIT5bNt7RCvS
fk5cekh6P9d+qhY4ALdWGm9hKDkrqd/NPAmtYK7bqA0BfIazcv1hh95sdZHP5TkpQ7PZq+moUiei
G936jjEX6u7jmd6sI4VvdixHUqfuhoTc9XCqCehUr9WamabVFlHv+IiyfQq0xYjAx4/Fv35ZCeiH
v0vbgVwUZ4Lr8ZBncsK5SQUg4UTZV2hAbHAYajcRSIKdVqbaWwr76kXLeuPp45neflgpdMlsZZMS
yMAipgAUZPWWPolzm7T6k2rPxmOq5OkmqaGercQTNy86s3Rlt15mmpSeF+cxyrnZvdgUZ7pv7tEK
2/QkeM03Vt0X/ownau0jMLBWgX5nLT2s7yBH22CUWNjrb4vVYJ4X4YhZRt5a4QZLcOUi8Ll97qMc
BSfF6VbetNuLHigUiAhaJ1wF1PTlN/8rFJ/RSoWiq7VnJTBRITDiQPyyVVzWSebg4mct3rhm8hpY
Vv4NZZpEHHmsgsjzXTCjNHb+dYUB3MlKFFmKhPcuKjUmtGPPitzpjN6sgxOXhCmE0y/CtrX79jZe
Rl7DIXUlYpYQ4uUpLdu8i4SjzeeQGkJ+1Geb5LxXg/qgDwWFXQBa7rAdjdDZ1YBFxUWdCWdi3yrN
afLBc1TJy8eTv7my+EXI+sKzwx2Mi3KxFMhN9WYUxvO5GtvQxWVHazJstkmRzjNwzWITgTeNN2FU
xO2hIPN2Lx//gNs9j70Pt5ak7cjHf/EDJli+Ib2z8QzgMnwdXaMrNnRgMvturmPd3Mdoog/frdY1
VosJ8pL6K3zn0UN6ABQamdqfZt5i43NhtRb5AqLcnlXP5wx8d+Sc064BX+ArhanX6G8OZZj+QBQk
7XZhOJfJFy3MUu9ZS4TbeSiGWpi4yqk5q4oZMqr8++dx6VD7J8yWSFSNqvz1KRnlENDlB+SaJs9s
ML+BScMJidrGuXNLZXgEzYXXHpX5EUm73RxQ3838uXbq8qi0Udv5LXfGvHZ8F1uGr8WWIUDixiBo
AEN5/buCufAUrfQ0LKdEP/kDFezmLgI5LrbCdoZzP1nTA9pzltjDY8RX7+MNszxEcnyKm3+yeJnG
L1WPGpqrGt9Fv69dozrkLIPNY4Dz46++cMKDXvVjtvemDAS7n2kw+bCSQWJx67UIgmtGtWrsJy+I
q4XiB5GdgCzkOaR1sthHKCErQYR4yn1W5PEdRpP15EfWCO3p45nLBb8eB/IDjRIXjKCDcORinKz1
JrvJKufeyZTRPJmdM6Z+b6WOs8kKAGY7FFpLe1PEM/j9abaDeFOPjZOv/Ax5Im9+hmxdUHH4A2u7
Xv+OvnZtlIp7n1rYDfu5wo/2BfbTPV7yVrjWYr7dbswaMyyseByUwJctGi+zIHuMtnvfQRzcu+mk
lUdTCaojttPpps7icesomg2GPOrdlZfqvbGhe9HepJhDy1n++V8PVdzVeTX2mXuvkOknx4LSFW2o
YNCPEfRU5Q5nqtDzo3gqniW0aw0Xs7gbGZQWBYm2bCPIRoK8wP4a3hyrpJ9ISO+VJrdOZtgXsB0i
az8rWrMR06TcoTiwFg68M2cU76Ar0ObkaVii+jUufCtVW++edDyptxk2EKVPH2naglJOzmEzNE9I
i1pPhhg0feVwvzdjsl0pJUkueMP5DmO6ncjTuPcc02rn9F52NyWB8YACwFtTRP2OCrq7//hYLTvw
CF39wUoSjsimP+JE158ZpFs4zjjDP6hpaCTbKTEb96ehBtqltEwE9UOr93I/1vrevhQqsvdfR1HR
oKQPE3/O3cx6Rnoty77Mc2+Om8wKJ8vxp9EpwjcU8QJRofaMZhpiwtV0AA80r3EEby4GCn9S4hYM
CPgpXvHrCYzRnFWmEtkPnZMgeKFXWuNcaGxqnbpxEiOvLm1uqC0tm2CkFYSbRzuqm6YzjH4FULXc
PDKJpPJGp5wbEW3jxZuF2tWshlTBH6bW8botUoQzHm3YeWMfryjTcKhqZ2jupgLRj+96XHnj6u0k
b8G/ryfqYXiQ0lskD5Ky/YvVhFOB4HFTq/dIpdFR7dS4Cu/mBOyan3S1o2yDcE7PyaSqOG5QI38R
Q8El4k9GE1qvQzmgoLpJPfpdn0TAAUEvFAb8vGnU2gsCH/+fscM/GHG/x7ymh7lhQLu5VGEU2btM
A1a6obwSGU95MEB8Gcd+/GpVkCqOTtCpSJA0ousPoZWX/S40IyPatLoaPjYEwNHeNPWWf5B5Amsh
dIca4RcBXMWa9hVmHb3oCpnQYTq3N/KOj+dFzXipyMfayqfdlqZbxWqcqvB7wxqbnTkMmfaUqeF4
FCG+34+a0ehipxuRYW6HLu6cb8kwzxdol/RttAhjzLuPT9fyROsojHCL/UkwqFUuy+5lBUoS5fHo
PtQSVdtbeo/+ZG0on5pg0rcWejzlHaHWWs1wkdQAOZaFdxlt28DGaN5fHwljDgeEkSrv3jVqVGiQ
Ozk2Rckci2m0n9ACzv6xv8CIhEPk9fJ6IgxYckoKLzGUVE+8+66w3G3gUNToWmuA2uZUa/yVmxiI
wYDpgnhhcuhoLXsq6UjzqBFV9AAobNawmI+BekW0Wg1/pvE3UbFSSxcFp6kViBc4WQIHDj+SbSxV
QOUpzlZO/u0H5xcBA6LJKr/B8uQ3gUtzOBzCh8IV1s8p1LIXElga0Y3EdGqts1Z8X4Yhfz4B1x6M
W1pq1lJAjFgIFSTdCB9Ky2jPOsPuafjFJ3sYrZVX6WYoWjiQbD1QsRTK6Odfb6Yu6gOyEBshcAB/
nzo9Hj9hc4Zyed2scZVvh6KcK1ubLC0GBX86iX89+aJ3FdxyNeMeklu5m7xEQ1XTE94D99ikrERy
N7c1LFo6B0BvWHGe80Ukr+rYXhd0N86h4sQ7TCSBwWvlgKNJPx/qvrIOmjKMm6631srayxeLRJN6
HJR2cmE6csucG3mTEGnh1j5nXlwru7apvV3fBrglTza3mK9UrXcckHXyhRmN37xicj5/fC/96ble
vRPUWmgkAwGRti43cQ4iLnadDpogVcE2dNPMhnM/DpERbKs8MD5P5dQjzzVpVUSCpWvhJsRdR9nz
ISmT+02MythF6+xKPOTISRH3Z92gboRZ6hbCchb9c79obe+1JZcufAOwCTpiHopFKzHqMvugigrQ
BBl56kbAWpYl1XEQXVWLrHtQI+y0t1ljeNk9TOh8+vHxF7s54QyEcCNkfSp/Em16fQpAXXTUZ8MG
0YuuPXWNoz3CkdROAdij/zqhrAF13hmPN1wi0blQJVBsMV7faEKzo+YBucNyk5lB/oMHWZ/81Mg/
51Vpr7xUN0cPFCFoKYlLgjJz62ivJFZPTNoiqVajPB3baLqOdjr/IP3rLh9/y5tXUY7FqwiqjyuM
C/x6boBhvMRFePtBrYX+oOGqtPfcJDhrOLvum84a/9MjFD3+cVB60uibgvfRgQkhknI96OCEyBGU
tfoQOvO88TorRd55SA/I+YKxA+fjbPq0TL9/POrN/pSjEpxSzqT5f8N+DqZSzy2vVR8qbQZVqFjx
9A2kYXT8eJib1eOuJPSTvAWgDdROridX0SgzDcXSHhzhjqWvFyZaZbyhT/rgaLuPx7rZmYxFax+5
HgSSaN8sPqSpEkbHSqw9jLFZnDgDWMsjpnOyYk+xfHwgq9ePB3xvcrJwqAMZlOh7+YP+ehUqNaYY
lvT6QzQ1nkpdX8ONdwZtdWwIdNb2yZ9Q5epqJK/nwZOCrQ6UtGV9dnKLOnUmK/00B6HpQsunRrwd
vaSj56t1sOzr2vB8L7HEa1nZ6VdQQGlDebK2LUQZ8FlVKDmqGz0c2y8GcCUkY+x4fFTrOBuQ47Mc
5XtPubfxzaCssl/NiHrdbhJO1n8nPg3yYp91lVNjmdrlrwNqml/EaBAKq/kEB8DPprh6AxirzGv+
pX+Q+9czh5zItoCpR+Z9E8UEAkcOmlLag53aauORKgl3HjY2Odu0C43IRaYE9ctHCm54b+HEYX5O
jEqvt4lJikOjEtf5k0CsUz+m8ehSb0osZ/TzPG2yndNQw0YFWNfT13LI86jYCVrpw32e9SNk3yms
UxH5VqyX3ZcSu7XxGwG/Fm+DBg+yldtucQOhpwZqmvoCqq/4JNB1uN5SPUKUuBGI6s3ONOXrVOb9
JwVRv40BGmkXBU16V1lBvv94Hy8r//8/KkUFypoO3d5lcWHUU22uIqt8o2+THUfygLveiLtzMmjg
94xifk2pht7V/KenMczyTTyVybePf8Q7M5ePChQWoEckiPKw/XWYIF2qqEJ04g0du853VavajoOb
fTO6avxk4Lmw5TkKVhqfi1BLTlwinLl0KWERtC9aO5qZkbvXRvPWowS7G+inb9Gxno5RpL9EUzcf
raxU/CKf1piQi7uKgRnQcbg1JIHGWEKNvdJSO60phzc+7nBsGyM8cnspu7FSf+SV26xcw7fzlMxa
2Urhqr/VpQH/zq2EDcGbh47lnWPDfqlx2dyWTmRsQyNLnhqYfE+D163V6pY5kZwpvSROLjJVPAJL
bSzIAFo2xu30VgVef+rmPKcwaHp06jLtRQ3UdF9lqVQtRQoY5Qh32jYQp+5G5Z/lBf78EoIkdD+I
46EsXe+waJzrvBza8S0YJ/13S8BxZxkieWvq2lp505dh7P9xdl49cuNYG/5FApTDrSp1cCe77Sr7
Rhjv2JKonMOv/x72d+NSFUrwYLGNAXYxLFLkIc85b/iYtRSJIbeGQ0Kx8nyspI8VO7Wa6ej1o0fp
IZ7nDrOFEGxsMjsu/sslUEc6Z3mMWYZVzj+7XtNoRPd0Oe6jwou+8srysk0XiOrFKFEO38blaCgP
STZkPywrTTXEdLXcxFNwakMEdgLr6+0TubjePuaA9httelndvjC0dN2pou5hjUfWlPbeVAL98KkP
lAczMOqV98gi9WAwUg6CO8+FD1jA4iRaIWxe2+i0YxZG80Y3lH5LdhpOWOWoyOzWkXbIqwBt90Sf
Q0oxybiSeVyeSMlZkY6hzFb2z8+/WCoNL+Hb6seBjALau118yrJJ9YdStX/H2MJ8vr26l/GO8Xiz
I5DK4sKyPB9PD+pqjmjhH5XWDXa2kyCby6A7W6u9vRKW4daNDG0lZb46yY92vUTi8ZI4H5Rnu6vE
YBKOZVzXB1jm6X3WZe2zNbflLufTrpyDyy1E41r2ENlFeCUYi/HaFk+3OZuMY0jj5wQLqMXIBo2s
t2nsLW0lb762hWhYAnykRE1nb7GF7HlGADppjKOT11oETcKj+jb0Xl37xGAK10VL7hiag6h2Wpo5
r1msOGsOyhef9UN51oGyjbgQr9DFNqJ5WEYzPfYjQAxUUsx6Vg4T+EhY7oU6+YgplM8wp8qVOs9F
gGdYpLekoTAAMd6H5x82Uyx3sCBtHPMZ4L9NMkxLkurMVgjFOjp13z86DYZeLqYvd7c38sWeAmFK
n02HnUwPEITW+dCcaEVBG8Y6lnksfqSxIh68KXDezFLPd0Nc5vv/MB5wGnwiqZNwuZyP506jO8mq
0NEUZk4IdejHAMAQ8bPbF9GhrtI1VeHLb0qvyaanCRXLQeRl8TQRbQQfg7N6xGV3+CoVmF+MXqN0
rtV0YqK8/1qDC1vTp7oyKgI1klQpiW0UEs7nmWTzkILLVY5T7Hz1ojDYFJrWbTOZbG+q1viVqW2z
hh2+OLCEYHIo2shogEirg/NB6QykZo8R9hGCQvZP2drcSUZVfu17x/l6+zteblk5FGVZ3nzk9kuQ
nZuoJhnMoBwDO8bKfYjKgzFG5qk2PPFlME0SjRYjQN6L0F1uD31lywIfkn6T/GXwxRYq+rLTxjgK
T8YUJhO2MUL5p/OUrPqlD3Oub9XCCOrDX49JK5o6JZBwiVldfM6pEpIFWkcnU5TFbzefugfM5Ks3
aLMqjj0QhP421svyPtANmHwfpfbFpzRHD6+3Uo9OKLBnEdKK0dcBzsz3BoN3BM8xW7o9wStbBykl
iswSs4gc6WK8tK2NbA4N7ziVOC3xcMG1eqN0CXiszCTurHzDa8Ohc/QhxQy0b5nt93bQhJPhBDQg
jWRnVXQRfVUP1Du9HtJqZS2vDCalcvGrp0SKwOhiw5SJXfKcizEWsDpY5UbUK1/qtBhHQDnVv7fX
8crmhIEpTb1p5tPVNc+PINq8HR4TaXRK9SJpN+gtx/1DI3JH39ZzLpLtbCXYtP2HQS2exlBZiePL
wyi8PB3HzFGONaPnby3qU5C+3EatN2mKNCwmw3H593el9HyVaBVuIpl+ns8UqGATZV4WnYK4oL9G
50BB58TrlMMsxqp8Kpv+KcnzYoWPcPkxdfD53B7sVro0S0MwLatjEq4sPrm1jhkF2EhrU9QjF4o2
/f3GYSxCDPhPKkV81fMp6oWWzMlQxScEYvV7wK3GHhhz94QGQrGyRy/3jRwKqJbKYJBX5f/+RwJd
t9gMGmUNhaMesle26/QdHYTqQdOb5kmfGPT2lrm6jH+Mt/h66iClwlQ3OpViGCq/cPqp9UPdFsqd
K/K1MrD8t/1RApI7hIYEnTLZEuEkLl4ZtaIRoA1mV3q9OW3QPk43DsrfuQ/hsXiekaF4zFE7ev/r
SUoEHnmrrOHTzz9fVETlI9nPjE/U+eI7Le28E2A4SCSRsuobd2VBSZPJCVA5oCZgLYOMDfdriPT4
1DGtr16JK0caOJLAX6RrZlNXx2JDAhcDD0FGcD6viv2Q1cMcnabMMD/hdqQ8pe2AKuXUrOUc14YC
OELzkZo6acfiy6GFkpYa/PjTHI0Zxw0VrAblnqEJNwRQJ/rrSCZl/YDuI1yEftGS4SvYl52OmN6p
hrn/ag/F1yGyFWgCnfYeD133+fYGkQu12Jdnw8nZ/3HqJruILFjw0SkfZsAngNGyfaYPg/fDbezq
xQuhn7w3QwkNKOEH7W6PfuXMn42+OPNK3FHwweTkZPdxT+aq937Alf+qYPyzCTRzzbf32nhETnn+
aGw5Sz3KPAjgz3WzOHm1OzwmnlC+hK7T77xksv6pKRivtdSvDgjjAy4XhV8e4efLW7R6kXODxKd+
8oIv6qjnT4UdlpsWx5V7cLrdCs3k2uekTg/hhTOBL/ziXHhmZ1Q9aK6TSRnS8BsozOpTN0XVsMux
y5nvvK5SHZymxlls6Oq0K84p1+aLagscOEDf5M2L8XvFaVEZJcy5pTnQ8ip5Z0xOdcxytfiX1Vir
N187nAD3JZxVNl2XXLk0VWIjaoL4lJZ1/zkdOrJyA0DZvY3205qk4tXBPLBQsAYkKGHxsqG71sPb
UaNToQRN91K3fXWvF+VUPo/g2VZKu5eFR9CwwMZgaHFpyB7s+dbJKkMbQEWKU0Y3I6BTWWcYZo2x
BVLHm1sf5Yz0hwvSZaNHA6aZqKRgz6tryaeRut797YN65fqSjB6YS0B0CUqLqed5nqJYVnJwtMK2
XozQG2nNRIG3HwJ2NloTXRTfUQQCI3R75CXLWd6ckvYKfoEeMVDYRfwN2iw20q5NTiLH+2xbBe30
1bSDemM3iWf6JnGfv1L6mPZ5UR7zocqL7dha3vM0d/1Tq5drGG8520XQlMBLDq58HCHcff5pjDJz
pB2QOOWZlU0bzO1qzccXNjzcnvuV0wR7y6ExQJZIUrvIucIRcr0FDO+km+VIKqkq4jDPDUJtNKzm
X13VOG+3R7wSP2je0Hq2AErS1l2MqCdc75YVZac0zILHaaLBhiXFjGZAoM//xpWnfG4CrcEfGcnC
20NfmaxE2H0ktrR2L/IGO8qTcTazk9Hnp6pRW0SK7bjahqmSo1pkr8bmK18RXSQKpljF8F5ZfsVe
xUK4Awt60kXWDbuiggXoo99gt2tbWBbNFvsFWXtKE7yKpCWLfr5fOmFYNUpT2amOA31fO/T0pmbW
f5HIhA+4Qcd3tmG0G7qBprWRvRWQgrNAW0mZvt5e5ItWGSBKZMMpZ/JDJD9hUWQcNKCaqpi0Yy5z
b85toB0gHMeUiF3Lt9Jo7v0e21V7j2ZEeJeks/mOmPFacr/cZ/Jn4K0FRwOkENw2GWr/eHagkBCC
Ns61IwzB5GAAQ/qOYG60K3oeV2MAZ2czdYX7PzX36Az//RpIaiQVXawVJO/rfPDShj8wohdzzFR3
yHy9K11EpRDK2ntFX/cbA2u9OzU3suC+SgXm8l2Tkk1mhnC3t3/KRZ9FMutkL4e6CkJdwKPPf8po
TmqXiEQ9FjEwikczg/eLJ3qRVYi55lXIuVM6GySVrWfvtQHn8KEztEl7K5JGcQ4NKEv0LT0Fs4Y2
rOsAlYq4+6mYvU1RMbWNcdiA9wyGjTbOBpL3mR1VW7qyOenH7aksj6+cCWmbzIZ1pNuWpP2+mPQB
13XtWAhrOtQ1wlyHVovd9GEwBXDXfG5jd+1GXl5LH4NyNsCyI6fOxzxfvjjouzASmXbk1HnRZwvh
1XHXcz1nuZ96hdbci5gul1+NOU/32xNevgYYG+wJmCWHLofEu52PXeAZQGlD14/CnrXwzh2U8XdF
SSvbjlO2Jqd87dySPWIlizwJ9YZlcmXM/UBhZTCOopmL10g1s62K4ky+qXjb8Y8RoFxTfNb6yYx2
9ThAPNJre+VNcuXUAgeHQMDNALNtuVtncxwrikvGMQmm2XtQNaXallD8Wi+pkfeyvEb4jeEUnyrP
WSNsXNlffGiyPdYbjOqyEpHglumk82geu0xoT1Yzinrj6pHyPnmxbWxQRyxXDufVEUn4gE6S9V0U
6vNUr3iwGiaoAqv2HuJM4EaAQK95GqZZfKd4X60Zkl9dYGZHWZdaHaLp53uqThQadXFgHvthCKdD
E5bAtVqQm6Yf4BT7qZ29VNv2oxmc0mFe63VfGx0debQnoEMgSLB4adlRXRUmveWjlw19tHdTIPH3
2uj0IWD7PvhlV/jmbaO6dQo8A8auWjlR8t//5zUpTxQva7BWklIN+eJ89kaAwAiSiNqxg/cwvju1
kb6aemFuzLJNw30wdvEPpe2z7hnnneFLA2NojbVxJaAwssVNLcGbSKGe/wTwuEWJzRdXQ123OEtV
5ovTVM6zOgZaBJhIoROGkg8WZ7eDydVxyUo9aVlH00S+Vf64D7tsGCY8MY0jtqTBZ9cIAz9E/ePZ
0fsg3oJ4rv4JhxrBk9vDXtviYBu4CiU06cKRsUyHnhKGaRynqRRK7ptdl9xhQw2CRaFxr78muhL8
pQ4w0RK1DUlBhH5FmWOpSK1mmKnWAMWOc2V6b7pI810f9s1Bi5nwoDfV/vYkr21rOSD0Ql4cF5eE
QL3FxZLcONaB6nzt2tyLnnO91ls/wUG0p6dpDcN9N1KvGqq+WImZ15YY5TSw7xKVeXEv8s0Vtexb
8yiMpMPVKJ3wg0ZeZOx3jq5g7zUFsfZfgiWoFbT3oaxQtVq8cJy66Xpd5MZRoQdXI1s2jfi1NnEn
Nq3WmC9uIYy1ptS1+5CtItl0Ete+NEFQvUaSZ9hLOoIp9aYeRrXcawiNphstnNpm5ateXVfpZg4y
R8bKxcupGsD+j1ZtHisrnL/oqdJxZhXxoxnCptuljhWt1RquhSfScErupAvspUV4CoMg7jS7sY+A
24NHveyKbFuMxVNV1yelFOlB0/rEpV49634WBOXKhK+ECIy5tI/YSOnKWrw36E63juIU9hFH5NE+
KH1gh8hemcOxzse5voPYDRPDzOIpXRn5ylLDU6QsiYUTGIglVxLuPDdV6tjHQSmMHUpbxjbLCtu7
8/TM/s3vsJW/zAUJEYxIUwV6JJnvUnvYgq8+qpVmH2H0IySJS3WNX6w9342w2k9zGx1uh4ira8v7
USpdwFhYQi8EQsqFmanOsYAvdegzbabFOFLujDxrRnxwRPyC5sp/eDNTvKasAjpctskXO0pzqf2j
Feccq8FQ411lGUmPpKL3WxFhp/uljRD47Yle2cPgBSV0hvwepsTiip+MWWUXxc6xU4aw6zbpKKKf
ZSeyaKv2XaDsjXxqlINnzoXjd7Wjk3Tk0xrl+EqoIO7BkKCWRKVyWdIBwYpQRWzax3bSjf5Obdrs
W53xsH1uM3qlK3frte0LKwOQEhUkSl+LOUcDRiBFmjjHORWvczvYPhYx2KNbIvjcdUCPV8a7Njvw
vlK/WHJNlzWUWsdqKs0r5+gScWFIaXX7mFX9EG/MsF3rYl3buQR6RAcQL+SILqIC9cEJL3nLOTaJ
Mn+Nsj5ufWBvMVxAMY934EObXRlCXVyZ5LJ4Ik+ooUsiMSdVcg7OHyyGPqK0agbWEYsFM/AVKkWm
n7v9mrHbtY8HDACyNmmHFE86HydsRm8wM9M6JmkWmvfYbycTehKhF7wpcSruJ1G2K2fkovL6MTfU
r2RzkJxjScyyS7MYEsW1jn1YBRiJTGHWkr/CiN/ZkeKWm6mYga4bVZo+eJmYvidepiF8WUdt9alM
FG9aeUNcecHwHifJ5NhSr1g+jMNk1FKjDa0jBEvtS6bVPRonudrdlaU3O7tOnQX6Q2GaRj7ynhj+
3g4a1zY0dox0nNFnIx9ahKkmVrSkqQvzqBmdRBhPXer4+BuX1lYYCMH/h+HA2UrcKWAl/i4+uYga
jmVnHBGbM9s7w6jG6lDC1fKeTLzc1rScri0u4AgQb5B0aKovhhNFZTmp0VnHwSlCGK7FeNfXs/oz
zzLnq+Wh8FkFinhzKm/+fXtdr+1toC0unQSPDsaSTdq6RZ4FSu0clU5Qe5sbalGOJ34AqY4BD+FT
fXu8y1hBjYY4iI4hxWvoCIuFLaocbfeIhTWC5D0PRZ88atPcJ5u5C5ufQeA0He/xmVLz7YEvJ8qm
YQMRLqgeXyjzVIUx8bVT65h5eFyKxBbzdgiB233WB5LKO4A3hb3yhLjctCTu3DLEJ6k6sDSgQpp1
ssscVEQzx8OhiKvYxn3StQ6OLto1yuNlNAS0iZQeOho6aktL1CT2z1bTJLl9TPWyho1M342/Wr8m
ZHBtUtRXuLkRK2GkxUk0xiyyFGRMjwi02NZWz7lgvtZeO+/KDnufu9uf7UrRifMuS2dEelr6y/eJ
O7gtLE1wZmgltzk0Ha6bTVAUlrdBHRgNzkLR9AevSq3i3nWoRfpiytpvgWi74+2fcmUHSYNUsKHk
UZKSeL51K71BXDYM41NuqclL2LQxtiplVhRbt0MP2JzmNlg5LZdxQWbi8nNCvwYdujgt8QRSDAO/
8KQHlvY+RVYbbHhg2O91awIDGHPxygu8QFQam9rbs73ymQl8XHv0fCRvaBGSjKqx09S0leMIAvDR
VCAOZomjfGmBKBxuD3VtYcnHaU0TExCpkKvwR+EhhUE052MSnlBTqH10CsJXTwTTtpvTLxTJrffb
w10JQdDKCULQ6CGDLUvvJBkqJiqJckzzSOQb9CvGaZfxweOd2UBYDP16Ah4TOuNaPLhyRGmM80hC
ZFTqZcmF+GOiTReiOWYH0akLysneJ/0QOocW39f/sKCkSCh6Iv8BHH+xoL1RcqNEVnzSyj474MA4
orEG5yB1Z2ocsaVQn729ptc+IS8k+jW0mEgiFk+xmjefJ0YjPrWwb4Z9TM8yP3g4pkd3QHCd+p5c
rXq7Pea17ygJRyApUJGhLH2+mlkSoK9sTtFJbyE4D7M6bjIF+XaraL03u7PqXWNm9srSXjsWEvOG
3IMkAS1PpDKDzdax9D1F0LlGXKGL4l6PjeytASuzcmVdHYuMgb4dgELwmecTFChUKRQ6QJ+mQ/Wq
Jmq5CdB+8LYFfOx8ZWLX9iZngjuS7Qn6dPEFcwf1LwcJkFOit9k/qpYU4aFN4yr/D3EFZS0wNTRa
QfEuomgTzXVjJJl3TGOn3+MD4wQbo21D496aZsRdbu+Ra0tIZgIZnx6riqHL+RK6SdtNYau5R88e
rS/DHFe/83Ky5o2W8/JYmdq1JQQpjOQAM3PozJ8PVupI2rVD7B1doWb7KUkmdZ8GaA3tbk/q2q0g
Gz4SAsL2WD5OJfXBTbo0OFKUt7I7L3TiJ6Kq+zRro0uHDTfxHmwGuln/hKOn1ivDyy90XiIndwdz
wCahWHFxBFSVWSL7qRyT2XMzXzGwZYIoWjwWTQ/BcvSqvdmq8QHt/qTZZXmTf709/2sHn4oMHWTw
acRl+dH/CKNaiFFbIAjgUVcGTwGckKfEDMWn3JrTrRXiH9TU2aqhn+xKL6fN8aDKB40LnTj5q/4Y
1cy1UC0Cvi6VxDp5Koo68BtHj4wDrgQm3lh5kIWuj8CErj/SzsmeAytozFMOnfnX7QX4CKfL30LV
UQIcSUh50J7/lpBqVV96RXDMUrwA/JrlvoP8WQYQi7X2Qe09PJ21pN2CYLUOCijFbDMak7YLaOpM
m9Spkm1l5Wvw9QucjLxuoODTekUVh/7RorNPlyjV43mwj4UT5+oXZQTwRQcJWaCdlYbOd7vrRLpR
UY8JKAg30bhTUjBkvkiM6d3Q4xy3hwafnpVAeuXASFVXnQ43GFTeUefLFTuFFxhWGBwLtRSV701Z
520mM6EgDpAYekbljOK72qDN8aBXdZLe3/5eV25HtGNQSoSUC1h6+eIYsZZzGyUNT9PYYIscox9l
126+MQWvWM22pjXA0pUjStGdughOh9TBl5A/p9FaVadOeexA9mQ/zbzsT3oxBHfVVKneE9o5Aj+C
MLPsVw2xaW9TzeFaoL9ySokNVEskghQLwsWi42nv9ME8K8dYzEG0rXJP5claga/8d0hA5W3IVarA
p7KB/9jt9b469IeMHxGCKvUi6vcNSm59A69hMopmuEsNGsS+Fxtz/WbH8fhrmPEY2WSiNtfah9fS
FUIzt40sUzO0vCP+iBLcDULvMf88ibHvd24Xik2pBta+iALFu0N/zvldwVt4xpm6Pqh5G4ndbNfK
ygLItV3EBzrUGCNRXqV+sSw3pkEG/jkxlKM+SV5wOZnGW1NqIvSpzCeH26t97XQxDkmua8C3WDrz
YIKgVnU4RKceQqT6WdVzXfFHDQLbtjeT8NFsWjf5BT12OORl3ugrw187XDzF6IggIAFKb/GgcGar
TIu6Ck9B3Yq9V+KXNud5RUEsr78IgFv2yjV/bXFBXrK2EjADz+T8E88VzKdiLsMTcpjB3WB4wdaY
Gmtb2fmarfn1oUAnsaqc1OWLQrFSDxUsKzxp45B8q3X5cNe90fa1tnf+vnnGELIoI/lHwGblj/lj
605zyMUuyuA4qDrOQ3ZiRNN+UHCc2DmWmNcUExbbBrIjiT1PMmxKKYkTps6HQ7ClGZIS/acpiaov
prAr1U8UVbursHdGJ6NSw/oucKRSL2QTe97f3rWLpZXD0yPkBUUnjdbzkkuGOZIbkoYFT6gdFVih
6R0IpV5aSyCZiOPH7dEuJ4skkwRxyCFJ5WXE+mNtK82RZjCF/lQWcQ6sLI12jhllew+s1J3lJsW9
x02+rdNk1Rh+8W5holT2aEwhkMDQUEnPh7a7qQm7aNaf7DYUj7hCx/d6GtmbVrC3fJA72bYsW/2p
rVTjzp7c1seAoFm7ghenlF8Bxkn+h6oq9KgL8G6kCrMTvfkpwOHhpemQSwhiUrQgKaaNjmvVGpN5
cQfQh6DVIhGrYJWoXyzVIXoPMk0xtbyMs2T+VdXi+yBdZJOREkqWtuZGzMK9u/2VL/YUAnFQ32n0
UDZBrXIRGeLWVUKQ4OJpKJT4MexG+6fX2T9iz1szdL5YTkaiRUh50eO/7tIfcjICU60HNXmakwIQ
0qQFZbU1cgAciKyE3Q/4kO3ao+La7ChBSZQqTyhygPON1JV9U9OATp5S0eb3c9gpeNAMxYxTmBK+
//1KSoIZTGwaR0CuzsfqI7dpImEnT2OA5JEbato/hjLkP4087pPd349FNiPtTyxZaVvMq6DnQFtH
SzibJco3tWVsA1ft7oG+ipWC8LXPRnrtgl2jAmUsP5sZ9bxTgywl6JRy23fqUzwIcbAEpiM7EWrt
mr/w5TGgPEfEYUxwA/ATzhfSMATZYcNH420tvlmxcL+5gdsEmLWJltNfzND5p9JZU1paPoQ4fwxM
RUgFpEeBZpmiTGqaphBr+YJeH/2TW4m569MGcDN2bu2+nCbnh614WswzzJx/0Kocv/FYCVa+7eIh
/P+/gpSN1xjsflqU59PvUsvqpzlmwTt1fFVZeSuq/k3CsVfva7eofaods7HFCCbcoEW6pjh88b2R
3QXILq3INHKyJddndiAQu+kwvZhtWvSPiJia7a7C4a6yUGVV05CI31vBGqR3aSYn62Ef2AUEHBC7
spYwkbaNK7NGn+LFSeKK/CqvlOQLTSzEeTZVXfZFj6NVhGFI60zaZxp7hfZYBBbkDlvJbA08kCv+
xemwaP2+LyAA+FRYnOHByax0+uQEyNf7lDi7n7dP4jKvlZA3WdTgAQwmi6t5sVsHp0SnuK+65xgL
y20xTR191qgHXhzlBobpDcZ9TqMEj5GnKV/ipPAOwtPLFtCUWqkb1Syi9zZow5Vd9BFu/nhPU1uE
/CGbvwAk8I1fUnxmq/WCQun75z7GE90fc9qcm7RV7JewjNt215tt/RURraiZfHfEd7ItbbPZjk3t
io0Wl+X4llgwPTdqrHviRRuFoq1EzIudTqNAMmNgeJL6QRA63+lx0ZmF2orkWZ3G0t1Eho6iY2eJ
56zByHhbiKEx917QudiJu0HdHGzEqtZgBxfRhuSaK5A8Gy9JuVLnP8K1igGOft0+2xlK8R1EzJ+W
qNRm53o5/Ysi6be56czH29vmcupANYCu054HFYUU1fmordXVda/Y7XMB5mw/VkF/b0+CV3KLirwT
65vCysRWmUr3rbSdfiWmXxmd1AcYC5hoHjfL0ncRIMvaqV73HHoqyrDtoHZ72imDfqAKrob/IKjR
voJZLxEY6tNRqjYhXbtSC78INBIjwMw59TynyUrOl6AIZedK89pnXbGDvQtn2WcbT/+6jRZsKl2p
v99e8ivjSXslQIWoFOCXs4irtUNvxjZM8dJQfgv9carNeOPlSfmqZWnxy0YGZy3NvAwO3NAU+ziD
vCAlNvl8jpMrCuTMu/wl5Jnr+lMRTKHi86hUDPTFugA7Z9uIao5dmZnqLhsVu9vz9K3Lwu9wNfpm
6RQfPgGBNGJcPc0qUseVQCF/wnmcAKDGU4J+GUGCBV/8xGKIPL0a4he9mbLseWwmQLR53QXfEgSz
1kCllzsPqR5WmYuF/UeH4Hw0hhfWOFTli+fkE/UNZYj4CxwGLtiXqnW/oyFs+Agt2A9TFauregcX
SQ0PeRJT2j3SNQ+q5/n4tchqAYc1eikwGX1J+tEwNlDXi/h1tIMqeIqglnTf6BLjPetAMSmfoz4x
U78iuH9v6mQKkFGz3G8EtDrcdHPghXh0kY7tUzUjA2mmyQJp7pbC9stRlLpvOYU+HtxEL+gQWjmv
0JkimN8gNmI+5+zzJ9QdxVvmwXX3uzhGhcGdde9QWQPsFGeM53HbVOgh7ILCAMzjl0aDbSPkauto
N4HyRRSxLt6i0Gl/eshjRO8YicHaCEOPnTNr1kwcqRL9PVWc4Jst3R0e7HmcxM5JnSD9BZytKR8T
em3G1zxWoY95RlobWysyw2AL3aqvHrLWTId9ksjEB8hSVe7hkVvjgxic2nyswHN9RxKyjDfW6MzN
vYIVrXHfCzHVL2yhQtuP/QeNpvCA2jhK2DhwTtUyUva3j/iV3UW6SgMYWAgw6eWFwmWS11Eu4her
bYeHqS7Gdx0LuU8BvQdOn9lUv5SksiZENLU4Y5ula82by1+AwB+6tKRw/AIi2/n+ouFFuZii0gsa
md3nWkmj9yjK2m3tqJBRm5RyS6yo5rMZl8EeNJy6/dsV4BSjJKnKDiNNsUUZMa2dGX1xPaCQH8X1
XhQeqFoPkah0o7vJXI++V8+2eRJuVz11VKjSLQDkOVm52T/6OedRhYSLGMvvkJyXpaRuatnTXHh6
/BLn8+z4GGPG6he3NppPw9A3EOj0LPvEveycIDgpD6h9pCdIwqH7eebyBxAiylK8awE92O9WCmb5
UaSNYq0BUC7vBJdkTaoM8+pkwRbXcFNVM/kFIvgQ+tgwuoAfG2VcTb4S9URqqPDF/25/oSVMjocZ
hDWejZIRCkJkOWYMiwzoSJ+/9M2sDTtFHfJ3JFfyGhaf5AGnkYWztZ9oEqQyR56RbfRcGZ4GTVSY
PypGmFjfb/+mD52Xs88ln4msAeBLikzgqs63rTXnSEEMmfZaF3XqPZdB1LWvE1gz/VOoimbY9k3k
2X6am170NlmjpTw5STnhaaQWfeTrtYjSdwTmimGjtj0q6XqltMmur6c8+YavxFAe2mwavPcRfFG4
K9DDfq5RQBo/o7aZjfsyMEJ15ZHzgepZTIpWH8po3Gv8WV74RtUlbpebxiv+3PO9OoXz/9yuyI0v
jh6EB6OtPHGMq4pz6UW0QMEkWk16b7ZdezSAV6XbCCe9T7aZmuaxTqPqkzNQrjjgiNYpn7Q86bOv
nhXHCEk5va5s6tzJjmkAhnSlRHOZl7pkKgAZEUGxyMOXL6XIHnLhZGn3ojaouUFyNQrghGpRhJ/7
oXFiP5sVL7rLYmvYNKVem28JvUb+L6PdrrG7LgLcR1LOiaahiNjMsvIQR6Lv8qwfX/KscLQ7JODC
Z1rUxUOAfw39kTT7XgVGjE+H04/v8+CuUfoujiw/gLEBWFGLvawO9IEoEJH2xhezwwjQb2n7/pvZ
dWxtBg1YkdpGw0pMvbL+kp0pdT1x+OWYLIKqEYEKMbHheYGDY/xUh/6BwrPYS58PX5CLe/7oJkG1
0ZygeG3Ibp+ol6yxCS4TZJdfQS9O1gdlF3nxdBpHvTJaMpEXpDARcu2qymy3Sj7qDwr0tnDTK7k2
3qs9+seFNfX5ozG6Ip79vsqMUaqQwF4eldkQT5bd9uZWGRpo4pqXisEfrMYZ6Gtpaxajl9GOX82b
Cxts0mRZ4TyPLFoT4PCO3fpL05SYU6Z6/5NLI5t3RafPz0E7/8/hRybA6GtnpzQK2lpiyN+Uwlb+
kjagwa+FfAllXbZTNVKf859ixmbYlYlcwNJ09pFw/zWR1nhXcc99TtKm9P62gM54H/LV8LV08qxF
ZjnHjjrqrTu9EMNrJOSb+bVsXPPgxnr4Jepmy59Hj/PhdLV1uh3QL5Ja8DdEPnowdDO53uQz+I/a
PXX6mtp1b7/MTd9+64OkgTAVhpqzgzWlvBpN+jsuvO7b7VEvjybpFcVd+gWMbi5LhVhGjl7ZWM6L
i75G7ytxlOx7x56/Z20jnroq/n17vIvUhS4Tz3gJKJFtrWUsapy+bgYlsl7mGdAWGOfxvWvrbiOd
0FdiwGXYOx9qsaCzndQK7C/rxQZ7HG9cyfncqMC2tlEVDXtE7+IDcPZ0Bx1OvCBcsNZWu3xRQYLj
/FCsl03SCz2lECpGJgJPfRkRDUzuzawsm7s6qOfE77yqvkNSmE6bLdzsf3k7FBYPBYTp79O2Mp97
2kU/jbkXbxUeT90Gu894nyfRtNYyudx3FIgRayBE2cjKLWGRSq+VIy9P/aVUBpS71bHbqnY9vKN2
ghCZrszpIQgbvVjRJLvceEg+oJwn9aaI1N7iZNueMdaCZ/kLPrvqJnCdctNEpvNWgG24o7oQ3t/e
eB9AgLOnBfQUZFdBf1q0zCljnZ8vr4lHsyx75wWOjK0dEt4Shh8kqa35pQoo7SFq1bZjAezxXusG
e9q3YeMp3Miw0Ta9UeXKRsRW0B8S0HIvpE7j8MmYOwWTqMlUf5V67E4Hp83bu05TpwBkZ1ElfuWO
TpFtAjr220I3Um8Htm+wDl2r4Wulx0mvUTwy3cTXs3ySdDpnDreNrljJm9VZ5iHAJxPNKlUZvlAF
rPMfk9bo30xjVogMNG9cv4/L4T5q+yl4qAGGnjJkYd7irumCTwO5ceHX2FOjz5wPrfXr9qpeHmc4
I5KpDqZP9hz/j7Tz2pHb6Nr1FRFgDqfsNJrRqBUsm9YJIVsycy7Gq99PzQ9sTHOIJqTP8JEH8Ooq
Vli11htW1yxQ8KqvWs25Cppk8TEsrFA5lTABaHX2fagf7od7gZSuPyINBmoflJ6he67OZ/B7ijJ0
qnXVerxED0ZlkvJlmqv7Lezbi9M43XLR5qQvfN78Q3UyBo7rdwBVlYc4cXTxbawKUpC0WtBNkA3f
Y48RmeYnHiZw6JVkGrW8riBZ+/VfTkarg6NCm47mzGqmihrqYjRm4hpGoHGdptDjo75AUHUok1p/
RGavHPQcLfX/iqzPThk9K/ej1oiy8W2IDNopAQ52aWsqBAdF7ash89Wc2vh3xasq9KjdMv/CjEfL
Xk/57TEqRQGA4UMnAyO6voKjLOntBiOJK1sCpbKkin21dIzHrqpqv/UU71hOzTdvQB6eO+SX+6s8
RVlcjkQLQKNzVrsWUyG3zMZeXGduzk+aF8bfqhl20pgk5mWZ+/bPthuGPVKxvBpWy0zSThGloiAP
/m+1zBSRKwsyutW1m3B5OKIUFx6d2jUe6qkLj5PbduIdx2PxUEQVvmH3l8rGyUgWAsIEdYINClRl
VhYCNXl7LdBleFCbqUoOqhuSt1J7DMpIzb7fD7hxA0DY5pJCbQI8xvqtgihVZRdzOlyrBpDlcQqr
SZNi4xE69vF4iIc64qlQZF/vh92YZI8dgaoUeqIAXFb3s8iaZXHjfry6vI7ygB+AVaTj4KkHY6ar
ux8txRbruVyssvrihLPYObs248NIwt6eAx9u6u2FgOFSSRmk6q8uBgYZ6A+MfntjBiY/e22Ys+Js
ROWVuXOTS6VY6l67Z2vaJS7FBeBDA3otymSM+ErmWjZcU0w9Gt8UCLicTXcIPxkl6oAwGRRK3pOS
/Ht/3jfWl0wyKR1wGDH1q3mnu+UN9ewx7qUZ3+kjFEM/xtHjHz1MOE3H0NtLMTaObZOtBNuYdi3X
8NoGtgTk07B6x+vkOsn0WE5G+R9nfG4cM8fOuieE7bMfmewbXrTcC/8dW2dQjm0zDeFBVwbbfDJG
PVMuStkqmLpFdlZTFHPswkectQdBbropyt5DYp/uz9ULuv/2JOCXy+oP5W8esGu13VFP9aqay+Wa
asn4SYcYbRxrZMlo4Bth/X6KsvRjHFGTPiwoJ8cnxSbBPS7DINqnLo6Tig4oOnJ+hWUIYFhsQxt/
9mgEHxK3qT1ojUXV+dRka+Op1Co9C+rezsZDlU/Of+oitL8Wa2L/JRSfvYtRjWiZjkuES/H9gb5d
FGhjIGMo/RdZlOvm1pQ7Wm04iriyVNOHlkvpa8Tr87lI9eTIrhh20rG3vU4uQTaf1MIHpACg7nb3
CQ3TZ09th6vmNkhv+X05wQyEnl3+iMnFlQunoJnhp+Uu5re4T8YntlDsnSzkeVPoYBbGoVbSoMFQ
aX3ySbMXe6dN/HZK+Nwy15BmlNRO5P599SBT0BpPp85crroXa4bf4zWK35KXPA48j88IO+NWd/8j
vD0RiEgxmh4w25Ok/DZiO8FxHZVxuQqzTf3RzPXHaFL+CN2a86lCzezfkoPocj+o/J/ernDqJPDs
qCZS4+SpfRsUSxJM4cJRvQ4z2uOu7YlvyCwHkH31r/cjbU3o60irukLlDoXbCqFeK72aj2WZmX42
IbPu5urDODntH/fDvU1cJGydsgvvWh7169w0c024xG2tXuti7s7OMIbOmdKTlf/TddKuJNO7iU6W
YaIoWS2Zmx2SKZu8PVr3xvzic8FKp6CA0+YaY9QnhefMcWhdHW1uF5/+vA72L1JPHe5eO7tqY4Zl
Is7JDhwPMYnV0W7GblOVY8XrZMiXCzCKGb1IK8fytu3sdzx5Cu18f5K3InJ/gsKXzZs3fO04bE2s
iCftqjVK+Tl1svjiTeYEwL7oo+MydnvJysZ0ysqUFNWTRLA1yL2NOq0DoqVfywH27sksrMH9qOam
h/+MrofmzjNVrsnV7sCBSKKcMaDCUUKO/9UhgJ2Y7g2tp12rhAOmUHA8uFBibfWdyvfbZEQiCOlo
kHbyr7vaG0pcLwCFMv06iqo/aJ1J8ye3xnOB+/KBR5X6DnRpesTbk9rxL39CdgjvKWnrA4hrtWiG
yDCmhsrsNcub7DFGlOudEYI2wbu9P5aFvgsVlUf7ek4BcqOcTw6jYWp4O6dJQ20RhzwdG+PSPExx
Ol0qr+vfl3kUv9fC1Dt4GAGjbF/rz0rYeIek7ecTIm+7zgQbBy7qFaiPSUALnkarS4g3dlMaWKdd
uZHzL0urZT+wqM8fTI7d0S+1wlyOmqK7ys4+3VrEFKeB8MuyG5KntzPQj/WcqE2jXen0GhdvdIfE
V+QJZBuhs3ONbcayoFBJf1PanKsxUn8yM2jM6tWqmuFbkyrtFzz1AEEPmhXtXGCbsSR2gqcueLQ1
trtCzCXWJ8ZVG8X0YwgjfGF50g7m96rnMb+zZ7a+nvQ1hW2P8DvA/NtZ1FLTW1rg89dUoNCDpD7K
gGnZnb1OXf6mwQ8PpF2Sr/d3y9YQQYWAAZJLGGjNbdCqRjisbxftmqA1/0mLMvWx0BuM9oAX0DX9
jWCyiYHsCPXS9d0hOreeQ6pn1ypb0vpJhSt/MlwFPeJEya2d6dw4yqVEAwUKkh1aFqtEoBrdfhyz
lKPctlLvmGHAq/LO9vRvTTMqxx7d8l+0laAASKbJA5AUG0k2PuHtZC4x5P5KyY2ro7jNEQKVUfqV
46ZHOCSKr7WGc2ZJazt0941PCHSMwpX6AmdZA0pmp+3HfjE5f5Ja/5trO9e+U0rpHrjkTPPT/U+4
MatSO5MOEOBYbsjVVnd5HHjLbFNeTdr83VgOP+tutI4ip0DO+oSRtrNmNnaFZLfLBBKnHho4t3Pq
uGU9JZS0rrZRq/2/Qzd4+AhWhdVfWNMh1W8da8yjQAt/2ZFk3wpN7uFISxQD5vlqbyS5laKUkxpX
xVHqjyC2iuziGDPyqADVsm88kEaI8MX4O3mPDf8czQRqJvJgvR2zHWWijDnDr4tiZ8e2c4r+pCVL
+LxEbnNVe5g7x/ufdWsNkdTxcoHZb1NLvI0YYVekGp2hX6kaKx8T3G2cY1MNaXbO7KXIdiZ2oyVH
DPaJRGiAzlhLwE1aDb0TQYGPS8tj0I29wj46haBqUCrLIwlach60rPRHUYhHxXCi5ENcK9Ej5RTt
8/2RvwXIuWjfATmSBUFZhVylKq6RRxkCBvnHJLL51tUgDNNPyin5XLXL9MStIt516Vwjxm+PCElY
EyqA9dT+ACtJyRquVHWAILSnIv82g6LETF1DCmoC4Fs7omstADjHEu3HEP5H5idhTVoBQOs9qB/K
wfqofMnAU0FNw9p7597baDez+HjM0rYz2XVrKQSQa1mcdKZg0dc/0VcGdR9b1ntUaJxLrGXF57It
h5PQE9O3+6h9HK102Dlo3m4+Vyf/ZnFQ46fIsjpoqIxjm1u600cSmrQ/TAm4t4nqyCeh2anno5aE
SUIDTXznvHl7wLnUDSgNo9jE+baGL5UIlg6pV48f59AYfi6uJ97BA+qUr0D2uYItM3KiX76pQJVS
vCIpl9YP61q6ORdYLYnYvRaRdonbTNf9TqTVyTIK93OxNOH3+0v+7WaXz0jMufC65Q5QV+dajKyO
CHvVwQdBVD+HYbAoj9qSwRZOX+6Heru7KEQC6iF/guLPTbuKZRYRl22ZtR+wr1re9eZUvusRo81O
3liEjyYC19ch7tVTLDKjPTQYiXy1DBFXfmFpSRAbc/VvkmmV2Fnhb95BsCzAm3Ly8J2BzOu3553e
ho1AobL9UPR68xO6/wS/iVZG9XB//G9WE2RSyXw3dVYzF8kqCRFeUppa2M8fYHLA5DTLmB1jCp7o
VheVP6PFts//W8TVcRamtjBnxIc/9LAzuoPimvlDGInufQIc5pIke0TS9WJif3JIYHjB1cwqXt9V
jd0pEJmS4rkuzewd17LxjIfdVYvRfd7Zmusj8SWUi+StKnVvEai4/Wh5U8xlVBfFc+KEtLhMPHWB
9eVVAHAWm2xX2N+1qirnQ6ZFxs6eWR9HMjbcMTq71LfpZqymte+sSR97N3+eJlpSSd7YUP8K149s
mPAnrL2NnyUSiH//2sd8iSqPPxYpCjhrS6GsRGe3VuL8eRaL+qRX7l+a2cXgbJb3Y1FnO5t1c4zc
/ZBIeA28Ed7KUgVNJUsUz7Y6woOLaBbp/gwiMDzVWtQeujoyHzF1N/rjLw1TinIAY4T6QuMCWt76
/dhlehtV0Rj+FZWN5xxR8tenQ6UsU+oPnjJ8Q5mv31tMq535fzGlRAydCj7qGp+id2KKKqlnZDUF
8kmOnh2zunY/zvEY+VE4V5f7Y5S5/6sqgYwH4ZAzh9cWEdei82arz6qCcdlftGPjA6GXRw0Ex7t+
qR+6efD+KI3EORuZMma+W2FSuzPHq336Ep/iBFk7WQUGzqv7tKauDCqhiwKhzelD18/iqY/pb4Lo
Z/PcH+tqo/5fLHp9UvUWaMwagmzx0CFx65W/er1qyw9OpDg/bF1E5qeQV20CiEDiVEra28Ox6epf
NouScw11DckoWXrmOX17UITRVEzYVPNta228gEjmHVbE6KLWk+gfNUY87ox4a3alwJl8AMr3n/z7
q7papBemlichjiRWanzL3XH5uMSL+b2ET//j/uRuhgIxDKWUZBV9vNtQthP1neG1adAnsRIeVARj
2KuCIow/qXmzk5tsfUqHGh7vEapqb2xZTX1KJwG2NsiX3mg/V7VVqB/t1K7HrxQjHO+weMNQ/Btq
WndpLd4RO2ngxjZF9RDMoTwfWLzyzHo1sTXgvTDK3TTg7Jlp7CHq+x8Jk/mHY3TWcC7sKd4D6W1O
MDwUeAjUDagh3oZ8kTDQMiUNzNKepwMSSE5+qJnm5Rqmk/bt1z+nJHkjcw6kihV0Gy0UU2tMSZNh
nDNhfnGYmmhxrkXhFvo/yTiav1YseNmanABAAcAgUGtYDS7UoeRpUZIGhoDh/WluljZ8Aohn/XBF
vEej3ZrJ18FWuyLvCxruqpMGlYk1kD9yApZH0VXLQ+NU8V5bdisafAe0pOi1Sjze7UxagDjNQcFd
s6yzUHye0jx10cfEm/GTDhPR2tnyWzsDrBBFFx7HZAXabTheq5Uyt3MS6IoxFL5Vo0ejl3Tg/cLg
JXmJRterDGBQQ/dDzbtR/MbOgDQA+gtgNtJS+m38mk5XFdUO5uZd63zvnNm5aOmYnSqlMz6hI6Ts
neqb80t9EmQKBWa0CW4DCtPuEx3gXzBqrbocvQzSq6/H8TAeCrXZreNvhnNR/EMGimNuXQ4d6ngQ
NXrMgR0bULS6VluyQ6c6xUG4Y7uj0yuX/ep2pnyG0hAQFY7VdWo5h6IrRZ7mgdePbvOkzsliPI3A
kw/3d/vGccYSVQFxg6PHgUb+/dVxBiAoGtrGKIKwmOz8rCWmlU5+Mrbz2WqUZXmsnNzco+pvBuWd
B24fc3jIb7dBRyN2mkH6sPVTWKK1NdF49pV+GrujqDLDPmtLW+45rW18Po5smAIc3VJRaRU0ciGd
6o2aBYrVxsgdaLzizRYpo7BOYHaV4MfvT+3GfkTTWsKNkUhx4TrejlID3pjO6BwES1GVn80FWABV
g8XuD1bDMfRMEwacZBxSFD5NYpnd34kPwpPczqP0u742FpgOLt4BeUDNpGjOVo0qgZN1hfGcL0vW
HOJJN5Lej+pQdQ+tUgzun/cnYGvGaQuTQ3NTg+tcHUgevh8iCVss2KLGep9oZfkVoEoY+qkqvt8P
tbVdJGeZuiylLbAkt3OtmIIDqV/KoAwjbToWs3CiE/j9X5ebB82EmPeLGgOPrlVBvWptNHWEUwZR
7Fr/0KhwfbvrS3jZJZaJ98e0OX0gAmVvAvjA+nhD3cTGv9UrgoGKIBGcKcAA1HGgBBt7TIrNWHSI
wOPRyacOczt/UV+MPbygPGgyK9PeZdnYXUTJVrposAf/uD+w1bNOXvlYX8Iyk0JqVNFXGwOyZ+xV
Vl0E2ZDamE1g+u6CEL5mI6xyv5+mn61pTO/uB90cIT1I8DXkxXTvb0cI8nSp+tzGOC/rzPe5yPsf
s9UO89ESYM+O94NtHXC84VAi4Qzn/l/d/IXs0GsqKx9Hmty5tBjAzX6itbTr1EWPcIlFcr0/3w+6
NULwfvJVx2uZd+TtCD10cJXExBrQVdsq8ScPKJOUy36qI2evl7UZSxL2pEgsVher2UR9zNbDJSwC
zxrpOdjwAE6VNRZnRTPiverv1myCYZK4Nh4YbwviINvqOhrLoOjggr9PcmP4psd52xzcRu0/jw3l
uvtTuRdxNZWJ6SSundtlYFBnKc5oWeQFQLMW65Cijd1Hnou/WOZ92RS0dAGVAOFjoKsZTRsxdGMu
qsBW4wiovjd9CJVEo+CA7e+7WUvLL78xRh4U5BdSFWN9ZFpLt9SaV1RB7MTFBfMQLJurWkFW0Sze
c2XsKbdvLplX8VZHzGhFRW5GZRX0TlSGh3FpWzD5pV1+z7Xa3WnobN0H6PbRuqUFKmU+b/fC3PHh
IowGAkct2uLY2pMO/6Fym99In7i3acVB6ZKyYLdx6qn3+oiiQtDSOPmrGeOPrZGEjxWqp+/F7P0a
WOZljbxAraj7mUB01genkIjmcqgCg5aAfsppyn1v8ng3Vdpa/lIgSmopITu5Ln+NYKgA7KSMyrWy
4jwUpedXpaZU6AHqUX20nW7vZbYXcvXByqhM04QjK0idNvpUVE34JV26/gESx+eyaY2dKsLWYiQl
ecmuYb2t0ZHkl97S62aJNTpFzqOTOsbZDou2+WK1erYn5LO1Gnm7I4sDwlVqX9yuklgpmyyKR5Z+
aDkfU6VPUCxqamvnittKOFnwsjkFgOINwAAfsCzsZqsMemTJwycsDdX+ktc2lhdk+O+FNXThoQ3j
SgX0Xe8p6259wdfRV4tTdTqZrrikRouhfoqqLOrORaFVnp9BTVWPHm54OxnS1rzKCYXUj0rNGz/n
srVRmEi1MphwchwvuqKNzbkc1D2YyHYcXkjwNJCjM1dHVyMKNBRJ4gPU/5T6Xy/RxvqjR5nkF7n3
LxtcUu+lH8OL8t3tQiHFk34wPRuvSQrlEhftozmho5GXzoe4qsLyN+45auvAieCD6zCMbuO19RIq
ZJ5VYE7h0Pj5GFbHOcqXh7YRvX2ILW+vr7+V+yEnS46JJgWq73IVvXpvtqIcsZ7N6mDpUvekTOP8
kCu4lWRdGV8Wp63+8upQOd6/6jY3xqugq3SsbIysbjqlChRlbB/daukOJY3W/xagABce4N2nGkHj
d5POdXs/8uZwwftIjCPI7/U5g2pCHcV5VwWI3CA0obSh69cjZLSUxOKocoz3B3c0966lzQXr4CKC
xyttzjXQuc7GGqHeiAPHpaR/UfrMcU8S4LBz/W0O71Wc1df0FpWXe2qTtIzNCRZT8i+OdZqUFUET
+JR0efOcRUK8vz+pW4c3sCR8qrCfJr9erdoEORrgGvL9sBTKdEkRE1LPjTHVxnvk8Kx551jdDAc3
gZc8T5Y3HGleDV0/tV4WwHfXlX+GDv7YM5pctT34Uqw2/fv+8LY+HnrLvC5BgEh6++0WEebERRiL
Etx2S0ELtxsSwqb17OVyP9DWic1lxHOMKoVUUbgNZGs4lE8pjz4nq5J/RKVHy0MFXaQ81yDioWBY
Rv/wGyGhnAFKo/tMv/s25KIjlzd7ogiqri7iq2cBZPxvqDTRPUZicMdDjkxOu3PZr3v+L8cqXw86
LIQoOmzr3NqdG0dNHOWvtF0i63u3ANE6LwI23U/NHKrlWJh5rl/6AT27az7mmoPcWysMC5Ejc4x7
36mAz1/apouT95ik9V/vz8rWCkN5SWp+SanFdRGuE3bUN6g7BmYdLV9K+CuDP6f5/A5HLO/L/Vhb
H10SUfgH6j+TcfsFkNMa3H6ekZYZRjQ4q9wo3U+uW4fvTfBPOr2+xaHY/xvnIF0bGptsIao0qy/A
m1uUiaHkQQ/bpz2qcVyPX3RhpqGvUic/eFn6zXWXwt4Z7dZecihGQ7wGZ4gv7e1oIe0Kch+OigHb
Vu9PaHJCSQ6aOrV7wJKteQWoIxUqJZlpDVgrp1YoaT0XQYegSnjUk3D+T0tyFbXIsPxmddq8s3u3
hgbHh3XjUr0l6bsdmpPjoCzmhK2kFGL6FIulzS9t5Zbj4f6K2VqdshMEch0MFvXv20Dc2NaSlTy/
RZYbMYL/bdI/uOrcd+cunse9pbI5kaiRcUCQl8Npuw1X1APG1TYgilJM0yVBAebJXWwsGRKROM4h
jacp/J2pxMVMdqIpoFnyJ71OSrIG2VFdKQMtdTn3liqkV2GCavx5fyY3h4Z/gUwjqQ0Zq5M9K2ok
JwVPblsRCc2ZPsYHNEFzbzzoYortYwpkY89eUT4u1p0ECt9g8ClbuvA6bgdXZEaVzaj0BJODk4Sl
pmXvh/bSHZ3FnSGAQTp5j8dA+FCkWf2R2mD9z/1RbyUJqCqaKMWg3Iqa2u0PsDBgyjrq+YGaZGXi
h0LVauhdIgIsX6Mxr3Z2gx5b4th/3g+8Nd1STR51ZbYleN3bwOmccjlTcgjcSlFPPBGQO7UH4eG3
2Fnd185Mp2UnNdkcKwBFTPik9oK7WrxqXRuDI5QiEKUzpufMgxD1qCh1335X0iVGSasVeA35KBdl
v5NaY0oN5wN4Dv2c1Rnb5LU1SrhRsBh983dkpYXz5IEsAD3i5uXfkxt3hj8YQL93elVbBwRYJOgd
UA3p/clJebV9VHvu7FnpqPOnKJmdqjjrpifX5uD7DDQ7BV9x/7uu0bov9zktDZyqUK5EWWMVsO5Q
8XSzlGp/O2p/WlP8zhx1av1qP0XvY6fNvrXpED+mqtP+qWdl9B6vneKL1s/Wp/u/5O3nRn+Kl/b/
9eXhhN2OXEumyllwSgiUEK/x3FCcJ1cUaQzwHNk0v4YbAijUm7qP9+O+XdnEfanccd1IQOxt3AFs
RDI4bhwYzlBf9NwM0xMb1xKHPOkX+anrbCcL3ph0GZOXjBQohc+0yhYdB2ah1TtJEMpWlapo8896
TJbksWhwRTmFkz2JizLaMY8BpZDStQ42PtQ+siPC6fkObGD754AYBY8rS8PGag0k1ANKq6Db7aSk
rUijVuLf0ugtv846++QkiEXPbZxjmuuoc5DYI/8xjxCQ5WnS7Yo4bP4cTlgwE2wAiYW5/SLqQl6l
oZ5G9UNkjj84S/6gUzYev87uIFqfmnyKksGQujPG6RUKyQcImkrzQbFdCPlxO1j13sX9NkOQEm+g
pvlYMDHWDhcYWQm066Y4WCbXhhZt1lpxpouGuNX95bgZCFKLdCcgJVmbMLd6a1tN2sRBY3jNQ0IV
AyVN+MX15X+Ks3YPr2YVRBO+UUETwyLDYjBLxnPu5PjC3w+0tb8oKiERIRGWHDK3X9NtVRWDzykJ
ugxlIZ+am6peTBRhxnNjw/dEG0tt3PP9oHID3V7ULGWyVDY2DyTUOm+DNqisKGWkJ0EECz1+grk2
/eNpefRhqsopv8BrjinRj8twKefGzna+4eYKZsRw8SWXxl63j/TE6jWjafD+G/rqT8eIx/dDjFPw
eYrAYPh5FyPOGlWpvZxS6samr03DaJcAXl3tZ1mrojnen4+31wrzAVgOySQJn1sbAwpTTcPQq9Mg
Ha3yz1xdWnowWJad7ILNfT/W1gpGRo5qAuUuNs1q7mNcdTptSbNAgESfntEE0FGlbdvJ26sIbUeC
KwiLFcTF+i3KuR1mIu4YVWTa87EG7Sn+Q4O83uvvbE0fb0kSaOAHvPVWQ0pzvWscJQOOo+cf1Cmu
/lYG8e+8zM4ecnVrSHD4AerKjfDGUi0PkT8qeisL+BljfkIbsEfSlg7Fr7sOA9vH355eC1RhcPy3
O0Q1BlUHypAGQnTqw+DmCEIVpLFHMbbmo5Vb+hOIh37YOQ3eZtC3YVe3bWHjQ1SiOhwkcezMn71q
zJPviKfgyF47cZ18yNx4CGHAqE1/GRQRXcVoh3sKElu5BpIOkM6AOEANkl/hVZaV0k62+jpOAyce
uVOjCA9zVBrUP0BGtZ2/9LCY38OZWvYUhLcWEo8V2q9SpgEa823gpB/jymr0NEg0MTwBfySn0R08
SqS0se3snIKb0WQ7TRZDZO5+G82LZ9iR45QGqNXkp2aevC9eUs8UE6fky/1Nv/VdaR9AZ2NQ3JOr
71oNoNmtOkuB68fIiVX6VAtfJ0FOsa+LLP3QOQaw2TrL8sTH/c45qFpsup/v/4qtAUPVpgwPtQqk
zmp6W63vlwEeRuCGaG8c1CnR6k9VkYyObwwVlqj3w21dbSjRwY14YTCun4M6zAQx5tzVNSWnn4Ol
/jn2CG6nSHV9BQad7oTbHN2rcKtVGzXmrC1FgfmpbWTtCdsix/tULwtADx68yd4ttrVJpJYAqASc
Qt/UTotOuHqrVVFg46OQvy90NewQHEMFO7m0qad8c8JmtE6x0tr1byxcBIzBO3E84Yi1+o5cg/OE
TR14dsseP+O3IcX7lTo/uiVKY7/xEeWjFsF49smbksw8AmBtiRU32njAV8d6aupe9YsxjY+xMzm/
3E4H5EEH8wX9iGX26uBVzGRGY0iJgsU0y+kYF3bkHRWs3ney+q3VwttC+sqSQrBIbze/Mwrq4ljY
B51okmvatoUsxChZ0RyErvf6zrC29gLHKZsfzCwNmtUn84qhCPuGN8REJww/kMW0vitzZZxcd0z/
XCZj9xDfHCCcC+gOXMkoTN8O0MioHNiAR4KyiIZzPsRefVCySiBKhybE8f4q2QyGvors73Fhrsta
KFZHFXJfcRDrRlucUNuqZl+H2S6QS0Kz5H60rcnEpBJUp6zzUs2+HVpr20pfobcZVNiHHEvJlXEg
Dp/QS07+W3iA//zf4q1OFg3yypz2vG6QgSwRehD/WW2YfSqbfjxp4xDvTOb28NB9oSrJBl9XV/oJ
siUOFUwmklo/AMg9W7ON71HZ27Mf1tbwGwcnbwAJ/KOMBEHmdjobO0wajYZDMNilNh9qnNv/6DIR
ehfybmPncb/19GBBYv4IMo7a1erb6ciDjCM1hSDXGvWkU5V7qIGpP9mx6im+a3QV4qqq5y94M3z/
9c+IeAZVRo4xaeZ3O05ciXIV25csmIXxd65MaurbUZc9mdqEmV2k5n/dj7d1Q1CNhL1Gr4UkcpUW
Z1nRWaUyQW9w7OYnP0uUx6LKytNgV8YDWZ734IWtvpzuh93ai7wuMLiRcotviHMw5mmGOz0Ay37S
300jpaJDayvJtUxrpdhZq5vBZBOCQxtg/PoYFU6VdJEa5wDmhi6IcE4Zj5Yz9KfWMfvp/Bsj06GS
osoKf3ctA5WrSSlSK6ehFEE1QPyu+OQqOS2dzop/53qnhQfUA66IZCHeLpZiioplQEUmmJS+WR4c
7Bu+23VcfkRowvLFjJK1rw+RvucHu7loEBIElAEbmlr6bdzFTSx3dG3eUrhUw8grpYROE32inW8e
DGl47qPwGF/uz+zWkcNi+f9RV/npNDlOyrOLR2natH+blet+YIEtlyVBre+h4BXr7KzSzXGik83d
hB4ol8btODH9aWNbqHlQljyu/EXz2h9lLJK/hyXz/DnWxnM54im/c3VsHD80eqjjQbqkRbvWKh7K
ktplk2SB3Uyfi1Cpj4ObNZOPzJ9WnHDgjf+Ccm31/tzluXe4P8vynliVXQgObQ2uHFZl6+LVrM9j
gqpNFuR6E79reAWIx0px8r3W98bcyiYIMix0gODzr9aQ3fIAIQyDVOzipChxeMJxqmh8aubiz9ED
yVBm1vj3/dFtHAUgFqSaDucd33V1S7r9VMKxgPHEmwALxjgX4fysJNI/G6X3Ov71OgrhgNogA003
dH0YTFVm4ZVXs2RbnKg9hJD+isFO7TGrNnYGWh1wZCm2kj+sVcMGbemmoWjyAClVSrwa5ploz02z
76TmHPtRE+vhzjG3+flkl0OyHFFeko/JV89vJVIMq02gjySjqSefwfCMra8QaT5FY21W39wmUhF4
b3DM2MmKt0KDsmZPSkqyvgZbu0O2uFpi5QG6I81hEk30BXx+c+rrJXso4kQ7ZlWU/HN/4Wxti9dB
V8sV8CyA+QECaVjPruToxFiTZkm05+SxGccEqCsZKm/TRqC/yzgb6NM6XiWGa5Y1+vDJjtPu+Bvj
kQQnnRIn76ZVd8xFzhQOrpuDFZwN9TiiYRUhqOIt3s5C2RwQ7FTgJnjVw765XSjQP23R4AcSJGpu
XbLSmqKT5SGdsnNuba4KWQpDdwBS85rhm+dWGM5eXAZ27kRfiwoRzZOsY+W+lnaO/shV3Wkn26F6
unNcryKzKrgBaXEQl/wITtXtCJs4zJPMnIrnNIznxyitvvbcxh3MwlB7SLKJl1udTw/3v99qy78E
JT0F4MwZzZt3tf+KQa1DC5jwc+S6c+GDW/G6c56YE28NKzTw6hu7vXtpa6DQYVxgu2SnbwTQhiYK
9ZT85lmm6Gcj77wH1cAkK8Io7WM32/kB1fi9oKsT+2Wg+MpCqqAuhVLHav1E8TDDlazL52Y2utOQ
LJp5iqJ+eU7JNvYsFFaLlU4epyhdKwSiIRa/6aJ1TcIiiizvFGkAM6XieZj6eaFOe9XL9ecjEB1p
2bGlnM+SXb0wGkML86HovFMcorUSzqb5GefwwZeWXFfhimrn+bT+dC/xZBpDx9LiZl0dX2Oqa8pY
O97JTPLOL5U0P3YlyzNT8+mki1EDxC72CuHrT/cSVEpz2Wx8XlHy76/uCI3k140V3Tvlbt18SxTR
nGphJxfakM1O6WLjw8lcCTQFMEjZgV6HsmCityZuB0VlHatIF4dSF8UOcm6VmLE86B8gVkc/iMQX
ZPJtFKsZ09AoJw9+YpT6kVnZJzPGEUHXyuJsK6hxVd64XBDR0U/3t/vb8REZuhbQLflQW/Nf9cgD
EtcLvt9UaE8AG+xzbCPh/79FWa0SfAwLPbQH76SmmnVebL060RveI4K+XftyLKxCmMNs7/XrOhs1
oy6N1juh5CoNEkeTYnM8n11L9KdEdN7O+bw1d5JbR0EZUBPaWLdfjV/QtCY2d4zFSc/JQiGSvoy+
c89tjUqSRFjnqMG8oSeqoVq3oojcU7u49kMGizn2W710gE8ZM1UfAI2/Oi5eJkBrSL80liJFrdtx
qc4S9pPQsvMyuNWzsOfmGcGJ9Hh/TbzZxJho4WWhvxxY8oPdRokyzRZGhpdVs+jNQbXRmZnaMj0B
Ii13Qr2c5a/eHpo07KJYzZ0GXw/tjFUsxa4VpdOxBOqiJv2aI5ZyIVVQlkMBsfibWfTiI7dAcjI6
N459UVnhVdid/TMqup5cE+lUc2dHvDk3+UX0BoAdM8eoKq5+Ub3kuAWEY3b24q54Vxhd+TjxwD7y
fEMS3l60xxmN7p3DbGvKXweVC/rVuUlWWbU1tuFn1Gjbs9Da8MgjUByGFJ/tX/+6NF9RUQSEilua
/CmvQlkts6vEhDLjKkE3CbNSvLTFXNJOTMv6N6KhbPFi4QJsZk0B78OsV4w+x7mjS5CXoKzk2jSR
3M4+UyNq9mQM32xJPp6s4f0/0s5rSU6ka9dXRATenAJlumknb04IjTSDh8QkkFz9/zD7ZLpU0RX6
9qmkUBZpVq5c6zW70rxL++wix51xDFFT01ZHlCCKJx2lL+im2GuWaM0cm9K7BTC5tm5gNPkyyqJc
RReTCcQsnW2TW0DZvYm86LIe0Axq4z4jN3t73X67iVCB3JWY/sVnkldfxDQzt82sDeb0YLde5n+a
ESpozk6Vd8OdXfNMjGqcQ0yJwbmDb8/cL1iJvf0Lrnws1bSdc8D+AcO5n5z/7BzdmKzMK6V2MNPF
+ZUObmnEa2OJl9Qpuu5GZLiykvRAdhQfDAeaIZeDZdvC7aeTSVTdCl6xLXDMmbydQlWiIhsgNjZs
4k9vezIWABCU1zgcGMJcLGdbVwCT/LE+qqXxIrPZplgspjxucCxf2LMynrIhj7ZKZDc+93J1aYf8
v1MC4AOixSUwdkpda5PAFpMGb4bttJtCfC8Ca3yChgtFG6/KMYhcsxmSssoRPfyzld314iic0Sbh
2Qae+CILGEov81LsPRO98f0hwjiy/4kpiXWYQcTciK/7Pv1vxP93LLgIu+wF4nSXPeeiCEYq0Pmc
ZONs5odhRqcJKWDV39VWYU5x0Fdl+d53s+VuKtvMeyBlCLLT2x98GeT5EdSfKEPvjSiyfvP1VrZy
ra6qoFwSqHLdOQ3M7F1QKv99KcbgHUi26eg0ZvD+7UEvtzQjQTLh6cjm2l/gF1var/CyR/N4SZah
3KrPxubVTryAIne+2C5SDREd8uXj/9+Y+777z5mdmIHNE6BR8x7I/99jV9FtOAa1YU0HrTS26UdL
6MpvdGcvI8X+pWh+UEbdJVV4Jb8eVdc6ZzbHWiWtNm7+AR21eY6xNquM0C/GZb2xfa9MLMhMsr1/
fcJAMb0ebhb029olUAkWau5pdqbsU2Vzb8/KzEUkVVncSpF+3z8U4fd+MMi4nV52MaKGrFvv58WW
GBuRInSMCfBtP07GnZ7pmnueuQ6eJio+Nwphlxg1VOKQyQRNgMQHREzAYa8/Fc+DwUkLtSRTZmif
/CGVMiyawjPiYWtfTL/3IAyD835Jx9Qtj4OdG59SDbmsO3Dg0y1Hyd+jFpkbkQMOBog5Cqyvf00w
21PXzvma9KXMvqEwkd1Xnf63XDrtA4fKe0a1uHzPdXWrHfF7ENlTRsAiHKadWXixrbdSNmOv9UuS
Ut09moWVxRm0lM8AgI2HNs/LdwvgqEc73cZnzXCRE3z7WF39cIIX0FJC2W9y0Cll+cHxWAa0H2dk
/d1gQPp2RjgIMSF3i/KsqD/3Vl//DTS8+/z24Fc2HwgLcM9k6JClLnULc+QuZbry8XW+aQcMZKrH
IVhNhEPUPMWLM434+OnDH9YT2Hmg22iNooG9E5guzvSKWi5qPt6S5F1eHJTtqcTDUCA29UqA7rWm
9kTMvGXh9Zvu8b/D2rs2NcV7ikwXw1aGnjsTRojg2vTtm9p51CBtiy4y3Dx4adK1OMzdmh2dynnW
9szPwEnu9D9MOFrAXFm8Y8lOX29zSnHEarTrE1oW848AOcE813PatKAz3qd50b+ftPwPq6j7SXcw
TaUrATQDRPXFoOhdTZsx+SsX/uCeNJTuRdhOefrrz7+NtNKDS7BbEF2qxwMj2oWja1S1x3UgenkK
Apyu6SJazcLLImusjGeFRbC4kQdcuSP2oiJyVDz84OJdfJ+t6jWtioZd7AlxTJspfVn64WM7Nu2N
nXvtsDIO+lNk6rtO/uvl44moS3Oc10TggPJx7JX6ZHaVf9ay2lyOnqfkc2YOAW8vjJpuBOwrX8ld
v/sKspRwBi4iZLphUUnlViUmkuohB2hJzLnshntrM4xbnYQrUdGjrr9XBiibkqe//lArr/0tK0aV
GMi18gYRVpzbk3nHExtYZtH8MinN/OOu5UfbKsXPP95IpLDIGkHi3IuOFwfV5RG/zYa3JfacqvRI
TgkpOSxEn2bRqmSQP7RzIfXYgzJxS5TqyocDvAHDaOw9VNBFrz9cWiVc+mrdErMR5ZcKel4R8Vip
ZiDrqoCR4lNgGErMo/VJwx+tLOb2lnLBb168HFhiI71bntY4lV7OvrSrdKkHjaUO/JmR2sDR4sxC
c+KxNYutjRZN1V0e9XS02whJyUy/azejFDHVW9eMmrLM+4O9S8h/19u66JOqqLtYmotHW+3txbKZ
kNdJOMB+Th7YGpAYv0nfbuAccS0310QfFvXVt1M78vS+bG8McyUxgy4DDMPi8BG+zdfrMjv15Bh5
oxLqC6V3MDa9OdiWDHb+XVO2p9WR+o0n3LWtAEaXxAzM914uez3kVGWiLE21JQG1IcwVh3l+2kpP
f2oRp36G3OnWYVrLWdyh1OG8iHlyb+n6Xok3YFyQoAJUt2tE7z/xPzm3jViMNjmlnnSLZ0yhwovL
eQymaqKYVjripcwmO4/8zq/jYuZg3Ais13JEAiqBFRwav+Gypob7QVGnyE0mvpUtp7xs5NfWpo6F
bFqxHgoXFknolGpMz/4yy+K4YEVK4zj19FAGlbrxFri2IOiokiQD2eYxfxEB2ZZrZzS5npS4VkTj
ENj3o6BFbQgTZIObo68K6+Od5hfiObX67Pj2Tr+SLEEPprhIEX2PjBcJc754OSwKw0goI3o/G7l5
D3R48vtaGEYXkSPnXeyq3e3i7XGvbX2SBXY+5QQC8sU+9DUzz6phNhJXWEtaoB601fJp4K5FFCb1
tcmOTOEV6T9vD3tt7wWEQADyjM0mfL33VktvC1PjVOVaZcVIkVkffKUPkaFBrgVpUx6GlS6hVa/1
DQ7ktUyNFhqKaDuxnpv24vZx4M6n5TJuyUwBqoikXsli5GU/GN7HOqhkGZYz1IlvE1J7+QNQKdDk
FYojiLOmxh9bgO0HcFcKpopD/R+phdcTYbd2ht282JK8RWVrqfABgwmah0oXS6yWYQoXfR5OyPkG
d7JEISvtbD0crfwWbPLacURglH4mXq/sv0tYNOr3Wek7/JJWm/sfSrrix1qtWjSOWXEu1GrFnuZ2
gAzlQB18K1R3H0wUQowlW2/F/SunYWdCMzfwVHfA/etZyfmj0l9M1giByLNDbe0AAWxbYgRzxZNZ
6UiltG3e3ziEV3Yl4k8EJCArO0vmIjeoc7dr6ZKrRAXaqEfG0Kk5qqjNZIfOJQxDBRyxFPTTVcSl
bVD3u3ERXUnDeJ7SpaGpjNbbpQqNpVGhlijIJrnS7aNItz4cfAj9fuMZf55tAhPfGVswt5joi3hn
d+sw01bjAsJdN1FjCROYEynChYD3aI6YiYajKqvmnZCW1Z/ePv9XTyFYJ44haRhd9IsV1trOHjXd
YIWNuYhmWzlPhlEBWPPxdr9fta6PkfYWz05j80heqY6HTt9B1X37d1ybcNIKlxcbCpAEwNcbrda7
3nDGfdPbBj53rSriTGA+j0ioduOT9y+6yGUoxlAO2X0DSDMuhrLwgpFIKegJzyXzXe/W48EsDOPd
2x90bQv/d5SLecX8RQPhYegJ7sHa/SaGfggntza+TGudfm0RqTjW6MneBYBfzm8PfXlokWRge/I/
8P7mJrsEs5LCFc7qbyqphjR49L26/wo2sPyiq6YouUXMoA3lCDfx7WEvL27spbDbofLOo8De5S9e
L2FDx2YwESpO0LPcIAThRRGEVtGrU9VMQsbKLQRlUtF/6Cd/HuK6onZ1A013uY3230ARESgR71tU
Zy+us8BYxkBVhpcov5xhudHxtGNjKEFq1NXo/SG6lqSRXiQlaYoqpI60QF9/ch2grd/jyZBkpOqf
mqbso2ZMm8TdguWdwlcVWrVv3MjXLjOFfwelMsxcs8y/maNnviyFDdw0qcAQRYHwFUDeafI+dHY1
PCGa7I2Ht1f29w1FTRaBdGhCLC+Nstef2YuRpcuFn6gU/QtdTvJdvupD4khtLOJBG7sPRrC0241b
4Oqw9MqhY9NaoXj6ethKOp1j17mfZKXp3BmWxNO6mO3gncylGTet8iKVeuutUHQZH5jfHTC1N3Vp
7xCbXw/bWbWrz0XAHhKuRHfMy4Mgblwbq5q3p/XKZmUgivswTZDIM/fv/2/eP8h0ynBGSBqP8gk+
E/LYp45516AB8eV/GIoOHEEBUNZv99nY9XYRLKWfOJvMH8fBMSEG9yJazKy7sVmufdVu8kdoBcuH
Tt7rrxph13ow24NESKd/NPR6OQJlcr4ss3fLYO3KSaAMtXdvd3TDbxkkvd1g03AzTqSWzc/D5nH8
cEdIljTLX0axBndvz+K1nYEkEoZQ1IahrV0s2Gp0aG56g5GURTXBuNqqn6mZzzcm8Nq2xxoVGjfl
I7QqLm4OCJOARMjoEt/rMPRWzTiCE/Em504g7ZCeLCdtT7NV+LfAFVcCOAxrakGgRSiyXQIGvXSE
CCArKxHmZGwh9oXq3sZp7Dw6mpFGgAjNU+Pq6kHiy61FqdPcpCtc3pr72aPXxv2BNoLFOXy9ebqW
vRNkrpkssreh6NpeFw91Vx+HZp0R/nNrQYZQFnW4mTXdobfX99rMe7sCLuVNyraXJ38hHPS2nVmJ
l4+49K1iOM8tB6TQ8uGDKjQ/HPHhjd8e9Nqm2iPr/tFIo1z26UHOaBSjciOx8POIC1p9fxVT1397
e5Tf8jxmFsetvTD8r7b8ZSavt52fw5Ayk7YNyvuWFsvBnUb8zLTJPNAh9wCmaeKpz7Bcrye1dfFY
BLf07a9MMGjsHbvMHtt/z+vlNR1EJLcmMJLVsWc7O+BePdrRUOECHjWrtVbTYab7lJkRVGPOyI2b
88ruwqCbqi6ta0RlL9EXhTXL2R11O5FLlj0WjW98zLrJO+YoFk6R2tbmb8trtdj35a2a8pVQRT1h
L80TFblCLxIT7pNuVFVvJ0UBN+yMYql0ohFy41drXB2RH/pp0c3sRii5EouB+rPmyOHvrM2LlCzN
+kBfzMlOVpQaD6mzje+htPkoUFjujaTzSvDgDcM7Bo6ty9LsP+U/lxnqLZlYhDATzSrb7jgN5uLG
85AJ2wEkiyBylPOYcJ4XW2uLDz0+zHftIgLx56cJMScWl6lmoS+/GM+dgewoMHEmDuognAq7Pvie
sLcbW+nKeuJhykryQMeT4zLz89Vi+qNdWMlUBNk/HcWoIdycfjxko7+EMp//kNKwp5q8walUYjMJ
xenS5XnzEavrzNZK5kXfftRLRRNv3N4Vs/BxxPCWh60MmhuluGsfyXnBEIMCEdfCxfaxzVniyZtb
ST1iZ03xzwYtBKLVcKR94FF8C8h9dTzas+wgHt985Os9hLAm2euMdHVR2kXspfYaFYg4RGgx1ycS
GHn3dlC8Eg8obKDPxHCUgC97WRU3QSk34SZ1OptojE1GFqzf8lz58oDns7Fm53QMaNXiCZJr63FB
PPkWRPNKYKZcj2IOLK6dbnTpHoX2USfyqXYTv7d9ISKjMXLxaWmkR4oxFL3+4JTlPJuHKSjb8iMQ
DMRco9HslAzrdK1upb+/Twp1T2gf7DjKweRQrxdhDTAkUl3vJi2l8fqQdaO8r0pnjjLLrt5VSOK9
88cq+Oxb7f9w/TM24GzMV6iG/Cb7vcoNNiibK1nqbV4j7hKEfzPZVV6k6Z2YHxZ/KuaI0puRhSN4
9b/f3hC/x0s2O45hEHvpWoMEfv3tmzl1RqGldoKzeGeHW9ssp7nZ3DLsdau+Eap+j5j7YLvcMOZT
sDMvJnoqTW5Cu3USry3UwS/z9lj1uXe2lvEDCUj6OcCI7rm18va0yblsb0Swq8OTbaGFCR4BZffX
30rLSzj40NkJ46kH8GRaCBMrfb/kBiI7KhVPuaQJEC9ejdGBPfICvpFuXZ1tsGv7LJCaXCJLA2Qc
PW/zuI6dpvmo9Pr9aC7dXbGutw76tZEcBgGsR8uSJ/vrbx22ruzd3LcTrc/PdeamP7PC1o/2vOZ/
WM0D3bHjHfCDoW65F0Jej8R127eaNTgATYJRvCCZhazhkZ5/s740ucyWPMYdOPgKGlPPkg064+c/
38K7nRmXnw3o8jKmFVZV1g6SW0m1LVYy1OP6Xs97GeY9FnhvD/V75rp36sBj0y/BRegS912pypLd
HDiJliFIGSGwAfA6c632y9vj/H4toH1MRedfsjtLeHENbXgVCVv0XsJ7OT8a/voOWf45D6tUt8Iu
3W4Vsq7tFupXFM4oABALL6JAJrgLe8l4qT2rNRxHi9fQtLTt2Z1bcWPD/J4S83HoP+xFAC6hy8G0
Xng9zxwvob3nfkYlZBmSAMur5pfyV3v4YS5YV4RDOnX2jdvv2rQSYFDD3dvgUENfb1V/koujV6mb
DDq97tB3ND8SneNEWlOXFRTR6q8/X0e0GYivRPZdQuT1gIPVm36X+W6CQpyYzn5t1UNoT3X2PA9N
sBygPN2qlV2bXWAxbB/Sbh7T+xz8Jyud+9m3ZqW5ZPyif+nndj7nXu8+O0LW563I9DGq/aK9VRe8
dofCJCEfhry8F5pfD0vcrNClZQd5gy2iCUwjD9ahqh9KeMSx4UxKHRZEwD6sUv9D7x+OBxURkI27
TRSx6JIabnaYGRZ54Sdtqsko32rtUEB5PS69jtUoPqo3ttGV0wL5gaAaoMK3T/LFt5p6R5mb8Sjq
OnfA6/wH5PCa74vlGzequ1d2LLtnl2vdZ5Z8+PVQ3soj1u4VlTmapAfsPNGoTSF0bLUxww3ybtGC
ro5H5ZH0DJFHoCqvxyvnOnW9lAJkO809EhRa8LS5jfhr09X41FTzLVD3tamklgyv3oJPQzPm9XiF
N+OKrSkXeGTbxuM6cRuXwDZXS2m3wPm/tRlJ73bt2T23x84QeOjrwcq2EWMdZEGCj4VznJpC+9j4
5XYY214dS2cYIluzKqKsp+bYQIQ5o+XvGF8oylo3QE+/Hxd+yt7tI+bul+bFFnILcmyrp4431GiN
Qx3Kv7TKMebDVkz1nWso67Nt91l3RK6m/fF2UPr3lvpvO2ifB04omDlsFUE/XMyDOfiZuWhjkNSb
qUOTbdsxXLxg/DHqxVyHq93Md3bQyIOWdpoMnc7DB9UJJruOlT37X1rs3p49zb91jsEB7ev9n5+G
ohvJME+T/WyhFHoJh8l6Iapu0BAINkyQPZ1TVVZEeWyaorzKGgsJjVSv41kp793g8NAPp0GtdA4l
DqLo6i1DGztaID+hG+dYB5mDAYgCS/KusurOGWLXQAUwRUjJOWyI81nRutrpF6RCqXLBGlHbZ64u
/WyIWtOixUlLS0VIRCP4EJVlgGJY1NhmbchoRUMwk+GyNUa5RfM4F+mTbBown/lsYfYbuu3aGo+t
FiyBHg6ZF2hnu7QtTUU5FZhsi2B2qeKdlQp6ceE8zSuZWrpqNjLm5KJ9/skwplk8mktZ8yDb0sDK
PlLFMYe/nSX3/HOqKxqG4UjIN+Yw6Od0PHUw+fAbNLcsaO7FUM/4EpSZm925urCxDJv91Hhx/B58
aiWA+ER5ka3uBtiFjAPJVJ0Z2apq+1sWuqplaNhbKe7UYMK0CpQ/FKcxW/rmQflitp/zDA+XRIGv
LU6mPdY+Gv0mYosh9OTm3ItAr+9a+KHrJ0qPaxO1Rj2kBzNQro1q6qCqc+FT2j1YeB6pECEfxzlq
w5j6B9x0jCai3ZP1GHNl5vhukYa5/UKpzbQetcUx1keouzWGioGjmuFJWyHChbNPw/FFum6+/XK0
oSqOPpZR+eMksco5rpWmT+9wFqu3U+Uijh9jTr9zn4wGokECDG3O1jvAqlsQDXW9+l8xq+3Wv3Xd
XA1MNlxegvc0L5vxJ544bSfiZVpU4RwQWijsqOvxzR5Dw9r6ug79vM3yJvSs3pJmtNJT2+XpOxhW
n0yJfij27ak2dY9BrUQaYxU5FVNYW12mlUjCISH4sLkt7TStW6flbELx4Z9tddGJIqID5ObFY7pN
3vBYaBDG8Hp2lVUbcdG3xnZe6V/VBh/BOX/KrL25HgUTjPQ8Ijko+i/wvvrm3kDNTDtSHpd9fQhq
bbZPnipNfFqEhYY+Jgh24E9LaChcyxYYvRsQuLgZOJRN2I6pcO/bwIP6uwG06e7wPBmDF0MUVulG
hsRb/GlOs2z8laVbVUTINpWoDeRuI8cRb7cRgI8d9CjmuFqqEYiCZWGKI/oQOWr3RpfTn4ulsxnt
wSm3dTu0GvLC4Sq1wPuhIfu2AwmN7nGYVdmFqVFNQbiTg5rP1ait8jAJMYrHgHctBe1mENVnajC+
hmNGOonj1tPMMyPLzF3zyaOlucXpPNrmg3Tc3rlTvsfTKa47wCInU6VN/z1taArct43rbx+Weu7X
PNLUKI2wXLYq+yWKQQLh0Y20CMhfy17f9MjUdHc8QZlvQThpXoc/2rZtekps8mUmzqXee/IOIldZ
P676aKqX0VHjuIBNzdIgWYfM2cIGY0/7V9WZY7aFernMZVhYgbaDR2dPT3+ldqOpH5boxPAZ6eNV
3A/ox1bvsyJDqgsSS4aoIVUmmzo7OothH2x28JIOutTvcyQctqTU3NE07/JOeakIx45mQWxmE+JJ
x8ZxwUagHN+433Or17KfhZwHBzQQrcpDbspSnioh9P5oytnM7lncQfwUyEMMj9iQa0DpXLvSOQuI
zeXLXzJrq+0IkcsvkaGQzjyfs4VKFdeKPxk/qefrWRaiqqur91o68I8sv0ir82AqhEQrqnPZsxh7
OT8Zea/Nd7oYm/UzG8RzI2tZexm5gz2K0+waa3/OzVnPz2oSRn1ftsM6/6U6JJO2ZJgyWk3uXBvl
3TR1C4biqhAzQUpoNIDMbCiMHzP6X+Nd6fetPK6Tnq4/WsEFEvkAjxCXdjt/1xq2smF3CViEP46f
t6Cz0VhPexuehZ7ltv4dEqdw7ttcKTUd6xVVv6+I7SHZsPgNLYMj10wjT4FwAzGGVJrhR+fQIyYv
EltZdlGJ/a84c+f1/ccCr6/xK6g4XXUHVyIp/31VbB95zNcRDZ/QB6sknk20YNRd5QM3e/LcnFom
NHb8G+jzrghTodnsdneNLgvtjrE99wMCK0vxKc841XdoBXnrWWhmASDccTpVhLUdFA8AQdOJl+jo
1z8cFIqWRNL32OXSp0o5n6n4V/VXVYvFNTHa5sycGwdoQsclWY3GqeodJZdQUcN2TxJ4z/SemrLd
xWToHbXIQTjCFSGQNF4nQQ8o8EVRx24PbekDNAgbp+n80Fi6An88Qdb82JfN1hyq2desKQRanBVx
A0Fai1rNd0cZTitpZygRA+nOuZIDl0UPzjZibU1kM5rCds8Z0plbuJtfBUnQ6l1+qJB3zL85bheo
e8tdB3s5rFbjLffA1P3gmxxnrXifzYEpUZke5WCdh8FLg3AdJzRYwrp3hdnHOue0ffKwBvokdaC9
D3KzU+00b21R5AegvYUnEOR1i+1HNS6i/mccep1f2FHZDl5wAuu3z12Z21UZCV7IW4TlJmaf0WpP
rCnWlcH6vE2BpY5YT9FN+ssCo9rbEffkmn5IbcM64nzVT0DJxjU/tbAIzaesUHmXgDuAjhrD0EiR
YDP2GalBS/4iKrXrYeqaOkaFAAqlMrdhCNttq/uXstdYKrVgVhsBp8GPVxOB80+dV8UHbxjymZsb
Fad7KeeRfCxbZVKtKv3ZFyNddw1v1v6gck8TEWp0zjen9P3iSYjWr0716A/tSbYVCbeOYgWsZOTZ
jtAw8VWVIjWpf+KGjZ4al0r7tAyp4zHaoPsn1Y2pEQJRnn8VvkTZ3/ez4vtgpdnnwVI6EMbMm41j
0cj6g2VlqfO81ttSHgB9yM4Mq0nvghPUFLs6SuX18mGtmiE7G5oEpdkXXKP3Td0uH1bLSteXvve1
4FvaVkYRwvB139sUjLX3GqK9y8++wZnI6IzZilxkd17UhhZUuFqzYyS63shfFXS1KqptYX8Yp856
wRt+s8OgNYM+Qay1itVO27nTOx0dDeGtUxk3xuSS+SJBTGqHJ/AaqUwZ3YlomzlnYY6rjTe3NX4Q
VP0LLgWm6e+hs/sh8gxkvGPfTSW+0LbIP6QzGzIyPK35UHS9+FX5/pSezEB26vvWeFb9S23IKUfK
q1x2cy4MfY3RWcakLV/oVH4nwZTBO63qu+XzZI7OBEo3W5vzhtQNmsSNVjYP5EmCyvVYkcwMXOY9
+Xnae++43gr9fqEZaceBr2wZopvu68eC7bo1oZWV3j8pWC0eYwHPwVMGVkWc+rImXV5Ul1ZgAGZb
vpgDLcMHaYhl+WprtKlC0cmlPeD9kwXnqqNJQBK1ZdmplG5mOXHfmC7bx7FW7wCm3MMrUblkywZh
8GGepV6cDDvT3IL0LnC7UKJ2/L6u6vXvUm+bOXb4JR8rSwumA1eYbYauP8/qeUuVEfBqskkTWuKb
Cop4Q4pARE7d91VcKQTp7mknN3lc9sZYRJqfeeLcwQYPvnF9Ns6h5JbSTjTP1i0NN10ftHjpoG/R
m/ab9lRZ/pg+5UNlZV8qb/DawyL00TqVi613kcodZziiMVMsj6MaJB0k0Y7dD6oksj5oXsUVl1mE
s299uXXm3Y73K2ATLGtwzqzF6r5Y9uyeMLYfgPo0lpJN2FRrlR+CxS2WF14W3hJbU+WXwDJ7Y7sz
BTRPXodo01dpond+mXGsrdK7J4IAaw2dwR/cqKx6ecxKFcyxuwSNYEbNiV63uTZpjIXa4kUQ4/L+
tEGrmkLbz6rmSzfo1nxsdEtssSdR34orv0sxOMPzS79bMQt1D2Y9IJRcigryoFU5mfq4LYOnY2Ra
dypqOywXdI4QKVZ27oJJrdPHjaopwAnQ2MECjHc0pkaGWulmdZE46eoZ/YufAnon23TtvLTvzHbV
nzq7YK+uet0FseUqYmY4prDAItteA+dhBfTnhkXVb3kk02HOCD9VO+PUNJvLYwFbIX0aQARkPwej
79oYbCB4Vilzb3rmNcjDb7WmAApZkGUfK88FtMcneVpcgfH64YOI5/ANmvVV2Vax3hl9WtOdMfPF
ujMyOQ33wrQyfDd9VbVhoY/BB8RznU8VP/W7QzKrh2s/I9/bSiV8WCSGqg8cY2uIKj7G/4FPqF5G
mqTJAoG03nBtEJV1Z221/a7hwUVlZDSC/k61GraQvdFabojOh/JjMXTjFBarhrBz6gdrE2urWv2o
E938LCsDXJCRr0AZ6jI1p6TqbEVAgNEVlhQky1gZ1pCH3W7mfl6LKrN4CQv7KyWOoDh2hT9ZUdaI
to96lHDEodwEoC3Lzz07XIMqb8PWb1yFhWvDPbc10FrHsdXd0DYn/59gHrNvbW7qeujZufuPPgTZ
X8zr1kRLiX6UFQzC4K+QNnS0HYqA8trskXQEpXYQgZ3VoSky5+syS+efHOXAGXca2avIDebme+XV
EFJEQRyIQYh3PH9E2aZ3W6lLLMY74MKmVRcOEE9KKPFkF6T7XpDZRmghjfCXs2pLH1Z0ldewR5Di
ozvwOgkLc3XLw1rVngYkzquraIHzCEV2kZWINW0aNYKpJ9+1SzMEUUrZ4kGbETYN50Ya46G3VYYH
BVmmFlqj2i0VbJXKqDOHpgibTbZGVPA6yaOlGwIvRDs3f2aPqyF0EZndTvj8Zc9ule/48tRZ5yMM
fImSS1pMDzgcQpZdbbl9hbfLw29J+43yQL9iJZCh6vFRmmXXRYtnVz95n3WQerVBDed1P3wPM/5G
RmT0RYEF5hxA/A3UaLz41lahZqAH84tm25WMC6VcGbXgox4WxGMe4UjUvFaJkAjSZqP4xxxLVz+k
mPMJlJC07jQ1BOkYeFQ5Rh4uK9yWKzrWYZ3xLg61NaBVugUt6tWjO5j/aEVrNZExonoSscvqIZpR
035v88vQvqOIkh8mXa1bnBfKknFF1cILq0I2H0Vrrkvor4LrIR/J6OPMLYyfjaWvcyw7wyjjkkoj
vyUrXe5mkFMv0lrxKmxdLf/RmVNbwcKtdC3kRQu03ZH1EpNSTtlx43XyCLaKsidC4g4vuhV6wyGT
vTsTMyr4Ib43uV+Wjlf25MOQ4uHrTp9pjLdOaDmbZRKeN2tF4E4HULmUYAHTdURZLBgnFrgcfTIc
f8t5FBhWKVPmeE/hTLxa8rib3F+etjNKG1MVkVl5PVZNinOjG5+rfPT3p63zlyhK4/ta+UscDLC0
Ij1tyyc5U20hmqT+xz77P47OYzduZAvDT0SAOWwZOijLsmTZG8L2yMVMVrGY6unv13czGMC21IFk
nfPHQ9Un5YWcuBUSH5lKhDaAIKPxPgmidjp8E8HEXg54cOE2GzyM0NLp03mbdy9tPOlH+eCaQ/Cz
t74gS2nClO8RL5eiVKq23DFi7Ph0OCfSeXecEsda7/P8HI6QITSiROimng+3tJTtim1UOKtMo6lx
Bal/Y9/nzhDbT2E9a5vT2XZlikY6cTMRNsl/vjfWMq148H3WbhXUaVhGekgjtY6vDECaYgCPRuf0
CEc8mS7jwPaKWrFEEXDwsiR3rsw87XUkROvDYuqZJrllUd3t/nNYIuHlE3HcE2Z8IC6nt4MyD+qh
/sPI4GKzkYv13zbObVDsnQrfBk7lPhuXamLBtuPqn93oURfgT8ev3h2XMe8X1rZUV9jQMkP06fyG
Uln0zxwv+/w02p68i9awfqsbFS/pWDnN48IpPZxMjK73rtOSFzkskTNCJyzlVIihL2k53nSTNfvU
BUz3HlSjzyB/aUETo4xqC9Om+LfDMuXaMmPWg0hUJ/Rr3XjyAZ6OEwAiW8tI2XZKjbLhYCcYtOLI
tFqdiQDLbcF0oRrMAf1SFzYUSvLdXk35PNXh1rEpEnh/bFYdF3Lf+GS9Sfdt4S528xrWlm9fXe6Y
LcPHOix/O8tGCj12yl8eHAmmfy0XXAaXsjZ0NCcMA1NOzbl6mzzTgLsQqoSqYnAlMDBrss7kMUcs
6ZPrPx42Qpl0H4hkQFxNf81Z7DOtO8e6VPwVHfniyjCy21ncW2ZPbY9AiwyGFHLJGaiuu0w7QHZG
/jOmHF35/Gm3bOtE19t29I+WZQadrwwPghmhb+yL3aD6q9UUtmdKJ5oG3gORUXZzHSYZK/laE0bo
VfO5JyOU/StRW/AZBU20nqIZQCjr9NL0KXio1n+neg9gECyWz6wRcdTnQxwQfJmaeKhjLgB7dG54
8P+npsV8Nyw17Wts3O3DZdKbsmkK+VWDpnDosWqA08+DWKw3DcTrplL1qoZyWsdozFZjOTivxjL8
57sTB9xAcEqfyjphBx4Wd+S+R8tjFRtr0Z4Zd3avU6KlPA/oLD4EIss+WwXua+kGozmVwaI+VJu0
OEC50pq8Y+HriQqBwSk46cEMvXGuosKP+ui5p1mLG7jatH1qyTOVGY/7qYiS2mozvC/HN1da8act
rLi5i4VZnBdXyp75xh0rUeAjnlXKqSK9xxtsK6lfPYy5RiiwvtWYNGbyXis0om3PTXlyzEqxA7f0
smVJxfJ7RQ5Qvkhbi1uobuB848xNRF729vA5b0sgSaImZeW+pvXZL4BX2X2SzfO+dcCldTrRCv+n
jSgJoimMhwBW52UCj6gFfyimyvWyJfTllbZbs2TC75d/fPfW17Ikw5S2zAP/xiliuxnGxnSprfwd
8kGK+hbzBDNzSppONIVu10QUzbCNcdZFc/d39Mw0FxMBJZy/5lifRh14f/zb5pPOhv3hzDbQC5jh
brwbqPh18yMmGTnfpnX5Wfdj+DuEAPxXOvX4WyQWAX5laSkntY3v7gWHC1NVM/egYXNPfspDS+Fe
QUHrPOYtgADvmbUunYL2eO7WWfWZbo7gle82OriZ/eHDl9HYElBSEaJHVEjw0bPtOFk8mcVnfA2j
JeO19eNJMGUDHM4xx1dJpsaQjr6p9mLhCf14uyvfidkpVRZjLeuLEi7DnEKQnje5R7dQg2B7V/Fe
73nd9kZeDndf3hCuDFXuK21e5MwJV8TDuJh7jN9kNrNn8XXV5C0kWb9acD8u7aSCj331mywkuEBl
upTelk1gJEOhaITQabIgHUuDvavY1Qif53OuhrDOjPbNU7/c9F09s+/Ol9okEqxgrqM8UjLOm24l
IyckL/EEmOCKk2/P+1+HMz0sxNGL67ptSZsPO+wITNxMhM1WVsAfjT9Wp8Uf+AQHwmbHdJR19baM
IaA61+7wOTr7zqy0hVub9WQyTqlexuHFyFrKnL6G5h1u3a4zaG3zVa5sRrnoOhVkU1vHb/soZXSW
Rpa/ktHq7jZL6eVBsDJd66CaQ8Z7Z3tvgk27WYOUYodb0sORo0pqtrOuq+baGhklp7gkfD8LoI4s
Vjtd3QG2bDql7S65kz6i8NRVRm3Zas/VPbKjVmVd6JZT3nLQ3LEOS7IBIuXpvJ/p+MrUgcKE2vOp
usFuyQjPFgFsgqGuI9xtK251TNKI95lcJUnC8hEyjzGJNXkrLP3GPD2u1J3SJpxuVeuu6eIt5p9X
xviBW3c0j7xxUz0GgVVtd/Wxsuu7fSB+x8QmWalaQaGzWxX7YzwiRs2WxB1/EoUNhB7Xe0kituyW
T6MOq0yPPpZltgBOHCehou3D3jF02tByP8sqtN59YZe/aWiZY+aeFrD6MCyJG/hrm2IHHu075YmR
EmCnCu49ZtI1g2Yc3o0S5b+dJ/CRskW3zz6mUS8F+B+XdG8QPWbCdqyfzW7RX9EmrIAZumnTFBbl
mBB83ri7aV+S5Z/1i3VT5LUu+FM7JUQSrSEXYr6tWAYLX5uaUe+YgjANl4kwnTERUZ3jF1/mPPZi
2ERpcA/wa9UGNWIFQ5/ieJdrvqmAXcBW1eHdBYu0nGxdZiCiyV+Hl4i+Quy1ZJZTGbqr/r9mTwZE
SGW/f0brtInTESTWmgMYreXVEmpwnyzUot1JhKC9HNd19DA5YnPBcPr601mIHGTwdcceuIA9kSYb
eawnx+8cvFyhzUk5rQ73RiQPydx57PUPb+LyO0VVpWU6mqH6imVsKIpwdM2PFVHl5xZ8Kf++d7f4
UrPRxKclqIDQdqf2zolfddXZ6mAXzmoapvVJYx2NUnfYQAEhPlb2ZMUkW2AVknHGNNvU7G88o08I
vcrtUjp6kcwhrvO92aPKnAGvGWTnvtraPCJqZn+ucf9y53Q9uO3tQv+GtUnRStJtyuGQEFXXccNT
fAkUmJhtS0UYbtO51rNb9JUv9WmcFl9mxxJPbQqCkNiX0O+CHzxTuThjgACuvm4TR+qFS2BxwDOU
4EFXx/3UKg1EuVn6SC0gqzrV0HwA9aLZG0L/dJxkmx3WMnObivkxYVkmR2JIyMgbgaZ/uNytZb4r
lz7IcV8oTeTS479SOO1d38zJmxktbmc0bsCP62Buji1/b34fcDhMNQM6haISh+tcGkcdhqkuKH97
fUKGrLd3i8ntyKruIsJyfuiqQrbsxIo9ATlJ0hVNuOmJsR6NBcI2KvCgDdbayqAWgg+cuM2akVXQ
mnxZXP9zkGIni0Z68SN5igzutrOpBwiMUZxhDZ3+Lo6Csn20+mMW37GVSeuCuoQj3zH+OqfT5Bw/
k3qRkGI9+Qr3NFc0+gdXxOymKtBd99QwOQDOl9D72RCHK4yf13tNUVdTxOM+qtf4JLYSlssKvG+J
Kiu32HdCqrHNhbVNkrMYGdBt7KePN0Xd8bQBwPQf3IZV36ZlsrnHYzc4Tf+2ceZ/lMLtjzfS/vjI
SbCK+wKKd/zjK2/uT7wsCpKpnym951lj4fvZ7o6WjyU67uW8udVcxCvT/WUceo7EydCTkfrKD3/t
o6dJfQbiai4jMenexd6mwX7zt5hv5Dh6fy7mOFQ8lEl4OXgMavNq131/0AG7QhxRIKKq4DwAXDmp
HGB0Ho4J5CH1GVk1JXc7/22Bvg1LOSlNwdWFUo8+uwgFChalZN1fpl3zhe4ydjWAaROMb81cWX1m
Vk8295RMJt5pok0neTFruFonHY7rVJB53o/3VUxpaOq5cKiXwAz2Ctfs1TobB38bH6q6w+Z6+5C2
+yExQfh9I19+f3K4wgSzDGxe8GaCmWKkAq2jkg1h4izGDJOm7x/bfTr+DkfPubVy7FxU7JYfG7gT
XqN1hwzzuiWOUrkoteZlK9SfZYX3KyDH2l8GRVBVUCHZJfkaHgMGY111T2sQHv1VWMuSAQetmbSr
VxZqxTOtfea8+SjDuMySUKk/3baoK0+04JPidJ+NkjLmXwaTnfXkbD7L7ozknzsm/k1R9vQRbXgW
J4EbaJblb7HGdcolIlOvX3hw5X47Dudaie7D0bsfnuyp00AF1f4rAhhNOKu6cvmv85z2KbQVYF7L
BLKkvpTGuusaPe9ZvHjht0bR+5HqNUi+zKKhKoRU9UXIIKE6dge3KksR/ZWeL/wTh3/ifxujY3JP
FcPanveNaAlKtNswDdY6dC+UMJozpLl3D9wFrOeP/TeqXIIT8EY8pFZdrX99lyzyGWkEjxu/0YWK
p2Y9bcOo95NXJ655bnoCfqqAOJACxn8o7KAiQA27WJDHLCUQOVET/G6GChQgXm5PFyGO8g809vQ7
bo5nhOXJkLeRn4B4q2Tg7HSx06Uz3dYVjR9uVCihwUbnujyW3Gx6PVMu76uMLp1e08/NEZVWdGfb
OVdOMqY8XFXHHMlmoXezEkgT++wKWz8tr2u5zde5xtHLzpS0v5gP+ieUrTYbWKiCi+KS9FjGFg8t
5iRanPddXf0jWyvcsopl7qdH8JHDdhYff0eBOyHbyqn+iiq+lCAwlX7FXxqlyOXaCvJtGZ4aijy7
E5WFyvuURzx8bdPegjXbGmA60tXxg5xbwXZgbvhP4NjWQ9snKvk8UAB5T403rJ+VUcsA0Njv1oWE
oa5BmKOSjacK6pXUBNYW5b20uPlj7cIXKqwRZ680UXmSdlSrR2l1WwjeXgVfVTza/yGBFXMKwm7b
3w6GIuw6Xr01b0dnY5Xs4zX+oneWG6fcm7YYhn2uzsEWwbwqZrCHehzaO0PjL9kmAjWHz3dlwWPs
c6GDdpy+cQmy/0393jonW9vzltVhI1WxMfvKHBPSqL8oyFlWtDguZ43F49+5OPiWQDQlGFvuwZas
D4fapcOvkwlycc5nca6b2KvAhjddMaIPwXyqnEBsGQKhIRmyDglIm5eRQw9Cl+xM8MqEvKqwZPnr
IpsUvyU5fFZtVo7pZqKe59xU7WRlTuNMP8IOEU261f5Clog0TZyuiygRNyQe4KhHqEXCbONzFsRW
Fc2pQtuPGGwL2/pOKCfZ032agi9Lr8P8dFgrs51vyHREikLFW0uI6F/PWvSYzb7aNTWPAvkM7Vfk
qR2D7qy0PJppueuMOdzTbTEA+7K5isINwD3l0PXLQh8cXmmyRzXYzGRkAeuA8iPRTYLkyF9q5kYL
HOVWn4fipUFdxB59SJiMiaZpdReOlQkvER4/netAiePaidavipo3E5zW3Y9XSJ9gqNDiNcFjtTfd
61Tt6gf7TMm+bdnDN1E6wZWjRtt5YhbJImqGG1K/dNZV9Ub0Kc7qsSnKWg3fDmjcP81+JE/+5E0b
Y4yq/2kmSvBmGNgxEwuEPji3Wd1LdHiMXsjbnhv7WL9sq27XdEc856W9TPr7Zmz0VYIzkrYC13Ub
TB2V2n3nfrGz9wgNPbf/PkZ92+RKOlBv7Sw6J21DYUeZE+v9Z1f1+5Xj3tzTpGzDbfqV6HKeTq/C
2PwfzMmGhdpy4pxWm4PQ5K3ig49KGzlb6Iy0vsB+HEmhY1/duU23ffhkugfZWFKaVNTb0cGD0TB7
Rz5o55OfbS0BJkbZvLhia9f7lV7af/WAbDLFhU+SrBv2npcevqM+DncMTzOuHtQEFJTFp4GB+hZq
VTdsJpakD82sbdml2iTM4u5eT+9B3PRfPA8RgLSiq17s2K6K20lvco6OuPyKkQSe4riEaKWNoUMt
Ikv1UZJ6ARnLXByfg6QMurztB54FHORECroVAiJums7nPNsPzojdV9tCyQJuWMQYYjutaPQfErNz
vgBWd3OGecjUBRIPaGNrXHX3rW2c4affA1Bkm+/03pWWEN09RKPoIbXcZZqOvK7cCg4NfWUB9aO7
88z7RGKqg6BPAZuGAf6ey7gIVFVPeRdKH3rBa9gZdkNm9VmyRQxPOlns7UrIsz6HrlbnSh3e67zH
dlvoSjTdW1e2+JcaXi6jQ89bnCzGEU4k7FcXXZe65Ysgm/KO/phRZ4FpfeBFC5XCwyzYlHLOP+Gc
DflwLNvBZiFZ6AcXuC+0OvvSYoJh9T9Ip8m0SzROqptuWPIu0vq/vW1FyYuOaV4G5Ueeu7D7/Amj
sXJzKOKgylASenbW2WX0Owh2whd2iOt8FxJz/dgm1Snqw+ih8zf1l0/V+rKnY5oKyQ5qX7whimDO
kFBCTpWCGZR+O7WgMGzG+Q+SahZ2BOPu4xgZ833mdhqzurTW+4NRfC+cobH/kEK+PRxka1XnzbLj
bxvmEj91u25Rl3AxDLNBr1s340ZpOky6xApmXr8SgqVRkQJkyXJkUBiJZGI/KKMPExygNtpdveTi
T+VUvsydL+rrgaAjzCJ/3XoSqiJvoae1DtxTbU02B8BCbXMuDSm4sOZdYp+PMITiU043PxmigWTW
OuU8coWixg/S0o422AKVJIQylvteXjZXoXgiWIcFYooZSNombrwrOxDWtYW7Pch4Vm4WxnXQv5Pp
Gu+JlE8EIo47UfllzwZsFSx2iVIR7PbEKD7s1Y+qrmPrl2F/EucRTKzLuELH1aFVcxq2KwdksOZo
VIHzdqRHUU67Nwpsnxyq6LREQJ7ZtgXhdtkchQo8bF3DkY1KTnBNTxwnY9jbvxNErV9NoN2Ol1DO
wdlhB4lu/5KzuTm4Hd+gUpslU1YZ8y+l4EmN0Mb+VotwQ6CM5alJfQtqZY/m/rMp0ZY9EnIrqpO3
DfuPttWqzmjmC72Tz2oGS0ML+3JeFrXzCEii1rnOFuf1ua3Jx32gnnSyTqxfERXesFnRmRkLELMB
w7MveFYsK5fbqu49vVDBMJQ8B+K45eO1LPnf2oXhco5rXfpMIHVreOBYvnoId768rJf1+qp71JzA
QoHy0kTdZPUWrO5wCkrTiGfTwfvn4eL5yynkjIj+udEUfWCBLffTDoUZ3TVJPP/xuK+BP3oXQG4K
KbRKbfBaMvF6gVrFqKHPGJ7UozPZzX3jzP6ptdbtMZkqhzABjoSnkd6BdySSc1iYDgsDosB49h4X
pA8ba7PnvU6Rb0SmJEmjd7Rd+98DJZPn3pdHm0P199TjrsHwhunP6+8F8o8VaLmyocfi0rosiQRV
oSvQtYsIxpGVxm8+jkVo8943Y9heDO/4CQtoS2hbiCDmbLXu9ID/B6mLXHFE3HQijeTYxo3GoR6K
MEfluYnU37TPrGsC9uLIm7GXWz5RHCgT/R4iKSk1IBqZpZlsSvFvoXPyOEd4jI68SYz6iyoWLXAF
tK1hNnxz2vBeF05dlXeE1+qpWL29fj/mkGvtRmZ+Ow7B2g6nepOPi0rbmV7r+udugfqmIecwQtfy
V9fP0QM89f6KFOX471bgiK8AlBuABpEraSVV248Pa+2jexm21S+WOmg+lskBhdk4CXMb0e2RThA7
39DJLH/3FeUki0ETvXhhtZbpUBFHdoP0p/tF7PHdXI3Jdwotuyd6XLqvOVlYpubK13eNbIOX2l3X
51E5y6c9eQlDR7Juz5IXB84/Bd2PRjLUGx0se6on5X/1hjsV2Ra5bq0I+vteGpu5C9td7if2/ih7
GyaRs6QPIuq7lelD89dZwN2n9SbO10H/qWO2n6PpmGs6GC9XhHYmY38vbrhxUS+hPLX7MJ2NEw1f
0955V10G4XVe7OF9dmbnXvizBYvqsxIFw1TlyQjTF8zuIwLKpWCN3l6Rnv5XDahqyChP0qEhicjq
HCYLkpgQsvSluXRV8hu/HZEezY1+muTZjib9jA4ufL/d0OfWhdGzdl72Zvz6MnhCn+MhfhAT+Lfr
H35K8C78ciC7nwh5kyeo31OSdK9DF7uwm5y12Zj4p2Y95ntBtsNgL78QKHz1y4YSYTjuRySKKX9K
gbUX7g/zNI/fS0VIZlZPCHG293qyWK9I9lwyHU/rmKOUC9/jW5dUEUSzlw3smo9BFUZoxCet/gtD
44an1umiRzN38rrN4SxAfpVECR+PaEfq9QmfOlc3kAFq73hY5hP1i+NSVE17EF4zOVEWxm3wqV1j
vRoMnx8qxhRSjUI9j9Yg/tvQizNakdrwO+x9+8fCQvHLUpb/fbB65xkye3yx566/k8La5tyuWu8k
OCsenHHtiwQc+h5Snyl5Odz+34jMEp3NuFdp7E9hsSAcgn53k6dDBzeh0aoLYNbul9O6x5F2idPc
ddDF5xiNNHwZ2egf4XDEvzWn/p0LW/ov6REcRU8ONIlEy78AWTPnyBNCif2RhMrhXTiaKT6W8h6k
DJt6L8z05pba/h3gPCkYA+BuVwlclxj3p6V8pKKmdYtlVv57zL1yabe1hs0g0JWR/E1wbr+QEMuP
slTk/qmTm+liDwR6v+C445nbQR7SyorUPamdE9xa9IGKq39gRKYrnWdX9OK0fveDwzmCuSvdO9si
4BMNxFGOGdZE+7xvcXdvDyiz0Q1ZA+yK0+9/PN+qXvcQX05XN9ZTNLT7N9Mod0+9WbqnFWPQL2st
vZ/1pmi6HSCorgxr1op1xC/fyArof+7E9yAadvz6S1Wlx88XZQ00Ilf3F4CA/hYi/kSscoRcc/vY
8XMa+PEXFOBE/jNji+Tq9L4FFJm48vYYIaTmiAW2gXXjfhMj/php6OtiG6X3iJhyutfII+9d9Bup
jgbzvJMTVmXI8xwrD7YBIWRc8ajr2CMLkMLxJZla2l09AMT3Usz1awvnjbTUtnbQZjGKX8tRDgv+
KhRE2ljjf9Uyi3wO8XqnoQ4SloagpkPCaaqDSlpixB8Txsgng+NCg/Ku5ks64CZwK8gQPT827zSX
jEvuSFetdR52RA3coQ2d19+22SHD08W4lbwwjjj+q6ft2r1jDwMjMollLV9jLzc7BVyzP7xKziGC
cfR8P8sVGfyllWLr/6pqGprnCMBd3feN47qsenGpCjYWE4BzWe13NJBBhyqlHSgoRmCyNbmcu8mw
Rg2hQ+aQmZSost1Q6TvytrbWvcPo0R5XtgyNgu/WoYnbZx/jjTPBHxHTs2daffxNyaPT7xYVqKWb
Qd3X5lRHsoxedFzG7qPokUUXQSDiK24Y8x8J1nWfVUe/VJeKLWB8GXrGhROCoH23T5Vy+tg8jVYo
o+k0s2E04jxHoHR1Gst1WrHdJXjV3qREkbty4mkT/xzgHEKWI/h3XA3edBw4FQK0yvPZUwg5apxy
hsbP8YBuKBDHxigXtCklzmAL9YT90I0IF+mGg4Vhox3txp0ndN3wSTTYoq7bRe5tYeU8DZBL8cXt
Z13yScLfyL882Fzw081IZ9VXt6RU40c/m9U6oz6r9ZLGK/pdj6G9XCi2suM5PmbKwtiT7VMU15v4
vlgRh3G8EC35hBJGLeAYs2e3lHhiG3gPnW4ZrivuuggehFn7zkclkLDG7tuW+cItCSfv0GIWNUK/
9qHyI13mvO96tiHO3Hj/5LuokN6H2/57wVRrfz8UT8dfc2T39BDvRwPcl4pZ9PZPsqpd0mUM02r7
Gi7aUU8TJK57xS49umdSMhTqeF/Bx3ANtBNmqL3r66dwgsZDBznbXuHD1kTnbiwH/S8Mh3aGnEF1
/IaToRx+jN7iQD1vrgsq4u2SGXWtJ6d+2nucrmDltMC4WY35qDybPdwh1ljMOC4829IMuz2C01zE
RBrd24g1SoPHI/bqk+V6tfdZ6TqyHiE5D75eNVvz8VTCasXfcbNgKrCHaiTP1oxJ89IhF46QPg5e
eWmMHZUp0e+HufYHprznOannEoI/8tgpjMUvrVI+rVhcrHg5dkRP9qy1m6/ehBIZuHEMmmcKN3gK
m9hGRnHrCQf4oWRMqWerWsE/UmHJViQE3tNCH5x5h0l0ceyoRZ6M/XjprvjVFxjjSEGfp+E2CkF6
E2tz8Gl38eL89puwxBmyaYwqBfbhqYTmxAF1ywcqVbKcR8HkU0y8RNfJOz37+uwd1GB6Vx7oMaP1
UisAosGdPO/XZFtcI9HcWq6V3WTyTLwWhi25EpBVMrRirgn2h3IFrk2xs1pjXvJ9RguKvxsCknnW
MKHBAIYvnY/GHj35EqASap5LJ4YLlyAT6t8SBcFwx7AZKSxKFXptNEF+I+4cnTjrGYJCW78RmpTq
n5JjMF8HF5S2QNlblVy04pDnJVq2/oE4BSsBYm+S6aLlPqz31lCWZe5EiECzZPM9/xdWU78pCLnf
tpcGDZN1moEB60f+tgzSI4rBxbAcw1pXA5s4EKCQprCEO4VcpS7ROrndVpubO03HxX+KgbnFDwZF
LQc4b2v37LsgkfWynThTXFgDVUe1dU8j7RrzGKCtATK7JUadMyMcELUz6exbx0I3LOre99dkgmid
dePnMvKtQwOR6MN5s3Y4B5glNvG30GAOQXDreOsjF6yuLpwH4fa+7T2largZ+PMbJYyWYFeYve43
pEHrTYp8NBk3+zD8wwOom5MYHS/gMYeVdSR+LmjC8yHJeM9FOU1RcCkDwmrfRjn+n1OgNvsOvtX3
TOoJG9i/iIGC5bOOmqb5NTmN4F51ysHG+RzZrtp94hh3Y9lnolfWA24Ub1Gvzh0fyTF9hBqQ/qeN
YcU9QGa571/GOJi78N0tPUzMaUV1Qpg79RLXrFFCdvHdMInh38qjJMmsbm2SUyD0qlFfT8Y253L3
2u2BDHL8r4Y1an2JjpHDuyZ85jXaVoctyGv7Pds6snu4M2bPnf+MRKs7WBQDmIXwVI/UfDwvyaja
PgMGtZqHKGgt/2dkRuo66SFahtMwBdQtpBMfYmXjScd3d5Whn5QPfRQ6ABGdLYx/Z8Vq7QqPByZP
WrSMyf0B6j9ekSsskNbSHcZH6U5texdxxMLgbDAcI03saku4mMzmnMIBOPbSeTtliJhiPCV+eFYr
xgvAZGK5l9U5Js95VysP3L9V5I3Vj6ElrstDg9rsoU7hGs2Mgol6qSFd5zZEEdRodEG7A45RBCug
gsvuuM36bvYS0Klio3Bpehi0g8uGIKQ2mrOZINT6dYghp4e0i/cRoTE0YJcelqqT34pkwFmAyFtV
XZEQSCj2yVeNv7kFifyhtz7HwTKYK7bqafiDKQKWg3fhWa/TBNT54MQIqKt8sgRLWr/tS/kNt7am
UWADqihTDMKImkeXEuv7DjN3C09kRCBwiJbWflaMrf8FJpT6ztcliRPWGi7QJJFMpjdjV4n6rCyk
BD7PtTaZ7mCBtAUOCSs2Kiwffsly0/I5VXkVb1CczDoyzHYRt+2ZDX0K0TwFffe3Iy2seglJtuj/
oZSU1T9vu9VuprMmfxxVOwK2gxGttiVuLRlg3MQ46OWWK/oADLZexQe+hq65LkhTx+cQDUL12jmY
rU6m8aPhuh2NZgYyxDx1V69mltrTCCshvs7YBDa0MfK63+ugOZTI09PMPOs2T/166iZtNRjGdXKs
5yqw/8fRmWxHqitR9ItYi76ZZp/pvrdrwrJddelBAiQhvv7tfLM7cV07E6SIE+fs8IphV2sGBCey
mwzi8+titRtXNXG/l93o/bN92zZPWPOjSeNL5d27dHi4LrWPOkp9Tgb4c1BZmv/iTFfG2bQKF/VO
4gRL0l2ci0T8uEuTr/ZkiyJR71EPtKLflD70pk0BmgSQC4Mc1PtUF00ErzdKabIWf4mTnewKrQ8i
q1L51Y0o7EQiXW/5wGahewIW3D/ea4CthpvJCath3PUhlrN74duUUZf13OLoQgDDARMK4yAgeU1+
4PbnYNUo5oyoUukwV9QzI89D69dXsxhz0YAhugve2/OXsT7mFEzqNCTU+DUlYN04Xyv6Bm5WwjXZ
R6gGKA1bNMl8XjYqCev2L3V9gVkXxiytSsQQNr+1wZxIUBworM/MfVSwrfFrU3ExOO0fC0xX9r3A
9wWYwuG63g2pE4e/3C+Ss5FgGTzVvELF1iUUgGoTyCiXhyqrfHlP1tKp9ulsRfg3T9xET9vQ7UJz
qEF01dQkeJYXfsEiHr9RrNjrG4K3qreeEyIDbYjbEcC1Uevj7S4qB4iAShljOK6eocdNvRZso877
KbqWy4V4cxK9YLSPVFV3sCLnpPxvzjnOcIkWS2teyVyn9lj4kAgwqM9LAVWcAtG7BsdIM2IQpCXx
PRH0P3btc+PuRKupJdSoeUFi7oHkFbC9qW8x2BDlrvXVEzAmqupO1aBcfCcs0wDRME9NYF/DmdV0
1/lELG7IEoN3cJLa1gtFJOGtPwBExvEoI8Jnpzlb2mHmSRbO8gJXgrHdQdgJNcZGmmTRsafqKXcs
PvU9e3AMruJjkxZ0uXzVJjp2kYpxUGJe8gPCZNOSY4ofbEG6zuR+G93yua/2Xi1lIA7hrHX2QxCV
E2vnpvPM8pOi8u2rYEHtFw6w8EuE3sItJjAUVbe1ilAA91hLwTFEvvLKG8/vHVJfPOf1iGdkRnja
sVaoXW/ncvSnD8rPSX74hgw2a325qsxt6zqkPinEknFnFYnx9szz3k/pzlJVEaXVCReoQwul5/TV
bchXpEfpNKrAMZrXK7uj2h4weCqyZTrIZrLzix90szEYSk3Zh0wcBI7NMxkv5U+nibBfPcMmWtXw
4CW82T3a/rTyCIsR8sILvnunfFzpme2fBleK8x2xXW75aQp2Kp4HDtZqxV3qetk3H+tgj3aM8UCR
mFzqYud2Yl6w2MmUPtrVoV1/gZQRb6JY06HPm5pk+MKZgJWVE2yieabr5zmU2pEbwBehkzFyxJnN
7c2FG8vbFU7xNO7RGJOhx9Qw6TjYhdHCuPoUUorXbyxPGHCTY3GIlr/ZWoz2Fx3AnX+Z1sX+syK2
mvxXqsb4/9xFTrrZMAkNW/+uxT1tpn3u9ro/SreaeL8nk+kk5ZIqzBztvGUAI7FNMHqSaGnduWqP
LSI/LAafIPtpcDQ7pRLRWv9jKLSnb+CYyvm56UUa3Y/Syfvnkblq/SkH7FyH0qyZuHcZwcWbwAlr
luzQ2lffEYp/fo6wTHOPcIt6O82e62rrliHbEz3mPuHbiugfP7uWmhXkSdBf/wUG27eLtmkwXm2T
lnVaI1cIU84h0GF3kxfu2n5EURtlz+TYCO3TJzd+v/MEJ/Ipy+vYO0lkrXCfDJxANzPPhTxCeApw
9wgXUnBasoBiZxeC5hfwHa65kgVWepCoUnrhULIyDB7x4qzhKfbiDNETxo1S83FMM8wyzLrNSnon
skl10TxgcbwjOJB0Z2ZR0l+BTYfIOapYK2ffMbGJZu5cHGRyx3qOEsvXEKXO+AMkpmvV1hSMhqnq
pUMpKozXL85uZXj1/1ZtIYOMx7cmfLlh0SNrlDY4NAPnnwkoRwTrH+N8OWKdNNV9JInbsIl6DcpD
0U5FdJrDa1gZ9gS9xWVaVoJdhNMHdbWkxqSv7/jWXEtX7HUCH4AppH8mft2Hh351upnio1tJ/g+k
1tI7arDee9Qk5ey4J4PvkhHgZFV3cy3j/lDKRUUC+0jmxt+U6iXwMKK/tGRTF/db5trstqQHVcr5
ooGIFp5oHEvLNgyxs0877JYFiO6K8Iaub7OlrHqiokE/2//GvKqaO9lwYJ3LhbnGTY//l2Agd5YG
T9J43m7q47REQKyLvr4oxqM1YKKVw4w9aRJhG0aMLA8rP5g96TK243GCazW9jrhGrufbECTxe2dp
3/9BS0jFm4r7lgBX7i8Jkbueuek7IRoXfEmMf/ZdD1kwHmTVZ8MXPgFL90xx71a/RrhaPGF2dCjk
iCXyGmO58PWTY8EVMzzzynWHxbLtntJOXX0rnvQo/8dUkZLUcWucZJMNMpfxbTm0GOrHAi/HYZ1r
rY4Wtku1DyFdRIAZRkwXt02RINxl4bJ0L0MYiuxBNCsjRzMr/laTUr15O1auKfNpSj5eQe0TcfYe
uxqd6dIiiDf7iM8+y7bNUmThsUjS8Wu6EgDIdWYW/4gOPPOdqhlk4wWZjylThN7kHqmn2fN3mwjS
f3/yNKwQ5PH6CWp+n2FD/b6CJDBUbBhmGwr7GBcnZrWc8CAGCeF8tQBM51fmUXP/xqCYoehmUFNp
7rAfmPX6P0Y3HUxG2sTvZ2Tsyst6Oz545Vg0yd5mg4fynM8B+0CwsJJj0b0bEGSX/mzvuTcHJlHO
TKYDi+XQTJqYcVaG9AR1E00dnuEA70CNsFXd51konS0h0Hn8Xuy0ihNe7aHaFlUM9SCl3MFeVBUG
6ifLZVQUpZsFQZ7piszSZbwLy6DN3hYxZDh5Q5G64Ybjq5T0Hz6Ang3a2BKRf0klv3JKsnRXkXtL
39aeeD3xyirnWNtXXs2qpDEaZjLkg0wcQmVR4fXrbnDzNg3vC8+n8jg3oWSpcywH34pHjDeqjJ5p
rALWS7M4NQlf68wNzHkZWyjThs93Ig9sswShqa6CAyQ8139qu76anyKL7P02A0zwPt2Uyechh07S
3pAfBtqqXT2k+SYuozyGp5CI9N6ouekuTTUNxEKLKkyn6lja0LDqcAzA69fYcm2Ju3a4LhVlIO7X
Ha191GNc/DNkSvBhlJ53MWnmVA+k4ASt4DhQyux6giD90dGCqfAGRyLBvl1clEz/GdeVwAk6rBcl
wY5mTGhbiRLk47pn7It8muLbpw9zqjgc94CcdPaAqNtVJ04bxlAIfo6ffg2CqvfTjtJHNuTTw+tP
+BBJjOSvF74px1Iub5aYafoG5iK6MnOgxOVXpvWqz5rAabiruadkva2KHkEzYcuS/9zm2JPmbdLX
xfo1w7+A/sYSqAGTAkbvnEcrCHul95nEV4obsETo3kMIwirXuTqdHldGUYj+pJoyfGeOAm6Z2AKD
OTiKtjr51Tx35d2VdTPu23G12Jcm2rD+oUEUcKuzutZlFYUEQcB+p/Q8YEzCsBmrtLjERtP73QuT
EVHAZR/N6j86YRKSW0Y9V7tVH9ft8jIaDw7YgaXpXn9D12/df+skMxlsVDaWvnPww6VRbAVSA5/o
ujJ42JHRze1TK0q3e4bqksbmnKxBKNoLSZO5vieUUx8Gmu/mHwI6ChOzKpx3M9FTCCK+p149Eyva
VzGb34VQGPdlsZpndIk0ObrDUP0tC0yom3WJVJAgu7qT021Wjq/g4Khs/Qh5Kf7mGk4Ta4Jgim1o
KYObJlxG8x/lvfdYhH3FFFOVmbeLFBElQk/Sf1gmNKpD6+Rlc3aQnA5da8uAdOYyPWnv6uXArKyT
Px6a6gBexMCRwS6Em9IQUq5fRrCC/X3JLdz8aLKcrkdXnpUa0cmfAvPGOZukwcaNh9i+j9pSYWxo
lbz2MCDNXb2ovlrvJ0EmkZTiOuqtN3oTjU+orx0BUwoWLJMBwkJbShxL/kKuHK81VvnDxBUPDyMp
puSJi8f9adsS1zdBn+BioqQcjjicacw1PDCfZ3Sgo92qxif1XpL7yhF7KubpQWdXf8egrv+n/R7Q
fYI36hW3ToC7Adap/zl1Kbs02gGz2SlSQjaXOu0DD8R51vn7fppqdVthX5RPETvPgg9ct3P4UXSh
8h/yFDHjxmED6XhT4TQADdPGnT9+IGGG0RkoVnsRk1zQ2+M+yzDcwHI9ZnkJLZc/1mnOdZvnM07U
YoiDH+x5/ehuxxoa3BkjTlIfymAlrxV7bubcT1WrUbs7S8ezYc6bru9lE3XmDvcQIAjzfyQ8JOny
McQfKjdpO2frJeuceP5yuC3TmXIRURNVpS/5f7DkxlP43IBsaXwnzOeYKWhZ8ATyrjw1LlorMuMw
V1WPCJt1ybLni1uyjlgEVglmekPbZc02CtcGzxcMNhRSvLl5rz8CBNMQy1mKfu81kxPeUEbF7k2B
AU/dOESgQsyhzdCojzCKpHNxM5z5yO/R4mN9yyY9nnxE/OjbySQMOLYkROY8Nw1JU5ENzQNO06Wn
4gqSZu9FIwUDdY3hVEnxcAF2gRzT4HOPM86pyuNfpqvBlVx3Syj2adsv8aFFpQ5ffMiHBAdrQq1i
hzlk/qZpXswupQsnRFob+7I4dT0flG8CCEsF/sh7X5p1uAYz4ke2hWu9b7uiMJgb6rJ+NLnJgp3L
jV7e29ZeAwim/lOR0bkv8COSwvPwPO/jNrLPssZYfRs4ULhuFo5IhlrN6F9a8kuUyBQdSOVrQkzq
CZGOBCeYJjc4Sp+0NG5zFPPHMWjyc8uRRxxJYY1/4O6ppk3KQZaerp6XcANiQng8CSlhsVDFMaEm
QCbzA47ZJvg1MCUK0qIhG/8c7Kx2JMil5YTTGD5aKaERhy2OkhEu4NxHaGKCqpctJFM9WrNnty5b
CAqXdp+T0YSQZ7f16M4aeoXjZNTXg/cf52mLI0kSnOv6S1HhYA2PhMdKJq+oYet+WmwRImv63U+6
WF9M2yWVwxfgTsLDVaK69LrMcHYyHlIUDBJihFsFbkZR6gtbFlu+9NyfMnDwUZ/E4NqH0hlOK2wW
+wS4gwQVvfVk32yJrxgcTV+H9mEYmuA/GQTDP3KgbnTMorS4B7PZrPu6UlRVbk+PQqtMS4gnfGL/
MUmwav6M8K7qQ0GxdU6KCkz0nDst0Im1CvjdIClcNesunptDjnHlGS98TWCL5PAt3MCBxDhGbe/A
3xE8E+/qvz3Pb6pTzZfTHdpxjNAUwDKyR5Yixbnwjy+H2knW6kVEy/9jXJRjl9xl4+sOzAEjX5pW
Xlx0pZhhhSl/gzbWrwkn3K/jh6m9reScjPfz4Mo3/qIp/Cq6ZlI/UYkEhKg9N/3Jq/Q4nMt2ZDIq
B1Hke+bHMFGKbCKM4FkC8ExFhmYvIEzgOy+rTj35+NjtyUGaBl/itU1xy6PV/7CsuI0P61jlzwop
MNiJkOp6D6oTx6LEF6qQC6Iy3cFFx09dsO4CC8s4uW7/bZs5KrY83FRFFa2h3PvsXGh+mr6FJIWw
lU8toeg+8mt/5zJVxpmeYaYkZSZbHZ/gDxdAN9KaspAIgeBFsnvWiQ1iyyRGdrtFo5H/capQLGdf
ggl5dN0it1c0FBtU8W+LNgHUID0KzFXiYt3U7sQEbpORtav3qqkcbGew4KL7ggnjP/Q6J/qrwJl+
jpNX1S/MgbF/JIyb75kPQodNV8MywzLnli+ka50TKmf6F+mpvWQOmC6iGGEpCK8nyVNBL14f4skA
ZCHz6QFYhgHcAQ1g1fO2HWHXAWchQI15lpDGQ0CyFRkwlxXAgWZlws69KvytZsov38iLjscc0dtS
YjUgNSATCvc+h5VTn4cswlWcB8UaXWTG688c3ksfClf3w3ZemK9cUAx1S0UlYPPpwcPbKLhodkQ7
ZwGAwJp7H0um3g5wvzy8UmnyYmjHxGHkgfnPgaB6pQ8MQG5zDKnuIWvyLj+WU+qeO9HK8BbJkkzl
1FxRL7RW5WuD5APoj27B30JeTY+WASPyftR6pL4d9hTeyT6RDy4bkNstO7/6v4YHh5msZsV3jIrH
dggG7A6bSToGtxuv6r0YRWQW867pk4ZFxTqbkhOVAINRbRoXnxnjIxZYmXV85jTAwbtW5bTs4Bet
GCyZPAfZ0c5yve8Tdk7PuQnbY3ydiMcMbZJjvIgJTGtGIKC6GdjLFQaHni+qOTEGKWiS6bW8vXSm
KBkvqUB28d494USz3BMoLPECEC/p/hgVe/VtMxHZPVK1dTMbVuP8r2XCdpMrLxXH2dQg7gLSBp8l
ZnAGpfTM7zEsD1o/yicWYcTcE85p8cd5/tYt+Zkjleba74o64ihElicGXjSxzytG7RzeFMAL3f2K
0GW/wZ8w1P9hANkTn3bzrmyhDIrcZe8pUdy0wCQh0xuXn0y6VyZvgpsmkRwZWEM4wasnT9mOcaZX
Vl6BgWgo88VazMtF0b23U7aehslTxWfrrjksRR8okj5Uo+1H4hXYc3fKxEAoJt/zgo0f6OwerK5i
miSxiRzw3jIzchwHlFDq8b5hvR5ZmUTKtCEgzfW14qlfZvVZLV67QAYalmYXQAnL9sz9QfWOxgeZ
wxNycYlgjifNgsr71FbJsks6q9kaU2pVec/sG9HN30VKyQQhTwXgHgAzXvCBc4o9B3uf1mg4+2MC
Xmruh+xLMnnJ9khyqOBVK3x1Et1MNDzNC3UhfRalv6kF9fDJGW/LW0AT4w5EmE2ZpqjlXPFRIox0
ad984M+o/vpNzGZpbtHIMn+Q5oEefulfW0Bz/02KzB9ZZNGCHPBZWrippn5qup2sDEZiYkG2uA3x
fyLn1AbMh9/hzzn7kONhnVSdbY+myZboYIextS+Vz1ZQBqlZKi4SmGmJQcjP5TEdu4h0rUDW3dQr
Plq0YKCvDZIkE42TMOWCCSsFKFHgn68PGHboNhOztE+x01ixq2a/EYel9BUQlLbh7izSzKi7RdTi
InjWCZglq3PsxHVjnuql+5TL2kn3dRCp21WuHubvlTf7psVOSkp6kOpcB8Tvd4WvGlz/tsILmuce
I9ANW1wE7sI5mW4Xgud0UKsz3vaFJDjXawq215EBfXn0NY3MJrFRHf3pZmJWmwbB/y9XbPGYTqTu
j+TF6ifHOCHsg+uwCN15XEbMTMzgnQ3sDmZTxluiP0l8janwrNC5Ey2EsCJJl+6sJ8vHESgBP691
8TGxMc7sCFN47R90dhVscAOu95CM5mKLepRgMkW5g8XVRvjGs8QPcfLO5IoOHiFssU2tdv7EkzMv
WCs8WjhVg3Ejaj//LFaT0roiGnAkxSxqY00cgfKuolf2WAX4tgzJDPjDC/BagS42f2KU1eqhrd1C
EVOGIU7NN3fj/DiMo0/QnbBRfSzdmDpWOZoMAtu7euYIK/tExmUiO7Bk0KPJ2HXVcRwCoe4kla46
ycYUP7rmEEZZdZfXwmoT7JVdQThVTO8kYVHK4Q0IbVduW9a+nKCFa9T6slavWVFF8aELjFEHUxv5
W2YU2temeH7uaycS20A5JOzoHwJoOnhnDfnhNfxocfa3+6axQbNZypqHOGy5+Dd08uYzK0TS79q+
D+odoAfNrEv46bFfh4oUoKhuu8K2bzOYCZyRfd/8wV1YtDcCAO6758POuQFZFDwx52/fweqsTPP8
YrqkqVakyjHi4HtbrSFBmS9r0N7jT0v/MVEtknMI6s1c8NcN8j6Lo/6sJoGRFEhE9kbYGpK6bolS
47yqhb0Pu4JYfdUwgiu1roM9QwW1x1JoCYVJ1SLpsOlJXFFdOY5e4EXZv1jrzppDSD+vD7WImDzk
PhDug2ArQb4FPJFdmhwjy45wYmNOjQ7iM1TE+di3eiZxYMoMu7ahOLknUNm5+2qwDkluwcIKEnA4
0X08tseK4DgyF147Or/VNpw9TeLGB2Bk65uX175zVw4Mq67c85EgInQAXuAcRraZqy/mry6PrBU6
S+7buM6dZ0ZTTI/SJRrnixvLYDovsmjHQ4X729nUTpb9WWQOfqKl4oO4u/hksOJpKdwTkUi636xn
IPIqmzRi6O4sSfRJwLxOuT0mDBNuA6p5N6nEywd84xYfUxzYhLnhmvR9txM5OG1I48Wsvjw/o93Y
5FM5v2kWf6H9evO4U7OTVM/t1SG8mfvMkQ/NyKKo49yykfC80o7b41y7CWgwLTHurLKhn50mtIvt
itGOxpHlueOt0mnf/05QDh7MTNd9m49wYoeexgHltgxhg2/mqY77WxR+YGKw7bTENeFy+BtL7HE3
rGv91IRJ+5vzN75MNc0OuX4+SERLrV9hgs4jgmO7Mv9NLKR9QOeMB0SECTwQfYIUXoim31XJmopT
bPFscaw1mXcZkyy5LJMN3qO06u7ZUQxMx8PS9l66PhSuMPHBkyJiLi+W8gnmC6Hy6Q7XJDPzYsHB
SRBdecPOK50++V4NKzEurBhMy2M10ZPTZaIN7wTMOpLDDiREUCgcN/VMHmPrhwBdNwkInDdmt3zB
te1zzoVSL/Mh7V3c/BgBYxePZVd9aAi75Z4TMLoz5OybrTQtA2xTMYM44kWl8ARiGFLVbsoIGfu4
9CjP+4y6396BiSX/FvKBqsucOF7xHDOJ8s9LwojlRIKg/mpZlBO9e8hrZ4UWn7Ppg5X2dzxawXrj
CKV/KsnEcdOV1HjbNeiq8gJ8euzwO5jmR0RO89hNboMJL/YhxvHd0e80iV2CWz9yCQnRtaCOkAsz
9gtu8vxf7VtOxkQWKv5WNWLZFj+jlvu6hnW4dbqmb3Ys25zNDph7F+0VUsxrR3YpOlVGNBNj46po
n5CrTfIhE1TH99Yt/fTJzLw2u4ZOcb6IenS+Jsdv42NCdRFcvBUdecvYKC23bDzIyUxU4fqsDb3k
FmYikdneYDnbyFQuGt3OTtilBej2ZIP5ubUfOI88/xbvrb+c4Ze4/4amysKLH6W++0l+VT0Pc5ub
y1R1OiEC4XkTfFd8uY+0JW3+Ksgj5FuNT33Zj+BgnxecgAPTBjWdsxq5/WUAyMsujUBFx6af4H9T
2gNYIo5QY4r4wqEWR3cppN1qo1O8nmwNY8nCqckwXZK0q7PmMLkpfrCMycw2hAu9BzLOyk1VhU7w
OBq2CN7m1scbCghQLVsGYCiKncmWp9IWLO2iap/11gZVBN5i9IZiOxReZzadyDtc2RGYO+wpsiTZ
Qz0AAXHMg3/hgFpw52K6+gCwV7vHnJlEwlfuz8+R4X7axeXgrywPEfX8N4KFxpQvQ5SBRcuHve+A
POOrmSoPVWWdhmhX1UyYb0uJpudHnQo/k1mq4Cel8DxPLERAAWQLTfML3ieYttQ4A7GCJISxvORz
dkFl8Ojo107cVjNLonfE4HKwqgMN1bZksQMTzXoav/rQKxnVD2MUkRxO5E/W9DAhxjUcK4ZRM2Z/
8L3rXycPaB7AQId/1450xl1hlGW+lTY58v9ANyMn5dOl0QUPGzZ4UKlB3sUwoMfWoWHtNTA6qJsJ
zXobttMDu1TQapjZFsk2aowFXDqxx3HEcj4CRmrYK0KHNVwZg/igTjghcvQwhVnCq8DtMXUS8bRl
N20vEW88/41iPYa8H/SAxJoGEEtQRmrjcyP951kM5cBwx+GXBQEFSyroJjiFcyS6javz+ZGUp+Li
5m4s4USm5tXgMPkF8Q6dIau0sXQNLjgwN9C4nCMbLSePunjBcQlreCvBND1NOFexCbYgUzYSs1Cw
AwGpvspmBSHaIFqxWiXs4vquWhNIGYlwQAE6kR4+14lZ+9VZlMCSMt1zu1p15ImBvwPjwHmS2GVy
arVaXoIsc4lRRo7fo66q8L8gc1E0nCBoD5VtnB+s9Ri8ojGrH9QiGMrnkLsEwm87vmOygAeb1Owa
Qwb1p20jrnKxR8ThGg8BF7rLgsV/F37pvkydHvo9s2i8143qfL4JrZe/aCTdW0TwL4LAxZRm43eB
YsMOogkMKkB7HdS3OCKW2q1fQyPbnzX2S+ChzGdYhteFpNjyec4R7Zo4RjxHVt14Qdo9lwbf6qY1
eG3503T8a0GonvjSYrbhQO2Q5N6qyjm4ZSzY/22vPtuuKcWj7IRfEOis0Bpwuc3sL7EZ3F02wq7t
1qMze1V9LB+5NVt4hFEBH62zPYvrYwzX750LUZsCclg/VBfj/+PN7MptouP0ofI0NQJNtiII6Tu2
3SjPxx8KWHMAr5MTqjvkJF3SLTubO4/moEb8xvcv3vXkr98wA+qEgCbG6YJZITD5SJf/XVtjEPWr
u7wkSRNBb8NnRQXH5025ViB72p61HuGgHHJtllyyywaNB+knC2hd8Lzp5uq0PLJmps/I1I6E2WuE
kGpb8z6fwdml8sJVGU2bEo4F+dgyxdpqiLh8Gb8x+N8hvj7pxmek1PZ5+tsSnoVZEhP0PSQiTt89
26GZt5Svz8ib/Ccm1uvCmmrixXRmJZL9OiSwPSYge+veT/P2qSq88luoK2gwbhip9TKAhzyKiacL
+E1+H3sd+WEKB24UPghuaZtn1NFJkS3DdqmuXUjX9xRIrR8PxX7QwYTeV1cSHwW7wd4wljJoJ/5y
jV7bbDxrD1fIbsZj8M9ZneIfm39GnyF+6p/zuFs/NOeg2mZTm3wuizOWzJuq6o0wsPlsu8hPiX2F
6iGFjeRuh8CA2tMut9amoot9ySYvR7uNFaggptf0+0GNWx0NAgciOaomutTJNHxkFkHrkvPh/eIg
hBsCO47ufm3K5JLgYK0O7QANgfn/rPa9ypOHOLKO2k9RV9763cKRHCx5XcLmiMSDpv74tRWvy4Ew
RuZs2Jnkd3tYkcwWNRMKJGgGv6wfiGlBV7Ewb1LRYoJdFI0wVZlDeX+9MvEw84VLNJ0qNeVPTReA
wdABlsvdAqp42A7DbIBQjZUbthsT+D4Pi2vCCwkz5ztDecoov5fmns+SkfXEysczUy/+ArI/hTr0
bG+ivZoWcTNQSwy7NAtwmV9XWr8EOXM0uWG641EuAuYn3E5wmmwK2k/n3QalkwNOECC2PmqMUckh
nYDzEwNCLhkf2xFX7IYNSry9/SqBTDBgLtKbIqrSH6zt+L2DYZT/GY3pgJUgg5lZ7DnD8fxdPUgo
4abzxJjeX2kAGNF4rAb8bqjTASZ+zBy9fzSgvNVni/1/JHzMRoUFEBGmJfbJ5NUJW7VARsC/oGc2
vbpUuZ9JZJHnD5YGMjpBR2WayTAN3DBDbK4cWabLiVEzUatBj/ZUswihhq7ZlK8h0dn6JioD+V2N
8Zju09JrYSrLuPwRHEzf1KKs6BrmIStprikzd0s/k1AdkSb/ZpmI13zblTKZhwslXJCe0YAF+doM
Ry0f/xiNKrzVXETdP9bxWBraefL76wqo8drFQG3r6CZEprI/iYdXbIceW0REy5jGHH3Rl7dBh+N4
ey3mIPS3CyE0i/+fBGc7TvV2rZAbVFt6ZPyD3Hwzjg4pqj3RL7cWnnkGKd5ndzwf7tAZHEMgWrV8
jghYyJhUT8JujwqvBcHlAnnmrNZxfGvcmp9j/YQVD9WCFrJJWif9znIgVlRlxAs2PXbr5tEUzcQG
liZvfhLU1uykkjl9c8bUWKyGMUmaoBvUf9KG5MM6YJF8MQ4kXrZA09DvwfKl4zGb5PCKY3GMNkqZ
DExFn3TsxinGJXmb2WD4akB14yMIssmevCUAY12wRMceM4LUYh8Nvdvt5mQO7hn3qJmjAMmVHWzY
deSN8cZq/imYsLr/HKzqPrfE1MLXIeh9NMESPxYGsfVDVIaJcx24wpyHJu0IgENKG9otOlbVfitG
nfO060vyxdQUtiB+u/HI+jm3bJPh5cIgnfzVaob4x5/itLdVvwYZIJYpYpKc1zK6mVLclyxRqvJ6
M4eRYJUUFKfJf2C3PWWggPe/wt8sY0xwQdPUuD+MsVsmbiUsLlwh3bIXbpuPQLr9JjAPHC1l9y9i
xj2eQjRbFn0oBP0N1KCifyHPPthnr47ts8W9ikq16JQXfIiBFfKsVgYI/Fr7LyvCe8k1nunyDZRz
tnyUU62HW9ebff+uZNU3xx39D/AEogL5jcLGxzqjjijcPolJJpE2bv4/e6rHB0SEGsKRqJtxJ9Ig
plSNGK5skNnz6SFVo7Un2Q7jDdc7Vw1ZO6P/ooaxzijCeoTfwOZ4y1Tvj2+FrfvkzjRsDN25it/4
o1X1EH6SIvWSpwSUK582bmQUV8hY+IbYhKUeOMQHSmvinfhCWXXhHoxSxZFqvEq2rfGZsfP4qWHT
YeKdvrGDo4HCNcLumFuDbgekB2Zk0S5avhGUAnxRpGOu7pkGDNF+UMjrX2rlHWn5zsD2HrAztNUT
fDGGI2Gs2nf8kjLezNKah3IyEI36Va+4Q8G3JqegjcRywzxX+u/DJFa9c6IxZjMJI28y3OZ/HJ1Z
k5u6GkV/EVUgQMCr8ex2z/ML1Z3kMIMQiOnX3+X7diqVnKRtkL5h77UT2yn+Y08wuyeN3WJ47Am8
U++tK3lMGKMw8fARY/PQ/51Y6SIlCmqUGKvTB8BDDTJ7YjAnlDo0JViONrDnPVwzbI7UpdcubVeN
yMd7IoxCh28ucC78rqgwkq9QyMx+BmU4gvtyE/sMhEYH9wbxSX9Xsak9MPZoGgT46BZOuEqA9qwO
A8lf2Js+ixw0z8I65aMli1cKRjTycPgrbY9xXeBheQ0D3Xiv+L9c6IGM4HDvoYG04h5gBWZBLMg2
aHOYAa85Mgh5oNy3j6giqvCVvR8ZXA6Synyr5CIeJ5r95egDO7ibptR5TaIyeOgtjAK70jT52W9s
xm6sK1JwKnlNsRQNPPqEd4zV3dzdzCTSsDZ7qi3W6OcB6w1eXpwi2AzGBRoPisLBOq3IITMcjDYo
wge3T/X44679tNyzQUKlSYJ37n6XDgvbL96pwt+h8UTtQafic4WbCvnmN8nwaC4DJg1kt1WBHmtC
6RcMoRS5AYaITeBxN58F863u2rQs7lulkuHaRVaEGND2sjHAjBZhTdVs7jEfQJHOIlbBAzqpq+tG
3Sv6puaHHjZIfiJ+zB8T9AwzSyFKlij52vyHxQ3NO+RKwfponucsO81tmj0hwF7T7QDuoI8NVFdo
JWwOrgx6NTs5vqW8ijtR3I4jHyNX3Fm12PqF19XPyaJ6Z++tNX3qMCNbBZcyrQt5X3bw4Ie1H+7L
qGFQ4IcZS4hmnMF3JHUXbT32STx1eT6125H72Hr3mebKz2Gw3lLMNvgoWuvgBVwVXsMnvCEHQoTX
isZuZKLjtlzrGm+RoGSNlFWQ+TKvGIyHMmczqTuWaeESzHeDIIaaMg1yOZkbUW3UinMhbK9tZeu3
pdPqhm9bHfuxYFBsXTVEdO8RUH7pHQxvuz6EC2/ceysorzaDA18OyFw0lodi8KOvLAuDfyHqYQqC
NRr/lrWsyXbojRI3MWDzogdZE7ZJ1k6DEqeZ3+lrkXMs+ejceQ0qKRK9poxipMOldUwYXuK6Jp0k
OznKByaEOAIH6ZoTtnDIcV/8BGgWlpcb02B5iNCbQjbt2Ofu6iVP81giKiwOld3lRHvW3Z8qquyW
PttSaCYJMnWPKcVau/PR9991ERv9LUN1e2KeqMQEURWnNxLnsnoYl85neQQZxX6HgAOFDjg1LeAY
1GK9m9cCNq/jRsoca9mrbr/YzNvR5XSiikl1daxjiW+bBt0tYHJBHRhkTBSjrfd2gMFpm7ABe/Kp
IwGIgjrue3SrJuc5XKxm+fD+Hy5TdHOOy1YQ83ZFXT+fqIS87CpEqz7pTOv+IBzpA0HoDTz2VGT9
FoeWwpADMW3vymbaWwGZIBuycpd5X/eRzk91zpAR8okTMezkpWk3g5yC+ZCwWqrvHSqE9eL7cvR3
QxKIW6xHPhbtUfiZ95iY0VNffk5MNFkhS28OLHKD94TQMOhrFatOHNkhEDY48qQT5MIaJtolId7a
JqCi8mQnKbejLJXqyVuc6uTJKreg2rr9uncYjqlHOa79vwjJK9uLZQmd+tK36bI14oa+Zrq0bkeL
Of2FQS2bDavF2/A4QuMn5wavxWMlQpXvHQqOW3BJW3ifHXp5jOdzbv04ro21jSWPV+8Q4hk3j0dg
E9WRzcP6vIq0i+aDwInkUWBjzxd8HZPLUt5dLeuCmglpSF0nlJqptFjBwtDD8anLYs9xYj0iXlRO
3A64rCPS/EpZ70LpBWPcZGwTEFZrl87UNOZ76cPy4s9otOKIsXt0kMaVHbQkWD6SUjKgwo2XWmpu
cJwAwYlm2pmR9UsugqmBTsw2ZAU5sLLKlFmE7LWRc2l9ZMgPL9pUwRxL+DjLPmRONFF8IBmgoqQS
BmS0Dh8rfqB6jwoPIvJgQBIhHW6fOODsFxJBkvVJdwEFHmvNtqFWmrGbVeqGXPb92gKCUA2fBNWh
53CQECGGbZK3BBHcN3tEUfAdzgww0EUJ99jWYf3gdF770zY3WsjagUjuomhx7wqr5/IfVjHDUSpa
+1IrZzG/tZ1H6snGu7inYFb09Isvm1dH1X56DthxV2ebQdnBy12NmmJuhP2k2Bwi93Ck+PGc25OS
h2Ii56/1W7gnbojDcwF2OO0kSSQJlYlxmIk7Tqq2q0qBehMMSVYQ6wM3e1nmMfG2NUqIYDvzLZS7
GzvV44gnunNPB7U03PSDLp71Yo/2wTMEbm6gXzBkYaUGPmMUNh4dwreNlRzYI0t2hn2aBP4hGRla
swfp3fXZy/T8l2AL+a+jJLqDApmhTRCkUx96HYzrGzpyqg3fmZO/2qh0uGrHSh45cCBioVkewIi5
oFo37kCVf/p/JMinPS1ckMjfdSL+ENNMtrPd4SXZASbn5KxV1lg/Vo+pVwhdhg9llvvv+Dxa+4u9
ahM+Tw3nJCpKrkKb4ORV+bHj2+vw5c6jbbEwuqketlnWhQlCEFzLm4kOAHF8nSl9yuHwBq/IczxQ
WOxDGfOvHnZv2FEaYGDh4JSKSgN03PguuHSbXwCf6uPTgVrVnCcnSKctJv/qDpVfn175iqov3Jwl
GRu9CkbSHdr+anoQnjBt1TheBicjRG6TuXXKC81X3vykzIXkp6f6XtA4NCWJXIxckanTE/G1GL5f
KjwQWh5nT03OdghK4A7fH5iYAQ/LN5iDKOQMsJPxpHU4N8cqQKq79wBz6nNGhecfbddPrhWd5Pro
qRW9Rx+sc0o+SCbSE10wQuyNzY4yOXe3rO1H5ATrerBzX9kPxoU5XgNHY69Bpk6JkbkzVKkNPy3W
xzIS/lPjlvp888euu/a2IACU4T5KwFX/xMIsbTsikEIoTG74FvOfc8YRLNm/tWGa9q/lOPXjn8Gq
+2ZA86WD5bkNs8ra6Wm+PehCSFoHKqnXVJQkQW8mHqQflnGW+LqJG9wd9MPEfXSm3ESnSNGsXQkH
l+eVJAv/DmElU8GQV3z4YIhpqkNUudYcZ300wIBZdL8Fm1INu56hBbdpeHPAxpX05PyzJEkPj5jH
dx7WOArW6c2C2+0++GC82DyTJ824f6sWC//7rWe7ImjX3T2zRNnvW5oKBBhZReOOlrGcf4alMQwW
tZr+FJNKlkefJHJ828MYkZPDeYurzZ/88YlJiuMgvbtJq7hysnuYl0HNBI6BGnt8MrRi4S9T80RA
Z18dspFdYjwRGXK260ESbzENnKJlXqgWxX8bPNzcuLRL5DF6Gzk7tfXYEEG2bHy3J1ll6MTo7u0J
JzjELwLft5NvpS9EfgjnjLg34Mcw6VjvNQSB17mDpx8DTA+IS5nHjK3cPAZpsK9zxzoTnIRcRRSw
eHZsQamm1BA6XVwQ5YkBp0DVRB5HUTj1AjU4tfV2BZ4j9y5Tt187KpaEdUTU3zMOuukyoc9uU4zY
K5/GDJ8PzwcVyJQZcGAMLOpmzwCG7TpQ8RvpTJAbGQcDaHG3U7MmeMZV05ahbvuYFlix4y7p6RQQ
t2tiEG6JwIsDYC4OB2u0zw709j+Bqk37NmD6Fg9se20RdzJ1UH0CKLwiOSwvGrriGq8FnjJC0epi
OpOrV/xzAAKl+xTU2cUNdJ6CPHC7+a0pOgtl8xBZl4IQJXmX2+4anfPcbysAWd78LxLK5B8cZeNT
HeVBeyZ/B5vsJmBB9lREznwjE9sTk8RwRD7qEmJJcPmsaC4mtGcMohzKHMcMmGdZdQ67pM3aT/yH
a/XAt9k0Z+xz5LItOfizEztE/AQ85u7yt6Dk4c4wsq9ZmOJzikPBCHvLRcNq3lLJRCx3QwIRBXVS
+YSNlEjaFdb7cOMYbFUhoFwbfW3enivg0eB7mIYdg47ECdiBDLO2BhlUuVsdUOErosDgyJZQzm/V
EOA/6YE2HLWnyzRGxX7LnCT3pn0eUqQ7Mppq6yWccVVyvLHse2R84D1ZLXOBx5RPiHj0LGHE4+Fd
PQRWgT5VsfH6aWsihjdq0gZZQeDNB2up8yv7ZOEdCk6Q82TPU4YqBPjmfeT5hqAUDuDCxfbqh80D
nln7IAmxAVHZNrrfLxla/hfWlekrwamNOjZlaB2meiB8xO5CfS5D5o1PM+vO4geHvIFrF8o1/6sL
iwBUOKA8+CxI3e5jRK1xDqzOJiNzxrA+dlZa300rhtzNrEsXrnGApz4OMTyr82KgYbMFi/xqHxhr
BrKzkNbAr0xAdRx+zq1FpANTiZFtGjEqfvowgrybz1B8ALBn0D3/A3ZokDGx13vm+8/4+cIgD3al
C4UAKcFQmY+qSlqs1AE7Q0EmMRNI9i3NjutQe4eBWwdTzjAhs9VLBXgUl4W5qxt2VY+2xgDF7ALr
MAmoebubugLOIAuQlfIXbC8hllOfrLtkmkDl+oxkgjsPeuljNhJZF6ssKz+GOizcfUjMfE6a+uo/
LI2DggCLUudjVLxBt1dWOU/oZ1hwMNN1UUIUTvSN/wjWDQyRobtvGYoHGyQ16hsGXcbkKbmRDQtK
ORZjI+YZS1YF+XwFLd7GXyAkPEWTjYxQ2IV6aqnK7CONgvjwe+OwHi7C6Zij614fZxthFvIzZNgY
qVf7guCInLFZqzB6zpAF6N0qCs1YeBD/MRGdaO948v5SUk9nNKKIj23OYqgoo7b/u+meCZwkRdE9
d1KZpxCUkR9b1oTyB2Fa1H4t5HzdaNgdkUSmrP46fY54PaayC/fQWrzk1YR9dnZAWlb/sC658OZw
vgpEfERAAyCcmMwT0O3O9ngwoCfmd49m1v6bOG6XH0OkTgwF8S6DyHea1zHxkc6sXp5i/U07oj+3
rMvG4QILI4Qkj5Not0Lfx6XQeMtLDwOESivKluiL6L8AuI4ABAjUpMnuyVRYeKUXF91RZgUiB1M5
5wQv5shIL0mYF//1gUReJoGeQZQjt8jBn3CL1sS3TlEUjDp9mfU63k0Ly+K4JbE1ie2hXkhIxGP2
ILhr+le/CZN203dDkx+a0fKgQURzes9KjR9caEOWXuO04hINMAA3OlmxC0yIVzmnxkz/UmGblL/Y
Y+6+0YbIw2NQAfo4mt7qDq2HQf9ALMGtMrRYtJ+6uiuPs0bcHy9VsOLnSx19ASQ7/yLsqSvyIqi0
7pfceMk269sQVrFB+r4FfujjRJVwDtDXk9hwtHW4pMQPeAlRfE5dJv8xLuLIABNioi0ds/WDJJru
MWtt0I2J55n6vVySlTWTj2v9hb4eVKoV0DLGKCSQjQEGEUcS88yyl2sr1XmqMr+9o9Sb+Y3C8v+D
rDcAq+pFcEiiMATtJWuktylO+u5EfCCGuQXOWMIonQ/sPRxy9xXMesiGWGKpAkmTClAbBRrBFQOG
PjLdUMNnGqogkBeXMnn5atZZW6eZ5M1rL2tcSEwavXeJiEXGee+RrAW+YAUeOFltj/pPZgo9INGX
MADsSCOwIerDO0xRCbGvgGf/2mvSyI4gzzNYdLow4hZl4EGAtXsGeizqaNrFWNIaOpEpLXwOs7k5
huxw5+lueYAiJDyEsVF/67twUu9E4SbjHrwBsTCI7+Fwt6Md6g1ZsjBIuXDNHemVN5YVwlx6k2W2
4DO5xbpljWD0NpoW/TFORDhRw6BF2zHBwngQBsK8wc5Fa7TQBnwZ3bJMVuiIOdZRJdlo+Emp2iS0
MxGRyv3wDM2KLAp6UgvHmi3UWfeT1Hc2zfANrDgE08Gxm+6e1zRbL0s5et+FVdK1k8rRr3dlsdg/
PTlEKk5WFbz1U9nQlWPjJ4iUkzSLsU7XCwt+2oEduEb5RnOckptQuFZHoIgd3c+lPYTXvpq4oCFm
OG/Z1EX3TKrLnDsvq5iTN9N014iWLCiQKeNer1DRruWU5w+zM4Vp3LWaaD2rME125uIpH2raVpIf
nSAKrzNjVlza7uD+VwDeODjBUiLVj3o6RYSS8gwBc+awEEn2yGVmTxsW2dLZTWuO/DJr4cwJlDA8
Tl1nfeLkF3/CqiNNE5NydyD9p/qnhNX+NgNZaYiQ4Nu4dLJF0UCZTZ1Hn7hK4EKesFBhwtajGRYL
U4q4dwYk6InTs9ZN3IGg1pbp7d1IdpuIeakBQA1qRcm3CXh4l226Lr6JlQewZ+tMVrlvGeS5ca1y
13tii16a3WyXhE8F6aiT3bqC9kaoatXqStFAyB82yyh94YFpCDpkekkX5SbDuyxbSjG7IEUKt3eE
YNQZeSl2TYgefQv4AJN4j8H3nyfG8K2krCWMGYTZL0xJ1CJinhZzVVMrug+Xjd8u0JXxGRlaLE5g
tg8fRHjAZpLIGB9slSFYJ5oZxQ5UrY+a6KcoxnUBNCLntPfZVI3D2a/D2d6WJCzf+lF/fFw8ht3H
Hn3dcJr6PHyGZsDcwGNqEfFPNwQM53zmxCtB0tkQSEGX30QJkYmYQbPwGHZ+gJRHYLg8EQ2ODhn+
mCDZj8TId5cewvpFXpyA5Jq0vs7+lKZP7hggp2Zu94nQB8GP7+Oo3DF5yliyp5XX9B9+m0TriW7N
jFBF2wiUepis9hHzFfWiIfzPvgGT/OqZ5I3lYTEBbUqG1+yEvS2t94qAzPaeVVd4gbzr89BJ/DrQ
Flo40ys5NdWlhsrmHBL9fx77HIZASdvxsgxEYu2iNfH0Ifcgenwj0BcP00xRuHWIwDCx0EC7qL4W
OBsxApCMcJJ5UkGlN2oYvPKARXDEA+lbjuDy8pzq0HXu+jQKN2D6W079Uw26jYnx4GPfevdtcgB+
augU8hLBlYUjFgWpcdRjmHnIqbf8bc1icV2XDqMLZp4uy1AuxAn8UViRdLyCGODBzkdm+w7imhdo
ClO7n4DlPlFYeu1uWOfmovrKHre+42Fbb1cKkk/aoiw9sDUYGYWXoj9HLsC8LcWGG+2qQfZvzWJo
D1RmTwCHltw/tgEz553QQv7FH2w4HA3Xx0Y1jfgoRhFe+igvPsOWUIsNkSyGeDwtu59W23TUXUu8
Asm3KGY2PgsyOhxn8B9HPOSE4wVtH+4G3Tctfse2PLmIbMxxadvZOzCeISmIEpLF7Vwisj6Q0NB+
rUR2Wp+2vRCtbgHEq+hnkvFIWOn8GOHvRWBhdWX7Y1kodOMI4gE1rGyREpK5ZzH6yHTtfkOwXcvT
QIDAtYetMm9Esgz/AbQo5Hb1XJyyq8TMfSR3YpI7pmdtfR6n9eZagL2EmpXQt4j1Hh52tG5+/ydw
Uv83Ux0u79AaqhVnHWnP2dhgk8CgWmWnrHGsJ4ztGj9aiOTijjyGxL5QnyeooBfRTf6hJTMrPZHJ
W21hSyLXiIEeJfUximCRXCZ3gUADigAhm8dAO6ajqbMLm9vlKcl5SI84ORfuZpkR8Kl9rlAkfSB0
9lT2yOPWYOr8FxxxpHTWqcncHc4jHAQIVadpC4CP5CWganQuec/8HAK6a7J8FwzVTS0MomiZby0E
1hIIJXr9jEYz+SfLrvr8T1mWuBOtWgvCVsDvo+XbUD+iC97w50Ds7dmwltrZFng53B2xUMTtydaj
oa1p51YYEDgDSYrif7zFU4VaHzbEsKPaj/4ZZKTD8SYKGNjB0S5sfNp+5ji6Sj9St2Gk+SBZwyQv
xMNhsYTPGOHZ5CVBCHNZql65/6hC1mI/ckH9a8m++VIDmdmnKOwAWU0saFaEDYKtCU9gE51xVugz
KQRpclZd77wMkax5LdlWOPsKK9V0Jiti/o8QZvsPzJqmur0wVbjDdyNZgg6hWrfahsiNltDq7yG1
TdabGHFBJUvOlIF5Y+nSKKc5ki2mY6V5rWHL2NckZZb9V5XEAxwWJIl8phCsvE8eQHwXcY/kOjlm
fPniV8vBdk5LjpqP+ZaareoYBK5d4lsV3n800R3a/Zmv6JzMkuDYreV4A/pIjyncX8svKMBD3j3C
EZJe2yfgV3iJLaS8ydFZeCjPCUZX3BwC8SgnkoA+n/i2pwKCW4n6iGXCKNdsxQwoFmoKiBM2ca7l
c40Zl0vITjJLXhU4ZuvCnZetuzQCtr6DuCHls+N07J1xuoz53h75F9+jjkacNfW+PknLku5pDfyK
mZwncWmNQLpcehnL7/ZpF1T3PKcJiWYjU3qAxyXsmWCo5S4HjOXxkbJMns92hgiPGbEfBm819gYY
cZUOXBbErfm0cyV+OrQz0WuPMREQPgvCczT1hnBdWQTPnPMWiWbLxKgVLEFzNyqP3M1urZHpA6+J
jj1LKmLsncG9GJDB84ESk2ZbWWHIdBFLS731w9nz90gMgurDLVh9nLKJkvw1ylCdb8yQZvJKtAQi
aGjSMkddUNQye2Ek69O8lwwK5GHooHYz2q1vTIrIB80KKj1gd7NdU4ueFck8IaYvCKy8+n4FUZXv
maQlv00LnxS7InK0fT0QiRnXzsRCihaJ2L45UPOntY7zZxZM0joqXwXelZkaNj6klOVWwyf52xjl
IWeUheu9Tb3jWJsaW/eEtlAyaFrRKpSbZbSxyxfGzNOuJugmIsfKU83Ra9co3IHnJKAFLJfCFD6S
hXROTRm+klar7hmosTCJbiL9LQT1viIMCKU1945yv4KC1PYNRfQCJDTxETCS+EXvB3yf0J3QTvxv
SgrOmb6hPjuIhTHGJkHmgOC2ItToUEceWfM4PmGfisGfHlFkh9VbwDDvliNsxIUfa3E5LxGRbMsk
ArnpukB7o0ot1VeEc30BOaDy0XqWfYP4JTdQV7D9ouJ4h+ArYQti5UGHPyEakDttij6/JAQ7I821
vKy8LGrymq9Vusb74R+lkx/liy5wfpqejeoRe3oa7Vu3d++HkK4GD3iWWvFYQrk4cwut4CgpDPk7
HdlYzwXwKoY2q+rW4WVq7bZEE25AEJwNwDK5Nz6DsTP7CrP8ZKIcP29oU9gz0zoyjUwSewu3IfMY
5Dh1mp2wVQcWSGAVoA0d0tG+WNqWYTwTQajuZDViIYkYzDFWzr20mYhA40SFawGKLoudUof3t10M
WqYir0FNGghfG+S+waUQSUqQOIgbxPBEiNMpI5GC+HrradpxDYrDHNaFtyMDh1dK9lBfQCm2cnxh
+hwCG1oiTnx4JtYUzylKNhSwkcfd1g5p8icV1Rg9Kc19fFfOq+TzkfzZ6KGQZulfScTTxZNEtXPT
7BgnoZYgLQc7MyvOUwMICzYfqD7M9sWSSxBXuJT3wRwJmgioxQqxX54kh1ZmIPs3zszndBMProPx
t5yDK49MMA7eF+3v/GRLt3Eg0+a4ExibybPNesmitbc85PJBKV6I4F5J7JoqSB47vIw1DzuH7YZo
LdUejOy64M2LcnpNVpTrHl823ocOCNCAGJz9DTupid1+HojgjUMXjThWYslbpgNDKCLore9+DMTf
DL4caiMOUMCkEUMkxBe2/ZExjtV7Hx0h+eS28r/nvCS6mgKFeHh6T9ImE0UcD7ATLtFHtEHkeblO
4z50i/TJVQPnTBXZ9gGn26ZL1jHEh64BQIgyyu3dgtjpFn0iffuwQmx9Zf3MdqVBaV0eJIMOxGHp
/3ORofjhFTFa2GdvFlEBj14S0axr6hvWhgMxpYOevW+0KeBL2KNhOlxCpvWgVzu/ukS19vcuowvC
XbpKzlsKSsF5SyIdenNZzKzijEH+xamkILXjmWAkzaWdxGA20n/5YHfELrZj90XGr/vX5GTxpVWS
/9IZwblAmfg3XTQJDw6m8ROeJnz2pJAX1i+nMwL/pOch3FE6kv9ZWU6A0KwCR3jXth6AOs81XXPM
Z7SySOMgl99nNOHfNROsYhvooHi1lfcwmzmqHnQxi7sgMOUcL9p3SYpZAriO0WLZ7rGTswf7gyUh
k3I4EDlHBArOF7r3Qe7ZuK45hHVD8VNVS0F9WvdUXWD/1qnBj1nTVYItQhYI074pnwIlxvxqxFr+
cdbWc3Z1jeHB8JNZNEMxXf36Wy4oCw/16qo5RrNK/nZq6BTPDgPBPm4Cp1Abq5QtQoimtj/0WE4f
ndMF3b4OJyfa6cKx3EubRsknz8TYHQCb+unHWLm054HVMzYPgkVe64VOYxuiAiQrelYpYU9dIhbu
3US8RuFERJ2KhnV81/jZiM+NfPuuJeek3kIuIR+UcZg7b1vHy96bxcaP5ZZwMzAgsXWMtnN0c4rZ
c9/XVxwnLXVu06DlWZzFvtiLT2K1wooKLSNMjY0GrqipCF9trID284gxK78Qk6aab4bpA6BonWGg
WngS56R6ph9OP+HxMXLDoMWkywRJ6sV+aluYE9MaDXC97QkeQHrXSsBysc5aa7hbm8CoeKEbyl9G
v9McYnPgR9sI4RnOwpHhH5wznCoz4mPdJZXHoW5sjHS9Zfg33pQnWFUYu8KG4gEfnT49NG2PHVZV
pCoAUQfWpFhudGnBRK1QuHo6NTGybHJpkP9OVuggGles+Iq7qned1j5kxJpM6xUbcsaatrPw3+tH
ofLO2dOPqfZ9aeyV/C7XVUO0L/Okx1guM0zLvcT0/Fwrz/DBgpqDQoH02GC/ZMUdLWe9Im7cz4Tm
1NcubKS8K/KB8/HipF5Lvgr6bWJHti3nnAcIQfnmwLLemF+2U7P/mbA3Ld51VqNwJggFeELs9ETb
bgut1ubOZoSPxqxmrgs3LEwG+FFdgF1+ZLBeHZyGP/6SVbigYK6xwEC+q4xvnQvD9Pqw2nWWP3YV
Cs4NY4CO31RPUwbVLiVAACX8qO8GZ67mryJtBTFs1uIR3GBXTRwpr7+QSOOtLzbgOfesxgpalOUs
Y4BFUiPByylMCREloYLJQyMXimCvg8t0mFgq/KErmnAMlIGD9IzSEn0Vl3QDFiiFI0R/BU70rFm0
mjgxrljpmmFsbx2Qn6ARpD0126FFWbyNBLELz3axKKU3nSRC96oXLi5EYAMEpytLCWmeC+H2zRXB
wdK/+xM9MRPPMk23vjXjJXSR5wIzke3wJ4FanN73WTLcNY7Rr4i/7frodmLCCYRFxGaM0BJqs7jU
h1UjmBC1TmOzH8q74a6YDWDkakpmFCjdeEOEtZCjvpoCzSzmoDL8LXm/ph2kUVkRz0IhuhkyyGII
VO0IJDpfjBcc3C5C653D5pXHJVp7lnDUilWMjotIVNjNeJSiPCJ0kXuQoo2tzKSucyto3psOujSB
uzOKwpIAluhUDp4JPx2GuR8temCUMEhzrllV5Ou9NY52/Q1zROePRCBwErD3n1ZE4rqKghdD99Zt
gS9MP21vUci3PpXJEZV88oliWJ3Al6HFRy1n89LTZN2NdYe2cbgVaoQ7Mod6ZQ3RBRcIu7gNbCSZ
Tjx1szMfDWoDsetqZ5CPGQ8vNrEK5Me9ZQh52M5ce7+hRmQPddQ3Gb5IRo4b7YSy2DqNqqIzT3T3
6IP8uwU2TOqLfUmlt76kQwAt0i/nme/bjiefcfNdh9oALQcw2uGilUpXc/TN6tR/Vz9crDN/Q1C/
5E43P5L/Ott3lrD9DypDr67IcJ4L+JvgGlCcxKroQ+djrr15KQ98F2XKehpToc+8kaDTb5W5JiHI
JijecxashK2VvHyY+W5E9RfWmFHGUjxqhrekSFON515orJWw8Spn71OhVVeW0knyzcu7utBxWfOj
aOiy1N7Sd96M/EM9EZqM60kHNVwAURQ/QwnB83ZW0hcVvhA3+EnpB2Irwopxn6mSHmWlyXOve5n4
z+pU+pzCnKHMo73Xdh3mcxYVMBk67hbybopWwzMjhRHCRObfHrWykD80Z17/UWM3PfOETWjrxxC/
FukbtIfEqntgf1OoxL+4s3zvGIQFQfUZqHv1UbFPUeRO8a3j7l8c5GcdzMG9QDv+4ZMZf4/AgcBA
4Ff9tCdvTAxILxI1MyAJ6oHBVei9w4yUBLdVo+W+odz32sOEHMk5lTckEOUUeUbP0sflY6ZhrI4V
NPRsV/iOwg2KZO4yZSqNiFXCe7FzHfyAlC5WcrLVjPOoX4vyl5dcf0/43sHLStv9ZKtEOt0CJjE6
ZFIQ3cxuTX02QeIQZDv26fva1eYR7hTz7BYPBKI34qXxfbTe2PxSlUXTv9JyuV+UTzjmNjU6n89Y
TurnJjLhfxk8kolgdjGFSGRDUFlFNjRljGB8Xt+D2ROnnpQ0N7ZcOr94YE6rWOxwFR1YsyYIhBsD
NiVvfO+lDfVS4sECUaWd6lYxKad2WWfcctVRohczQ0TCRk/hMCK2qdVY1/t8mKXeEtiOFD0B0U6u
MPJjUn9nxTI5i9IW4YzOmWjCq0TiSG3maCJLjNgbwsqtXen7/lWUlkEJsrrFA9cL+/kxEgK4vA58
1vntLLsgzi1Opz2xKnN4SObgBguf8dcPH0l5ww9VOkw1ah4be2afTv1P6eRw2EKIQtiAiUcYcSX0
TFOFW782yHV4zynkvM2EfQWMLKZp0T9PJkIksEGBv4rriMH4vzWHHR7rybPKuF6Y8IBIIBynBvOW
vjjg21Hl2dHyzr6PChoooAUhElA7wNLcaRH2BpP1ry+6/OLVbVSe2zVV2dGSaXNtSuKzsQJ24yg2
c766JHh7zHq2IzazrxnfXHrOJYi+dyqH4mJs3RQ3Y23UXieiJOw/iy/IosK9m8DgsYT+5LEB1J1i
Xehipso+vCNZpO+ug+Xm0NWQ++sTpO96/hpxDCBqnf2oOhjmac8gA0PiRQvalHasHe9rSgYzX8n9
IdAT1SwEZ+D8LYFgA9b8TZgJxf7Raf7gvQivBOYia3DxfrwEkyCFGCWFZz+EFqOw7n8cnVdzrLga
RX8RVQIEiNeGTg7teBzOC2V7fMhBJAG//q6+rzM1U+5ukL6w99pnexMbW0+ILNOlsb3RBXvW1/aj
ty25e/S4jUIE4pYs++4wzWVlNNJ0YhQmaGLICqngG0+J9ZZYaBbiu8oO5LwDz1BaNCss9lkiaqH+
wyulJH8EKdAnVDpzQOgxgt1dnQ+MH3A5Gvg4YlgxUef2ANm+WX2wUpJuCR9ejQeGynO5CzvyuQ/S
CHUDaiL5ngMYm/FU2W73QR05FyTbc1Z8OVAz3uCaTOSEpM1v0M/m2MjFfcOoEfxm3MhkX9h0BDjH
yeoi7vwSojgAuqCB42FXWdp/9NfzelpEAb+vIxHkDaU2hz42O25jnQj2I4F2mNJkxveSW7jB21+0
KtsXZk33L5xjPoyjWPYw18NodwgQFl2zdbDi5aS7bKdtomSIcJlgaAopBT8IirY3vvkwXE5Ec0xX
/yDN+QPT5MJ/RFPVCMQvVFz63ssdf7sDX2itMR7CAJc5mSrAAO0riKtv6JJ4twNIgT1qq/pbd74Z
zh3EJogHgVtUtwmAKwtCMzkpz57gvyp2CVpNRsQo8Dk+O+S29xBdS8yGcx88b91I7Abi/Zwc6wm3
G28Ducg5V+gftxPWf9jjbfcUACwTT0s2JtzeaAxIUcGt1sa9W9fF5ap5/8NbQsDMUFRrBBencFjQ
ruXJsXUJw7pMyOv6weGCJHRMHHmayElhbVrI5c4Pi0GeC6I5gbRR84O3x4hE3Eoessxv36yqqGnE
crpmEm2xye/duSZ9R06zMwJiy0z3d+mdPohdbY/bkXVuud4o5lps5EEwN/+hLg75Igre7/az9iEL
HnEbuOZwTQta37zSmseoKK8wUJAXxIuw7NJJ+OwWvOdUrtLHSYbpH+oSwWpRX3Zk1u4KFCw70Vo6
fEhTyqkbP6wHDZkXJXpyuF7n0GEqorUcOV41r67tvDYs0TJ2o+vQRC5x6060EdM5v1RU8tkBsJZ4
blNYnDtx/ZUZd9ZjfsT0U4aMOFpO1CodDfoiU4s7IVR9InyS8ApapE2fIPkgHygo7T+LNcDiEHLS
nma0r3xeRGmPEGr85BsYWY6jJvU1JU/Skw3I0mm9Z6tBlEWSeRYwzNkD3aU4cv8YZ0WKN0mbLeri
uz3oxtFa98JxtfuYrfPGbYO/H4kQqurXMXNW/Ilbru9nwfUcOp0JD5m0mUyxpm029L+VJPUWJUj/
TD/RY+3FXfSrau3qW0IHDOEFSz7d8d7XAWpd0b0i1yD+G5UH/UtvlSaBULhO2X5qPe+hYHu4AdTE
Rpr3evtued9TuqsJ0DHDes/Gy8n6zw5hmu8SWAr4YckuCE44cdiMN+4MhE/T/iHEckOnOLqcOs15
oAub9z3o5WY6sFLJnT2/q40FPjOKjVM1udteM98Jh7hv2b/4R7QeI+ejyGFU2s9OWdDl6d6zrOPY
umt/9JyBb8HJ2TDwKKaoRgprFX8m6ZmKZstCn9AJZk6xyPMk+F22qkuIhSLGA/mZhqTXAMZGeWWW
gVeMyWr1jJxxXS9Fh+mKZxmubTvNHZcp0Qn3rEgnBqITp9sRbIL3xeqDofRCXz0edQOD/oyQEt1V
XsJZiDz8G69Xe1jG/WxpzBPNPNwXFgXu68So+dRbizMyG05HqsaxcpAA7rYmxT+EymG8MRYXRow1
hqOTALYmvfFJwYVeP6j0gVk7UCCDe8fsAyW35c9cjISoUDZk8OpSEio/VCmq+zCFbkAuM34abNwI
xEdXRgxLOc4TS6tvicwERJ5G2RsPzMsZMTTZ9LSlA5EnTB7UDVEc5DF2ZZLe2qWlwjctpulUEQpS
7nw1I5ggGmxFYxaSG0U/aPpNiuYIxNMxd+xks+AZGhJIX6b06lLbguSqFsfa75bTdcfIKo2MxNW8
cPLrbAFy5IV04RaCVoPaypWnLlvBuk4e8QMUQI1SB+qXyTx0xCTtKxr0YJ+C53DvBhX2et+TbCJ3
8wSk4FAWDhXXnNtBcV7gpP3qdEF3h0kR8iZBgf/6LcVEm/kBnG84LkSsnFhJ5dtZzwZCYV5QsPMm
S+LV4Wb16XFkn8OiN9Bc0ZcOlUng8msM3Xwqy2H4OxTL6KFzIvX5mvUN5IF7u5+GvLvDUavVfPKJ
5xtuSuFUNuoertMPW3d4EmoDoAihlq75aYyzsO/UOBkj5O8QHXvamC9QTuWMDmHV64xcE+jLZyKq
9ghfrBZvEol4+QzVI+kvC2Qs4lnh9oMcBMLoX0NT8wTzncNCmtniBn8BFRtO4p1m0Fa8+HWAJiEg
XVuxzs+oiAtqd9xLZTr4F5wUBAOxAbiSWzbShtaodQa2DGU5D1c3S10ScpeXDBT15kDWGJLGOuuc
l5VZUMXsnGi7kewbtLsc/+zLq5WFbbKXlWpoo3gqZVIcnIzYS6gtE/zh57IWdnjFsljD8hwi3Ed8
ob2uHncloZZreqDBqKSOt7UN/3pWVWaxtq1t+NMR5VbGFTrlC0a05SW3ksLscMEy6Fno4lU0gDK+
bxhIPtc9hTIby8HcuMpFu+lh539OrTSnmzFEtR+I0SzOAVLq9diBrpWfFt16QWgLmqAimq0ihfe3
5RWgymEets9NGuS5ES93BVlXOAbRhnT98O+W19P0s5WLu5xXm+SeF6VAVYOCMHCKANaUVcImFbXp
Ou7qpEPqIoIcSpvMmBNfpgDlya2CLceysE6QTsZceJ48ENdtKTIuSCpvL5yCiUTvmXqsJvHYC4Sd
YEcneZRM2pR3glkFIzSmiWsnZ+ewi4TnjsQtr36Ui0CNI5PDGYk+CVxg1UoCHVErUgxk1p2lF2e9
n5rU6/5jIrgwwkls4eNrb53cPjaQkRDwVXjd8c7Dg97UuEeZX6Zfra1CZy+XbElvHSgsE3mX9pIl
28fCnfVfhlBuoZYaRPVkhSVWhbhDPLJQ8Q6VfSny8GqrogN+62ssfM+sJF350bmjBd/DkbOd37Vi
6739skB62aMkLqdfSSMhE/atGdiMfuYG9i6sdL0amWObQLfN6fPUBbGCLxA75UWPD69a5/6C0XMu
9xyGVfMAO0oiMwR8l97lHqqOx96my/5OlgEk1N4e5JKwV0bxmWGjZ1Pj/3jUFM5VFZxUHy7XG/aP
iVHWTSggMX+suPZQx9dDJ3KWby0LI2PY73Wxg5873FPpg8Xh/wiu7Stcps1PXyXOBzaL7Fny4Niy
dZ6/B6nsHtNu1lkH0/a+fVR6pHDegAVmQIoCkjfiAbFYSCSWSgx4Nremzooci2QVVuBZ0N4hEA9T
ItfyTbJ1QfAyp+fB7j0B0kv7Zv1uSRMOjrP02ZPC6cW0/FkWFM9oMp0sjWfZdispcsNafg6SLXBs
AMCayC15+pHX9kDyjoaB1Igogqsgeej9ZO5vEDy7ilxcTdquvVl5eMCTAFyVw2Ge3WNX+Ll6ykDv
04tjGvUPPrJP92kVXpeekm2kNkk8J3XiUng11rJZZLb1ajemVAeHYMqVIxeB+f3ITgW8SRCIbjiu
XSapFIYCFN7RrnOPyqUHQWkFxIgvtGg4LTYnBzCIUgjBfkiZAyUXWMMBOJ5uylMNAUK2uDM4E0lV
mwOb95ZIoULsVhbn3Wc5jqP/6mtUtOQw9T5xRSYgDTNqC5O5Az5zGlvWyAzEwi4OCnwn/EOWFt/N
tJZNhBVvMLslTYT8LFXWF9ktb07g4pkuEe1jIGg4WH942moa7Y0EmvtU9AlEM5/N+k4V2oer10ti
HFiKLcCfYBnhO6Bv7vgsPdf3x8IExL1ja1GKX79BdU/rUVaObnck2Prugv0Y1SwiZhzpAkk9NMdA
ntwunVzkhyuLhZvaZ956MlLlVyekcDnbSRAhCgtjDfq8kcl/5CHz+FtRzc3/oX1g+EeykaMmQlI0
BBUJvWXg4jPGeh7JxqC3koanXtra98FUu8iWmVePwn9ULnQdcqiTPulvBc4Qv7swzYb6t0Z4QXOg
PA0m4Cq/BHCETHGB3t0adWhBr2m9xw3s1DAXGxEIFcHRxz29EoZg0LSrYpsPZVME1SeD73C+VVux
jUfT9IRV1GmYmwPtakBSEiDM7NAJm0g+a5BAjBhbYH819roSt3TFjp4Z948z4uAMdWc/1A7QMKPU
iB8YBti+nvzlXNFboRHl66njGhUbhD7UCgzMiip/Rj+rmfN7c0nUkaZtAJM4Uhg0DTV/bJlwpDRi
fkG3ljXE1aGndnaDu5Kuy8DGW08Bmz8Rs9ISCCqKLDwJUpa/OeAZMtaFL+9adyTVFrHFu66EM+0F
FEWDWXzA0yWxkDBT8hJUBHgQmIt2SzafyYxKfofWJV+58xI1/CIa8bwvWhu7w7KLLi7yEbeQxCs3
bZ7Q1JGDMy0uzIW2GOrgwFwPKHKpBytqyVpj3efO1swyj8NoiDucfgb7CXnK36Uy7S2KkQLMXrnR
RdlU7RRElbdg/UgdLG4KRik2cl3mt8PQt+EtKIa5xeNcoW5LibJ39qymKNWCNCXDJChyHqnAags0
ne3ibZyHJiSAxVLZhzW2+XaqATkOPNV2k9zy+iOeGmc1/mRsHV9FJRZWvvjQ0M/bLfVwI5F/MJui
TmAoTsO2U6Vqvd2CiQ7UxOrz9FswUMlbCrnwbdAB3uPqUojsqW58BCg0KNkNcTPB/ICAvMjPQ+iN
4jZYqtXbExWR/RlmqRSaYHrAe4Dm+q1QSC6//CZlKtd4QLZi9C9ueuhK2/qbKq/6HfGZN/wa9vBn
srYVoxUhgHVk0H99g5DB+E8wLyuELrkGcs6+0M8YlWvnvBHl9lOlftcCeAI5jsqv23IiBFPjsOYr
zC0Hu/gdZ5Rh4EnDcHsiSCt7aOFArcekrj0dseG9ptm0Imj3AfHOpM70QXNCe5zJ2O7aUDMDRfr4
NDrsmg5jT07VwzYy2X9hW0UsB99P1kaMhmFHonEhvN1r8+KEtBrSPQau/FXqKdU3he+CwCBqBzS6
ryxxWdMZBzDpovXzLOTcHmp/tRUhS6EkTW8yaH2lnw8vullKxtEcPIcCkXNzVHmbPijJMvs0u8y3
SN6pQuypM2mRe2vQPhApmSVi5waMnB+ypjY+tPFJYnIYRsUIJi2syLdzrAiCsWpwZqqynAPLRsA0
mUDSGDQpJh9ioPUFNC+JO5Yf4Dy1kQuRU4tFhiSK0LeOTZ8QjFGiDSiZN0t0TZgL2TyTLWo9tmoB
TgjfpnB3iNNS1Jk4nq4nM+a2g/Z5cb+SFENbHCSW94zSCG791Jj0Sdei+E9ahbhrGIwzevs/rMsK
PeT75bZdj0A8+IgT63UEwz4WDM8g8jZ3HrgKdGLjINhaYvgOiUECa1Ze4YXjLcyBANnZsHGz+GVt
fmybqjcgzADaRtDm55k0gutkCRcgksBZEs9lbfUYC7/T6y0a97S7Q6SGNWIpsk9KvNUnx6tLXyc8
H96N8TJCr3A4lO+NNXbfBfnx/xXQNu2ba5jzq9UjvYzYKzY3mo+UxxmWcgY0NpEbr609hG8pJ+ez
t5RdheKL41agxe/Faw1VtzsTyDMf2PTxLaskIIvQ7TwTBYjQByqZNTgs8J+TbwZVLgIOaGXVUXiF
65yEVvnPJsT2n2KdROjitBXHEMAt7jyrEupEXbeymAz59IRUixTLKi9LSFsrTBDXyD1I90q94W4E
KCjZh/OkMClpPQiesmRKRgjTdmOmOYDDheD+HnHVmJ75BV24zTYa6LgRXslqowvp4RarTOB0Q7K1
b0e8jPluchf8VdyyzWXtczNjUzA2dCLHbmJ3g7Jzt229fptUOX3gdwSrE1qqLPdBStEYTaN97Qnz
tPurGf/APskZq3021jz8128CA344GvKQkIcUvrqtnMafv3HgMZBdW8v/Ts3KSzk5UrNfQZF5ZBAA
tNYHyndgmZhAESOKhod4S5Bo7vwmSX9sBDwl7LptcE8qJ/h71wLh4SxFIe8cnKlTzf2kldccBpo6
N3ID7fUvsk5Yg/sDyepun01EfpDsen2B+/HVpJBZ9ixRr3hBJBTkJVGwE6gGE4ZetyG/4rj1iF4i
M0pMFGmWOZ8+y2DvbiAcbHltcFQDunGzmhRfJEsYoK0Z1I+bWPZZTWFFukvZUw/7Y+I1t4jKiAwF
QtH+FNbGLDqnon9RrSw/cJel3wlsPLNvVm5utBwhfek4B7jdc9k/JB3FYZRmMxD1duzTTwoMLEmg
nHwWc22iGQWlrPB2AVO1BJ3NNsVe4BKNRW5VVUelxPnfSrRo9K7Sks9If1g3+jm5zAtp3eqxtn33
PyACM9xz2btfVYaa5LR4hn7YbZH6IBAZgn2eAbd6cLGSlNzeuSgvtsC8dzF5713JqDARMFYpHOdx
5antDIR9AVtYL2AURR12bpwvNh6YzpSDjJ1BT+AyUReOJz23C7AzCBv20Q7RB/JX1WQZjeBJ4gyr
sdjh+FDTk+npdXaqx7560w5ecWqm1h5vV51peOE9/f9uo/Px9pk1FcGBc3w900pIBMKzO/vWxUis
GcFJJHQ7e0yn7vzOUDQTD3XHFuEfVhu82/sp6ACQHmYE1nl6X6VoJLxjPm/VMO6LAJ8ptYY3rlce
grO9J/xVaE6WMJnISZg894/VzihY86noQ+qzHCfDTEjwACTcd0c7AprNMek60q2/dFb5t9OImwC3
CRqCmjgoJMdxucpJ36PAW4fDZNYWJSFaGIspvW0RuSXggGc9LnZmds8sdzFIeKBz9a5cKUBBNgRO
/+6XCDWOmHK79rJiFLVwUSbgnyOIXE32SAZY7jDy3pjWILdZ0RKzMeVD5fxRZCGo1K+i0pKbuTWc
j/lp45xG4EWAYIolGXXRGeHISAMpg/kaOeCHnB044Kpo88TyJ9vCXmL+Her+gJ7Irvc2UsRnL8Vz
Fgc1RPEbV1nVn4KsAOc+6XyqVoYQ6EwZ6ffyD+O46Tfk3aVIVt5MOODicztjBfIFa0AibCMemOst
ELS6PvqdNwenzmamzDoLos2JrY6T/kfQFypI6IXSP7Rdhu47wO+bncjSWWlhPNmL5tbLpnH6j3ve
ye9hRPB9Ffj3rkydVr4410L9GQlEmrwAnbquElcQ6QSfrTzRhwIDeXYwG+QvrrpUOSfppagtKV+n
92DN1vyYpkiWd3pY8JjRhaNgp38XDFMym37Fp1YEVONXqo4KRbEbNUiT7GePRp6lQk2oevGQKfyq
XAQQpcoN0DPVEBBIWA5KeSqSfrc+Uvw4HJ0KSNQ9rEfvd4DXsd7NjquG19kWxL8xDNcohwIrONcl
zKQnk1PzfnQYKPyTmzIQQjvVGJzo2Tbv1tSzpvcs81R70xqUtBEj1U4wJtJ9+OC2yyD2TCgFVwRB
le0/x2YXeEC35oE8zZqM2acL1vMFuftcnefMMCtjBhOieUrRdMonF+Xp54Q9zL3vyS8eD3ZCnQFS
weGdWUt+rsNMhvsVHtEvRkd4/TKytPsetckPm3fdRtcb/Z6dOLXZ6LMgRI9qJV322tVq/aK8WOcn
HRLlHHWzg7fUB3eGg8jqpKp3SM+b7j6lUy5uyW0IikvXsvWJQ3iG7KqxfjQMdFCWu/g3cQWC4ndc
YKtMvhVYJoRYnQ4JDcC8Nty1SF7G/gkew0b5wd4f7aJnBLyUFU1VzQ0TJtZj7ttB37/SYhhCSFM7
rVk9WdtIJIWWyei/d/hVFpgWExZ2/o1yw/dRhevwXxHSOZ/wRU3eiemcnb9z29nWI6NykzzLtNDD
iWqGjEGzBC4WctfmNqm9QTaPC6LsbH9d9tgn4WGB25Ox27/SRrPHZskkSCNJJO7zpPaoUal2BgJn
AV9YPWojeWAobSi0HWKN1E2X4r/Z+14+1D/wCcBcLFmQf2j4Oefe6izGIr7tOMR6JPOf6qqp43MO
43KGfQ0pXabG/0lIXh+inok0OUSlxf0ZhLNz8TEcJsSy86zG18vLv45b/ffQgTTEpBtsFJu/FkoN
+iBYnM1g96dtFtMVXqXxV4kQnSe7mrXsYAwoyKR9o7abJMDZxJxrASGpZyU0vEBDMs+AyiONyhFl
Sr1mYR8zlCPjlI2Ih0wT/TUQZ56X96XjWsQd2ad/RAb+hZG8se4t/A6YlgZepggVHgU9SjU5X4N4
8zdE1uM/4gWQIFno7lkjd7nHfwIsgym6lUMvpwb8Dw82bmQPCXHC4hjbX+wlE65INN/okalD1Hvp
l0UbazT2H4j52ejl/mJIm8Vy+ImQxiE2iESVs+8RPLCfmYa/jdt1sTM49XrpeUDvwRsyyKzKVk3v
EEarr21zhitdzSRWlAWT+wQ1yDwbJxk/Sa5s/jmDLL+TNUhuHMdM8Bw71Pi7hTscxxt6oi/HzZBb
9avuuz2hU6G1D+uq+AinBhqejej5M8ey9mIhiM/QNKM5iQ3uxUudEZu1C/sW0RU8t/5nKClSWK47
5ROuWvctFK7zr8zz/2c2TVMQbarukWRPvhZAMO2SgEAkx6zs0saOecw4Exf0pmXM6ri+VcgxgSAR
dqx3yBbBKxvIpQ0HnsbKuEpNhhFOSbYXRcKZRjYK26Ja+fiFHFlw1m7FindCZyjWdmoQNAU0fFaF
uU+2/3rZDX5Epmb/S3nV5nvHNEFO3dIA8CwaJ7gdURoKTFWS9bdqOz6rJuImp7MIwurGd6sRjxHU
xYnIKNSqSiBMQaRYJPORg6D+NbOW35bhrL2ywWvrZup8/ROw1wsR7tUN+a8hA/h9agHB2k+b1JfR
tdUL903qn8jjI8lhRSwLF6Phe9pNnKk0cFYe9Od+vLqvzJxWL70eiKZ0uKvJ9W3Z1O5t9iz/5DBZ
rwYZ8GnTnfMAXvkK2oHQNLAoKzNUJlzrkQkLpz7mSYofbc0qddtXW/inAYgxRRNIBySNbYtXJHeg
NiD9wOkbsgZ8tFDK6LOplfM8z2P2pBObexDV4Ao1YU2XC3uOBkYH+nF3l8Epu8Xft32LmaI8ylwS
r3f+QiPOWtXGXCvnZXkzYgWZST/KspNFdY8k221kxCq1PnsonOZo6r3xiV2afi3Stb0vGkKydghl
mJZ5QzA8VQAgmc2kwfLPLgsEI6y//KNbjlV7GAUp5QfLIoc+QmxOjKXSy/YXJ5V+Uf2cohwRV5vw
ONtNfaBmItec976dI2FRSu0bL99MZHIF6QoFndgx2Csfi1Jk3zigAgZDpvXyGDtj8RzS2wYRr1z9
NblW8BMW41zEPAkkZXV0Zc8h4B/+DBvzzp6lgb4Nr96EaEtri/Ha1pV/+nBFnFJbxrtLO7txDiFV
k94FQ8HhmfZMjwgP4kzdhXDKPvplCfAh+/z+VAwJjwaXGaogzgYw7VOX248kInJOweayv1J21jxU
LcuhYR2rD29yqg8YLs3nOLqoKW2xyjsWDMVr0vhgocem8+rzXBf1sVoA/8ULy+xPtDc0RglRLe7O
bCifqBsKSt7AaYFwOkjMsxPABzbiA07X+SwbOmiVoPKG9LSy1+p5GSE1dR2lAPE2KKts5vWneZ6p
/Lmugx8S3XsTzanXf9Q0nC+ubxG9jOtD4QHS7AWwCC17C/vV3yrL5gej8OtRWjseBdtcy+2qvmL0
BV2u+mMJ5F07XKQCIWSahiZm4DMUe4HyB/XmwPB3N0zhlcTOdoWBThvYb4r3ly2635RQyA397i7t
02mMmA/NHctw1v971BKgn0k3Lt894r/EbisN4eZlPygIc3NGSIQeEjqvFIKYPNQclRcVbOktaphu
iUHhF+lnMWTuvxx9k79DuDUwTa9GnBd11n7RclS3IjfXHABjAyqm40gVGStr8w4C2F4fmND2gECQ
ad1ny+LUZ7tYgJrA76i5AB0N5LPY1q49NX1xVVuCowABpXuR7i0ozPMt1EqWh7JH1sm8wvYus66t
3wkF9tG7/umgW1ODX45c0x9/rW0k73j0MF7M3lXnWvbgCcOi0y/lUgffYT8YblHOQCyrYEH2q3Ak
gCXmn3dykhA36cug9ij4aRWLddYZsU2mK0HZjlMvpCDAktuBRDACgrQTEDuMEpaeakObHU2s0wAt
GUp3urKsbncQFcaBPSht8N6mESLvzRkcYokqkd40HESMigmO+WfNXHqRBeqF9YYPDwj3S7NKtE0F
OXNOCTZ0J+gOrQiKbvdnBDEIfYyF+R2rYJu+V8x0dsI2zXtFSG4Bar9N3tDn4/FMUsP+amRVyc+D
udwmn/Canbmoq9m6oXNzuvqzr+omu6WEkA88ARoxeFdk3/iR2z9wKpk6d4lM65sU3AbzeEswGshZ
HQ2HflbtS0JcDsVzmXr3EnMTLJ7FN59pOnJPs9qQfZzZThrsZ588+51w6g45D4Pq2LDZUrStGCPR
5w/9g+s7M0Z9z9LfvOuEY/h+0v5bMPuQK4uyAn2qnIovFWKndif6yEMjMqBQGPLGp5DsIeaNRduc
0a13M0OogPixa8nJlCNYnPcK4jxrELbDIM3SMECnPJRoAydswiQWsGblEtIZylrXXXg4+RWbywJy
+yeFVETczaZzHWVjmb4NSEcX3tdmvKi2XiwWFryjO6eccKpUbj+ScRAmvzzXDG9gDTcM0gvxwoFY
v6Rb0zexNw7rXxubxRPLhdGLGKVrYN8QsS5sFK8yBQLr3oNgNWdiaqWItiEUVyJVAj7DTucyBU2y
bB82sub7esHpGYsJlAbfmWDgFnhzhyafpGkT6TCD8sg3QIO/Ljb0LsH+lFqltLw2rkLLvbd5BElr
yWt1S/Q3tiR+Q6eN3d5lP0guFjXYSLqkiCzTO2THUpRg+7G30Oz70vL7PYJsvnJOn+CtkjnT2gwh
D1MO3bmnwbp+tK629bvvKDq2epmLgdDaqn2imcIWRU2r4gbAfnEd62CB1VSyeIQqSSc2YRA49Ths
iGzJ5/kPiYbNC732/L1kRYmFaCAox2K60EUN08p6l5EnLqJ0q+0jtC5ivgYndTsKpKZ8Q57evw2w
9wruxKtrIbeYsVBeZRlEhoI+wp3z4B9niQpifCYFLuFqNF8ZXKz3rWPJuvNd5rd7suJy/6QVJrJj
Sqn6MKiJbgsleIHOy1T5mytxKgDjJJX+Jhus5hkNYYYuJwNzDWO/WT6zjhIrypoOZTa0RvvMgUUP
PyA4qWILVYA5YRtIL4x32GC5DDvgMubcNtFa1l4R4Sv0Q1z4ecrRz0IbTHramu+6YrtzwAU17G3C
A9gIaoQ1DDf73opZ1s/ZM5PllCqra614wfUoLuNCkxuHTYWmbFUsY88j8aKveHeHE8hAwSpwQ9oI
3YpFKntqp5j2xbQlwBd4JNwYFo/7OVkj5Mie+MnxnCns7Ifr4+Lx9fIW7VlZQ92g54RXiUawJ5XL
Cnx9sLA40zORBb5CEyRyfGk1VVWlJHQIJYk3QJBE6Ctb1EEAQQxbc1S20eSuYY7LYizJ+jkgrSw9
aNtf/g75cmW+9A7mYNarEqECqg6Cu8ap/WKyKgEXOFhOdhbS4j8FSBs4MTYBejvdILSMZVlC4xEi
RwPSw9QGVJe39tfYgZmO8OM7DxvEIdQwniE9akafRQrrKDmxVXgFyw5ZabazvRT5cGhqv3pX65p5
uw7OFjoLyoTqNA5dSIQ0rr3kSFoX3QezQmClPR3Nv2Iq8Ds6I8qtc20FA7xCKhgmjdLI5JQyHcHc
vhB+DXGout/WWVr429K5efUDAlBiLBJJeCk4lP9OmcnYErVa2bFuEkPHSpjvN7MAaCPTMnTMkdjb
uU/QYbo+xltZPOZl75qInr4jsZuEKd4LbCMEbitqm9j1rOxjkzUK7zR308dqbtxxT76TPM6BIFVp
8crpnjJvyY8OnWS+k9w+grd/gqczMLP4AfFUfNnklV6Thqymf4XUrp5qMbFFNBv+k6M3oQJFo9zT
07E9yCF4w6BirOPo4guLafOLkdxuo0ok+DMI0LO3vSX9zMK9hZMDh09uMUahPYG1R02XEXk5x9yS
PQUMbK+PuVSg+hBl+F/S31SPD8a1EV2m2TWa2p/mUzJ5EtEjIXbNQVHo/hIsJorYpSCAZFoq/ZoG
Y/0+ND5nN8hP64fVudZUdqwdEGAtmX8em6L97AFfK8SICTqgKWuZwREfT+dGfsdrp9rrNkyMob4h
O6oFdEn2p78zTu5M8eKlBISnDK6YBdZXecTGLXwaS1scq6rF4at8kFVUccNifRUMmgsyaJPAZY3v
g3NmKtj/EpY02zEDT/NYouj8hUk8bjvXcwsbKdscvFraUX+NdpIvv5gLs+0Ex/q/cV55WMJ+GT+z
JJnzWDFd2xs1uqibvcz9cK1meyrtArGc7Q4lKcKNnZ6bzSGE3vg+zzvQlpkpXj1n1WFBsHhxik7B
S2CpajrA7mQ3T/9RVzEa5cXriuoJ9UvmozlV7ewwZeAIju1snTgohOPN4UuIt6w5jNnsBzvHXk3J
eqcXQcIMLBHDPGFkBTjzJJER9HHbubP7Ce2/4eco2Rkztx5y4Z5TaPwTy5h21YiImBazN+fvZpAV
2VbNfjfnGbyGZYxufhwJBVz4RKvgbdB2GpaSmw1t6/kK43CJdddAQsYydJdHh0RUvBEep5R+TJzA
YR0DK8AnZa3wqyl9c3z8lyqahnbB0akLD7w/JCxglS8Fqc+g8E0XTLcE1IXyQPR04R19YgubHzyq
Din3rtMNBtJi1/p7QA2gEAmXg79KaZ/aE2j5rLJ9XLnMMpfxPlNTMDQnFZKs5N/iv2elwH5F5Xwh
i9vB1dkP5XWYuQc4uABLyUin2wnG9uLaGNC849FbqMFCa3usoPHXRyTcLOYAdXIQ1nLkUucWYuVQ
kBJoRYvdtGRLoFoiURXj1JX4ZcCxF8SLb2BxiP6NsgwLOggFhyMGN0/2XhCsOO2KHp0p1UPe2Hhi
fc+l9aaIiyWZpBcPqTxhnD3SD5YjmhaGRfvfvsmrf76U/yPtvHrrVro0/Vca33UTw2IsNqbnYgdl
2ZIcNu0bwrKPmXPmr5+HHqA/bZrghj3GgS+OBBcrr1rrDdVncLdVvY+QDiBoSrFj2TehZ54oWePT
0+aaEBzVuJofwhxCzEH1ZaLvu86qfs4QYJT+eyOaxU0qE1490HTMzAH84FYTZgYvrWH8KS2I0zhd
pwM1HmD6RDdQFOIjvCr1BnSgZpJdKKrHAhLluJvGynm1k368Qs+dpDvGGY1FObEhQWYbOgC3vm3C
LwOQ+68+dnjhccj0jJQS7zB8xah0mTd8B5V1qRjqdAMBivAdGWACr2Io2dn+ZLYGfyvy0UghuZAU
NG1APVMDg3CwiEj3PFu86oiuEQ7wuYl3SNhljkvCHDgK1NbUurMo0IOOrGOwjE6TKi+qZZB64WQo
fwZahvFoOplmey+jSvtAXAcGy3cIfneTij/osTfAsOxME/kkQ1X16BaHE/ghRUadZA+ZETRRqElM
2nVDscu7Zl4ihwgajHKt9sMUolhUApNBXwVFCmli+4WI5iQ/WTxWKY+CktBwyOs0iF3AOHEMKWPs
0nuOpZuhTSl96Br5nKKA0M3xgMsZ71sA26gLZNiDtEElrZu6ypq7yKt96xB2Wt/tpemRZ0BOhd9G
PYdDKsu9V5BB9ckB4EkgCmniH1OU+g9kwDqWiTWysgutQRJ+QJ12FzZIlB6gqhknRyWpe5VZSfUM
AIzUEX2Lb1ow888IKQ2vZqYXj5o1QhkJKc14RwxpDOcIYk7nVsS2CghkBeP3YGgQifcmSGWBC4NV
JXu8M0iYAS1z1J1pGGgQyM4bKX9G0Y8syShmZ3WmvEO6KUHhzVaruyzOUFG2LVlepyE2jbeO1U/3
alPFrh3UGMw4LXKBB/QLABOCVgaPJBrLsHceOOATCA4Bbw/JrdcgjEcQffbE0xksSb0zRz8Md+R8
ed/4HiWYHcPB7V6T7vxkBVr/RZua/MkzmShShxk5hkxBnR6jMB1R3LFXv0Wpmf3D0y18icWcPA1T
feyQUpesNwNnOeh0AwkZnnGQAghQAfjbfh99U3OkWUUcdnAQFIQZ4DFN4ckZhW0dAlCBzlVBybnY
cemjpoF0sgnpTlClQca8DxB+wEYLJi90OPzZ7P47D7wRH+RyaO6ZR57bkfDC+WVFom3XchQhWYki
kJw1EuwvpmPMNOMpRV2G91UGvC032vc8o4b8AD/AbG9IOlblvrWE+YQsz/ANPmLFTRzF350U1Twe
ddPgJnCFXyhrNi7i3NWHASXyYkdOBbkcoVv0GKlHBuI/YbKBeSeaP5aokBY3pWoHCGVUDtqAV21B
fecuBKePCZUFL0A7/us//tf/+d/fh//y/8mf8mT08+w/sjZ9ysOsqf/7X+a//oOCwfx/b3/8979s
3VRVwzQc8JE2uUxHtfj5928vYebzy+I/Ay+ALVknxhE70dcqKPPbluoB4ZI/XP1xS6gCqqpqGvAY
LCHPW+pNbhgT56WjIkOj3WNuMaHLovY4p7UUTnZ/0ZoBf81EsEnXVO28NdYDDEJpA2dTCRyPEKnQ
dx81p73TKSf83G7M+G0QhUn1QNqWA+DOVu3zxmI07ymR4+kFoqyCfIRnJweVorvbzfw+Vyb+qppq
ACowbCnU82YKgFMoPDkGkmJQxR5R3bCCUw+63roZDel5H7abm6f+zdIweboJANQqaXhV2HK5NGpI
FR2SnpmLlqz6XtgJUluGrQpgxuhEvtYNj57tFudxWrbIVKHaAGwRNRrnvIMomURYitWZG7Vguzw1
DB6bakifVXQu0fHKSWjzfogvtLoY1l/91DSgUKpuWXR5sVTC0piKvs4yF4V9B6ilOhWviE8Vro2M
9/ftHq6N6du29PMeOkAaVb2LMjeVSUVbihVmR7OTxQdRa8aXMoNZdGEnXGpyXrxvdjgVhXyAS5G5
Vqg3nx2lmQVcSrwxB8hqzx3cxpe/6KNu2ToEPkEEstgNAZZiWoHzkZv3iXFN+tRsHmWEz9F+SqSJ
bI4dWeX9dpurK0cKAy6OJky8lc87aWZRKSKZJMjHBd/Iko/gTgP9OZSxKT/i1NeHtzgt2tGFsV1d
Ov/TLAHPebMN5Ougs+vE7RAPEYS/qUe9uCQde411sBFebfdycc78v5X6pjlx3hw4SNhdGBq5lD3q
co+hOTnmgTLNhRlc65auYjZBMlRjO84/f7NkggYu9RSGKeAN1buKgcbfdlPsozeahh+3u7Q2cTBk
dYog0kLKbdGUrpKSgd+UuqhwDt9nCOpdplN+2iXSvyasuSEgay90b21H6Bo6TSZ/NFPTzrtnpWRz
zMBM3J7UIKbmJEFvgbfb91i3+Lw0s7J62O7lr6N5ebLNF5FNHVNzNGtx+Y3oVDWWYiTugOv1N5va
E1SgW6XDDB6eTTq/IyAr8XAYSCErsmiuzH72Wdv+jNV5tSjcI5bmQMhcnD6T01RmqsvIVXz40Dt4
0+09sgpw8CSqIPWFzbE6tdxShinI7zLY58NsRmjz+2MQuR7QtFuIYAW4SohlL/g9q/siKeVpcFTj
wgm7tkd0pORMFrBBNxfHnYFWzvxsj1wTqQUwpWNXH2qenMPhz8fS4CgntgYKbziL3iXQ+6g1drFr
4A1x3w5e0V4N8VQKqlOld+F4W5s4QzPZjVJj8ZiLFdvlPernzhi5yNgZ31AFVe6A6Vlo9Kntcbtf
a5sDIqBKQEic4eiL8Wv0kTq7ojNrQpVYCpMF3A9BOT4h/w6SEmZIeWHG1tYJ7x7DJCzE68ZZrMoy
zdXUxqHZbZsK7c4gH/rXsbaIx1sdAhl+TtVQXRO4i+5mu69rw8p2gFIJKwwfiMWulLVXcgOL2MVg
lFz6GBbiOGWmTomPMO9CY2K1NVPDkVV1TEeIeRzenKrciF42Uv13gTdVSL0bwUdN2JC77VK/VsDU
HzgEWlh+1th/MFDPRP4rsORTDTvkniSyidQFjjvkOUkKfI6V0rrdHg4x3x/LU4poT9NVZ6aV/fr5
my/EiC9P8L9LXDiTAPWg7d6kSjX9E0NKBMMgYkBbpv7cOdiXIfsmGhTrAz3QrgLE0be/ZW0bW7bj
2GwuC7DNYrCavlcFgraRm+S4eqEkpcJIz3u1Di7cqauz8qahxRoII22o4yKP3SZV668TCDsokJ0Q
4rbNQR5e2F3zv7YcYVzRpE0Fi5tnueLU2gSnI8uY12GHtTtgKYX6c2XZ5AcR+uEVh8sbIL3wHQoU
9X57TFe2NtG1raozoVewts4XYDYooEKSRJ7wR1VI04xjf0XdSsyg+ar/YlPMCa63m1zpL+8V1TY1
wQ635CIuM7KhdaqmkCc0Wwv/4Pd4+yHWbAQjxTJfJ22VkPH93NcCgjt8Ri/5tP0BcwOLAYddzd7m
4WSaQsxj8mZJU+oKABulzgkURP8FYA/JHyuT0e1YV8MpL3l+GgBm8LnNgqm8aqIBvOeFi3DtG+aX
L7MOMohEwvk3VLYExYn++MkHWxYg6Kr5D5ktm59mFObNe8fCvuY7EHMR7y3iJPHegtsS/vkpy9Tr
krCHhxUk6vOP0AZYLXFpOCcB5lMeQg+7mJyMU1h+BTjqFFeFAzXkiEgC+fftOVg7+TRbEvdw+ElN
yMWdopM5hlCkeScHQQ38lyNsgPcq0hRPMLVV2OvUOXAEZQZhAQ1Te6sAxEJHRgFJSirC1pVrv+RS
wrnUie1rLhF5LRI1uhClrRwFmgQozh2rsUd/m6e4he2F+8CJWkFyF5s++Wdj6oyfbWQV77fHZN5r
y3VJCzzo55NWsxcbI0bwzFexTz3pHVNwMI2JFHJR9uJe6TK/RDiu7gNjX7TCCS80vbYcpfVrInQK
nMYimEChe9AYA+cEchG6bNsgMt4ngne9kVH2fF9XZv4TMmfytS5E8jIgKxvdbPd+7VggRjOkg8Yi
s7W48vEhNuH/ec4JQAMpe9QAZkRcoOCbqiWQ6IPk2qOogjsifu+3222vnYKENUIlM2STS1mcglim
tvA4hHcCBd1TYuR2zWaVIORN/QnHaPQgw+xv+mtw6HLoS5P36fnmm4wYLn/heacY5czwruhIu0Yo
6jtYPcF/grrCQm+ARfuI7ATdl+0er61rwn0oxg6ET3O51pC/yQRsAOUUpYo2HuBSJMCnNFnq0U1n
NNV44ZJbe+3QFKpoHPhsJW3+oDeHrmfAXx713jlhtOs86U0SoftfZ+UjrtGzFU6doCToYHrUzhYH
ExVoRWnVQ9dyi1y4gMS8lBYbDcEIXpiWztc4cnEB9B2rGcdf7wTzXdQUuqR9GxSI07klEux3XZmP
H6JmnNWhwxJgx6BFN1LJUNtKcbRkmrJcJWXpqY/bk7IWbBFnaYLkmq6bjNf5ICGXj/NJoSsnE4r3
Z7+auseYeSLzj1pYdOjqLkURqrHQv8oSWE1UZZynJEAu5DpM5qnb/p6VbTGHfaQxuS5JQi22JPVj
y0LkXjklXt81PEVxdf9nSkLgGuTCqgPPhUG7sBVXgry5OW4jCEmOXMabIWSzuB09+9Sl4Bn2luKh
yuqj+zJduIHXOjdvPVRJqJvoyxe/AL1Rgop1TkmIbyvVCaE+yFb1YpwM8ulTGiAB8WF7PFc2HZVZ
R5sDPamRlT2fXs9rUGvxAgIPBecNZVKK8Spzgkq7DeIEoYq/aE0nYse2gQKFtdhx+A6GWGZKWoPH
9NPH6bR/8h2NAmCJC89f5BF0nWy3qUueTjxmzvtGZsEjizs5pwD+01cAPuGVWRQlcsl+eLfdsdWZ
423I5JGata3F9u0onYywpb0TOprOnYLp1heYWTOGSMW6ZcyGzrjabnFt4gzVkNwOJm9tdZFkGyrs
2U2Vwyux4/6kARwHZRmm1U1C+GbutxubR2p5OhnE4xYVGB5wy6LI5PuD7recTlCmaucQi8ynsge0
3riu8GN7Cg2jbA5YI+OGiCk4hcWoUC/1eO285kI0hSEs20ADZxEbWoNoQxCk0IG60vaPAqNxlDo1
6oJHbBIjQMCY+ZSgLsjh3cR1n5wAhnbBsfeCRv7N8PMw4prkrgL6eb62ZNaBUmXRndpxRIoFf+/u
YwxzKUP3AMuvC+O/OtnUhwzSRTbJpsVkK7Pde2/28kSySoEoPY7ykPQoh6s4SP1NY6YguiS1iraw
vegaKnUqKQffOUlKsPtMR6lsZyOQ9zLZI0al2ytrbeO8bUw/H8fOCIXVZJ48yYzqbmGP5s4Lx/La
0EKHrE4uywsNrgwl1R8S8Ca9E6Yxx3xvLn0UkeB8k+E5jUaB4qw3ep8BYX3KO7+7kA1bW6/g8si8
UWWAabCs2MQhBoXRUPGqrDTtOm0q9REfEt9GYbLKriHtY0doOjC/EJwMgTEjH4E5blR83x7ilRje
YL/MR65tkipb9Hi0PM3yq8E5kQJF8jFJbHjeMQend5CQy5LnMQjL8tNQgj278KRamV2aJkh3SF8T
zC9O4AY0AY4nAxnUhlBKjyzxqcfpbI9OXPpO4A34vN3VlcllhwiDoJ3AmajlfHLzAEWO1nOUE7rS
vFMm6T/HXiCQeKCkemEhrUQFhObz24hTmOldbBMnLr0UOJ13UiZgdjtMcEbcJMM5fbzdqZVBpBZt
ceJRk0Z9adEQKlZY8ERCORkSLN1ewwgX0H9qKvUNllNZ/Qmc26RdeH3Ni2Jx4lN1cDhlef4Q9y3i
ArDvnl81k091DJuWD0Hmy6PQBhT7zR7d5gPi/VrwWAR+iHfrUCb/bPd5LezkZKXUIpD2INs6z/Sb
bYobnVWVg+e7QMFFd6WxkBxQs90syA1C5lmYvnZLFikEpJNhiREPSfYFViDiqnAkETrf/p61OQD/
xqPbYVRUe7GwrAzLzcxWfBdANhQagYoiFeaMcz8GVRqZk/i43eCvx8dyAsj2UuzlRcTunb/ozQAA
GilQWLGZADnrYSL8Zropv13ejL0IyAQNVub4TwCfdO/QwmBtXBOBKEROolbmD1WYmzY+f30q7mBg
tPmVbLsUFYGuH4NrjEoU7zjr3sPk7ierbU5pC3ilCRqRPPZlp3xS6iJ+h5YoeWIIFvngP6CH01Sv
291cW2YUsxEs5IR0SD6d99JHC6bukbM84dXr2TEAptIZ3qdizD4OXWY/44mU3g6JZT90+IQctxtf
Oy0sHYiCypvTtpZ1prIGnBk6ke+iglx/9kLUK3A0yupdTK73QlsrEZQ5R6JsYFuSNdDPOxq2Aj6r
OXonqNQ8n+EbQ4v28LUrdn7aP9qND+GTnJao0cbt1X6HGrIRXVjFax0mwUVRAIQQWb7FKvbtFNy4
3XgnD62ho1XD6MJyEJaEGpjTX7xoTZA0tEISl7tn/pg3CzjDOE/g0cJz3pLhQzsYxpNWONa1HAWe
VJ6SfbCR5kZM3YLaj7P6ZyvBoq6ulAkgFxorO6yoc+fCWbpyF5og8x2SCRwq5FXOP6p1yCO0nfRO
hZYijWoBjVNvcmx81R2C2oXYqShgIapg2xeGfrVhjnEymrwjhbW8CQfLgE9nOycEvaarqcxhajie
fvA1JXlCyTM4AtILf2wv8LXdJS2DKgnxDjpZiymgmos+PJIGp6xzzAO8O5V6CHz9B0DGSLYDbM+f
Jo9IGa+INipvtltfOzMl+RyiYIJ2Fv/5WFdaTX0zapzThF0sQk5I/ls76GLmTWL1Qb8PEGEojttt
rm0zglb2NBVdbq3FqVn3dR0bReudbPQmix2eGM2ey9tS7+veFM8OondfYUSYcB8QmcJuSGvHD9uf
MHdreXCTwQGyZpugoNRFt3Og+uTsLecUIvx90xEkNGDr7R9tFHT5Ybut1WsS6h5pYEJM1EwXOzos
sF6KNM7PcpDBQz6aIK0gz9wQYUr7ZGL87jxWiDbCVDcyNItz+9pB91bXBju9sLXW0udcjf/+lkWc
oqOn5GGGR/YQsfpbHc2ZT5Os/Qfd6sR9lqdliOYisEQtAJx5GNMosVmNtvdN1euWykshDukAGmZq
+vg9InGmc2EPri1IB46SZuk62YDl5h99J4F4HngndLnjjygtmehJloD79qnAm/GAZiQWBNsztLIF
LdaAtEh32AAm9fNNYADQ7NCL9V3HqBH0MTDkMo5W3HPANKPnjrqEQwGm9Aodylq9sANXDh1LBT8C
pEMF8WYslyJLPo3BcJ7sbAah977Q36k95gbYTgLoL/U5z0puG1Dndq9XRpqG9TmNK1VJ1897bfk2
Keo0CdxuBqwXiLxdsRJyMAElHOwJCobt/v+1uOgqwv8oloep74LuLbIr4ROVH1TIbOIoMKfqd4Vo
nE/bbc69WOx0UlloxwgmVgVVed7LStg1hEeGF3Gx5hPy/97sk4VU81+MpoBap4KTUC20W8/bCfUW
s05v9F0G27kDH1e9tqVhh0eUeDLtICfHu1BiWnu6IsNCroGUD2+pZQ6gwx1D6ilvDseLvMNIMI52
vpqZKEah8xoqTvVVgyvwIXMQFyN06bO9bQSpfeE75ln7bYTffMai5wqlwiTGO/WkYuYbcYgNRMLS
RFIcR/Pwdns61xYtJTXSoWgHS55a58PcduqAlUgYul0po+cZ/bkbvTR57DJsWzUlvwRhWbmrAEIT
iBjcUybp1/P2CllE8OLK0G31WIdwGoUD6sRVUyUPlj/+0jAbrVcVAd47kNpBcD+oLSai251eG2GK
tRafoZPpXQIYJA+BGN8DIDvKjGohVM8/9k3pu0at6hdmU6xtmLeNLXrcdNA32kELXbTMnO+hbAf1
Oo1Ee12NJmRF9PagERC0od9QOLm4bXBow5B7gIADGh7uBOUg3bS+SSWftD1UyfFSDXx1OMi+W+T5
edUv71M9NnSMs/nCUTUGVG6qQBrXqd6E6FKlCiI226O/uuRsm6SepBrMU+p8CeBJZgKqdWiuAtVw
lWhY/lwNCACj1QfGLngwrPZ1u8n1SUDVc35WOiSFFnvKCwLfBwDGSak5gBp3MHqsF4xIRvjdSALn
N52Kisptg8rLQ5Y6FnYkjh0TK7XIZ96q0GqnPaZ44ADxCip+yNboxYVs+tosAHWSmGKT6dWXUKuM
/mN3aUduAAE+Qg3JQEEfkfcbpUIb5cIcrDY2Q6t4h84gwMV4ILNrp7WlhK7AE9F/X09K01xNWEw2
11MZZD+3h39tCwCooZZGuEbhZbEFys4cbXTdIxdP9iBBgYXI/QWhLlS2txv6lV1cnp1zNQIUF9E3
mIbztRX3lYmqRRq7ZqmgfBjrGubJVg/HR8NsttwDNoR9r4FXv27CaLj19Kg4AiXPMcEzyxvUu7ur
C580v+Z/+yQHYOD83gewv4hWa6P2dQj8oYvTuOhux2hs06tWH6DDqlZwX/Js9p7Q9/dhOjWYpPAO
hqJL2SsPLhx7axvPfPMli1g1aYo20Hs1cuXXKKy6OzNTynfCC0IPnI1Rl3+xxixg37rO04+C82LW
57uE9wr6UFqWlr8M3qPDlHX6DxNUw357lNe6xt1tcKQTLvD8Op93omdngswXuRkyLuquJtLHmw9D
O+pD1E2MPQBF9cJim79/ObEWeUIyOLxxYWGctzlgfKSJPA3dlIRK9uh4Q9xcgx/r3pkOb5KrsOzx
kG8L9Abh9Q4ZVZrtTq9tqxmvpqqObZF0WMynPtWDWVpF4GpmA2VUk4q8xW2uqW+221k7LKgeCUlZ
0ZpBrucdVRSr9VR2sKvnSve5L0bMbxOHuyjtUne7qdUYjKuBbBEMBYKgxUSqjU3UkwS+q9Wt/0UO
6H/uiyq50rFUP5R+OeAoGwjjDt3j+HPRjsUtv+M4F6Z2voKWU0t6jFoQoe6MtT3vMcVnKpig3N1J
ylY/Dl0Q0WkxiHqvoeEyq7DhlysN6PTH7QFYW1RvW17MKdaXXosgt++CcrS0fTxkiL2jqqxrT17i
K9fKlI53OJR5wR71cYyOt5tf20dSpZqAZwDpwSXMSoBeJf/aBCC0RXPlIJ33OMVt/Az/D78utEXK
SyS3taGW1DZNyCjAUbRFMhSpS7MdfJLMOYrfHzxMKz7UOGvdeV444IolUz08+m2ixBc2z+pKI1Uh
nPnYYP/Oq/5Nqs5RyDMXBD4nx0Yr9T1GrIDW/KxUHwacym87Df2RA8e6HyAmkpnf/Q5hpasgHjGX
/ItBRyl8Zt6x7pfYz7HoAxKlBkMwGj0yTKllgH1q0MCwO9EeqDWpF1bZ6qBT0ZyzNY4BQv687yQe
IY+pSejO1hMvw4T5owyL4aeWUtjeTWRzDqqCDtVf9NOwSdqY9PU3bsdAShTh2CBwoymcXOpIrfrU
O6U+vXigzqqDUQuEt7fbXDu7qFYJwYIFQrPsKRIgqHiaXegiCFB/qaJ6ln2bJEOrp8hIbTe2Oqym
QVOMKSnn+edvllSupVlYSRG6uKBAc00xL3gmfkRzPR90DjFQC5D1qVIgLrPd8lpOjEcrETz6sSA/
pHbedGH6ObYpaLpq1DWGXaZj+Iua1tQeu6RCvs0UBRrMfq80/l0Owm8vUOt4B7YHQyPDM5Tn7e9Z
O0dmfDj5SD6LMuz55xB75U03OZwjpRc9d3EgHwoFB9urBk7ja9xO+YWLY22eKbhyaczoaSqU5w16
SqJBxdZJvpiF1PZI2AXNDbVhJb3OYl7uFxBiK8c01y562mQodMswl6eWxLBuVhRy9aCs5V0LQAsl
T9sfEURKp3p817axVt/gHY8aSog5YnG1PcBrxxePQsuZCaCknMRiCzs9SiYaznvE1Ip3iHUb3wnY
7uiteLHz0+kr5ahPwro3Dfy7J5njmgDUrruw4leGnUvaAKLBVAPjXsyzbaCHgkG8c9KyOpRHWxsN
/4BjmlZeSS2w/wI4Yc/gUKhavOPI1ZzPshFo+BaMCSgNv88fLHgaV11UNAhVG9qhEcp4oXsr2Qob
MQqS67alE8Ev2muhUGZt0UnEkB31Xd3PSnBj1/TpdSw6HKGc4EltR6GjyOHhAyGmBhXq7Yle/4Q5
U8IFMaMkz7ustyY2OzF4CiCS7UtfyqS4LnGb8280u+nbj8BaPQX9Dcd5DhRIgNdRGebVzfZHrGxn
AKoGKQK2Fu/nxTjYXWei6wQuN0+G6qYC1XGH7Awe8R5sTg1dkAvH2cpBOgeBAkY6BERqV+edxjY3
0PGq8U41R/prXfUxhk2mreJykCiFia0gWoD9/YC2TXjh5FoJqmHeM9+kNucQa3GGe8iQcsSmYC31
JEIXQZfJrHgE4XJ7SNd2Ds9hxlSfwRTLENPDDSNFas451ZwUR/TpkJomHWLuQL1S9f/zxiidknLh
8T2HGefjmaMWKXJTAURWo3mIIEt6DzAX28M2Dz/9TVOkWXTkdEzqQedN2YmKSU1JU6MZ+9cIReMf
VOfKp9bSuz/PmPwCCcyhBJjGZQQHN610os6nsuvB0kK4QB6qolMfxgijwD/v1VzOI4XEhAEaPe+V
Rg2V4LeVJ6fSX6RK/vCAygW6tarnF1+321pb/Nxk4GF5fFBRmDfjmygiq3H9ll2knESLCCqyOEah
I4+G3cxeIXlwO5VSG+7IcVHY3G557awBg857SaWCykI/bxnN70QtfLAByHP0r47oiveJrb6mOBt+
mqbmQ9Ygu4Z5Q/3SBGgzbTe+csZIVQVzTfaLri/PdsWDZ0sljTeXqKvbaHIANmdoWMVkBaPmQxrl
kfYXTZKJnhF/Kjn/JZ9SbXCF64I4cBttKn6kLR4J6khhYSeRv35p0tq8EDasTC13JCHOjKZBsXmx
Dwtz6FsTTrVb9Eb14NVd/h5p//SQY9Bx4wUI4e5y3bjdHtjfTzTYm6RgZjA7zS6hcOUs35gjzXIa
ZRa9eMJAnicbBv3bdjO/9Q0xa6ZOIwQFFwba43zx6JGaZgr2h26NXM4HJxOy2XWDXQQ7e9QbJI90
Ge7q1LwE073U7mJMNYiIg0Co3IU4roQ7zzafEdLCnFvJemw7QhUV4dG7MKa/Lda5syQHEOEgn0lx
9byzyTB2ToBevtsha3xoEsU8NIDuDlndjO+dos3/9KijPZ5MVFMh4oLhWLQnIFfClPUL14Ic30GF
KHQVxyWrUN6HYHiSqz+fS25A0gBww3geLo47lNhzxHTjElVeWaI73OcHLCSym7gyq+u8MKw9bpD2
8582yv6f6YgcsqyjJW5yHPIiNcwhd6UZ4sWrOfexF6JvafXk8tIyUnZYVVcXIH+/XcM6jfIytHg6
cNou4VC9l1dBqtm5K3AHsQ8BaY8Xzht1PJTNmH/Y7uFvO3FuDCQ5U0lmC3LF+arpQln12pgVbjKi
239EtRYBRsB0KNhtN7Taq383tASNo088Ih6SFG5JdPW5zfPi2S6ovqNii4Lmdlu/bwU6NVf6idbA
yauLTnFyRiTdeyRZikI+9zF6gOGEK4Jn+xoydLK9gDD+fb+D++ccI1sE/dhZgtAHzewq4H+ZS6qQ
ig2L4xaO6EixO4nMezuvlecybI7bnfztvcfMvW1UP585gUASiYood9Mqnx5YGQoWgiSo4qPES+Bz
Wyb+azAb3nep6V04WNcmkyc0MSI0KR6Si82I54AcEILIKZlmNTixRHaHoUOn9UDhbjhtd3RtiVL7
pnLyS4JjybDwZGLriNDnLorP5XM8YO15KPMs8w/b7awO6Fx/UgFBArterhpFt5WpbjN3Gim+OCme
Jb4z/VOp3uuQ2+qISqAJEVktsuTC0T3/y2e53Xkq/92yXNxT5dRpPpZNmYuGsfxcSBJC1pSqV1Aq
0GlvO+fjpBcD3kh4vXgz8Fj5uN31tQ3D6kVTgdwjaON5Ct7Ed0aLyG+Bw5ZLyfde0wrjnVbJGjVt
jLG6Qcv+NJzkaa5TIeaZTowDSuy8ucLh0OacQUIpN5pdoQ4pnHJJoo3zI/6IUJ186NH7vnCDrHSS
ch8vANr+xdg9bzVGJiVzWpm5QN/t+1DNvWv4c9kdHEtstGK0Rv6Y4zD30yCPTB+5LZfnUI4oy4Dk
X+YiT+rhxaC31XXXdhra7Q3Zge05nOdosYjeNvYrO/NmDsuir2q8lDM3K5r4OEAdK28qpB6bC/f+
ymLlxU3iksmgxrPMM7UpTBFyaalb60Up9l3rtLeirervMzjZLeNISTvEqXmM7arZRuAlUgb1UjVk
dS5NG7Qd+Q6incUKqtpShCQ0mUvke6FPxNO133jyhoBkup4aMOjbg7ty4IEtgu0NHZ5k8VKkqhUK
BOtOz9wiRmVeaTjlsPl2tJtpcrLsT98A87KBFQdGFZARg32+UDWzxKrP83MOohC52iCfXqgYqrcV
ZaZ32Kr5F7bjaud4YM1oG3bIUm1I2D7+hROdy+OuehhaQ6l3WJEG2UEJB0e/sA1XLktuDo3aM+lo
KL+L3lmFZldJHeY8OPBdjSLE/SfPVp+FxJqFS306enpt//zz+UNInVo/2h0EBfOifrM5fEvNYnx/
2YnQOx6dAva63kfm18xOL0mRrC1NjjWghtQL1d9KkyJHGhVsf+o2TZQND6kehcpdjkLB+EiMPHhf
1VbBI/PCmlkdVVhOM3rlF1zjvINmXvVOBhPGjQpV/QhORurXjTrEr4Ii7MfSix+hycNZ2x7WlSsT
NCOCHTNLlsYXw2o3xpRWep26qleHnxxs7nZNqxXyIPtQYHWXUTzcBaPU8psAg9TgQpy32mnETgSM
YMi6S+oP9YvcEwpqYAhdJzvPw/Gic0pP7pSmEsc2mJBbTTr0Vbd7vbZfYJEx0GSuqN/MK+DNYrJV
swlwbOQw6Kv0tm2C5Di2qv/JBwjwFz2caQozvfQXYuG8KUhpeobnFWp8Qku+oIteHiqlj58mEgW3
JskCrHE1v/hTsCwHEMt31ppA+gts5XmreHd4OhA85Mc0D1HVEa0hIiD/JFTMusgXKMdWN5rvcRPE
H7aHdm1GiaDByGtg4WBonLeM+QD+YzXCZ2XX2I9A8fELQgE73RVFMR40mKYHxywu6a2tXGkcLHN1
mVZn+ZnzVqtORS4k9Okvcd4NLNP+pcf58ZCNOu4uYV2g9B9nLTda4HjmS1B19ut2v1cub6JoYRMk
sJYpGJ1/wRR3QvVKviDTJhndhV0avIceKP9QVRU8HfOqcXMTSvPiW2Z7tCgwqtJGvqj0bYnJTjK2
7W01VXGOExCi2Dfb3VrZKTQH6JpKjArPfBFXkn7RBsu0IpfqGCspz7F/f7A8w5ugbOUJIoF/fiCd
NbiYyQkOFU9lC3EwDlkcJWwF+zzFqU9FxfsPiyBshDCXfo3Lfnra7uvKuc+WAaBBFW6WW128iewq
1+LYRqtJ9xtp7KwW3+IrJOPbz6XTOz9i5I0vLJqVzUKLaBKSfQELs0T79NIaGgODPLcqq+C9qgc2
Wq8DrnoYgVQ/MUJ2cIqxMFDY7ujabnnb7OLQbzt8o4ShxK7jV9/yIrfvM6OJKYDkXfmt8Kp7ACrv
Ma5p7/Dgy8vjduvrwwz9j/94sCyzI3U2ap7WMMMTClEuoKr7MvXHbw1k7GujsfsL0e7qCibv9Iv5
OUvbnm9MDf8AJerjxKWGTdUnx3xE94WrdMJMLpz1K5cpWCYo7LOAGdfpYlxF23qZg5aN6yTqnVcW
6Z1eQWHf1YrfXodN2GA2GXiz6+WfAz3nY+HfTS8foE4p47Cvy8QVVYQWvV069tFRDPPUEAFeGNG1
VUuZGKULUAnz6+h8RAHaIgITG5Gbp22HIv+kNd2dViYdRlGKjaiBouGQ05WYivzFaUTWmTQXQG/1
N4Rp1voOaVHgrOyl8X4wYbhJEM/fjbZu/zxEmBPP1J9/4YiWCRIv0LxWBErkAmisbmU51bcdQhHP
ST10L9sbYm2FkqEkfUD2DnrJYtkokI3iEc83F7PF6FriPoUdeWu8C20ukr9pCjo3eCy6t6xu2RiG
8DP2XjWVWHB1WENfWQHeIVgO2vlw4ZxZ2w+ok/xPa4swqxnjAUlJ5BY1HJCwBCpAKj0Krzf2YRI7
uxLLDW+HDrJ9XaAWdCEE+h3MwJaguEbZgKOGh8pimVJyUVS/o/W0JRbEYLen6FprWo8TK6IGNmW2
QXsgA2d+SHGGRR8e+PJdgoPsJXD62gQjg0Z8ayKPDEnufMNoJeX8qIxSN+1rFPiC2L7nfq/wvcVt
9MIZtNqWSeIZYAGoryVYGaPSwi6FknCl+BEK/C0GMEVYgxYtm/KSwODKBIO9hgVKppZX5zKxZ4F8
jptWhq7Marm34sp5lEOYPCRmdIzbzviBGKDxuUGf+RKmcOUM4iVI1dS2uDuJu86H1NRy3mZYbrl9
aJXvcNyt4oOHebTpfUfQD9gxutCX3kprbXJHU0SVgP5/k/Vr/i9n77UbN9K27R4RAeawy86SLNka
2Za0Q0iyzFRMxcyj/y/qXQtws4Vu6AMGMwMYM9VVrPCEOzgxIsmNGj0GeMJ8SywzGnbYVhaYIRmp
VL5hyqxXq7yPsAw8f2w/eTJp7aGjB959Dv/m7/BPvjKhvQOxbowfgzJ192qn4SaA+sOwTxpZ3mIO
qF2CAX824pyKzkkwKf6yiykyvWwx404foVo6mzAxvbsa5WYY8EiRijwfDudn+Mm25SvyNUm7Z63i
xSuNXjKekR1Kxfg/o6irDuW6BGqUbkbY9saF5fx0MERPAYsT6PGSHS+niyzK4MzbFqpurx7SFjmI
2VnDLX+PdWKMr+fndrJvOCD0oMDv2dSDTrSa4hhYhK7BVMh7jwy6s4Dor4rQwD5euGmIiAeGsHJl
ebnz56sjs2F4xEjIdDp9S+Z42I8qYsVe+4g5+Ag8UUsQvLAVG72tOLYHY6XlU7MdMRa4cPOfrDA7
dS4PgeECz0asebzCSe66cTFkPZL6jfxWFN1V2KJkjKFw1n+19sVZ5KrjnUYMHmOLxU2AoQiGpV7k
PKZmPSK+YA73Mf4lK68bna/erfNQ9H65cECnsUuPZ1XJ3ho6LXEeW3qc/aZQENzYGJE1XGc5jkPn
v93JCZynxUEgRgZgA/X7eLAyAZsyJaZ4ct0o2oR1OP01e3v8HdVq8ZN9djF6Pd2mTE6nekZtGMbW
kqk4lYaocTHLn/rIyjamrFFjmjIvuxZeOT33Rj8ckPH0/g/TJGsHiQaIACTY4iwim2bngyezJ9j0
9jrPZ59sgOnCR+Eg23PDN9r/aUTLAdxDCYhVXiwsJzGh6y2esnLq/QGq4rfMacNvEX5a27JwL13e
J48kQxAlQ+Aneadsutg1o2GXvTK42dMA5YE6U6xsGtUafnq61W5xAozA4qdDQprgBZeI2iZz+ael
gP48lXVeKqrR9MNAOR7PNcuTCCfOMfmv1DAkz6dV0+7Pb9MlSJiABoVbmkC8ivCj0Eg4HgIpDqW1
a0N70YZq3BaybJ6o6T3r46TCszSip3KolW3qphB7La2+Sdr6x5TZzcP536HPn+3fqXLPoKs2N1Bm
TCP99+PfkRcNkBB1qp4tXdhKiR2LGLprLDtb1NpbrwDGUUy2GW8Q01Dx7EqT0Kh9B7Pj/m4S5mTu
Q+Re2remAbizzhrP/YX5inx1UgBc6Yw6GRDwjwsQC6yz193K3q7fO8WyfrdKo9Z4+mXdrYGi9yUl
3w/A6/HULA+a28wJmq+6pW5RYzd9GQda/Dz07pDcAmlonvFJxHWUIBdg+OhgpZyiM23tY6MyjU1l
D6owNnmci+l6VEtN++7ESiR8jGr6CBU9DMwhrMVTuVPGIg1utcnUigMiW5mFNxr6NIcy0zPtR5ry
h47dGdYFiMTiduOV5wtx4GE68ewTQx5/ramu1cBxqvEF3aziHihc3PqehjlDo3vh1s67C4xZyjjL
/TETE+bm6Lxh2aaLY1jGfa4IyEbPFtKJ1k6pR9IuHxR1ZV9pGMqbNw7IF+2bJBpYe0gCjRsrKLQc
P1bHzLYyCd1nNYoUbR14SC74Xj527qqK4UrhcxzJ/D7DYy31+2IK7/Btc+wbCx9FB0QNuOpd5FZa
/rs2gyC8lgFGjdXdNDRl1XzDezDbmQZtlPsp8aCNpkWLAxmSHwr+8tKUQ7ej4SKvVBzna1+KQYu/
T1rYf8MeXXd9B8WRV7uOcNYqTDk9mDnSV+ta6TiNwhHVNhnHodtj/ZYGuyLpZtt7ERY3KINXSbJt
S29orwZ3klTaemMM7Nuiy8RbSvmr8x1o+dUGQeY8fhnNETH6OhVOshLoF2LTrAnFTLa26IP4P+gL
4skbWbLrnF64s6osnJe+lVWJNghFAZPuu99YlaVcG1XgPDsERtHGqDxxV8mpxVE+wM92Z6E4Fm5q
bxTmYcBesFw3ep2Nm6mTfbnB1lA0fiMG7x6RVL301R4dxR2cnBQnTAuu7WoIa0Ou09IYmy1UlDY+
SIV6DNTsSbmvecaCfQF1OvMhjAzRg1f1pbvJNTty13ULgPUmV9VS5H6Aini3CbUUf2swt4Nz3ZmF
5qxCHTG2VQUHAVbLOLi/EOgI7GsHs6nqgTTJbG+twspN2vxTeqW3EKH/KyNO643M5XCrWrJtfWFF
sYfi7CTDQ9Xpg8fTJytrYxqFlu2U1nOSb2qqp/ZtGTe2wKZSTtMeOHzi+Y0bISCdTTkMY4Tdr+OW
ntuqU5M+fw4REmtXAw/8q2vXzrjCZb78zsU5r1pihvhfF4jkXBuQ48WtU/TTn3BqovYQNIVT4mCJ
6grsdaHKAKPcEnqSu+K1ssddiMFNdjv1qqIJ30i5Vsu1ksGB/mYSkgQP2PFo7aGqQk/7ZqpSyQ9B
Vkhc4422yrMHTJGVcDt01RC9aJ1d5Xe16gjEgetGBDrKkiQcJeqIsZr8CpSojWajeWRW9FUGTtr6
TwVdaF9nBSiqg1MVIZDRTnW6FUevbR5UV9HzcKtPhlFieByjPu/3UJ6Cq763h5JTE4N3hw3bCTdB
86ByY++3DPQ0WuPcF1BBxyHpsRyjUP0ZIVp8P9H/C33ZAQQ8xFzK2ha7AP09cD15bWpQndewazG3
0zupGg/kmmP/ohmlAeKkU9vkZ1921q2pwOS4sXBVrnyQTkiEuG6IiV8V9N6wCi29kevOQ/zd7/Ui
U+8xx0zeW2r+1q2qBsnjSAXP9gclyaYVloAIpCMcrfmqdOxXe8qN3xV8ftyklUiTa3ucsLcMSqMX
voedcO0XwsWDSa9CHPAqpy5qn/8ebjxekgOYoinWVjXqCG8u7qvZqk6V7HsNNtH1I7twh31OU2X0
uzrE/Nkizc2uKryl6q0aNdFhMoShrWXTjIrvjc3YIBynJK26IZwi2Q/73r3rEMGt/Nq0cw06kFVE
O8NM8GneYMWj2Fs5qVV66CC41MANhPCsJ5QVsregMznXohU1VDlc8cw7aGRNeyWkHpg3ZY1/bbZN
1Mm0r2IZRL8tkYz1WkwG9FhL6iYCGlVoPcCjTXp0eEcHJ0JkErsi9Ct3YkPqKHHfhWYaNI/CA5y0
oh2EVXxYqfPsirJT1rTv9XLL+69Pm7LlivpRdHq3V/tcJ12TgYZz8hBlE2JIImjvpjqC8S1geD5K
3Db+8rCZdBPzcdxC78zVt8axQx3M+gSaC11+Ue+scsq/q17qWavClom1MQazLbcjT1e3Ku3KHLYK
/cvYd9Lcxus1xeRnL+iGgAcNTOc3FoDxeN03bifWrrDMljamN34HawCaup+aJr/BUly4m9KOB/uQ
az37WcsK3faBSRfy3ozzuNwBV+rsTaDmwM7r0lG0m66jwK2tUXkKtdcxawXWFEo1oZNnDYnQb8K5
YErDP2Q9Pd6MdhWQx5S/26Qvi3iHehVGoGtRRjgEnw/x5kjyKAzCymCGqWrUtig7LWsE9MeD1hvT
6SXBuKDbF2EjHirMetu7wAg44y7PCNapTHHYFk1jlH6Wt+4XdT5oM9ILs1VkLdAwpGc9Rzb/1GKM
pkPhO7K1l8AQGGZy6T8iiIO4Rm9f0m48CZIYipIolW503AEgLaJ36AlJFDal/sKtmD/WYxNeO7hb
PDcl6tm7UnPSS+Yoi1yFydHpQ4cHwaE5g1/CulOUtVJC2ujVE2Zk+UhJ9bdal2k3jQItOCzxKXBw
XOblb7Tywuf9KE0efd9Z3pR+GF1cNENOYLO1DF2L3lDyEkaNcp/AR2q+cZ8XBdbTInPXVkgRdZdb
neXdZRl83k2lNlW3keFEoJQaiXi2rS6oDkHVlQ8mINyOEmvjdX+DPnILcw39uo1/9UqkqluofJl6
iD1Z/6ly2xbcZW5WXE9gC7s98VduXICYnnxMzCfRLSBR4oDMmf3xvumSwa7RqbFeJvQj5PzCauH3
VI/kda90ko1UtYXcnD8x8wY5XlEHmzWk0+D0OTPx/HhM2ebuqMMYfZlfktZP6WPGV61CIcMvvLC9
JOR6Mpw3a5FTaCLCxvtkCUXOrZ4enlSS16bBwHiFTWb8lKk4cdmDEBfyvQ9oyL9z40NAHQO4js4Q
s1s23MN+yrMpitWXIcFFbVuWWt5+H5QaO1yLFKbfWFKb1BuEO4S1znXhPoPC6PQVTRhHrEZFxIPw
kyyxxH9RZZCl7/KRcOxWL/NW2+Ooanv3ExayJaa4ChFf7peGEZXv8VgGFuF5BwFhwO4Z18qfJS9Z
uAnSqc5uPVdk2UoHnZhu9FbXnpCE7DXfNqsKeGRJt4z0pkzqqyKLpujBlKUlv4e5XrQY9hpDW6zB
V6vhSkFuTHFX0uiD5JCZ4Eb9Ig70lig30JWNo6dW0q0aJOGcLeK52NyuBrN2KH1zWYg62WSd1c0O
tkWDUvN1kJRdfW9OPGFIUYVZ/upE0qq/WLXirqLhwr3BPwEToVl5vOMQ7U3iXvbjU6lg4RlPOW5H
UezeOpPxij2kcqGftXwSUJI1SY1nECM0/xP4UiOjQeujRn1SCnKFrT2m4XZUUv27KiwR7lR36tY6
PuCJn0ZGFfq1XaTmhUO2PNj8BiTwuKJp7sxttcUh60NVCYWX60+hHRorx03TB5ybI18vVJOQY9aK
PX+qT0ouHyPOlwjF1bnmsii5pKXWWlVS609QZfVV3MA5F5GMt30RBEhg29MOiThtlcfNLyVWkmut
NcOVWwlte/6HfDJzVp4LBrUDSkxLzdnMijIuE2E8BU0cH9Q6I7vo5PgDbJV63TZtf6nWNBcDj848
FnRUd3igZvQqitHHu0uOTot4u20+jYlX/3EaYd965D32NYwZR/XjNnG9ddOgmrjDOkwhxZUK7uh6
hyND0ANBQ6wSSu35VVjUTemP8KPgWkJVoFJLXHD8o7Ay4SaFf/IE3Cda6YjFbNyialV/6vL+OSuG
ydlO0gjU3+fHXTY4PwamUwmjhjuX93qxDep0BMLGlfwURW7wCyyJzNbSrHGUjhrD20RFNE7rNEii
p9Qr5G+6pMnGKwNV++LLNi8A1D5uYUD+IJMWtRzTi4vE6gfrqa0793sidWcVeJHdEATiLuBrbpG2
u/Nz/2TN8RGi5o+INxZXyzWvS0VVJgRvn8o4/pv0ZnGtmsWUrjJoVWsKdc0v/I30r+GD5vVG1wLm
sIkP5DzR4w/daZQk1Ky1cRXr1b2pRjrVnmka7iltm3jbp+ElGswn1xvoxHlR0QRg/PkA/hNresTY
oitz6ymX9SQ3+Sina1xbnMlHxTq4BYfVpCsjsbp+BROnWKnSGC+00ZcR4TxptCdm3Bno4pMWb2tU
jSpqJq2izbhrAHlcEaMXq4Eka62mqeZnsZGvx8G65KH0sZ6L0w4sCkgdot3EFcvCeYt5PArlofsU
D0Haf0tydsR9JEwL1Edq6XhV5EMqb6F0G6vRbl1j05HB96sEWe/bAs2u6JAlvbLv7KCd/kre2Db2
VfoN8bauHW14G8y+wfohbyLtfoJB4a60aAp/qH0/XbJEO70qYfrQpEK3mLYqJuzHX7KSRas4hWAZ
S55wxFubxI8QIgIV4aXprQZy6EI4fbp3GNGhGk7ReEazLU6lHZqB1lCdfup6eEWTqTSPg9LguxVl
2RX6rdq+NtRxV/K07QQP6YVLYRkLgjml64ngD0Ea5+XjDftn6+Jm2JjkxvaT10XtTneLZh1G3oBG
6zBdeIY+eQ8ZjCOJdCiEKoj2x4sbUU0dg6G0n+xeithvEf85NJ7WQnytbLNZd24rqGK12jfHK3Jv
33DcNjodLeB1cVmEX76c+Dk8U+gMoDmFwsPxz0mxO+zEqNlP1ah3PyI7qDZROYqtEyGLPUEe3TnC
/KLeIpfD/xacE4owOpDq40EHSPExZRL7iRDR2dmF2r8mjgP4o4ai87WW6/83FnoZlO5ne6XFw0OJ
2KhlktpPWqEnv3rU5/xcH5NDXRT5hW97ev3M80ItY37xyQuX58YDfqXw5Z+E3WFSxQvsd6EuV2Na
HGIrVFbhhPKdboXxhf37+cBoJ4ImhrpmLK7eyKAmZHaW/aT0+PQMcZfvsXLASir3Bh8u7qbr5UuA
LPCF+/bjXB7ferBUGZQHnZgSHsLxh7S6NgZZUolnc7Cc8gEcsaf5hhtqNH1bVfiFRZ9nO2ZGb26r
zKycNXsr1dZYFvbZtRlpDRu+L6ki13h9bgzMUYwLV8snB45uIhE+HBcAzzRTjn8jOjxFWmSD8RyV
zXMQiHRrdUm0MoTQ12mIsSGYS3Nl1lPpV+EgVvUQeruE0t36fBhwesmY9IJnUCeaBvx9sembWK3b
KOrcJzSmoiut6QbMczvlZewt5VL16TTkgECM6iBZPIQB2vLHcwZIXmY2GdhTSgfiOtAMeQgiKwFc
ryq/Jq1JEQiUl071/LGPNwN9IjANM0zWQvRwMcFkCh0x2V38LHWD5gXt96cWd4eapMps16Vshz/n
V/SzAdHAmV0N5rLT0tSHEkgfhaaaPHe1Nf4GqFtvPKmrO4gLI37N6uv54T5AeIsJcmOBVOOZmaEH
i/MNvdYpW8cJn6vYLe3/iixFoYx6Wq1ei0iNfaWkNIoO0596iIJraWDW6I9Oo+1KYt5NZ9cpiMk+
bgX+6bjYP5awWS8syScfHg1jUHv0eYG6LxvLozeMRhzU7lMgzXJdWAReydAIqmFp/2ZmrevLKOGB
Ob8yn2xtvNagkM2FlJnVdbzdlFpUE9bcjGpM8SErUv1m8gbrUVWSOvHPj3V617G3PmQJiTbBtyzH
Aq4nImNKnlUnTlZVXXS7TNbCzwnfr+1Ibe9HrS1XYQp55PzIp7OExgBhAuYRDkAwZI5nWTZRgABS
JJ6nqXAMH3xSvurrPFL9NDMvSZV+stkYDQAdDDJEZDjOx6MpeeK0Y1+nzxhxqvoqb6qhXJUmSqLf
lQR7RhRzMhSqm8FUg5VSdG34Fzb2cFfSgw18Sw/Uv2orXed6LLtq3EQCr/SHtKnZp19cFnIpMNTO
bOQCh0ddvAGxB3i3CZroNR55dFYFBqZrouQx2KCsewk5cfL150gFcXlSWDJYDv3xqkxpJnFF8iIk
WYL0prNTsXOzjA45y+PjN2H8lHZ8Y9SdvPDEntw1c5mIAgLxqTYbv80H758QMcoHKmX07F8S3ocX
SnTTddeVw49SVMMLFJBLziGfjwd8izic6tRSRYgymIERdqq/BHWW73WBu1U35GKTo6tW+SGysheq
U58NSAbjYY3zQfBY3N5OIPo4DgbzBQiG+zJ1g/09F3THVAwO10aHj8T5bfPBUDm6TaF/43IEcugj
a1sGgZOmRrK1dOXNzWRrr4u+ash49IgWeODF+bUhI9G9Cm10LOUQQTMu7kE+N4jwGGMVbmNj6iq5
z7RhrC98a+JxvubRb5tpvsiv8og62mlcA5g0kc2QdW+gAiLFXuteHRFJ1TBJnVU/5K4V3LjUbnah
4orpzpR0g2gL1iR3SmJF3m0Z6tnalG7urAfNyvrbpgTD6eeOqdZ7mTt9fhiUMKK0DmdbvSJD1qz9
VMdmvJf4f3bbXu0y5bEJWoCPFCoNsXGh/r0ZxAqRT+xMdN53WpzfpwId62gFyTMfk41dGrKq/JzO
8U/6t8r46EWN82RYJMbfNDM2n4jNE/E2mR3+iYmH0uwKwIJ4jRogw36J8/dvpfSieueFFTLhfTeM
0fdKl5QqmtLgP11ZKskIJnJ0QftDEdpWfO8kSXsfNPBH9koeZP+ZIJlGUM0gmNZj4tAGVNKhvMat
Sn+YvLrRnsds8qRfpGmW3HW0G65tpANjf6KjKGajDDv7WZuDqiJuW4Ny86faUfp1bRvJjQer1b1C
IcpofSdUJD4rQqbC1+PSaw50ZaLqvc6oHK3qSpPU8ye9uE+gHJs06eNU3GBFZOCw2njBT8tp63xb
a8WIjaSdmigE9ZGyjgsoADu8F5SbIMsGbxX3OMs82NUYqf2mNasyzTfYXjpOhI1QGLnbAej646Qk
qvmWRl3Sb+OMKu/WqxTjrxkHU5FBWHI9CuZ2Dxiqv/AAn1yLczlrRnrTEqPN91F9++d20rwQE9BS
Hd+4IppdhEnkNjabcDtn1b6ki7VWKoy81bhPL6QAJyM7kMGAz9JHpeTCM3B8LxY2KgPZCHre7tVM
bvUW/tAa7Jz2g15W8VOCzkE/n+pn4e0aTN5pHJy/R05KBwQeUKxRlMKBFd7q4t4asyG2siwP/zbj
YIc/DLdxH5VemwjEMnkHrTxJrqcqkJskarOfvE7jhYvsJOQCfUrtgFYkCE37pKxPa0/LSVzSV8J7
bRfj9BKuy3zMDR+Jklsln0qXZrpXXoJLLi9sqolUMgm4Cbk/LqrjlRdu1QylREx0RJ96W01jdSh1
t9wJMx/uPatCwv/8Ss8Rx7+XIm1s+rqQVOi8wtZYdsxaESKT6wzea1iihQiGqBO+MhMQLsDflnEW
RSAaZfRXkT8guF8KBKgKnsS8st4rlaLYNwc8Vq0izN4B3Vhf1NNE4YlodY4niV50/n3+Lf8cHNQ6
gzHW++BVLYppn9RTc1XHFYac6H2vKvRkLxzUkzr4x4DAkqh6cFhMYxFECjcWIvYKj6a1Ff1wOq+7
C1zIxp3aN4cRn7bQD0pqBpkszYNRlS96Uyr78x/yJCX++BGwj4mj2LkENsezlp1W0hYV3mtWtbpc
B/aEziMR3s+o6carfnTNTWQn6Vs/hMG7Hk39nbByNfOtTL3kqLu8P/73U8jdKIUhI7usm4q8VYep
6bzX0nNb++B1XS79rsXD0/d6hGrWhlZNtB+L5IfWjuGP8ytxuqX5/JDq///RF5cHWlum1SLr+Vr1
eby2a3cMV0aEWtyFz356VhkHmDo35FyDWIq6j4Y+9F5Ts+BCT/8zPalt7amxdjyN/bUde9OFNs9n
44Fdgef84Xp14jDSufboeaP7OvSW8aBng7v2xrFfYfFhPjeVjC/M77MjC22DyJhDC+ZlXud/jlE3
Y3iHLPReRSit7/ogw6c8cofDZCbiEmnss7nRSafUMPOLIHYej5VKIkKJT/ArdvPOsCtaW1wXRuxO
viIUD4ddYRk/v7xNCME1spv5fofcdDykqeU9tnlF8KoEWhuuarpX4VZNecovXLGfnAYGmj8anUo4
x4uBSgQXR7OcgtdaLYtVkQceCIxS2dj42+51OQoc0wP5kCSy3p2f4idfUFc1F5o+dlOzceDxFPWm
n2Kzkt6rZvSRh6HVlGC7Y5rTRh2A312IGpZvJqce2UkSeAiPiHotu4F2rDeKwK3rVaD7WM8F2VH4
tW5Hb0GpCKKIJvNDwwsez0/yk63DJe9x2mctoRMy8IAxGBVmi+UNZIigRNHtSRWHgzLAc7DS9ovE
tPl1odE/U2JI4YwTJzZ0dKXQ1FF5nfERVwp8nHVXwJ/aKG6c3JiswqV2+2efcZa6mgV95grV4iDS
dkq8AJWS17CaonANe5bigG4n+SqPkuDCbv3k9mQsMiWO/txXXTwjwuqjuoy64DU3y1ankWwCL9OG
Sb1wu3y2W4g7yPfp3mNUsDgVXicrI52c4NXJQtRf9X7cpCKNr+hbBzdOhe2gHKdgf36vfDbobBbO
Ew3tDmmS4wMxFEHhpVhwvClkCitTyH6D7bK9jyKt2rdla34r9Ti5cApPB0USjWImJXziWTbP8aB9
0KlxoNrhWxtH0GAzq+roEEFH27pDWN3kuvTw8gRauj4/2dMvybhzBERd64MAdDwuFWs5hJHDmUgb
Q/oVH4KQhJLR3/PjnG5PLlBkmIDAeOwca7E9sXWys7poo7ehd7wbY8xGP+kd+97UFW/z9aEA98x0
W3IDGI3HU8rCOE1wTosZqs9uRkVPHnBcBNuMZMWXrxXwPHMxyuDNnVEux0OFVR3VrmoyK8/Iv2VK
rRyGUeModNGNG9XF9vzMPtkkaHDA0uQO5S5bSqKZQelkbQxzp1Zrax07Q/PoKYY4ZF4Sg89DN6bO
iu7CGVymWSwiHRT0wOfWBQ2V+eX654W3LE/mZl7Ebyod552h4w9omJgLxWNq3FJhbmAYDvovQB7D
xktV+8JV89nGIbSYS2EfvPTF1wzianQwrozfqM51B57JZGU6ubh3pu6LhoBc2vxFJRsJdM4CwL3F
TAu3sya7yt7qQRjVRs3iIv3uNrmi/6RC1fwIS3Q5L2lLnb5MdEHpGFJz0kl6lq3DrExTIOxF8ab1
EigYFsg/qAsZN+OQR3vENIYLt9sn41EnIHGeXcnI3BeTzD17ksCfijdDOpYPlDlGPrSvm3U/9ubf
hDLxhRf/9APOryANKWT0uGmWgroAg5I8bAfxpo76tHWL0PnZxYa1qrVu+qLlCZ8Peh1BBd0IMJ4E
3cdfkDCiiHoMcd+UgE7Bw5hK0v/ACzLlUEAXeDh/HE9mNudxxISzgBWP4HJmCEmGZW/Ezdss5/Tc
oHHkawSoPL6K0f0fxiIzc0gj5qvtwz7+n1MIeqy01Slu3wy1sEAJIF+14U2E4FEr8aUWxMk9QxJO
bXbOjZjZCZqmM2ErV4E+vHlDXd8YQYx3bNlbd0OXHDov2cR6nh7Or+XJOwRACuAx+DTwkbM61fGX
K8pZgT1M9Dc1VQlfGgc3oo1OrfDH+XFOv9lM53M1imWIZ5BJHI/jpV3dkafpbw09Cni1uh1eRcPs
8CRU71IUOP/PjuomfC9I2MAPSFYoeS/CJK224Ly0nvgjLGxxRZRbP6n3J6tpEA4A0DhfQWTzNmGq
53/OT/Ok2kCDjOh6FrJGYlY9wXEbg21krezkX0qm9kuMoNk1mdV4XyWwjYQM+z8l+oAPiakNV7jz
ub/0bOwvrPVH9+/f+XNvOwaS1nMhHUbZ0gYvzpUhKCarecfrFqG8yU4Ciel9G1bUxcYWGZNYRePI
Mybzp2JmEaC40dD2WW/JlJpxpr80KUj7g1C1Qr3wlp4gGGaKBnE4WrT02ebezvFOMGJkOBth6e+I
Ehn3nRkYLwpIq0cq3jJbCQ0620D1aFPZunVdJXnnrDxL0WZOYzEHE2b3S07p8BsWRjtsLny+Odw7
Xjm0gXh24RewU3nsj3+cJl3RdNqkv6uy8b7FdJ4eNUsRla/XrnHXwxHsfa+pPMfvKddnPt0JLLs6
Wfb7xowgz0ZmFVkXvufy6ZhXjESYSICsBmTF/Of/3EFOR5zYpbb2Po1ieLcqrfhrCaqqJl/tHlEy
+9IqzG/R8SqgykCNeo4XgWktuf4DxKIMfzDnPSmkOls45Y21Cp2s8auoDu+KuszVGycaVd8UCRYY
BU/1fZCbHVYCWvYnH2lbbiO9yZL1+e9zuhKUfudknQSIZu2yIOqKAkWJVgv+pK31oqR2QLs/7/qb
wMnLfZbI9/PDLe9jKr34CsDKZ6vNMNrFVg28toZ2oYfvIY+AP6kpDRGlUq5lWTeH3si7K7N3owur
v7y8PgbF4okKP7hdMpPjrw1dLoJjxqDFBGQVzxtzR8vLgxBYaN9bpE13g1VrhzqE0Xt+up+sLnc0
0hUUuuGELIsu/RRVltUq4Tt6RP1T2bjFOkpi49psh3SN7/3+/HAnq4sgGbKi3NK8drR5FxMlUlLj
OEmSdw5OnfkGAlpvg9GONeIcWe9T10KE1zK7S3nm/NWOdjfjzkqxMxOBe3KpTq1hTNNiDJG+S8HR
gd5TrENPBhbeqLx7X92xDEZrUwWcxuek83r8NUvp6J2bt+k70Ip49Cs4rQpAAqof4O+VDZId8pKl
yifzo45P/gW/AqXzZXgESTKhUd5l71YY5nsZuO41bODgMMVAWM9/ws+HAoDLQ4N8zRKANEHqLlO1
zN4jocebzNOU7RDpeg4tkQLBhYzkZHsCBLGQK50zTLgjy5YbVchEUxSZv4NejFZxOhj7lmbUbhw7
5XtWTJeKLZ+O92EzhhQ+p2Ge/D/XrtqAakq0uHiPEytEC6Isquag6oN1Hcq8UJAsNY0L0MmTsz9P
kdMwXze02JYMhjSiJ6+kTvZuJ8nwI0iqcoPBnu3LNgVwo9Z6c1OZVorPa9lfCpo++ZbsFWSP2DsE
EMugYcTrKgmher5H7VBAZ8IUal9XfRLT6c7s7+c3zidry2BgLbjHieVPDIdyI86EURfvU54amwL7
7Q0P37DrUF9c9dD8Ltw1n45HMk3rxURJb8mJyXS9jcpsKN5bmdh7ChLpeppk9p2HK9/XPPMX2gGn
i4muEqi1Gbg2t0rnD/3P3qnwFg/7TEvfJ6dX76uwxUNWLcfvmmmWm/NLeRpyIvyFiB7yH7PgGXip
47G0EnwnwZJ4D92qxGdn0gWaC67926v15AeW13DGErUCOdUZdzb8xm3dTdWFFuLpAvMjCOt5PVAg
IQo+/hFUJUc1GQsOpzMlOystEuQmcuOPM5TpvvaKr6J1GIm6JFhjigZQJr3FeOgXd2WjTPl7PZov
dVs1+9Dg4SonZx2TKm3Pr/Hp5yTaoBNLWZJEmjbI8eygCLWpESjtO8b1wW2sTkjWJF58MI3u/esj
gSQk7KC5D5NvUQSNvVEbG0V270GvlzeT7kWbvgvjLebccnd+qEWBCVgXsqegY4EwaICnl9pK41Qj
1aFk+t8wL0z4wrW+qTW3x2NZQeAlrO1DhhXtOurj5Kfqgvo7P/wSjvS/8WdwGTeeQQNkXvR/zkgP
ZBOVukb7C/XBNDeNW+m/GrNpd3nYW+t6LNUbNQye1EB39yC4AeHY07Q1nXq6U5vs0vW3uHrnX0O1
hB4Q2T5xybJDS+sWyLTW6H91pXPWyBpAwbDzwLhPA8Pd1YGJ8EFWB5qfpLK7ECTMm/WfiOR/YyPh
R5d6vi6WsFp7wE1GD3PjbzTQcArbYvqlJ45yoSC0TAv/N8w8QeIRmIhL9mXWUMTMc83424D5OSDO
Yvg4vyEao0sZbdXR0v38/5F2XrtxY+uef5WNvucZ5nBw9rkgK0qWrGAr+IawZJk5LWY+2tzOi82P
6j0zLpYhjrHRgNGGrFrFxRW+8A8xht4IwkxXcS1dawiNHiOrOaZFX96DnxZrnizLxjjfiT3F5uKk
nC09tUVZzB7awZEyXftpqsX3usj8QwjCfccd+dxasS1cBV3/aYPXZXRXjRE0kagFiIVJ9goEbbHF
//4i3BDwI6hEUvI8XY1llaM+qKb6T2CO0bZ2YvMYhSifSp0ubVdW/lx/OH3fZHS0bunF8d9Zltn2
TjRruoWBK2k2KhpUCy+7vgm+obxTH6d6ijYYGPqbDLX7zSD5FLRB/bx8/C0W4ff8wGi5kYhrOpCR
M9koJbCL3gCxE7h6XDsXre3clqJH1KdS2uo+Fjos4zpr1yjAv1mFSJ0xwwQZhBt4yZ9O9OjHhZTo
CIe4gxZdIyrhp1ctVBikSKTxZ50O9hZTteD7gAsRfAZkiI7GIPVei/5q5UWdXF70Nc22lejyN8cR
32dWQ0QJjYN+ieB3EiM0nVQg70qyIl8FQxseUS+z3TaxBi/M/eFiQOAE+ZDU3HXqgMmLVeuX45Sr
W4129cPHr+d8PdoAUYnH2K8owy5pQo3qdGYjF3HgJoYOUMbR/c+8FOjmerHGZjk7f4huQUvQ2aBW
TJ67XPt50UtSbXUBvSG0XkCXozjUlVlQrhx0Z2uOgdDUY83Bywc7t3j3Vl8No+jkIUBdN5uSrYMX
gLpJG6TGbnNOZ9MF/YdddKuiFrJy/P1m7NmrmS4OvVNCwOXYtlpp6aApgWty5h3z2s+uNL3KvDAs
828kZsNTbdtiDan/foKdbHbulLkeSDcHqUtAg6fr3a/MsC8njfXuw/AadxOFVvUyTMvgJso0VNpS
22pk4PPgMTejVMnOhYIT/RNEranwqjgwc7fKi7Fx1aTPSJQHhXAudtGpiPSbIkN0zkP5otFdwMRm
sZ2FUKLvRtwW0q0pyjC/MGKpk9EiiABkaqY8kjooA3pSpetDWI4GT9cC+wUxp/wpzEKkKs3JElq7
9Sdha8WGOvUEpUogaPL08Ro/u3OJdGCSzCAIpsZZGg13BqI4ep2pgRtCd6qPfVWMwkOdSnM+GZWw
oyO8rv4S3bky21Y0bNYu/XnuT94NdB0wjPbcRYRHu5ReNqGkQUXq8cBsQMeNLiDdhpo7vAPZK5y8
fTH1wFg5/c8emjEhw6NlQpQHcGcRS4JqR/SnQ/vJ1Y3iR4Gz3OcczXSazL1zoQ4DxukwEXbmMJkr
O+A3T0uGgIk17SuoI8uOIqlcYjgJio/uKKKD1QRVcghUdQrumkir9U8FEXu2khec7Tr6+eg/zjKl
9DAhyJyufiXQ27ilqBmDFtZ1t0EvsfEUYSiZm/VB6Uml5FwJwDb+ylHzjus7ebdkX+A1ZxYiqBfo
yacjI+xUOJmmQYdp5K7JLwZS31p4Zasp6WODLgFoaL1VmoONGWLUeJYN1OjTYEZ5e2XlPaHAjuwf
PQ6BOuXntp2k0FWECmQ+k7K23NhOo+9DAms4h2WN6z0JAeJ0LrTjwPoRJqnZbnRCefloaSTWCEPR
X/QvnYZtpbpSbikRNmFSPW31LJOjazOhILRJjVqUGxynwfB+vNmWFwrQLYAArDr+ALC8xA0nxPoy
OZr62DvtxlC/OmnoZuP9x4MsX/dykMWkJ23foMscqo/aPdIekjuMbvTZWVlTy3W8HGSRIzWhiRqY
FKiPpJmupniBdCGio72mUrzyLEvymWlBHy+l92cJDtadfD8e155kmYItnmSJTS0CwyjVlHeCKEL4
SWlcadyYr8GX5qt69/GLWZ46y5HU091QQXe3ZMFIyufkAsUwY2tchRdYxHw8zNqcLcJ5FV5CAUdQ
ffSv8k28ke/7o7JSOlobYg5mfkkbo15vfMmP1EcOak/f+G64lXYfP8W7PvyvZ8dytua99OsY2CJp
ZcVjVN+r62q/i2BIuO3XDk7Bj0hyoyfnGGykI7J2xlr1dqlrQBp4sk+X8UIWSVXS9DxfHOyFfqh9
b8xu5LpxhWRcKKqLds21YW8D7ahokisZFeChoyRfTvWO77zp0RcxvyAkV0OG/nhaVk6QpSmfDNEg
TgfWUGi9ZP1tnT+3YuX8+O2G4LqgVk7wS3nndOLVkMgPvRDWT+J+yS6Ub863YBPsisPHT/LbNfTL
MIvdUIxx5IQJwxQ/k0PxOj5Jx3H/7w2x2AmSWTZaRmv1sd0G23mZju6fRtPvK+WXp1jshEaD+j6l
8xAX5afgQj1Wx2RtJ8wTfrYTfhljsRNEqJeW0BlD+Zw7bvcJ/BgmcOKlFG6reckP+eXfm7ZFvFAH
jiw1Gau/+DldSg/aRb5fe/nLDvTfO+yXZ5pXxy+720qUsJSQvn70v5Wf1H3xzbzpubcvOrFrHsKv
+uQ2T+GKYczailtcjE1SDCKMGHMcPenRrDZS6TlfzK//3uwtbsa8DFLUKJm9fjsc/l502vHjIX57
+VK5J16mPMk2PZ08XH8mAIWJ+miJi0K6t/V7o59crX/+94ZZrG25CPw0nhimDLeOsY+Ti7L0In1l
k56Vn0j4oUaRFsIvpfKzRPY1Fhx5kcrTs1PbYe4q0dDe+kAxOyjtkOh3RV6goohqV3SQhjrNNwm6
kj+jROiEHRg2fP+zpwY8Qq8ABMmssojAw2L1j/0gtLjxlWc7SbGkk4f8syBCJlyrNJd8cFiJpOZZ
/HV3z2AVTIXAioBvoqy9AMqgCsfXSZzwW2Bkju76cZRiMu1ba2Hh8uYg+kclCJor2N53UYjTRdMO
PuLhuuo/d7VqV6Fnl0YsX1gUAXzFo7FW/6GLGOAfMEbEuKD6yTFRyjgdMAVaGwUiLb9pVWZ47Ltc
9mwJhy3LmHAkjptyTUxxucGpKXBlzZVsBDo0Zwm0bahqgRPTou+1KkWXU5hEn018Fq8QX7Y/T8VU
fEohF6wULc/e31zIUGAtUDxFeWrZs8u0VB4kRKJRG1VBzJD+77EvUL2PV+XZ20O7f0YFADqnYkdH
63QypdJGFj5T8u9CqpzSQy68uHdmh+c9cJhs5cY5fyRYO1ShQCKw9sjMTwezS6qHNury30szbz8J
rCRv88pYm7j5/Z8sfCZrhrwpiB9Bv1iSoCQfWSU9Mc2vUVh0u1IyjavOipRDHGQP1EDNg4S5RulK
ktJ5U9v1K5n4smcHiAVwlk1eCuyBGsiSVW/IaVJJYWB/rUKuBWi5gy2+W4MMyD0vwhYVXltEEbjw
CcbxF5Q6c9VxzSBIpLck5Z+tTPryUKfTPKeEpg00iy7XEjBXpQ7GBX2ifx07U7qG8Yp4cEcX9lHY
mdLtELspADt9vKrONgyDzUZULF9aQNSATl+04OWHtpnZX0uljT0Khr6L5IV1gZa8dvTBA1/phVWt
3F7vO+L0xaM3hR4o1LdZaXWJIOLe91HL1wNspxCkRp8lqa18b7RNF9xm6KlYl6LJdWUDal/UXoA6
tePKOtvsXiCBUb7hndyOvoejsY7arTbgAI4hUVqb9UWm1ka5Ia9vuswbA8pph1GvY33NN+187XJb
UTwHF47sCMXM04lTB2TPErhRX0u1m8ytiPU6xd2z1oxD7gSavdMyXUn3UdbJ+c5ECC/Yo3xurwHE
lxklgA8qWHMVl9WDjNXi7ujmNEyHDv4VkaF8uuulxtFcPMpN7RiCkKs2k6Cety1kNLa3RVUa/u3H
C+jsWJoVUKhYA2JErYNL7HQe5LjUjUhWi4cpGaOe9kE8DDuj8sfQzVszWDuYzobjngQbCPMXtJKC
0OTpcHYgLDxBrOQhndKUmk+dw9aXYijwbjK1fyi7AXQb8g0NIoDV3M0AEk9H6xN6bUbYSl+xwxpv
01ZrvTLV8n2ZBL1rT9SWxjQeNhTs7JV9eX42vRcIHSpm/AfocJGDUaUy0LJJxYMWCulaZI7zSe9i
57oYW8PjofVLLcnUW8XXw2tdCX+qSpOtxGVnZwM32sxtnMmNswPIIj9zjCzRpaAiGueyodRdpt3W
b2eh1r438gu9Cp4jRNa2Hy+o5YpGj02ZOTIQDlEtAwh6OucIqVdJZ/fDg1lY9ic/pRL4Upeqk3qR
Fgsq6IB/sv2oN/2+GNHQXZn48+GBw9izfj/0/llW7HT4Im8yVditgQR1ktzUtIFv+6zXu1tk1qef
vWo15gbQcd1c22rYr2lJnb126t+wIQBxQBmgJbkkRPhdQO3TjMaHnuxI8cJYtXE9s9vkQuvwynEL
gPbXea2W93FVmxd5N0YvWuEPxsoRvbyL5u8BjwAmyAy7pCh/Og2SofTO2FbyQ1U3/ugSJZRi36tN
KlDtCwJgUG1WrsB1zsdETw3AFcPOHbflUdIOGZYU+Ao8OPi4bBq9cz5PlYNOSiJtgCStKWEvlzcg
NoyREGEh65BRyFsstMRoJrWuS/EQT6ibhF3TX6FEMu0kxwlUtypVYn/ABj8+Xt7LyEqDMgGOGC1Y
1hkog8WBHSSGhh9hZTxoLV7XsyZn/Gjoo7Z2sf9uHOrtSBzO9Ax28ukLzNrejgQiRRyUnRRdTL6U
Wh5LW+grG2Z5IvNAwEc5jIGxcFAueck1di5oyrXKQ5AMtZsofrHtUTR3Q9lP/vRomIcirIe9APLw
DB3itPA88YJSHlB+Lz5pk7Au21736c2yRKFOxJsmLKaXtEOP6eO3dr40oQfOdnmgddgOy6NQqR0L
gVVVfsDjzdrlqbDki4qwyXYr4tcvWovb0x+PiE4BvWCWKNy6ZQGyT3I5qTs5eLDCpN75ptXsHCV3
tjZaLK4F+/PPdJAAHoF0nPskMyNA5fA7XS9BjvDOmLfTQ1yo6d6p6xp6cFcdgkw2t2XRPn38eGfL
E2wzeAcSJq5ySq2L4WSnm8BF5NNDnoTR9dBp2pYK15rY0m9HIaqmpwj8j4Pl9KH8APeFFlPDB0cZ
ms1YpTrWSOGaLyZ0UT7n13iWvumM/QPTSCiIP95iUxtdPrVIekRffUlICA+KUSo3plZUyctgVlEt
u2ECi8NwAcxVDhFrHIX50yQ6I5uV60F6/wCRUY8Hs09t7GCaNMR1N85xxfFSwGHOC20Qa0xcB9EI
/0lzYr+rPCk0e+G4AMNbKXazwTQnT5t6P/tca0UL7Tkf6sbc031uKXLFMGUUrx9FaGDDitHsOCAQ
bJXZZVD6eCm4tMep+u7rmvURenEzaSaVdhtroyMONHAOXDjkqQ1ERGQdTXEt1cvOOLSYEmMmMhZq
pZhuCJI7sahKgh9yux4yyScnxknnGq6JJvoNwkdDlWyNqraTS/TTwuIpitWiuEfHLoziIxZ0Oqzt
3pR93J/GfBiD0C0VFbshN0Ryp5JcVS1TTHQUrehcM5Qak15gb1TVkaqGEj9OsSpAzoZ+SdbqTn0Z
mi3JA7WKQyYb4/S5qZFs2pPR2clP4GYOJhl6gCLlZ98YW0qeAt3UncDAK3qF+5Xn2whXG5JSHBYt
PglwfHfRc3n4OxJvM/5ZDE0i7yrUh3rPqKbOfNAQeapczUjUbDdExSTf2IEeNp/UIDUi3Ha0sk0C
N9VC5Oww0FCQe7H0pE2vG8VPgb4MLV7TB6jelnQIAq3p7nQQMRkayxz1W2dwUuMmEXjJPMsyRZbB
U+IMuRAPdpVOQ9UZ8iI4KqpUvKHuXc4Ku+oQbf1U68F0BTjR7B0nl+TNqNZDfY/zYZ3vR8LccF9S
kx+PoUmotykHzY83XR4G9caypUD3er9P+8s20IS+x07G6T1RadhD6X5XigvMME37PrGl1n4a/dER
kxd3QF22g5QWgReJNjT2iMxkISwK0+52hGBwKwy7VgcvnWzRuSOfHW06BWxK4jkRzioI4QDHtkZX
NXs7ESx2rL62CG9U2AfixdiMN1IoSdMF3aig+dx3rRo9d2qtG/veB9LxdeoQDLysgnTo3SxFDut7
EOMCuMWzpc1yosl6tpij8FbLX6ANAfO2TC007a1uleiFoqKqazvTHKzsCkCoPhNwzQ6BGTeojVrO
4d6M0Npdu0XuytVSvxZf+Ap2fxzIutNDXHWOvG11bcjuCqCy5VtF5ptgBIQEy81oK5UhexHqXcDp
1B4pMpXlhzlQNelj4ZWJZYy5J6eKqNHTL4s82/DqtAjHugmTl+tSD61mRCHZ7/xvFV8JAyEJCzjf
2KS1jlhIXwGZ+q53w+BDIdICxKWznIPgKk78LDhCQ41s0yvKJm4GrxtzZ3qTJUspFDfKg3gy3LSp
KxMDO4wze3yHAN3/yIFMRM0hUWNmYqNW5EE/YHPY0TaHI+W8fHxTLOMLAL9oZCNEgAIpEbG9OMMB
xJcl2yF9LDE9e3RCLfyBY3l9q+oVZnh/PNa7Ls7MiAMSu0SiaDU2gGNjxY8tmqeHokSffEOltOlA
nVZ2tRJUzHfcr7cGT0bZhdITNDxKe0utQ1UfJXzP2uRR6Qu8xoBhOXf4ujY3fZRle+z81GfirkTd
lFZaPH78pGcBDVIrf1u6ktlSeV4EvyyOGGu/VPqipHVuu5oM+tNLhRiuzDTiAJfzMvrDCAOCAWUt
mKCzygvhm3p6GQNdAvMkpOxZGRPoarbaVO1OkwNrelLHoPWvKyMWf5pN6nOgDQWHLAbkC2yA00Hz
GFsMRyTiOQ57x/FavxThG6SV3L5MRMdJriax1eVsp6mp96FqDMrzxzN91t3gNVNEIGggqQRmujSj
inSDogwB4iO69/6X0owpXeygL4Y6yF8Joe5dGqSJ4+Hyqb4WYgwGaFjwJFrLUyd9UG47y5eGlZr1
O677dPHN4tAsPIg888QsFkCdRTA5AyE/oI3XadE+ROkKffvcJjK54cwahnTXjJQXdp0ft5RX8g7/
lIcgtzLwcHWX1gWy5TIOPZ5T5XZwAOuUm8EGqzjOGK3sV5U6zw4CirWY2CMhNqvQYiR9+iodqRgD
zc/VpwHhQnOfWVWiHvrSIRIiQgrXko2zVHx2kCByJCCmGEsJZBGiRhV7PhoN+SmLJ127pvSuDhvf
1upyFw1VBnaqD1jOe1WVmlhxLbZMcBOURq/thGHhkvnxOjo7LYAIEyzL5AJcpHyl08cfKlkNGt2K
nurat7ZKmgzA5eADGLFSb9Qp7Hb+ZFTeICX5Sn9qeVaQG8/iEyQGVML4/0XNbbIqKSrtLHxC8Yd4
s4lR4dnPZTEfh0JJe+4gm2d/WAtgTGJp/uBtQ4ZaqpdnTV9PGfHvkzVZyRHmfHQ0a0e6i8ImPpqt
mt58PLvz7J1sB/J/qB6cUZz6lD0Ws5tLimj8dKiflKbw8WUyu+yhiTJfbJqqUIVbTwYUQS3z9ZUm
xPmqJg8Ch04tk8llP56+1p4+7nwyDU8GoOr4ooodKb8Ko3yKN1aOtvjKvP5mVfOMnIPINsL0BwB5
Ol5Ohyzru148SbNA3pcIhgFEi8rOsWcZAz2+oEKABmCBV0i2AQbcDJsQScvIs4soWStSnK8srr25
fEABhjLysvuQJZkdJl0fPs341M1omP6x1q6FpXkBNa3Dx6/4fKZJMeAsUjoGdknX5/TJB19Fjrwe
nScbfYevRdkrN3FpIgouI9V59/FYZ9gl3iRdVrzPGImJXKbvvpk3jtkK6Slr8oDkCjFfq448tHId
WqFFmWbjbUGAn31Cf0uWsKpFKeGhrOjnfSo1KQgamiKzIwftYBSRlV1JLiJ/SsYyTC8y8GooveNi
ZnwNB7u///jLn00UlUdiLqSnKIDTmp7f2i/IjCbA8tbKZeWRDpQVXrAeqmebbDBERCExpc2fjobW
BsKoaGnTwKD+cDqalgkZId/MfNSlxHjEcRcsmSkZ2wrby5XFP6/tk00+y3ogvAZ5fZb0XBZXR0Tm
8Mw1jRl4qsxpWLCJqqk+ZOi4b6ag1t2YhuiR+zbeBpNerARA5/NKIW5WiqeqDPjXXJyjrQFUKIkq
+9EnEYkOU+vkCXc/Zi+XQSA70kp4eba50JuZdZyR7Z6LnEvobYs4K31PGaFpo208vZs0L26D4IIp
qMFx5/EKuGY5HqsGVDMNajrvNAqXRkhJhOe208vqS6eaN7bdBRciMdsvfZE9kgqtmYWfjQaFgZIL
dGeIVGQFi8ks675J4CYOr8D2abhPQsao1yqcaK9aZVRuR+ST16qAy3IS4AlzDiRnzswczS4i2LRr
RN8mk/zqOH5+A7civ2xjq1rZEL95MkpVMHI5qKBiWYsTGj/YKNftQn6VWr97MDpj2OK1kG6KEVVJ
V5Wqtz/bgFT3ZdDZFN1RKENcZ1G8ajE0H8rST15xWZfdygnTbdeNmdvF1fSHkQRD4RID8X++fmhq
LSaQChRzK9LmNR9MsZfLqd+T912VRI5XSD517h8+mQrkHRDPTG6gjbdsqBO9xtVoTiNyoP1s/WE3
u0APUs8szDUjrOXepvPK+2Ym56o+h/5iOQ7xDGSwEA2qrbbASD6bjhHyEZ9CfJwfPn6qs/XBi8If
Ae01Lk6mbBGqIJNrjtpktK9j46RPNkIydmBFJcaUTXgQgblylS0jI5Y5FzNlTWASXJ7LDrMh02UX
8FNeA6u0nkAMGRTPBrnHebu1hnyLEAg4V5osTvCH5yXpokxn2+R3iQHVZdyp96U8TnaevToFt5xL
5Oa7E4maN3TYVq+slfNZ5TxBJYIYl5WJ9+vpNSTMqsMX1Rg5T0znEBRJ99OCbvBop77xtQ2KtfPr
DGEM54Um4yx/AQwF/MBiQGpbYQrFSHpBgcceXkxwbdNRsuIIMJadCj+H5DaNSaluJ3w++mM5RDhh
5FVUhMfRN5BMdLuIxYjRkd1km6aL4rzBtazP4+aSEB2QsiJHstRih6T5meK2KB1ZXhqjwyxhjSpa
mibo5JRrYl3LmYSjSzdh5u/St7Y52k9nUq6VLBtNlMlHXxnvCkqXh9QZqy1qU8mzoYz9yptbbj1o
Q5z/BNH0DtFsWBb55baUfLUS2jfUlmIPQMvgSmgT7RM6XmtZ8/IGmBWluLpncNl8oiz5yUXEHtDJ
gV/QouzMt1J2YnTPAsoXUrppMQIqdsFUUT9WY4Pb0OsikI+DG1Uz0dRzmtnLwoMsFmvxpgbIpWMY
o4vW5fjFUGFlYs4qDyaWl/BMyPBngu+Zlwo3Z9ilfpm+trrT9G9qhRPuJh+7pMdInCKutNXCWk7e
ukDSGuyikc6/DeSmouKYELYG+5zrPluLSxYHCvUuupIzdgaoJ7pxS10jw9cl3y+V5q6QpGGjap2z
G9MmPaJ30XoJWk6UYcI1Wcxl3vP3qPO6JBKi67o098sCEftmajR3qJblOzvuw0OaO9VFoVL1EEbf
XRJAdDudU9uDtqh9xqd1DY2+2BnzdwBlReAJXpAA9L2N9Etg3dqTKHzdqe7KPiljDxE2xfaydrT3
lqjt6wZ6/Rrx8TeTTeF0lmmA8AmwYlHEkEp0MepWqe76EeMYIbR8F9uTdS8ZUrIrRSVvipnx+PEN
9dtBgULScgPaRyx4egJIEaigJuvFXYZX0DGkSbGXlSq6QvPN92B3dq5UxP3240EXx8D75NKLpkiM
LhkQ0MWxUxl2Sdmlqe+KJBeeQdfbw1l42kAuXRWSn0OiXxKJ97HmgiKH29z0XrKU01gStDdUcRcW
kpkffanJm12sj0HhTXmNiHOtdsLfjnbVSnSiVBG7ui2pDdQ1Jaj+7JoEpcKxR8UCzQKqVWfA0Ale
20AjpLjr21iD5manh8aR6Z/4Q7KSUiyOv7+HmsMARpz9F+YF/ssCRvGnUXs5x5EmjYIryVG6bVuE
a2H2Ik17HwXTcI5Zbv5ZjPF0lEaJOHaqMr8bijG8aov6dcqk4b6RgxCNKENsNZRGMBeLqwNAwm9/
tozm2aQoj54tJzMAxUUgF0uBFXeBHt1JkxPfcj9LnlNM3QXCfcX+46F+M5tcwwQclMU5B5d6nfSc
hlQysuJO6hBIDOqh+Yw5QfL941F+M5szBoRKBAItBB2Ld5ZmiY+XkVTeJQrkPAzbhBf7vrnRnNDa
dq1eHbpRN+iq1nXqhVa3xrRdHnra3FslSp3LqST5S2ABGLIsxeK1ucuUyb+R/ZLGtKxFcrrBHqD8
5mulvJKILkUEWEBsTFINsolZnUZdvEMwHGUSVmp7h62qdBn2wRBs+0mqfwDyyYNNSrf0Oveb9hXN
v/6IiYr02jph9qogNfiS8hj/8gr7H6/Df6IAd/P30VD/93/x99eihLcbhM3ir//9uXzL7xvx9tZc
fS//a/7V//tPT3/xv6+iV1HUxc9m+a9OfonP/9f4m+/N95O/bHMEecfb9k2Md291mzbvA/BN53/5
//vDf7y9f8qXsXz751+vONs386cFUZH/9a8fHX/88y+Snl+W4/z5//rh9feM3/vyv/5n/jad/cLb
97r551+K8h9wAsDzgJuAkg8J/a9/9G/zT6z/IAony+bKYuUQTv71j7wQTfjPvzR+NAfOOKiyOZED
4ndQzn7/kfwf6EMjR82v0jOkv/XX/3nukzf0/97YP/I2uymivKn/+ddi25BZcaRyGBA4IXTLvX16
CMWDPg3ySId4KnX/R6o2YjfRUN2Eftvd91LK8hXTcEOdrL9UpD/1JWB4arMg4lF+p/J+ho9pzXLM
DWhfrl6E8k0BvuQlqv0BxL+2RmBbXJxIy1N1JqTBbc+k4LDsq6AzhNdMb+Wulsfpl6GJ6QenBIqV
kjorJ97ZpAKQ4akgLRE9z+Cm00nVRI79JvAFVzbqyG0UCRpn4nSZ4YaTUewmhvxidqDdd8A+nLe6
r8c15tSy8TUr6c9cm1neHjwXpYjT71AjwNrLglL25Hdxcegd1Pw9I09bY2PjBeGA0ZHk+9oa02eK
sSpZlpYASWwRD+t6vMboouftA1dHILlmX6HXlPeiXKuML+4GviXiJ/A85jr1u47t6beMRjtVJrNM
sE6b6isA892FlFXZSujwnov9EsjMw9BA56REeYbUd9njqlqQ05USJm4C4N8H7TOMgJRA9zAlQpWf
rSGIPmetVCee6UzStFdB1KdwIBT9tac7Et5WqhzeRFZLcbuqcCLcihzk7Cb1U/lLEylj6wU+4BGv
w0dynzhpfp05VqO5AhR3t6ezYIy7MdTAF1dAyV9/OWz+tal/3cSLu4daFiBeQjQ6HhwysMxOZ9FW
9Wxkq2Wu2ibJzkyw8anYdC76Kv22bsJ+pYv0fpn+Op8MCCcPuDTqayT2ywg/cGJwl8WUuUoo73UD
ExjSZMCr7QZBo2+2L+4LGx5dVbtOoT/3snkh26RkdrPPzfwKfVlaq1J3/HgWOBJ/jVbnWcC8ikY4
lQ2Cm6XiBK0H2ZDmil4ojOi+VORsm/nj21Qn9iVCvqqXVlz9H4+5XL8IulN7m/G87HP2/GKXTR2C
+IEO1M1J7OIYqnICarLuVm76341CDslAswszDZfT9wvGzK5jNJLdIbMzr28xxfNNJNP+/Fm4CxAn
IXiGVLa4CsZBN/0uZ5SqS8FVGSDAC/CgK43A3zwLNx3tCcJPcsNlBbFycoJcUbAVo+o7aIz+m1IJ
/cfKo7zzUk5WKBo4DIOQ8bvG5NJyflCQW1E641U4LUe+HPZGcjCjySnfTAVYXVfKwWONH7R8CHRd
QhYIBxJjGyjUCDZVX6b9ddtohXptRJEeu62cWMW1lhlNfajNGBspAIpFdZxLCbYXD6KJPHWoI3y2
ais1brNuqNJLFWFE7VOgBvyu3lZjeRH6RskFNCJy43U1gAOM7+M82eQibErXCnMdKHiANNKUlnK2
8dswPgSJcJx9lROYY4HqWJU7ZkaXbEQQDy+NoSTxRjR9zg2eiThgY5V98LnsAu2A/NGQPkqGNlpe
U1hS/Qm8ZTvdtVo1yV/9IgzUfcdimragAwU68JIU7ITIJtuTGzPODlaUaskmiUTYUU+Re92tLDWr
Nk2hwhMVXT1mO7g2dgBPYRKPcil12QbXlqDZZX5pfM4rkcjbUdh2e+FPJVlqkiMsvGmw0hyv9LKu
wk2vkv5sjEi3agB2SvjFNqdWdhtsNpWdNDqAshR99HvEiWBz7tWmxXTTL4QORlGrJC5xFNiVba+k
s3VTp2gHWallQX0qLbQjrXDmJ6mNCcilRZFQrgP5WzFiYrwtI7313TIxpGoHbjbMsFGeZxCdMvwu
RtMIbpth4MqLuLmvRzUSAyUwnFRc0n675mWMUuJO8dQ9D2OJwm+vdfXWCnDG3hZ8+6+iEyyCVNfv
FCAm0mc+TIRe4itmthVJh5qsWg7luI0Sf3pMUOyVr4YiDpstgkmys3NoFexGPUNNV605hC9Ue0TN
3hZakt5IXV2JnZLQadsYcZhUhBmt9KQIyHVbqayQLCxTkT3bWpe9+BEFMpfINIquxmoICjdWGsPw
OLlVfHUtQXGPMDB/k0olrrbNEKWXMFpxGRGRHauoiWbVD1UK2hTOVawfIiVJx01QmcBje3q9x2LC
iJE3YeSDx+IalS3VLyX0OtvKLK+r0FUjvsgE4GSEljUvjwbtxSgKG18mbgjZJTbUm11oDUp6WSr0
yl0r7uMLX8b+1x26Nhx3chYgIjVYVZPQNpcKzaN2zIUdUdn5jn2Iox9MkM9im+EG82LGZcZRGWNO
74pskPRNIGfNdVYNuXVEkb3YNUoeZlslSbRPsV+N3Y2B0Av7R+5z1VORpFe9oBL24Mlxqmgbq3Ms
f9eNoRltpaLkY7lmqp8l5c9rdSql5hoWnz7s87GdrJsW7vGzKdHcvaEXH/hflaY2ZkujAo6CXHWG
25ZdBKKnBnjq1QlFY1xIAaSSH0vDc9zXUu0lHeTXjT9YsCJrp86/jU7U32ohKgyBq/qW3WztvjIa
wN6+Ee90UNBg2LtSQaykGJNpHyalLhAvnpp0r4aJUWyiQKlRVJA7SzugFA09mTA1vJeq0S89y8r1
3psMC4dpk/qBQxErpFtcAFc13WFyrBbxOWFfVmXdqa6aZk7uZU1U3elSPJaeIIhP3aHP9OlGtVs7
cW210n/IseYre30YI3QfJzV4HOzqfzP3ZVuS6tp2X8QxffNKF0STfZ8vGlmZlSBASEIIgb7eM459
hn2Ph6/tNz/uPaoqIkDNWnPNZvUK1JjyhwZLcuMj341XaJBxT8Ohsa8gAFBOMfWpOMeejJ/xlcgN
iOMpzyc+QbuJQFgVlNsoZQPW8opt3c/w71ujKX6iQHyPTjpnpozdMbwZoEMxuSQJbL7jCZK2ko79
ChYxAmVPfjfy+eY6Lknyvgvm4Oi7gjyFCXgAYP0E7U/Wau/WCcEOgkMpR8hemI4KdNAw0/YwjJkV
ZRAJI+9Xstj4GMUibIspMlkMfHUfSc5iJb/mKN3PLshUtAg54oCLde3GV29jGa8ETrODpZMXIi64
C2QN62yli6jHAgYTLM6XxHp3dqO0rYQTKVN0Fvde3voRKzsdeqeUKhZc4gwowCSNb/EgMvEwMukD
/Jww88lbZsxYWKRCmtzvvZaWfdov8HrefOcX+0O974BUvrjgzgzDSxlEecI6BA+v27K4KPMER8xr
ShBYhdTIfSi6wUHTKGJYaBRuxrTKN5FEn1k4eD5M7tZU1TxZYWsaqW6ZCqdlzj2ss/lQuAAr3MLi
M7/DyShSS3gMeogT7lJdKAqeRGV6YfxqCYL2vcflBQ1e63deETlcRvnMY+euJVAKlsCU+RNB3FyH
A412WDijpkhB39IXzHrJL9NZrwpHoni/oOfCcC2AenM62E60vypdu/AYDQF73VHhZbkPXrEuu+3a
/MSUBEkunRbSF0Lm+UZroi4OtrbMwRsV97GIDSpKsvovI+mWtMDxkn7YRYoHRDhML3xQcG0YfFAt
C0hSBMIwOLQnZUTifa+QkRKkD4mAw03j6S0cDjsUC87h+kBugynh5tQpma1ll8KNu4giab4ZQrrx
JmJXDrhdHQEvwQFsGvgLRDbIGabKJF5g30e4Z5dih8PknGO85k5NH7bOxHKN5RvAJysZdLH4122V
0etbXSfJbkPrXSMys2Gb/FzTOYRVIOQdXr0JN2nvgxaxs0+Oh9H8XACEW5ITx//TNN+9dk+h4Uig
6YaP9951S+lNE46omvsYyC23uwp+dRd6rNxkizlnpQYax6z8Z8n3/4Q9/W8Rpf+AQv2nCNX/h9jT
Pw3L/8u/MJ7/BXu6+Rq/NP2fsad//oX/hj0F0T8QaAl+FiSAaLUhXP4X9hT4/8CgHgntGOlfRW3X
dum/g09O9g8gtZjiwFEflrEwYvgf6JPjJf8ASR2qyat0E60CpnH/+mr/F/DTFeb5D20bLDPQCoDm
Cg4PxlVgRv3b6IYRpDJY327Qc8C5ryAZBx9DYdRXk4Hw1w7IkwFxOzJVl4ZzvY1phLx4pu5phlz5
KfXZWfkzAJWFIqh7cOaT9FxbTq3wLirz4JoVt6ZoLTQgebjK5YSqnx+FWOB+lvXFZOR5js05ipn/
F7aMH2ydC2nJ42In9I+9KDhf0xK7HXDOJl7Dxd3xTTaktMjwNOLThfaKxZi7YN6icheTPCKndMzb
cdG5M4isNjumblcoJvacX8fP3jQfUJ/qSiE56Lh7cNvfjEJFgEnlBi+nkzBG50jD4BUUNi3U32l5
Tbl6lvJrxxYekIndaL/fQPOI8fnSe2rZUGcBv10QuFlblz1v8XhoxYTjzDaCyAbChzKb94Z78VCg
ncmq1SiFiJXubkLMDLhStuz8sNA0vgFDDQqvSsH+E6B2dueN9K3DpEUGW2FGWvEB1VQMTDuGTyhb
Ypy+AUJslOo+XBiIlu4S7c0eeU7JBBodDfvDI22TNMf8ptiytEpMy5qdDciXm7rhEd3PGXfA9+xC
wjJkKAodrTpwAIALztr9DpB2Uy7RTyfiU+c6D4I9o+QtI1avg77BSKhkECXhjjX6EAVh+5h6860c
1Eksb9NwgkZnKHs1tAXAVFhDGn40i/eOFTUVe7qe/Wx5nPzpIgyYAsHq+4dRx/d22v/OSdaXgZqQ
W7ytTcS3P63Zm2EZZJmQ4WR0Z4vZsh+KyK42jO7gI3GeZ9Q9zJW06KlDCgQu/QK5YUUfTkcWEfgl
IFZWuTaoYQjZNxsQVieJejgrwL5wWKEbznFl93e92065btfxNCp78ackPEzG0NoE5HGOx1pNXj72
gcT1RIfGFepWGaqh05HfRHvfcFkv9b4fg0Gf+uR6LcCqKZ89b87JgrtDtP09wKK/ikYP3mx/EZKt
c3Dat4p79G84B3WG1gB2ClkRocaFdzd9ScPlZejVbSvcp9DBnwAakSdobUrfl2OZbhA3kg7NgDx1
8YTAdGqrxLbx1xrOf8J1fV+zYBiKrffuZkPLKZufMx6UiEfJPWeMUGX4mNksP+2yFH7iYNOjmpu3
6V62FGLCYOI99NhX3xT/e+gC/9Q5c1pOqBhzwUVc9s54kkP05ZugQheLtePlFj6KFs0HvbftGcbu
RaJUOaFR372GDFk+Z95PvEcnn7QHoU/w4LYeWqINXvTa8VNsfsCA8EaJGTtO8yFInILZueQzqfdt
/vQCrBkDeRNe9JIbyMm2wL1M41ugnviWlDMIKX0IYA4+czm2fDHILxMe1DjCiehtTeOfbhwBf/I1
cfGHYsDw8Bls3SDPNE/Ep1mMl2F7IgLEy9Em+iKPBzSpMkc6kQaguQfd/pgihHY/rTNQAzymnUbf
Ub+GGa1DnDoI+p0cmoZHDErd7hNBfTEYg+meDNODG6twuks8weQHF5R5TUdDQk/Q9XmM5yphImnI
jvzeAnAIGc523Ic4V8Zv/RJGGT4yslZYGufx0gZ/AA+nd27W0blEdsr6sKA4dQo/CsVx6zm8TQLL
VuTa9RvMyNOlT7tDJ8PgbYTLjA+w0oX2XskAnpRu69JiBi88qBTyZXA691YCTY3nVkJBgh40rsYJ
eF4Rt0G/lmrdHVYtYKf0tcV9A0d/X2+5kKIlWT4tgQtJXTDyewtiTQXxWnro4MvywQDPk33Ehk+R
yON1Lfyaw3W6IbM6wjSnjPZleB9tNH4pi1laP96Fae/ccDUFz/yaHiLAovfzMN6fAk+EOeY4ywef
06ncCHkNMtajq9M/MFQSzSI2ductK7YOBHdzJIo02xpkvgLx7rKTtPVuVLFsw3mJzE1I1zyjbcFi
UcQah+iqmrUHX3dY8eD5vQkAQAAXGgK8dzgoOBC3Vjhp96a1Jw8ZWgVp6ylx2M2abUBAxPJMKR1o
vpIPFVCYYYvkYlb8D63+2nBskpS5uYm7htGkMeDqSIzhy62ny1wkQ617mssg5NDpmqUyQpOT040l
mZEWqtfoM0nbIPdhsp5vUbzUFrvoGLf6FWGNxbyi3QrpSaFXMoMkaOixJX3ZPaLMvklFW0O9+ETg
258LDDOe271jl23fAlTOGD6028MINv8xHMczm4clp+FGihjUsHw15IC3edBci1zs6i90pb/pAJlK
MHu06dZdlF42jE3QIutAJUk1j+ApXUEXsWHvWTNWKenYvWF77a3sd9bOJWyXA+DVcpjd27T7CMJd
1S1s0JkS98sUFUEAECfQ+Y58YA0/ZdhGV2uavXbOdhHCPsYjB6wklrUEloZLJ16LRQyHUdgmcedf
d1/uk4CNdxM+uMT87aC8OQXm41zWSN8m89IX85BhQKFjTp+zcPsi5o4MQ5fDWzs7IOml7igrMnuZ
UUXraS0BNri4StP1h0fLa9gjRkckOPyXzYNfKfOBrGxBDXhxqsQuX5ZkO0FIY2+Jw5rYndtLHOx1
RP37JYIMecoYmCsbu2fRMBzWsH+23de0LhWjul6tOSbEQMXg6pwIcSJb/8GQCb0HaeHwCdcLmpKj
t/RnBEbvFTKd8V3oo4I4YNaHOMG5vLmsQS8PrayIs7MzdL9JYCtkhf8ZZ96kHAtJANHbxlLwvVgy
2KbPEgtA7xp0N5iGCF/WO4dXp+s1SIr7aMl8I3jXyCuh3U3y3Zn+gt1QGMaqcUUtFuJTkfP6FkRL
E0fYi2S6A4SAbei2aZ3CLPkI/tohQArRrrYaEel/liEpQ3qvyKUD6VRICbvcAUc9DuPsWW2IS9lc
1DcvyBSskOl8WMybDFTj7vH4qoWLW/Aus252YAs/SuI0kE/lm5MVAcPMKYnfXPkFVdF3NnS4+i8c
PMe/lPEzgKciVCSPIOQfSXbQ1HkBbECqtk/8AyxS2Ksw2ZsH3dkT9mSatwluOd6uNzxyD+0Y/0IB
X7kLShqZGZy+FILyAMrjqZuhKlJyL1XU8TwSb46EI29EPHgtGLhS8ZCghp7KdsZRmO45Kj6SI5eD
9UDQss+4rfzhrOgDo1EFwXOLOELbFZza9h7++VcRxa3u3aGM4FSNpZbkLcYhBSX6vAJoUC7/2kJx
BnJ6mw2ec5QUrp5bPzcDdCUW7XMUwSocJ1g1zqpmvbLvhq4TbtpPAccwoI1eW2UGTJzkAHcKWqzu
LRyvpwIEl7QBM5K89IY0GW3EtL1bFj+MntpKB/OnTP5ZR1lqv2uA2QLaJQl6b2pKaBlxMqgVunnI
hpdBq7qPSYIUGlPQaC/CHusHHh8gUt/CxufQZlaVNHLRzAs2v3BkRkBCGof2W6RwcMfpta+XACZC
pZYbYnDBIiqhTx9u1GTGUorweZ5xxXgigpX+vn3AmMX+Uop/U5vc9YLupscaqmZ9Dx7ji90lKuvs
lFh5HCMicyj+i9kbil0CvtnbS4CA0VXENUaRZSSXKgrHpXBY4jzYPV7yjHXr69jZZ+ajwnL2s4Ta
rJrIrAvgdAWh3ptD4vOckCZg63GGsGBMnTFnyO5Ot+4C29q8y/pbZ0rfNNu+hepvu+kh0xEAZXq9
XN7l5pUdS2GXBEfyFNeTIXP8HHmT09g4orlC9IvTzk288LPX2xu/bz2c/ga/A/Aq1VO1Ru6TF/t3
zMh6I1NpwXsDyOvHue/KuRGphzIE/V3R9pCLR8m9SJ1DF4Ylogu/V8bjBt0DENRFFDJuka7VFyLk
BgMePDwVxTzHtHFvvHR7CUChLTiDpt1dhucMl2zHhsPsk2Ng9AsKwZPmjNdIicAITO4nTIBRE7zJ
VGeF20X+3aTC74g6J4Pzi0zsTzYlXaVHcrA7rZboAdfKc4S/hNmEqYYAPDiIzEK4JgM0w2z0JDb9
NgROEVN9a4G0Y/bs/ZqZ/m03t9Zt/6ozfdEd1PaTR99Dtd2EO6yQ2qzZ8Vpi0sAUCRXHJ0lqOqMn
CFHeIrAN96tbLaPvFT2au2ocpzcwYLNXUHaXC2TRTciQKSJHXUMNfmdhQljQBEEwokdP2AbmLRbB
5zTChy7J6O24OF/SUsy32UuHBI2iZ1kBqtqPXrICidnJSa130t8L0OUbCWZl4TowghbhfZp085MM
wbycgTJaAM7YEIAhZVqbK24WUPPb2hk/kfgcR4QdcsBQMge5OKgyvVbwDf+Cm46GU3zwQ7oYnvlR
FxXzxhoHuFQ9w9EjIEsdT7DEgMwO+uFkZWdvU6gSwy8khuMcyVJ0+NH+BCXXH4wwntHewwfBKZJ1
A7ZQL1rX0EENpRqSOuQt2ISijoj/aPq2Wv2kikxfcR38TGpuYM/1FBPxLlC4j96IUgk9EpjNMj1n
cOyflxFTtMuk2AN0LvKRRNc8sLWZQ8Dqq81F90dbeOOZN6CHyc0sgV4CI+4/hyGdq9AjG0ewhnxs
41WjU7jXSdZ9tx114T1Cx+5vG2hEI4U9QYIJn7wjVpTDq6XXeMEoSHI4RgTHbkW48E5T/1l5vrjH
ZBHyuQFrTxIZIu+Y6jcG1kcBdrl7HJN4L+cdzTOx9kYylLihSOJCYRZTo57v0FFjAVO/9co4Mepg
LZDdSLi1ydw/8GCD3Z3rtt5xYJgOyEhujcSQ8DDDlsHxu+kFFCEHDV3r/xmBzr8pkKMPHXxU6gza
jcNERJojskUdYQPC79HCeg8kcEwDol7UAFwGhMuZDOquS4MX+IZEBu4vADxzp939x8iSPsLnc7Q5
DoCmZ4Kr7CSmJMutM4WwjWl9HPPjSlDVD9GOSyMe+AVXyyAPSW/H0lxhDjUs+qYTHUymY2JO8Img
rHbNsP9cE0SKGROyI04gfmxVtx9XDsd/u0zoPZaw4GpuARhQv97dTFcuJlZvQ2YZcGQfkS4CRJLc
rhwXAL7mY7xt5pegniopBgyHKUC8qEvNdrcRtv8MEQxOcpftEHFNoyjg8ZdmRdKjC+L4Zfwy9G1X
eVzYw9K1W5HMbXpwsB6+Wq3iQxbtwx8c5Kd1GLsKhixuA4oCdKy4qba/IXjC78uKQQBmWXHwbOJl
LzY9hZcg2FyRg6BNmhVi18aVSMVhaNVVP4PRG4EHBHYvNINasucU9yEIFbQntcbDv2GTAmu+hZ+0
9rQLEAlESj+/4osCR0kcPAGEIUMx2Og29pfkz+az/tllA54XqOL9IcOMuBa+S54hh+Vn3ovgwiim
2cxzz4NDMce0sTtVgRPinzEuXx6SULiwDO70RwcBAM7UZbEPCZVoSCB9G/+0iBlL8k1xp/RR3TaJ
XOCf3+9BI8MNTSyLaPQzueOKdAgZIMyTkGU4yojO53lQwwlThf7Sozx6XwazH3sdRGcHs5Y5T0gW
OwX3fXIK8Km5TRcZ1hgYwRHf4zJ4Q//Ec/i58py4yZHSqULexhEstAcvwhqY5uxx0/zLJ/NBzuRk
hrk9dJ4PP5/USxYUHCplx4UsYFLvSgMB4AlP02Jk0X4WdMAxQlbc/siu6nqLVKjskFKzIp9sW59j
x/glInNcmOqgr5/KeEki9B4TgekCBiwh2mlQc8D1KPs4IY/cTN3BxVPZox2mN9gDh4EsLeQcg0az
0xqHHJATA0ugVHgl1NqjymHF+5Uu/G1dM+/ecbcQdcB0hr8OmFpgVfjDuJRDBv6wZ21yA4NOyGBY
zdLpYd8UWE+BXXTDwZdCuIDRyc2WLJKVMyzGntpJfA6Td92pYFsfGQTaYRH4u0hgwDjTM2wAorFa
BhypI/QEB7GFfyKyQFXjAXy9gdY42/J9ZPEFFbJXTbsDtJUFyKzHuH6RJw8BqrnmCznEcwaCeCAm
AXqjBeZpk7jFG93crdDT/GBclNq+j14KxYheP2BJsYNMoUeL04/oNHf8TZKSglxWWDnNL46SYod9
zpydCOQWFXWS8WKTcG16v4VtYILBUevqG+OLtAq81X8OQnstPWy6HhH7NwJTTMh+WgBU4HodhLrZ
kExUay+MLr4AjR5HiJfVgUGHiL2F4Z+bLcsRoExFGdrASbvV2mr3MCer/uNJTUtl0A33MebH0PFX
WYwouS44aGkuXPvmEenY6O514EJHOnKM20fUIWiYh8iiv05hg4VL/Ij2Sv6NqOpqC77RiG/RzsVI
o+5mY912trECXOL7HZwohObtKd75PbTOAsUPdCcPYxb4ny16sCyXWoKQ4mwQA8GM+4wQHPHPKMM7
P2lfQYV5GbgCsAgdjrd6S4Fg1LiUV68tjoYecEeIx9ubnHszVnfwtPgQvhLzkREHztYBkLYxGU8+
zlq0NvQz8JyuMeP8EbP+HkyO55V4vzhGCoNHibIUfbhzu86JQGHBgdaEppSugj4+wR/ZyTs80McK
XB3YuvY91hJPS5fHSKKd0Ibpt2hsLVYpYReZfPg8fAKS5B3ILEN48Qb3ZoNtk2v4gUUJJvncaaiJ
XpUcweK34fIAnOmeTltNga327jMSa5ILj+CYhvPPG2fgvU4UyoueHPngOADTFRLpKrvjReYLipMV
Oyl1nNxLgNd1u0HWOfE/yc47GMKGcWHsmrzQOa5SzMwhsn/egc/nSLW/2xQqhyhj32Po37ohFwUq
bF1iDgjmR7/XInL5d4S1InAql4Ee79wBDJZOkiplQWkS8zTG4XKwsPx4XLWbVn64XWBH8jbZ4Bts
g6+lf4FLR+HCDJHaNTiMyRsfMYG4erCXw8KQLzmIvfSiL5vFeIg0eTFuBg0sZvEOAIB5XwugiDaX
rgcwpVe5WEzJgY1FLb9fgfKtSjSQ7Vb4qXWEE4Fg+sIWt0bf/LqB9XFIWLgWRPanzGDGSXu4yvRg
3CQwhAJsOj8bre+QrQ5XqB6Alw0O1EW/QEffreg+/u3UOgOLTB5XV/bNgDrtAryh4WlLbwYPRR50
vjU8isg9mLZ97mXz3yBGQWo5n+4BED+C1LPn8YpemZjoCSTn0y4AbkuaZNXiQn5PTYOZTviu+Yqu
QLyOMTJxAdOXS8r+Iu7UHMZOLCVupt69g7gRLrx+Oh0RrBbDHSl2PoAcnPUErBp5qa+przHG37bG
XdWD3PmP0JrCIdqgROPsV4EUBnzld5u8N6hy+pJfs+CgiFxz2kb0MMOIogai8mIoUHO3lRDCieEE
+NlCtkRkjZwsVYcjAxskTnQpVXDh+/YZj+Mxaz08OaBhuWH8GWi8kyvmnjB/Xw7zFoaF2hWGRxhm
HCME+/FQyQQ0lYjfcB0HZTbEpVXpwQ2IW7qQasGrq+ArZvd4zhGwnO0dFmVtCQOey6Ctf+MoBM8N
TmoeNu05xeKii+0y0GgtDyt0BjsM5JYBv9CmuHPtRcjxgQgKI7bWf058CeIY7Ok/ddSZxgUHFYP1
FkZrWbb3d3EPK8EV5PQ8xWSt2JafdFbR0TqDetrtOnzgIt/OnHd/LOJ/PkLbprdEkWbSWC6tE6M9
kdfxCOhirZAndEVEDqSiJKWFp+FtFwwB9kSqdtAyBqcOAr8MR34hejpoKyqQI782CcAOsIcDSAqD
sSzYb0DnA78CEkacy3Ic3jvMYeA6CL7iNjQWKA5ONFKMPnerrtPRjR9jn4rNq1Q4/Ph9V0+YxXso
8/LEkBrkvRc5w9dwvHr/eQCqPeRfg36Bl+SjpkYfR4IXCnliriH0AB69/PZKvluENFyypC/3NvFy
NuNSQYWRBy3Cln1QNWBdeJqQA6S8CKg2jugOHS717PoZSWeuVqJMTqb0xZrgG0b3Z6fvTx6Mxvpx
OGQwt0sGBUhFNZ1heTQQeaGwX741rkeKIUOomYC1QZ65xJYYaex5N0Fv5lJERmw9fiSwKy4uUluw
4tIRVauOGi+7wK2NNSHiqU8DxExtLsKoALH8eSfszQm2X0yx8HPtXexPHEf7tULo3jMATFqPWwlu
Gkp94z7Rnr5ssxMUYuqOobTHfSNnMnk30Rwfegyxckz9zjQ0J1yMChiw17vXuWa9RFAs9KCR2ATT
jX4IgDi62Xn0rlwtG70pu2DlGJPm6RZ5J4xDnh34t64a3pfSkR8E0+0SlhwgLOGX1DwWTiFY3Odp
hLoteOX9hzK/UmHY4WDpd57tUaXQ6O/Sxp/zsuVzEjacBR4GWFDpwXUre+FRwE6RwIb121vQ3Z85
pV/cnT/cDWMFUDQrrfbCtLdg/OK1yhihhCOCSOBLnJYZOszMgw9lAHEfyFdXll7rVRwfGynvYZU9
UvXwHHpqatLqHBAVyHPueWlD1ogFp4NNATUM3EUD4YQ52CtV5NUmloXqbZOxAbFRgrsFHHSXEm3/
LduYh0w6D5MuivxT+JAeOhamLwm8KHDNeV2JuHp1B5XNt8a0Y1XO4TriXJ0OtH2fdKXsvKlUwn5G
PX/o+wuMzSvWC7e0Y4gGZuTPEk/hYgcPB7gXP3sDvt/e48qz7lwO3oJx2ivHuotW9zd2v/t1Nn8W
zA/rKBnw4fdu7CQ5wnKz2yRJH5BKUQyQ0PYCOJAR7BWkwSAPM4uKe326+pw11uU4cPTXjPXV52Nm
XgMAsr1MAVIv8QO8rhq7JDn+2AGYKoYaXYgJOa72Dee46z26MYjFGTarnfsXacHcpAbxxbaeFH4x
dO0c5OGufYf0soanKiaLfvtgGYaN2+adZGsfCUqQ0O0wd8aIpGW/bQz5GxUUDD9rkEWAshVXzR1s
Uj8TMR1ggl9K7edw6gONrSfn1rAzck3Qfl594JOBNf0UHDOBu3pw1fiNCwWqhywU9eSoA6dA1xF0
OZeZjxAHdCcoDth0h601lIiafkQvBF4chnJQsYflAspgidTdNfcT8wwEGHCXFg3pMAz2flD4N6xz
biaB3r5Pxp9WGfj2zW8hPATxqqA77+4xESpWrOTBw4HMwQpsd3mZUBSyt9Hoo0euSo8UmFqs6Svz
xjqwOyiAsCB9TAfxbYLxUSGQCSJf9xjGC8BHes4ECANe+w7GMCmEJ34ZBx1hd9rDVS5eXP0GMCrb
AfpHLSw7V3rDOu+PHmJ+4+uZ5B6iet1W63IMwGVYESo0mf0zdtn8Ru2yHowD8A+2CwhdjpJm2Z0P
UMDgKgmjwDAyJXggsBztLeavwylkP2NPbpdpLbK9w+24wb+zRU6qeeIeAlj95RdYJ+aZLsHGIvuL
SXv6qdfpfkezamYA1GKthtVBO5TKc7osZ1/o+8l+tK4tRMrAHfByb0weANsdgi48aIIEOjBjfKxF
EsyHDSpVdKYIokC/WgfwaBjBzj4Eu0JmNL1d1jRn64r/SJdbJXA1c9A0k/AO44Gj6MEg48E3YuZw
+s3LzbS6FzDX8wwOt1o9wMIUdSYoHVOr74IJ2qPglek2bzH4y8InMOFOy+6euu5aCoSGFLiz0QG6
ZTrhRkydd0cyzJW99awSA/bPfvCCDZWSuiCzosYtW6arVjCJ9QtnbdyUoYjE2qPpYdm7713t+cIF
0DWOYYtEKermY5s8K2D5AyfjQYdRHQpc6dnw6Cv51u2yWIa26voUHMtOlrggu9+gxSnbBrzY4uGI
Hh+E47iyFpSmdmmPc7zfKI9iZ8FpXQ7tm+usp8EDtMIeUG6auseUeOtHJ2f9VzRPeRs6zwtTlbuC
7wmXDMeibwjQW8wexgb+WYPfKmK7lNYJgOIy8H/xNeF5zkquXER/rrSZLJgAW5inyh48griQHswq
i8TjkX1FY/i2JvsdMLex3IDtx9N5nSXyPHB5RbJ7gE8ugZ7b3bcqcXfg9L3Y//oErRPZw9+tm2Bj
iwcViUc3G55sdMomELtH/4lO663B0AQH+4yOSqhqy+hS9cMAWgQ/YNTYoTt30EenWNk77sdqksNt
AF+qF4XyFAdkB8AVcErYhidYwlapHtGHevZboXCi8/CUjfYpVaahOsWcnGU3vU3lRbq6vwUlyd7x
dTtvvkWpQ/4PmpJ/s1b4J1ENIqorThpkPsQ+/0ZUgwOjJcOEpUF4Et3tA4klCJt6+Jng9fMmNwMg
lU57ctlWyC/gbbkvfmVgyztW/7m65d8ML8DmuzLvruLtFNG+CFj9N30hpSi0GfjrOeh76isbCd60
B0xwzEc2DY9wAnB+ANunz/+VuzNZkhtZs/Or9FJaoAyDY9oCCMQckfO0gWUymXDM8/hOegq9mL6o
6tt9r2SSWS1bVjSyiqwkgxGAw/0/53wnJ1X+6PTGFCJcdn2grFb2++/7Lv+rOSpBCPzTO/5/OCqf
kt9t+/lv37//rfz8Tn7/23+LiRi3n//9nz2Wf/4W/+Gx1GAj3GqrgLvBeCOe91e+1xB/EDbkFEGU
1yRkfSsk/kfAV/vDJat+ax6BPEdLIFfTPwK+2h8OfEYifZAH6Jwh+/s3HJZM1P/FYAlQiDOEBmTf
tUwMoEB4/jU9lo8TTiYzm/1FG/ZpcoIhg4Wr+qpqDt5Sz8MySu4Sw3oeIudQGzmC43Cu2a2I7KgZ
NZ4klYRkrdm+YnVMXObfMe61pYhPwieFtQaVw1JLF1mvfyiwcLB6YCselttIm3lZyMztVJo472IH
1KtoPnWx1fVd+uim1w4BDlOI8JY6jJyNVfnVwa0Dcsamc2icu2uPkGkTEYgxlZ9m6Q3bRmwKg03r
JsIlxnEJk2UfsrniablZUmxBe54dc71RRcBzzs3ukyFIqocoPSZ12FQo3kFGMgH4L2mi7NIStBH7
/DF/TOmQza9R/NMgFT40Z+womBf43sjgQ6+nPMxDE8kUwL5XfDjLtn5ktS7oDsV/o0KLJX+U/Jba
Q/nYOt5Tk18q5UXHr2I6q8e2AWQ1z4jVy/X63KRbFRMSIB/iHtsIORs9GvryGuzzmSKyZmcN9xVK
5xA2g32c8PqhO3UcfrQt/rVe92fpD2/LL+VD+Vh+AVHjR/XPH2/fy8/+56/v5af+q//Rf/3jn/GH
h8zW3Ipf4w9q5tZyvUnhwWQtl5H+hSUkapadqNZlH0uqk+G+AbTBOOR18ZFf0g6hBKd89d7AnLd5
/nv6W/4JU3kkG5Q9TYF8mNV91m+kvvU0n0jkupmLYIq3LrmC6JoVvmbirwjII1nVtQXkypHMYPJL
Zs6ztS3fYyovqqvT7myjwr/nWV6BBO+VZijxx07B++w7I849Ek2Lvx4avpofs0c4//SEup77Mfri
6rUb/j/nk1lBybT2Y1u0u7T+pTtXE7+dXDYGdgn6B23fmtnUBMsdf0/JEab0sz4QT9XkiaflTn5F
DJu6uyI5kkOY9V15jDhy77C2+Q7OASt/AKsQd1cm0foejTXe8uUVw6n5YTY+6A+6s9QwVd64VGOB
bxSFSYsZOE9MvlJe4VKFs4KVRdoI70owjHueljDRE3FszZaH+J0cdsa4ZbPm2EGj8MQ0/MoMQaM3
51mqvoLfFDvn1ozORnSuT2ym51Acqv7k3H+YK5x8LbhBma5tzz5qEzN1NPwFuVC568YBN6Piofyn
6h0zoulHPiWXcxAGTn5wfsJmDirlMn2eFY+ns0uI3S95eq9hIu/rLhiZ+VwYRXQBxeKucWpHL39S
rmx4+R31ZWPGm24BiIW3IsIqfcqKnyh5daTuZWQglBNhmv5zVqJNZxQ+FvGtbkICUEzP1Iug1qTX
JECLEjWwV2XnymOONUpLvmJnCObugG0m609sHMnwnVymFNEtV7Iif2zQQT8xWiQcvV9cjGsPRfOT
IfzHi1/k7Go43zysdMPLeghUhFqHBeaqi0PaqbvyO8GGw6DL70eCagpsfARwLilARt/XMM55aXyi
nLD2nFZJXqi+Zn9k0QJV5DeWm9c+DXNzl9f7xTgW7sZm9u3ET1J7FY7J33RbqmFWvpTqi5qT1jou
F+dTR8zqZOfhLtXXw5QfDY58zFsHa/JKDq536vJE0yKHrDE+DWf7dWI91Lzqvrh3VUYl3oLN4M9/
Ka/DuTv/+dP83F+/orK8Coah3npb0Ibq37+Znd/9rs6Qrbtpz8K4HtfXZapZp7JZJU2qBU4fzJ5z
14gLZ3tt+eKyp7dAmb+6vMARfDEx1S36q6JuYoGHhXuqIa2k5ix0tperX1q5BrHyYLeKH8f7uFY8
wauwy32XYk+5BdT/dKIeIj2U9b41n4tNNG0mJ8gW4lgrg03iMm+dyroqPat+4F0tCY4xzG0mhhG8
N1/Ec/iTAxfOgav7DkNWzErbqvPywZsxPddv+QR5PCjDbGSqNErP/bRO6ddAoDTrfNGcZXWx4peK
ZyLTcrfcoReg4KyIIBcmu4WAseTP+lvZclxdSWQBXIrmmdke9456i7itmyXDOmfDuOKUohD20tjX
Hkxu2qR/FXAta+Fu3N4MdZutPOeSfKp/YjP3a7y5ZPe9lGgvjp8g058jLfviaf6e5oySZiZzgoli
gvEBI/xd0bdYbSzOKQxq1nsV87QTj3gebsUMmj8Ibd+V1kbJ62NuqbhXncAA2FZU7Waafqb45HSv
mTJtATUjkzEUSN07hVKfjdRE4q2I/nQq3CdmKTaK425m8tJ+6zK70bqbTf5azI9aPHtk7zeZLjYq
5zW2HAiBdQwlfKRTKtsOyvxhauMFE+ZpNvOrnc8vRW5960jPsbjK8i/uz9/K/fxX23/eWqr+74Ee
FpRu+Ly9D3+haW78mdtX/LXb1Ann2JhbaKeB3mja/5no0dw/buA15GUb6iGkC7I+/0j0kNphIqXf
yigZZKjsLv9ju4m29ofLxpCThM5wHsHO/Tv7TYA2/xrx53gC7sbWOHtA5L3BPW6//k/4rMnpY7Xt
i9oz23XGBWu0XfbFkM7OiCfgXKRaJLuVrUQkZq/KgtbGQ9vsnAEjIXUNeNmoCgoqjQJ4TAXwY85J
oQw3e8cUE8E14D9tZKHnwyke4sw9qH2X38aqY9c/2zPM5z2dWfFrMuAM2sFF7aOzO8X5p0qwsfDL
UWquVyij82lQmp6iKQx30eyITzs15CaLuuwtsXnCWrihObDL7B1LuFkS3cPy5U6oLXNCr4OdY42L
3eQtmiMNV4r60yaTthODlKE1lvZPAupyIxpW75Z2P58kFTU46syGEQInm5c2lXfOglnFX/hYSdJZ
QLj45DIGEvbCeGRQxJM+1821BV5TBHlTxffDHDs8VRJzu1rrfLGxQvndmvY5iwgbYE2OxkWb+m70
nQaHs9p07y5uHjbqUDOjiRFCF0821cRTVJFAIeNEIxMDG0TZebv2WYFZuYm0gwpMeSTfWTnXzo4S
lnK0rMjOnwAYyH0p5/jJjeuapb6hFMGwJmez4EJ6hu7O17VFl25MJ/rBTPDOhA7P4rBOHh/vcOgg
eCC7UvJnSNfcK/AYtkVcZ88Wx1RlqgJZCdJQBssR2keuBGRJzLCKhubYE1HY8qEpwWp03XPWN9pV
RtoZa+9zQg+R1y/kfgNagOKXdWmjYxH3gmd9NBbf7Sh5dLX5ugOUMuOH7HJ5tiZlHjzdait8N3bO
VN0SBaY/q7523TgfCEBk3pyvCNJV7cr9ELW3uZSuPCKxs6fqNBEgC8ISKIEzu1KuFCQNjT8sqnmI
oCkhP49LaGQ6PuTE5c/reNjMK1K8xCmfpduYgxUw+MVmUGWcy3ZVAgvzNyKkdTGb0jiq8qbs54vi
y67Vt/j84nOkT/VTmdrFJar69HsV7GVuDpKCyVwybmciIATwZfNilbn6sJYN5kjXkb9IdDVs1Yx0
W5aVGfSlml4aS+MCVPRjy9vGMRBzVlfoFAUqxHjKJUvCtigYmRf1roxJ0wkHly9CBn1Lqc7oFzm4
5kMomBE6OufDlHapjdVioZCu7J6YYWgPDV6VbUpqBfloedYTF0mSxcOz0kou+DvKw1CY2nFVJJW2
uvYxGSLd96SvObXRVMPGGWQHCZ8smPJ6vjL7kxtDwhZllGb6uavi1FCLa6+YZYguYZzNtYmuqVjH
CxCb4bwm6kq9Fq3j31XMYWVR2fF0DZPeJpF2qNn0IUAspDg2IxhEkvXM9Lf3bcN6iWmmneGWuzl2
cjftiRjyqR+YTxJ1cGF67GkTeCojSBeeK1s7jIZ4futXIgBrglSNmYxDdhLlH86sY7pN+bIeXZrL
Zu6xhMTcVrNGU5lqXh2JeJ1kcsI5xIE3issO90nbpntctU1gRXH+OlmDcWgmTRwzKjB8rSMAUmnR
RrXbb33MvhKttu+aZZBhoZiA+Ovl5tQuq+5lpt9j2bYua6PLcQlP5cQwm0oYdgRUj2qZHG/3lkmc
rr35kNjxl1IEzOW0nUu772cG+NHPe4HxD9/BORrHXA3SXDVwmCeN9mB3LjusmnetzRg429ppNUGf
ICB1okN64FO7n2GuoFDGN4V00irG2Qzkq+E8jxLZQK13elvv8zy7KhhwvIhrbafHi7bV0Dn/dP7H
I/HOG7q0zU5qMpJjsb9I1xxSvIswa8O0V3W/EctOzeUl1gsmxlX+2BsIZHO0QvxqArUhyZlLYhcq
cnfEf1e73GKjay+/RPKoRixqjvlOG7Y/x2qoteMWmfrs6G1IIglocbEx6LOrUud4U0EKkR8hBRxx
c26rgheNW2mVuGnSeiu78uK0ume32JJHd1PEBtOW9boYCzitwXddTvELaCJF5B6ICNxkmB18opQH
hdC3x/glQQKPHox0ZiXQdxlPnqGMTlNeBRRg3fXE9edeFU+sZi4hem2MbiEeCP8Tzn/fLrPZRGmw
lntyh4S/h9rY6IW8bwDGEFopr42BwB+njxkB0jZvt62StkFTqPqO2nBxyXNTfiu6WNdDkk0aUUGe
rhKVnOBtZD03ety6SC/ZM5R3SLPtxIpHLQBHDbKh/sjKGRL1Y+ru5gpurjrz2xjOjtm7Pzqx8+1Y
wA9YSw35Nv5VW6wfVjXBL5CR8Efq+PbuPH0RMenPkVQ7DIytsc8aGV0tMLpBYxutT0fmYXYgUcyy
HzZUPpqhm4oDayBnhok5RQJEP1AZM2lERGJk4ArgCXm2QQa4C6qgMeJ6U0V2w8njdu/243e0Vmct
mfe2kw1fa2lwR7D7NVZ9F00ubBlRPZpq9GgqtzBHo+CDsWKE8pGwcU6+lrYJnwUzlHkTTqly0WZ1
Pee2jdsrn+5HHoIu1Z4+pAEu9jl+JeIWB/NoH4alO8RRd6/GxgmQAyvimO+cwaCtvFWLV3wXScCW
Ydr1FBucG4bNpAld85DTTbSNeqJQqI1zEhq4vb2pH7R3iWmFLiYVEHISDxsbbAJqTe38dFqtn0g1
FhuzSXAa0M7xPuEC4bFBUHRwiOtFlSt+M2s+WKWq7/sGuz6r3gTdQgMbYIkP6AcOgZtBwzWt4vke
7LzcTtJ51+bY9BU7epxyV/fSlPUOFjkq3jKONZEOPCmTqIo7S+fkow5AZQ2eQkm9vkZuMflum1+z
lXP5aCof/dqx6hmMdlrjNE5rSiC2RatX3qkuDB21GXwJbUJCXPLTzrg310K/hVZOxZAIRkeagml2
ZaWAdAEbSZzjdXpY1exhAJLBlkTj+q2PfW6FylAFs3SznxQ8A7KLYgWRQVYvTlbUWbfaZeNIOIR9
qeeOi8UOrneZwqjLc5dg1iJQNPr1Qpq614x3Ryt+TMKBYVOkzm6pQZnYtUskqXm10sTkHInw1FLK
5aFltyFWhVsloCA4HDqyrc91NOeHNSdgYa/Tk66zX7IK8Rk52o2z3a17ssIzVJoGYUt7kJ1zTVPT
8HF9a8uplXZ3R9ytDbNeajczGfGTSLG2mZNV37G+tjkqplyeNZUqON9qo/jT7AhvjU5+My7ERfdn
adepmuf+vuIdI4wo8Pors/qiRyhspjNhLCW3v1+Ukf8eqPJTdlrm4rilQzHb4WBWgv4WYt0kfKbo
Rc2IkpdbzeI3RYFHYpENztm0rIz7sjPyD0q4l1Olr841SrMWLwzx72aaI4Sdeb3r63w1dkXZrBPl
5FZ57ha9+VDnSUrIHTjSbXXgaTSP+4bkkrdgPPIiTXFOCv4Zr9VXrm1byYxt4dRNyC7bPsx2+pYW
EOU9HZPlthuFduy0WLx1fyZv8tzykt4kl5KgxjmSCLEkjWLO89c8EUPO0plsMmFltQ6AbTgjPBdH
Sbd1H9ks2oo1Hda27eatCoDxAmNpOQ6appgImPOCuOd3VWl323SuVu17NiloUdxEzmet11SLQ7uD
dp8UE5GmfCkCMczts3RUbhizL7XP0W3kS25E6+gr+Wye8CAok00cl8Lwwo7j9ttQ6Oz1pkzhw180
SDcMQkVqHNShIOSPSluWR9ZqsCMs44kSgK3OsFcndG97C1lveDFjr/aJpy44NLatJVKVEUZHiqFK
rMZ9LXEwdQ+5bPlI5NzOysOMh7zeUXAmsPhAEmEyU7WWBRQfrJF9YKJT62/ZXGtiV1O5qvitGdlm
MMiy+8BI5zABKwriw9mI9R1M07rquADXnsV1XbqSePvCgcyjijEdNit1GDU3bMwQFLu/+SWwGjw1
Ov2Ve9A74/jYjEUEwq1zeEzbjZVNJ+hMDVMeOmYb5q9dO36WQ1VSuhpRbHkvC7eoD4ZUzGq/tgYj
6DHBGLMuI36UbMzq4QgjINlQ98rfC0MgtozlZnNA5w1a/A803lbJ76Uc473RM8nJ8WwHctXHe9jZ
5t5ZSuuOvJTqV8OaMC3BXp7aneNHoyXB+VcwbZxZkXezPuZPCe3guQ2Ch7GOYyrA0yQKbootLsCY
8FzmypXcVqhnmrWPjM7eNUQWjbSrrjw2MFCVHF8LbO1p7tQba2gashVcPZk7hHaH/25Ikh4naOVe
smks3qBxfUZdR1zIGl/K2SDSrthtMIhKu9OjRhLQtR5zjMBeWxfP6yCrTYEEg3/r4BaxS+nOdNcn
IpjqWmOgrhw1kBW8XOOpu0WTBCA1SBcvk1XX4ZLMGWyL5qabiPulMt7bwmViZsFNR3vFAl6hzfS/
+8razBUt8ZN7mZb0NRoWAYRumG/jw/SFj/q9b+SdrEzOdkzeSHhXmPvNsv+VqtWusJbTuhbmbky7
dyvlA5hdgFXA0iVUMgtVBfPePm1qliGJVlMi+3RqKEftOrgtjqiiPETu9JsSWMurY7e66Er3KPK1
ZLpZ3MViesjW5qw1OPO6UWl9GHd4ubtjZDMQZKxP72r/4xLaN5ubL21eSF/AjKhGtu8VM0RFZ2Pc
jPdrlb8trvPBUXzaGVm0txo0DdviOMRtaOHkvz0Ey2THHDslkIGD5g63zzmmTxrMSMjiO5KWsD7y
fj1KDG3024xkfDoRKlG6XTlg0Lfz1S+8H+aypzfqfXExko9T8r7IjmTUlOyXNXrPnfSXALF11NTy
g4HHng4xnLNFHxRLvG70qnjBXXlreh23g2p/KhEhcGXFHdha+MBG9SblGdWu5SlYx/3Frulk9Ud9
/ewFl2NSprzuETBbOYj9cFMGGtXyB2s18C7wkqGsenpXvsO8rqhFLivPcfLvNlHCqqcQ3GBBR/RL
j4AbTw5ySUqMDnQUzTpeAbsRJODDZKfPZWbeAw7YNqbZ3iejzvHe4V12rD0Rtz08pp1DpGvl5yGk
2Vunzx9rpdv1CQZku9zGqf6osnWnn/eSZvPL3EzRc86clALawNbXi+FmaITEKHrnIEfCvrWyTVYU
q9XatS0sjJak2Gznm3iic1jVJzKw0a7F9O/QUSW77Bn/MR0e+UYT8R5PwaPuYNOLpvyA5T3QRpGc
XFU79LW2VROxNzqFpNlQ4rtPfs+iE5uswcoMMw+6SbmJdffBWCIclQs3OM/5Bpak2DQawiU3vp8v
7Z2zKs51tJorQ5M985m3tEu+IzaGK49oJv1ZdEkMMZzUadSIjlbvrUS/cGu93Kk6IAvJipGOpRak
eNCDtFXcu2kqmainJWZLtbM2nKNQvRCXqEoQ+NTmP9N6xX0uY53ZQH3Ev2FsCc3BOVHza16oj6DR
NgAVSC50ZyeJnszMDFdqAh+GWDKkUDK6kmvVn7WGoQZZ6tHwYZSIA7Dqg2Yjzo7ZRmS9smOaQ3om
13Gom4+M6feLqH2ebTGKWXNcG0eEkL8osZwTEmfQKG3W9ZmR5G5VGMRAu0lSCC9lUW4b1Q51oL84
g8yvVci3TiGDm9UbhkvcKAnwNpGVFyM1/FZ190Q9oPx0vRdb9sHOV6zzLpuaep8yQaeEeidmVaFT
+dJWzYmUKxnyhTMdLiIPROotPoOkFn2XFGarpOOMenbYTfRBGi3jSxvXgdvEr10Frm/tth2P7Ioz
I02Sd6zXHoDNYDIRLMh3bArbUM4I/Q8RdtQcHWDpH/La3reN86zqmGnX4mZi2lAUu79loXNYBorG
lhRKHF5vIHo3t6JdGS6QCFNwNl9xdiKpsIdoPh2UXApgntqJozgEPSvUYnia9Gsg86vQ9Sv9N2hX
fJXrj9Mmfj7Alkgh1XBPR7c/oBqwEY9PiT2eY42X3qEVGbn1IAHNe07qbDrifqFCL4tHPPV7bEoC
U9NHlspzjpm51+bAytfXts7fsWOhDNVsViACxSqG3kGZKB83NqXZH5eyOeMy3dhDARdGvMxr1OMx
T17TIruOWuuLoYOTJy5Jqthnk7iSZ0YMMdoMTI4dxRt4MO9LK66Z2V7KRUfwgJDFik+6uu21PRuJ
l7pyQrViKz5U7wzP9jNe/WhI0MCj2NhH0XRSadr2G4u5rq5wJJwH/TmOqoCkTMFhrtfguMyYlwbb
c8rk0VFBdWbCDRKiwDceuKclagFmwiQmVGohLmIDnnLxmWtUX5sjtKh5GJy9JlFt2Yi8i5kNJbiT
KcwFM+0y4Si4jNSV1zB2sRZCmWSW9zXwERBGnOztZHU79oPvWYdqqsmWAAwpJ7aktT927n2R5s9l
NLjTm8sxiq1sIhZ3BeyR51Pe8LsmFeUKc2c3fJg7p4iVXH0kNVbkGtpRPS8DkdukhfU5wEjOSBQV
ek1AL2vXEPtj9NBJZzHChARidRTpmsltHqXimeA+agCyH5wWMVnaU1EDrQUhKhtslHpVv7fs1fMw
YYXFgcqV8V3BoxjDLOvNHxj4ZNDWcXpoVAeXh3SVmfuc3RO2XadmjYhzMTDOrJW121hxW79PRkyk
voZ1hy2ciQhPumLKLms6KQ/NZNZvJvRJ7Jg5OTZfX+TyhvmUEIBLODQJs5gxvJ9K1gkUeyd51ueI
9GEXdQaueeNmCYvnco12WdPwMYJiKbki8Ka3zbaUq93tU7eC5cjHbsybIesGpvclEfd5qYoPPcW8
OzntetXmLMaCCitd+4tg/bf0s/8/uXm3EqD/h8o2tEP5/T//xz+rbLev+HdPl/oHRim+3XQx3bZv
GtZfni70NxVOHaWhJi2XWLqwkv1DZdP/QI3iK6iNoWlaNW6NHd1frQ2K+ENQO6C5jo6LVOAX+1uu
LlJGiGj/Cbg2AffxwhDZ2A/zp2n/O+A6bck9qkb9sphCvedMtilc9lxEaNXDzCZeLrmAwgWAkzEr
x+h3w9kWVY/RZg5JzWws83E0HlEKUCiyoF9ycsIJNhpSQRPzSEeBf/dYL3OotsWhKmBHREQJIa1a
c6y9GvHB0B805TPvrZ3eR5yIrJ4kxai8VNp3PYJ4Xo8NZhkqbs3uS2na47AWGQQtkQe2hu2nStU+
vDHxJKqY7eBOtaIAKuHvCIdAqYE5vqH2M8e4ZamjlJMi+9Umvqa54W5EN+xzBlu3jlkrvcxOSzb8
ITEwa0AkfZRMteNxOjSjchAOMTmwK+bIJBC/Py7bvsfhznyDqDyuCHZAEs2EON+OCCk4iCKwu5ye
cPXYAIiJxg8yzi352G71FfemRsXfQCTYmKdnhkkV4+ay3RskNduYLF9+EwpWdhjdeOvBBYsBwUCj
jQWmCMSFm66ihNNtiguLXsUjM/U/SiUDp4CRaWzEyhC5fXbcb4k+Ak+O7cLqPnAEvPRawxSPipBt
x7ErzYZzZlrP62xZO0NjyZ9VJw45FXHww0CDnm8MkngbNiaNaYI5tV5mpy8pnI2GbW5ZpjtncWpP
A11NxNVuzmoC6CZJY3hUsCU+mRy/WRbneAZn72vxRX0mpLrz5FYM38gRGXWftzwav6JhLbc30MDR
MkR3GdaKig3zZdBuRFKTYSgfMk6mxoRYGpvqUzNZgR1HL1qZB1pi6htpvoJmx7QxXYphZJIq7O6w
mCsUlFVuE+dYwqTjzd/nwNlJY5rHmb54bD25cTZGsWEgGopJBLM2k+RojpVGV106/G4ieBlr1R5m
q9yoVb03uEgb2f5o+C5cp9gKAjg8tUOtIetSC7YGCtOdG6fNMyKHqEHKFmTxmppdf5SJ3M8Ylig2
xg8BqdJV4602LhTak+UrnZ1NLPdGjkkV8l35FDAR8eSgBBjygzW7H9zC4oG0AFIGv4Z9UCEerIvk
Gtnpxs7GsBi1e53Bo+o8CsyAagtglvF6oLA3FsYeLrXfOiZ6CMwMWzkkuK9SI8gVUCzdr656Qv6V
6kvEAZ2YJt2J+Qakj3unQY7em2zLiST5y6IcYap4Q8q2c/iYkRes8n4w670ue65TaO0c0JkrgAIo
5bKb1elhmM2ttlZXUYPgBaRmCHh4Sgk73VEfpuo1AomiIV2kpPgEpHiXcVmozpeUwBPzqhvb+9il
uK6mH2V9TdQ3/WZnBEp5PxUZiCfZMwKeQl05lfO+Nx+yjkddUYgBWMe9lrIvVYtQ7w+zmB6HJt2v
3X3FzZ+M4MSttDwR+dwlRKIi+6pjmU8YIgzIZ+g3qbdkX71N0/IEhCsiL6xTmdsidEWptTcAENWZ
cldl75bUf24mzFzgMB2f5ghV3+RucFZIbtpXyQbAnrhEDLQxlKRl/uphKJZRtikkdxptsH6DfSvS
nwsUkIbbvEbXW5oJe+PvSPkp4QSMaJi1+TBaiLgp6aSIJeIymol7XA3tzUxyLu3SH7X4S1tgoOTd
c2VB7G5sYlNKdkKYgzV/wPfgz40svHaRB0dMdy35l4jLhSr5G00EFIJNacAoABUssAIABMyhJF4I
PIM9IxL5bZ+Y3ffrq+t8uuzgb6xR+AFhpakbrjsOLSoH56YCuT8LTYBPziLfLugJbdfD6iiArx5V
uZf9Vh2Ecy+M+qnrk0DG7fvtLC1jZZdpaNZVUZI8RFItML8Sz3Q0HFS6kJfWTPpLj0TrySbJv2B4
EKS9dYe7zR36xMfIXctG7l7lbOxhroZXpz+0KFkfSEmpr5Sudoozup3BCsA8vSH7dPD3lbwWhXlP
kB+rqIlDClrmsU1x+ALb+HBTQDWcfKOiO0+rFdTk+cIatfxSVfXoaRW0+UzHbbv2KuAIbdhQqETs
Ku6w08OeXlqEgF61830zkQ9AaRjNk1HL+dVqk26LPtw+G5jTIJn3IN+U7vc4ufqrpnbZrp3RtUZQ
izCg9eytLRHHBYPGyGSCH5dR0Ee5IM7WRdtuKigypflAVONONM4vCKrxUenaeG85au2nk0t/TToM
h3y0h+fIxKLH/jDBh8ZKRPqK3X3fc8GPzqs0Si+RzIQxqbxwpvBNjYe/a0/3Zu5yR8oz+CZAr9HG
NVU0jSrGyuVoL+7Ce9eKhy6xMLO26924OmR+Vh2TqHgtCRqVwAHnOpx7hPH6B0+Lw7FRLb+0prYP
cRdhqXQsDGld5CKYcmGtxGnUmPtJas+6GTFLHY6LkLvZXV/7tmVSNf9K+swJ+BuIUMeSuJjWHjkZ
kJwD3aDkA+Y4F9CCsaF0EpyDqfS+1edJGMshYAb4qpbTW2Xqr7VeA0kklFqV414WzV1Rt6FSda+t
PYGiaWVg6TPuVI2SnLhsdlV8nemVZYq27WySfyjTtbpyUZkNrBChKAARMYakEGCSROlJ9AHkXYdj
P1vOT+G47TGvyw5gQF++1JHihMsSzUFjdsZGo1AIjZdWWJ6rfWL0W2F1/X2vkBQtGOJckQSjNcwS
yfhS7aPhqYSgvxFpEn9YoiEEp5Rtq/m1FAsULIthTsWuoeYsmANvYNGuExv0V02/hzXU+l0Z3UKv
oDTO5ZTZ21Ys4t5ps4Rz8CyHl6i2hNxbvajvsV5VYGiNlIf/MhrJjkJSZrlw4BhoEtXSiUHBOSLB
mXOWjMh8gl5gDKLU7CjtYaLbauiy4pA13EdMmRX7yF3dXaH32u9iIWzmdkV/EgVhZJawzvwoVVn9
yfJIMFE5CF6NMrxVXAybcUBCCaAOaHE4uPWoYh8S9sEZ+/wkBvzSVZr1e9ZEcyPGeAmzVVJ11ONR
cRwCX4WSrcfeiON7feLB0WvYN5R+ZcYifrXuU2ZDD2V78UKEHiKimJg+Z+iXlbQMWG3R9Kh0cn4X
vPqLBRAsmFIM3m76v9g7kx3XsXQ7v4rhORPsm4EnIimqDSk6RTMhomXfbPbkO/kp/GL+dDIr6+Qx
bgJ5J4YvDBQKhYoTIYlis/f61/qWYwFUaM3bapnto9NO1S1vJdwCGLizwL57RWpwl0qbSzYrDrs4
HGhG0WN04A0sHz3j9yBXrG0dErJyCjs88zBmax9rrZdOWsh6EOBNrUk3vVKV72Uil5fYqqqDMXYm
lx5h7X62eb3yGles2rovXNxpGGPix9ZKxkNSi8BRag/qhk8FcMEI9YrMNWyxk0vmrZKRPUZkJSke
CQMnjEwuSSly08ZvjVQh67lUuyhXE0BfxvwgLVn1VqiOcUmgDxLhy8ZNK7NSzhXc3cju4VqdbfPR
Kp34atJSN45JNE0ISrD4ulhbzbYUQ2WIbp1UMYj+9uFRb0S/r+i8utNz8wPBYNeUHdCchG3/7YIz
LY4eRLWMvhwO2THDAjxemdcxhIxNaIzbMArjUxc6aHwjwpGNP1ew7ecaJZ+uT/qD1HX0VcjiKMFe
YBpxDd8bIbJ2knwJBu/Yt+drfMM6qGK6b6rJJdz1Y224sTIObq007SEhmrHkyUeUMDSpU/NZ6a1L
OshX8Fi3HlLjHOJH25mDfkiz75zvkqxbgjOp7c5yypM4TJPSQ6LO/DRangwJPIYBu1JJo3TfxcKN
VGZo0eDc5XbkchvcI6QwQNDGW9OQnwBrnjvcbDtMoewO8KZESqkGjmgf50F/qa77FpVNSkRiTqH/
eZVgBTPNMTsOJlIh2jEbJiChkxdbnCims7OpILrnZsqiGK0ED12BjXnqjXUjqZcomZpjkejM8zvg
fmfLaWtv4bz9Sq95Ri0Ow23DyNQfkdqZZcwlcyqDqiMeskQAGsYhay769pjlfX+TJVcG6lCQSymI
InNlFFcJS1wpknSlEe0tEM5EhGZlxsOAC21QwHckuNxiBKHDTIuSyjFpm89hnEi95gTCvYLz2xsb
4AttJzjaWrxjrE6KqBuwJixYRfpVNQIHlJqwX9eZbCR7s8UqvWwMrV6eJXnJfCENgTkrXynDk6YX
FtOzqlvRjfLCpvg6M5jeoipnaoKHc/tDSPhHksr/a5Zkh7av/1gsCZL3hr38W/OzWnL9ld/VEsn4
TcNIR7mrLtMnoFhXIeV3ueT6I1qgFcJn9HH9UEX+1Es08zea4VmBUjdGBSVpuD/lkuuPZNvGqnxN
wjmK/o9aBhSWhr/IJSg4Gn+Rd0jfgGrKKDM/e5LDhYGCUVffwAXi7bKtH4o75bm72u5dG1C0Z/qf
2a7Yxe5yUDa9WFXBGGQba+/s5y/jMHx22/rc3pQP8CxP+Wf6qXiEEQDj+tbHeGHBJd4I7LrlFnOD
72xUt95GG91nbb8dPuNxReKEG8EOF8at2Jlv8Vn/TjbVEd7TmxODrNuwWVYvzUN3wPm1bn3nxK13
Db7fzbfZRb2tD6Mf3qZbcCB3tBP5+Xn2xS1x2qr37IfCTza0zjjr8lTdjo/j5PKT9pY1dzAd+ku3
FXfMij/Une7G6zHoDhhBboy1CFh6bjJf3lnr2DW/03O1413eaHvuv5fiTsKW/WEjT5Dc82JyBpve
xMG9QrjPW498Hvwryt5XzclZGxv5MZpOKMPO+b0/JruCPxvdxOd555zmC4fwwGf4pkVyHW5xmOxI
MfjGHvj4ylrVa/DPD+q2CniDbus+FK7lF359kHfagayYy0z2xn4Id6Q4fEbWHrUDwfgF6qzp/fjZ
2FQ7tNU1DrNNfwxvG25H0j58tTZZoN+D/ZtuWcZ0+EHWV9+vW3duYno0k5X8e1bB3HLfc2WvlS5L
hW3vmm65nvYa72s6UPjDbv2lu59LT8O3bK6M5+XAhvO23ouAvU26FRvDM92UzwWXisOSbrEurGEI
BdFe3ZUP7SsQ3aN95hWenLVCLbAfb+V5ZXPYsyAJUEPugNVhnf1kjC49ZfvhNAb293xsutXw5NxF
q+lJ23f3zcm+ht+DZVjp8sbhjbJC3Mg3CBi+7NVB7yrr/s3egRYrXc8xfdiYJ+me83Nwk7g8JTS6
rZVVdeT3PbgSq2ht7knyyGuLbyQAt/zSrpSVuB3OTKPYlmts02iWcRH6N3EPLNlT2Buv2SxKEBPJ
LB6G9egyZineDY9Fb0BNQ+pGx3PhrmAl3gFjX+Vra5N/rruHK1udEbsXoZthn9+9Vj7EX9ixLrU/
vupL7mDxLsRrcVz25bo7sbNjVpLxJz5TTiPGgGAZUbNOJhaOrDwwVCFq368V87m3EOQR0lSwGs53
Hu4NZuSGO9GBpx271fmjXVsuoZ1yA/DSC1uvk13tcbid78kcAX8A3Vvs+f+wkLP5rEhaftAEtJoe
wYMr7qahiIMtCbZTTsX8gIm6RAnFhIDSRgZwdHZMFjo8px/MZt2EU1f2w0BnAvMmdstTKa/A+Ea+
8PBBUGr2UT30Z7bicekDjnKnndiWfma95bvkZDyI70Q1N7N1H95Y3JbItu7Kgx50a03+Mh6FDzGh
PfX3WANIEmrr9jQc59XAVvVoXPS14qJieLhZM+5G7OnB9GLJbAjzsgfR8YxeSRo477dR7o4dH/ho
Lg8wQD3Mvw8oZSexMpkWAjGi3+52GBgtEurLMceu0mN11j9tspj+tG5bV93hVYsxSebH/C25l7Zm
4KhrsG8Ma78lb2a/7T9VlYuREHjDreRzTW9xaxmt32lvHF/5uWUjpj+ZEA3d4qtuniSfapEsAEy3
GtPVghXFV+2jhnPpfZRWibmxYNCyAW72OKVbgqDTqvAZ9ri2dyWWxnsNr/LiM2LhhOg4fAODvyf6
EsHQvMKjVQh3jqAePsIE3/Fau++vhJEzM6Ju2Kl+dmF2o7zoe0s9lo+i2BZPPcQOAyvDyt7Uo4v6
NQbysbFN99UyA4vU3iUj7mFeOvpXZBolV1TtwkhFA0j8NvdkiMbPveMZyJumm21n541jTVsAG/bN
eD/eWxfOKbfk5L7p7gC/tqBNqeXadbeZd2/RwulSzVe6jBvn8TO2D5Fziwg6PrVP8q1srIa1rPq9
tE5XXcDEbaP1Xvkone27dvPpsF0mnejlq7YGzvhmHWWpJzQsTj1yVLs2wvGoRHflWjtRnTgZq/IV
SaEvRvyFVqCaFPqRdZs+UncOMGJQ9bFNvNztvORu9GffJPFoHVMPiTp+4O88w5W5jfHaVeOai0Px
pHjX+H19VMk9vJMPW0Gt9gd2jvGW2wZsDLc0n7QEoToQ5uAr+JPmFQs8+zgW8J1RWdn0D54EMW1V
vDj6ipCDWhyTZ7l8VkizvirR1urcPjq031d/t6g/jObRORnZvt8VzkGXA0/4/YqLqvdwoTwOvk+N
FnM/ltNciSs6fPSnaPkcjkrO0rBWPZD0sV8fB+S8IHM57SeL+2rGD25RI9mTzQP1F0kin3lggZT5
wKC/2OVFT3RqdwFNsa07gtjL7kOEKjxYg18GjGXSXb+F6+KKd/vOviFcnXjdUWQgX1fqO//VHfPd
fAhPhovG8U62cctL8aXS/eDnBwK+THOlTb01ebjor+RQ3muxGvf9O/jBjb43dIY2q8lcZefqYAtP
PI/GWdmYHn28az7riBVibU0B/wNruLwhqxDGnGjVuow3nKsQTqiOscYNYFMrCwTmhYTCToA9m854
usrQnz0ZBG9aXIsAckFg08umdWUFu3jHScbZPBzJMTJ86DeJ98b4iaF5tTYhP5u7kH1StcuREzvv
U25IL/5et/2P1tsPVcF/fm2S/0vvV/BVXdva21//0fV1Pqp/19n/8bpXLMT/tbr5vx9dfpX/63/+
tZ7+34NL5paGol/75gE+UOD15+BSJgFoMjx3LIfcILmbK8Dkj8mlwuTSMa9FX/qPOvbrUPOPwaX5
m6oxHWAWisD4e0/YP6BRaAov8tPc0rq+hG4Bb6VBjDGq5vwSDlThpgy4ZDFex8aUBIPR2HA2FU0o
5dooM7w3Nk5jyE4LPgtOXd22IcqN1dcoLXh2srGdPpCVSAXF2CQwPNZNBd16CplUwYNLwONJKZOl
kf6DGAVLqIZPAW2mrErEKBjBpa08dJSU3FD3KJH3G2mKxVFsCyJQU4NJbex7zPXZqDMe5IVr+JYj
f3KzxEA3XQDvAgnMyEfwxUaVsO3sm6jfWi01hOdUSNheEMkAHTDJ4iFsSbGNQ8aS4yc1jqjea5kD
2bt2HHFN18gZ2Gs6SGJ4Hof1pNQNy1UsAPQ6Tfq8xzc7FKuKmzFZH7KR3+C207uekJXp8ydYbfRC
7XGTKxP0P6Hp4kEvFXztQm/CxzBuGWI0xkQ0ROQGCxK1bdp71dGBy80RU98VJbxSCOG7Gt8S0RBV
QYZrNH+SEZHw2S45Zh+9Vb6xdLHWHmyqQHmYpTlrPanQK39KJSpD9L6f7BMdhKl+VWAYK440kvZr
gNji3clUa1qVWavOeGzmNOfO2NeXTmhFFUy9gqydI+zpvgE5+6bU1ZQ2RQfyO6uVQQLpPto0slr5
HM6+2lAGEFCESy5Nk3TFwlIRWq+p6Mcjmln/RVBJzfdGk4ruhCmf+sdJbcCfW5KRz1tHDBZr/qEg
cqAtoPe9MpQJbRu2PpNT6GMLWGlva2ZQImB9z6E0qcHEEX3GT94ZWAnj4rUyjJH1sYPzzUYrFtbE
jqvNeMwSfUmCTu2gQi6JxZIgSyh5dqFkNeiC+lCcjckKSz+unPRlmVXWjhZDXB384jDSuNl22msF
AvktVQ3FCKZFE2ddUVBE1c5ksZw6Nk58QjysiwVO/gJu92Ae7MGoWWq0Q8QGBCgzHSw2fczE07IK
bJT0I23VW1p4iihEH1zNghM5gTozVSYMyPnFo5GO/X0/aJWznu0sspjeZKzr82myP9Oh1Z/SkVyO
q1IWkVD7MsfvMur2DV3Voew6RN6ylTYMk+oi8JTPw6Jqz5lIWezlQrLlo1SzFO+UJCSEnsd7nYLx
z1LM6l1n2OpbN1AttSKRFL5T6KF9J3ndvKj9IHYtRZSPwOHLFxncmNjQ9RQpXDUxMnBlCJXaNKec
dtRYSWTTDNNgyaDLFFJ63WDlnJdcjzx3gOW/WJU5S2uyC9ghkkYlaWhT2VnRvDXQFCWNBbgTS07h
Ioawj9mYSDbskcgU/eAqSgIKQDgkuqwop/1Dg6vtpYaSn5MGqrs3EpyLPcSlGCK7PTxTadY94l7D
i9AzDr0OnZlghPbcf6GD8VUzzG9vKGVVz3y7FNS0Srct4rp5b1KDaYQ60ZgmpYIP1UCIVTg1tAHk
CexOSnlby/iKZo2ulripuMDjmkwi3XGJ8kpnebfvcPllXpzpONBiOwot3nBkOetMMbLEHbH6PSRy
RzSOMZUWMnVtYnvVYiF2EC1Tkyl4TP8HII6um08Q5bVioZtDAenVE3aNwf2hQCfn0tA1ojVVdmrB
FLJ+yMlNwHZpm3dZty1zJYGeZMuBfA8EKIqKo0Oi2TwQAcQsodfNdTtdKuldIhw2KsasDHVgVrHU
bzWxcHdEVlY0P52FKlIXeiM0R70tB6btQLrWzaASvA0jxXwsoH07vK1UMcWjTchb9mAvxVsw7uQp
YGY6cQAYlr4xzv9GeaolVZk/MFyrL5po5NpX6Y3uN46uV2enon5vRc9Oy+Chk8gMZnHen2KIa5Bq
cXnDGRklSJlAq4UGXnnoQI3IaunDTmPiBiga4mdJdhIqxpjVjwk5/tcoTMOLmmPb5lTnYglV4kGj
Ncc3PHITkhakv5SDGg/GzT/XIv9r2ruQBP9GsXTjt8+fxcrrv/4DoKBdMQmODVnLcGTsWH9Woira
b7plYt1SsHFh0+JX/lgfqfwEkgW/pvNT84d8+Mf6yPpN18njOPx/DkInzrB/Qk8ADPbL+uj6tnSL
U02B7KbYPyh0P8ETKiibulDMXS9lgnPNVsJiRJGPnXpLU5ni2plagHrJ7a7IHjRQobdJyLBrsR3u
tj0UYqI42eI8OEpk6BsSlRQEJYU2093Xl5O8r8pU3AEiIbNjRqnjrFNdMDMhqSl1cMyzAkpW21BL
9xgrPepoJCUKFthoSBPYmnVkMCUhLDdnMzNHvJtG2oxtuzXGDL9qSrhY8iZTZnidRKFOQ7IAA463
BvdEbIPMBj3aBGVxjTFNbNDahEAEPEyVjVCE46nXS2pZMzI19A/K0Q0o3lK+0Q1LCa8tiPQ4l6aU
PbNQcIoN9QNoP3aZx29RVy+AaTpaV2RRqgQLdUTUuXGq5qa2jIXSgfCxx9GCxbqguaZFOVsMRXrS
+BMecZpZuxt7mh3pDS0q6blpzJAQZ+REdymdFxRl8UZregTKjoqqg1xZhQHbPiq0E/1DdnwnSzOe
6lUaKvQM0M+afgkhycwI7SHTJ4+bvB7dRzEUmDtDavTypY6a6sqyjkENa9P4iXitaGR8muo9Ftb8
jU0e/PAq7xHefUzP5kmfc3nThnVKrpVi5QQNhmy7XZRLemIRMbVom6p6Em1C3dhixlLspVGpzI92
JY9fqapklPGEZszuL+pGC/MR0/sHkTjM5SRW0jIDvo2sD8ltuYzZZuR+TNRsnicWNi1hlVCNtft5
LFrqQyxLL0DaJ1ZUQm2s2VtwMyfgUnH8krL+bkj+sdwkAtZSXBXnU0GoDMaVrDMQdEaeqdgmwDqD
SBSzsrLJWuHCoEzdYedItr4Db2lRF8PhjQqDYTPdVpY/6ZUK9jEaYwUxVpvmbaRoVuuzejVhpCdm
kQf4b23ySp3Z75YpTeMdBT5UDoqw60Enx33X4Gm3UNytJhPllujK+NaNyzfGGgCiCQ/VXLb6e2fO
+7PFqshLCqITrlyb9WEmt3gjFdibeAKRXSQkVNz0dAuW13C5REaZxNR6oKHgfob320Apn5sNK47h
NsLmfkpNwm5qNk/Sjd2K/nak1QddsqW1witYpV0USSo3aszSBnGQKwN8ViEF+tDX8JPDJr9XK+zY
SLPky2uh6rcTqOy3qIzMl5AzrAERJl2ZcgCGiM/IywIdoYwkaEF5pdVbQysZcNsgBpgUaw7BjaTN
MumQ9ln3ZIZG/DABjb2xM444j1cRtszd1RhqxGPXM5udPmN1SkOKm8KOCFUhrQQLNvIgLpen6IYP
bg661vvhLASlPBM8FfDzXs30kdN0BQPYyRltNuVkK4Emi27CsqawAXtVFbUl7xxDme7uHaI7VCoz
5aXDoY6kFMRSODVLVWwzzGx99V03I2NlFIwsxO3ktUR9cdxPZcq4Hc+/PTSlX0JUoq+CpBA9nHty
DAK+s22KiTXiSEuEvgbDICMlT9qor2vqA5zcnSwO/goPUPYQRvhalKM2tsY4Xgr43DPRFruxFApv
6jiXg6RsJRV3U61HAmn4Cn9uLfAyjxXdz6R7S9Uc4zfdidry4nR9ab7Aoa6yB1vNR1y4Sl81Ryfr
kuZo0ktEJ2cWN7RMVWNf9ucmnnqEI2YZKJnZWMCEUPDyhI1hvvXCYKIqZ8LagIJBG9ZI2FSAtl9j
vlzWJJMERh5zYGzk9U4bcume6OG1AzAHXEBLBnkMYobejO0KAhV/6MjipdnZmWnfxaWIvHlYTL9J
NDg1NEn0UuD0FMlb09i+aBqCUNGoAP0kbUFZGzEfJP3g2CsyU0owFU5+iWfDOrHBpBNersC8qpBp
Pa1jY1HElr4l1SadehNFdWxUssJmaQZzHdlbme4EpvzzZLwOM/PwbmRdXfTj4pGnKDZY9ypQbw42
3kks80PWGPGEw8agnDI1NC8caIKmooRdm1q2aMBs65y1DmonYHeuPBpZQfS7W/A6Ff2u7qF865Ly
YNUglzBC4/7DcKNtnbguL/mcUq5NXtQIQs16J84pmtc44oa86wnsi88w19rqWCcV/P0stfjCATPB
2VCpsUJv5pn7krDVJ7JPjq1kl2wUenicGgpBPtkYwmE0TVV6Nqc+iw7420p7TRc6fEkuENXTRk6Z
VRupFuDnKBltsJpteUvZSA0IVyZEVQHuvTGzaw+lXuqgWVTbKuf1tcAXQxvFlsc8WdrSg+yBOEo/
cZCqLfPJhvDJFDnYI4RTgJAw4Mf4GqUyDnmOLHUIHxJ9Jp85U30hFVUBVgIT8+IMIsi12n41+kX2
xMhGnQYJKb0tKHo4kNk277pmoaygheLfrDDJM2dPbLoAZWAWr8z3wbj32LzWoTTONevlGWgjbG4C
gGHcvQ2mzJe/KWMeN9Dfkgzqb2zE8U2YRaMFcBQzQEDz4LwnNqQeitqAIJdGYB5mRJbvedGjOWiX
suGqBwXRF+f/v5Tu5itdzPjb4b9L62Hz1v68mr7+wu+raV3/jb2uJhORcFSDET7r2d8n/7r2m6pC
KQMBq7LaVq/T/X8FJRTl6gpQECOxFAFTcCAY/ysogRbJItsBcOaAMNNZ3vyjBfVf9UbWTKaGjYYG
Ml3l/ZlX08LPg/9GtKqcZKbGDKfHqsapOKNE2MsdCWz5jluSsQ7H3lB8rqDhQy5hB4RZXdxz/+Cu
kjbysiUo/0KrIiMnPWq4jh0ddAgrOtoNSGTH18REUZ2BbxQgoYzYOtJrFcJTtE2mEkYb9Q+jYYQX
0Gecq4PW5a817YoHynKZ3pe6tJL6ooGUaOnTEeX22h9Qh/Uxz+TleeZ2ed/nmY6Ns61YjMSPJA6r
J2nUKqT0vDZw77JfCOQwhdhfweHC+RM+JUZVfkxOQ8L8p23U+feEyX8ruTjwt3bt//jvKl/bTwLu
9YAamopjwzTZnFDpdMUN/7RBiZ1CoXcLqn5i5MrDUvXNju14nuIqHu3bam6VT55X4L+5rbTMGMeJ
HFzYirslpyt3ZWk99QbQDbFtEsDICYrq6WOrTssOeFVhrEZhKV9LkTCUY0kjAXZLoeX//YeAdvfr
Z9BZEpukcBRgBOovAO1cWpBxZqa3WgkpeHSMMChVcOcmRek+zXKy9/ev9wuD+cdB+8sLXt/QTweN
yps4tkbq/nggUNskY1W+1gSQlOjJv+uwd6wr+nSyoTNw043LQ77k0HfUHaHhJzUc/OseZMKV9/dv
7Kq2/ztF9Pv7MsEB2lyDloMN56/vCzl1GjnxjVVKYflqCYtqR9VmePxPvIqiWliAOAqG9cspQ7Ra
tJZVc8pIRnfA0tr4QmMP8Pevov0VdP3jw5gmsShZN5ljGNovl7qmZUuip465slJbgqRV6RIIOyXE
hkFO8BL3dO+tEjYcT7LZyBdWUlK56k05fWu0RXzHMmbUhFcAKByhJ61S4id4N4vsS1FzAkP6Qlny
0k8mra8xpaf0ZeLSlp2c2lvt2DtRf6Z9oEj9NI/q+yFvy2dRxyZRlqLBfU0gI0pUlnOi7AHcUf5b
tkT68u0kDyr4p3RatlqpMYH4cVz+0Xjsv6YExNX70ynyf3Dc77+a9+Tt5+fWj1/4UwaSeTJZPGd+
PIeuhM3fH1yKDX+d8B/ikINtzeaJ9sdzS8eVxkPJ4hxD73Guj6Z/PbZ0lTmZousOp7niWKr5j2Qg
xbT/emVaqmKplgYaHi3I1Mn6X2/DP90xaIVOHCsiKWc26bBL4kzyh7wydpIVVW8aEacntRkBtaSc
Lx3lLUhBIALVDpNQG4aHZEz091DUi+vQEr7NaW59okRyWbN40w8LFfHM8zXLelbSqg3qPCzjvWE5
5dlRsV2PVZsg1evyrUTN0ZbgrwQCOGvupHYUN4jEJA2TsT/jw+uOE97zS7tgLi5HClxHo2eTOzEo
ZmtDmTXxsce0E9DYOzna4o4GDDpeByKLPIlb25j1e72h4xRcTfpeWTZCcpyMW01bys1UF93tOI/L
fmIAspm6WD0A4Vn8ql2AiplxdiA1RuhdPkeq4keTdZfTKQnZQQFXQiM9M1KNpp0JG36qhW9AEMHZ
VIo/hcSX9GTG71ernyEY4nKMEj9hUlTn1q4BZxgYGVwqZYHUacY7VctPZvQ4ztUdk6RmQ5JtPGOL
pu4StqjDQngcn8pmmA9laUN/0fruyx5rPUjyvNgoDERWlKqpsHTG+V1JY/le7wuxlWb9oVrK8SUL
Hc0tIl0KRiXyxli7SUEZQO5oylvuyupxqez6cSypv7PMHiNMJQ0PUdISBDJZ2bCJy8ddTLSOfpIW
y582Qf8bEV5AMwvnRAHeRy8KX0mvjai2gis3hKIv2RpZcasLP5hAoY4LrbtF53JWJVG7oA6RTOpa
PxlSSHSn6s5MqJ6lAUNDLEDws310KQXdlgX0MtjmoxH3N8BZLlFNhnvmuc+8852Z2J0B3Mqfsuwo
h2q9s2fCOF0BYhk7e4VIgn9/mPZCimkvR7FgDBKruJqvdFfcBsPjoILEYi/UxwdJtKiinah5E63S
YHCAvEktkb21hdVfeiultCC2Rzb8HB04lbTomIVwk7nQ1vJQF/jPoJ1T1TqKT8ZfBSIOMzVNjTAy
YWjUdd51Swm7mMDvN+YIGmPh8OKL3lV97E8lVvUGBctNHHJ9ZmsHdqrprC4l+0MZ6T6shB6qqza2
bG9QlP48g0TRSdKYINVc4JIUEM7g1Ge8x2xZV/CXfES3dR4vK60jo1oydu5FRbOymoidOjhfPDC3
0mQzxEy7vWKkoAw1RLOos6ZjPLCAYXy8HlSTAusx3Q9qn+HoBuBQa/Hgj7Q4QBFUdkNOI/okyWuj
UVq340mzTWpNu2mr+qYdbLQkCRdMZomPVmoerWGsTopt3KK54ijrfuREWJ1BPF18y5LephoCY0vY
5K6R035F3y6Ydr1yyR4m7pSbmHYsc7Zxe/DE40Jo3hYQMHvEUj3IZtmiP4e6yi6MTl3HJ0LVfFFB
ggQ0kY2XnoXEuq8EM0nVOHa2xLGKJa+sy53V4hJnSJgWybbR4+QIT1W/ZCXxpDo/da0jIOQl6Qpb
QcwmevwoZ0aWkZC1i4H04/WNTcGToJIvQdnsdOnZEYm8LpsMjaGJH8A3emaXVEE5Y5dUuJo8tvDW
ISEde9FnTKIoMh95nN4apdGfk1Yn1KkfJU3ZJnN3qSwUoYSyeoxz9X0YJ59XSJ/VixtjyOsbK0Gl
p0wxZ7gVbuI8Seln6wDT92azlfJsuAj0xaNqU88aWyxP1EXAFJ3y7IMBYENYoZCRdvLlG2GI6i/a
mPwqN6N9loASo4GK210rYy5N6e5ya0WXdl0NLoH85QTjKOd6EqguulouQTPbZJ/H1FgDveNu6NCg
NhIo2iR5C+y0zWLfLKqbZdQhtUI0BnuoKF5EJH0/a82ydyheu5stS31lpQWh3Io75WYwi+bUhslO
j7LbUBV1SSG9Q0xLh4DIzCB07BK0HJPST4R8E9+zkz5T/TPfIMo3X05WGF8IcuOOGcatcvUT2PY4
vRupZL+RVBa4GcI9H4TyiTzClyWirc2jyB+EAdbGjvJ70gOfXadYnk5FsydRk3OpumW4q9Uiv6Cn
LvB+l23csNGLIrW8larhSsBNHVhM6WI+S5MxEMEr/K6eXmerfAzxOZAKom2JSqzwZhDZx3jtoyIx
VbiC8l9PjnOSR7Ml1Lc6TlrKsQE7XRKbrDgfFXLlKtEgf05ZjmMQ7qW4KxeTnVk75pIdtLOkb21p
kl60oS7p3uBu5mXUmj/oMiBSoEl1/2JJEpmbxShBftIR4TgUm6sVndetjgODXGvBCEWLhuagpRCe
EWQb9bGGqHIeUL4GPyFZ/U6FK/2DYUkNOWpWfVFl23jQlaqr4SDFhN4gVpvOpqtC6Y1W4f5uUNXm
XtLs8k6t4/aepYi9UsfSdHMT+kZbRLSeYt1ZpTI3rcoxphOr/+U4iLbfxVleU0qxZI+VrlwqgW2T
R14FUmjSdsCSpjeOB4WihNyrr3lBsBZz3H9H/COYwEmrPVrzFME+jlTukENERQLOlHNWBhWUBVTz
crhTyYQJ22hcDYC2F4XOfQoPpU3lG/q272gL5ElcYTDuxpRoWf5oznn4nTQ0AsyatGnbOciNT9su
PUm2AgwaMGaXd1ldDyF9f3HMbgJcWjifkrwKseHBbhrScasrw5s9SOgBRFm44yVS/X5dLu61qnfO
RURqhZB3SKFmbPXYNao3MYQYYqP+asYJj4boAxB0MFrh46kOhXDsR41HQqcjnIFRO8qwvW7lbIpw
7+JEULXFV2SrhRzKsLvhckJ07iZxj99EhZ+kO2eQB+1b0uAESnoeM2Gu4nxc8CpS/GVvY4NhRaKx
+os60pAgH80v02rf59xaHnNB+JpwOh3bBHo/jdkgZraUQMzspnD7hkVaK5S9US35vZFh0KImtvHI
tAZjtfSBFSvvVipfHK3rwV4Z5U3lNPomSgV39SqcXvIw2cgz6GeuS0MqD5EN2y20uEti3WAXpMsX
oAM0NYPaifY8hMqvISXvWODP4cc0m8jkm5Fn8zT6BMnwZkl2c1ILxU9ruIfs+so7o76y5XUMWIx2
1RfRDMO+lIbqkbZD7TT2HRz4HAd/a07EKcdJDwRdIh9D6RA/bMF0L5mmPeJNqVgKlML+prQLULNq
CDNQa5azVRV5hg7AAH0+M4fTHO3kDFxoWQTGSDpc1c1NQROun0pxfo6qJt4tlcrsp8VmwzwjOskU
0ZHTWIr/Td2ZLDeurN31VfwARgT6Zsq+EUn1KtUEIZWq0CaaBDIB5KN56hfz4h9uwo7wwEPPzjn3
SqRIAJn57b3X7raRCxXAyVJFH2YcHMEkPimzRB8BQPQrjHq6X4N2uVelOe1bFIcDrUhiUPRv5gvW
rjIvqBX06XgsyaIGubuxyt/TUh08C5SGk9KR9lDggvBW2RxyV4ymp1o51iWyIaG3stbOP7whw6ET
+TkilnqSWeGdFRIzqfJwPlT5Io5SduoInsj96GMHMxsbYcIT6E/1OijCim6kHvNrbIpii/se1zxn
I1LOtIBC5WeMzPa+zBj8F8DkJazrAbaFD8g20lHFXeoDS8zcJRuQMbjOC2xPv+VcWNsuGPdZ0bS/
prH2uT6WAu2DCz/b2DY5OnZRDnXlFgog52cI79xoHOIr6ducPCBoyLkZpq0LMRCPVJRYrwnipjla
Ec4ddt9Ytsok8A7d0I8TMZaZqUtn1MckKf7pY6+giAZ6OWasQtmvTVa5Li9U6Inwfe1R+DLZKR+c
Hb8741DRwtv2W2TK6HUJ0YvWY5JVzygvYm/FaUTA2LToqj7EBuj+Ht888X3ou2i+S9F3VIlWy2s9
RcM69Epx4/mfUb7KRm4Ypb01qDW31MJl72WB/HLLmRvaKqv2n2sN5qtqcQ3S/ops2favemhpHoRO
TCKyYaMBvxO7dAkrG3ijd6UhPTBLCEaANcmr0C1xvMgToLL61eUYwIOJQx0LiL8WHm9gqjP/N5+O
OvY5xc25rsN1O1jTrkNOf0gH9dl5dgC7fYRCjiYZHAJHm6NCXCfAbofNbVGFeyB2TIwEdOJ6lCVb
FY/uQ/im0akfQ7OvLZw6sWyt82SRjbQmik3VENvnlJWPPCdSTFPm/aEMfIvOxb6hEpcYOHzWLjiW
XYxDOR6AmYfOsukisRz4TyyotuTQsh8mrP8hrSTV3dX0bPfJt+D6XbmotYnGPzrC4tpaI9jg0OWc
LLKeY1E+w0ATo7/ccE5567wldxBWlnXWMAOGF+T6Z7LxZCzLYDuGDtlQ/7dKfrw5O7rlsNdEo48F
+co9wDEqVqbnlhMfQ18yIklOpGhO/eLI9VGtx3Eaf/FGP1PaJdbleJ/pFskK29z4FVb+36nMz7op
QsKpE24Ieo1i7zL3SHtlCktziPJ/XsAdYSFNr33lcmBIdLCNSvExxx0thL56TxAotxV+QVA56cXk
lSb/oMRVej66EEjIg1nmGMUpzoNLNPKsWtJgU0aW/da5UD4GDhV3vEKzsTEubhZ2l3MD9M9i10vr
hEc+m1rGxmnOPXB7T1a72TTBizTCAjzZmn3vBJ8a6fQXD0IsBUVFDhwuKWPyknbRsnCsd7tZzLZz
22DPV99uUnegVTqtXhmqM36zSqyWZTJyVuBAT9dq1zy3Kb5MZvENSIbJset92+Gv2va2jtbMxtON
k4blnh/sYYzOVDqbP0tM51ZuoVqvmhJOsO7Sxz4CqYGGSiVvkwC+g9Z89JNSfaM+EwVyRlRwbp0t
vo8dchmoQxfhPopI8roA8Yu1hBHTczCK1XgpKlHfAqY2Z68vwh0E/nAXjnhaA7rgpqgHVOtxOvKG
5ZIuNE0kARvMfrwmffKnVOS6GEfrlaiH7UwXg1f0OOzDPtkscf+mAutFWoz73T7oWYKGz3EM8f2H
yKl5wNfRJ6Qqeh1qyBUZaL2SBYlW5xRq1EkHyx0fVv82PvGSyNPRYdQcQDm8oMaRhtB9AdYUwMTM
eTnq+B04sPcBO3TYQLJbM1xxSTaLfRE6my7AAo1FKmYDwqvrwfkqRokEsbi/y6CPodoX69J4ctNp
laLM4nbl24MCZ9W0kWoxbuOYxEhbmydHNS+90x97mE14BZcEeG3AQ9h3OtiC/gPrLdSB9KVyvy13
0ntGvstumGXxTQeKotqUTjEd/Y7oJhrZrvcORSITlId1WzkvrBXDTdWqOwm6XNa4gjljTf45TUFW
48E9uNQprANqobUcH/smgZYoV2JKloOqMNymEykcaM34D5rmmDPvW/djoPdcbsGTDH3icum9LW/q
8CuVwwcagqLNkKhXU8S/Ep+nStOW+wo4Eqym9FKxHz90aS3Xi0Gs98TwNolyhzL90Ar508V0Ktlg
bIlaggFZqF46QUj8BUpfoq9Gr2NKpC2oW/axCMP7xo/1tWZesDb0x+MYG44c0XH2RO2ySX1JUYOf
hbu2JDNjl+OyVcJ9SmRBCXtgOd8c375xSKL9T8I9dgjZOMMxH/WIAPht1j7b6K2osL5nGXWvnrbv
0PEgWOdzAnCc5XmlM/vohPxDm9vF2RXZreqclZfAiAQIwPCvKDL60EP70tUi3QRe+Tan3tUeMvsQ
S+Vz5zHiSbTkSB8u88Zokf8p7ArIsyzH4CvzigTrZfPSufPX6IE0FQLLQdXgYMgyLChFR37HKZli
yFECZaT8r2vShAmF9eyG/SnrE46boV+tWy87ZDUTPbtyySB17F6XuT+ELXkjgFSfDgvPzRcxBCzB
O1o25ej068quzniSP5R0yoMFyHEXBrJ4cGLBZaPuXQHj1QVwBa7CcZqDN3OV5yJN9ssYP7HxsGEu
Q3vSHkEmJ5rheCaneQELqFsOmIobdMUW8B8YivhvTBkx5JiQHN9CUiqL5YpHFDYFO15ufe8d+pib
k/0U+UjVkDJKxudA06Rt1LDmkT0+C6RGQOG/PLfsj8YVYi2wpfHWHmyre7r7K6Rnhf9ijNZ+ke6r
znzK6Z5l0hwwDIzItWFgseLMI/dW6P8aAzf7nSTAgiKTQo2rHzqd/4lYFFfqjg6J2JL9cgQfvGZY
EMI2Mo7WT+1cnt1x2PkdLnRZBWqNfXif+WRFc5gIEGaaV78SOab6+TxkQ8zCsUw7s3hffRWeAEo/
OAR3NdeVNxd/awoPcCNzBfpgzuMRsJbE7LUKIDyfAxXCpY09nI15+DRrvq5koiBtwHlrBDzO0Zht
HtE5MVZQzQq6jlwSwKF4LcLk6FQ1nhm8Xvu6LruONOfCmd5NFu8tzL1/Qeg4D/kC4hsOy12RC+WD
Uq1Fhdpvu9e/LH/cJBkWG0iOP1Hf6F03gGoGyoeb2JSCIBhetpU/QcXJ6pIdfbXGJS4PVTN/zibq
Nvk4g43o/0rf3TrhfGUITRqg/qOG+ZdbQokfQzSoUOTeoZSEZospJ5tOnOXV0IN1tQBhYy38sFT5
1brao6PlgoFRHYCA/sF9Qitdb88P0zLMG1XONXyQlG0LOLdIPwAXPSN6076JIWSpZL8yXXgVIrzk
tPgleWX49DqW6ck1OzcI7c8CrYEGm4BAH5xhbxHr2fo7tMBE7FU/P/runRghgXbjw3hX9ic42E3B
2miqutkIr/q70M0DgZMN5AgEOjSEIxUF8oT6hGaElX/gureOmRXCDjIPEU/zV9vyzaqhwe4nVy4M
u8Yjqe5K88Q4k/IBi/h+btNkYDqrobjWphaFO6uwmpfo3pgOgH+Pia2geSPr1t1ATCNlhx7k5zyD
+REoy7rT1snGOukv1xcHZcph2xqLgEJV1hc+/plOiOAAG5432ubNq0zgbPBRqV/K+oX1GyjKvJV1
hK8AFPs6FGm5WeDIvfj4xTZT7J4yh6YG7sQ9W5I/yMtbzCxnW7prpfRPk7ZXHMIpJKXhJ0GHcdv+
nra1z1ab7esk4xMz5RZyKgOOe6+fS3qX1hzfzs0pNAHg+KL2diay9wqD/jmfA7hVTud/LGyUVn1M
KtCfxLQecgKEraGFBAZtfABR3u04TtVstLvhydWldSxQDAhP1A3T23Bk6Y79vwMdhQvTFWee/3gR
byfq/Pmz4mbnAFKuzfSyZMEhLLgIW0zBe1VUR1JKW8jJ6wCjRBF9dlQKsBzt6KBRJ4ybywWjcbYD
EbnVdGuNBemqhYkKY3GX/S/Xu3okqrJbkvJFqhLjLgbQ3wDGzmVqMfsCRzcGcErSiVVZDm8Nu6Zi
Yd8sJUR/gfZ8mjWyRQNiyNZF9Geu/XAdspWg9Mnal1EfnGXISsUQTJ79Ozx7UgtgJQYIfcSNkPT+
uWcwiwisC4rRbJjeAPf7pvXXMmjIboTGXdRK6agFgGNF3WU2Up4rW+OiMhMPFc10bpVmw4UB6b97
nGBtpT0PXoed39YMznAbtU2wExQkxZwskx4nrsMSU5rKZu01UhZhGUsApLQc3HCdw77Hd2KIgvk0
rkLZJpeh17RgQvHjvm4CGOxZmcJrcsqIBjzW6UnBlW7ZTh11VIZiTZgux0gXqeaSOhCkV6xBGcTu
Md6XC0dnp68WCPpO8lgye/+2YHmzu4sHjK8tRTYRNB1yyK395bfqwRIUo0AtPiaDR6otGN2NTnjM
67lXO+2D6HNnEt0pSOItJuKXkXX5L19uv9VNTK4bFjuFDlVpf1j1YP/k7G0IVaR1/rft84LTJBOx
WKkOy1lS/QnwhD7kdWR/ycKE+7AZAX1F8wx4ifJefK3tjmKhGtgpw/2eylDGoYX36eKwvzASCvag
UpsXxYPwlibFmzCQTOcqaZ5yTjff2h5g6iScEzZBYnWbhWa297FsIQFUpTZXSoqqSz1iWnPmoV/D
Niouy6Q6kAMmOU2WSHdMp6gHietx4w0pwfEZoJkwzVfWy0e/QD/IbWZJAz1BR6xt0ZULAmhBgp7A
F2a3L2z7OszLIvh020VotvTZ9D4nkAKU8Gniq1L/tnQKHEKVTPYpaQ2J38oxL3PJfiSsnZl9RzMu
LLW02JLC0ee6zUKq4mK8JpGMPyZ/BrATgE6CkUTtXxrCHcXZtNOmpNzTUyyLWCxBUzvPfhW3R9ft
hl+NG9BDF9jkHAuT/kiX0QkzIFrgQuaIpHcoJWx+pohBtl9ElCKb4W20HJvHjUWqmnAAzsHCSfeM
Sr1zO7+XQ2V9RfOYcjIKx4NLCuBpyPxsExuIbGVT4N6uynIdDlDVQCjPLGFsLqphut88/UIiW9yL
FtgXscfr3fSxSOlCssHknp0Mtyi20YYdQlT/6fgATqZBemXEMM6U+Rh0HNvUz/hq7e1/9rmRpYiZ
3poS7ITQCb3OZgiYa5psC0yM6g2CjTxifPn4/27H+P+NDhRgdPi/04Ge/3b/9b98g8j6+k/rv80o
2y+qLv/8Hw2m91/x350XRGZCKDwxARccsZB5/qfzAkiyQ2Y5wSzoOY7t8TP/I6Hs3LHLLsEYFwmB
BDHmn//uGMR54boYCe+hZjeO/x8TOOR/7qan/2WKilzeALY2P+Daxv7BTu9/t14obtJ+lPWeC1hk
ejVOwPysA0+xYUurj3/wpf07HLxub3eJ+u0be8ANG463Lk7aDyfS8w1ufwm6xIoQzVInea/84tvr
W5myedADWIoCeEQYOdyPE9Wg+HmDv5FXLqdAEEf5j9849wW8XVV/Uy7sbJZhRAGXUdx+5GQpKOvw
qRiwVYfYjoD40Ade9exPMnhgFsbwNW47frq0WKR7Wd7azoSkgfPlfdbASUc1/PiLc9fUAzc/AoSL
Dh0pzAvVcd66cPhZe5kbyvXq5lJDNxzSerzlBfz8IlA/ZTlGV1BfdyC/5zKIs+2DVw8/yEHWR9EI
0C2jiHhWRsy0ZhVdeaI1eyxT+iiWIrqqsRv+FVbxrYWVH+8/aU38Rhva/aulph+0m+WsO8bYWcxb
niZefJ6t4F9vcYAtClobYlN+RxkfoIm86iZjY7z1f/wZAFDDQ0fU6OM/3mW8TNXNdvuI+pjuB3zo
d1TxJMg6RrnFcCeUkQQ/NHTjUlQNQJ6Ko/YjUb40eGmm8aYcYR+CIa9uAfLo0XXyeTNG/IY5Chii
gzq7C/jgfCyLCoiBXeue3M69HISPuRS5zaMOOjETweia3d/46PJ+l1SmW8UD7Ya2ymSivS8LJnT5
SyzefhB19lmpwaY2Nazp8JCkDQ76buZoHH6AZyHYR5DT7o9Q/E5ozEQPwsAqEQvvX16/jJxK2dLs
7x9umZPrMbOw8MByVvxH0el339S8ojf9CFl+S6aE99lSe7x/rI03RkQh+ZNRrsnZ9OKblkrItBYv
GnUZh8h4kf8CPysQ1/hCajyqh9IbGIKmIVmtarkuRJx+u3R5kT+lCnpEhmwWFgaN4rni//pup/aj
U6eU1+q+denZK1i11dTXL7IfI6DZU3Szih4vx5gWe8wIbFli5cTvduVQD5VK+0Y0Kd52gxc/0CFI
1jJMWhJE3tTuHJYkhN8puJIEVVu7m9Mz53TvUiHr0t+i5GdRzeTfsCocE6/K10FAiDePRpKZ1hBl
P0bIAHh5MzO4cBHqIzLhP57dMj4clxYbj1Tjvf5IBhuvNcNlpAp3Hbfx+Lec2DMzIoSnmkE3XfvS
qtnwxMNt4oKPW9gfS0LMH3nLC/aRX4VPvT15H52Kp+fSj9qtzNy8Bw+4kGrT3AjGhPIc17RwZoyS
n5csKq9c9epD5pazbTDeMNRVvd60PYG5IXS6E41x9FYKqMBoRxgXWbGBq7iTe4VVnT4nbZRzaY3J
o8IavenLCmqo3buXCjLhNeuYpBBi9TZ+pWm8KGybhVWX+VpK3a6zMdGH3LYn8sxNFu+RFcFXT2V4
JXLl3ewGoiYzWGAEMQNGE0RQzzrBCdiK5/Ayqcr7FrzsbplrWFui/aOicAAlHxEVWfRMl6EIgm3S
JNcQmWvTZATMCUu/Og3f7XaqGrnlpMdUllgX77CRO09zS5DoRKYrXP9oIdKvVSOmk7Z8dOekfcyV
41zLsC3eKjuVJ7ex/O9hILazqlx7BLhj5w561ggBjj1ht02y2Ds6nfN2DzZ/JHUUfCiaRjwDaMWM
U/4aMQHbhtZd2/MwghoH7aEwNFSRYs/Hk98M6Xvg4mcqKrBQ6Yh1SoW5OrDloNcoFYFZTV41rif4
q+fRKa1LSLL+2cb0sLbTjlI/iRa7Cqio6pGzLbPrsKszRImL+qfr0r9y5GiSW/PBy3E6LKEpXhSG
wYOyusVeI6lEjLatMt3ZHC1xL8mQ83XjgtNtKF+S8x1KnEdbREV55fPnOOMPVADUorzlS8FJvWfu
nFErBe/fCU45WczHLJtxGKZjvJEBx8DZi4pzbtKAu1ol26GiCCeYYdTPlVtvc7enD1LCpbLRQTGv
R9mXUS5/k8yRft1+3NjG+lWZ1KApIAFxq8xtBWDawP+CwrtxpeseiayGsDWJkMqmAcc/4RfZ9mJO
toGizNPvuL1TgmfaVxfMCSjOI39vbAVn0AVAhIZaH+1wSe6j1xnUH8QOiGcCmVAt8lL1nB5oWslm
e9Vp736AZudJ4g2TjSNdLign6J9zu8sPbEogwdkz45IkJZBr6/BDaltsrSme/kAfiNkDdK8Dis1R
tp14G7rEvNtwVc64GOz7LeFdI5qQeAgTSjphS8F1HWZYjVa0UIOWKIYFic4KjqDtmwdQI+bgBZHe
um4K0CsOm42y0ojhklNfQTZApMqHfi94I1sriXm22i03RMyCLGkSHdB/YZamyc0NknE79xndCPeV
ivWO8xm1oE9Wlj3XSi1XrIzJuRhN9aPuZRFtGsBhapvXVOBR045L4aLnir/ZnawbioQ86IJbg7aW
Fv6eaR9RLV5Edj+EtyGip6jS6a8nM5EwMVrKgVQwYnOSCvcck959skVYwiK3YEWHvCC5Bt3fEjCe
P2UcRueByoZ3N5w/rWXwz/aiOYql6Ex0GxSUSQ1h+4BszHpHIQuxTjNxORbtM7o/CETpABJ3uyK9
jW3/RMLYQb/PL3bo90+UuoM0SWEyr+ToHgJ+/44G10dlMYgrdKNfmmkQm6q0pn2aixuAmvsZc360
4NPCfdd3OSjT65wyIJ8F1zeeuHCvLuus5yIeYv80YWJai64TN0YJj4PHAoAx5zUvm00ozDc7WKbz
c5Hv8Mr8TlKHy3SMvW0nbYubtghWTr0kaJz1i0fP1E7KhFLqYLZPYrEodUCYW9vJOLynUx6dedJw
2plAO7XK51zWVfrb6LmlMmmizwAarryZwJmPHFL929DgXyJhkjwXXZLsh3ZSK+qHMZIl8iQnW784
wZDeMB1i9W1ivfVphdzpzFs2omedo+H93kAUQ+0DFHNwW0tutVV7VB54oKqQBnfdpHzG2DGWrzxa
+u3CSGlVj8NbyOJ2EeWM4p0ujnX0XbUQj2yRdbhrcJHGgsP7sjT2WzyL8M+CXgWipHLXQTQQgk0o
wltShcFtGXvgwdG881rgvLGOGR8pOCi6mk+0yRMyVtzSJ4TRS24mb61VDSgnpI2dElqxb1txIXrC
qEeG4z7RdLxZFs8JpuvhmzeKj1K609Y4uGfGyIdoJ0Y8TMFMbABPxDauqa7HBiBBupCZD63paYYx
s/M4zK9YHOa1k2Ecsu58/gxb66FtrGVnwBWt9TJiZWskN1qui7PuKZzq/UkdYocZTLeUxd6iYPVn
QW3flwPCgU0r/Ja/Kd1khTLnwK3N48ymoKFK6E8WMuG3C/l7SJgt+P5SPhn2K3svmf2HdmGcj6Xz
2gU5Rdrs3RwmR6tyaOyXxXZuI7MgwqmEVlsY03sWBqSvJXL1VifW8CeZjf9Zs7r9SfGbHJtOc3W1
tnGOTTPFzs5OF+LIQWV5F1rjqE9zgLwSWET7PidxK4+RX3uP3LHdkYBPcIk76U0r0reQ26Kheggg
gV9TTV0xdRTB/KpHmhvp/rU2qMA5JjceKWpwnDW56fJCoNOc41hQXyA7sJ1dMVAworTTPwM0ap6o
vaEJ2MPPt7aDMN1P3qDbLatKVN1tjsujznrrWXGLUkPSeul30FbpgT3h8B6kNi1s4WAWSCGD/1a0
TXArknAkhxng/w6jEmxoWSOtYDaIH6eksw9o4+jxshnBZOYJdQuUVs6YASFCHo2Ium8vFNEPC4U5
BoXW7mYMs/yRdLDZjy1XXu7Eal/3U/ROQnfakm+kt8HWrXPJklocUbDKx8JrUPhdPeAoKbBoX/Iq
uDjWnV0fDYYOiB7f3BCQWY1KN9/MHJWeLWfcOONdpVJ+vMo78VWVXbYRA+OgeIabjz2TBFGYQN7T
ePGY3CLKU/kzWc6bQIRaN5H+kfynLR5T9oztwkOadfpBUX1yV6WrmzAdxugo/hq70mxxWalDRiT3
wc+gYkIf+qqUgDQFGWg3a3bjmcVmndbL/EeP6HCZ0M+R6fYx09QV7/V9WSJE7ak6YX/FwqkEcJsc
a24i7ngIHVxmSgovvmum74rC9yspBv8fdCvnacoyGhLdstioJmJTthTZdvZscWD780QK9vfilDSV
FDq7zNyvG0M7KdUmaXiKnCA7NeTWt5Xno1Go/mEW4CBsDqUbmfntvrNyc+2kqoBwauc9hdewCqMF
xKsFEytwxwdUuh+enagbTR4fRITpW+ZwdBOxq63kPZXitZqXFzEGYjeGQ4XRYXklA4zBeEAg1tPb
LKJ4DeXd/+yQdc6tKKNHGhxhN87ACtzIezdKf6aMER9VEOEtDZ10TYrJXLquZDVXP0UXtNtKON+z
aAlpK8ozKe1muyVDtUZavgs+Rr7ZViseSv62Y8t+l3qL8oURwzHKFUJgNVW/sCBjapzNjQmCt5kL
+b0U9ndz30sVdLfKmVUySasN3QD5iQY9NKOg+m1VTbkeneAFFs6/ueEapCCmtefPdmo14fLpUWAY
JFowgDVMQ+sUjnG6MyF9NZ4DcBxLCPDDdFkpx/pwqCFdsQN8mFSM4VJX4KfsvtwmQ+VeqCjQ2974
7anK2E2OdkcGpooZWKAx7uOsvLItdbDCQZErSbFt7ZyMBJaCDhm0LtYkgR+8QLd/5pbW31WlbCyl
gWM2CYvcZkTQebWyKD7H4I8QPJNho+MAJ32dnXrb5bSfeH8IqnSnCcI/XohdXLc0L4ngRue6Zrgc
+GvGQP+WMYLxuGCGHa2SMprWuDuKGLmOVXMuw+R36+sXI30G+Il7Kah90YX+R1jmj4dQ3/TVifwc
uW32FJROJ6RD03PRsm4yybniz97XjIEsrzyXPRgS36bwkZ6vdleMyztVwGcrIUVZdNPFh5X+3KVA
1By3/RdWOAaki/PSHDNsPpuK8AkiWHVlwD5tctXhSBgwCI+O89HbyUfB/nYNleOAK+ncVSxzMcm2
VRsPpzolkF7DPC4AIL0grRF7R8Nha/lZxRjpZFL5+2yefk1gT4WFSURzLMSgBimgzDhaq3af+tGt
tTCuEekgflkKtanHWmxiF2o1KvfIkd784wI3/MzSsQbY+1TM74BnxBM0QbW3kuYU03zGAKB+s51s
LwD+bbFcbVi2360xeegowD25tvrLfI6mlW75rBt/wFA/eHjd0g/hWWiIpf3ZDpT89tPwy7H6pzZw
/gpffGCm+Z6W7F/pxw9acHLxKOPxkn9ZTQ1zx77brV3MJABN6MfJn40avzABTufJGK62zlO7sB6O
2RjKX51ljSsSqNVtZArJXhGJMhJtSaEP/DA84xUbTYTQijz7ypJ9cmDFgxo6iGXv12QPPZgKPUHJ
OrD2uhM0u1Gg2von0WCcdK3w0DNob8w802pcgwDrDTJZ/8mH+TKC9iTYfW3inFasWu+UV7OsqmOR
yRBzgMVEoJL1oTZ5T1toG94aALLUfpB7nJyX5O78IhG9s4uuwctpd7sWQ0YWdc8Ve/MMOA4zT45N
dfQ41ukeHs8p1uGR+nDyDYq9JeSGVRKCFM6L99rgGaNoeCVU9hWWHouI7bHrm/YMm9K3aJzqtR/c
k9ikJ7SOugP7+CcLpAr3w57f8hwCucGRNmxhmlx9nFrjjNNxieuPMhuedcdCmQIjstlIJz2t46V5
60y2rJacZnNcnB5G+fxJsG6timp5d+f8ZNfpjSQ3FB/P3tcVgPOkSo4wGimhLhTopC579aCIrO1Q
fULoOHMe7le6Ef46bJ38gG0G2oWLB74bIq7ePGck3HY2OVpTR1/AFDmDw1NYjziWh7VVud3z0Ok3
hoSUzdeWc8qzmiBUDBDVp1aq3ALvmNybcCSOKkV19E4X9IMCg4w2LnNinshdzgDSAE3ztqPGu4l4
79cfBt7CEV+VKZ7lLJC/ZZ7/SQfhfDIZ8yl6VS65PkuoG4tJoCghpunHGbLeBQRR0OtMoNESzB39
tF8vBUk/rhge3xQPKjRuR+Fl9Do6tEuZYxacS/6dygn7ZOOs38smFIDQxm7XJD2H7xH+mRIFGSyo
dR5I/CBO62MZlEiKwaDded/kTjYxSUuKZsUAD0SMldhQnoXv+/I6uX3mXolZDudKcMFsywlqBIkW
18tvnY0pqewA2a3yuCFJrnBxkidnf7gbhLsdG+mJjQFImOLyifyETV9LkVk1y+iJkaCxL4szCmau
Mhtzol6ynjf1ol+7ugaJHSWuvOo8BplTgdWZ991dv0XuqpEomb5X8gur5VSdkzoGh54QEVZbWdn4
xEdrtq9REgXLftEU6eS+TTIedOWLQ4ejWU9BlAaYy9TSH2MUuZu0OSYIgoLixfPJEJ5JHfuboYi7
/C9HuFDtG9ubxmyVh8IZSDHaElIl8B751sUyC8+dVX2nLv/j7walVD/kwwRZ1M8NmLpVPTFG38Rx
OdgPM3zlTzeiN+xhaQP5w9Urky3ji4hS1QjhlT37DAjpCQt3QZcRmBo8Np3PJLaSU3pM0Eg2ZkEq
e+wF6hwVaj7+a5dZNUY1jQVJVGbB7LvQdNcAovkD0Yg5mpkDZzioOr+bl1LP068UzjHot4clweTN
N0V5ZBjJPV1G3vijQkGu70lwsD27AZSgdVbcjdYeM6CWqTutfB4upX1tsE5QOw1ygQHDBrxQyPnd
42gKNMs8+lPMUNH77imVxfVAyFftF6wmqOJO4R84rHh87CSzNwbAzxZOlVlz9X2ThrkTuHoPGlfK
2XSdNDU8lUQkTvOJTiCD58Lusvki6ybqeN74/5BrVbJm3J73D9U4UlvCh8mLps4yyWsyd+Vf04yQ
soJyIJ1WB9DRpriNnHO5FMbfGpbC/NmtI/fWYW/FUG+RBN6gtLQk/ps6GHYU5NQs+JaOfLMzpM/f
U7aB6YucSq022Kafyfe6xEQY/5KEFJPF0MZd5I/rOB0j5QFBgD3IHW2myhwMrjsM8pctMpZvju71
u+GxvSkTArwfIjNT9NGEfil2FcLKtFlabFV167bURImOq4C4SgiXOioTGNOVKy/Mmd5w53B9TFba
fZF+aczV105A90Qb86yhEK1adWNqO+8FmUqq1HBJ9kcXQN3y39g7s+W2kXRbv8qJvkcFkEBiuCVB
StQsW/J0g5AtGzOQmIf7/WT7xc4HVfUpkWKJ4b480bE7dnS0ywUCSOTw/2t9yx+ypEZqG1uPcylZ
841uRsKsuuSLLhv51Mu+vdGGHkFEHofIYGaZVtZKBMj5kK6VERupqrh3ATASCfYCiZtCrRPnDiPq
MqTP6BsssHSYXeq2/nIo2XpZe95U2uWs28FqyPS53kYdEzs1VHg1EazQM/gW7h2nc0i+csJi26G7
oGCOR4HPy1Jj9nlogpFwiRfoHUnACbZn6jdZd8beraCiW7YVmUNVzWkrIViZJNNRNESF5QYBqNEL
S8+l7TKsyjxC0FgXXX8d8TMQy4dWEVyx2XOh80e2/TMAJED9YShZiTIOr+Fad7zseyYLi6gCIarn
CO6JeSvSMiSqQUTql5xDgh8qfcFtcLEP3mSzyJsv0D+18P/0FxRg8oIFpPwLIjAIVHyrLAsMbzdo
Xn9R8Ku9VbsABQu9pWAA94tKwwIctHoC4SOL4b4ySyd0kc4j0to0Iko0IkprT1/3DhK3HabobNjl
YIbw7Bbp3PHvUhrMwWakVvNrBINLeCoThQNR1+f7W3uIan0tMPKdOU/tFhWlfcuWrjnTyFe7Msou
2bZ0E9fsbs7mSLUPzPsmD61NECtVRbMaG2w1mKs2UHLtyG+z7JNRZdczG5/aTDn3xvYiN0JvoEHI
XoNb7NdlNRb3PE2Epc30RSvBxzrBdO+Uvb4m6ZyynxLtWuvMHxRUkdKX7WeWWkIZqOhHU2RtE1v7
1pXkBMytcd+yA3vGiUWdje5g61k53PWGzgueUJvj9+XILs7vBzu4Urb5Ma9xWREdvbPChaoukXjJ
AhmxKgVm3AnCDNu2qPRHrPErLCZ+VLVEURh+nZqrLmyiVZhW21l13lfMiqCUDR1HBBg1Yl4982GW
Q7gGOoJocKFqIw70SyTiscY0RoFt44x9u9HDwv0MHKRAfY3AEhiIDh+/Q3pUTmLTAG1GcoF5gjwt
trE1hvWbOK7jz4oaDvth1aAOrYrqQfYyv46m8DGvrHgLqeqTxxFzQEwmB81ZWynPF6fvJPMb3DEu
lF20hYotbkBUJwV3tUobOK5kkRH1Rrr6HbauHiMVtdSWSsBZ28pNFAZAdYzs0umGe5nnviKhy5rV
OUfenabr5aaycI02unbH7r5eD2UJSTav74PAZB5IHR2NbzuWGOXg1mW196HIKEc3xGW15oJ4nZwr
3fUW2alxi2FyydO11Ta1ZvgGcAWo2qXfEQrCUB7H4qPe40lVCvLxEEzijHqlvuYoe9mNenpWJKgA
LF2fe2SOYJ5Rs9hUOOYlvRQAqR9OETFvYZjcVR5ntqjG+qSr5D7P7EvcKGxPxII4zDYax5tdGSef
LSv3h7YKzznHsCUP2LVceInLEQWa3CeKvcOTiEtOAfj8OGLFnzUVpZeFmX4zXRF9GDPxdYQ7tG4b
qW28AWv2NOjNmV0jekHOqKpZkOQm7ZUoWZ304APQuRGdWEocnNXPZyoxu5+eEzwDFWNLXWDVrHDL
rOGCfUqpgO+g5bk3yCo4RcxRdpUVqbZUTBXaqHCXaea4tXTKLkKy9/EMMT8zM8Wb2Y7HD15j/xIY
w+nceA+ise+mwtlpADdXrVvd1405EDXXU63Nkc5uRRE9dgY9NGkNj1Ii2I5ashvnqddWDVlTt2iS
tHVrTU/uOKdXZkGehZlYP00sWDigyuLWNeA6um5UbnmlNrphumL9CHZodpMnJ0cNTC2Zgp3oaC/K
CTeV65ED61ofqXk9Z1rNhgI+NiekBFjlNF+3FQbPeUQdQCLjo2Y5Iys+Qgi6iGzdwVF8LVPhnFkm
dZhJnlM01tblaH1L+oaY41r72Ke/0kLAgiN2qaPZZosZfAHT9CoPi/ohQYC8gkV97hkaMqdw2+kt
53btYsrtO4Eu7LIRbrabSlPcTFFwn4v+e5J8LO3kNtXYHVWehcG7uIR4fmOZbe9PiXYnQkXEZbso
Gs38O04+HxAfnfJk/NzGRX8jK4mZDawC/Wznu+jJG3Wcc1PvzpOyfOxL87wH9J6DYv0R6O0XcGzt
Y6aj1nX4dGTq/ZB2P25yZqG6tb/WlZ5u4iLc6pIxGwXjlg32xZSZCEYh2J6blryFHpHd5oDd6GtM
80UrsGAZ2XgbRjQJIfxVIBuGTeMYFF8MopzMFCm0niDx1K3xaqzxKlS9t7UHGn6NI2Clt0AECNq9
y7txuBV2fGvL7NEFNxglVuxrKt/NTock1+rPES1+x+vD0TWPvE2pJTcyA0cnnPqxbKOLtk598GBP
JtvAtMLD2DbFj0YaZz3Ix1UWjuTeAga7DXBmZCL5FOI6MEOFIKK991DSNQaJV/FwPrvk5CXZuUkU
blIq+7LRm9SC5tKwB+pJEEkMNJ0FNvoczUFZ0MlA9+M7NQQjNtiPkduemYVF1lU25JsSsvncWBdt
l/5MenGTlhXufIu0BLdIEEoTg6MXfANZRCnDxeBWJuN3Y0yXqKNZbQKzlN/MlCZoj/5/DbZ38WC4
GWFF8OOrXNhL6VFsa23EiRY6wweI7+auHwgJ8owW5YZRkYpY9Y4sfKikV3YHCaAB1krnWWAfCGWA
/nJttFJGsT/UU5tvHeQwM7WpyihL7CN8dl5k0dbTJ8/iIFzsjCi45Wip3Q4ZGkpJr8tL+WHZQIlO
sdjMvfyQyfQT7Fg4bMiOzkH2k5hK8NQMlNZmHrXm6qqurDXdYX5jLTJtbUTkD0CWPRvdqNtRiu1v
rZpgL9NxtLuuA/bSFCQEmalaOwjkr4rcda+ypGrWUTrcw1Y8m6nqc6pIax8HsHXWBb170TVFekYy
BTmk9U1syE8scpd6AZ8QuTo+wEwnab407PO0bBkEg5Xft+Zg3lU9Zhsefw/WObhKQmOD7f6cYwpV
1p4ImkCdRVU9rEb1nVQByiZJa6z1Ehbk7Gp+LOtd6wxXWltfocW41mdzV7bZJ9YkWu+jT77CI4p7
xErdUFKzYMeNvy9wny23wmjV2a3oNnT95M/BMuPrxCuSKwqt3nVIZfciiivgMMQWK7Ca0nq2TXZ0
cZX/Sj0WTppopA8UMXt4p3HvkSjDeiPbg6kv8DDQKPdmoPp3lbtl/ifn6788q38ZEiniP+ssr58m
5As/XwOtXv7Gn7JKS/6xaCBNB83ikpiow5j7E2jFn+DIAzNvscgT1CH+Jlpp0BYXQCJ/UwjLlabk
z/7SVS5/BifdZoNisyYTjfpbJMYD5h4XhpzGrgbVJ2dYfue+qlKrjB7t2+iuAEBHZ5TgzSs0MekW
NtAPRCX575HtuJwLqNAxTRfCHwxRpKSv+VlIuwZmHVBGLaLsdTqxzyTSvT7BnDMWptzfWtHlcXIZ
hKcG9DzPtK2Dy0SgBCu4OR5TIA4Np6/CC4yq41rX4vgi68LhPGjgvK1wm9g3Y2z8YsEXJ+iC1ttH
6y6CWsM2OGjDMzwA34Fo0LtRDexzCcP5nmR6eD+nZ3MSJL/KspTPTddbK63MmovcBhMyG1G/pZlV
1xuwN+rOdlLxTcaNQek1BX0krER9xPwQXeSwdb4sk9SHtk/RknKUv4obDWiyXpKYaFCtsNf0dNGi
eIG77cba2oV9P5pr/KoQIckKJxVXJ0KQ+rT+7Na0En07dvgRg91sy1B03yK6yt/merqzPBXc2CqD
cZ+xKfPcfHhwIMOv6Xwmft7TA14bzlBH/51PaPosXFeXgfLP08nZU36Ax1v++T8nE40sBOIOLDoq
CGdMUJ/80Z+ziWbY8PEMog4EXDphMqn8rdI2/3CXaYRkJwFQ0lqk03/NJvwLdWcJSUDxLYXtogf/
jRwpQ+zz8ehtw4oXOlAJxzA5kCyUvtffN3YuAwlhdi/40JfmQuJ+K/Ja3pu5g0mhkklQqFvLiFvv
ATlmE2B1q7wHvZbD86yyCfoEZ7uLWTHKaGq52Wdz0l000woActaU5uc+iIV+ZlJF8b0onj+U9kyo
k66sgcwzdLraVbUcEuDkd/Fj1+rVN85Kbn82i3FogWyBPL2ONZSS9IoytBa1dF0SI/X+3sYVLPyx
qtxvXkwowqqPaS2sY4ciKN02eES4P2dcOxbsC9AQlGkG1AAD6YJpFFgbm7o5WrZaq8311PXAriYX
p/VGwT6mZgL7g5N7ZerFqq5cXNelHvxoaEmMq0GkjgfJworCDdEAWOU5z5HyOrlsDZCOgEawpyrv
tw0WsIzOCJV3NvEItNZodSh6tj2pRxsQoRTM9da6abHBcK6t0HmuSmaZpfTgRUTCSqotq9yoqM8a
baWRXGtF00bDz7pUa7z8c4qIfPRJ+qs+DyrNzLXhIe/e2Byq+7WqQQNsZiUwD1I2Zr5xAK/fxNps
ZlT/FAFT+sA0S4c+QSU0DZEkd5So+/Fcyyj3c0zwAG1YM41PI6Lv7S1VO4Q0GH9XlVmmcHidEgrd
pAat2cgsFcPKzXUnhGLbxaS4Aqt+aKcEucwn6loxpRbkVfwtCpDtuYFnk4NZNqHA6PGhEG6XIEdy
gpzqXKq8HACJyK0b3U2ZcqXOXp45mbMBZ4rZ3TRlKyLkjimS8VhDD7b6fYfJ/5/AT8mm4Z8ntPXT
9/L/fPpZP+9tkZa/89ekJtjs2BxPIXeahu16y2r916QmJERq3WPusoUtKDP8Pac5QD9taqqCFRaV
uPdqTrP+oNMs4H16km4HlOnfmdOWfJlXewnJ33fJx3P5AUubyLEOprSQxXmQFl/5CKV6l1o5/zVA
/PZVKnq+fTqb39Q0hZwsa7hPaikExh7goi067PypNJKLKOhQemtaSWJvspSN80yHW6la68lyS3HZ
uTr0TReaPJrKWSDvRSHlfgkoKNwSAkERNp3K/DMKV1x+iN/Hkjp71QvDPK8NT/sMl5DDVlJOZ1Fn
ye+ILrQnK5/A+ihj2FjolwnhQguZZf20c6CN+akt4sdXL/Xuz83VHoF6eQ5/77l4Ti68YhYYi8XJ
NqzFP/R66i+JkKtSEID0MgVOi4IczawahzPZ1cHaCrMclpSRIw+WRUWb0O5+AJegEp9ZDvJWZK/j
Ry1ODFJ5HdF/0gnuJJiuH2sEPtF1mZUqA+OkA4Fo65rurtF18aagAHj1H9wH20aLGCJBJiPI2L37
MHHOU/guf9GKij7kQfAzMlOIZCrhlGtrEux/+Vyr0eK8GmKi7yP7g5ejQG4nxAyTo5J10IbG9yAL
+gsYABY1C/0KQJnYuWGEI7XorTuziBJKiGV88f6PX37bwTvgjEHjEhC4zvZ3wa6/wtPWpg40wgt/
FXmQXxW6a13RhKEw3fbiykjN8sQW92Cfvbxzj+0tliw+jIXaDa339fXmIUOYIpyfqBi+aKl8hABo
bKRKWmh1BT7mYdAp1+GlIvmEsT/m2/fv13w76Dx8Izo7F8uBeLNslV7/gDyBPELZ+Gc8Z7qBNkWy
b8ApVj2XQSF+zVlQ6STH9Tt0kzLeVL0+fc8BktGyiuX0NBgVGpsc/f9VNopbWTi6turmrPrW09/Z
zFSdI2zdLdYS2DnoQ11hF1i5He2TLNUWkCuYwVj0JSIP0KJfvWTGn5v0CIBYAcsnSqLVgwbzlJN/
5qrL929eLG9z7217CyNcSsnB0pPY4vZv3sJVE0ZR+8Ps675a4iiniwk70BdOHkOEOiTGVGrGOgjt
UWA5J7pymRGC5oaNlf0xQm8KehRD05LfWU4YwNCXwRpT3Wdb09ubyLZg043SvbfdRn4ao3G44X+q
kVTQ7WMyKlGhRvW1Qd7mA3kk9w4Owd379/hmQFNtXo5xfIrCsK2XXK5XA5pPpISeKL+rCj0hrO55
k6UaCJzQIBw8Caw/12iiZMOf5ZFJbLEyHjxSgxanMJjGjGVQH5gMq0R3hDlV3zskaF9kEMoNmZYQ
PbM2T/DFeOLJTD3nvKeXgEFaTfCPmg8CzQd1/Z5ZSThhj5RWJMyxqJJ+1K3VfJlrs4aRMuveBVst
GL2G47ZkPqf0M5a8yfvYrfoH4QixRPeEw4MxKj8HPVutiLQya9QtFC5rzeyXZLv6AnFx94vv3yBg
qgcXnNTQ1d9/7m+HluFyUKBcQd6DTS7g/tDKiU4ex3z+MXiI7NMQUcXE01rhbY4u1WpaNawvJy55
5NG7fMos5q5r6yiv9i8ZxbHTSjX+0LPa3XlpO/t04OH7wWA+NW29WdKXEDccrcxcJF0QIbd/KRZr
2mZ182Py+i8Y99nIqrbJvhpFACXJK1My2Ib5PKWkQzy262Tf4jpJryeL4vWJn/LmwESk3TLYdMmp
ieXTPvgpqUdFPhLe9xLhzlc6enlLHR13s0hqrFdjz/4WvA+NiyQY0P9qVqh9iWDpASOx6duiJ7kd
za7MfEPvFtDbWPxE2CPdVYbOGZlbH3Tn9BdrIFJ1XVyKIIZ1k5kR3E6BBJRL5k594k2+lFf2JyYT
EdJi/vU4bzJu95+vHs9ulWn2Ext4/PF2NtrPeoOeo+Yzv0VzDyKkcIslR40jLpSxPvw51i6QoNiy
6PKGgiJFbaTeCuNM8hB2s3MVGTZqMlxeyXfiaKZfk430ArHdzD49msVHjFLNTRpO1pd5NPtPVRmI
W03revJjjfM0qOL7NGoJKHIml+heJJw8AB1YlrGqgxLu1NRNIDSgCm0IdHvUVSsxJ6IBthRoBSNz
crLvEORyKpNY1vDuYdXhNN42RBH0uFve//wO4jxYWD2TjDQO0zwAy2Fs7D9Bs28bDpbiKdNRbwHd
wQK8Inxj1TkuJzskSgsWtphqxze8Mb+0S3tEPUxziup9hiAYNI2v9w7d/KxpaFCwkKOv7YPrkIXx
V2sueqI65+TsjfC8V1rblPcvt/DfevC/HIv8bJMa7FLiWEotLtuefz7//O//ZE/F8+vy8NF/wZ+H
IWH8gcPeNZgCWYeWc82/z0KG9wdDQme+sJFcWN5SxPnLhW/rfyCP4oxEJgEqRYqf/6++I70/OL1Q
fUSpR7SKRSn7N+o7+6uxo7PdMCg5M2GaLievJcX89W7LqtPKiPuYmbnkS2i7jv5za19USd1jBrPH
7avndGQ1PnY5HoE0LXCq4CIOdrOtXXEwxAyFDsqINgTIiVW/8DNrPQ82TSKcE1/dslv9e9r68/Zc
zoym5PzI+nk4Fzem9CqZQUzX+H/DYLTXcgkc1DPqJVPTZJDvyqkliCyjdiFm4/z9+10e3+H1aRXY
lsMvcNzliPz68abk5RlomYnJJdd2V+mVti4SmZ29f5X9dfblLqErYGojlGXZNC9P/dWWKoWCYAjA
sb5QQ+Enoim3hOApbJTxtHn/UkceqMDeQ+4GlUEyHQ5eYK0aRBBqAmFnuRwJPG3e5LLCgDiV2bkR
k5sq6Z1s2kGbF3ZQeeJOX44fBw9UMPhpT3N1FN0H6xCH6xk/JwwVAudnYPVQWT7Y/CQTwwEfG0wX
+MoVQCMi0yqFqwmVJuzskni5VYFf7ONoD4Di0hR2wDyUBMhRRgdpnXdaeDcLa3qOg875oStAAifG
onHsNQnhSkFZ1mZGWP781WtKvDnqcmgwfpIrb2NHeb2uujbcoCvR7vJRd5d6xHVQBAgTI1w1dp8Q
CWJ7xXlTakAvqY6eC7fL0G0F2u7997q8t8PnCrubNgLfCdPVwTwwxm5bqCAg2xUd3xINpc7CrgHD
HfTrmIA/v4rhktaVGH/rfPvn2DU93icwS/7PXgbcq4dSWjHuFAc5aABxduu02LnaTnT+0NW/9L75
+P5tLt/b3m3iQOQGJYcrz7KZGPavpg+cu4oMacukC3dLQPhnZcifU5p5l8lSdo0qvT3RuXrz1l8u
yaDnUOdSqD+4pGjcKPf62cLgMlzkfZ/BuiATgDLX7fv39mZu5UIvEx01NFT94mC3PQfKspGNW/7Y
totUviEHPKeA6yj2aTPCixNTwfHrsWYwIbCGHW5oNINTeV8n0u/LYLgb0DFekzuGmYL5yIce3Ty8
f3/G/h6fobLcoMU05yGTX/bX+y8vTzsYDDYXhI+CcVpRj6rzMPZZZmK/ndKvTR+OlxTm2o+IPetz
8oTNjUby5olJ/fgPwS1Ab4SODSvL/g+BFpBD89UsHxv5fN4lNCDQyZqwnEnAICM9v9A6rd2GTVau
ZjlWuxpT16bDt3nil7wdzmBIlh0CqX8SperBx2MrRXEyT6WvKsqNdqzjD7Egv1owYL2Y+OAUj8Cp
KfjNVEEpcEn/WnpSwuXN79+9XZgAVeAH+UKD05+6dHwyQJU6wW7wKROg9oNVnIULh9ZzYZ/lI5Mz
L3VrRjNNliApzvuh0sGAmDcm0t1Lzw5Nn8pve2LAHHk6GHckvxauG//t4Id2lYWqhZwZH7nJB9uG
hBsS5/whU/bXkjBYmleZG5245pv10TY4ILlkWvFwEAIcLMWWTRq3yzznl7iHL3vUkSuW09gvmV0f
9Gj8UWoMFM+tApI6/q3Y+Mdix9vlkctbTGzcrU2H+nB5tvH1TqRo83D1BgaOqsQDrjIclU6v77Ka
yF1mEEH8EkST2E09KNCYutsEN+ZE8OuKwSY3kqDkbaeAz9UDq3paAn/AS9euPAUi/v2P+tjzshzO
gIbNroINxf5gmqZSxVlPzGliCtrqg1bf0PwWPoxT5adlvKsW2XOT/WTfmJ6oth0ZyJ5Fk4JyIwh1
ZG/718bnFUNj413J3M2uYN1E6xS+7qWbi6+hEabbkEXxoejS8cTM+XZJ4C1RZqXOio6AyM79Czdq
6kRbQTvshjrdUPglyKTok41WTE/vP95jnwBtryUW/GULujyCV6trVUpag3On+9DWW4zEiq3FSCJ5
aBjRGa2W+AJMs3VixTv2Tl9f9OC5EnrhtYXDRbFUo8m2lHNeBMWPWbfubMUR302nyidxxIEnq353
O8EHwH6bwUKig8cHuH/DXec0UKD55ktlmn7F9ELtTi92aUH0U6HH8sQYOvYq2YqiBVpq5qwJ+9eb
cAJlFR0r38oLZ+2kAU7D1P7u8HdW77/KI6sOt8b2zDXgs0naV/uX0oC0lrUjdb/I89aPcemSd9yD
c6Byd+ZNc7euoGuit+sLH4hXBA+8czaFHokTz9hYPsr9XRS/BHUBm1gKGfT39n+JtPS8LCJ01bXb
YP7uFWiaGJ91UaTZximVe0uZBk5Tbk1b7BNwcyoZXJhpqW8t0Y4XJQfm3Ymns3wzh7+JXTVaCYFQ
gnPz/m+KJtAcCSUYv5dYNqMIOour7sU0w5AKZsyIUz6AF4+lD38eIEJd1RuvZvIrDHBH7/+Ytzsj
vjg2B1R62Nrq9sH3bWZYDeyyA3UmMhBJThJvgzlkQ4/LZmUoO3l8/3rHvvLX1zuYRIltt6qq6SGt
1VWChDSB9VIocslsFZ8nNBDua0weJ7abx75yUn7p5CJCMd9MYnbXRw62fdB6ic1BxurdczufrjGR
lCupZ3TyJAyyru6QUEN8OrULOfaMIQhSeGEIsgs5mNlcCpI0YPjwwrKwd3TP1JWha/YWUxo0TNxh
iA16ktiXo2GImOmiNYPxhn9sXmckCfrKVGrbq8ze2Y2l1qR1/V727bJdRQ/HaZyWzrL5dw7EYpj2
bEzcpLUVRip/9h4WVJpL7brqy2E71a59YtS9Xc4E8wLOTcdhRUMjv/8FDGyFpnRhHY4RYK6s1dVa
x9u3g5JAGEdlXHt2sc4aI/z0/uhbprj9L4/rUuHgfEPPnhG/f11C+OxqLjm0yknEH0LU1+ueAXPi
hb8dblxl0U4Ci/Dw2R0+zUpThAhIA/iCdO5cZTtrz8TnFGVWuwuQHa6qMgJLIYNnl87ViWn+7Whb
rr7sUCyOj6gr9++x65N8KHWeradFHjtXKfwodcPHrFAm2WiJdmKyP/YuUU5wSQKNuOrBMw2aKQgD
dAW+5eVIvavIW8kZ09EIOAw5MnkqLZg2wNAwo37/bdLvX/JYXdsAzrl/p2Yg6jyB2OuTCT1ch2xf
/IYq+omrLP+WwzFDV4hTBEnmtjisy3XSJH4Bt7TvcVZAGl06IGinjswksmbev6Gjl1rIOAS9Mn7M
g4FjEv5FPB43FKEV941c9WfjrLd+R4F9+/6ljo2S5ZRPeYqdHfuK/WfXhLCirWyC0qzTZkVO/z3C
x+bHNnaqdgLx//7ljt4ZZQyUvoIttHMwSGY7mFsaFQKwIJBwrJbzufCScC2g8J+41EuV4vCFsavC
M0SdnNPfcjZ/tZEUmsJc2MKabwa9g9yh3HXI6rmF/jgj5YITx51GPiSTb/Qe4y/L8WQxDJdrTPby
1K95Wwlg28FX6NiO6yBgPpj8xVyltSlh/ozszrcDeMsNVnJ2uYYLiWAAmIrvwyHCrlR+6IGWtdUk
1m2k4Ul7/x28XXqRMBHvYjKyECwcTrqlZkMvz1MDgZ3bg6ECQgDoMEv06yR30vM8C9rN+1c89tZp
dRpUe9nUU/XdfxNFkntxhZDID7yeKAooHv7Ux4XvVkwN71/q2CzkLbUyna4xS+3BpcihSQsKSsvM
PpHgVGrqQoioPytNq76ncwAG1Ij0M7uCf/3+lY99SUxB3KHJ6YWq5P5NVpGJ7EklghARgXm0qyec
TQZkvqiMNj3AgBMj6uhDdW2TEiRnUU4O+9cbgEJY2KqhsAZNsjHzTm5jWUQQThny79/asRHD5v3f
l7IPJgl3SuEOBlyqm2LArjokHUYJm/cU70pKcZ8qcPxXNPk/FwaOXBXMM9OtwxmF/xxcNY1zHPUR
btYexPJV7k0dOSIkscYA4XbIeGrfm5t2q0yCdTFwyi2aKchGSQpQosG0nVQmNC3MjmuUKaRQkSC5
iUhCOjGDHnkPez/zYJrp+0Kk88iIi4Y89W2FkoJiRMmlgGe8/x6ODDEuBZyepixj2zkYYiQ3Islf
8MQD9ZoLN5sfanJ9PrWU+5hMYMz8/pA2EDdS9+d8Ipks9ocYktc+0JcNTJkb7n2uD7jjA09uaxWK
s3kW9YlxdvRRMpIlzgxW2Bed1asZW8NqDEJAM3zcueF1MmVqjSPc2fQNIUDvP8pjg4sTgMmXyurA
CWz/1kDAeU5XNfpSSFqCV+wvVYaUz+wqw3ftFN11iuHs/Wu6x+4P9RDy9GV+cN4UUZqg5iUNFFFy
6BDYt03twyh7/I+ooBOY/YZ1LYbuYUBDjeQkjc/NQPNu4qxSX5QxrqJK/EzA313XI/TSlYqS6Gru
S6imlVlLGLSJ6/hBC8voQqnRA8JfAnUqVYs9TsfVPnrtsB4cYySvIR9pleDsHyTgtwCFQqsVMx7v
SjmfoOIDJamiQF4QMTg6uCxyFz3o3Ax3oxej/ckKsnKR/XQfK4cyxYpyJRBrQdNkW8xZdJtlItPx
PAr7SWYmDLxJmkbvD7LMqjODpB+5jRxBz9/zjM5dySkEFiWdtP0KVzz9lWRGTY5QKSuyy6zY+2wJ
Clu+U9jTl1zQkVhZuqi3SnalWLtaKz7nuMUzIrcksd/gfxtQ5VrSfhuSqvqoT9LYDpXgrzVGZhGy
4Kiv3hQbH9qOfdUKZMaGAsysg9Aep2LdoqiAmhRGzXMoUXyjp/TIxMvhniNgQWf32SV+mWJB3fSP
7w+RoyNkMeqwNaJh+aIMe/UFyKTQcEozLPUCIY1ZgxM1G8TxBO5U/8EXgEYWx5djYN86bKPLqgpc
LLuUnTomk0Jh9bZiRCVI7W6l1WpX0JSME3PlyyJ4sCczpEHfzGJKQbRp7n92IuK+OlhXfuOljm96
CFz0PCL9LPSumtLpbtscQ5BCn7b1JiyPtQnz1KIGdjG5WgHzhUzrKjPnXcJDJFMmas/efwHH5gX2
wc7SfKdTIpY/f/UCZrcZBe9Z94MwL33ij7I1pwHyLduW3K0gHRDROidW8hcl0sFTWXb5aCZsigMc
SPcvmou2rZBEEiUzx124bvpxwaK4wiOVlg/jhnUthsslTHrx2pglN5Fp8mXQPoi/FJECuG4X+VUY
23iTw8bSb8jMIL/NcZqvEQrjezVHMRY39GTf8SU7j5B2rOfOnIB9vf/0jixQHHcR0HOoX7xBB08P
zZfC9z9SYCFTdevE07dGddZ6dGFPeo0UJ17Wkaoe8Q4ISpjAmVYp8O0/OJiyYnQIGvRZjMRVCgbo
B7nJDgT1bNFHKTNJH6UbEodj5WP42EMuBCyZBx+hyct2FcIHu3RpHJ96o8t137xQ9mRkyFDUQFG3
/7v4R8nzyWfDLxrd2uCuqdZOqJOFFkT2HTnJS9I3X/X7D//I3CH4pmijLtVzRMD7F62B9VSF03KG
qeKQqmXZkH7qefSmrerEpY6drWgWoUxfTlam4x58x45Tlf0cc4PoQ/DOTCFOcZcp3BlaY2VqIvCd
sgmgSMyca3L3cgT7t9WqKSGSsRxPjLojdRaGGjsi+qzLQz942klDsm0gM3ZgyNSYWZDmEhg4X6i4
IEhbHwok00m1tiM8DEomp7rlb0USmELo7Zo8CUotb8qKg5MA/owoK5q17TznRhd/nK1ZElMzpGde
Ls37tHUp8KZ5/eiSFP5Rzaq+UC1JU2ZkD8g+wbcRnMypodGnE1PusU+S3t5yBOZM9EaMP4+4v4gs
Igg6r4wzpSfXVj2eEesbXWRhcko+e6Tiz6hgT7ZsGpdu4jJIX82fRIWb+LioJwDbUT4NI0g1ipDp
WMetlkYgFRQ1lJXToiKlDFBUhuVTjgtPLG7W2w9wmX9cEmGYV9FP7P8MIZE9WxTS/XCZegioWyhJ
vTh//4s7MvBMTiiOYdFaWAQM+1exHeKyG+gHvsxs4x4eDsCxEFpG1gMhgXtc+CR/1buCHK9dVw3Z
iZs89rARCLFV5T+CRuTBEZBeCfDGCWLQ3FOSCsCL+AVabT/BbLa1+kz6pd6F2yyqvoxA+1FZdM8w
QcSJ7+/YB2AyG6CxNWmkOIf1qiiDnBN31KviYLZXWQWiptN7j4BaA8ht707nS9WaotzowsmG3y2h
J6+7gLBTWHbRBldN6pux/OCqQZ14SC+FlYO52ES9R3sFzYElFhv96xFpBjrOqSKmDNQANlJttWsx
YK/MOvaglwNk08iUJQB+52WGdz0p3buqhfuou0rbUoJOrsKqsQjZbG2Q/IMFM1AnWtcg2WqWamvO
IzZPeiZneoazqjfjRx1o5LkuI+MRYXB0GSsCwmTLvWKFgR5fJohmMw8lWoMEodAd/uWdE+9yMdeX
cnDn9eQQHhGaRndiKjiyKr1Y3pkLqL+xQu8/iXiR9JShKVDRKyJNABbd1YztndnQcUrNrF9NMySj
97+RYxddrFiIlzydKu3BqjR2ArGUTRB9SNBsDajZ7Ip5SyZYfJ4hqb6c2t9v9aGGZfthLqdW/BMH
dYMEk2k/Kq7oDaaHtq9ItkIfS8pddXUVOaQY0XTsUBVE+dk8aT1eGW98SL36KfPIOdckIbDvP4Mj
c7BJs9VwUd4s7Z+DB5/lhd2VlYKDDkP5IzE+kGp7RQxEbZ+JnDTU9y93ZCPAA2cDgCqOg7RzsCtK
Q4o1ZlaYPrSRfJMoyQGuY1tte537H7xdWyzOGARci7p3f0jhsZJZW1XAoQcg3vo0gz/v6nKVltpt
qmfkTGaqP3HNA7/X0qXCdW6x12HWQ9Pz4mZ4tcZI5r0MILrp08huL2MckBBw2gTikkHEZh8BJAM1
tU5qjZI5mX47FdnFf/At0SdDv8RLRRt8cONxKEE34HPzZ68g5KWHs/1/2Tuv5biRNk3fysacowPe
ROxuxAKoKhadSLmWdIKgJAreJUwCuPp9QGn+IaFq1uo/3Jg+U4tiAok0n3mNujgfcIvCigvTlqDJ
6q+vf9ZTO8mmsKM9YQXoxr+ca4RVa3xLJm6bJelvKw1dXDsSQFxirNHhs84YEK0COK+PevJwB7y9
wle1J0rfy2FrYaYi19CfQwM8OrZF3lAlmfGF8FBnctsU3tZYuzu+GJptUZ+5+wVIHx7glQjtGfNs
5JfsnTQceOIOH+j1xzu1tcg3kPNYQzBti8Xsi4V0GR/cEM+yfGcL4xus+TjED0S5MmFKnDtcTN52
e5sAjIapABSccGpznCEk2ZlLrj99BBejYOokdqble7wTm0NkNI+pjd1EHuN53eR1d4xKzqBmdCu8
Hy3pe2jiEaXL4+uzcGrH05tVoY1Rz6d5+/IbWbhrVJSvzHAxxfcl0sGywUAPe8eozsz3qUVIvEGj
yAGLStP25UgxIrBpCnAwbFFGv8bNIae2vTiH3kSCqu0t9So2UuPMoKdezwV/zzemV4WcyctBTUy6
k6jtkQcpcJhJtVT4fTkg9qbZ3e71mTz1fs+H2rxfBkQ7jU2GUrCB3GHPc1jQ9dqTs+tAR+r3uuW+
f33Eky8Hm4HUweENtzSwSRuLrBIZ0IfYKQLZmlowdJDB8i5dzlwMT8zb7erllGbd4mK4asK8nMjU
SGJLExJn6lyl64XZwwU42ashi4fAQ1kVcwAv3SEL6h5wytSDifDmusKebe9aQ8+GKhYw6kpzbMhl
dhV2Q2E1EkLN9S/hlX+s/q8r9vcn5b7kViF4sLbfIe7iHA0EI0RuGaWsNn6oBk1cJkK0CDjk+eVg
oZyo1Ym2Aw94LqI90UVC3QTSJ1iI9dOsp8CzGwY/32qI69gkfZjHfdFzusNQHd/CU20OMA3UG7XM
3tsoDP8bG3lFQwKgg93zW/sqkdQbIZgycGJR/VLd+MqZFBmSK/ZnhtqQ/n5eo6swEfU4Enh7e5Ql
bgEFY2Ib1UbW3WrNMICY7xD8VrSv6Ge3N1PiZZdq5TwY3WARNFlzYGGGi8ayDr4Rd61aQYAfR4Sw
d41i31AS1gqh+jb1HtBKhbyKuS0O+NGoOGRHMlCU1vw39ishAMk/FAUuqc3JN2Oht8TZaK69/2mf
iBIsb2W2l63TigAJ1JGoQGjn9tEaQm5W56p8xY1IoRbK+WZ9GMo85NAfmTo02a7ogKHCiOZmMDl1
GopenUOjMD8OpR1jK4SV9ljjB/3HxwYnBiZVfEH6M0+9hmdLNKHLF+UOB1WjYDGMyF7zpnGdz+lU
pme0CE6lmS+G2uxFyxzGAZsrjt8xy4+gcTCLwircHy0J9arzljvbzJVrqiSD72g59rgWXueIMhv7
19/5xKFAN99ZkULAo1ca2YttOfUaXXzgdGHfeu7nwh0+xGaq7G2U8w7OMA2BWs5UYWxFAcFmKOfu
fv3UV2drwgMDrwSq/+XwdTknSppTsKiMQb0AidIEUu+tsOLe961xXPYGAdpOUuE+FgZOUA364gGZ
SEz5cTbPTMY667+tQSo7RHYrfnR7b3iJM08i5mm0JqouFo2jYplr3AILoD1OWpxTOThxT5mair0M
jGXIhu4mrcJyVhWYeplhQS/Gd3UlP2aJx42Fms+ZVzs9FAk7wCUqyVveN9IXcyV1YYYCL1DsyBNO
QWts/KlV9DOn4LpTt7OI6vG/htrUDitZzHTJ2EbZ6nwOw0bd6Z0812s5Vaima6tSrF6paAQJL5eO
g6QxKsIEaHM19w82ZbjA0tQcj11PPXZjztmoaRWi2EZ1cA2EiDwsMT9iQCR2XV8kWJ5j3Pv6Zjq5
rUmRPZAxEDrJS18+UzKJrp3Wu4bntQFsgSZMjIYyjS7aPdYB4lsazabfL9VyI+umxvAaLdpM9vqZ
M/zUSqZGR3GGPv8qUPjyQTJD4v+L9l2oVT1tCqd0QmFEy46SeXrEDaU4c3Se/hprk41CJcfFtg/b
GFZktTiZhY16ZxpYdlnV9CVWpIWJHN44mViqm6aMvMMqtbV3CqhrSMt5+3Tq8o+JkMkZXOrJCeA8
o/W9tn+2z2PNMBeRADXDJGskrdk2uzGQKA8SQg1uztw6c5KdHG+VHOD1Iexuz9Emra1iqTsW/TKk
6KrbC54jbRu2nVPvrcRB6vT1tXZqQ1N5W1UGUJSkVP/yCyvzWDddPRqhin36ZVkgowrHVQRO2p67
m5+KjdsdjU030jnsVkgLm0sCK4RY4i0GxpEa/E6F+ITzDn7xCQ4LaFjEWGzXdAjQdvDCeiZ0LAY8
+EDgK3uhqG1IOyHe6bnmXFp90+Br15bXrgkX0y3AhmNPhk0D3QZ/xEHuAnGx2ddj3ARns6gP6CEn
QTUZ7j5RnPZNAatzj/ysDjLHOVfYPBGjIjUDi2rF1oNmXT/yswBgMdHvHfCZDMu6RCCfQn+oJ4l9
aKlkhQ3GdAc9T+YjLpx9+PrXPLV86Gxx9SDoB9JzM8MwpzxXmIkJrtXBd7Gpu7vYVjDe0zGVhayu
/hvbg1ILahzrFkGW5OWb5qPtpLrZsj06RO/1dFolyGPgpU2k+XVq2Bevv9+pmX0+3uY8Mhp1wV2B
7VFXw+T3o8ASVkmuqdz2xw5fh9tB4NBYa7O4fX3gU/GNDQWEwt2aeBib9AyhOrqnKvgX4Mn5Dxer
zctsJo51l1l+oEWe35SspiBtnXgvM+8cgu1Udx6ZK+DKGjIqiCptxs+0jBU1tzplBD27sMfquzG1
8w48Y3egCN7gPooWSTRnJfi2Sd+7PX0VWNTqdafbGEOjuHcj28a4VWMS8xFhm3evT9DJOwuo+Prf
Ct3ZEkY19EU1h1FpHCkYBE240ezqUv+eLhiNStEsIQAT9+8izu29oVDNtR0Ew9UoEWfurFOfiqoY
KQfSbNDKN9EQSn9aP1mwvkyN/LQHdhiUSm7ikh7FWNfa9mEYzc9Lr6r7dJ7ojL4+EacO1OfDb75U
mVhijj2aGhhGmB8i0vHdUlEXRKtE/fD6UE9N++2BSsi9yjbAO0OU7OX2S8cM/+ykBnWWx3oodcxO
B6nCrDZxhR/gp7yNXb271pGYJIrIZnwKquTYuEseTFVkvSU6/17q2TuPFO0Sa1AL/sNkXqGVKa5p
bM0PSmEDhc/sKChNAz11mffXybBon4cZIZZFxWkcsXFuaSuvD5M3NgfsZ7FBpum7RxDB3bdVaVzj
Jq5eWoPe7ocC7WqEnOSZuOEUToP5AztLX1ODOrD56EyDWWkDOEhugeE+SSDyeike29wYERr1pnE9
NoNzqZdze0Po0OzdpJFXS9rbKNGbyxsc3scdvbLaN1rHCQeMuz/ilKa/iYcGf1Y7qzQ/zebHBWW8
nYVwypl7/1T958ULbJaNIoRS5rzb6nmJiEyauCF93HGX9o7tA7pS7moqbMekwjO67/T+okStay9N
LJExNGwfItPCc7z0Vo3+caCl2jmBlKK4HdO8OnMKn1riLmh+Svx0FH8TwaLBLDW9dLUQH5E0nMtE
HEBY5wdKRuLMBXOi6IfokYuSI7AfGkabq9Qy09EdRvqXeFXlew28ESJuQ3mLn2btO5g0hjPE4ZvX
99XJ94NqtQJXiFO2KQHaCRj+DDSFLKcY9sZolR+ldB40oHNnEvjTI8Hw5WS36IBuAn2tdEijFEYS
QvZHhLYuwWHrd7g4nYsMTo3k0Z/QCQxWzO5mfUHFbSEMc4HIvmiOelnVu2XUop3uSOXMZjw5FPck
KjgQCcgaXp5KS0v9DFAh38zEjc6222LvdARCrOn2zLY5sTxWohC5L+QWB4rUy6HK2aLsGNEBEV3c
H/vYiA+WVmP07M2QwHNa2bNytrN24v0gYBm0rmmv4aG2+WgeWp9u1Xh6aEvX2zWxiQuiak2+WXjn
aq2nKoFQidEVJbtHqWSb2neonnjRTBNl9ER1mG2gphiid6tdqn2jpIbAVdYEv6MI+SVLqhZ7vVU0
wU3ykAYsIaBd4rSe4xmqoV0S8j7WHulz9xrwpHsvaIrTUjfqR6ySKFIUUXWgZRQf0q758vqe0k58
KiAlKk0yBgaHsvlUWqOnP9EuUJ/qC2wfR79RuvhaFCK+HKOGGHnIKt/pimzf5vN8sPHiuc4JKhAK
hnunyqwPRSmNGwMO2s5xXbGLi+JcPeDEx7UpawNxJkkh995cqS66zFLFigVGT6JcJkmRBSZ1m4s8
Uc6xPdZ1srm9Xwy1mREqd9rKLgb+MINHN51JXGZIr585Yk71ZKlYm6t4AcPxBV7uEZxGUqunSAv2
xIphL+YjZqTDnU6L5gBHfPAbkajXxLc4jlVGcwSlXJ7ZpqcmlUToCeXh0SFey3fPEiJ1mD3PntFl
mITA+xlLpMvF7L8pUnSH15fZ6ZHYMbRsVpWGTQKk9QaInhVTldRx/a42HIwuh4TyuYGZ+dNQfyRg
9qZ5rN714vGxv3lo/uf6T7/VzSzSOOn/98s/dj//jMxk+NA/vPjDrupRfr8fHsX89rEbCv7pz2bM
+pP/r3/5Px6ffsv7uXn8X//xrR4wf+e3xZifP1cW4yj+ZyGy/1N8fajSh83P/0t3bA2mV1EdOLJs
Yrb3Tw1mdMfAedLeRbQBpQhEOP+lO2auws3sIYprK6/McPhav3TlDe+vFRxKR5Q7CZQzf/Wfb00g
M0OzZcL+sSW1+epolfDrqbZ60LVXHejN+mqHFj9BgpEgypLxPq/6ogUNnim7umims9p7xibL1klv
VkAj1+jKXaNd93I5U0rIzHjOMWTG1ffT4vXpVxVPztYvuqG+Qcpl6PfSreiFkgDJr51RuvGKuB9v
kSa3MUWsiggO+WBlb6ZojosdePbBC71hNb8ZUP0Jkx75FSxmvPKqM/uyDsqqkUdODLzeUs/CD3KC
Tv8pj5Dr88054vYZbV3MQRxpdeY7elZ+5GpExkUTGSBHRCzvsPYdeZYWYcM4T50xMPvCHOmmQrAT
URMfpYMKDmKJbonLt5nJxY/SpsFjXVTQpvo80r94BsWTAAP45GMHwRVXG63w8DEHWQxVwFIUNViU
HitXOBZYx7l5M97Goqj/7qaovKplk72NK0dkF5kxmxgka1WDT5hshyhQqdoovjK07d044v+00/pZ
Gx8zJ29t7LKW/ktce9abJIKbsae+bn1yuwHD11EUuu17hS7tQEHO66MqtSm9mHTUt/1E9fBuzvsK
Zv7M/wmAjrWfkQWK/k49hGZCwk60sq1K7SRkAzXVUZNe1AfiTHw19ERz/9ZnjDH8eerLr2U5p3Jf
m3Of+jBUOvDgaJWOwRR72r1U4tK4MHuMeUJn0Yb7TNLu8Fs5lH1gDKmr+L1jjupBTvYwBJUU7hWr
tlF9V8zee8pJScN6ca1lpdtXsAxBI31JJttED7zXzQel7MAHFktmxDs7nxOxr8Tc3s2yxy9MALj2
B2/Bdq1Oh8kiX+vQ/DVxfPhAcIJmE0woNKrQ/E8OSMjO+N1JOX/o0XireH+8Q3zYYuObMUKj2e9G
EFlBlNRWaCkepnlYJ08HozfFY9qodbUzdYw5kd93imtXJNILdCjo3+NMQS1gLmb1fRXrXRqqhGfL
bm7GTr3QVHygE60Yh08mJqRUivDRy7AVSClbg1OUX+Jkmlo/mmxSTVELxLPi1klp0QyzbiEgKL3y
WCJQURxBtMxJUIyl9iNH1hj4dq9XBmbDqf7RitISL7PF/py1OGaFVe01DpKYEfFD7oLJ9CetaGpc
ruf2XZwSR/hpXA6o3DFCTn0R5HqADwxYdTG69g9wNLqDA1OcQ5uZsNPGTsBo+feplqC3a+YLRhZ9
j+Gou1jGjz4asNCOG6+IA8zkkGzXGxSo8U+hRkbuS+Th18rcJIFUZ08JDLC+6bGv1aYPx4qC7w6k
YH7jICBtUHDOxSXja+WubFJYZIsxDktABGTAOdJyNQ+aRnHfCSftHxpYlym/NYb/nLiy+CKflFT1
oYlEGPFC8Y4KrPEoDavsbzLc7rr9hPJrjSenBo8D+b34fVLIBh+EqRLV3krb/hsyw3YfDGOpGjdI
mOct5ncjtaZCJJCEACguwidCsr8stiKY4Rxod9AUYwV5P8k7VAOK8c7yCprmS+vqLQAHw/kl/PNH
d/H/n94J+hrP/fOd/e6xeowfiud39tO/+GWdoGl/GVy9yGpBeFg147jK/tMPxvkL/yiXW4w4CWrC
KoD2Sy8Uqxi0OKCuIre8kkuf6YViLgV4c73pwRaCkwZYvbmnX7u3X+YExBMcKYiFrhUsB+2PrZod
UrPpBOfj3k4V7RMIseLDAFxBBMiOYblp9u70tZ6c6EyM+DLu/jkqjFmqlEwAzO/1qZ5Fo44bzxy8
3v0I2gOpyTJ9185xekbj4eQgazhEERK8/bZxhL1I68a9e5/HpvlpdkT3Po+xVfkZg/5j4PMyEvn5
KsBF4Hqs2qsAPV++yuBG9DFMCKBDQr3X1WPznut83MWeVC/Ah5xJ4l7GWb+GW3muxHrko/omY8kz
TULkce61XGuv1Ml4F0vNuu4GjoNni/hXgPfcLOLU7Dn/NdC2nGdXnj6o0rmXhSAYoutPEKLkZ+oU
p1YfvBBqPJQp1nLWy8mzgaCUtGXuy8j13vJDIxYeclkuMVdU9rOXFeT1NjIEr7/appT/axKpEAMm
onRBcPxy2CJb0jkh+e5KQ4TSFInlA6AzwyixjP1Se/m7QXjRrnIK52/L7ey9ZZTx1zS2ncg3Itoe
dAjNq0wf3EsMBrQohPGJc+LrT3lybmh6kkHR1vkNwjAIMbRe5tzXxDl7I8+R9XIz00EE1k1/6Mbi
3TUgYM7UFU98deR/YCtAREHicjsz85J0ST3p94aQzVWjCxQgXFWeyYdPbBkIhGx+Gz4SXM5NIQz7
pRF5J/UeWe6cLqeVP83+t0yk4gNU3flc6rup7K7fe+WD01x7wkJBwHv5vZskzoRo0utpGR1rJyxL
fkKjtagvBYF2zSviyegXWuaghKFrQ7bTKkDLvtlCM7iYVbX9QesN4Y+lxPfS7xyzcX1Z8XEOYum4
SZHcj64RzcGbVNaTkgXp4tlvc0kY5kP7je6WrOoJRLHfBZHspc0Hxy6bD8IsITiNUyt+JGNH3GhB
yBl9SzGIfONlWj3nlcb4e1op+v6EkeX7vlFZBqWpHYFtGP0uVgeaK2qaUp/FHmfZdX1LnZy9O13T
szfum8mlNlfVaf5gaVk6BaazZFpQU8k74HNgfIgQbHH9WfGMt8JosRnukMDBL1gT5X2msBkPOf+D
TpYUIvE7ackvttbMGUyWSlV9q21W2dsOO7CgnlN+pO2j/tGkEIbSOR6n3+JBn36ILKP9U/VOFlrS
srDtpGn4jnn0jgQ6pXfUltIzaRN08ZXd1nV5rOekf68auZ7tYxLLI1wQyqRNp1c1wBD0A3ZRXsvk
UNXaWIe01OgJxgaWBzH2jPGOuGmpr3WZEsimHGazv9qfr0blQnkU0zjntGhMvITtPHMuo8GU7n5C
k/ML8R8i7qU3LXVotoph+4JSXutbCPS8g4bT3gFfbm9pK+MilOVO8b7KbJQWa1dxP3C9xAd+u5r4
KBrJz66CH5DrFi6QYCMXd8vYWVet6sUPieeUmZ9RMNQOtpjyT1VK+Wef5tZok/pNw3XqAn3Z6WMD
yzZZGgmJRo1zXCccT+Zh4kEGolYFvbyxwXTt8fmCnW/ZcfWQaiNICUNJcbvRFtl8LbvIgd49W/Ut
xQPIANhJTiXJSkJJZsmcis+75PE3a5xSrOor3MMDfJPnbyp5ISqOnQP5f8r1v52Gama4JBmkdcd0
owULeGm0IfiM6LbOB724aanTV36JPY/ENNyV7/qUjhXWYcYPSmP2fJdbmrzS41ze1pkBwgHG22yG
OZx5svc5gSRRDho63tUCCuFQAZcDjyAjTdln1lLkvmdKUw1kTx0LJuMMYZKUS33bamXFFlNJwwJt
lJAsR6+mDTPHE+z8WE2cHxQE1MFvySj2Sqeyb7rWUlNuGDKQsGjVLMPRd5i+pZNmftDzovsi+zZ9
50inzAM8WWfsfDGzf5At/gOmU1r3ubGkX1H3d8cwNb1OIINe58d6YjUf8UGebtuJrXdIK5NmYFkr
U8C7Nl9TnQgft2yr/KpCiPrME3R/V7S07MCuFudy1Mt2rR7X3heYHJHlz6NAU7Lx+lKE5oIPQlT1
S7LTmdvY7+l95wiiq+pNgZLBl9RcpAbQosweZz5D5kdaNb7X9Kz+ZudK9Nmt3JY8V+rxl6bTzI+T
YTapn3tZ9SarYtybVC9XZGDVdZ4GusmdGHR88TtXsdbyQOWknyMlSW50/N2qwFAiy4bauiT2PqoX
IfeybDGMx3q5qUJw8NaH2hzH92qxrsFJHT5OXabEwdyhA+FraYNNQk8jXQ3ixZQfNfQW7tsZztsB
vC1ZPnl8nh5K6l4dGfuY3KhGaqM0oLjWHNbdSOk/x8PXDTC707J9bmEVKsVgJT6S28kUzvQlKGwL
mfY4kuvyrm/i4h4zHbLX1FK0a1xKrRWh2BvqbrD0dvYnxQNA0WHBLpmmsbjPWfeIebtNUe1Eb1p3
nSwVI4j7ePmgxSadW8yj8iMed457g3TE0HwpIfoseNVRclf2XqVonEBtXdFnwE/YAobqYpFFO5fj
uOp9hCbKYfEHB/j5O6sULgG42um3vSAM53CGjRUqI7SLS4Vuc3eTmrJT95YyZF+tRm+8wOmrKtqt
m2LyaVI3rAdvade7LhacmrqcQ1cuabEbFUe/0ozU+VHVA4bRxZQth8WQTYxpYotLUmG2IDdXc6UL
7EnUK6XK9MkHmoQHuVXM1yb6A7hiLwAggoHyyvcxV7qPxbhKn3TTvPQ77AHTL0NZ5ndqVYyPCmDt
RwJxc6FIlfLlKXYn8gjBMclCpe6KaafgtnjfANCpdkZN80z76Kad+r6d26zAF7mLUyiGU9zvFivN
1aB58iFUktWTMGnKuQj7qbBisGiZ8d1CKGQOFWe1NLQtE3vD6cnqcHmyPTSKJld2tosnYtFNMZK6
LuqKu5lqwhioT0aK+Llgqjiu/opZ1mO1qK+ui9GTAePoZCD9I4/VEyrQinMfUTUWlmm3lofhNyp2
vmkkkR2Soeu+UVX2wyRkDv+UQk0TmDklocCLV3dI8eQUac2ra+QEBJYbvgc+7Bt23igrLwirSXMY
bFaiOtkTTrFF9M2YTECHEs8RPOAFW0cT3EN7Ig9sLGc9SjKfYAZ7S+fJ6tLMLNhGzpMPpvXkiZk/
+WN6T16ZKflF7+PVgoemTFn0O/RO0XAjU8VSPXky38TZjVvefjLlVPXVoLN7MuuMQKxxWhXunNFJ
Qpf5GornmFxO3ATYv1t5Nh3Lrjb+BrDsHu2kK8ewV2zxSX0yDgUFvqICcpx1wjFOcRmtlEh470vI
i9iPLlqLF2m52pIupeZ80VsJwtUEX/QmH8kQkIQxio47yCghZloyb0u8NDucP/G5pBjUabPyRsdL
YA7czsiowhk2cYMhx5LpBK2t7mOs1suAywhiRztUaesLx6youxlywjUTS3G6dkak/ZgGYxgu9Kgr
SE403T3oc6RMd+lsZBNeuzaMOvCZjYL7eFa+sxVjcC/ELB0laFOMieCzerU+XgqgX8mHaI5WzxyY
AuVBYCu+YDFlLBUsCjFgYcrGWHGXPZdaJ1I3/QY9uAY1n8hIb3ZS8zr10I5xa1L7aoGHoDrTN1O+
H1Aqyt/MWX5dT3l1Oca1Mh7BcAqYK15ZxoGMdaMKzCxuHjsmOucREmHhPFpZNWIw1KA46VEJoEw6
a9fAKzOqnwQqQ0AIPGhBXzZx6S9KS0bW94v9JtO4XsH1L8WHfPEyz0+mReFYhhiWHCaFMBufeOX9
BElMXJX2OEI0zLx8DJcizT4N6egUx6d86b8LUP+xNuv+uf70OcXqLH1eflp//mf1yTT+Iq1GfXfF
yyFhuDo+/iw+mdpfwPTJ8gCrU5pCtfG/ak/6X2vi/+Q/QnXJXhHCv3pGmvoX3GhMBD0SU3r9NN7/
oPb0MtmkfU/LChHHtYHvQX7WN21Rr1bigRNW91tNxhe2a/dh5pTe4dlsnC1k/BrFRbUXWX2kCrdU
AJotiwf4jtpMbs7XcdwlHxFQ0s9k6xSJSSKf9ZKpYpBY6pTQLNy0IJ6slZtnNa1iTDhPpT1jXNLT
MOi5nlAbaSL3zh0GtzugsW+GbY7Xrj+ZuhPETZ+NUFPH/q7xbDK+fhxQJ59lau9KYEj1DQqMunG5
6siNvhGLiSYAsBS5S4kpOU37yFt8AQqzCydLH45mpkXpxbJMAyJSi5kgPdJr8wBofKpROqUDQECm
DoDO0qRQ26vYa4yI+I1qiN+YZnyPy5ZVXagDgWjopJWt7exoMr6ZKMm5FyYEk4MTGQIFB5fcgD5R
nr2JalNQTLfldCVhhr61HE6tN2o9qR9nHQ6O79qozIwcu+ouJha+NXXQL/s+5sjdKxk6WwfyxbKE
F6IuCFdNsib3BA8k/TwaLRcQNpoNwarU3exIQDWz9eFamPbFFCXRx4rOixtYOm5qhyaHZYoSvhdl
B8hFoth5UVqNVwoxQ+n3uuNVCFrP8VHocumvibhMzF1ryytDu8ML82MlzOZKZGgvX4jame8iZDkE
F6w0Rr/w1o6To8+p5Yu4ah+yJvIeusabPlSuaH6MpWGX/E1ffIlHHTc6dbC+jelo/KAFa1WfFSda
Wmry06hRXACbfeElCgewlSlDeqEtmpS73qU5d9HomLa/9WzOdV6sGDM/bt2OWl+G/xpmFBOxHb3g
Qf/SC2iYYa1POtxmvTcJFzQ8Mg+EMfQP6Permb/EA37Olooi4FGgZJbuIcyoTmDEWQ/DAja8/OQO
Lro0iUWef9Fy8r+xFhwS//tw/mkVv9oB/vPhvItRsKhfHM78/M/D2cAOHs64RgNQQ9RvLeT/Opx1
k+q/RWeKyiinimpxlvxqDBjaXzTrUb+lbAlfAG7Tvw5njMnowFPoBgOMfD1Frz85nFeUzbPjbGV3
4kbmUp8DK8YFsZYnnx1nMEtrTVB8DeTqhD7RMq+Ly6ZN/Izk0Sy6fZu+fzYz5w/qnyNSr4dAxW3F
vfNyxKZM3EQsOIkTFV4Zan0oo/RMvXnrp/FrDFI6kJs2InKb8rlNvESm4pKEhNkRhX3A0vaP6DK9
SP03k//Im/qD/U34l03g/YxP/rFRsEUBrWNT5l6Z4aBdOcD5cs9ndC60phDVCpEQ35LuTRHhbmVT
ZbUbP46V0FRvSx2Ywfzj9Wn9fVwkTVhlmM8yOFWZzTunwzAnOWWGoIIxnEf1QRHabR27V7axQ7d5
N2XNvV5YB9c+06tYl8iLJYQ9EtEDBX7EnwB0bQbuXaWOUTvKaSaBkaCKWfmG0+wKqgE1YKDQ0aJz
SsK/rVqGBDGmM8XcwbC4X85xypVRUnCktNPMX7tpGi+dzCXxH5S7UXU+COKQt12ZnUOcnxiWIApM
HVa/hBlPXpHPNos6jS3k1iwJavi2mg829yuZVLeLpvwocxka3qVJRvDt9S+7iTjgZtEGXFlRmG0h
srj9sK3mKsD04iwoFBNNx0Hri7/nwi3/UAb7aRyXwwZ6EsBuZ9uts+PCFl1b4ZqNrmZba/tJz/1a
ra7kHJ8Jo162t3CBokivYYOo4q2Hy892yUC6B8LUYi6KVpufLrdgSHwKB386b+sgtFdprSA16m2O
tmYpilpT1jK9QP6qd6Kgk9O4e32Qk28CmxGsHbUpaztpJeU3MYxGFoikjvYKojsQMpoHI1PPtbNO
jUSnmJsEujXGO5vXiTOPThTcvKBI1IBzO4CRH7D5zrzQ76ttlUgD2o9gP+tgy4tz6gyOYlNjsKcn
7x1LvEO95swQpA/bE4MxVuYUlyIaRdtJU6Q2NOraQBk7TVDXM/Q7/MHri1HU7xa1DONKenk4a8MY
GoqXXwhvJnGtKP/qYtSQZOitfgegqz7zYCeea0WHI3zJuYIe/GaKpxRVbtpAORCeyqFeWUZyX9Zu
9PaP1wxAPtblqjkAImBzepWKZiDt4GaIZyGCGNNuUQrfFOckkH6/BRHlIU7geif5W7W/Xp6SOElo
fZf2eYBr7VdkVKd9TG9JBSESqrml7HS1fvSc2v6MMQF45toGR6e3Q3eZWgCC27hNL5CPsY4trKfB
GUDcDAYMJzyLIaQM6vfXZ+X3awSkOu37J7F/ulqbe9N2gHfj+8SszO+K6bsT3RaBfj8bH14fZkt8
Xc8egIQUJEiZgVxsmbaat4xePhl5QAvmEh1WKtlticVIHaFYVCFn2waigwPkz9TBbN+YxMWQQ6YR
ShwfZiWv7Z1atPvXn+r3m4XQkBbpGvThkrG9WUoaXuo8dNyhVE6BqcVoDI8PeX8xWMcee60LRAL/
kD3wNBGY57IGwYoz7Zt721ZK0iR0e4LWdHa1dAsfYt0lRPAzjdntroJRsgpx6evNqSG6tvmwGWJ7
SG/xYZs5Vt7QjIrCQerdmVFedpvRCd6Msj7Fs7t5yevIKKuEvVvDvUiM2AmKerGv9NFod0UJCfX1
L2ZtzrDteOvfPxsPvGOKBSlvZYkbU7ta2o/an54TT0MYBtwfdMchQ24/EMKFovcYwiuuaRj5pZv6
tXkOHL/lE64zZ2IUwH6gOGNxv7x8Ez3PSfErAG6WFcvrzlDsQxE10+fRScZbVRXdQ9fRhkhp3E3l
dNdpnFpLPSzdmft6ewA8PQcMV+h1+HX/9roTgrF44M30JKHYjxVMZTeCcpyouHDo6ogvVn1mzWyp
Ej9fnUCEUxIipbo98F0LhJ5aAU8wnWE6mPDdAfiAY45so/AXWH/vItC3SCBjz9kaY2gj67qf8uQu
12JserJbYLAXBjAdzW7f9210hgt7Yo2BjILHzbkHlWMrJGotJrkRUMnAjGT3TaERsa9pPwb4xcP/
/eP1/GKsdX89W8+tawDmzzgW5zYNZtX4bs/efkrrM6+0rtnnycLTR372SpsrVoUlk8iFyF3GnnsN
/vYyT6NA2uab2UvfznpCSa0eHpACOKcUeuIYogizZs7EasTum5EX+tNALgTL3FYGfxJ2foXG5bnD
7vfdxLUC2G312lxfcysOxuWImX2qE9bQGPbTsryYSft8q1YDq7H3Ios/1JRBvYj6/ZAcYDKdOZh+
SwQJ3VnYNsZH6KfDztmchLFSiglFOAFaOv7u9OZtYRTv1BpCH3jZN5oAb0H3p0sNXxfR8Q9X0Wbs
zanY16On0vwSASJ0tFQBtqQ0VM+StPXtKtoMs1msWiMBJFBGCFo57xxnuHCU9KGnxOLbenNp47OU
jzM6fcPRcBQTxYMqCbVuPLz+sr8dWOtTUFL/v9yd13LcSLqtX2W/ACbgzS1QKEey6I14gyAlESZh
Eh7Ip99fqWfPkdi9W9Hn6sSJmOibKRFVQCLN/6/1LfQixOs4nw8YwiM7AUVOh2K/uGmz6ZhrWqwZ
xb1Fly5pqn88QXK98zxAbBqvEayMX19R30tWYS0gIzL3rI8gM3CpNy5jynW2C0Kmv/91P+RSv7yq
58vB7j5rN30Mmp/q9pk2TSjveZbtHOwzmR8zZ7rtg/wIW+rWKIIr6XbYHpR3KYlqCuXqoy/pfjdH
f94ZnUezZyO8BK2LcvDzzgj/xDzOg9FGKqvt8QFHLnMUPSjvWhOt3T3BIZrlfWlbTbtdykk6d39/
G/40bXAQxk7LhEE5h5v6afdS94umhoFNoVDzJXcZdqGb/cMKyvmwfUYWgtw/x81/Lmc0RV5R39WB
JS3lF8cZaRpkN/4Q3Ll68zIka/R/8ZN+utz57fppqp9FZqmzVg4HRk4KhmiPyzTe//01zm/gp8Hz
y0/6dNsW386oVqnuvLI6oTsjwKwJMUl4G5kTfvODDDSFn6/HwRhlNfPtGUBOw//X35Q4wLzLKtPo
t7d6tPQrmTnOaGjdx6jctQTKpvnapnc1AZF9SHCscfR0gBaMjhVKQrhXhamocNzI9wt57afJmD1n
qe+Up7wwau8o16nACT2sjro3lbecytnQXlb0aheW0pV47fsWQ6g72M11JR3Fri0rpo9uNroPo/fH
veja7sb31gqnm5+b1wlYbPEYGIqIB0K51eW8BHdeUfhxj6PnkUCg6nY2s9m/zKEx+ft1DrQvRpDj
IujnvrntME9GhtG7SeiqacGNY05sSJS/XhP0WR0wd4B+QR79kbOsvqRlKq/MxvBOhYcQRhOD3NtC
fDhOr+wDWOoACPtk0EpPM5XCyW7cs+3K1kW8lmnq7laTA2JUs5tvd0ltcT7qAvFW0una5oFhHmsq
ozPACz2j9NlnExKAc/hwn9SXbRAUeQRYa0wO05BbN2IotiW8+IuZUM9jawgAg8JGJ9N27rOuCdXt
ndXQL3Wjtm8RXlmbtVD3Z8bZqc3r4YAMCSWk6PxtP2bbpC3q5GD0iG7gIGbxPNfZsNeapMEShpil
ioaR7MZptIdNhSbmupsG82ZIBAHJlVNZWxjMywYtgRrv06Q2H51hwaVkq1w6G9SCmGGAl6oLQ0g9
FK1ZceOqeGjo6YRa1y54M/TshnDx42xD1lc16jNfb3eVFN6L25T9Bw4bK0bddWX0qRl5IDoyHUdR
tUhCL31O/0u5fPhuxf4eQr7AQ4NOImyrnUQma+qzFgL5cL8hgskKtGOAMQtVbrR8dmNPebKnq59a
p7YyxY2BQuyW5zVcI/LTSY9s1btDrl2o89BSDDgl95mEbfjE7KetoP6wpmVlL+vfoG1cOYBiBiqy
Kpwb2yRfU7efRa/eYVVj8ymt+tLoZ4IO6vMXzIU8TI0rD3mDEStyU+1gSvMDwTLZcWLGp1eJHN/2
guQpCLVSPBZLWoYuHC1/wlGWjfZdkn0P1t6vQz1dtZfFaa7XhmfMtGSE7Wo9KKtrolmt8uhJ8oL4
kLavvHU+duflXlOJfyH5qJPI0bzOg37lbNKskSJyLK4X3dgiYbiGIWVGvbsa+7niZA+VsVzaWJX6
Q2m1U49Ak16Bk56LXtMUIo/NX+uerUuPXitakvarpXdF3OalvIIYo45snMR1yRv2bV7oaEaWmwEU
6F5VWVxQljPmiCjlNHjx8CHMSXVdDuqxcl4k2q3RmB8bhkd9a/rZ0sQ+2NptXebjPusDs+bFrMX9
DCXYD3WjNe9H/cNWZgmjYty4hFj6ZfaFoI+3VGOYLVi90MiRlcOjHx4Eha2LvujLxz4hZcCAJxJT
Ic/EcWBiayfyyUYNNojmml/7nNTVvO2DQ5UyK9C2rUJdGFedtHF7D+GaEQObBs53b8ov+tI51hnA
nVXGauh5gYSN88ldqhjCPto13VQTGhKS0f2heUqnUqJTNszQWEnOnYsuzqu+4hzr8+9ntbOzbG/7
PfTU4JBVdmjrwSvYku2KEGxgeShVvgXnjxpzfF48sdELiKx+sSmNcvg2VmnfcETZ9wZ+RVvG7jLu
5YjTcQmJpAxnHfH2lGxYBkKgkwR2TdK1nlvciiQv9y/MY5vALfXpiDrpyFG344ypPlx/QBsnZShL
74m27HQqXKaF1HWKsFVikVtWJePd0GfE3PBKNMbF0e5sdaULy223OQw31AeKY9OUjv3Xvmi/+inK
Jr0s937hIqyhBd5eS3tI0OcVRhe7tX9vpTzp3rGz62JUAKTQ76nt2CXt3SIGxfO2ZBkSq6DfmGAx
Inu1xbtSHhPpSmRqbxRhlU7uk16n5V5Z2ZVdJ5ckJj7Vjv1SoHaTPgEXqe/fuFa9xF5v7dNVtTeO
mNq7llB7hOoL02utzTkmQETqoUcz2Tg4LdLwI9o7+xbWSRsaC0HrYRa0NlFQrA8gDJ6HGnRY4o9F
GVd1Oy8wNeAaBFO6SxZe70Rp44ddyVGPixUrxkM91OuNpYtlp2mVdpm6ZeLuVF95F0ON7Z+sBOVH
eV/ZV6VtHnnlUlTVjbZBQ4kknGo3+tRwHnwkSobxtR+XZ31aXHmknWDH4zQnXwOAkGdjo47a0XFu
SquSnNfJpJvd5kqfhbFnU0sI2LLhtIBweT3CUMNhJ2OUlWC1KjuaUIyOsl/2uWeSCXmOVaH4N/pN
5LLzeC5KyLhHvURGcNenlvW9M1o2OHIGt+N5sd65V5aeXVEg2fVJHytvjtDvJe0pn04oXfcjKpCo
KLPmUJZ210czVRciINz2rlu78ViC1sMIbOUV741fvPhptpbHPltWAzEXSOSsQpSNj3UpeaF5RZ2k
NbtD5xyK1OqeggVQHnQXK8TBbLaRX9dlcLGkDlo66hNEWRdgF4ceUUC9UsehSuqSuq322ZyqB38a
G36gbIfH0pomh71QiwrUrzOii1JP7ZN09DZsfL6mulV/7RuE7lFjyBdmqjdK0JKS+WD3m2AJ1tvU
1Oa9cqv2VGrkRW36RF/yqE9W64Sqj2xjI13WjilGEArSrcIMlwJpR0hskODQqDVXi7eSzOVYxaMm
ugbB+FQs+xLyfdRQRkBfg90235utN/ZRR17oCXK1/9p2coaQhPaOJcVZ0o0JdbKnWQe2aDPlMPei
0mmeg3qJisJ96T1wj1apwVYyp+VyMLWDI9v7BVn2a+45w660VbuVJPJ53L2zfiOf51NFZvZNVntV
mOvBs1UM7ZX0tD3SlzkjyNmpdp4UZsSn0mtjQdsXeczUGiqc0JgSIMFmAxpJr6vH3kEvt2lnqRO3
HhRXQ5U3YZGm6UtqNmxQktxnDq3aPQk5yD5NR32x1/VUL70PnoyUjcyXkZuvgdxVK6hzvQ5mnwrR
cpvYyY6ktgvDGdq75gxqWjmbb4bMJuB0zLJLCEeHIdMtg8piGitVfemK8TDXGE7jVpzdWg/4o/vr
IPGeKw17cFrjm3JkTyEQ43OCsSXUbDFVL6niNlyUOBl2kgUhYhJLTr2wvb2tpmsk8ve+cJpNtaJ+
5EOIz2XtVneWMU1I0nl5woY9r4a53L4rWrMMNVfTj/badBe+mfUv5brcpaVxSxb4s7ZaO9zQQ7ov
8d0k5RA7Fkop/mLqvokZ326MadeqQgH148bKWV3wlXTKnm7ygUCmsHC0JAgF6qb3Gf/K85D43Z1k
p3vd9vUQzb2SD6OSF8RioMPHSn+XExuCPnjYWWLwNk0jxYciQHVMuuVFSq8qYc1Sm23hHcOvWzYY
rt68Mf9eVaDDM3NJZRyAtD523niVF+a8I2LP2jW1qW8zkT9ZVtOAjhmrzbxoIkSTnYbjXF6kTuNc
p2Vh7jTg73AN0B71I6/l0JlxMQMRIxluucdoDrExXxYRapLgmyZ/c7sscifpfXSeS2EALfx1hYvN
zUUssUVwEI1c+tb22Gi7oWD1L3FuXM6GVe+nJpi2rp/1wH39mlXXJ2NUQygbzrz0G40gdt6+qMnc
m3XBoS3M9sor3ZK2jWiL0FmqYXdOWoxmWbJMm7R5pwvLmaCjL12ycxcXa70xfCwFjrdQX7sWU82i
VzthDdjLPY4gX8cUBx4WJDOy22x+7RL2PU6evrvmQsxikqZsk/u7IGheaxJN40lPVXXZdt0cMmOs
A6M/E4duNMarVrKlyoZhuYbqk258Ry7NtgjQWbuk84gNOvOUZhi1QWIJsimWhrttbVo+ds7sCSgG
c/6ikhonXqYdukUSmFy0hc0i6WVDXFjMoVVAzK3X5k1sCijfixpwluX9e73S3ByS/FkEyUTID/sn
7LBM2SKbSNvpRntveqnY0LTIp7ARy1NtB0h2G+2ULuKjMcfutnCHutxac1BeEzlgm/uBSRNHA/A5
FRkDJRfYSC1hD7w19Zuag6A9ckJO0otJmbK+XGpzVQ3beKuu9pgmsF8mZzkGB8p02YyGP5VRngyV
2Afz2C2R5bV160HeXZbhSlSDR0sqITJzE0jBd1uNQLh3HZUaa0t3ZTI2+aoHB0dUAEbR27VjaOnF
2BJySbdrN9lQFsKuGDSspegMx3K11ue8Ay4Spc7MFyg0PFX0atJQQs4J4UcEbENr0ahntlZLsbM4
yy27yreWD2v05FtL3EcaFkLU7IUcvXxcezTG8bys6yOlfGHtWrkG31NTTLj8bU+SVWhlN8COhvvA
Tccvo+kkdZyqNVsuZTHNRz5paK9z6qfVrsg6/ymr1LRGIB0X6z3PZXDDGaNhCpaFZV2z+/Dmp4xE
nxgkW2BC7tBW/2kitzW5zhBfklokFy+/JKPUTU+NteoOcV+pZDoCEsL6M1xKiP17/AJ3c92og1a3
Dr+l+94NYokypybKVFacqjAKOJ11rETdBs9NPY3jBZXnso4wCwY7IZxgl7P5GvYLdL0NtZwaAIKT
ipiVOnEZjMFptYf5inb7G6L1C9wpwyapW7MPDQ2qTcisJr7OXdo95sacXcpuLTlfGTVT4GhnlKwH
e3lE3OjM004mD1pwn5N7mrsNp+6CSUVFEl4hq8iWVU5O2anJ0I3Z3/O0ve+KrZUcSegzLzmHg4Pk
j0Cj5ciq7wz91iEQbbOkOq4Q0tK8ag8yy3HItpw5nWmEGSaZ2bHejqRkmrl/mayKOMx6MOLJR0h/
Vrmeyjy5wKkXS329sLpn23tdVRCpzsi3ibU2pzTH537bdaab7KF1YhhTimF3wiHY3Mr6DA+54YLN
y2ySfjVPxaso2NunCuaLcaWS587faPix7OVi7ccEMLFDMa4ADJ0V9jvVDQ0DzWrnIQSHS9nnl1mr
D1cDRzjXh7jFXXJn3J5G0uUkVg5IXXN9NxG2+h2nC5j43FEJEk3L7x5KNv64JMIAe0gydRdQcaw7
MGXt02y2j/KC6ILu0huB7FCk4a93RYTbodIG+9K0BlnCGKn7TVrpsTCNk9sWoCFnJDHaViZzZmxL
XSTXuYtq2czHbMPxvAjHBda19m66WejWGFbdQUU6c2ytRvAeMloJAB4MI56n2mVyJ4c4n/KIJME4
4A55VmmEgF+qg4MDqYzzzq00Omg5kBqR5gBbaze7XfXK0rZ212TDVeVA+TIh26h1+eqRioCmVZMi
TGfLzyIGJCcZwm3faqFRYakbKjAdpff60hf50G3J/MQJd8YgToHZoEsq1/6UijahemMlaHsynS/M
Lq2Mx9azH4Z1uRBjmvmhV8svi9APXpfM7NfscZnjJmXEn7TVwK41Zg8tejKMF579vbetXeX1z0PL
kWtfVUPmUZ/K3I1HZ/Jk1LBPatblWPCePLABTe+GQG7JvkOXi1TZOZgG9SY169Y1BJS+25Yawt7Q
wv6zPNgupBzqXG2UG34yb3oPvlw6PCxuLd133B3JZSF8cJIqdyKLhTky1VntjzWT+a4mLrgGwz06
2hW5IMa2ybrj3EynCZk2ZbbgOGpSnkbSNutGNzYrcnSxcQY1yXQzao6RIuearWxk4DjiEkk9VOQB
+zD1z9q5kgAO6CxM8s1I5mIhgQ0liFdXJsUDgbiOysGiRdlULtdTLZgV/Vxx6PKaj7IE3nZb+0q/
DxJaQJHRqz4P9VJ7bgTxzPhE9Ppa1PrKDm9YksPot52ZhJ05tmD6E/DMx8np9UsLNZUfJ0nT12wW
MkZZmaqNmMSC449SBXYYJeqHTATzASNi9txkVlFf9pnZaCCQytaMU9cU8/WaTGmxU+bqrUdDpg/2
5K4aoR4owhGfL/aHLtZqjnvBYXDSzGIzUh09BLU5fE1sd37oWfO/lXontF3ZIG93gpZSn43Sn1lv
uC6Loj7UuhxOhTYYW8G3vExg/elxYBTpPsF/Tq60GBpsxSXSsYPv+7jPfLwb/rbovaWttxSoZeXc
ycHLkoXdkgqyucWpIzl0fsHPbHPA0uylh59j9B6ze0iMIVIfY5sluNEXmrNC08adciEV7DKJ3XFP
xF92w+bJfqTwfQMxpt6LyrIuVr13rhdCOTfGaGkbVs+5OCJiLx+KiTFF+cEgKLXSJ9/mGFYVTow/
klL7fil1HMkIyDsTluHbPCOR0XQ7wbeLP8vBpsu7v+7/WeuAgfdDtgSwxEYc9Tm7DkuGyrJm7qJ+
6DY5Va4za9kNHpLlN62dz62l84Xo3LkGrD4fZeWnLqK5tAO+DHoUtA6GyCtMGVVG8Swy95mz6YwB
muOAM9nNb9oVn1tKP67rIAqnF62DdT1/r5/6Lxmq71QrkbRNVVXu9C4VJwzO8jfihs/dyfNVHERs
8EE9rDefb2M6aANQRW5jZruRVRtRWsEFVp6/rTFqHYYJc+HfP7jPcoUfVzw3KD2PThkK2V9/15BN
q4WRlqm/utbWi6C3yZt1fnORz42e80XofgIhpbl+Vv/+ehG2lDWyubMekLhIkXPWioPJglBb/OYp
/dWFAnqfND+hPhOF9OuFZGnalXlWW9iUilMt2RW16E5irNs7+Jq/6Zv/xcWI5wSNov9AN34WpRWL
Bmsed2AEt2yLXDxig92f8aqW9Zv79yeBAjcQPBFaD9T+54T1TzdQ94o1RUfO6HsJrutk63aPSRVL
loW6oyyeb33n4Bq/G/N/8QOZ5PiJ6JmQ/n/+gXkXpKmecCAq+6wGYt/qzwtm2agWsOGgymu/uaF/
8Y6hesTRgPn3/J59+pUQD8yuXBkmgUgxyyq9D0fbiP9+wP/1RVwYPcgJTbgjvw4RR2enMOe8Yp5B
AWJoBSfyzP5n6CGMcww+0E36j4Sqszzq16uMtFH72eLW1f51Nd3V8zc7u+vKp7//LZ/oKf9zGWZB
LCfQqj53UHWXwFxZkNJtlnTECvHU5/NbyUI2u+XRKooblDtbC/tvWI6YjTt/Lwr30vTwns7+o1lz
m7XeXqOgCW68uf/nbyMvIqpQeuQeesJPc0s2VH07sl+g6mRUe1lTmZ9WWR86pDiRhZho//e34/zo
fu5fn7vI4NExTwLhwmjwSfwAfgmLuuQt8ftiF6RrVPr+qeiCEOfsHtzbds2690GUL39/2T+/JoAC
keyePQ288Z9DDHNW/1Z4HS++rHasHJtlyCKnd++Swf/N4P3LS9kOTgbeygB/wa/DaqlbYU7nEkVF
9RfrHFxxXHAcsH+zDp3ftF/vJAsC8k8WunNY4ud8+pquVtBL5lGAmBu6sRu4CbSRVUyczGY9R6Xj
6v77u/gnja/HxoEEh7MwByYYE8Gvv82fXavTPFb2kaSHcF2MHdnk8AFzAtta/bE3xJe+6fcp7Qt4
IGCXqNVZwx2clvY3X+VPvx7uGmm3uL5wOZBO/ekuT5rRr+Is7XByfq1128xATZIqtDoOaOW+/p0z
5k/j9nw9POZnjjUU2c88L4d2lt41Js2BuLwZLlTYbpD0PQ//UPrEDWaXQpwN6vKA+KRPr2PtUjpw
OTGQhqGBknZajzi09U462gOb0DzyzWnz98/0T9uZT1c0f32kAJP9yqRXB4zgWwcreio12iT0GrRh
W1S/XSXP7/dPoxaNIPRdFiysXIQx/SmsCj1SO5Apyw9sxqPhJierrzaS0ymFkSbdmyrYpsDLMmn/
MWD+kb/9oan4369Y4x8G7P/DPN59b05v1ff+84fO1/nPp/4fQSEzRv936+RuzOvvb/8Vfx3fhqbL
fyUsnrcJf7go4SviuDqL7HgcPtwyNp9/WNydf1GIxiJJDrJFYo153vD8j4vyXz8+fc5GNImUAiH8
Hxelxt8jSJh/hm2eFgdEh39io/wR8vzzeNERCuOcMilrAoNgOv11eApR0ayBx5mYWZvEGv1ba5d2
3vJd6Rnn1lIzymRjGavxICmKeOEytjV1zdoYuquS1NN5U8FPdOjvAMcNF48EqjiZXPES5K2TRos+
QwweA238mje69ua01D4vbD3rJaRSvek3yoQTg0nB9h/0ek2AOvocXwhe8d2XwRrRe2DPWzltU9+J
NUyK6GbsbDnY0jLry9HTrDaULR2Nw09P8+aPW/AzYPDTBGhxhuOxYXA9r97o9z4tpARQLY50fFpa
OfoYM9eeDNwAh6VU2SUpfcYOXxMUn6Rq0ue/v/Kn3dmPK0Mnd32XZZwnfF4Afz5mGaNNyVgDDQXi
cnQ5rbMQyN8kWPifDj2ITM6DzmFkopz3sV/+epUVSlQ3ujgRx8JIz/VzSoi5Es4tGUbINQ/nPKPp
whscOmrapE/Q1minYsTWxlHE/axcQO3LSFByhaIKYWvYq7S7tLUe/q0oVlSkWpnSziLRhbYBGYqD
FyJIg0Kczb2NZoHJ99EIJuLch25o0a1TvLc5tThTuRmHeXDw4VvjxqNWeS8o2X0Du9QCZM6AEs53
Qnnl3Yg24kvXetlJZJn50TWLm29kSpb5EW+i/ga2sBFU+JEwhRS4kk3b0FkO17WV72ADyu9glCkH
g0e12mNlpTbInxWDV9yVSi+uEMoEamM31dwAPCF/LG5tvf1CudVGhdP73XffnejbLEL5ZixUAqal
oU5CXy0tkwHi3Ojqe7st+/U2YbTfBGmZsSUzm6mIbWkaLyaCjyRKtNHIkDhNzfdqNNWyn+Z2uYe8
pNuIsQI6Oj3uTW3jkCMebFJdJuJCnEFwlF9K8HLA1SgISruhI690ODCJ077bTlqSuBVk/e9ylj9t
U2BUnLGwDEzYGKTQYcH4dexoCl5f2X9r/Kw5Om2n3U6U/CXJEihVZog3qpVtOPKDv8yZWAAyWCeI
5vpmboUEZJil+x9vzD9ae/7/hPsCRTkTQf73ZejQl2//dRjGbpQ/2/j//e/+vQbZ/tnKT4XjXNzQ
jXMg8x9rEAfaf7FZxwftsO9i68As+O81yHb+xR4bHb5z3pF6+PD+swbZ9r+A6HMG54CHqRgE8D9Z
gijtMFx+WoN+2E/5AowkeC9MtZ/WILlWddcQJPXYOca3+rxBcnUUJl2RiatGBWZsusVH1qKVpMh8
UkaltklWXQ4ISQkUn67GbLW/8UqmNTMYqabLYN5CJGpve5IRKVH5y4GO6HCXFISrkxnpXOtF5VyX
Exg1mw4snf2Mki2gEjWuKWjcYL0YVfK11K1bTxbZBpHQS8VGfGtiS9h4evptNXIWNy3xQ2hm96gl
Dn3hfzEmiJbSRtvh9pTl66mKKk/Bva+sW/rh7zRCXpMqWcLVzwtaEv4DJA+6WrS1YLYOCICYdmgR
qJKOSvEaCPVEevajmVWvZOaBTpM+wTzaW2Z4B3ssP8akacNCt0+5SrcmJpGD1dAfs8z+mSk5wych
jRdYfe+U7R/61d5LLWD3aXLxpXdPia0ddVYaUpchiRd1dpGNfQPv3/Q3YIP1jVH4DiV/Ve/0gTl8
zPh2dN0XZBT6U5LyNcsqeRhhe9OZy92wtrhZbV1+gIPSN0OgP4EoWXcrevyILcRAKij/QWz6De0f
OEWd3623ubxOTJa6xJv9TefUN71a9HAd9DLUqyb7luIDDBcKqnt76pPXWTrJS1p42ZZO+HhTTmV2
g26P2G0UV5LiNG35koxKtFBM2ql9DAbVHdB/IeJh/olpLzlRkXN9T+ny3XUa44VljPnXg3dlq1Ju
W9WRNKnn34jMvQ087cixmruf5VWkNdlHrWUfuZV+5JJO/4S0tFkXf0OSgdxSwwbo2aEX1pdV2+eT
tsQMkzwaglTfp2gyPMEC1EvD2a8KNs3YAafKgboc14Wfz7uQhWKaroYyR2da1wQZmmD6U3N9mvzM
3k2NRnizMXWHYljFEWSk2NZ4Yp7Llf5omjHA0qTfKX1+SqjVRl4/ZRuOt7e9DagxTRy2d7p70vrJ
OeXSbr/W9HFD6XeAXKR9m421jHXPuBVN8Y1uylPR8r1ZfdWVnLXlsRrRSgwDoygdKVLR0nxw3cmk
Q67le8/lrxBQelN3JErk7dKHy8xTtK2B846NraZOkwdUz++akvf1yNNvCu6BkD10uvM9r2UPvM9w
bjWYkIiR6a0VLWprIW/0ebqa3PLSyI1moxSNvqTgTfIaD8luzWDvB0anszg722xo5zYMXZCy2UbT
5vQyqHzaJDqDu6lvWsvLb1XhnkyeJpo0+aItZ+3OhLwCN9m+GZp79qLIolTz2vbqiUzjMlx18ykZ
GCfrTG1fq/xhkw/1JcwMe5unY76T+Tka1S7cUPaEFxgQUh8QrHlkMOrJg0SbjdqBEx9G37jUkJae
2USdPl6lfnmpJN/XI+ahN+VNMzGesFeeWsVv0gH1onWrJOoHXe2NlGAFzxymqHGKD00iFinZR1tm
WkXtYk5RoSckSXTIUSu3TV5/zH9NX7mop0svBmTuRp3OKCJi5ElzVzPS8RUgRhr6yG0ziTafZ9yW
SxAhb3U4t+bvvWmzLyRDxPTd5hqaNJTfs/Zczx3mXN8CCKjpCCLw3BOlyBNpOgO5X4rKRuKG5JY0
Bv9/Sp76QQ2IpquAycNru5fa6F7IrdBDb2TKX4OW0tFa33sdOwhogj0JhNyYykH8oy9mrOWVD2JW
PQmX0YPt8iGZWAV0vgz90u5lzFgpZPJmu9kHkNfugIodDp+chvjH364tE1WuckhK8R4SoVIUkrrY
CCXe14kdSo/7adOnRE/NZSu3GSoOeIbWrs7WpyQvPsw+9yKV6MYxmOYrvM1ovFNe2bJ2crRF5WW7
4kCv+Pesnqegn8miSpZYdSxLvl281nb30o3n3qRPm1DX1JPscSdIZEYcofyVkuDYEkNL7Zb0jkAr
2m1BpWKN+kJ1V8EoGGv6qofzZOYRKQsnS1q308x7p6fyPqjq11YrHos2GZkLGAuiDdKNN/JobU52
SDOZihwlANqW7slI6b2VbDPvLSFJnhgKCUGWZ2myHCwj8rV2FkckGN+kUVo0nAcTNQJa+5nz5LF0
pnyfmvYSQzwxHnAXOtGELzUalH07WyLYOaUWHHDbxOlUIxjtJc82cR/IHK0wDkjuscZ46YfsQ031
vbKbm8URrwtfK1pTPlw4+Xu68k9TTnpFuz5pg3uamrbdFebk7XOfrSZHN0EzuHupVBlEecGdgC3x
PUBIsylT71AH5Svj4KVeGNT0FR6CKvgKH/YbnbUlNk3F7I22I7RWldwlS31TivUpLeVL0q+IkJei
u7LqFohjj7M2cLXvrDR9KJr8Q9Op4LQVjfWyql4NLTmuEjkZcqlvGnJ8/NwuM5DMmpAQYS2cl/5l
gaDFNp/vCN8jRggdHDRvfVqaOTkKf2rihkbyrSZSllID0rQOonBeVxF3dsdXcMS3ckk/1iXdDkP6
DfszU02TjXtNls1+leijKOP3SLFZ6+Y8C8B/+tiDdWXGrcOJ0iLfNWTBIiw9heRYNZCaS634CHLe
tk7j2UG6UxEAW77hmL9PlnasKNtFQaU9jJzcw3EkuVY55xviMjmPBWPfkDne5woFysxsUK/YJnW3
a8O5O9/BjPPJRFgD41tvqEvZTrJedZNhPxkZdyMdmHSdWWYr56z83bFYBQatvJG1ZW90auSdxU+H
4AicR1ueBLHqKE64vqzhvpoiechs/XbInZ4eO3JoSqt5pFrP2nGEk6d0MEiKKbPsukQ4ezzPlNHY
k85e+8lbNyFJUWX/ct7f9Sj9o1zM9a5QhogB0ZEFVLOpkSZTjpm3wdajhLFpeubZBFNKiDogjc3y
v6k7s926kSxdv0q/ABMcg+RNX3DPsiZbsmzrhpAnznNwfPr+KGed1qZ2akPVaOA0CigkKksKRTBi
Ray1/iG9bDLtqRhposRd8ZjhrrPl3bwjg9U35Iw/o6Rh+xGuKLYQqhRcVqqAl6Ph5wV0IVFfoSGH
YxHYgk2ITDOoSSJkDHUHXBRb0zaHFHgSsVtBaf0ak17pQVf6qMb21gh07TKyOTWSxRQ5nLu2L2+B
lJPlqinAd4FiHYxwLgOa714UstygtL/XGWEnzbh4Sd0UgPr8pCMJZ4GGfHFqh3fgC9rtWLNRE3Po
Vvp8vwgj+AmK9DHo3XHVzU9syGviShoRWF4BHjjM3QjgHZaCIShcBzkDkA1Imw6TdghqqqBWt5u+
+7UOsNAYle+BymVmlhnOpAoHPfXN4fAcDCMzdDaBr19kofVbomu/ibFVWvHoeehKX+77QW92rm8k
m6hDwci1UugLkh1Mg2L8EOTcb3NgwX6i8aohGHlQ2/dTw3t5AHbqVZEw15GO605VcxPF8cAyJsK4
UMPw75rz/0J2+o857P+H1VF9rgr8c156F/2q66f/uPxV5E8vE9PnH/uTlirIdVLgpPBIJQpRLGPW
rPyTl6Ik85eBsAGtBzjDDmAKUta/E1MXGTmSTgSlsHJ79oX7l/yn+Mud2a6oXGmUM+lZ/A8s42h+
wFdWoSsb9Jrmv29R5KhHPMH8yTm0qas9jdlchExkK79rJhyIF0tzotZ4XPF7HopOFnJPXJK0C56L
tC8qfo2mxVVVIYFomdyTjkuUsOQ58vnpQehoIfFGUr80yoXghudAxPHSBJhFPeo3vC7O9XyPq4p/
zwRjDlYNnUZIGMeVIcSInanK+gOLK38KK1X3hW70HwfzrMbEcjqWysVDq0xXNaEiATLXb1+smcjV
PvT74hDDHSs8BVweXJuEh/D7Ps2fYaiMz5pPtDgXE5KixxsMjBVgY+O+DWts6NRc/qlf/aP23vxL
/rsAMve9xNxqY1dbJnNZdspjd2qHsTf3VtaPO1jjKHoajZAp/mmaehiN8pwr7uvFo/2FC6I7U78c
say46I1b161t7AXN8xXkJhVsbv2+Ru2fWXG0kUWhqUctaVFhtiWckgbHuy4ykxlP75PJmNBTFTVa
IzN77kudWkTCBe82VATpacxb88WGSLErV0df2ycOPmRRVWqrKCzra4OUYCtEkn96e2PMwWn50SwW
USD5QhRCSfB4vEk0oi2GfJ+SDz4WlRp9xxIcKqY1NDiWWGVeK16SOcntIDoBmwf9cOEpQ1t/VsFs
T3gfW1SlA3Kyb2WmjZB5goGHFDB5/zaqzKZchWM/fWuyilJ62UBsaItERVwpxRfgYz3oOmND3j4H
DlkeYey2iHi0fQV9IU4xYf7lOqImDwezgtY5NtYOM4/6KtMdcz8afvROo515JAFSiXhEUEJp/Xgk
H537GQ27zwOpbqCK2KuWJ+MvJMXJJORUDmd62qdmxjAq+IgZGrXc9Wk1ak0Z1Ps8sin1gYHeOc7Q
71N1SO7f3hyv9wYzc+2580WNHDTb8cyGuIE32VZ7MQHdbnIKU2kedWegJScGmcM4zqhcG1wKiw/V
JrkYY7/YG4MNgtkGio2EvrZ9eyYn1syi0k+jckblmcvQpBsYr7Xg3DtZlCvIpHNDLOipyljVGT+0
kyMxAOKHvOvpzx+vmYWuDi/8Yh87NSwErHm2RUExKu1D44xl/KmF01XgkxpVZ5TEFvuuopIzaAoC
NzqqDkGWdKvIDtszd/qp6dBZQwIL0LtD6f14OthGVWpjJ/s+5x3fW6LZhVLjHslb8/btT3RyOrxP
APugOAJd8XikPgvGyh/TveJG4w6gdLSG4Gaf2WzHMIY5mM8zQYGIRgLHfSlTLtSpoIwX7wvbfbLK
dIQ22JZXfaaLTzlwnJ9aOZTvUhf5e0iAhbwiaFIbzgI5EcKC1Hv8G5KJikgchPlW7cFQiXrM9+Mo
YTzDxj2H90PcgeU6vox5kBrIiiElDz5OXxwr225lYNbprhFa4Gw60asQRiPy14bD1q/9pIP2Kkep
e5SY5beZYf/dxUWEhMsoGsjRPCuvyyIHzd0nE0w/UdQX0Mfqr3Q/4hyD2aBW4XaVJGy92fjbLtUm
Z4MTJjlVUrsRwjU0nqnYhrp5Dbuibm9JLNHG1rB8aT4JctfUkxVYmnU61RJwua9nNA+gRodPtAhz
9ZMemZRpIjYNUFakNG70Wot/R8DBmwsfg2GcV3yluFcGgPfbTm/QriT13auTnPkdwifTGrEJNdYo
mJu7hsoPDDct6y8MJETgVDtw2TdN5ncbiFVDdOjSxrkutNj/JozRhxChdfohHxL/d2VajbmDEj5+
TVsT5fYY5Y2OPyoOfuHdkq/9pqVjmVkksdsg0GZuGxoTlzCXCvzFbEiFcESGVsASGapq75ZVQvJf
1W6N4Ifd8FnsxAEkXFE/31dxN+I6O6GDu0pNG9HR2BZY9lJD7MONj+z8V8yvsM5A6yn7HQJxuq4J
ailGytK/q6rRx+cn8svtOELRgNwxaD/NoAsUNFZE900NtHLaAIAbruBlmbGXu/n4E6vWWgMI0MQU
RMKM4qsap9UHiRAIEKa+oO7uYz4tILC3BYrorsTFPlcsFPCnNB8/taZov2GaJb/7HLNmXZhU6KHu
1919PNrFJ+qZPVWWNuYpvR95kEZrqfdaSIE8spxLtPyieD82WfKRElphXE1hj4dMqGnFrnYGTDMm
xKB2dVndC6VI/b0zcvPBlS7VbWX1WLxBSmp3oPlxfK44cZ/A+wfU9mVuUKZMkofRcqbHNMi0K2cY
gi/YLwzJxlTiBJp4lVmjV7d5do90h4LbLbWXr5ScCxr33OvRqh1hVgO3qpVsq8egltmWsvmOW67d
wTjW0mhtxCJ64plm/cRRadRWrg/Vf2WWRZl9iAF3lmyPGgKs1g/p76CEd79q0lSHMiqz8Gka0IE4
IKDkR59LpWG1J0uMOOBJCczaTOv4zupBya0U0kpJDmfYBUWSMaYeDSsITdowgPQPMGW6CmwdDmuV
jaRJyOhD9PM1OPeuWSs7XkXIYLcdGgUQvwKoXq0NfqIYKow1g1qO09ZR/PIx7NyI46S24w4Eu4Gj
MXYWqeekkap9nDAKU9coUNRfhIaR3F4MRe2vxzF1HtIKXRWPSvNkbl0TIZCN6BL3ASvCoVwbVTSr
GgcqmqYWRmsSqcg0+1za/JQnXY2KXQy2YthUdAp+JMMY3aXRZDWbsee4X5c2bN81tn7m73QsckpC
+Ojx3xnkOQpRFrgKl28ReCJz/JCmVkJAobjv/xANxpIr9FvgeuL8kqZwytGygh+SxplnixC+ookK
1I/YMeSwLfENn1b1iBXBqvYp+WAraKX9w9CVuLOvkUKBGI8vs4x9yHGGPTughdhz15qmhVdCb+Sf
e/h/ofpyg4DRnax//ZJXT+X/AXzaDF785wLMpoZd9uuo9jL/wJ/SC8YrCGZbs8yfjZMmqOl/VV5Q
/TdnpsIM5YVh8uzs+3fhRXP+UskXub50zDF5DtKn/5fxCqa/5AoAZXkaPDMo/ge+K7yaNA0AHNUd
YIzopx2/Z8huZkEsZP0p5OvbnoLkJhmUc0jQ+VX039c8v9Yl7QXBAroLCg21puNRwiYpdNlbSOrD
v/oq3XTY23nRXYRIDNC9kX22frH8t39+9UtA2fGD8HnAuSRlPj/R6DEvHoQDFyeNq8TyhgrwmzvY
5QFJBnnBMz4+M9T8qxZzA9s6T4/swHilpMjjCLUPpbC8tkryxyYfy1WglOH92xPS5gfYYhjQ3qj2
z+U2yneLDFjDVj3UBmTSaPaUt7ntQybQe6W+o4lUrcK0KH5B0e5Cz2x1YztodrtNtSb/2uANsTW1
KT3zYDyxwuxdlf+4PN/+vOxeVAAaA1Ks2/L3xKZFgZnHg7IqGtk8Ibl/jmVzciwg6MBWwBPD6jne
PkEOdTyPe8tryANvyqpv77GltNaRDWTyTN66MAR+3joogApqpKjtOdYyUe6jehzRc0DxpImNC612
/XuBGesG1ExxZXVdcZvQk7kIVQkirNZ8XE5VTa7oO1Ueij1iBUWOjmChx92HWKbj1qSEfiZ9O7Hn
UCdlswGYB3e8JK6MfGj6JnSZq0yBY24gvVPqvALe3nOnRhGsgg08k3rxkrmi5lFrhw59L7sSsw/a
ZN4ntojTMys+5+eLnT0nABbBYa4kOYvgELlZ3WdzG2525NiKqQ0OMRYEP4oxBmOTjXQX8PpxN/Cw
9Lu3Z3jqVDkqRlA6DifsLW3eeS92sW6WfSyD0MTQOkRWJpbC3gMeyextZ/vajYX120RnnW5ri9wF
GkluTQkFgW6YQqIvfsFILd6/6uw6G1oJa0/9ZJESBU5e0UbCdM/JLP9jUibDumyc7P7tmZ+IyA55
DTL21AoxYpu//YuJKyGaCaaLRoWck/M+m9DhUhFdsL1MWNPW5Dz/eHvEE7uJ/QqGmpIrV86S5OBX
+EwVUQAupoaZzjoGq47a2L+xelh5w2h0UCsnrTyeF9hhzZ4C1/TQoFA32DvU3giKZ/v+uQAYB9UK
Q45YweX8cvWmDGvoIUPSKWrK7lYr0mjjVFN1pnRyIuxhvM2LkYI1WcOShKfok5Yi8gDemzfFTgt7
5HRGpVj3imK/f0Iuh0DnJGCH8Sro2bmGeJHMLNj1AHcdksl17k/n1GLnZVmcdLDWPF3YcC6A+kWl
Th1quPKqZBTKucTJ3gbwlmyM2SOz1u/CEVJIaji3XeieCZgnltJFVh6SjQXykur/8QdzrDqtlDKy
PLOPQ6+0mgxFAEwr9To/p5h/XNJ4vj8IyVS85r4PkrCLSdpZYsuBq9zr4mKbtgJfN+wWKbCAY8r1
i6ppz/WBTpwsnOGBlVNLxo9jGUAtt3CkJEUGV2GMHskpqBoDXYC39/ypJUT6fbaLIFzDdz1eQh2R
rknvbdOz8s7YF/ACtq3M6uu+bY0zh/jUPqEyacIv5AqGeHE8VGBmPaUg6oWDKoKDGzj6IVPbfjcT
Oy5jI1NAziTpPZ6n3VYtTfXM8Kdmas1FXtaSjbosjhZImuRC6sSQTHDtKWZ6BUJIXqWznvvbi3pq
s9DxxOAGdDCP+TlMvwjDORgzmpUdn67ubwY//zRGfo1mKUqDfnzpBG1yZsDXe8WGz8LtYkBZUul/
HQ/Y5kRIwC/mrDhpbOPE1z9EkEc2b0/r1Cg0hqFez4wOtISORxmQr2h9PzdBDJfZ2m6kvqUYYp9p
abz+TuRTM5gaaj7iz85iFAuS8BQApPTqohJ3mOm4P5BwlT/B2k27tyf0nDAchy4bD2oaNRhd4lJh
zzN+8aH0JKyZKhkMb0NbRdDHKdu1ERmTsQYVbd24fdcizOP0KGllVkclwuIfU+Q1e1WC8u2ix8nn
t3gCV3BgfGhLHIKArAwIb10/lBH6IZuhr+xmFUN9wS/YyLJvyKPiU6+KVHbbwq2jq5FWfLIGj9iD
xo6V6qcb5jgUU8XDE5e+mTmgjK9b9z6FIBQZ8jYpvDwyM2wWo8ii5oWolsHNeGNZefylgANpemXJ
n84frYv+g4WW7n2YW7zrJSCeZhvwV38LEb3NNnoeWZcAdAPmKargwredMFmzt6Fg9G6jTGi6wINY
tYY1RGs1zUznDEv0xLaCaQuKAW7/XIKfN8SLj4A/tR2FCIx5XWPpVxnW2g5CgIczn5pfsvjS9GAI
PZB1ZkD+4qpIAJE1oPvBaHfJ+CGG+LR3SjfE0Tltzu2qE0MB6xfIbLvzeVxsqriKoGFaiM9NAxoP
iUgEqPTRCtZZN6bnNBFOvHVtiKxANkjDyRqWrM881RHMSMmicru0f/StpSGrlyJdhWIZmjc80BBq
tOlIrrRadcEMOfr40wibaIfSWPyxsty/y0X/2Ip/fl4v15reIIZ03JMG7bvjD9qWhikL3rkIe+np
haTY1VAdjqy9AgbNRuMrda4qi93mGVZsO6u+CYbrphOANoqS+rkXRNaMkDdykjFwVNjFD456Tgr9
dZCe2RxQt8gLacwsYQmFo6M1A3KLJcr07zSBB/DnivWbzF//1Y+auMa+vP31/m1IBkBKQl/TRF3/
eGnskBJmWIwsDTW8yyxugRCqkbafZKKcsds4NT+HqoIqZl7iK0pIosUxSVaOA2lINqs6k/Bce/hY
R8Wv0Yqv7b6YztxCJyI3bXxcfhzw1/SjFxvf8FHUjoO5ZtL21b4pLf0h5X9EkHkYojPp5amxqDnR
9uZFAbl8sZB5jr95XDS81bWyPWi9IlZWb5SXSoWG1fu/GSPowKGo0HHWjr+Zw5U3wRngPEut39uZ
yu5ISd/kWbmHk5NiL5p07qiImIurr5+yMR47kilzVA16txDgPERD4i3UFUyF357WqbBLuZ4qF7Sh
OTQeTyu0QVjmPgGpR6/0CrHfaUvWLL6/exSd2xUtFfySZ6+D41E0Wh4dsuGWF1ZadpPUSbFHkAOd
839jGObhWhgLwqhahBxX7eNG6dkOA7WNQx7qxiXcPnX//lF4mvAyAZIDC2wxGQIZZTDowJ4lm+7j
4OrjOqhc/czBfZ3Ek7GBzIMjRB5KYfB4yaxeLSyZKpZHOs+laGa/fa291SL7Eoewd3r/sMsoclLv
47zSljbsxTmKoWv5g8FgXDDGV61AI8hVw35Xh/r7y1sMRQavkm7M2gyLK3gwFayie2F5gH6dSxhK
zhat0e5Mznti9cAAov9I1Qkm/7KqaDVaUMQTCY2TqvbeUer2gHWVeVehHb0KjF4/UzFdeu7MK0gZ
DfofO4/5LUGBg9vYI6tFsanMoQbYeaJ/sTRTXihUpT9OpTYBX560OyjBhfDQB+/2PX/f7u2teWra
xny+2Jf0JJb56WSIwfd54tHQLCeauHq5QTlMf5AIZ69GX/ZnjsKp8YgcuMNwHF6LTQBa0GHaMWs6
8UixAH7Zun0YfpaTP3kEbOXj2/M7ERppi0DpRgwHIKFYBOG6G6iIPxeLlabdOq2rrbUuEBvqbV//
jZEooaGRJOxZ6eL4+EWxqfowGXkqqyFkDewyV27c5R/StuvfXb+wKbnZs7Wn/hyHj4cK3ELRApMz
jdXCbWPk9gOKgdOVcIZzrZo5Mi2eZFxcs+KBBcDPWgZ7K9SxEPUZCdh4csutcOfYyrhGhpxOTUhT
c90hX75H8NF+f2SeoSCUYSn1I96wOPW1HHoop8TMLhycz9xFvqen4XRme5zYjjBvubIomZCYOouY
SV3DdRSD2AIlhUaxMn2FjZ95gRb+avz+/QGaIgbBkiqCg6rVItuusNBRO52YKYK45C6gIW+FYGfH
WO03JSWVM9vkxE1N4kIjimuBusWySZROkzKndBZafNXwCUpOuuvb8NyJPjWKPWtZEOkpqS0vNx5b
KYrJ7HvkGT5DjW83fXw2Nzg5CMAxBMGAWb1CRmazwCPMKssrYPFfibK1rmtEwzbvP8KU/imxMhtc
uhZ7Li8MaGWVY3kj2ezOhKhwMVQIEwCvUf6N7U1BBAU3Yu985xwf4dCUgrcZD/qpBLSTBIOL/K9i
nakZz3/w8vjyiqfAQ0tuJqYfj1LXTsK7lh2AKx+MsdoKNk5jF9vOmKYDItAI2irlZa32bMJCnC2T
nBid1xvPA+4t4sdijkGkjUGrdhzhLFEf0rIJnqLW1W9y1/DfnUI4PHtgI8+hHmeWxZdDQBqtkMbi
udjB5MOHpbsLizbdDQbOEm9vktchkaHoweMohe8qczte077SQ7RWJ8rWSgc6DtpdvmqrynqKlMGG
HjRXzMEdzn3D7btHnoViOGdchKzpIn7UUFKF4jSG5ziWj/i5Fd8lheV8Jgd1oBsVRrThtRetp1Gn
lfP22K/vURJCHmD0amil0yg6nrWbp+iKkF14MoLlNSdmeyzsgsOIjc+ZoV6fdbTreIwYZIQQJp4l
MF7UdXy09a3CpKRlK619m4CDO/iye//9QnJB34l2KRQX5OGOJ0SlFeU6ZAbImQJ3ZY2WgmCodg55
cGIuCHbQL+VRMKs1Lo6AU4QjgZnnuJ4qci8qbBwMiebyuz8OW58oQvOdtH3ZSbFEkRla6Rgg4SZ1
Y8jOhXOFAUrTmNPh7aHmC/E4orhgUU1K6+CFKUgsIsqIZHv2TJNJNSt/StucKmQo2yfTj8YbyOLp
tgt17d0XGYPSmeQyo1tDcD7+VuDV3DSoB4qcgR88DuOEgDby6d/fntqJb8UzA1wKjBPULO3Ft8LM
y8S/ZWJHkEZvm2k013SGxvW/MwohmfSJnG85SlmIRIklo9R57G/4bOAYsnQ6M8qJ4zrLF5Gaze1V
GjTHK4Z+kBImEqwYvZMJzwEdwynXQf/fMfozofdE2Y5oSCJo86Thhe0uYm9P62wcKZR5lV1UFLML
Nd8odtJCC+VheRi4Ab5FvYmvFBLD677Xs5+kqq7rVYNZ71IlTDeitvpPqB7puACM5rvrxHO0hm0D
ImCmli3DpihGE2YzXZW+xYetsFX+kuhc1Hr9kmQUzgMFH3qmLObxige170duwhnEmUB8MWw7v8AE
DSOyVA0z5BAw13r3RsKclkrpPCjXwuITjw66FmXFJy4DoV5hsT5tcRIZz3RVThwKcuLnggJZGzy5
42npipTtFAmUIuzM+Myf8bX123Mn70Qxeg7EqOHMPKyZVHE8ysCWGS05dzGK0rxC0VscBDoTd02N
yxNOKUH+JUuSclVneXGF/0b6c0rCFoumLm6uLDvMzkS5E8eHSsMMF6P2RIl3sWXG2rESyGJ8TJLL
T0D6o10hKnlnykk/c6mfGIrLh9rdHA7Q41l8RrjFgVrrADziTIY3GU5sl5hPNlvscOozB+HUUJSh
wKPMLAJujONVNgo7/9OHQ4qr+u6IvNnBYqnWXZdG8ZlL/MRxgLpJiwxGoopy8PzvX1ziba+MPmgY
qhuYGeyraYivQ8V211EnlG0zRue6tCf2KY1TCq3EvDktXHwx1yQDcbTMpCrvWxCWo2gvcIo5E+uW
K8iawVqhZwpFi2eQsZgVwmiVtGtGGVsaQZVE5F91gug+hsr/zuON5jHaZzMkx+RT6cstKEbafk2S
0vWma7dSEjXeDI0sz3wmbblu8zCUglWeWYhTAcQ5/k44h0yYKzGMkwSIJVm7BJ8OIwIfPxhwwuwN
IlCIrEGYgN4ANtr/PKucITe3zvRzBJDXq8vfMuuv0gHiXC0rKHo6dpNq08G18rRYIQmnc81LZ1e4
hnz36s6sUpUqykxGInweT7sXuUyyCFgGJg7xhSvC5kOjo4jxvhA9w/HoNdBofW6zm4sXhZGCEI84
+l7ViOFRs8bmS2XmX989CFsSpo7DgwzO9GKQETOKsm1UHB9cG5nsREdwBLXz9y7YvD/YHijjUiVl
sOMFE2Uv86FnwRLDqTaCd+0HK0d14MxczGXcoCQIqZiLBqoTzZPn/foibuiQQ3qa2oYnQDz/KIA1
PnaZnT5OorDx8NPt8rcs3eFzUvruk9FjImdERUxfrI+xVg3BsHWer6Fq5lWFPd4S8Kxqr/apfdEV
am3f93A5EvxQYUVghZMph2AqymBvR6W8bbXOHjATpB904A2cX+b5LLIhhs74MaaJMm0ivET3ObI3
2lqZRqNd5RwVVC6g0zebIavtdl3rfXUZWkhFeJUIISnViCVtsnRog33Zd+gwcIc4+7RulKemdfFD
6LosNleDLiJrm6uQqdG0cWDB7B1fUcWq4FEa3AwI0FynI5IlnakV7UrORl84a5gNNrh5rG/TrJ6w
1kZ/sT6oZgrldyiy7EshW5zUxqhEZVtM0VVWV8a96kjtCQUtBEsgMQx4X6Zalu0Gni4+Mh6DvOJB
kDz2jqyGbRAOprat3UFzr6rYJ+6FkV7EhzgJU31V87LDu9GJzXJrOAPqVImpYx2raGWereWAX+W6
RK2z2+lgroLPYdUPclWLEkHTwO3SDxk+tvE6l/hZE7vbAhkrRalnTYuqfyrVUnswEMxE0yX03cqb
8ty9N61BNIcQL8EfoSHA3TXu0Oorwlv9EWpPcmt2dZnibzJkX3m2RImHnWjhr0ZI/sKTCO5UaCvX
6Hsg/1Rdod5mPui44aCVYYnkQeWf2eeyE/tGSfAUcgenard4dHX1unN9wn8MtBnb0WxKeBhMYLE9
XPx65MfUEnuSqNLFdz/O9YfOj+piH7Q5/w9sT7B2rWyr+pkHdehfAa+akhVuN8Z9oCYqkjhZ7H+x
q7Hz9zZiq5/srnVuEZw0DvHYuocoNGv8RzFLMMDOQWAzjMdR8cUDJfwG2RphI8mtGBJxeX8yYlpA
WIdVKyPu4KeCTcuGXUNl46eKPSpSnVk/sNkdJ1IIgrXynbst+Zqovluu4rZK25Uz67asXExGPtVW
N5XrquTFCemrqrILqmcoe0CkoTxG9pugGhd09kPXFLHmTfz8j64b0myHEdZwmbtOjRaIdGMYv2WK
UZtuYoyNMZKGUI5TDT/lkNrfewm8ZxMPql9vDcT/vgwUG6CpYcR5K0DbOOtULWrEubXBQWQlzUsT
qda4hK5Du2K6rJ0oG27AUYinsI6sdN27uVVtZSKk3BRSgHAwq9wRl7HuxP2N1dSGcW9BAcT5zhkD
DkOFR+AqNxGHXqcC/jW+TImdfwQn0XwL5xbVDv5EpIPHsTr/W2zA3ruKIH11q06pk6+16TilFwwV
3pl5FY1fUB+tCrTXkHRzHqtJmba4cQ/FJU6GcP5K4Ido2dDL+laHE2pFlT2mxAc0V7RVgn5R4zVD
h7KWOnSfAnxqB89lLQ5o/WEdiFWQE12UFqqla6kFtsBuLDV7TzV5PoPXSQceX5BMehj/QeR4el5L
QBRT53eXVqhm2j6OWiSYqjqrPUhBfDwcox+zTKh3xP/msZQZ3RLHqCxcYrpyxjCV5beyGxt3ayii
cjdGiEsKaVWdwAh0e3kTjzH0v0Ft8JsGP8q/tGB3PIRREtx2o4jwCJb6hEAWLeqUuvfsU6n0tfU7
dYttYNrpkxaZwW3iV5buRZlajNjCpqxJoMa5642kB+mq9ENzWFeTUwSrzB3QTpZBZNzIrNL1tUwn
FGPdUc/RY8Xisl9LEL/BHtuFFIFJtHpa/UBdNEUuYHLz/n6s/e5joLVQG22s3MyHyuygsMWW1B59
zdQe65ZQcNFq1mA8CZGTCh8636DVWTqufzVyfvtVn9f6NwVrypz4H+n2CthnYm2a0UpuqaexNyvU
laJtYimCxdacDKtuN20+wn6OG0AWSevs9IbsBvU31002KH+N17U7deiFdDxHV4i4VTDMhty8VmBJ
3keTjSHrLC1qXYiw7X4B4ZqqlRoZ/V0yDqA1vrR5WoWHStbm5wwh8rIWF61qZL9HqGFwY0NrukiS
rp+gUvpwNuZGEx6RutO0q5Z8PvdKTSGfdX3ViaClacmFgf7vsKpy3TlYUsEvKlcr9bGfiAKYyY3O
dyUEvs/8BuR9TV+XHm6q+rBtKHZPRBkTeG9UdOOT4hbhZyxVJZ7hhpNiH82BohaeplBwp6mM2cBZ
GmFVTiX+0xTRNbdbzQjW4PL9C0NRkwQVfixDPTOIR3djCVF+j/oWB10HLE6+FmZF7jFlbXSIpDO7
UCDlQHHWDDtKs7iRhdjFuhnWwIOf7NBaiz5KLeqnDVdYjSqyM1r7zq3cO0dNZr7tKAa4pfSfrLUW
EDI2JiHvYzmgiLgKk7bEA7gwFM6+a+NqDbNa+QC5tVPwyapaXJbi0IWA2CGyrCZVdd2mQ33dStsM
V2Y4+RsVMDw6jEUjbtno07DKcy74H5oRhj4+f07SIUQNyu+qGZLCv4HK2A+TJ1vf/m2mlqJsW+QB
1BtY03q8aeCZmI9DiorJjm1tyxu1NSNih8YuvcK8LdaBwotQfIrMhtgXCdGO2zDCxupro8NfxORT
aasdbihgqqJmsuIrJdVH7ZPr9hbOoglOewdSnqI9hEhB43IdRr219eMm6KF6pv1TXcq+vRnj1vhU
Tr7vj96QhaazxyCx0yAD+2xVMmIr/9ZGnfH77UfkqzRCm1M0sAI08UnXlm0vA6MzwvkImQEG8CbU
M1QqzSC5sUUf3L491JwdvayG8lqdmytz0gL6n87D8atYMTRwI8aEtydQU+4lIdaiNtjrpnSHbY3P
1kUUNPoBR/Vp0zRtvnl7/JNTBbRAgW8GQi4xBH2ihkmYNaQxqO9uK2kZnyvfGHB8r6szbY9XiSJT
pRtPSj+TF3nQHk81TDDuHh2wyYVPA1jRzHFXlXJ4Z4mCBUXqBw0ZKlsuChHLBRVqjhYtN5feFMkm
tnl9ta0pAU2p52w2Tnw78JxzvQAYE92GRTVkUp10khMY3jQxVU/PDMCxVoT0qxMK45pAFm3jqQyv
2tguL3rLd368/e1OLehzMwfIA7Yty/GrWLFznnDgyh2/2o2jj2wxGqpnEvxTOwTuC1UL+EOz4svx
ZyvbbCKT6k1PqYtyYw4KFr42D4ux99137xCK8zQz6EAApXqVItbSbJM6d4B2RG68megKXInGcn69
d9nmUSA3cLNRXVpK9Gu2xguGihPOLICr9c5B93yI5Zlle10XQUoAiDciPDhBzUX043WLIgf0QcAw
SpP2N+Tf9saAh7/lOsDYuUZQ83poBoyMxm64FpmmbJAhTBTPAmxycJquo9CM8aStuPmZZsh8BI5j
Dp18NNjoG4PKoJB8/JdlY9WYBQ9o9LOF+hR0lrLFS93ctj5PdAeiGr6c7b+U9P4RnPt6tzIq8KAZ
KkSl1lzk/76LgAJX6hzpcHttsoJH/BAaZ+LZyVEg3tGSo9ePrdTx3Iak7SWR0/RQNXC2TdZ/UdXh
XMPidYkBgurspEe1lTk92zO8KDFwoUVOILgfAPG7qIFo7VesQ1VPaxL7Y5Fpw59JvYsG/ybBnY/w
oyjHOgpC+Z//l4QItbl88888+MtfDVIhLyUIn3/gDw9ed/8CVC/gaYAzRrdC50L5o0Co25DdZ8AA
xXAIRiBz/p8AoaI7f1m0zma+GHuElhPn8m8ivGKofwEXgoFMp5CzgQrZO5jwcPKP9wnOHLwdQDzN
glwojXG7Hm9G4HlORa7se06MpbUQwUVS5O0m8Xvlq2bWGxPZ4stU1eVGYvijGtUjjq0HX3T7qmko
pqphu0MYZqvXaohYbjbxO1LeoA3+60aLkk2ZXNa686mTNW9tU153anQ/2pG8QaF9a0sDXqT906mM
H12mq17dp1s/k7d1lB5I1x4DE4OMlpf7YbL89pDjg+0BpqI6YNQP5Mz4Z9coq/uI16PheYP07IdK
ouwamuSfabQTSnNLdttjuKh1pKvTIbdhL+tl+CE3+4MP6MVDlP6XZUyPBLlNEgMywOBtWynd72oQ
/TadJaeD6XucpDciGSg+lGl6YVZybdnxoxBuu8ZUa2uH+W9liotVUbRf6zq7bXEdWLlq4/mW+8OK
LqGJUNx4GJSqe4xVCxN16WBiYU3UgvoA7/eRv7KTY4zXNA5K9zmk47wD6C+r3us1+xOsZIScm7ha
YUuLSEc1fWWlyQUHc6dSFE2hz6yNIfxgNBpS2W1zk0f9R7PTb+BhrCZdrhqNvpJrI59T5N+mWkNw
uBwuMAK0V1LNr6zCz+FB1BGK8lyjTqKrW+W/uDuT7MiNNM9fpS4APczDFoDPzjk4xQaPDDIwGGbA
YADuVKfoi/XPKWWWIjszu7Srbj1tpAg6nU6D2Wf/USX0xXrVXVYQlSXK3eT3M1XQd3SdXll9da0F
1nHoKUlEY/PQy+I+Re8ZaSk1z+4oImVr3g9tTm41zz3Onj/ES8df9kuLGoFx6XYk4COvQ4hdc5EZ
tBMPQyiB8kOw0D2c8XVJ5a5htfIS+v6gAeQ8kGGUhnWSspmBfexMScy4nZ5s0TwQttqJsOve83JG
dzZbxk8iU8xQEmuzn1B2RQP5QU85uE5cWxTPQ6FYB3NRR1kU66acuYlUZZeDog2E+DszLWGpvXPd
4bbvCRsyrCtXts+1qPu4R74BliYooO/Ms4U30Jw8bxssw7LVEmemiTq4wlm/X7B7UzfsEf3QI5xc
5PXi6SM94VRa0res3aGgv7fzcd12JSHKRlPwvrrsRTSXqgUfBErkmJyIgDoLSbx3GTzqWnnlIRLb
Zh0VaiVBs9d2XR3K1ZHUGxevShoiTvpu2uhW+0SQc8Wab65Vi/1Us6m1TAldtwp5haaZ1ngc7pvc
0vdBcVXaE4acnGdjLFItIo8/DytbYZW25+ZEomeF4MJddoSUEkJj0EqPphCVpF/+UEZe4bzqaXUa
NSceC3ky+vzRDdIpJu5iX9HB0yODjeGO+bJi/hHU4jyNcOgUROvbdsDk2IO6zR3JWxQuAkK915MJ
ZkBuITfMOq5yCn8y39kDMOEZxFY6puUmK29ygNdNywOSjXd0QW+D4HthdDNLofiRqvMkrQDrWn+L
JE1GJfHe6B9oJ5cTwaukTHvpg2VO7d4SRnd2NXeInKCtNv2qhq2pp9nByMoDGMr0vYQk2OLAMl5U
0D84cjkv6cL1dSY32qYB+7odybRfZqf+0SDX4ownWop4oOJga/MaLTC9M8a5jV8FdVx7zY21zlfk
xB+RN817y3fkmUXQ3qpAOy3tdBrK4GP1SGoq1FPJJa+vsiauZu0zd6dgA3rEvTpNbtJLH/tqHoF1
TqSJCZiFRbIVF1Gz+BbfpNH2w3gBMB2ldkNjVVfmYkWe5ssoTwlvbtS+0abbzJfXcAfsA/DPe0nI
d0gc30k6/nGgfzxug9rdr4F+lpX20uEYDc1u0j/J5vERbLF3taCO76I2q6NO2kl4STfy134+62Vd
70j1GoFWqTEohtkBrvC2C8nsuOleRX/fLNa+VhoOp0KyhuxyM05EAa6iXL4l5Po3PVs39MX4tJDj
c0UI+rEGzFhlfSTJktkGzRClUA6ggXJstZW5iQMmIc1JGWv7QxdsnQuOsyvhZjdaO2PGL0dwKZll
m7YkW0j30htVvZk0csdOI4vIEwt0hO2+TbL9yNNx2PVGZkX26Oz7wNhnjbZVI5HdSbOSoKlCqNLj
JeDcM3IArPyJQl53k03VUWjikNMtT85UG0/awO8H2xHA4OfiMdt3aXlyEz85mC5lGXO6FhFYZCSm
elPrnC+dvALgeexdTgKZnFyhPpiGI0z/IKgQDYmfXdFK9dkP5aMB7rBp7N7ZZr1RbxqnrLZuNhtE
c9cSZjoR22VMtkHd5uEwWAYClUsYZxbkW6uXUzRKdW9P+uucr1u49Ize0v5NkEVPNyUPP8H77nbQ
SnEVBJw+06pecy8hQssjZXjXDQSa64R6hYDXPeneq7MtNLls6oGiKrNGejyv67PvyhJEdWR+aAkf
tTRz3oAFtfvZoSU9q+fiWDZZ8Z4XuJ3tVQNoRf+AjnNOSM9KoIozN5fvemZVh5UUvP1AzPdhNZou
zm2aTBxkia9LUFd3OgAltxcv7p0bJ90ujkOOHfAee++DpdnPFYl33wp9UtHqPdetMx6ahGtGNsKw
paqsOc7ZZTX87RsKdKBbVPIdT4Mfei0ULvleVWx32ZYK9uOs6xhPu081uNY5MYCkV81Bd7A4b0UR
7BCPOweuUPpDl47P5uJymHn3iSd3o5qsZzttaE7otSsS12vqWLr6qIyxjhDrToRhcFyWoh0PAAvb
RevDWWRR0qQ3Y10cs0A/yNkMmeqjxqTO06m7fZ44cU8MqUf9mPAa3HSEauZpCJL25OXdOUkgU6jD
rLogTBRgN9G2sGxTbkWD3+4XYXyrArsJJe22ZMWlYZvM6ma0TGImLw8libMXdksswLGduymwqaKu
PetS28zppWCCJyJIbvxMPqQmFA5he8Eyc7j2B5Xr29y2H4dyjixjldFaaDF9RKFbLIQNIoKEMdyU
mXFtCMqXExVR9BAXLo2stvlpDuWuMc+17sd5gPVfUhUg0r3t3KZ1/qM029M6uHHryiqaZgamlKfB
w5Ctpbsqkfskb49NZ+5Kn9A4lW6l6x6R//g7I+j5ldeaoBow9eLEXu9JTrq2Gi7golIdjtD1sYHW
5Z2QSmFlUu47qZ6I5TBje+FEGxf3Rtb83I7+DlNxMnQOtGFZf05UeeRdU2zpMAyTetjjqj9YuXnD
ymbmyxvQYDqpaABQjbvBRLynh+gql/17P9xrunpobZdEwSRurQd8b69Tmz7XjbFrR387Bf1h1cpz
lWoHr9OvO6eKKZjr46YozXhWcxC2er6dB9o56Er62Qj/xSk5q9gg8N6+Nl7/iafj5CgZUklwHnL0
86bcabm9g2YHLGp3wlEfk6o2uauOkz29rsQk6umu6VKmeVisKjhb4jpY1fdpMc9DekZOlLrrXTMH
J1k6kQ1/62dF2Gf92QXi6pJJkG/DbtbM/am3GW7QUF9Jkb/Bh4ZiFlXUBz5DU1u/m525dweal8TV
iIw80tPOwYEt+LlqXmbR3Z+1YGEzTtvnxfXicYXC7ZqbxurvJs3Zsolcca8JiXG8deZqs/b31qDR
UlBdWgfKG4qQ4Gc680pHTzD2pkXYCCdKpzdIDLzsECyvM5Na4pbPeV5e2UyqzmCcQCqfKBF4bGs7
RyqSpxsKqKLS4OTK5S1MxivBL2UMYg7STofGIq0bb/kxWVnsE+S4zsMS174W9nNwkHXwNLpML90o
j0uvb2fT6nfSovjOMh679sWb3fPsBj9YSXlcjeLeTJs6nNwsCbmNpBuVqfc6W4ON31IiVtr2FZlc
tMq01X6dzeui0G+Vu26qYaGPaHCTMJFKEHzyCR2fE6+4POUa+uAOoNznLEsvy3IKXmeGpYLzTK+1
c1lTTDM/ImbetRqmfifI6fOxp3uCh+NFH266mZRMU54EB2GmzX5oT5wDcnYOyUq2ouu+TtNNULbX
UDNXluY/BDIh9sF6sQFzoD0I4xkpeJZm+yjXd+G+FY72uVqnXHNudbxMXQp1LbI7ZJj7YZVXTSet
u54aqbnJrxrdeaoMaDnHXuiToJybd5cl2rWj8o3wx6NpTxsEAj8Do7mb02nTtC9m4X1m1rCvivqU
5vp8DftId2RC2pYnwmGyjpzcXNfW0BwpKRZ0PYk52eYGltrco1TL/ai7S/3j0By0xsIOVXpmhNGS
4lJtl5vrJu2yfd/334WvPfetG4mlmOkZGsXGh0GLNI6GkjB7CqSuHbxHNFSy2VhymiAklBHRT+dH
SU2Qvo7OWagJpjFrf6KsJfoquWR76/dC8/2NZ7CbE4w4xh76Qgy/fs9/oi4q6S9qM/K/BRPXJM+p
YV63XXchQasIC7k6tpVLP+TiPHF1p9tDwMVZVvE+tvZDo1nNDgnRW2YyUFp+0+0mo36cpsULzaQ7
aNVCJJTWv0xJ91qJumQG0tBjZ3MVear4UXFrjfp11o9J03jbVfpkv/rue6qae8hTSCaY/74oOl6N
3salGW5MXV6tqXsNWE1DSWG44dp3PFHQM5sksVw0CQHtOF36CjXrxPSqV3siGdSORDYCdYZ53en+
Um5BTYdQXWo/sgBoLXCL+lgOesFHnifPxI9+yzqPkNRczZdXkzeCnfhiD9H2Zp9t+eVM9NU4JMpT
rRz6EtmYZctTmTDCa316VxaUcirzvoYJz9xgkxCKFJaO2gRN92l5xm3Z0yFYNka0eElJjV0q2m1P
acqVl5vcJrrCij2/0+KZes9t5sKLuUhgHnK4uw0f6cz+cFjMikskvXzR3My3YyLyMHWn5JzTIUVR
dquZJ1vW9batWlr6AlUTM90aBxPHQuh0HU1t/lwdXC2H859/pBrPNp3ei83aEN4LCVFnUpW2wWAe
Xaf6CTsbWkv1PYMJ3TdLI9inC0Uhrzl9r3La3or6oNkud/fUOq4DR9saQCvo1tnEIbKfa/PEfFqG
LntV3Fd5RF8dKhf77DrscJ7RfJNGqwcbUh5Y40rLDhwtlUYcUmokHH5w4f7S+FtymfI3o5yNzYxk
bxdwud6lIyDMnEkVGW2/BAdlMfltYPnLqPfXMaSo8bJ7JKcihaweUGljI3GjlBY05jrzSSbZu0TH
ZczGafLqa5uV6A/ZGwW417WnfaNJzYuNVmwSGqooXNtmdZ+GUL4bJxvDPlnQGY0cy0UF3yoShACA
UZvalqGJ4Mk11CntZQrlumyhk0l1bWB4G6c+GYZ1jYQoqsz62Kv804b1zu3pGOTUFlTZye7eSzd5
nAcCoNBXIJbZSt88EskcTrKMBkkGcD4N3xNab4ayeu+Fuu7K7FQur6knCS5e7iwb3dQiXrS6Pbei
2zsMbS4B91WQHwmeu/ObIrIgfIZey+JaU2e7KW6tSgAlydt0etabIYma0j0VwxquXELjaWBWxDxg
83GqZLMWbcq1y7iVfNaRTOw2TgpaAXNKcNfpMh1T3W64ywY8nsRibhkskVXblu0iItD2d+qL4q4w
rjvN3pa+ezXp1ps/VpvBsj9G1YayIwnZBO/Iq5oM6pVsG587OjPfarV+NPsZ1wxZX+eKY94UXre1
L+lZtRcjJJEggTx/oGiBDM5dQWNQW5BSLoPQobwnZYGpJf8WdMtpNV1KhEcMJACvoV0Y+1aXJ38K
9rXN1plholrzfJv3WIzcMiBkWmyTVhx1O7nrl/xzXaoHY1ZZLPWVSqvk3s/yt4BSOOEdhXWRUHnr
VudINzXv3uwX+47tgtiZ6pgP0tCp3LI+hLcmEf12D4Gbu0+q7tAJ0ZPM/lI4DReRY5/unfl5UWei
yZYYqdg88rT4iNikjnDVrkRyN7SNuRnMLkNxR2Gb46r8nHk56iNzEcwNU0udghxSHdbeozk0rXk+
13bcrUplv6s//xLu/y/R/F8w/3/LDvwPLCC6yE0JxPl32P998+Nt+I+Pz/84528XPKcf/8wD/P0F
/mjJtYzfYJZgAQguIGfz4hT8oyX38icudqOLHwwC+mJA/ltTu/ebCQmGyvyicvm9QPcPKsDij5i2
SHI0CA2weMG/RgX8yrj5FkFq5CqwJXjY/XT/H4gAeEIwIqds7tLqZ2E/znofXjpUPM+L5hIcgQmk
obzRI10wQ+hXM3/86aO7/Z3c+3N+7Zfl7U+c3//xDv6Bjcwov7SCnnfQtQk+2zlEYBU3fhGrq+Xg
9CL2u7tcfq/cMULmFgbax9cb+EtL+VtT8e8/hjP/so7/e6v9ORd5+/mRv/3ja/0PXOmXrLJ/TXBt
RgRn/+s/3/68tC9f8UfSs/cbigmSdNDWowqDk/rbqrZMirSwF/99ucPa/y3p2aYvGi86tmkdjTHJ
gH8nuOjlwg9wSR3iDxxMKdZfWdXYWX5d1lAbiAIuVD1ePhvhBW/8zxaNolxmfXRnYEwB1s1E3zu3
ZutwFoWZmfbHnizUCx9RN9zghW5ltB5MYtVeBwZ3RM+FbfYvXdbbfVQHbmpmEYJVsz+Rw1u8WiqY
smM2WxkkOHI0jBIlOqYNzYOufxi7osyPvWwArbKqMGya/7zk1XPa5BZZL5dcUwijjTVn6Zj9TaP6
GNtafBeVYHAeBOXCuwLh5gMjULfEeY+Vgipa5qrY9VuPy+as8jurs8bbhN53aHkXJdpOd/q0iXgR
JwvXTrWM/mPbn8xgTJ1jsaBlYhzVe2fX1U5rPNL8rtoDQg1mhHIJShArUafpoW/GIIknu0/T7VyR
CH+09C7Qb2ob/GlHa2OXbkVSZ4yqKXK6yPX6OrgUT/YkhUKbs9HdFA0eQNRvvk4n7JB0C6e9W5Bz
EsKA9wOA/apnLTA4AsGN03BFUrSsGhfh41w4TAYLJ+P64BVNOnybBL6K9ZA3Tjb476aez7M80Xs4
6vJuoqihTKIOQ2ARXEulu4O6N7XqohasBkzS1WGeZmdAs51Lm1TH+9UtTCFR/OkdKmox1D3y1snK
VcDUBStDEFcfeFvBrC03rtGIS0psZ7Wn1sHDdMplKb5jo28KeUnV6fxbtZBvz9ieLTLUg76eHtKS
52VjE5uP5mY2jfqealFLXFnDOIidV05KcUMrei1GP75m5OZJxIQ+6cuU+6LYd2AsyC+9FNqi640S
oVovalQX5PvFMeVhqCWVv3JMgpVy7YZreF/QaLKx0372tu6SgmESF6lbR3PJ9OaqWRRw9Jzn9Teg
0cEIZ0OMjIATX2nAfHhA7Z4dA+56w25MV/82G4bZiAdE2Gbo8lJnfkPFDdUzdbsPJPp6jBL5/OJ5
hUKnSbTeZd26CVUirj4X8wGhdGIivZOwrL4/dIrUBCCi3eyMmPTtIrdQKJY+UkblUDj1HSNexzaf
07sbNtYku1PA9aOgzpxIlTQ0krTt7wDqvPvAaFW+B5ch1aj7XXw39XpvPGp9oVc780urh3wU3Z74
0vCl5UXPlwTUeUtukRe5n7N4g2K+/tIE6iTj1GlkfQkHi9H2sxcsQ8gKly+J4fglNxzXVAc2d77U
iDkt1YCe4+9ixS/hovMlYsy6KmWk/l3c+CV07NIMzWM31QG4IUpIOQlEkWRh9ECcKCW1zlB2RBaU
f9d9SSnLL1ml3UCIZl9iS/UlvMzFRYTZfQkyaWvV78wvmaauZYsT+ykp9iGCWaScTJn+g7zoO4Mv
qaf8kn1y9cru0tkSO74rstDhSyIq7Ytc1P6SjrrSnrKtflGUel/iUiFw0MWFuohO3Yv+1PmSoubJ
RZq56kEhIq3QgqP/JVwlm3K6cy9qVuocMhfpNA8+Stkho5e1EYhfUw/P4ab6EsV6jZ8+Fhel7EAG
E5hIBc8eAtwY87b7Etb2Ii8/EVohtxUX5S0tn4hwm4selzIQpLmdkfgH+0uwqy7a3eRLxku+BZJe
gHfkveMCvRElQ+abm+ZLAlx+yYFRiOpHHF6IhHlCqp+UIJen/iIjnr4UxfpaJVnzLIJOPbhfquPF
CKZPxGdokXModgFNdZEoZ4t93X7plt0vDbOlDLnG80Xa7M4+h4HJ4N6w/N3B32VfSmjsgf3dSjAw
qotsRCtNBy26aU4yNNSCPe+2/lJW037OA5WaF8W1TUvkK3nFM/uELZe73mlTbYOBJrGLKG1N6d8s
Gk8yrfdlQja6qZMjBUw/BGMTtYE+O3PsCYtfQU8SMR3swMycdD51L89tkVIMkoxsXqFnanMdGtRH
N2GBvR6MtFNBRcl61nMXXjTXvcuLIB+tre2W4IBCd1a6vodCf+41/P9HSsNyrqDmaBJeCIrrRUFt
Gx+m3pPbDqA61McWNwypeyQBthSX9V25sUfc77A6lvFRD/rao8sNJPTC3I6SOGtBPeLWmsueqHmt
Tk6tWCHKVOXLPK6FsK46s84El9zWbqaN1rkJRm0ucvJRBbZ8SFaSC/D/lN0tjwA/KzFAgL5Br02H
Kk/4sQPLaJ5Xk7WBsyFr2GuGSqLNNNNAnly5CkgZh9BY8bPOcs8/sDbalRsid8ywhQC/vMmlp3wB
J0kNe+q55ZMnBgCySWYy/QZ5r7XXej5y4y8Aovh0zaapmlgkTqHbG2QWmtnH3TJAu63tlCSx6U6q
QIcudHfLStCeBmMYKDzWzeEeXtRCb+B5tCKh7VqilaK7W8EnB6rbaNyTtWQ0ksiZgkxsYB/LN/7e
8gREGNwvhbayQMp5+ab0ybtWQ4neIlBd9+IYykQqP88eGI8y/Qb8TQU/NdrB01gILuGEyeUPwWKP
t2aQtH5Yp8H6HIyJ/b2dq+m10Pr1CiPEpaC8z9u70s36b9bUQiClFsq3bWVzNoYyJ1z4sr4oD64B
23jXWRO44eznygKzGwLISTSYzDFWo2bY+BRAr5wr4DFVzes5GS4OK6Ou0j3H6Qh9R5fN1s27tNpl
LvliNT8K0Z4CXhlGWMmIurzibBGRjlqaRs+nwVf99UQDMDdrtPj3ftEOH2oYnHshcD/FBq4sMH0f
7zBkLXko0Zhpya5E0jVGU02P81op5R3QEToyLFULWJnPDhCGbpXNo6NDNAEV9n1sDqr9GNfMwe+X
zQg40gYjVx1k1g92V5jZ2SYhCR6WEitcEkl/k3nthXhdp26OWCRlFRpBorURS0ntR4LU4GER8p0X
qzWZNv1W/+F2GcLMKVd9EPZOoKWgaYsO49y59TfcrFZ9mqu08HBg+ww8dd0AhEi3pzcuyPxFQyc4
ua+6ITCILVbj1ueMpxNUNugLdnpNIrOqRsNuN6sujDqWNtY3gOdO4/diY+6RuJ1eCsuAZ5JVBpFH
piYGBp3phSKkQFYS4ttIx0h6q/bRSz/Xw8K++NbwBrsoQ3KC2OKqHsgwcMfFf7x8f7UZ5oRY0LC0
ulEn7rRORg8qksRXjgsIgFCBawZscPCk+yZVc7UVyP7Jlca2EzsEvGIXXC5qI/Qq2pX0mt7YaYyC
SMOClcG8tW13iNNM6kCYyaUda6j8TVPCqW+rSlP3KrGHdLeQb6zjIcOd5g4h9h6rjOpCOp8NP5L+
QPm6jFtchvVTcykegVO17RzStyq4RFBusur3l0gF71s/2PRr0XYwnJOmnFDYjGN7p40oafjxVP8c
dCXxxrs88NNhu6xgwaRNeFzNg9BVbT5fdcqkjj1UdcL0twge+THkwIZpF34X3PVr4N+kfc0ayTM5
3ycucBHTVGsgkUPlr4OWqg5rp0meCtu6bvfQQfiY9kFnV1Ns09ktt+nULk8+KqH2VAuNnOYqUwD8
buUOS1hgJn3L63FheSwlHRK5n5Q7kywzaMqaIjGo4R6lx1+/nv/37t7/ryFNly6Ff33/3mVvv1Zc
X/76H5DSb1yvqRDRzQt0RAjB3yElzfqNHCNu3yg8CWLzvlLP/3b7Nn7D3Uw2LP9crA4OX/UHpmT/
9pW3hzKVGzPm9OAvyUtRHP9y++ZQtYh8tHg13eGdEhj46+3b4a5aZsFb1gLjhFmrEwrrNq5J3je9
n499Z2rnJigJYaTBFsKLox+2bQk6J2VlNe2hyixHxY5jTDo8+WC+jcZYmbtas+vyiHHH7w9d1+fZ
xrGqfLpJqs6ZjsRyB0zps16u9CBOeOXOWHF87WjhcQa56jCEnZLJpBkOmcBIH2AD/yKDFmOaVcOV
Hhj1hulih5giBwvy+I2zdLxraDYcY0ufkTvZSXDKfeoN4wCCt9h6uDJfHd1BhYTpwxtPBE+3Yg92
PsDxLeuiX690CbR7P0D+QzYepA1DoiWbqDCN6SdNtV63CShB0w9NkQ/WHs6CWjavAXoJCzn52t5N
hENMQFZOsRf09q71pklu/JUiZAx1NS0tBfHwKUIVsurwtcmcUz6dYI45VIcQM6fzWRu1dsJF55qh
VlqLG1lBAeXu6avz6A/oK8J1MFBI0J+I0LadgmZP0eisbxhjOvzpefWmo54rI9/v3F2aaIEMnXSp
7mH/V4ilMgCHWDJbPNLGUHzaaZU2MWrS/KrV/erO81rZYs/Eu42N2EEPMK+p1m3Tekk+ZZd0WkQR
ovbI9JKlvJqvD1GgiA7hUyo9Z5c1VBJGepD0O801hLGtkyDBqT/a47td2LQrtk3hPehGMad0u5iJ
FifpXLuImMwJ6t+rvGQ/LYGHubXykfDaAy5oO7X797GyuH2v/F7GyAw08bqsTfW99TQyIIFY2Pzx
ulpYYGes5LWeMQxXOJyR/NTBtK01AzXxXKgltmrHRmglau3GdPpVi7hxZ2hVWVknJVKUiqGe5dlB
tHbOREAQPeC/RopOaGQa6jcw/4mdFowAik3UMGmpL7PbdQ2Kd2vK8+GQktryOfl0+EUAAeO7myz1
S2+5cthoNIVWsdKzRGxmbOindlib98prCmsz1nlzp+d+gQZ0cfJP6bboW/DNlhuBb7qNzMqe6Y1G
4ssx0KfVhzZ62RLB9zIk5WU1C8gW5T16iS1m7hnTgAgJcr05cZ8znkt0fNe0uNKhwqAw11GfEsaP
lUqKh7YfHFhtmM52Z10kbJMzvFuqgRtLhZ286FBNbuyP7rKGc9HmaaTG3vqp6wPmYV/PPBmK1c4J
CgHpI0rQLWS2U7T3fOTBJHh3qHe40C5l0keTGEcvmpIBH7fhyvRnrwsNVfVkQpzLteIXmuvDRQLl
rPoutYI1Q5MErRcNXcPFgczCaYkDgeFo1/RT/7Ci6QaYyQbT3yaTree4vBE3b2yxYvoTQf5RFpid
w94Wqtn2Y+uXkehttYG7nuGhp0Q7GraqfyZ0f07EnNTmR+JZhXjIM0/99Lxc/URvMnghMxwVsEQI
kZUra9948YXtvTiSXoWoF4b/1Of95GyUTliE7RQ4xpue28uKk/ZnjuUx3yarGbyxT9Vc5aoaqTVo
a3DlEin2aQ12yzzQmnwuLkuyjDQLcqrq9HXdyBTwINH4tUAgS3HAL91yRVKMkt/RsWl3LQas5Sml
4eClX0p9itfpchurbXbvYU3cyCNYQVkYu4Ms35XBPFf7umrd/h7RmLu8ligPuyMONe/ArpGAojQe
bTQOjaKAPWvjPXuJ6ZfXlid1b6uVif9TDFx3w1qOVIC2IIlXhsi1aeeLPHg3TOXX29TNULQEvepv
DHz7SFmCot4mWYvgmfdHZL7NHEigAt8MwUZjZ5wr2njrM/qhfnVWlJipQ9luJOS81LHuCFS4Qz+1
Kh5mz/2GHT1pkOV36Q3SSeVH1pz097WGWp+rERb4TdFpDSnuZWnftUWN3GrKiehCh8yRA6k3QFPm
cC7wypc2gighGayKCmzq3wrfE0EELiCI2iGZ+bp0EvX1e2/OEm96zlKqug8OA9T9ueGkJGw1Bbdc
J4WZiUw2mnVL5tYiAVLZ1FCUe0xdDQJ8Nw60JuGJtnK8AJTiFd6L6Wsdu6RnayOGbmo2DinrU2Hb
bFYet6YqrEh0jOLxUHc4xBONmGRZKFOcFC6QZ8+cyQLJJr30t4IyTWBkvS1+QD7Sjxpyj0rb88RM
ajyh3yrI06maHLl7iXX0riUfBJ0sB0wXl/k0Pq/FMqtdFTSrohOUROQZA4FCa2HpwIx047ItW1aa
fSeb5CIGNlrzLh3V8nP2RQWYlHGvScJp7arvKUK3vYHSXF7XhmaIl5m3ZX0rDW0VrArMs3HtzGhQ
m9S3PrsW96GnHHeXu3Nx567eirFUOXKIedbO1XONfQQ1K2PsN8wxbCoWSyI/9+y5HPaYzWumZT8J
wsZY559JafHW7UKhnDItbPyhtJnUMMcVeP+NOsmeG5TU7wPyN5zV2nfPX+pbcCavJYe67B+SrGu1
s9Yaly0v8euXjkvM2kQk3dN7EhvUF6ufhbkur1xxnI8qxbuxU53tnlNMRXpY1UHOfZoh/o/yo79E
h/3/OW+TifRvB26Z178Wm359we8jt+b9hmPvkndkICki9tKHUfqdxtUM5zednhaaEPBVekzl/0V4
mbi2+OvwY9gtdUDCv4/c3mWG5//yzx8k718hvP4hZA7H6OWVLoYzohdxnemQbr/wXeOcSqvKrjT2
xDeAKTBt4k+mT9IYW+ipvLJvHWMwAZ56HQ0LXcdTc8qZTd4dSreXgxgHVcd/+vj+CbN7mfL/i9j9
/T0ZFhGgsBUET7oXD9qfvIgUWXa6OZdX67K0DxXh/a+tWsqA/IJEfA+CVD0GqgxewFGM/1uD16/2
tj++NdQknwVXIFL3fv3WpTK1ZPKKq7ottG1KUspZVZw9mpnrtxRoZ+///if9Z9/uco2H3DcdF7L/
129nVTPp22VBslAJ1JJlffWDpJYaJRbS9Inp83fKGr45/Wz+ySd7efv/+Mn++fux4v78yVoFSRuS
72eYa4ZhS28P/5u9M9mRG8my6K80as+EkUbjsOiNkz7EPCoGbQhFSOI8z/z6PpSyqhWugAK5LxSQ
qJRSYjidNHv23r3nWnUr9k7Cv/75kx2f5Nbnis/EEU6gQuJY9/ZKUdxU5bykMBKK7iLR0vwkiebh
A5Lzew8KFsUV/otZHFj/24vQZnR7q0XN6fTlfh4S/XtDF/ecKO3sxAi6+qWvrdFvMsv44NOtBvHf
7qOzZixxVc7NR/exTRdRgC+6QKruSA9Jr9zJdAxvnUU5t6TDD2dT5g4ATyztNkjK+p9xen8+pms8
Ao8oMgzDOHpDXLuZU6yUF2FakuAIbmofjvVHXL93Hk5m4OhIHJurEGnx9u6mymGKVUYXsROr117M
2l4XS3IzpWl0YVRNd/3nJ0ZfH/ajmwo/F/YeLAUuegwfNtiqlaHCi2RqyjMCl7SnEqzydSlkcOMw
Znh25xw4oyXZGvtUtByiAUV6ZKbPuz//KO+8JryO6/94hOVvX+9QDDzdQXjR9aTVdwCEyFZv2TVd
3Cb/+EroGmzkPZK4Fdact/e4byjuc1LfBqMLn+QUJydwWKzdWCfJ4c9X+vEyHN1eiP70fHRpkvJz
HGqRg/AP7ESex0Qk3Xfcys9E1TgvlZsu/emIx+7BDnBt0jTO0y+B1qMjBSM1fpDw8c4rC8iCT2si
W2LnO3pzaKSqorL0c94em2lBVjEIWNJqm3OouJhJuHlY5iw/yekRf4AIeOdxBvBJB4sthcxEc/3S
f91VliixBynPyzB1Dsbsdkx6I9unQG52gV6EJ//8fq80VPjYNNVwZh8pSXrXjNhzjXNTt6jsc4Y9
Ob1sd1WE1nb/hIlnOm/wzz3GmqMftKCQj4hLPspbeu9+//pTHD1grPFYhirjXGUVRt5gjurvgEbr
fa+YhBcEJO3n0q32HbPEDx64d3YAE+OtggkKZAM4ytv7bRUpQ/VFP++mHKZSZ6gDGSPGP4uu+rES
wqRY+4/gKH62LX/9VruxCURV6edaILptoHB/dlEusC4X3QcUliOk889L0fyUpJgbP/qTbz+QHS7Y
QwbSNTPWX45Qc3tn09bZmV0MMoFdJrzA1zCexMZs+IXJvEUlWo2OM1f1PQlh5aUya3k5ZWu+Kq0e
56OQ0/dWUMYPjEHhUUjavEePnFO0kQYH8HxVPZ+PjA62euFm10Y8Wnt4fBNj9tzdMTIMTqqerj3N
gBpPu1199Oyvb/HbtYY+LiRYTucUUaiW394qN+q0odasM+Tz6VUASNcPYxNdzMD4SKhs9CIb1ERs
kf4YwMW6gXYVHZAzFoeKzfIjTOc7S58OGYG6GUGkpKZcX5JfXn059WNJPMDZ0JTgAua0vwjz2L2L
88rwLTsKbxvb7g+uPtOl0Ed9F/dqePhgOfh9d4MoS7aRTUELEntVxP36MyRRvbhokM80GbcXnAXt
cyMMgkuFzhqzoV3cYlGODwzy3VMZF3jXClnQroFV+MEP8vvm9uNOkLbCzVBAko5+kH6Sg96bZ0He
Jl8DS1U+KrATkK++zAc6ebXt0jLsmvogaxFjgGmGJ6eqCx8r63ISCQsjIDKvS2f8EEr+47k4em6M
NWp73XgpG4+p6Ri4c+6fPFNGjJnc7fFw9kCrTox+6i/q/EsglowONgIgcxoAiEJ68Knk+7Og7KJ6
1QDN6BL/Mzu5/nntNyrTdx5lIFYM4Nk0GVDYR7crNLtJS2dxJvu4DzbSzqtr0GsN8CVqj7CqstvZ
bbEh9S2+l2kVbpTuSTCU803UhJH8oDL5vfBk7MciJFjy1uyhI85NliVCJEqeOdmY7hubsFIMYQBo
+6nptkvZVfczxPVkw7T1cpnsj0IJ3728ghm9BpdYxjHwhs6aiQbKOAuH0NzNkdtsHL0XIMfddbZY
jP0NvgaxZ9j8jDTM/GBHef/x4MJrLqJYz6tvH90YB4XIbP0sKdr6QF8q3g8hTiFbZeImw2H9GQZm
883NgXygM4mDk8nNTmymLxuD++Pnudv94xMIYy9uxorlomw9XlmyAlZFsyRncVkuX9CT8ahCPkXO
Agai9ST9afqqlHgMY5re//Oj+fsGCxNaXxcTboXOFvj2bmjRaCKATs70dm5QMlXtKR3D9OXPF1ml
tUdLOVcxyQNhCeW+H5dNKu4qA5/f2WLP5eVstQOtXi31WCliPp+NRYNnAt1pEPtBOgFcVpXExRQB
XMt6uTyTFI0pBZ5p+MEZ7PfKhh+MlFaXwpnd3z16GLKgyqyGH4y7YxymUs8v0YrQ0J6M0HMKIk/n
lU/CS/vBSv5WIbyWAURhUL+SuSHIdTimsaWddKIi104dK3UyfyqdpsMZPBTFls5jFfvZGCBJMMZw
+ujU9+NY93Z55Ky7ljrU8Gytxx+5g/JuIro6a2xVnstao503xp0HhPwBMhxefEuvt/ky3YRDbZ2N
MER3SpvbncZxAm9Vk143sLc9+sbdHXq9K+CHy82iq+YirweEW0P42oj+vh8TeQoEP9kWVe166Jq1
rcW/flAl/F6QEzEpoeCvdQJH2fXJ+2VXRu+Tsabap3jXeT8y+KP+EgVy36jaLbekc4Q3f36Wf3+U
1wuCdWfl5NR1DCbkccmNxVy5Mm64DXun3qU0jj/YX9/5VLyVOCyY3q4nnKO3UsRJtWiJOs01Pbge
bHOFmhZwVWddz2Y8YpF29+dP9ft+jgEDbBejeQKfLQhPb25jkY4NRUdzCh0n9l3YuKsV3toB/DQ+
+Gi2dbz+06Oi9qVdyPfGBzxWx9dF1k9JZm2NBc/srg4VuHt8Q8WjKKy58Jx4QIVtEbjzaKBvkoxH
tcbY2qMcihOrDawLg8kTXmCNgbUY08U4tDMGSozCUH62PVLAK2RYce4nEIn3me1OwQkm5PJrXy75
N21iDHc3m0a6eGZfMa9o60w+jE0GFkZ27mtbY1j2beT0X/TJtGHmGFaHwNkBPY5kDuZMU/UQ04Hl
9uPGtPTksuLrAu0adSANjN7A59ZMOQwIKBIYWJAAvnahsZznhJS3+K9lgyIcLlrAjgtMH88oZG2m
4TiXrUr2r7z8zfcaM8pZyriKwWE5ptAasz773lYEJPsRQ/RvpZ0ktxxTxXdCk40bVOQZkv+qgegU
Grr+UnR6FvpaCvQVWVyGtRkRxLAZNBF8NnN9njZlkWUSCLRI0NuY6U2fZWigSUfU7mkCGNEeFylq
rARp9HS2JLDxvAaWHSo5Y8rHTRgwh5+0IOHmlciluqovT5LeLTyD+dS3hlPQp47pV7CJsJHzBFez
PmztIuv0PdC2xNplUfNo9H0x+K7ejfUuicK63iLDjbA/y4RsbKKfkTsbFnIL9EaB+o66F1T3kFlP
TZF2oy/ZKB2QthjRN2WLOxRQL2ZtxKTItjdIcsczgoKX2O/p9rYgp7Jh8RgL1sAZrAovpSqicRMV
swuCq2Ar9FvpjIe2zfEQdHUUaT7pX3mJT10FV3mzijng68UwmrTYuAZrpEX7JhnG0y5p0JHo81yH
nmXElrNJq4afhxkrZvkAmwT0ZDfWg7PBTbNy26Ob2Eda6rwqZqjmCqblqWrRtg8bNyuGB14D8OKT
UFAqXNW03VY25nwiW5k/U1UZ1YaVJ3jpVbR+JUWo9Zs8ntOT3rCbBxZFIOThPMn7vNCjp6itp2ab
tpP8ahXss5i6a/O2yaQBdqIr497Hig1FncdyWTtVhVpt9LO6G4WpPTtY1rttn0Z14lVWNp5lTp2p
/RBzcN403VCnh3BoMH/GkVsSFpAm9Am0tsf6gHZOA44N1ea1suIWg2+eQZBG+a7v4xGd/Kaylzzc
ZKC0XT8slwpjp7bmprY8PP0Zgv2SZPQEv8PGNYhB2o/lJNELNmrMvKBB68EG5ia5V5HHnnlZnvc9
mtYOjnlaIfRBLZoOL1Yy2KjQIHR+thclMf/PMhM7JvjhuTmKZQ8iDq2ZZibJAw9yb2F0D7MrBGwO
HF8oJ/wCQrxzmaFZ9cdChfWJTmL4YWpmHJ6gpGJnu8xanm/EVDRnCHGwgZR8ycOWUWzwYq7RlFuZ
QqT2w6bFaDHWOcllRll1zwEYo+7KBnJyi2kDQkodMLDcSG5kuNOkEzwUVRqPXp2WNfTdUVQQ282Y
hSYYe9wLRA9QOmWLAwEhrhxBPkA8/Bio41LeDK1lI5tsYve1miG2bjOU+vbWrezcQfpdaYDfGcqi
scv04hKgHGuOic72JaxNrDYzTfHXxU6N01zUzr1MTDgYMGYbsSkBc+Z7nfl/g+7AItc+TUMg3Xpf
tXewJezGzxpaA2gznETSK0McsM3qfhUKVGuBHcdG/ynuU4VrdyyLhG53QkUCCXO+XHJt+QRdiWUn
HIz8ECbl4nCeG7XvdmyqGc6bFetApybtJgkmDlbWTIntga02l01qtMNFP2toqOuqLG8s2TYxnnR3
fBT6MD4rA2QzdwoLuBU5ySe+AFDwgS3ujDjTpOfkxTAD4StEuUUOayZbspLJSQAC3LooQvSo2Bkh
9nmX0yxz+ZIpgtfKxDi3pFqeXQQFDMfdLMDhPhB/t0mVjjTMaSqBwTAeazwKg7Pk/myyp3jjGMiv
yhnjC5kUCTAvPmF1UNoS3eHVrB7ptxgvgyin18nOe8gUkZZ/sjm6XptJ4z5oljlehjLAghDmhWbB
PhLY5hMzJNFtyVAD+cQFgWHq4lHciEghx+1oQaFKt4lm8JoKifQGorK+xujZ2nXpGB1bX5eNh9iV
ySMoC/0brdjgOmOMhqJOTNZtGagAtfiyED9ElSvOs4RvDhnPEtt7ynqk2lDQ2SXJGAhCfwHG/R1h
legPrLpQJ0YD3eYW5YqFdgntUb4ZeChLv+pJJT8ldHJ8ciEbqS0eAzs7EfSAntCIpYPPe9V3J7PS
reZsdiLtftZshQa/l9E+G1fiV4Z0yQXNX2SfUh1JGXHngXUltDrLvD6vwnyTYNLTPSu3wZHlTp7w
0PezDlQPCrmXaBOBIuOssWorNGOICrSAxHdzGstvEyObAl0EO643LyZ+cBv583BSTWlxuiQUEoTg
wegbGap8U6itDjp7DVghIYr+dEKbAsAjlmXtkTjiXDVmGaPPkiFLukwr+dnU8rT2KYaYydeFnFM4
INbwnDZWfDIabbGKwySKf5Df2m2R5TXKRcNIv+Io7GaYBUSa7OiGQYxCQdDg/ZZ5f8uRe0l8Lp5p
XtWr/LW1hmncmXYztBfjrGZ5EmaudcAejk2LyaopWdAy9Yp5KLzsFqt6HeMGQsOAwOqG5C7tpZRg
9milFOAUW61qGsDpwFY83cygodAmrllw3OROWt10mbPKM82iXmdT6Duk3U0Qthp2wUycCk4jC+dP
e9Qe81JN6V4EkdufBGOF56IomgBJkwo080Jn/aEmnDlQXGPyRKMptazEy45ALxqRN/bJ4CHgyuQ2
hW1tYHng0dxMWYJgBH6S7W4jd+kfrDKgphgI56aHxjhqm1mqeWprPQn80LbDZNfYVvQYE8L81UIi
U3hQASFxks9pfDV7e7xRjAkdDJ2AlTamaqybIbB1VsAc7sammXNBgEPBHfQChzp6o5aR7dxZ5kps
BnvlT9SOVE+RFkfg/CznblnC+Y6oRHUv9chUJ8AVaMJw7HKxAYqgirdONw3KC6OhOutE0uD/lDT8
zTmdv6lm7Cq/G6S6n4Ch3KPklvGGLibr32IENtYIUQVXeKP0cefmGPhuazybgI+U6tYKC9k6nLWl
hfcBiwtsqZ24+m4trC80agVQGAkKnU2HOO3Gxnf4OUfZ43fuYl4QxoutUs+6aE8tz5oyji3SW1MK
A1QnMYm7oHZTASteis84UJrJjybhTFtcc+pCgZ65X5TI65NEmC0SlXHObwB22HsWmbjYJ3NlgrUJ
LFoAgRGZ+MZKM/gWRCK/rTIbjp5Z1PCOQicdfTEu7JOS5XP02ljLLc9M5hqvomZX7m7JOy3amdlI
wLFB1MFCidu73/W2XpkPQQuyJi8Hvr7ZzTv9wiVxJ9xVLoHgXuF0ALFEvwBTnJdA3RW4+j5VEX9q
R8RMQU6B1nbPQ4QbZWMS5ZKfOUE4L17TxbPu9TjDvoIaS7508ZQjxrf5TnxLd1AkJiydntuOYbFD
FUbLZ6gk30k2O2Xvux1ivNVdAzDbWvJ7Ueco01BrZsSGDPSht8IKwscqHvULBsfL58mZ0gezK+Sp
k/V44CpjnG9xszmDVw4tjroJNO1Gr5aa8mce5r1FwzQ4yAG3awkzTmKm1b04pdjay8bQtsBra3kx
cXNuejuJk0MVK+ec/RYPH+e0lspDgXE05CEZcrRzzDdKwgma4b4wQ2GtvicsDs6Ydi85TqnnOSvm
25yHKvMLt1tzWqa+LHy3LjrrwPIaUPrNukhBtGX1GZOYQNu49JnXyVPV6Kzb5vSVBAUeh8hsJ9g9
fJhthU/pWdJT1DaJHhpfpxlBl4cluNpV9YxIl6iz4A4Naokqs53TS2bR2Xd7ISHcx+1oPpWGGqKt
FuvIyEK9LHDcJchufa1CNXZoIHmtqKm6jTYEu7iNRzsb45aWTTVtRHfqLF9WU2N6Wq+QZUaRmM/x
ORClmKOBBuqB0SNkKw4gjNVJ+I1mlj147L3Iu0GXTk9Wk/Tm3h5F8D3TBwOPz0x+dcF69LxOIy6x
Us3xCd/CuGV9R3IdGcb0gC91wGTW5lcYJ3piW8bO3APijjjYWamCR4W/mknRYoy3siWXbYfEPd7Z
tYOpT7qDdbGkwgXVGzgt/K16NtfUjfAlaloReibQD2R9EQKPTWuG/HWuvuYXjdhQcNvl2jUOnKXb
1CGnHJ9Dz/h9SRut3zWzjvoVgQiso7pw7eeCX7mYx7q9bYcMVFHADcOFlUJCRVTnPrU9Swc01s7W
NwP5WnCdrChHjBz22hOQihmqEk5wuRulyL8THaTd14kDdGjpbTL1Zsz9/E0qi9fSVHdSz8U0CupP
Zkvm4eXOyy3OqX7YabkqTgE7ZBCXVE8djWIQx1xOrbpWgibFd1tEarhoMF2P5LFNi+sR9eV+xpRf
wPjPwbOw2WglhpfQRSJbOzGYQ9FUlwsrv0asYMwZs5y0+Rk5cS09MJ9OCWYvce6bLmoaUj2M8NOP
Bs5/hXP/IkHil16W/6X78j/fCC3r5ssv+bf//dd5/BIzjvn5Sydf//fnf/9TN2eov3QaMGQZrPpH
m//7b9mcC/GBGoyF1QBm4mJb+Y9sTsq/4MLR4BOMm1G00Qr726iiA1YnWJchH4iWH7/7T1Rzb3t8
tNtQp1BF0YMl8o325VHnsp0lkIAG7+Q0gAxzOzIPtk6hxde2HjZ3dmNNH2hj3vb4bMMSjH2I8qTc
obAwj+PVUQWr1BoiCKIUQ36jm5rfGtrLQHG1++UbeGfeBcz9TcMfDRpLGyGDTCj5cBA3jhQaCDey
xOk6zh7VbIT6Nqtgz4o7LHMavC8Ao7S6md8aNKq2wMYE2jHfyUXaZPoubywgWzHC/S6NdS/Qk/DQ
x8Sw7IMipINVkv4XYPKU1aWtYfUPQNnFPifq9K7vHEIbMmci1lLrrUyeu1Oc1ScRp3acvjoD622p
5Xr5OulNARavRLOyt+zF4nswxFTWhyJuYbYWiU4MHcm42AMz0wFr3HJEMC/RQeTtdcnR1th27Azp
BaCq6bWv4vasiZfK/pInU0lJtIT2daji4KKCO/+aIYqMPeyhtM2U0bKj+IFN6QSdLwnbjnymtSV0
xWAuuCiXiTYU9ruUZlzUIaGcfQY/mI02ow6s7FzldiM9up/ZyDhVs+hfLROkwsP6UL+G4aBnz4UW
ddJrRi1P6rNp7iFsTJim6LS6wZzrZ05UT7jQFZOH1T2U6gtuyNCwWjX7IoFDSu2vO4U57bOSIzkH
eGI7mMDXfVWOoEmSsb5QoVYU984I4oGlvFSKcPSkFoN4sMcJGzKVB2dlVt84oJ24Re88Lt3OFRQL
zYbUJ+TomznQwKrt2hK/NwW7aJvFPE3oqVX2VdfVVt7eUMTVduZXtJLZ38QY5A4jC9Oc8cyUkbKX
a7ur9SLlBJkwWb1iQ+jFbYCePH8MEzdZ2u1cseD6tNTH9gvTthL8rEsQ1XzDB0AhR4wi209B5W62
DQGGVVSyydWckjk4GDqklFtb9m1+nceaeRV0dJ535FwPQE/NpXmsw5mHqB7aOd9VjVFqPt8jAAMZ
966ie9pEFHpxJlN/6awkPwxpM1NtwkwOd6OdN6+rYWvZ0nVKhv0iKhk+9E1ecuTkbxP0YmZw5eEV
jWvk2oMR5FRM3OvSN4qERkrN+TWF/ubaeIaLEV+WqYUOL4ur4oMcW1oMoqYuQkIClNtOh5ZvkyZD
6hfwjOXXUSd97nRs4SNc6lbmyPNsmOrsLJ6HSELTo05CH2cu0XSXyK5tD0Fdr/9pNqGhM3grjEtr
DdENN1M0clY3OesbPsjrVBwo3Tnmx6FtVd9EmZnpAcT1HJ7RkAqpzw29eWn7XsFCUfF0wpTQFKeV
hulhBRvCQF9OGxDsHZJhzAeUfkjgF/ZwigfNynecE2lddOmQD3sUeHbod7gw9H3bihkIQ0+vnBba
XCHUai3sDhYODT+I1Uyf3IgwUPeVhv1OqLpNd/nQC28EZlIcUBVaYhcSy0qXHziL2EqtS93r1K3c
9kDwz3ifUmKGFwEvsrNXtdHrd+Fk8vhuNTwZyUNZBpN1kN1UTRFxXGQlJs9ToYEqwDUMTPzCcgqK
OzEtGlyVFugo3mZORhthxQSTyiTSqvPVFRidENyR1XswjtHXgjnY4kWLyqlUspTEAMONwhVtShuf
pG+gPXoGSkNZlTZyuizqs3ThOMDAaFTDdsh7NWAML6D1pjr94TueyhGgXaQi8xMM9IliTe+yEHu0
Obks0c+G7YDx3DccgZIFuLVh6rdBpC8OUD9nmsvPEU0yw3jWoWW7PJfM/OgUh35eoT6B3s+IC7gw
QB6nH7+GdcHI3fEGMwjK9mXRjWhgzMr72uXT18mI2rz+b1VE4fOjyrHQkPxHg/JbVXTxpW/i1/ht
RMz6R34WRpb8S6EmtNmeBWRQ4bJ///QTKOsvkmEMKp9VdIjKkp37bwuvpou/UD7BtaKA4J/GOpb8
uzTSDPGXYlyJiGD1KAjav/+kNjoSoTkGNjd0KQ55NAYXQinydh65JHhL05TMYLRM+qlW29Mn3KEN
MMke0OtCBt6ubWvLT+qOpMOuXJIvoxjt73UdzR9MmN9KBH78KOQzr59qLdfM30ajZGsATY9nzwAI
dVCGtTA6ivuDTe+B85ZJ+EPqhMFrzWaw+eU7e6eOelsiAsZjqE0UD1sQolOdWvHtXWBPZ8fC2oix
KnqAfETjrMAIPDm7JqzlBxd7W7L9uBjBz3xxyHpNIgKPLlbNjaWYRgFH0cyZRaH/Au013f/5E71/
EcTQyG94xo7FN0B/cH5CJfENMsIBGCeI5WwpP5hmr86WX/QmfBaqXYevyl0/CwX70eNjRahJc4HN
unOvwuoOzO7GBdJp7pbwoUbuhCGOQYK+Bi7sF6UOSWhs6AH4aUnvAfpVpc9+TxT1gjDf6d0zbgvA
icHTpwrs50sp0tNuuaId6X9we9a6+P/FGT9+cIo0jgbUzESRGevv/yJnoFXZaGFHO5z+F3BsglDQ
paejUz8GOMW6XWCANmYeJb7IAK0zmTnufYSjBfLMUNJa6JM88cGhLZOP59DFVkCO62MsgaFgGCuc
J7Okdmapxt8GzXmNwWlF7MfjLG+61uEva6KYvIeBznPDHh6cRHrbXQ6og4ms6ZeMfqqBk2dTNpph
b4aeSuME6ZrN2KAxe+W51EgPRSIfmimkJCXdwUrZVHobrG2i6IDIql3zZi3VTf/0AeZnIGwKKCA0
SQLOOey9uXeqKrV0CJlkFm16wZi73zLy+kg/89s7aUteE8dA9sjB0j1+J+negZaFCOCPoqvpzrHN
LSKYCGOB1z4sxkdSkN8fZUQZqPqRwLJgK3v9/V+eCEvLK0Ubr/MJ7aK31hfgRyyAVGGViA3zQIjW
M9LwPz+H73xIC5krq78CAGWoI70iPCEbPgpnHzvtr9sGqEAXtRhzpXtdzHH2gSTk7cF0fejZhpSw
MaKw4iMNefsRw9YeYeo6vW8PGCQg+pVbsum+9lrgbP/8uY7Ef1yKZqPL98c6DuEU9cjbS3VYOuES
mC7st7T4DB/LUAgyKgaadRk7985QnUOdIWcCviCsxLm2810RM+HZYDOz7615UFd4Yx3n5y34b/vm
XyRR/PIdvV+odF+Kox7O+of+9j6C7QTyacATwQf2I5nu37WKptt/EWYobIf30FYC9f5/ihWi7mhC
EOHF8u8Kdm5+699tHIAjBj1NVle2VnYI45+UKm93NEWrg2WA9HH0m7yov7mo0AZh6Onjz7EzgkEj
LAbZBEv0L/fknULg7Rvy90WQ7IGrxWgJM/ftY2vmuR2KKfw8Oml0KObOJS5O005Fxcn7z1d69+Mg
TqQXgEwQxebbK4VqcTN3dp/hFzEG0WGN3nZzUaYfbXT8Nf+/z60fyNDpQK2dL0ZLmFDfXqbnPBLT
sXkaRa2LbQH8735CgGt+cN+OpWY/LgMS2WVpWV12RyuLgesMZoh8WkCh4osP5GMIW4vxo6HT1dY6
wobIkhnyLDuRc1Z98CHfVo4/PyRJh5i9kbqxoa/f6i9Ld8pT2DemeJI5M0Wp57TDNDFL31QaWoU0
N/w+C/WzDqri7Z+/xfc+948sUcpxCnbnaNMo4xKwm7481UbYJZ8gmI2BN1oAKHdQwDRx6GRh4lqY
AjvjFG109rZ0qrH64Fn6/ak1sOGhK+SksG6YRz+FRfRFtlTGU59E5hqlcY/rnEiJNNf/8YVcC+00
Sl5rbaWu2Zm/3mgSBaJVLPzEKb3eBb2qt0M6h547gZT9842l/D5+ci3WIH4Z6i8mDOdYyl9YGuj5
OrpcZhlm3mzSpfSDYOJlccoqv4ubMUVOH6Uov4x5CE6RiYK0EFbuINKarUVuGOUbiM26MZr8ogyS
F1K7QQex7cgvjG8YiIU6wZUetMEi8C3ageV2oGO6bIZ5MZyN0cSO8jQc/taZrAth0xZBN7FpoIyw
Rwet/uoYjsl4dVgiFyVPAkkVUCWiCCILB+LyamlrsGykbM8CwpAuHLX05/GCAGyXA6OIsQ721Rf6
ndK8aOFmFDcOJ5BHaaWL7WVyEuXBICOCQJ8koemX6nIgv8TqgeQ3I/2GxXLJjcCRZt5ZQ0GgBEaN
rtpWcxB0TKgWCBSgIMuv1DyJ2mYiyUj3ZLxyPw+jADlWAXUkeoqgBmaNYXuCSjMS3qIxjPHqRlUW
w/QyPoRhaNoUq8E8bQc1zcM9IFLCWxZ0pEDo0nj4HGlF9LURhXI2QRMbZNEpXBrBF71xRPjSW1Zw
uwxKo8LtiRT3pqlxrIhggUnjxu6FhuPmtO4MVId3ppNEUvh02YnIKbEMW4CHg6kAaLoJbLIf0utA
xWkDPzGnC+Rm9kYGXUd+8VxVwD2wU4xFq6GvUlrTPFdVGSfyBi1x5eToWFXe3jJE0nvQGcQQBNbd
WLplN+3dpm5mr5N92sVnuY4CQ+x0MxmQNtM2iyrlDBuphSXg3Xy2Id/d5xmld9R5GoWpTiPLjvny
PUgCgADJF0/LjLBSywhtThXgh3tMVCb+PjR4dRmawckASJqZYc95v7uH2LgA3mHq1nxfgFuS+kEF
h6J7mLqmCtDMAtyZr5URJxYjflnJJtkTqqXGfKNyQYf1E2MO7MuA8fDMK9r3lax8U3IpUh7jsKpP
3LoF89N3tciJBxepOBuGwBJ7xJDN93Eux2WjZONcMIgMqxNU+s6jRLhXeYzks29JVhrhd2avvXkJ
jGdBWFIH9I/BUGlXnZPFwX5i1YseEAoZBDw6hTD2Ngrd5Too1XDD3qCIswBtinyzLujUlahO90Mj
HEW8nrno6wB1nMrHyGCCsI8WiyZpx0DDOtAdbAaUKevZPylCHSNFEdVPVmqIepMvbRFvaa3rmtfp
bmHstXGyq5cwSqduZ8GmhNlKP4X/1JzENBFDFvbhE1jOodl1LpGSn+YRSce9TjB3cBV3vZ7tnFkK
9ZRg3Zb3BICJ6CtShdp6beNaktWT5WjE4W71uVE+1qXuaslm4nV3LxJRW6mFHjNxu4vB7fIMsJTo
UDRv6rYZkk/pEjf0velX2+M9OMZVAlqWIcpmqLeGOtfacOG7jEK0qnpiXc8wHQtUcVoPkXMcsptW
ERK40WPBqjMo8OGAuSEXbeME+CuhaThIx6wCWlLpTXajw6W87oni6TZT04YuobKQBtkcAxjiiYr1
733NDcVpmEQOlLbBzDxZ2RYDCl2Hh5iPQ3SRs7K0yOKJ8dozg2GHjfOJjqUxWcFNKLPpoZ3qWXgT
2BrYXvBpBLfIWhODwtixN4RwDPcBgOBPJXxSpGuwhkLwaksz7oaEuIwdLAdloSOD3+EFCjUMZqH4
uZ1HSYxWlEzXOihgCetLS4mfaRlGeXEBAHvj0Ge94qzB0q7PsXooRiP87ECWrciO04JnYSTlaw/U
iMqH2fDGjozkW2SCVSLcKW4/W5oQFxUjbSJkOuimm77vBCRSsoaeS74+wK0qAfFDw1WDLqOX7mfl
FjFtfUJGzzAQge8mU6t9bMc2ep4dlb9ExliRstIU9UsHsXXyrHgsUa3B8QZgaoyXxaQv+UmqmQIB
2ZQ7g5/IJX5Rdq5u0AYQ9Kj18gvzmcnyBqAyWHi6Or7T06z9TNyj+akX2vjKCpUk2xLequOzzemx
lzBcJ/wF8u9unMXSb9A12t+ncHLAfHIZdOT1KMmaEw3UVIBuBUC3jjHOYpjFxEUatJuVVSt6H2rJ
UuA5ga7t+NAkWuYMz7p9xstBu97uZobxRQ5sNu+N2fTpRdTI2UJCbJChjP/H3nksyY1k2/Zf7vii
DVqYPbsDIBARGSmYWnACY2aS0MIdDvlP7yvej72Fqq5uMqsuaTXvSbe1VRfBgHA/fs7ea5+vFKTL
9eLY5rchL9VFr43THSlKILBQmfvkM5WDWV3y6SRXbbGa6PBsP1mjJljngoWWE+HO9yWQq5VdEiJP
4c9vVtN5ZWST/QcCcC3Tt6XwEDkrcKtw7haNtZA5tCoiif7kqurR/gCkm7pXOTlI4DJj5LkoNGNf
XF/CyWTASEqStTTwy0xCo3oAqGgLdunaTcmB/7dkmun3I5jduh0ustKBalXnfVPshZaUz3wyjXEg
+gn4k4msCQBzpaYy8kgh2GQg87r/rS76z/n1vzgjflci/un8ikniSy6/fi9A+O3f+Ofh1fUh7Wyl
ou5trVVK4X8dXvlH2L/ouGKhNSkqDYr4P2CZJodXEye6vpnetxL634dX8x9kVNB9x62zkS59++8c
XrcK/LtjGOIii3TfTQxgbp2z3/qo351QZJVi3Eo4DPWjSGJnMYM9GnTrvE2Rt6OaUTE6rfrw3Q36
i8Os9eF0sl2V3hI2KmPLmKGz/mO53i5moUPXZ+6KyO4pc6sWZrK99DsUu9pFUFvtp4Skijhw1ohs
FvHIX1y/kzalCVGv/rkTCKopfX1OJntAf1Mi4NWNPnnDvGBQt2QruZFTheZ6ciBW9yNr8pivQ7w2
unrD+eM+DEOKAnqSc/CCKN3Hym27X71gIvZpUGrYUbcZlzOkZJSxrrtf/HFL/ayzPQ/EBALeTqiy
EEvf/ecz+mNexUHqJ/MqnK31ay6GH74kY8PF/P4l2TptIEQz9Hs23ztGjT8+JEv/By8vzXKXrr/h
0iX513e0Taxs2qaY9TDWmrx1/Hn/mli55B/Rb2RWRWALCqG/NbH68azLH8NgTMfUDNiBnvBvX+z3
R1Cdg4yWOpQ/s25oIUn0zkU9+MWNcHv2lO9uzV98QNtx9t9f7e/XMphwMN5ASAP56cfvpxy9YOwr
dgy4rqAdE6SdBqIeK3sj+mI8t/wy/dVR/se20G+XRDOEXZzFCuXTdh+//3kcCuuiMIG2au5EALO1
IAtlUvCL0/Vf/DCfZhC4HFpzLEkf2s4V8AaROGzgGdSs7Iwl1Y3wETrDPjMb3+FzbpAN/fxm/sWD
o0HIOkxH2PZ4HX78ZRkWN89RKGKTAZphai91ElUZHphQeUP6i6Xvr35gQL+S9R77r7+9xN/fxiKh
FjFLf8KS03RXVhM477jqxFFoY3cacone5Oe/bnsu378qFq5mPKrbOJURDf/94wV5IfWxLdsZH0Z2
rvfL65wl3TmSi0dEB8FF3bjnmejjn1/048uyXZTGCFeks09flt3r+1+ZqWRu4RzOQFUN4PK1O5Mj
2Fa/eFn+fBUf6pwH5oEZsWl8nPGNgiBHEgjQlxrdeJV74H5F773+/Kd8fDtoUQJWYsMyaTNzlvjw
3oPn9NcOKGnYOYaEGFcu1yWJfme9MdTHv30pxlZ80OxmBEd9/D3IawtkVWi7ixS+Oj62diJJ3lqm
Z2vKhvUXz2h70358MRhusF7hMd7o2/qHF2PKW1G3PcHRWuEnxyJYkqesG4cniTb5EndotoUm/bKP
/fH953YiP2SARgOKXt3HRh1HEoHSHqtmZbjqJk+wuBZ+0FxYdEiiZWl05xfv/1+8JAwHTEhg2KlZ
4rd//l2BMxe+wONFunCeCD8mATM5+t4y/+Kz/uurbBMA1kdaax8+69yxtRkODDNQEwi2Qn++m7FK
/WKl+oubt00y6JtTsrHXmT/+lqRavWzVCcycpCkObeloV4nIsb7nnviWDY24/vkL+ee1ww9o3bJ+
bD9sqzR/uHcLmc112+GdcKwVhDhuXH+l59eq4bmrjU8FzIKdksYvCEl/8cVt+gNqUnhXbAQfvjhQ
M2aNNHMNfbV4sRyclia9GxwTbR0efv4D//TYtjUKRpuL0gSt70dOo0AmNcAjt0Mavv3ltKbFoWlE
8XdfQVj4AMPQn8GWYpr64Tau0JsK26gtYuvzpQ41Ds9wX5Txe+n4v1IZ//RjtlUKvTJvOTs0jLYf
n1aBCj3wCTPcZG6gQwjBYYcGof03bxk1+2+KnG2Ddr2Po1pkFYpSnZc8ILxtZ45JFvVbKOrPr/Kn
d2AbOTOpdbaV8LeQyR/fPMcwR5/2c0iigHaSWNivfc8ml9jti/3PL/Wn2/bbpbYBHgXVJjf+8bYx
VMuXqQD8Kx3IROFSD7p9tnS59/doj0i9AYxQsDC7Y05pUYr+eCE5gpckwsNDdOgmBmv6orxjTvCF
FpneMq2RMvFxRS5a161PT2wNTQ56C3/799Lf4MtC0qTzCL1tkfluQeR7tQpcq0SykE2XnpaEmKaD
adVdG//8xv75GbomZ1pWDwpVrvPhOwYLAKneQX5RzS3ZxoHAIzuswzG1OvP+55f68zNEJkVu6pbd
RJXz8RTrcoYVssb63I9r98kjp+HYlti2//ZVbGIlOXtzFdb6Dx/Y0qTuZOHJCgsf801bWj2U8OlX
yFPwuzyB73dmnzMMgjx+EcYABJYf3kgnL4p19AgGL+jhzzFxBHUf61Mm3j1fJfJFoyFql6EnqE+x
eXcJ7mMhEzs9pH2ZNXeu7BEtmNiSWD41Dc+hNGfN2CEcLvWLvKzXd88ZrY6s86WUXxMSw4vIJnCm
Dpe81+VdavWjB+Gs0SU5zMTLkASUGiXYhTlZEzvsM0uQMdkHo6cIEjZwtjGFabPSDhhuDOninwmT
tK6bIpvtcY8XMHVJHjdNMd44c7KMTBCKwOY03gwG6Qy5QiHUFQMWRYQYQSQKZ/EOi4Xc73wo+u7R
yVr9YOHLqyPBr+s+JTYpeC+ZxIl8qUMTRtsEQ8WJxtHF6KUvrQqO8NqN5noNnHY5m3tmGDdaYudi
b/SEKVxQby9Y9RtvgMzdTEVHbE4z1cTekJibsKeWTuvFajZz55aE9yTbo3/x7chieGPflLWD+bIk
j/6mMBgPhDbSfzN0up5JRdlTXIUDkjFytZ3ebJ5htKX6qVVOaT3g0sggnzOtyKsvVWa72Bf9xsLR
mlpZFho6nfudwhymjtIeAUIIgxz7ULpT+rksJh+yspxNTGWzkT8Q6aCtZ35AKvvOXgri/aQpWxwk
S+Y+MOyoliOW+Wo6G6VnfVv7cdZ3ldWtAaMeQol4aiM+2h2sFEJ252TIbtKh9Nqo9jK6M+QFVQ11
KH/6TUbMGxO92iW70KqdChly5c4Yu4e6UlclFvjg1HRmdT1gwXbvF9vvl7O+R/mcsJjBZ6hjBjbY
0XeLXqU0WAgvyrRXv2BoY0Wrpc/9lSzsWp5PueZYcacxA3nP62U9k9biJ3T+qx6Ug/ubTZu1Guwn
djPTIibUV/KuU2LIX2FCdJYFSUP3ZRA7Vqes/li6gYb6v09aHS9sg1naG+NU4AjxdqZI9fE9sFpd
XdggLXryQArZNREd5WBN9/ZiGVd67TfZqe/SjDGjhI505C/Rv0FyaBxU9l5+jdZQfNN6F980+Aul
nacTtvoBmEZTt9ckAxrK5shnWSNa/6TgqcJsDbSzYF7d8VWfSGo/pDin1c4MRElKCpjPzVJRADgJ
CjTpodTX1I8k0+f5DGgW1Lg1y0V6M1eWx3xBBWNwOaus6w8ZsPZ39KpqPOAYbPS3urcyO4LD35xv
UZLLRTUnWrWfMPn6ZxAm0F+QTULiTYXr7UpNVpqez4OvqtvAyksgHe0MBCXThDBjw8rSGcAS8zwC
zRPgk0ZSjl2MPd0OYnJGa+IGi6TuIlZSdrB56LgN2kLMMxk8+O/ncjIeiW/Sx4PHH2nHdq/x2vcw
MMliREPXHpWZWynzTp2YGrvvRBL5xZiWYdJ75ddVeTkFcEaqQdhBZTCOzjA10BxKW/RnGSee4Jhj
YLXOu75O7esB0Lf7pBSCeu5V4Axnrl/560H1myOC9x66VdCo4Enggr7UOzLMYhOr+FedQWx6mWEd
5dNUNnO8MunaLp5SrE13QvpExmt6a2wPaJi+2AzUcGmXbXbfTrA9o0Z6QcE8yGyuyrmZYPsZfr4c
vbS1isjo0a6iA+DAf5zKzECDBiekDgO+xufWA5zCPavqm36QDTPVudKuyqUUdyz8nskA3tfSg2WO
rBoo6hUxY3VX3nel6IzITP1ZHtI5cfr9ClWk+7QkJmMjxC4urpVcApDNLc33Y+yNHUmiDSPvvW10
kJ/buZDJc8pmxdG9FRkshEBpxIVOQX6Gbduzj63hFGCoPDNvXsgwJkG3Gdbgxa3YOCPT9ycXCfaS
Mf0ygKeee4x+xw0YO5lYh/xau3DBQcqdD3nIPTHqgh+bTvoQRGziC3wWhZM7ts1BLXucL8a6I6Ab
m2zXW5qBsXPBIpHq+AlOGV+LsZdaQViPPwBFOgEeY0g0u51Tx/4CieNMwF+uwxTeofmgGCFlu9mz
0+Cks5Uv4TyR1EsMHht+WEEOEXuroXETl2bnvbKsCf3Sbb10P6QQV7fZVafvuxwrL7611vY+j6gW
gmjWcK2dliElnpwn2dLvyAaaEt2y8kumdGjBWdhLXkS4oknuIEMpfV4Sg1YatmJM8Qkwks0m5xHu
pk1TK+nkMaGKVqOjKOwCV37FL5XI2M4XmKe8UCCxlsCaCKLtJcSMhaF2CCEK15piD/icL3K6K4wc
AkONS4YMkEpqnzoNOEFodpCKCNHxUhTYSDeKU1WamtwtgZYzfm5tSapUNgpzN5IMiB4ajP03szZl
HanAmDxiiuvlFeczmZCFbU1+XGLQYW13U18LJ5rw/i7oDNKLTb0yq6Ned5u6wBw5r44If6PBnCrs
1fpIzHOfjO6TT2hMc5bDLMHkkxmErrbNtAW74Mq9oesHEMztO52oPlPr/H3rFtW5QkHuR67b24/e
OjJnI1eYg2mfoiTZWePAvLcukwmdfteqm2wlYZi/T+YYDF4ZLIfCc+uSIWEZLETLrzXCnKnkxAmG
uH022fr45JuVHNdRSEKbJkdY78BqGjbAyaKt1Y8IjEMG98IMy3okP0qubAY76YOdiHLyk74sMD3I
+bNa457MJMK+28oUJ6nLAnWJVkxV7DaFF3vp2HtXBLuu/p7ewuxTIFUiokkCXCvEEq2bcSe8stib
S5eI6zTByvVpyaoOT3Lq18oiLHwcp3NkC1j2NNb3PPL0BuB6WVaziaJjKuY7c63hRrQ+6T1XJFat
4wEteTEfVwCFzEmzxTXOExxO5XlHLaHumyIwiY8Ft5vkJ9diVuKFWtZvQJHWSWZ93dda7ttnrYAW
ml6Y4BacNzlRKrC/mgIjViDZSCHcIKGyGfxqjME/U7YQASFXjBv4BCfSRuGcDMecDbE/kMXmOkeA
rSh3uqpGJwRHCA7c0AwgKdy2GZFYcxJ8FtqSDidZEWLLxaRBVxgR341P8Fiww3FHHjZapbzcy8Qd
FhT8aY5/Irdkt6PowtAGw8rk9gtuQcyTcU6qt/r+MNiqutG1FpmVK531CWshieZFKgYBr0nCykJw
cHJ6wqcjXCvDRZpYWwoutgkVWSkWuBBXk5TxRDb2+DykpvW8cLbldTOxGuz1RDVeGOh1qfZjvqg0
3jK0zciz4TyJ1H2n1w8Vt8WsiaBBt8R1hikk2YQvXccCyNa4qb+1K12SB8Ir35ARVLQLLfKRnkIa
40gsnhM9YwXRtKReQiI5yPlk2ov2qDaK4YtkU5/wFGiEWQFUUmDqqmR6wkePeiWdzKkJO6Nz7wle
raq4MQhzI7G1xKiPCTTXcZ6lcowXk6iuIybSqgCyI5p7RzPRQixwrdWess+7dvXU1UOrqmayrUmI
ejbNXBaR74yzBdq2ao5u0yULV2c4E4ph9m+NqdBqYiAhPoAJSlFrZpkYv5K2RwR3unR8hoUoIOYO
xeBtsa6eeuyHJXtrS0nLdCWUUN9xZpu+Nf7SPbmIkY7YzKilCA7ltMRZoO2jVCMBc/Ek36oj8VOy
36hZhnVBExQvg9fV8Cyq9stEBhkqMnuuY5OkH/LLSfC9JtO57h6CXAoXxo7X8yoNS+ntBOpTdHOe
ru0JQSrdPSK0uom8xpkgMLWNSXSrCStmVy7FejM0BUI8sA32haeNaXrKikZ7EG7q6Q+dbyZTKGU5
flqFbV3P/aBjQMls7Zb44wyApj66+wCKzYXQRxvmCd5Un1Wta1/tJm2vCcxTOD/0suIwbLpiQxxm
xIXVBjycbTtIkoNpD6SkFy4HjRt6HtPXzZf3repGx9nVWs/uSdY6scCBMTdfZiIdyapDjqi6c+Kg
fBo+JCVvYpqkyKvkVA/LkJxyzqTyPC0XM3kxfY6VN0sSoMpBPVXp8741SPd6KO1xwqxF6r1vNCQ1
LYv6lJFqxTepdXovRNSoMScyeWSRh3U/rw8TNngVVxU6iP3QWVW/m5TjPKd9Md7bnAShcHAIJbFo
baAAiqEgVAvNnO/vF80gP2OlZo+8deUUwsea887pA+ldc2zaKvsqyZG1w6711y+z6Id3zGQZkJSA
TYfXFGMyuFOBHs+C6EN8oiibcwfVV7avsRypKGlqN4kr2VMAr7VpPba5pT+OBYs3a21FInzgVcOx
aBqrjEU161dEfFQ1jwG0BXIfsu7SIWmDA8aO8rlzKitj7txUhMkS0he55ko8zTxo3TUTa0RhMJks
p3sdcs5x91XNjOxzCdjaIGp5EkuczVTeYTkP7kMGeLDctaNmuvCDPAVVFyz3uE/tdbXPa29w7m3X
HObDTCUI9W6kmRDcaHQzIEF6uN3A0yACis2RXBf6seLNQDDD0uYW1CqeAsTIObmEEkqviXocPC9i
PCk604zHfnaOOL0rNxSUm32oGfN6vxLm+zl1g550tFI3nkmJdy+bhT8kEvi2STGe3PERvpTe823o
woklL78d0j1FheYjHWshldFCw3EsO7UTskirg+iR3WCFHZu3OhhXFj6GtHPoAu6AuKO8/mQ17TDH
QKYRSlF/ojzeUuW/aFMm84vJaY0tENr35IHpZ5KEVBrDrezrvGWX9meyvfo6iM1W4MWSq5hvV4WW
8rA2IxysadS0/EDXz+KnDj5JXcY6uUfPQ9xOK4K+M4xS3RBXbU6aPIlIlUtGR22kz3wBbbLL3a5T
oYeb915rXdyz+Lw3mMvsbqVbxQeV13gJdt6qFY9UfAv1Z8YWGsnE4dsXk4eqU9oNrBRHGbUelj7x
5dE42PLNI5a4D2lKjrR5PPRZB/K9AETxXrIatnMAk0FL6yDdVWkBaqcc8uqzmFhlECnbVNkrkPQH
Tfi43Ahq/yprsaJLnnOpTlM3ju+8l6kVWwik82/rUjYCYBeytlNi5MoIB5KnGU+P0qiOvhxUc4AK
zcYpDH+w9hx6df1zXdtAFxoSCUUsdbW+ziJn2UFkseFhNmFaqa3yBbU3bFcD1KQvQ2stFy251BZ/
Nuu7bBlsvi8xLMVhwjbuD1d655ObUJJ6iohq5aD6Rt+gqD/riK7B90jMbAcy4+hShaLgqH5fUsUJ
9r3JdLXnipjF7I6ZorehpogU4TvNHL3qbyurcoLIcWfmLaKc8u7ST4DdwDnQlmhpIDZErN32HkwQ
x5Xcc/OLcvWTr44Y62/UtsNLRyq6+YSzHYprMVN8712PCjo03NY0zpa+K9o7tJWdOJiVr7J7VzGr
pgkgiieVqtumXHzJGUIhcHF4NVCcUesWWsOpyMl2SeeYR+7zZ8xpF6KRn5rW/hYAjdxBUngH6T2/
FIHfx7WfBvAuplO/VZwkwB38mkzz0phM+y317SU7/++OTykpm6AhnlsD5zfiNbnW3MYCOGUWA3sk
gfcFhDxwV3Ql0MguBDjw9+4n59N/+4QXSsnpj/N5k85h2hbkNipZDJ+CwTLuOJiBKyVclOp0mfz+
ugvaGSaJYIf4ecP2T41UjA8MRPDOGlvgsP5hKkdCqsOb6WqcP0DCJXQoo7lLALzqKB9/fqmPHWjO
hYxdGCEhJdiSpD72bGdrVps0LzS0vLxMqbl3tlrmvznx5ipMRHQm3kxF0MZ86N33GIOIUiq0cADa
d+IM1Fyga7F+cZWP3muDywQbC57anDmjuenSvh8R9KmStqmQJQYTiZh7WbLrhESQNiL2+nK5ypXt
XzWateoEBkrnKu2kTvI72943ECPUPz+/t3/1GHF20HXfpp629+GvMzqJbWgaj5FqeYgm5QXokYGW
NGRgxr9d6j8qxv8iqvu7u/4nFePt8KV5//KDiHH7F36XXiGwYp4Izwf/XWBgd2N09TsswPSRUKFj
2TTqTDYJY/pOevUPpAz2xksiSYZprs1z+5f0Ci0XfxoqAHL5GEXh9vuf//PDpLP/8L+/T9f4/RX4
98jEYZNh+gOVA5HLJucyt8/zu6FWO1LjqsC7U2XmbLG8VL86B+gz0U3y0TSVHfeBW11lrt/eQGT0
L2GezK96oxgZoMnZ0e4GyjtY9KDVOL+YczLdLZy9SWIFHzdM9LLJty4e18W41wxU8MaUsphkfXoD
P3A9t5XuxNmizTgxxnTZ0+Ry4qYo1ZnFpxp5o6ouOAj5p1olKMNVRYdzDydw0Hed6SSxyNT4XPqC
UXSRsWDv8sZzPju1MQ87ajbTjaAd9Z/o7fvnBdhGVPyIek/uMIE35jhC63HuOlb0mkFZhbcmgBdu
T722W1IAI4RDgixDnUp3ylF2d1NbjZudKX0YHnsKOIYM9mLf1FPpHfir9Jd1YjsRscTGtQ2+KFI2
bc52cQj6m+nOhyVocRkK4IyEPwFd6YxTD8HvkFj5FQMN/Zx5967Wu/l68p4Da7hWeREuEFWpocU3
YX12Mm26SafpNPb+qyyXCwuFc1KfY+o5TaN68AhfcsqBgpP4A52RFNHS7xrH6pOQ03OH0f1s6EYT
cKof2V6J4cPqaeYX7isMJ/+iV7Ra4KpycLqDY9LF9oiCTExLvCRZ+loUTsW2CHfbLGSUOd78Ra/V
O/0kOhV1YLzMTv9CNwHUqnaqJa3nLE2qW+BLBayXuX1vdPfObeQ3nCEPLMB3wJ+Py0gdDtqtx6cf
NRh89sLs7d2QWzZc2Zw/ek1auS86v+PsnJiM5uxbt6vvJVT4i8KcvsD7A0yTJ0dBEDQwIGYk9DsO
Iy4sk+CYAlBYm3M2n9DHWUTcubgzaQ8lk9S/IRWKhKmFtusVZaRxFNgIMXSwMIgfHE7W0KDPCBQH
1W4nC9kFgKcyGVbjMxxJd3iHZ3EnU2+XNi80wrHxq5GTUV8vwA4Xvzdj0eHBmDWbHmqSbW5/x5EY
RxzNYqPnXDWcGqYsNPwtUY8XBkf1L5ruNdf9mLqxTwfpzME8U4YSskIZqpleWl4QMJz19aOWCjLj
aVI4Wb2hBIcr2kn8Ly+49gpQTdPSHye7fzJNO5ZWfcvofFen5l2xArmpkPgrs7sZ0irfOzP7ghOU
/flgzXD37PxFX4o9Jm+G6W0GmpsxFbBEMx664YKeewbNJ7/AWlUjN1nBPdsAsV08dv0Ijt5udMZ+
Tn9Vk1t6WsnkjUqTaHncytiYAOmHhOPwHzZTfbvsvENt9p+EQdMfO0Ny0eizDTasutDUSm57QxO1
12oI+FoT7DIOzjQH0rs6y/2zZpk5BNROegPALYm6kltJbb3sA6zxZE2r4b3K06c6l2dAK9VSGvdM
MYjpEC60BdfuzwwRHJlWPBEjae5xuLA8WcaxrL3d4PrDYZq5HzrysrgvOgwVrpx2SY/7gvHLxlPh
+B32/uAyirOP9pz4e6OZjAPp3d6rgT9mP2TTGMluNV+WObhNywZBjg7UtiuOWTO/psBBW7JkQuJO
dlmxK7JW3fXjEkSkPkOw0v0UN1hS0GYjWKUv3hJu3Y7Rbb/rEhDDY3m2wDGvsuwx7fo34qXL17Lp
j4W0RSihddB8iZLazslsIhDexIVvb9HLzq2m9V2ka6NFV244zr7+TIPsuOhBe8yZQLUmzyCfZlrZ
SRs2sjo2TeJcFV7VXfNzZDS3a35VO9YQF6A2j5o9TJhhrVOqljQG/MvIxvCOdpY/6pBfkHCYL0Fu
TjxxL0vuVbOmJ2puegK5CWXYZfQ7qiR9qJLqqRD2AcuOtbPcFxRIG7/N39LJGHAlMYut/ZSxf15b
eOYeumlgVffTV+Kr+HYZ5S71QuNNFIKgcm882HnqcCoc7bdpFDuWHmgQJiiysy4g98FiRnduwV4b
vtCwq89tY1Cv7exCdJqx8b01ptbYOy+xJ5olOY6AkFA/AfNfeIcclBlnVFn6lyCojAdGwCKa7ULT
DrXuXFUMuK5qwC0EH8iEppQ0VMQ0xdixcgd7OrbybJJOce4ZCU4wQYB22AZ9dSWbKdtPjGwJn58q
Psxe3xUaeenzCBfNcPL8uJbOcpgR1D11aRpjc7+yEwbf6G67+tjOY3U0zKI5WmuFRWhkCXSZ252N
7XS0KvebFrTiHDeqvoNo6G4nZ3/Y58LWjr6aij2UlmTv8VtQKqznnGCNa2b/ETIObgG/YZzdRzVP
dDTmvLtde0dnxvhlXAvyf8bOe9CGJdlDW+93SldqB/1nOhZ2n8SJL9zHVC/bLxp40fuUM3A8J2N9
aYmyeNRyUs45EWsH28rT01S02ak0A4yflVxuOKV2L/nigqnNKEXYPZlun5U2SC97Uu6tklpzQbO1
eVQwaF8zw4XqNWON0l3SsRo70fd+7SfXga9XO7fRsUQYy/r2nzr4nzYEj+L1f7chXP2//5t+ld/X
weiJ/qiDSdre5EzuxhMgzhZq1h91sA4x1AeaQNtv40VZns4B8J9eHhPUFuYeQq8onlFG28g2/1kH
G8Y/EMMCJME8gOaH4KW/UwaTp/uDcogDEm5/HVUv6FKbT1jfTlLflcE0ppc8FW2cpJU5ntfF2oKA
1NeSdAEhnXcKeWa3/ZDo3hF05Ug8RS+UfrLqNtEOVPEGqo5yXPAxa8FYnRLajfZ75i+5uJ58i8lD
ka3lISm6Zt3Zk0ieqo6JL4ve3Lw5qA9ee/S2l4FqDJ/ZVdVljO6EdRp02aavE97Z9EIzjfVEtEB7
oLmR7KuGoOzzRW90IhVpYYFbhlTtrWTn6GURnDFG6+TlouTYHx3snQ+ykXzoFfNQHHUAydd47TN0
QU5KAMy3BVamd+GOC5POEmrl0S8oiBDYBF4az26hMRMsEN3ohwXRNyWs44z6V4D3sKf36C9GGyfr
0PpbqOzUBPYRQ7WyYkW6RIJ101xasISLZV25La2MKBkHZvghmy2+2nWUzOM9zUneB1qMT6JcSNSA
PA2/fsFyvAdzTj7G5PrjLbxIzHg69X660+m6XpdDTxyhRa/3om1tRgWzKYQMKU6YkildH7qI4RIr
btGZtx0+QWxaKemLrp4wwl+qZ3DLlheCjCqu1KL5QPHxBr+1o11OEdVWdhf0nRXWcxnom3x43NXM
Aj/XFhShkGCcId8ZbU7KlN5JeZYITdQRAHCa59kCyjLEZ2lfgUzuu10eQGHa2cXwYkyTglVOi7A3
sykuF8zqeYskR2ame5t3dofXKmBSKmksGlACmueF9tVx5ftqEDB56+Na1c47PuPAiIjhcdstKgVt
imWnxhCxHaMJMTLzrraGUcd7Qj5ecsRGy72iIa5KKjGGdPfVqHCUOwhX6TELOZcXhMJM/kVjK39m
hOi4i5Uc1tTtrS9oPSnxQ06R/XqFF7lc9lIpOvYyd3mwmrka1fZdlO1e7+32fl3Y2Wwhgx3w3Iux
BTceqG9ktDVhQN4RAFNRhVmVn6VjtVD4k6wjc2cAuRmomP3oouonInKyqnktHAAHkgmhn6b6buh0
ZFiz579NshM7i8S5TVTbhgat42M5cZqTznxIzQ59R1aNMMpm9ACZ9qgq/bG0yThrbYXIYyrLsFq6
6qCL4WLugp0xMf1U/ObjUnV05bzHRLfitsmPve9poWk6IBsWg2gBXc5xuerv/dw8r4v7KlywnwAb
19lF+zTZ/te1st81pC6YBK416BN3DdPHyJ5Wjtnt5nZK6jih7b+zyHkg6hmmO0jJd8bQDEyQOQDa
nFJAI/qudGht+oPBZGsuoizRevQmPfxuNeWvI8/7fE5oTdbpRdDD42Tqbj41bfqk2vQUBOlnW3h3
0yZxm+hUB45KdsKu/d2oDVedV6QvXVbfmKZ/hnMHEL3Bya4a5GmlziN8W/uUZrgcqMmyFEN8na4k
kQb6JqfQE/JBave277oHp5tetFp9glCBdEedAzWtNmLp5Zy09QOrukBrotpvboH5uJ3aNEIfyGIx
e/NCW9y9LUg74VQ1tjE6KTeE0repLQYq58o2CTyrsRDnDT2KUSeXpXPhhCfzaFJYc3rx3Zauljl0
x6JSn61cjvvCcd/RyJWXAqfLVRPI67QZKV9GBq5G4gYXGPe5I55ZhYvT+1ckqAH8HxxmGMZTNen7
orX0MMgI91KBOmLhYtjcOme9HsTFnLxkrv3aBKKKuoL5aWXPT2pOOKvMIKHTlSYGbYfsElM5yUMK
g6irFwQ9cVRDo7cbAFOc0Dwi/MmtSysPmAAi/DwNHrNw3Oxd7JbjuV/2d95Am1crWEK6HIOlt76B
zLmtaRqf3LGSh8mbnqsqre9ka81RNc0kLOlMgnOq7aNBRWga43zlb5hTYBboKij5ckuQCm3HCqVC
3Jda8ZJPxP7Z6Ws9Dfb9ONmfKko33ApMM9C+xoUwguN22trRbSFaZ/r/7J1Jd5xKtoX/y5tzF30z
TchMpXpZlix7wpJkiZ4AgqD79e9Dt94rK+2S1p1Xzaq7JAgi4pyz97e7Ozmpn5Ur0EpkZzWJZCzX
6r4S1nfpIzBhsdEuJ1wIG165MgT3fFNmzkQ7ebrrwTXsdNs41cflYo1Oasdyv8bxoO1Cu1OgyU35
opBZxvvMtveFMsSJm8pdL8hIBH6xF04QlbPG29lqzG2Hn0KvTuekvbSM9iAXXTsMtX3D+lZdegv3
3PvADfKMiZ7jND8ZOdw5ev1qyvmUYmE7030FASvOkRYE+w56026ptRvoAsnGCzq+9Uk7VK192gyy
f0qHcdvEcFnwGCUhFgkEwIiCGPC3z0LM11XpC2Jp+2fiQmZW/KA8s7tMQ5Deik0vTQIvki+LCuic
SZd8g+CnNi3wmkv7RpBa6I7eBfVJzkDOj8lROmFrLzKik8yS5Q6TT9++6r1efO0FLyMVP3pAOl8D
tTo9Z8veWfA8y41goi4AdU89c5XUswgfSPvFuLfTat5Rk/YM71LsdMQZSNG307NnIS7JNogGjK6G
X/3myElANzdRsPjZuo+NqP+8rwCTi/G8r9r8AHsTizOTZ+Vk7g3USIEQTNfYccQr6USeqA5QOHNz
2aoS/Ah6LWbPxGOkNPmjnB8rOTkx+TCZjo/J8sPW237ytjEWFt/YT3oRlObeqrXRyemPCXOq9xLR
gYZOU9YnqMEG844/nikGOL4aQTjMKq+nuZ1upMz0JyDUJsIV9gqTkeIAweW28xyofyeeBrFhU1WD
tWuBzyTOt2KsS9jBSTExIyI6fCHP1uQ71LZCs6AVHmz6DdT57LwOUoIFVGQTabpNFtJDPGO9jXwh
7nSjGkvtKtO7TBoHRZkIubikK0dZ35MTwcbnmPXSi4jpm91O5zmqZIjucdam9hfTcBlsZk41EU5H
Yyffk23oUBFazCP3JjTuAiDyGiIRlbHVzQA8dEWnbGOUTtVGKIg8zKzIrGvH2gBzBhvpCwsFulNU
lhNKv/RYF4qFjeYyZc4kr2WsdyyyHafrG0pm2pWWbKv91CPcCBNmXtn32uh+9GwE2Z2RSOHdTkbe
JwdggcgmMpsXdcsR6prYipz9ZA3L6XZx16P+lJologrCC8q3MVtG2sQ0aBugx3sJ+AJXmYmYmSFd
58TqBXbRnF2PhT/1D70AQ0KCM5L5KGV6nIMW4qHbdgagQxMlI3EfXaG7G6Q25ldwRnEWbLOu871d
D3RtUwPBTvfFWIGDyr0hn76hrJJfYnpEHgk9rtEhYWrAcWZD0NqX6TAhic7KORv39VTqIL6DvGf+
XWruSRyUlPlprOc6nze9WcS2VbXVqoANFPk6o+chDopwTDnRRHzpVRU1VgBNC7uvGSSSCA96qohy
GJin81U3JzUGAaRM5cFoatO+T0c0ARtkroDiGrA3wXbyUiF4aAOhlokFjWNcM67aeen7sNPc7sHw
13wiNAv0nYqSzrgpkcvP/b6bmuWbGVvNd0WcGGc1SxDLTIUtHXM/Fjm5frGW0DeaKhVZ6dQfglw6
IdWBdj4Fnji4bmGfF4MaTxZ7Gg8aWTxfRMlq58yagu8qx4gQLNZNcsvO4WObJx7ynlPdZ9niLrVt
kCJjRHmS0ciIZXHitriqIfoXJGarKvTiUu4scue/ylLrQ6kT3wb7y77AVFA+gg5Sp8iN8/t88nRo
kkn3Ws8tp0SPM/5LGevuK42niQwRj/QFXyE1ZWw40AJJ0SmKrhS0GvzW2BENpjjyZOYu9SrAHnAm
nv2saABkTXGyyeOOUDuOWIAOnthRnhrs7hupyjiEcO9ft4ZbPFGtYjDoNPqqoshPpkmgBZfskocu
Q5jjpPMTVvXx0BXVfOJ0QZ6FWAqARRHRus0SlkQtKdwDk2F9N7eDj4CzfmDDKUN7npoHex6SbYD+
JKyIQ71v9GqK/LI/C5TsI/IV801Pnpm38ZRr7AIQU1guBmv4Fsi4i7o586KU4in0Z9c+mdr+RZLw
vJOo+2/Gsb0mga86T6DHU41ZXlj47OLFUqKfrryCUqwKzMgcW/tuytQdLIj0kBNWufUrd2cnXs1j
HNxt0ujGqZEEdFvbLHuuSNzYx14lLojFxHeijJxwNYmkG3HAxhxtaOn20HzjTjiczoEa9qIaZmrI
3D14sbFcjpVsDiruCFAshgkdNmEO3Elf/D33/O8w8n9Mix7If27CfBXJO2752//871Gk8ddqZwe7
y5DPN/CH/n8LRqMHYxuUbeu/sNgxKv93D4ZGC1IXHG+Gg0Dehhbx/z0Y9y8DdoOr8y+GmCAO3H/S
gzHfALL/HkV6JikzuBMND10cbRiczu97MI1OwYhm2ssK293X7KTnHu7C+YKegCtDTAHd8th4Ysb8
Tx16ntIyoT2TBSmlp1G9sl2zMtDcjK+Taorvc7blH+lYNHciq1N9a5rKIurOaZntpAmGlq0bDP0j
uEd44NqooWvXTVJ0ETxydIAPN6irhuTChSZo2nPC872628S2La6tEqztidl2erOdtdainpf2/FzH
c2d8I0WP7QdpW5CSvZqlE4kFRXYIlrbSozE33PauNkhXZaVIDPfO0ui3bBs0UzvS6AhIHYjkwy3j
9VDbw1o0hkWAM1mAG0+kmjq4uMaaPcMdYewmF5rYF0mjx0bTPKWAGDTbPdeTpLqgPVEwNPMQmNHA
n32XjAnZPWn5tLTUS32uNkkhiivh2NZ+lF6WXQ+w8VJiGWMYY9ugn6xq2aErG9i2FMHO6Gk9aiQ2
7yGIFkU5QPZp4cTnwCrrOKTKVF9Lw4HlFYCcIDEOepisCRGsBvmTwSPkMIPg4DsHmdtlVrPyODuZ
Zm67WSwzUTcro/pnkGRwOXR7rF/tvk7Ohsqb5IZZxrhte+Iuw5a+DGlXg+EweKqSn0hVWaBcD3nx
NhhQIW30qjRQMQqhQDrWeXfr00N29k4SMB3smM0S65oVMcM+M1jSQxA7C12tPKcoAgM5bJKhKVj0
9YIYLmeOk1cVo3vCltbzFnRzGXchuPeBkSwRKXKDkrv9KQdfpvsxYC66kX2e4b/VUw/QlU6e4oaq
PLjLy9VyIOa1GMhxZ22WHIMNMOo2fgBJQsgN7hn7ESXBWRZMdbPni2QAWsequIVQzo1JkqbXpMES
S1DheOVlgEjum+kLKc6KcpBpODgSA4Vpjd4d2nMaZSN+E7kGCadzaHXIJt3WlSRZLObMDCmIpwbr
CVz5be827uWStdnLkvk5boU6EzdmVmW0P+Qinko/Gc+SNA2KbYxIvIqwsvXEwxA28DA5Zv8EesEm
uiutvBcTw5s8zKSIPiVBnl7T0Sf1PvMQKlMMW6rcmKmmmZuhcedu4w1qYktehZvYQNzkMBQJh8ON
TogHlrYMR4zhdItGg7XWrswaAV8UTMxyAaz14wHO2LArk44zHEQ/lO0Kk+JI+MgMwd3qdY00ExxC
m7Z3yx+czIrvWt+LPpyyYq3oE7t7KsmTQqmLGy7KdYFeevYqD9qBMAdISslUuySrM4bgwJfzU3u0
obdEacY61pumf+oWP0DfYw+5sVuCuNsH05ByqqJkc/b+qHdmOEMnkCEIz5S+Vd9rd31LpzAchyx+
Kcnaand4NpPufMFWgFXPsHrSZclQuVmUll7YJWErEcry/GWiH3FHJFNK9jPvPamhTVV9SWZJnjjZ
SO5+yc2hDAEwlo9Kpe0P3phJ35LX6IuTmhUl4Jbj5tSTlQ3ZdErcOyoLWi2L8AHT2U69VkZGrZ3Z
RO+9jDQGKDA4DJwLJO3AFmG+cHAmfzvZgjDs5Im3eOTmCG8YFAtqZ+/rgJYbxMrC2adZFWgnrrC8
f8FZ/rvD/88atPafN3jkK4/VY/f8+OugZf2//GuTJ7UNnx7UCRBnDDNWqvffeiP/r5WdA0LBXtlh
getjKv/XmMXx/oIVwH9nAoMJ3qDe/zdmcey/+McBsrAZ0qDFt41/ssW/l6OtMx7+0JACLChsLsCg
I1+7qAttyqkFQ6xaFh3bAHF137RbpiTi5Jencv33qeFXYdN6Vvj3WeLtUj7rI1dBwQiojVPTr/Oc
IvPixVYSfK6lUYp0lrkjqrA4n7yhPk/1pNmPXVXe5U3nA78c0sPHl38LhDu+vmfB4HARfpFIcSSr
YjAxx7RK+zCziyS9Jq/H35qTn/m73BoYaxCWDgOXyl5dzLnRvXASaDlipIlx61mD90xoe3xtEizt
RV056yQuFw56jsXoPDDNhVYZOyKJq3rvGfn42o6tl5NJlbZp2Po8ViDAVRrmgzABQnVt/UoXdsEY
YCJo3ni0f26TPqhWCXQbPyXePHyjQWLe6VKrL9gltX5LQyS9+/ihIIP8w19lpQ6RA73+VdyjKRvx
vXHnznm/nto4YsGLMB/rwfGyzYz1EMAHXthvuN+Mx1Iinotw+JMPiXcUkST45/bnUo2M+PM0dnZa
WiYu/uukeZZki+APGhr4U06d+5gSk4SmUVkp69lgiG/s4Yv1X+PeHFN6MWX5RC5EW+60we8mJt6N
eMC2a4kwc+P5i9NWpFV3for/dnK1vIwCv+ufczVPX2XByrnVuIvx0phVejlMsjVPOYKlzlUaIzXa
6RVz7wM6fLKmOW1Vy6YKGmJJJtfsu20xBhw0MUWlHUKWbPLwS9f9o47nAUU3hzsAScr0yBb1cbNG
Ulr+DyyPfnEivHRstukAnHyHkd3zIiMOKAPrRfW36FuT5NqqkUeH4HrSRw/7nXtiCpNByOhN1RC6
nYe6RgIuard0pK1m0yDQ6SPa6XYbIurXiwiLn49zwF7gtnLMsxVamjpQNmrVCc1Dz8TEOh+Qk3ln
Eh1dG8ZQhL9kbpDpW49YOlAJinc6wujbgegwpsB85oZd5wxTCx1ANKpJdlPEvjdexAl47B2nDZqQ
GY3BckcCqc7wTK/N8hATP1pG8YAiaNs3ZlBfMZhA9C4qGvGRk440tEu+nCvTJeqbgtkbg3AkqJEm
bzzI+EktCE92dm+RNMQfifNWrrUuFqkxsFPCOTAFcMSofMamBb71ra3KcacV8ZTtICyiu/745f/T
gsSc22cojmxTXyusXxckkGFzgcQEb57wmNWkhh1hem+vCngty0aN4CqWQRO7Qc/BoZcqfv34+qvA
+WhBIujB1imtAL1768bw6/V7A/VI6Zf4gfOk3vadsM9MqbJT066MPazj/Pzj6x2xON5WYMpG0DDI
XNk9HLQAv17QxQNN7QJkEo85nW8bq1831RgzkBc+qnbqTgjkQYDmTHlEe0Q/lMCtnzDjink3Yc3D
WhbTiUcmd2ZpOY2MT37fugO8fyDgkOALIW4nydS2juB1ZqUHcD7KPoT6Kq5FMDt7xaFuO+rFQJ7j
RHwmY0MiI6hAQNVOJq1VgNY7UWn4IBRJAB//oPcKhPV5reIDx7HhekK50Y82x1qTtW5YSkf2Zrd0
rPMxoeSb8yr8+Dp/WIQdzgjwWFAlEyjoHC3CRlM4IyBkPIliHK4dApTlli6d9kKEo/eiTVQo0OeY
V230LqWxs8wZuzXiVEGzTY35HBHCOD60zmIZO+V2rU6ol13uMcCtKUqiIur445/8+7tLb8FC9ozY
wwJIebSZ+o7neMR184uHpXkyLCH3qAqqXeYxnc8Wzd5/fD1j/dv/+90AbYUkGqSRDvwMAibf6/t3
V6NFphLN1LGHlvZ9CzMFlxUcEeKbk8WK3Has0z0uzuQqD4rifhw7fExjK7W/+1jv5Nq/nmLevxMc
Xd7sF4bhc5ZBX3n80aaLg6nUyNsQltN4U6Kg2ejEM3z95Hb/dBm6P46j0+Ykou7o1bNcg42xSFua
nwgU55b6OaxaBruZKudnZTfxrpfdcjdLWzsjcjGxwonqjPDTnKjKHRHXEGf59+kXj9iKLx//uvcL
5/oMYIBxcrSZQJMcERytIzQPEQPH/LhurOJD6/gallIj3dfFcAdyJQd9MRhR3BZAGudB3v7zqxs+
LwGWM4wUqwLp11UsAwOW2MptcEL2Br7jUoy48OjzbmamUNEyCe2iGMyxioxGJzTLW8YfH/+C92em
v+/fNAl8g+BJF8Ndn88vyiRgkSlnPN6BgchSUFdNbMC7ztvpWjQEz8Z5mZ0Q0jlsP77sSld+9w2w
R+Ga5uzvsEgSEXS0YVitcM2uGZvQzi2RbSFh6HeEI3AyIraAjDDkQVtNCuMK3krOFJAE02mXkeJQ
RgLITbODUUZKx8e/6v1KsD4MB7nXWr6QRIUC5mjR5h3RrdLSFIrwEuaRnfQHpU/q3i7t5WxIO//b
x9db3/xfFwKu53M8JK5kPcZbx8d4UgbMRSvYxIzaCqJC05xtgSNwo+EHv10HbltDpExUReB+8vx/
/yZ/vbJjrU/ilz87Upq69OmVgHTipJhQTm9jb/osPuxol357oAQJ2SxybyFRbyvhL5ehYeWWEMCG
EMlZdYIQPL6wOgvNgjLqr6rE3clW96Sk4e1W3tomzbzkLugT/cKeDQThlSgONOfqR2dw/E++PfvN
Znb0+OGFwb+hwewGun/0DqIFY0gfuMhQm/Ga2EafROOJDF40bwqmNA+G0WS/MZd+4Px2iS2bwUIV
Obm2xxeM2tnN8+IM+ooDGoQqEWc9g9MML2RM19Eoe/eZrIc+CyU+cWAjCSnIEVif9MFNnSDflpLT
Mwkq5Z4Xf7kGgPItT/Tk3GPLiPEO+6lFEZN512nJPrrh1KtenTRIH4BaIhyo+zRbtjo6D8IuwYPV
u3pq5mctjdt024++eRgV495oqbDORDju46irceBufYz43+121K+wGSJ+rlJ3aDc9jhH9rEA1VoV2
YAxepPdxdmUyBU03sjHMgy5I2T1wZAZjaNLnx0daNM6ahkKIkRrbnHgdOyY4tp5hDjBFI2KGc3tl
dfsaWa88nWfSNbDwGmXE6dl/9VtNmzd0htp711ABpgHqtimClkZTFi1C92LGTNhCy6mcJWpKLTut
wY5tbfKtlwjlcU9CgyUeMKXKFz+xcNVPTlU7kSM7EhsMKoAD7ybaQUvOg7OZu2l84tSWddiXZf1V
J1Ri2rkEa3XIloGmbIj5LjAA4RhFxiOM+apWpfGi/Gl6Qu+WXlIbk/qB3CD7BqpvpgLIpH2hMGNS
FQuThMYsE2LkLGpaq59cBRntUdLKQ3PS+2LreqI2Nk3CGrYZm4Vfxs7Q+pdlY2UPYA6NS2+ksRDq
hNATlKynBfPiWHWEhJtpsF9cr85C0aAlm4x6RqOENe+Adh7fR0eWOP9QarmfaPSXezrXpg5d2IkP
eOhXURlgQyMs0Jd2Yesg0QYhIfN7X8zqMR96YpGsXNfxWGXGT0qJuY2UUS2vbuElD2mR9nVU6Gg+
DnM5IwEgv8f62mlF+12oUb/BKhvcaAibyoggrfy0EjlN7QJrKvGswRgQqERe0mVPfKUMtcaavQP3
5T1jHSvJ/GZsyIcmbOsUoLUb76lbqOARHWE1MhsnGc4Se6BE1Fzpm3s5aUmyS/Mx9zZ9O4omyqsm
vRr6YnU0OJmgAi0mUAp+2jhI8DSLe1G+np0SlNSRRz4UBJbXcYude4lT6lO8vu0j7Blkkw6ZT2NI
a8CEQdQI3QiHZmpf7XJKH1E8QDZwpkX54ZwV/rAly1Q09PTpR/E4VUfug0yUfwp8hFSUFqnFYZjp
R+PqKRHR9Oz4T6STLtPGW1q3OeX2m+lSzU5i7It05gimSJGhLdNMuU5qtsEYecDgUvcbdoZc7u1G
VvRMkRrBn+oxmETIhud6n0lelk1BFIy1K00R8Ir3wnygcif2yCfo/bLgG5zglfVudWJi9O6jDn//
GpuqEwtu1z4vtqp6ZElJEVwK/lB+REGNYmHgM6eTH2T9OdbOQkaJy7AYn7ZNpFSH4+eByBZypVon
aFqKqty9HyVK58jtFT0jtMT5A4AFTG4gDJR2KKBP/oAApMXRMMvqZzl77Y02tFKESps9d69lWsAf
HonuWQcpAvAFoJsvghgQUEx+zUdV9lbw3dQs/7UPgvihcurlq6hKtT7Xaf0ArUB+ndFF8ruXxq+3
xqThbXAyPCM76fnadwOjFhovCx0QehbHuk4AJlQ7NkQHWRvSoYs+sRsfOQ6PZuuQKRzir2/pJjSD
/SVwyslBiuBLrCdUelg+CjXe0iNHxysGtGZbuH9K3yDqJFcmWRiYZ2A6mt2Ah7zZ5IHQzyy9Xa6J
JilvdX2sQVmXVkziet8hU53KNBEnSEWyPlS6aU1b32m0E6uv0RVCIjAuG5Fb0452UHJiLOubX3N2
/ukYNulnUzHpp8T9FEFUlZ1hXxiwA+Dv9FWgkEnAR9j5vcuRS5ZMBIBoLDfaaNYv+mLl3/gn2K9S
i9UY5VNbf/erbgwgyhQZebQxDgh2u6xJo9m3RaQzU6kJc9cRjRAWmn0xssBdzlxmVQT1mlZ95ZtN
H4eitegZ6l3gfpnidr7P62nAgGn60zdGklNzOktelhNbQm7ZOkMHqcHv6QBEzB3K8oT4G5fGDONR
hVZsXF5ZQ43LII8p5VvpEyOshjTJooWpTbdRje4eFB5FjlZETgn8ZaJc1G6UoiBNy0nwcV0pVtrx
PE1deV2mMXK5xRDuEMq8lFXYdRO84aZuqh81ahSsKLFONypER4MkejA6e96D+ausC4KpkMIYOfq6
CC6Tp20tc4GJRHi7P0FBaeIYw4sa+tBuDLx6s5HKU74cyJtV4A43SMbUzigy9741Z+3LIoylPyC/
Li7MSbInpmaq02y1lFJ7bSm25Si0c6LVmgyOTsEQV3ZfMhwBWAqHBMdYi0s0qOUL0YnNN2hm192A
vo7TzSkiD5F9Ujy/ec7fH6LeLMbM93H0W5Sq70+SpeDzJJ1qDB2zgPBU9wLJ9jh3jQhxIhbPmZNj
XjNBp17l5mRUSHLXI0KsGqZmvFIj7VqXFXNTKBu1GiRt9QPRbSNZ2eHFRg6gphopz5wjsoyR7H5y
5v9DJUIpvv502r26ZVtH1Xg7GU1V4pQIgxbECcHYKOPmKgjQgRv9T91rb21k4wJBY9Ed6C7pz41j
T18z7E3JZtBrdLEfVwVc9be6gH6EvVpFVs4sZcn7Z9qnFA2ErKswCFiVTwe9W7+AUViPoAdowQZN
FpAGbmrZPeaVJAsbsuf8EHl5fl/plsrC0TeGm6AWOkjGRKdxyoeMBonmTOZfSctIXxzTZcwKq2/o
kCH73UytZw7zesmZgy/BjT/H3s2HbYx5sA5NZfI9gAgun5Dcx8bpgjqZQC3H006Uzt9rM8AC6DfD
MMe3qjIGJGZiTr7GvO6PkhhmK4JKaL3SrtW/l8uaMFcEYJs4IsS1CPXRFlMkkRvjISSDBiXZyBt3
soyekZ25SeXeldmkUuTpVvc9ZZR0S25ihe+uHtqOJnVW75kh4w+1GKO3W5suO7Y7kdtL5CTKAR3m
EtRFZF7xmsm8dZngchaAFEMnPbItG6kXekXEDUy9foBHWR6HfM7LbSc6eGueDHQtqrE3AOwatQFh
VFkTHerM0DxDDkBi59RgU5gRC8BDiWq/qaADNq8crwHv1NOcDckjLH8kyM5YSxxRbjXTGaB8QG54
dTms2SfI0W1kyIKx/bJYDdJMrt2EWV40JF+4QJmChRYIXu2xPGcL82XY6k0jo6lIk3xDQQv8BDUj
/hcyz6D+Ban4LLbi9xLZXdMBcEvx+IlrPuoXdAmcGB0+YAicUuyMuWoiUizZC2pnXS4xwH/8Mazt
wqPlxaOb6CDcYYDoHieqVBxz0IP7LMuM5s+AXmbfBKyqnUE6R/LJtX7vBTlM1LgGbUsTxMvRZ6cw
6QDOYnhfGLLccqcTnRAkd33jaQgMKWZMHB6I0nL90q17c/fxrf7+aKnDGavSemBYaq8wh19rcmM2
S6iYuC+6NJgvF+JA9jg4yYNUSt+5gNM+aQn/3vpZFTWA7/VV+qJ7R7fbTIs/FpLjRT21yYPfzGt6
oJp2PgeWO5TpIyfDuLz5+CaPGCZvLQHWUJduoLlGu6DqeneXDIhINBxQXMkga87LYNK+5VIfTucA
/uPUUaGQk5pHWqpi5qc18xPNd8M0aLrLj3/JH26fcCEcfgwRiCFeqRq/Pm6tBvuUxSk/RCAckVXv
boNxHE4G2wE+mRp4l+dCP3x80aOErbfb53U23zpMvg92/v1VIa15pVdjNwOZNmCw0h0bhBLxMtGI
zKnf9Wh781BjjBHva3fqHWi+6fyY9uhuadb0WR0BtEZEP4EM3rV4dZ0Q0oW6QBTllqHpdRQo9uiP
PbAyQ/uuW5IjstmU+KVgDiVpbocKVtO2EIF1EYA+NaK69/p6U3mdcENHDgJWRr3as+bKLmGBm3US
gavtyIrBNIekiGmi3AeakIzmdNgRo55N8Vb0HtKnjx/XH9pUHvAeePWEifNJHrWOGR54a64qItaq
Ml+JEKM3bElg1Z9c5w+NOI8O7AoJInGIZuj7v4rGlfu8IWY26401a8C3KSkM19hiUbnBms0qzIke
iK3ZjZ/d4++fvcsHQZgNcwHfdb2jN2JJyEFwJ/B2rpka+8CZxm1i537YBP58quXB+MmB5w/Xs9Fj
kIbC4QLAyNEz1YdOLHZXQclLguWSHb3NGMdP8VXPx59hPFklZP/0z8hQEHMutlSaPgjT3z9eTwn+
8wZ9+ehacD16H4kC77PXfnKd3xdwejneenYyVv3HMR/JUEKioGYB92aZXfPN5zCCqf0So9MeVEXH
w+FMfqBZOWytSsuvP77NP+xVqFg97s/hHEaJ+P42YRqTAjOgyhim3t8pZQXXhoLpUOm6ePj4Un/4
I4KvQ1DLMQ1IxnH/VvdB6rJCc6feMt+mME3jjUg8sfUDyh8nLeT9P7+gz6SVm2N0hWrn/b3xJepa
B5Qv9Asn3/lMS05iGglfW2Jfz1vg859cz1x3n6ONH6URSWMMeddJ4tEnKeqZHGd99SRU1Fdh0dYW
9reqqqMWC/jekEaw4MJQ89cGuSTRzMA+77WC5AT4JAS7hG6BIWQXAFG5TOnyahFeRBssJeDGL3mv
OXmkNzPN9lkEDcrZRBqfDTn+8Do6wToPZ6Ugd+v4ta9UCgHAoseU0BY+7dRUXFUABDZm6+gIEx0Q
o9OoWVvCQa0DILjls4yl37c4FjWylaCSrU73Y9t5QmtNASbgLZHQQTu/svA9zc1rHxcunQQYcK6O
ROPjN+X3NXtdSU3dIQqQCefxmt0E3qxkFyCBNHkpF8ZZp1aaLxf//CoosJjc8q2vA4b37yMyByh8
JVeBBL7cdByWQmQjzdnHVzH+UImBPwRXR3A0y/QqT//1kMB35dFfqUbAJtYP+svdWSNbOuOUHYes
6dvQMjTvmqYwXfQe1CeCbPOSYPUZI56LFQTvcad/ssr9Nj+GueYTRRIEFHdonRzz/Y8Cpxm0GThR
RNlafAW4BDv9nIv73mhmFbr6CNgHE6G+afIs/85LsBrDlPqsTF0vc/SFMtxhhsfejMbGO9pI6p5c
jGyoqFJVa3ubhhnrnSwq87adE4nl3VN9yhDA1oxQF9P0Apw4mK/LLDWeOUcTE0AUjJ98Mtj6wyuP
0oGBNmNFk2d09Gwk3KoKQyK6EC1+rO1kPljStU71YYLwnlEljgghPnkSv58eVgEKAyR6eYzyjgOE
/FLzASqnKrTrJT8QKVJGkI2DDX3iFsTY1BPWMujnKZSB54/fzz/cLUFg7KsWx3h+wdGqnEwsyjn5
X9TahX6dMnO90kyirFB+Jyez0/VPlKni8eOLvqX2vP/D++QTGdypv250x98eOAI82xLFjeuKzg81
R5n9JQebrIkkGyyw1qJXECvagDFOzOEQgg/paOAvzbr/5q2ITWYYdlqHMybKDksQvDpEXSudn073
mNPabAycc1BZSGuxX9LeYf2yjJgGTeJMDtp/uwJszZHX3acjtl82P4llcYnlJxvt73s6sgd2dR11
DN/6cStGK0sfDDF9RE0NDibmoiQEwQeFG2fi8PFz/e1Sb6UnAkasKkhhVwntr2tNQS4TcCZ/CSuz
/7q02rSPO+hhTYra++Mr/fbCso1TiqzzbOYoxBq+v1LmV0DCR1pedPezaDTa+FDT9wHWZDTRJA0c
/FYjv1hmLXcfX/ktQfjdu8PL6hurRAwOCvzPdff4ZSJMr2DF+SbEB7ulflsbabmxZnrjHR77k2Ve
3OuyRhaogfmPGKpYlzKX4sZIW3uj+sQ7FHkrLyXM/nTz8S/7bduCH2PRR18hC2/Reu9/mL6GG3Pr
S5gTUH+R+so9c5LC+iRDD1ct/5yjB+Chk16FytA09ONEQuB5UJtxG4O3Qgi4ywzsDmHvYRjdegxt
H7DDigd9clapljN1iBTrfGSAasENpjBxp3kzMrwssVzTptl0fdr9CMhDfhK5mIxtWo+EJptU7jUg
K12/1bR2uKp82bc7JwObsOGI1C5RTMZ9TAtRtwEqtxrQQbgxJogEAWQ01NA3M32iC5Xi7qzabmcM
CoBM3sY1LVo63tDbU5qLs53pWANG8FNhsUCBx16lvkvDQAtqVh0aJ9urFG5zMS8viiQgFw9HCYiw
S5UtThNoHsC38P+QRUJlJg9j4Q7uxg3KfIafpYGzxvPja1EzWkqeKIal3pfKn7s4WhJeiFerHZ27
oJ2Gn44vlvokrSpMCKxfDeLDrsNWxPrT4MSeY4ZnHUJlACfD0D/FZWz+YKokg80Ab5mzpZro0TtD
1V730CAZIphVjALa05IXx0uIu5B6i93fcVv7OWttuNdz36rvBQSWV8bQ5tkymUhIta5ogq0LrLwO
q7msLxgGGfnpkmNT2bgAcdH1WEl/yxAQPLBOmUd7fC6BeA2oXtRGd+fSQjsqKY+8jLj5aMJjydXt
prutnaTT99i7BrAqQ4+2dQR0dl83tX6HFcvHpj+tEoSFl8HfMOGhk4r0tI0jJcfmKsF2++ybNZ4N
kBXzj36JM3NDqEUFU6t1QWUWvY8Vxi2sdoNPLsDeHQDiQBo3EskyIvtNsWQYRbFXZlKf6MiSuhO6
Bz5sdEJudPAz2OwZ8+H3/V/2ziw3bi5N01sp1D0NzgPQ1RckI0KhITRZlu0bwrL1cx4OZ3I3tYZe
Qm6sH8p/ZSootaKNvupGI4HMNGyJPIdn+IZ3gF6NHRFCh9OIMrbdqn/pcVvDU6khHZEjccS5qDQj
njzJSo1hjoFepDOo5RVQvRwuLdGNQsifooQQwQmldZCXUrUXbVWFG2BtwwR6qOt0hA8LZAoWNTxt
FyFS8VTR+dUuIzVwtnKHG8mmm2qRXJaS2eOvF+v1V2Q4gpvSjJBTyCLRXQFDKh6TSKifO3r26Fbg
xdT5nbRUjQe1du6cXI0+J87omB6kv+BJprX41Mw9CngR4OOvOcGaCWNNmUHTgzgFxRMP0OqELZDv
t2k/Ru7YBJJfK5SAF2cD9UEzaL/WyJf/JAPo9nmqaajw51OPOHTUOT+prkrwsnrRbgt9pvbcGjoT
0zct2PF6sGyxhbVE7UafYK576Dc4ANVtMNJukbIlsR8Szi+jNMXXbKb07baRpoNvQfDpQkGX9Xka
+pCzwIx6NnQD4dcvO1sg6AalkVazjg+nr4GTKvzWNnp524RAuC8yos8D8T96JLVUqqpHnThUT9xR
b8/jpVj24jYJRMdaCzdjPZdn8UDhVw9F76es7V0lVfOp++jtVWhx6AP6XFih/M8qzWwDwFV0MGkY
w2fr6Y535vcM5zgXHRz7nLXU3KD63V9UejXtsqgU3wAfsGbKzPYyeYGKzao4GydgNCqgHFh1CN6U
kvQARTysT9xR792elqUq8FxsukNvsvCGwltPp1f22ki3im2oFtZDYdo0LyCs1Rc0AZPZtcxxvOPg
Ce4EreZ9IdL4dijCtLtY0FAYmXRK/UhLBIrmx1foOwEMWa68yAfTDuSeP75CiUGzAqbI4Kl5oj21
tOm9Ui+ab2UZnQhB36ZAlMsIeAEz26SAaBwfPwpERZlJQTNAm0XFSA1A8hN12skzZRHzukNbdld2
E1ZEYY5aRDyWF8jOdCeyw7dXOZLfFO1eQhlFW+N4jarUuDRpfVKclHYDdl5obY/fNJR8D31XKSdS
m3cfRyuExoTCil2PeewpQ9oWxdA+6rVDKOf5EwKn6R6GApwnJw5O7Y03JRgmmcYLsunEa7CBVg2C
uMf2XR4pYOEnaJ+B060+l4pOKyowQ58TvkW/IrDOhmC27xpaU5sK3P2pGsZ7oybFJVxCEYFJXgWM
pR1iwTouVKug7r+hI2P9wOjsGTC48VWdA+XxT9cwYyYso2Cjw+A2VmO2lSy1UiJBj3ZTs8/w3ABV
l+MdMUX3J570drtYiqJyvRvkbpa6NjmGXylFOv1Xj/5WDIEVHMvodrVufhswKewusPtqvlF3yMKd
nhhUaU05ji/nIOBmZ2Prd1UUdo8xEjj3rRQCEIKFMne73qiUB1NSAoF6pnGAEhXcyjTd0ZKWR9yD
MEkoCwLsSn6aC02PPRPg4S6j1PZQVE70I5BVnAQL0uSLoS+cqxmlkGir6r0BtqpN8hs7SHAKNccG
d+FKEfNuNJwsRr5PC+0N9h94bFlKFG9ySauejIb4lr7roJOvoXzjt1ICBSXGnE31BlmKjJ2lhf1f
1J7RalKbuabfNjh1eNUD5hG3fR6BCijUOUO4Oo/z6ubjr/DO8lJYWahvKyqfYZ2P0HRo0doXpEJj
9i3PTfVyzBmX1KOxmwLzKE6cke88j7yHkiYZHu2nl/7Qq/wH9fV4BqBE5OIoyEZNeiCBzsLfCG3o
MvMh4Mqnzsp31pkGSYbqFb8dvsyqhgWLy5AU9hAg3Hk+jNxkboj/2QG4TPOjbCMg9ouCoWUq05Zi
WA3oGOy5lZpfK0eezgCv2Zs+kTUkYvOkPnGovftypmEqpL3Mi72qYEhiwGVeJx0Syhg/ahDA3aTt
LWpXpjmfSLDfVEtMCxAumxqsBw3WNRGh7fIhQoyRZzlJ78ZCiMuqm+ULQKeCP5bRLgBufWKA6ntf
nBQbLf6lXo/xxfFV1ZVJhDQ7I+xxRuw9MZlmcFFgYKJvK13tTSLzIIy3yEmrjwgSQaZ0ggpSOnbe
KDvFcT9dshe536aEShbKdXn6s7IDLaMFmIhHcFrtvUHxbfbqRhfjds6Ffc3v1K0NFblu0xv4uOwq
XEz+AilMd7CTeuSiPt5Gb1E0ZPSYdNuQwHQTlefVMd2zZceA0p5nm139BVa9saV0m/dupRTOJkQV
FHaeJnlhD3wtyjTQAqnU6jBtzOayFk599vELvRM+8j5owTok27K85rbUCvx1sNRAtbBaiQlf6cwg
DK2EJxJ6KMrrfH7hdxH00O+B/bxu39WwUZ2qGQZPDqf4rFPkst3gPRbeThY63S5q9Fyg2DNFP2ZK
P62vcJmiO9rl4Y9kBMXgorYV7WOcgypXx2zoTiaowMoGbXkwd2xM4XXWNN5SMhof4wxlSG9GNTt0
dWx6Y1BXUQCaivbiRRqms+5JhVn+IuVVnlN1tMjCZaO4g9CbXFqTg55pBqjYNaW2Cba2LAPZToZA
PCpzBXgrtQCzeWCJzL8y1DPn7RSJkK2hJsapluBL5fyoDgK0jyYk9zo9LB3u+PG2CFvLToK4Mjxw
zUrpmxIsWWkOtAFczNwDP7SUR6py6p0tGU7rg5Id8/Mqt/UvsRFot2mvF3g8zGmjo3cll92lFIz5
j2KCG+1XqUWFwuHtu43VoGVyb6FXj9WklsX1bybi/5cK+HdC+Fd77o0zya6Li+cfePQ0//jP7rVe
wMvP/RYMkBTtk0njhOYvkSQ1VIfz/7digKSYnxBfVk1Zo10EB2aRc/5bMkBRP1FRX2SEftuaqIT3
aHi20X/8uyJ/+qeQAJ1B408EA47vAwOqLKACe5EL4FY0WY3HSxAnALwhguQ6lFHnQRG5RbuzVgt5
F/BDm2qU6gcZ8Oyppb9KXn4/F3jn0jhBC0l+Yc28igHoHZWir+LrCGF1pbzqUR3FX6Ego7804/xZ
pxTYBGiyOVr69dUXuvm9vV4z/lbom5dHcxOx64jcoeq+ocgHFvmKqK97bDfRoa5Ev0mcYt7iSp08
IClHHW4RTYzPJzSH9tmo1SgPmybHGz+ghtsTr6MeHZ4vr6MTbvNGhqZRX18dAoPShCbOVtdxEeKL
QSqiZj6IZE6oYQ4VPBqJQBoXUUOSLFQd6ColOdImnuJkKfa5VgxoGjHEOj1xnb2zMnQVeyoSLZJs
rpDjlVEgnGaOs3OIkg46nJ7ZRe3rfZ0/QGAZpw0ZTyUuQlXAPPh4RpZf/K9T8feEgImCimor0FHX
GhYGyJM8KsNrdFrUJ4DB5dMI+Ytq7RifoyanPPbYWd5Ijii/yGYSnhj2cTD299Np7Cwjpum5Tn5y
WW9MAvYDWjHRlxj00RP18mgbtmq4+3icx9fz309Ck504bEEUOMsHeLUFtCgaxSwFhyDSZJxaGnGm
5J1y4iHvDWehO9MLXPzG3sQkJRLUeMEewkAHLauH48MYyvKmFaQ6fz4cah7kqXSLaGku6/zVcLJe
xaRcS687xew+i8YU13iMixPh63vDQeuD80qBqEm8dfyQLsX8s8ni6wK3beEKPFn2si70u6RspxOV
jfc+D9cyEiMLVRy++PGjymGAeBKn13o9E0AiK1R7edh1p5DO7z5mgSAC8WS5rcmnrYN+VJvGTFY6
f4bCE142cXEq43rvzKNGpGpL2UTnrFkC9FcfJ2lpPGMlfa10Op2IWMpIf4Ul+mIL4Dz6XGh5ez+o
syH7mJXjk9kk+Dgg/Awkddf3cpOdSAHfGTU1HPYXwDbKeOtR479ZGuj4Hpq2qPeq1tRnoHfF5uMV
eZx1vGwwzlV8B2xgcwTlq6QPSDtHt1AOqoomdNIFnYsP1GOUpU+jU5+KgZnA1aGF846q0/yGmvQG
UWa1BnB5YzwMcOf2SC1PvqyFxqm7YinprZ8CTtNaEgxTAc+y+oyI7DmItxycqVfP8wZOA36jkc/q
KlFtw2xeBNgQqeWEcKkaJMZXw5ylTU1h/xLCib0n4Jy+9CIJHtUk7CGXySAa0X5I7ozOKU4cPcvL
rF/WUlnRBLaQX9e4Eb1TK0HZ4QDJWbqey756MkMC/HrSHTefQvlMHmTj7uNP/s7dwcXxr2euDqE2
gqqcUHpMkEiSPbQFVQ/pIWejkfW6kVaZ6MBmrdV7ipFNl6CrpNuPX+CdhU2GDQZCBkJNyWG10boK
SC+nysEKkBvppbq5GqMoPrHYVpnmy8pm2wCAUUyqM6DRj9cBnHChFK18IKjQtE03lmoHu0E2HhSU
8yH6gDOkmafltA5wirep6ZtAAOlLSaGfo9+ISSOu3OmJTb3q6/5+LTYciAjgT4Sty/J9dcrM2OFU
i94vgBnbD+oyuqO+kz3hCqlu5rSOvwhtQNoexR18iHJj/DoWBu3auI/5f3gN9bpU7LDjWHwujPky
y9vhxO3+EleuF6VDPCNzH7KN1qpV/Ww4A0SGQxcnyjkqwGriZWnfnwOa0c9KY4zvu7opv5kF5fK6
HijHNC2W3rFopkXL1lI3Zlir+7Eq0vMCr+TPf758YMFrtMZNW+eeO55Bs+oamXThINUGUtz0J1Gl
srsTuLF3zkXqArTdqWnztdaXaDgpYZyG/SGvFLpsotWjhxwLWjeeA8TMETjKT9za710/FAdgFRPX
ARGyl2v91cKoZkqJutIcRrlrL5Q2Vb0mTfTv6H2oN0NdjI4rTfr4fUD5tnflZMKdyJD7+2CGs3Ri
kb6zQdmYID7QnDDpIq1KUSkQAQ2qzyELJawk4u4vWR2zE6HDCjL3shHAUZPdYDdikAuuxtsWqhak
EdZstWrAQ0JENaqbehegGe5nYrb2ehGkkKVtdBqHCSp5HgZl7HYT5A5vntpoU9T1Kdz9O5cHL0XG
ByoRotr6Oqzb2kImvz4MEKrB1yjfMBp+Hmz5ifYfMovzrrG0UxfWe7PNcQeRC1g56cTqCk4r22yM
sjpoA57FUlUjs5/g3gixpnVLXWEeqoFhU3HO5kcqhAf08G/R2d7gL/U9XGKQP95fSFuwBln8gIeX
pPr1Qpw1W/RYAB2cOaz3LPTCR5XIOjHqt4Omsr20i14iAoQ9jh8iFWGN1rg45PDVH2LMRj4rEbSC
Px0Jlpho+SLUQckYmtzxQ+DlZ7kwhkPeYaitDWZ6PhtpdWIky5sen5Y8xNY19i59YY6K44cUEOQl
wxwOrTyo9xVGgftgnosQ2btFS+7jAb1ze5Cl0Nal4oE4EDiz44dN2Hegkl0frGxJaYHDhbfRaMRf
tGYEuDiMMEnVKtEeIAh1e2nU4cRFVfXNgHDuCVMW1P2sHn/CrEUwzh3wIUw3jYauhX/iRZcj4vWs
MN8GbUEQGDYX2dsjxDACLHvUQ01vKPMXqRpkFUo9uTYME56m3Rgxeg0OaCrXxOaU/26n6Qxxf+OU
uMh6pS1vQuZg0QSmjAMZ7XjKUm3M7EhMB/QJZo+4NPVnGXD1x+N95yH4LaOnBnkOhag1wHICoCrB
WzwMBROdGUpyrU9FcoKJ9OaKYCgLEwkFpiV4gBt0PBRqUIqDWcDBzGuUrlB0t87jwdG2cRMnrjyZ
1q4eotsa5vdNYQzSc4u45bkKuufbx6N9c3avXuRNx9cKQxPFkkOsN80V10hxI9Shu4GdfgUZ19yI
cIoeSiX0yqlwzrOmKDYYvitnlhmqmDOpUjqd2OrroHb9RquNMU5znOApdpgHSYY0oii/0PjPEKE3
gZamFooKdJY2aRrh116JPz3NlqcDndfo36iK+gZN3MER62KjOcBCQhJCtETUjZGfOGjeG+JyxNCb
gxqGGM3x10dJVC/nWRzCqZpR3deLHbd3AYRLwVCwjL6KET1R2vD5Djlr+cTD3/3kWJZzYi/662/a
U5kEZMRpxaFpbLl1RwQwL3Mayfc2wit7OpPGpVRLtEFpzmNHL+wcg9gJl+RnA+NJyzOjYdaoGaLx
d2LrvftmaMmxv0mULcKV43nRElyglawhnwmdC/QTCOvjHkiSFyTSVw47miskInvahyglF/iA9YtQ
GN3puxKX1ssyr8SPE/tjndYt64GYZlGstxHTW4vbtX1ul6bWImMySZKvllHzTYkby/Y0Oviay2Jt
z0oxNWIzUi1CDKbEcs/XRT/cK1OMn4IEc7v0Zt1GjQaBhW6XICQ9ulImK/25nov0+cQbv3NeL9Qy
TkrOSMKf1dHCbQL2vswPvVWE80YD0xd5tjzbih8P8G5cPEkxVKrDZpFAw4QMVYRh5GsT2vW7j9/l
vbN0ydxsPiliS+sLtaafH5p9dVAkMUNZ7+RhZ2I3059aN8uRsLqiCPUcOAAoqpkcqcfrJrNBQSEt
zpC1ogSRk9dPaVmBjQ0FVkuFKGH49WYHNh+TOSX3EU43DmZmlaona+kfF1VZM3QgSQ3pEsLmX7+O
3dahioT3VWNPzmVY6Nltj5LQ93iuhvs/nuDfoBVKqiRR69PbigI9DTLpqpyscY9lq7kZUyGdUN5c
Zm81u9QgUdcFPY7K7prsAN0M3R7VvqrqTj8Di9L5aJfRj0srEKwOQcHZx4N6ezoicIytBEJGlLLg
WRx/zWLGvpVg46qJ1earXFet7s1gnCt3sDsd4RE5rPULipMC721lmH4VfYDi1sfvwHmzHjWRGQQA
wDrkzQ69k+O3IJtCrrerrrRInyMvHXoRbrREar+O9ex8NbR2eEDxhP5ERIN1/KnrWA55khBtczNS
0NJcTCEj4yrJkbV1c8eCAInwkAPm0wmxPVGVcpYeZamx5nM07+VzCct7yXW6lkntkIOZkV/Jw95T
zXY80KxFsx9I0E/aBNDLDJyhKq+Z7RpW2Vzoua+DNu03Rm4hrlZ06W2Ph7BAwaISP9tGDg/lME4/
DSx79U0pskZZfNQsUIxYaO7BF4zNVWv247AVCIj9nPDkkQDloAjtl1re3TW6Ugeek5FnINmpBt1W
tsIOczVVTX9ZhSqAzKIGcYfEb1l4vdogVSwTygDeL4dvVaFNSDCp0lx6ZZpiGmX1mvZd0UIVEQnJ
oPEVzrN9zYFaCo+Hq6lXynLRnY+JAzXAGbXurC3oYgHSTCLUUydh5jTSR5wj5Z1TOUq1GWwMGmj7
17Ed/2xTuYC8HHJ7+FGtc4+QeE7FVkttafKQSrLzXd4j7ILTWR+lgOpj28K6ueAeljxL0jr7DFiW
alzRZ48AvTtjPG4xw3DGG6fo7Z0WNPxzR6/b7qzB+OevIonlxcto6dP3cwp0Gudp2v40qkeOpGrI
Qyyl6/mQayJFXKNF49JtSyBKfm1mIx8wzfBfCzDyyB7aZED1JNH19LPaGzX2BH0TA+MEyg47YCD9
REzZNMQGRh8SUz39MNDxTljfYpbGdamamXprAi9RDnqDtyeWUj3WzwipKtC7m66rzxQ+7jfMdkLb
a9WoIV0FcB14aCHTlpQyiIx41cXKcyNR4Q1mafxedmo2nxdySb0i1IP6Z2kiInQQ8VTknoJof+al
YVvet1lYNv4EMl13Wy1RFM9EBelmatX0LsTj2ia+zUTjdgKRJjgAo+V4Ze2UoU+LlFUNFqbBMxWF
n9IdDC0Zt4SeCvjpWutVN6oosAIlnzIKCIMygTRxgrzeRLmka5dq1iWdj0xS+ENvo1behlph3Zcm
QtvapJo54m1J1G/pg+FtMiZj+lkeG5vbUE5jpIripr/pg6G/VTBtQImP6x4hKjSnf5kp+IotdDZ1
kwOPuwAgWu3Qt2KXDvjhlhDjtH1g8GuAGgVotw5V8mBaExB2tNyiz7EolEsEOaULYYZR4VrwTiI3
t6vO3JdS0X5uwaBfj22Av0kcxRxtguLRl1a2C8zUR3BEm24e8F+fQ9GEfqX34MFfjrw/gjVcV8/F
fVs/P7dXP6r/tvzoz7KC5R5G7X8//mPz+8/hc7nABI7+sClQqJpuu+d6unvG44of/S1Qu/zL/92/
/Lfnl9/yeaqe/+Pff5Zd0S6/LYzL4hh4QEnjf21ucPnj3+6eCdn/8T/e/tRvuIJhfKI3Tk5J62TJ
+Zcy0W+0An9Du4cwmXsARM/LLf43WAGh3k/gjCgvOQt56Lcrwt9oBZyBPpE8YPyMuCe1Coh6fwJY
eEFQ/+vypcUCc4qOEREo6tKU2pcQ61UtUbVnJHkWh67CSiMJrUCwnJ49Fo3k9yNB9FabJDYHd3+C
Y06PARHWjpM0XKBXhWjCiAYfx0SA2d9OwjG3cgNkfJq9MqLy6EEzSLLzTokRr0SH3tkKvYpxwRGD
ErvI+maW39DsqFyjjtQbgn9cQ7rIKTJXVyZOCLy/6l9IFzgI3ohOuwsaOC++po9G7TWZg8BWPMDh
0UOoPF6vVV+bzix/hlJsPelFXf76f38BU5n9aAHfP08/o+cse25er/qXH/p7/ZqfCPLtpamoQjtn
xf3X+tX5G1lTKUQuPUFwV+o/wTaSBg6HHhVYKrpqRDdL3+a/1i9wm6VYTg9dh2kM5v7/wKED9jTU
XHg54BvINQH9rCJzwFk1lBxY4V2mS1go2eimBgPKUNPonAjZjpONvx9lwUp2lrQdeOnxTin0ATkm
FS6qHUzo8UsOfgQor5zINd4+hf44dD4qvJBDASwdP0WQ6/WxyCRcmLXcN2uYRoUU2n+UOC1jsQwK
RPBTABjwFVY5XCczhiBbgNHTOJ/lAQbnTdvE21dr6eb3KXKEDVrqv68Pl6UbQh2AxJYuK0WP1WA4
cYxhzgryQ2v6hWO1wI9sLOBdJh2RgE5UZgHAC91yyi6NDkYZhmMgLPwSMQNZIOZW3qiVfGXNp5Dy
x1n3Mn7OYsrKoPKpOqKvcTzLbUTNhfSW0muuBJ5o8/syNFqITtHgs5ImP2ji+MSXXVFtfj+Uihzw
EU3hkW/AIxAp2yABW+lg+bFHiLvct7LaeNNoNTvDRvdqQIdrY6fJsOeglb1aMQ9FZI47WDjRPjIT
AVcZRPzHX0k9Lku/vBc9Fm4oUnCD/br6SvWg0ijBPgtVTWmafJwFtnqtqIu8BUZ2bqf0aBU6KeF3
kQc3+JBQQdQS89FOiHVlXRsuwV3WO3T2lhDUCp+lOAwtH/A+TMCuKsPvHa4IF2jHzHe92o+FLwUL
hECK9U3QSCrSiFqsniqAv91IDi0Jim1LjowY1WpUg2m1QzOiczhZANU1Lc52ItRPVa+Ps7i/5w6W
PqaCKP5TyDleSHOqTaYRaxGUdXneZKWJODLScoSImvDUFF+yjz/We99qgRiyffkPNcTj5+EpKypr
NNhR0aIeKhZR5Hwy/WkaqhPr9b0JtDWwlCTmSzVZO34ULj6pXAkl8ixzhg9IOYl9iwnhxwN6kSw5
PiPQM6EutPDH+VT6agaRs2kjqAARJSynOMSDPF5bVDg2aWzru7ay5K2sxBraNxblcgydryltq9vZ
HED0XfUB/jLWsCd7hbVcudHU5jdR7oxUVSXjDIfy7ws/AndQqdvqSjBvQJ00F8ZCV80wNnL7UJDO
ZLa5tx3cOz4e29vjj+bYci2BR2WBrMXYQdiXCAyOkLEzFMpjC3U96LyZb+ET7XXAinxJ7zAkb05V
F975dMSVCxgTShs8jdWtqNYaibiwgMVPWnSGquLsYnhc+h8P751DlGsXkoWJHgzuSMvfvwod0ULN
6gI5ba8HN8F9NY27edQCv+hhtEKljbYBB9qJh743pwTGi6SWQRtljdmpjFbuuR4jL490tD3HJL2U
HDu9BzAnzupYiR87DUN0rC/j/cfDfWdSuZcJMeilsR2M5c1eDRdlEXseJmhVU4cmilQgU9ZYwME/
fso7Gxz0P0jl5ZIgiFptcLvVM4CUMocxAldeqqrjGdpDk18l0kms7PrwIn5DcoP0glQC5LK1XiZT
RADSVrqb1sr3Ks78qBuBzUvJbgC07Jplcx9abbOVcDy6meric5RnA2RQ9LIXqbtdJaAYj2jmeKVd
JH843b9fDlCFgUU40J/V6nICXdiawsvNnRHdDvOcXwUNliofT/dLfvP6+Fk/ZvVVS1Dc5tzC9S6Q
SNzgkKXATIdDIKEc8ZSiv7VvjKC5lMt++iwyzM1LClh+3EXdbUx1i3pQ8HMkj0OlXdf2taN0W2nK
v3Fl2BsLJult7ySDq1pJDmoqjbd5ghu30jnPJ8bx9lvqxMHqclaz9UHHH69ODmYI/2KmJGLbSHbF
4tdoZs4XNm4s+7HVPbVBERPvqKm8mB9igDE0yiSDFiDOqpoo+wa8C3ILKZ6puKFihbTAcmvCS1pT
7jPyQZmurLFwR5xWHz1kdnGXUfQe/YKwjzPdV/UmcI0u7ENPzGly4jZa9W6YL65x2ja4PoADYB8u
G+fV9hNzkA9WMxmu6BTVLWPqfgwLylIcOedEHaVPHtN7dMOQ+cbf+w5rDzd2CnODAiZuBoZ+4iR6
Z8bBxtEDATwI1dJZ3Y8NRUkn1SeLmKccv2SG9peEBj6lwzncoNQ+nXjcqqX7MgFUihfukQ0Ujlv5
eAJQfNVhbdFgoZ3ijb1ymZpm5yEBJnldl9e7lIDSnZsARWlbpJsyRTxWc8YT21Jd4qbjDcOW4NAn
fuX0pWZw/BqTndZLRoEsrppTFZXTkNoSyj2E291lFyGygrC2cYURQHkhzRTtBkfgwZuXNvyHBiGh
KlF+VGrO8VHl6XlcI+6QSbrzuU97DNsM/Zmi+YkOw/pQJQ2lXaJT7AC1K2trmp5iILIPGktyzXoy
t04h/cxCZUAoGAv7j/fhu09aVIwgEi26q6topkX4ou7FILkStLt0SvpdUtVI00SI/X78pGWej77D
0owiVaQpA90EXbTVd6jwMzFqTJljoRhn3/fISBh4fQ2Dj9vCKcTzm7UOm+YFGgOflat34dy83nzU
EjvhDCWRTDOrOz2CcUexfldWGxzgTyVKb0dmk5MhxUZeDyZzzeNC8H+004HDKjBhb7l2Xy4EUsjH
cmbUt6mdzRdKhKTpx/O54tCwvzhhKEyQD1vg4OS11gDEd7ltpSL1KH75ttx97vPxqux1vJydiyQe
zlNL3yXRcElcd2JTvVk1bCegpWgTgqNbMM/H04v7BVi1gTaQBg+fahrizEljp0Tew6kv+WZyeRSQ
kMW2jQErawhZEiAxZ6lEMVlYqD4ysakbYUa5KSoqfmlioL1aIQ5yYm6XqOVosQIZZwsywYtH2RtJ
916lIRp0LUEwSdlOdFniJ0oRnothCHf01mnAOZ6VaNV1Fbb6paiD9loJO2dfh+nDiXc5buYu33kR
xIIlCIcTc8P1xrHjXswj39CDeEPH3WpGtLcEvgpmh3lUFlgVDjq9fF2Z27wg0KTT47byKdTo2/vM
1mCSkB4AQ2CZr0GN8gD1s8noR0hE1zccJdWVqVbltibd8jUn/JUadbCLAM36ajIq1yZti11LR8Kn
cmD8xANn9zIxf1Sfv4p/1phv/9UeF+NfCuz/qtT/31bFB9b3ao28oR3ed7/+8Z9HBfyXH/hdANXs
TwTjVP1ouFPKIrL6rwIohXiyAIAHNKMJSsjI/1kAVdVPyOESrYCAocVMCfSf9U/n05JMU8Cnrw4K
CJDMn5TvuVKOdhbLl345RUnKWTwQBuDq6NC56gESml+xu+vMz5HoaYB5oUBQvL60izy0nkN5qJPI
R9Spqervejug5wd9GkXJs0mLFcpMcxlsTXl00soXeY4rkZfpTjQ7u0afs9gLKk1r1YM2iqlQtwEA
pghHWyPBjSY3IPidpRTncVKPh2Qp7bRmk1x1pb6Y3SLSrx6SMTb51Z0UFwOc81IurXRLgxVPvJDu
mPkUBhEiq1sUvYqm3Q5snNQ6s1L6cb5oMkKNzNQicyOFCLIiLY7pO4EdPL5yB3YGZxYZG4g43HbG
hK26N4fjkCKaRfHlPDWlkBixDSa19utQiCb2s+VbnkuiMoxfSWHY8lVp0A/fTtMUK/QvIr2AO682
ueEqNMBlAs4xqbyyoCbmlklRUZfUu7z0rLJWWr9ihaDHalftlSjpP7ryXOr1cykPw33eILT/l1aW
OYavswEPz4XHYomnpJsjwHlhWIKDoiiHsNc81fSJxYgHFcpVYBdSF9p9hfiOPtpwTeAQpX+Bi0Q8
G/p06HQXcpN36UYaYPchXAju3iVhKh8DPHki166lfh8FxQwCK0RyxcXwQdx0okdSanT07p5PZnQP
DTRN7QIkXppOblJ02tWYA1DzRTovispiDC6SLmxM/NUKCQHwcB54PRq1qF6VjTzXu6wo1F9GS03D
q4ALZJuUmBlcdofBkwuqqS3Oc7kJy02k8A8hzxUWvJpSsz28QuMSWSkt7M6BxcqPttzTedbJUSI3
NpSqBa8459ZtGQURwlCDgypRQVd47D25tZnMAtBBgQXNzIAVMTFK3LJn51HJch3FDbgGBCipBjIq
m/FGQIMkVKKu9IJRRLabZwFUdFHqGV5lUaV29rUJs99IPNWWtNFP8Tb5NcClH3aWWUAG2/eKMWo/
wiEV2leZwmZpub2QcGHznFnv1X1RNrjd7Pp0CAjD8Kyl/pnNNNTA22mY14Sxdl3g4hpsatySQ09J
Ql5qjssKqCNW9o6rxpTlPcxC0IYCS2Co7ggi4aZTjOaX3tVgAmYKLa0bOnaQeZNWyZ07TGaMlxOJ
1w27dvzCymUaB7kpYFpMiUEyi3j7dQ2QpIYbT3IEKiGonQ05LT05p9Oqb46GG+iGFnyww4wi1/0w
qdvvRW7K94sx+fdZHqwvlajz2u1Hrbikd1AqZwumYSDojzrLbSo1tt2GKGCgjmCOiytzwmLLqkwf
aPCBY8KUq9VmX9D7iM8tes+xaw9mudcN7Hq4Y8f+zs6d+mtmVDT/qikaFK+yyGsx1kpZKlZk9t8E
7lP0t+nxD2eVrE/lZT1L0I0HI7O/j5HcYkrU6FowXlNct1tAzmE0kYEPOY5K2Wg3xXlrxma35bia
UCDBcLq9L0mts6sCeMHkpsNc5o4XVoUh9a5qJijCuYgKJgNOXhRt5sc2RYHmTmqdFnVz9EaCMWED
TvMioTbCn7wKNbap4jYqhDkfbLOIvX7Gc2ynOg3mmKxSdBR7Xx9QqduPTEfuD32pxZs4V4R5IYWS
3u5x8RHNFaaBtnTBvo2scxxNClv4JFTjIqhYyqZHK7lG37O1+0JjeGZfhj/hakX9dzQ/atTJB2xx
vMYpFekR5lKi0rrKqjruTVeVxmmAJ65blfJEw8tG+KmgyqTmJq4stZycOUNihg+z3BjXcZjX+OeE
lv4wyBgOXIYgfbQdpl91vavA4clm/lWFAVl4To+P25R7kTJPkXxvhtwVNubNXRzMXtqlLe4MmJhd
9jDaursiNpVqH0VNMJGd4Xd3nxMD11xKWZH7oxaPwtVKp4v5+mAYtlkIfxjXDNqSd2HeUCOjcNve
Qvg1YhTXgg4OCDrs486ZsEnyRTLkh6AXwGAAdao/bDmL6m0edAsiUY7yA3UBE8UMc6lYhHTlqBnQ
Au+QFNRQ/OYxXX4wxJDQkKMO0LqS0FIsv6E9HnpNmblQG4i6HfqShnrdNlkw7QRe9sOumaLgBhpK
FCzOXMO051aQsaUxW/HcmGb1FZGtedo6TmJd9WKqrkLup//J3nk092106f6r3Jo9XMhhcTcA/ok5
i9QGRYkmcuhu5E8/P8jvOyNRHum67nY2rrJlCgTQ6D7nOU/Yloaun+EPvaX55XpQHNcyWWWYTWrV
T7mrOEFbzl4zTgw2lb2ntS65dUPlVoA73QjoCp1ufNXgqr6lAY3UpSZN4e6Loek2uUhATgaNkEEG
nDuBoVeposcyE1s/m5a2kHHecgC0YVkrOi5l0RCFQrQB1o9B7eb4APtOHoO3GOe5JfCFBKmZPkNx
dedwlkFW7ZOmkzgVl17PrjpWKSnI4IdltJhJeUb6mz3Dal0FPpAs16PfNkwuVFZg59LmXTvjEMK/
HVNt0c8BPGxz13qWJH+s1eR6pGTu1ztXqMyNUAtZhxED0PaMtQVtEHdgF88aObn3vi66fIeIL3tz
k4okI434wTOzSho/7qRJ0IzVdaO8GppEnqVWcoeOCFFJUE/VFe7HPhmS2tK81oPqHiZNuf5uHl0y
e0PXzBvrUjgpyy1PG2N5XNxMwyBE5Yl2TJRpXjNGp6VQhFcW11VWru2p6BcOAWqR7JZNxXqx2qEk
a8t2cnxAtzOvx97OfB570x4eG2gh5HK5BUw3qQWZeeaP9qgfGm8U4kiyxsp2FNTskJ4tEPzhmS86
7XbGsad/yxtajilyew8p3qQH62Uic/NLBuP7XliwwuFhGfrXZM6SOspJ+eDgaUU97BZcyu5MOBQl
OUnS287ATD64k6G/SXuAUiuz1OMV69b6FRMHgx0X0Qo5gKTy9WHmNd5rOcO3DCnrDGibqPLO9d4p
edlqga2nUdBMO2ZA5smpeRDY2NhQQXDOHC+z1FAZ763TH2XTA8x4uJF6YVr0lI3YikEWmdAJpDtS
TnJ25r7ily+MVXypJQA1htBZ/4rlS3/mSiv7pI1Ne2dk7oL/7VLaBRteO17mLZgNLJSeissOiBvc
5T26/bjhsD2pQq/fR8fJLpTXJ+9qHvXngUqwOyyj5RwwFh7KSOYrhDvs41As9tqo/zkNI1jp7Ijk
Sc8n9Z45QZt8wq/MQgeod/W8C8YyM1/myqzHB6BmTGQiXL0b72DmEmtTraJ1sH4DZPyI1WwdAZ5U
OC6gZKLL/WlEGIzCyYGggzATJla4gd9h0dZiEnub4/+EG6gYpfFPrwluQhOCdwOiAwZdH7BQbDac
0Ve5F3pEaJ3bVucf1lKbd0uC1qisRrX7rkG7+Qs5+J5ZsMFo/40ncI9cjy4e/ux2Qffj9RxtLjgf
DCiLS3rrcvRGPONhZyA82CGvgSg5G2NsDhhFWZSL17++uv3z1dFVMe5lFVNSf+RorKVAU2iUFNKt
q+8Cl0iJ2Wzefn2Rnxo70u5heNN3It/B43yDMb7Du4u+ayAIV26ooVCISIHErxqylLlLy/F3/ut/
fy0iJaCCYV36cRCUGPA0Zb7N+qm/SFXT6k9iCvSLQRaD+h2Q/9P65MY2zhlqL6RwmLX8eGOawTiy
mjuX9obdx8XUihK21tejhNwc1X017ToK8FjMhTjzasv/ojG62mWWoPbsUvaFybc/zbPoX7uqWc5W
hJDLb37Jn98wv+PGXSEWgR7+42hzTFOrLSceftH67W5gvnG0teJfdpj/i7j8B4vou9X+E+Ly8Nqs
r03++gPpbPuRvzAXW/+Ds49kHxhnyALx8vsvzCX4A8qZsxHONsws2Hzm/02axMYJJ0L+G3MetOgG
ZfN/oS6aYfzhASVvXqcgrdjJ+f8EdvlxeYBKszIgS7oBDCo9ANn8cQmPeWmmvVYVnDwzAqEA85w9
DNz5d542P34q23XwkKRyRCbILud81HAmU7v6szMU4eApXAyhTz3pcy6f7HVtP5HPWO6/ewt/s63+
fF+bKIqQi43s9/NIqzShSYt2wvJbTmpPPZqhKRiq30xj/u6uOOe3UIJNO/3NjuG7nS1TVlDrgVnQ
nGrmraMEG0Bg5tl16a9ZF/pKr+Nf39eP+xvPEbsMaFfsOJg0Mgva4OnvrlgymvSFpLQpsLhj3JTn
c5xZBYmReZHOx/+/i304CxnWQxOweF/C2CgRJCdbj2VqEYtAESb+6RvjfGcCBI1PD5jKfXR+gYKO
jMHBypHQLe226LwmTidH/uYqf/P8ONph8zGYwezyo+GAAcMIEv9QojNYivMyt/qD3DSyimHKbyqJ
n5YgNwRnxQAZZfQPEvfjqzLyyhoWALww6zvj5HAz+Jo6019Y91808P+Xhc5VGC/hn86kh6X+4QOu
6gHDkgX7ctnZuLIOfhUZiVP8xljkm7/Ef5cp39Yd7Jitd4b2t6HHP96MSdYcc0ISocqUHiiWhCxX
OO12XdYfamccsLVf+1FddqMjXlOpFctFOTTCOMyiw3OmXmspH0hxQtdC1Kdo9nQ5iY9msaku0Szg
RGIgnaKVoyiFyzljPHuw86FRx8TTW6znJiN9n1QOKQfgBT93ZyyCV4RpYglx6s3XqHFqdRfgsC9O
OTaydMlD672klF6/s/Le7vXjs2CJQgmGSkZ1ug2mvvsG2QdQBIIzYqIIlSZ0EKjTO7bVbSv78s4d
PY0E7sHYw9lzhtDR8uAfVW3fXgbEGSw1Yc4z/fr4C/Rq5LCfnJIeRvPBg+QMGDtpv1m/f/OpMM+B
DchnuRkKfNhq0BlpeM16JfIT9EsmNl7nFpSlWBel+/XXG81P+yibGUNmZljspj8XwYUL8EDLAlm+
lM2bN48E3jeOtRLnCqGSYIfEdH6jK/+brxP6AWczjCEYX86Hl6h1c97mUA9Dwyi4RXse93nuL785
ID5excTvzEbYyBh9E03oH66SW43MLSPZvk7NKEm8zRWh8N40+r85F36+EOUd58F2FMELsD9sNrJ0
VZtpWPwUhpudQVsAf0HQdP/r9/R3V/mrXNicIcGTflz57dyILNMAPHyEZiGavyKGqfIPOX8GsK3p
bywHOsa/4bvWWML0jUn88TK59XkLLBSuY6Xd/Ppetkf//VdMeh70Ccgf8N+owz7KlYsgH0Sae4Du
au1uc6OuY20wlzejfjNpFeYmM3e/viJswo/X5ETACo9Dbrss7J8fn18zY3SFOB8TilpqbqT0Bho5
ajJtIJTMyJuTPwTuJ3scwfvMRNRmxE7TNxEZduKw1t1AkAc2X9Ux4+DCfE43lB8jk/LB9KQYUGDB
YfZ3asImGgixXr6owJi8yKgZW0dlK8v3lXxkOx7dXpqxD5BX7F1rLeYwsHoSaly9Saszp7Txo7G6
YsQ4wEIPjQDM1K6ZlTRd1GDV24PXW9O9E8z2Z+wrwO2GJTMFEBxexgxlrOkI7Q5D5raX5MM1Gi4F
ZLML9edidNMaaZOJqWgyYVsZLp1nEdjzjZo9c1zq0ZzQWIVdUmXPlS/cdWcEXVFEDAi7FpccQw47
5Wf1zOjOAOVezAkQJpBkXp+txHsEsL85wT5Xs+Gijhz9Tt/XI9gGXjZZtgdgk/qlv9ooa7pFE48A
oz7emf1kp1aIbtBrSWQxGoaCcdoghT7TA/SSeAoy7ftkZhki8TmZ2XORk+YkUENe6Q5ZIxDhpXi5
PzAdU3Vk1+6Effy4TAkoPrlDiibepxlMOgBpqOnj7GH9YRH0FaD6/GqxCKpY80f3S5/V2fQE7pm8
eu3I2KvX+LRDy/GXOyIbtbe5NACwhroWD+NQ2NqXztXXB4TJZg6tBRuCY+sa033qO2N66ooJ7MQu
snrdAcIJ7VH4zeyACubGMxPO7LO2dMC5XWB2LyJt8mQMGTchnSumifGmbZZdFonGU10Iw32yNzfy
1N/j2lxlWWSKQVhn5biMxd7GPftz34x699kr697e0fAn2b6oaAwOw9pZy15zKzsLhRotba8pMjrC
Wq0A5loxFRsdRyBcJE7c+6y1hhrCxi3WkcFRyjoPSIC5q/SMmKSmcEX/ZufMf88Vmg/t5JMBMKIE
rNI+0gK93yJ3yvWG524UnzbzXf2rrJKqf1xgDZCVJIwKYLDTcCBYksV7TudmS+8du+K+1rBwODVL
x4NtgkqMp3pJSsgz9Zjqe0efSsKGl7JmdKzyznt3a71mYqksu/iqvGrWrsZWLzwGYMxBzvwA5diF
GIaNkcjUh1wcTdVETTUSlT15NYhmjw5ffPcG0JYzQ00nCQt+WOc1JRIp724h1GTNjjE3eTcTWKAT
jk7mDHFpVG6NIxoSBxCywVaxWGrxaJipLWKn6urmPJhHZD4d+RPpzrFy2w/lmFL9tpt67RLjf1OR
AJKXdbND9zKl9kFZ9eQ6saKd1WZw7FZnjQcj4fA7cEe7iXnSZXkGllUXcUqjp0Ax1/bzMqbmqS68
ebhhy8nU3gSbyxbIqBCdRYiuwpEvGEkNff+nzAdaGCM0ncJpvd3sBqlfHjPZ5Gv5xHAYD5V5mvPr
cayKNjQ6gupbHUCuSNNgtwJaTVMIEScz+vPVrUnqxCSqek14rH7oob2fd11nBg9Bug0I03yYYRoS
R/U0+0jT2Xvn1EGQY1XNvp2qEYG37eJgI2tbIx6aBiEIbc2CeWbDW/HDIJPogpWh6diclDQKR+Zl
jkRdQ3zq27TKpYqsUQzqHLtOotcaqlT9sMxjmlzaKXXqjlHsQladYEoTMwamF2V+pdvH2dX0fKeP
qrjSZhipoWNNzrQr+tTpTrmvwFhF6xN/YE7E5WLSukJr6A1+e7TC7NmdKur7fnagiOqYzPBlwi1D
Y+Mkm2jYRMwdkWtNfoPbdfotPhprckZqeNLxoXTpTeFW9XVe8BFQTSf5PX8Ho4+JCdgaY8qnynOC
fNibjUW1aMUsd/KjifAo47QqfW72CLD9e54UghdLm+pnEEwviYzWrf6EPejlDLVNpEjVSspCxKbT
EHba+skGgi1Ij+khMEcpPGTk3ah1XzRz2Cxriqx8sIyiH/Yz/Cb91BuGaMOECealNiWNeUDdlY70
IX6yfSx1UDE6cqunnjFsF+uFNB/muaF77AyyYEIpUsJAVU1U6m6L0HvtODq7kISNnHGOZraf6xZP
sRBHOXEiOrSFK6DogYjpGtitITytT5pHNb43+yzD6tntp3M+DkeEhd50ZGN56KvkoA/6bjUT5USZ
LlLg3M5HKTHLWnGTvZM+DgX5j1HdTFJE+tza2Z95yzfyyK/ptCdZM4pkAWl4c67Z4nbnfa2Tc5Kr
HmJVbWBNvRvkwFByaHC1/2zzY0OMN7DXnQxlkAImmZ4SCO8O2KiNWU8uYiHQhd0Ps+1kJDqT9Rx5
0mR64yRVqV+qUvNUzPgU/kLra6Sud6I02zO/alovQi8DI6M1hTYcArAUfb9mTD1Py5aoedGUrVUg
g5JGvptNeyl2LYktzmfHzEub0cTolNOplpzJhGYwWnsaMONNdngE8c9JwKC7YqbQw1Ak0lLqFwHy
A4gPQQOJ5tZByCK/JFnryvepgGtHvl/p1EdMIgRZlmzM+XFVxgIxoOxMM9TYW4wjyFX2KMsUA+xM
c0k/W5WftLsqLzQ7dJJAqxhyLVC8kdvAOmC0SNCYsF2IGATKO+qsqDpOI683A4KThjyFAd64SMl6
aifrIdetYZOXN9hvNxVd/7FBAJRzNI8rkl7TGcxTMenYrToaDhixyKYJTo/FHooGklqtwQKAgR3v
mhomb9PxjBEL230+U5QtmeaQCdoEE7wZ0L8riY9/sRspW5AZrpxbhwGDwjwqZq99X9hmfYJRsvTR
MzTJmmSnSM59y5Punm+f+a+mE4MXc9IFl+noog4UQEQimow6sWNjcYvHTDcQl66WchiGV2Wd78jH
3Z5vJbSnul75RvyqYv5VONU3UkK6yqgirONgy15cWOTPARdmDJV2GGZsomXHWp4GNWrXSggEQWYg
3Xefl6aHjlirlumem+i7MTGTPAkT4IL5nQmf85Joujs+zNk8awc9of4k7cVfFgRNjpQ73AGKT1aZ
OF9zR++ai7Ib2OVXvcH1DUX5vJxhHTqYxMtq5aF1p3YIaydvVLTZFJWRU2XOFG3uq4+FrLATqAIS
R0I15/pzMSB9jTyOUurPWZr1XmsGj9EynJ57ZOKWPMEM8IhwlMi340p6NPUe5sEpsXOr44S9wmkn
bPEj4ULMsh8qRp1fbC+ZChR6yQq2xI6q4+Sx9nboO5pLzELgz/6th30GJVQ6Ku/KaQrOQKOcq501
5GUWNZUpztZ8zoawtVrjwe3bLg0zrDJex95reD79HHw7iKWGrkZIk/uxgemklEwp6QmwoQKHsd4G
IT0zbNA0NKGR1XhmqqHtnuVUzmvo4poCbNiUwRLlvmQ6brgrSgNDzziKaP9LuLQovW4Hi0Uem+OA
ZsVvMoMxpDICEY6sSTN0XGU/dYOeBhHVWkWWWC39vaM6vQp7G40kKdT5cvvrVuqbROCH7o3GEHQN
WRGmcBAWP8BeukNxaqzMALWeoufM5uOA30pi3XLRpjJx93nWa8EB5oS9krs5CTwwynW5WaGUUcuX
si33CxYKS5w11eoc/LnGA8B2u769qbC8a+7sUY0+aY+ps+4xuivMUwrp5KXHg2LcQdPKk1ta7TQn
x7KBtGQxFH3BXzLzHnD4sE5O37he7A9d+mTDen0qVqwFrvHiMPRDUbIuDlqSaIw2sY6DHyeZwL78
+hl9BFXwW0ARDHF/C+kGXbF+bDYJmOyStHGa0G8Mg/yCNSGSDEZa6NSF/og0eHj49QU/AkbfLsgU
Ea0qai/yGX+84LgUnl4uuLPNlV59XTVZxzQd1Mnt2v9uTPs310IEAbWd4RYXtD+AU0kqO+Q8MKmA
iqz9OvAdIuedDoHuBfGvb+vnpp3pKGRrxsLokn6SiQRNsvnapfAp/e45yMvlcvFz+Ztn9/NFXMQP
36ZE28zH2/78O0yxEEEtcBWiMMmG4r0uzOxG1t10+qe3wseCwgcNJ1NuZpc/XqX2iT8lUAx1KWlL
RyPHg8XQm/rw66t88FIGiEJEjEjeQTsToCvyPlzGcfUSvydErNbYs/EroGPCqwk9gTmipEOo16Ar
caM6sIRHd0bock/i54LqeDb6NjSXxTYvOJmEe0LFtninzEhLL0q8ev7nL5dv0oBgYOBbxz8+PHcr
6DSbZprn7vV3VmdoJ6W13m/mKH/3cr+Rp8FRwdA/ooAGEniz7xbQTEUbQl3bST9eug5uzq+f/E9f
BcoLzjWDERvjNjwTf3y/5UaskX0qQo1J/h4+bV/iUE1o7WpPov2H+DB87Y23AC+c4cOmhvjxYtk6
AFw5MLoAkORurTQVVYP/JM1Wj399Wz9BdexfNgo1Y5vpk+35YT2ZtvRyhlFDyOIdQoiS04nTrLjO
4QtfJm4ehPDp9N+gdT+9tG3TxOwMlH0b3nwUyaa+HEzlMzzI6y6JYfi0e9NmNX+7tf8dnP8Hu/N3
b/mnwflj+tq8/Tg2337gX1IF5w8dyxVSgeFVbFM6RjB/eQ2ZwR84PJDX54KrM2lhhf9ram7/wYJk
d6fMJUuObY7zTv2Vi6QZSBUoGPAIwa7Ww63lHzm1MGhhaX9ffTCQB8xH14WfDLX+xwSDqSJujgnm
HV3u2pxkTi50yPrEZzVLZ+1ySeW9QPCEIqatCMvuOse8RLkXoKms2uxFmzzgQwBCvQil4eb5oTeH
is5xQawKHTaA5VsVNHXkHacrvBkHpUucFev0rGN9tpxwDket6X/DN3rCTR/Gvh/nnSl8amPqt/p1
+YaLYKy3igth6yJLDhaMYoCT0ljH5DZYV7aQKvKmRhl7iKhN10Wla0r7kCWgJ0bUVlRW99OSZtV5
6igwL4zRYDw608KvOoEfuZE3FPm9RB8hD7o0lzIap3EswklhB4a/4gqNIM17QWU2ApLxJRn18zRo
HpZ/Y6MPUWoaGGwSRV286+AVz8LNxVWJ+7bFH+FNQ9Zy2ixgmoMJy3fF3CDS21aKPRsF3vCLRIwU
shempFrokKl3NWXnMVhIkTokblF+BY+SpEp3awp0lvSVscd70PpsFaZ4xFKf7Gwf4cLeXxMS0NoU
V0fAoK4g8dPmeQhfdZtgDnf/g6x8I3+BVV5+pTWr4B6vYlWf0A5PwYupa91LMVdlGRewes14gS4K
bGjYE0GEtfOJCnF99eacdaJlzWJGVZ0bm+XINM/4nlZdGU9OgWGd2RexV2PsCG3VKi+kZ9CgbsC9
QWOIHjfyCVYKdmIN1PXEOBktCKs+i6GoKdzi7WW9wHPCtGMBzFUeaZDsGe9XhqsgcQZUYZeQBWiJ
oCdoSD1rhvZqNP6KW+CK4Lus4WpvjgBughxktJLQdew1COHHUs4vs6P0uG4wvw7LuZ2CndFYZKcW
i8r+NDgNmNOmWxQ3TDOBXBYrPWiVkwaQGaRAAuDgk38lTRMbwynQAhnPAD3ZZWMV5Reja4wbep6q
PoCh5m++6iczHIOGtNRR0SHmtWfeTT3dlRXDXJZmh7MGCJ+inEiszcKxKkXyspRpUL2ntaiQMJuT
uw6nNEc5VISZP5f4yw6OuyEeQQChuCr9r6k/TF446LRQh4zl1ke+MS7XlbVa7i5FzOJcAvjho5u1
w/gswcEuVzcfqru8AmO4C7wxAexNHLUBEmXzVaPelntpE7l3kXrESRwCr8uqY4OlmnNaIZEeGK30
X5KeXiFb86kHq6irW9hszFuAsnr0DL4G/NaDQeW7ZdDmo9mZqQ7MFGB6vRIn429KpH1ddsXRrko5
HWo/XR+mSdkeExUzeAfgK6+CRKzLpaf5QsXSMt373synF33MJPuVCIZlJxloPCF99pI4M73aJohS
7AYlWhkZWYHmudOz7qJtCiHu2slCn2O5jGt3hd/gsE6yebuxMK2XjN7vk6gRo0Y1pNo8KkvXw80x
0d2byTVZbA69aAxbzkljFTjlI2aEdnJVdHCBQpCi6kwyj+0OK5OleY87irSjSqPajowuq8uD0ffL
O140QEQYLHnwVfeeVYJjh0kz1Xd6RomARU85vULzaa+9ynEhkHjZ6kU9gBpE736oL4vBZlY0Z4p9
zmrEcp32G5E0GfRJ7J2AyF/QMamSKHH8QuevzqliGzsr1C3Bay6ROTl9U7j6GDgAwsLVj7UJ3PlI
6cLfY6dm8disZlADddvjQGplkk9fAgwe+73bZ/NXwd7+DB3T+0Ldbdy5TebvLaLLqx0IxKpuWqfD
7y1SlkyPqOATuucqD74ydWicuPXWcjrz+w3kWFJVNSz5osHbFROiIayEsx7xSk+CnZN0PI15LmSK
I8bouruiHNbPvVfzGXgQsddoSIl6ik13VRP+daY37ObFwpjDVHaWxkk1CKaUToDQoTE0cPahxJ5S
oQV76hCL4EzJej+ztieA6kvCxoZihlfq/1ZH/XJ6+79UR9Tu/7MdY0g2Qd68/p/9q2p/oBZuP/ZX
jWT+AX8B8SUxccz9kUtSFf8rPdL5Y+MTQ6My/ur9N+rGv9MjqaxwXsBRx7I28xmXP/pXlYSek1UK
i2dzoUYZT/zLv+0ob/4qfnCy/B95SXA3fuTJoOjHCpL+YHNkZOoNQfbHBqEqQZwGYVJjwNcxesTK
V1YdWH/2msfJXikyZ9dmo88H7qEeS/OlSYs98qCjFrh6ZNLsmaFYyAFK+l3gFUk8aUBiga8NzIQC
7xyT4IWRa8kmtth7dwnyYwemtTGpMQ9hyhsjNYRvZD9K2Z8tE/5IlclpwuYijoMK3PNWFfeZth6m
WY1dnKTJdd4iSOoDd68jEpJLkl52mil2PmPra8QLA464nHKGlvPxDbK/k62Hx+iS3MLB+pQ0Y1xo
bDh47ddZMu1dI0k/UZ81keE1FwtM/rguVz2eVtd8rmeVHTqm+sxQ7TxelTXjE4CHSaKrx3osnOup
N61TZVE5eW79XldesEvEpG5IN1zf4RV9Nv2lis3VIBiyLYuTmVtqV3PRa8yA7fPGn8pblyL6VGfo
kDCzHB9zknQIVklm48xJUoy+6OKdOzvFWESkzm2XTzSm7mcGfsbbXFRIElQx11PcGEyQlrkZ8Z5V
dnLhm3NncFV7vRT9al3C+2za3ZQW7j6tE/9dZIazyzKLIQKKSrwMA9zxXlpfmZwgs6lu0tL0PlUi
sQBucoA5rJbrK4uvgvCxuluY7ACiKUZb4ATr3Fzm0nsP+iq3w4RHOKKbQoi0sJEeEE66qHdUD7J7
cFMPC82oaCgVAaPzIrKayY2soYBFPzEtejYL25+/KJUmyCoF4vjaUnbUj1gAPwg91a9G6d02rmZj
X2uAmbsVNvDMp9FW9RT3PDtRXrQ5LW9bWATLSyyJz7AOcq/HgLeRlXm3S/t8vU5kd2WbOviX4NS6
YpRmobmqoXmn3hN1t4lliEmgQWvYx7HtUBAyCN/jZfC5pryEj69HPQrhT3lipvHaIqksQJ473TmI
1bGIvfQ2p6/1mio4O1tW6PT8L1Z6u0kJw3porpLJvrBL/aIoEXcyHUe78+yJ4jJd613q5+fA5n7s
+RQ5hK0OzLCZkIDTNNqRRoR2A1dI38MHXjrQ1R1x6XnltTV6h6oeGYQm8VyrBw9LeJhy1WHWTcng
Z76agUR799Rbd2N7Lxw0deNCNf+1tFaOGKJkK/0Z+FbdDeVwnYxJiM7wwHY07FG8hHpinlfSpptK
0B42OARUzDkXeiiiwvqmHnfB6h/zvEiOFdZSq0REmGrBuZ93zYlXtWdSfU4ecrTp1ZGvOkY0zIsR
Ta51AiJWZ6PtrDdOxnWzArBcQ1e+E17V3fPZXBjFzZKaoa9/zkufEUkToXU+APchGg5OVr2GAf3e
0hfX6K4ikpSjRa7ndKpkkb/b7CrebGCzhNTvccK5LDRq0tYKcbBbj8oKDkySeY9elVAeqdphn1Of
E2iGF4jGx2gu8/e2qm6qolNoYxnxDLp47sT0piUBwzO+xpNpD+dkPcfDXF01Qr3C/z0YGsaXvWV8
WZpyTi8Zt1rxlKvhsBRNAikR6yfagxaKMHruzcPmgOQ0x43E7K4gWkYEX+XpSTUr07qiS7S4QOoD
rSJbNITFlBCUaqPFPDTYp6KM+qyMNX3ZLaq6T0ummJr+hSAFtrjML2/rdYrWsdzhO7Ey87IhJnmD
dmcviXoDJrrTNT25k3WCn2JqaldYTLfWLqmQ+oSjHoyXJOiUMbwMeZy6Fp0tvkinNO2MJ8jXKmxr
RRB22+D1bstkp6GQvmsKaBhbV/taSsZdtpXv08TsIyZ5EF46ahK/dYuQZh5XCv0+SyTj7tx/rjR/
AKku5tMUjFRPo34h8yI/y6wOFyaaggjcvrvAItinzAp2RedHqqsfjGq6gRQSw+qFM4At0IVImuI6
aXr2/uwRnVaC62dPMdzu7fIVEkjkZOm9ly8majD9Tz93j6mbnDWqPUK/p7DNOVUsdz5PR9HttFJ8
NQzz0i+Hr/WcqyhRdgt1q7yVhvFVaOgHiczCBt4YJSON7qwt6BcSKEHhutrdTpQgYXXFNIRG04ai
2mA6YGFpbg2o6ZDRW5Bxu6+JoZf7CkX7jDLzbZwq/+C0zVsg27OplPreS8uoduyoq8chYui5K5L6
aiEoVMBigGy2eITHZ7vSg8YlOkLFR8rkJ2N+WtcX5QAWlHmY8ZQl5em22JTXfgrGCbU1p1lvF7t+
mI+O9pIT7GeRCI8acf3k+eWh0F6wioWgM11iF/CQahMeAlI0MasDAzUGlI53GPTmVlbj3m7n05q6
fAamG9neeJP23TUY4XnejSuM+OaL50HxhEpxaSI6HZQ8TY0dL5COA2E/JiJ7TmztbByHs5LF2yLE
T/vinAaXMbsxRlaqf05kRvZQd6K1jmrvcvWGT7D9z0zNetDwsgg9idd00Py5jvdCedneGKF7Ao9g
br/Y727ikIXgHBLz1R7KGKNRI9RhOCezcw/29byo99qrjmOdXro92wuZdyFy3au2Mo5dIkE9/PyG
riU0h+wGFq292WVunGMYJgXtsYfNhO9nl5l1PlmMjOvqq9DzU9o5O1N1cQGKMSwGFvv2tA/mzzkO
7havHaccx9otpnEZJONB1BoMKp1Max+3iaSgs1lI26vCTH3K5vTcWj4tU3bw63Q/z0uEsXcF+WHq
znSTYRpsjLtRBMdxnW9hXOD/EDS7IQne+FhjJBIHQonSUPeS5cRMUo/ySXuDkHLKgmDPA4tYGtFS
Zae2Rqq6+odGLrti1GLdfXA0+Soz/UCaRLyyXaR6Lvjw5FWCWYDe9HcmtMaNPtho4gQDLfKQu2O3
FxuCFrTVjcgsysuNSBOuVf1Sqj/9yr3CFenZNJb9IJajXTp7h2ihNZsqeINtrFeHqS9OqQdFt1p1
iHyZDEB/LF6v7kJCG2KYymxR9gVTqYtFD5pQN9JbWtJHGmQtrqeXtR7i2q3aozXW3vmstIIbDZaz
vn7jVZ5Kk2fSIgmnId34BLMq4rG0z1yVgGaN5ZUUONs1k3frEu8ByDYVTIady85Dtbvm3k5l5l3a
JSBHproTFBhjP95o/8nemfTGjqRX+794zwbnILeZTOYkpcYr6WpDaLqchyCDZJC/3k+Wy9/XbcAG
vDca6E1V3SHFDL5x3nOek/E61FbkZfOxX9m6hyaWQxhFlvYifyaZ5gxPGohQ1CpYTPmV0js0coxc
vM8YKtw3nB3N89S4zc7xhvAcGjx+PiHuTasN7xnCypvVPoervqjOeWpbHXmTHY+GesgCefZt+0ao
+ar9MWm6YeT2w0nRjemn8sHt7UdoRQdt5++YJO65isdGeGPPRpSt5h5UxGbks6/c4aaeA5yM7hTD
sIKxYau4xkrJyTntKy8EsKt+ycY+mmsJWgRnZ9nh1TF5W4cZLIrAxSFXR2JSsVheMT2CV3CruMm9
cc999dpuHMj8MAF62Jkit3aL5/God0HkgTU0Qvsr7T8b5II9I3rGo+Q6u9oeXxqn/o3j5N2udHLy
RAWX0OYIwDfEjf/VoeorD/0jYasrBYR3BefCdAVBWZ7NGyMHh+KI5EN503acqouDIZOpZAvZc+vU
wy5x5ngoCWHWt7WTXNz0kuTvDbv1wL2rymE/NcaRcNHvAXNkXWHzslGWO/PdSbE5oiGrJNvMNBgB
RNx5bbDp1sbA4tUDUQsilbDy5Yz5kL6zL7DxBTk/EM94FvN6vBpYOz/fc109YOKIUhtQ1Qo8qu4g
YzZGss+h0mSFu0NO83dlK5K9QnORbvIo5HtRB8u2CRoRr+6jE9TOzpMkEuYyiBNEXpku2yn3rGNh
wjMUAr6pHyceLA/gCdugKl/kpKJ8EYdwaF8ysBT0aXyiI2xd6wMB5X7BpGulX5V5JUdnEg20OI3W
q9PaH1658sxgzOnLLK5ReXDhwycg6s5AicO6baTzntHU/TtIWX2VTVBIYwMger/2XCBz+2rp7fun
XovkJWsTyBiwaJbbAYUqVnnH7IDv4ohLiBfmgDnCdpmrqG5er/bis+OWnwTB32bOZ/pr6NtKjesj
6U87ulTu7cX5rLXIIdjJJ0uLuG3n9RTOw6sts8fZc/vXwiy/i+u7NIH7atQb25r3/Zo/UHJp7uwu
vyBKfQ/SOPV57dDh5V9BBBF46m+4IduFRwgmwi256UvluruhAp7Ipyg21KjgRnZ3U2rcIMwP90XI
NQ+hvbxtaHi+dNi5Dgs2RqbSqg8RV6tiDK1NUdT9hRuuEU9N6BzHufSeKmUPcYjnA6OwKN8TgyaO
qlmxUrn2cOMTPNqqzljfjVRhLpomY0cwJbidViM84L3HSG3Z3QRBAHxurCDX3BBnrObIMUbT2hiC
pVpk1av7Z+oyYEQCMetSFs54h/XHwFOzBgFfqBYP+CYdRvaaqdVneWSN5Al3lB511k3LfDvLfVMa
YxseilaPNAyrMvVe2Dj4/fbqge73Bk5vNoVpvs91CLmxubqK84K5Y2X0vu/mqSRuwJGL9SvJL2Hu
zFy6DXVUPbwOnCA0r5dVZp0Cu0eEp7glk5t+LTF+dNSVRnxYQKXJy0AHmpA9kDYYLF5HztGcnxsy
9NatDP+wEpcAkw7YX29Rj0meJJjeQP6kLrzyrHL9eC4ZNoAVDBHDqTr4Rd65FyG7CoBO4ed4L7FH
bQYgAoelF/05HKvwua15EwyObzSMZO1ab/Eg8kQDzoQwQ2WxuCRqMDAvgnvZVPzDw8jUu5n6rLkd
KVniPArK7gHpqFqC3TwYc3EXWFR8xj3NNeuz52ISjtD/DW6OYZhR82Plx5qlLKtRI1leZNNmTuy7
fJd6+EuMnSkUlMLshnMKcafYCZEICTAeW7H1FfBaxtkp2gIqVCu8vnQOxVqa0tnAZbW6W2NyABxF
ecAHdUwaejRuilmbYAh61ldgslbMnWxEtKCwl536fKxW4eungjSc9cPFLRM/eYOxaZqHxj1lXuLr
txrqwY1SLuwNy68BoxA3wKEZ5AcbYob1KMESofwWo3VOsAtwMoFsWfYNzR/J3lNBzw7JZbLGPgSA
Ziu6Jrgt/CBgr8/+zosmBNcZrhaV2hszTGkDKFyfn4W/FsOtPwAQgT1vYKObytL7bD3HTbcN6J3x
lNB33cTmuiTH3nOyZOtIPXl7yn+Z9RblFRawXlPcdTrwugil1Xj0h8r5abpw/CRzYj8slh5+WsWE
UoXlleXbZXvdLMOpM6f2d2dZWMJ06dnrcTYXE2Z3mGDQrSvIEo3XNXgs7VU+ZriBTxNg/4cioZM4
CiSbjo2v0z72cw0VaqkgB8ksf8urYjhPuloexgFMrWvOAHYzjoFpg9GI+0OZWj/KT8Ijkc7wqVNe
8CjzoL211eg9QG3BaFY2s3Xqh27sd37tha9qLrwHiWn4et0uyhlw9NCrDYgU3ID1Uiwnv667609/
xj/f5V54z73J22p66o+DldYbmYn26vaEbxlrtsuv8OXVH7MPeNbnxMTnRt7iqREO8Kq8N2JZLvYZ
4xf3Besmh73BPaVkhqitrj762IWBtfQ0BAB4Se0noFPhG3nu7lRYbfqUqJ55xJ2Hq/doQmXzGMYv
dW6HlLcsvL3rHEgN8QLNKrypsj12znVXDIP1VYrKxR03WfVLUS4e8mJKG2zRZe0FH3L/Y6XNHc9R
hXO4K/4YBWk/HPE0hu1txSoMfQkOjh/kF7MyEUcbzheG9rQbHwtJG+fGGVIXNAtlOPCAAj+4UfQt
v1q6Y5pJxcCGyJksJB+L69vq4k3h8SIkTsZF4yFuVDb/QmudF/ZnJj6h8LpGaF2GZPfO8UGaWZXj
7jvTYfHlAF6JR02mAvkN2xve+vveCgiRrE57dNb3rH+ce7hiCYT+GxTPRQj9RKtZfpJ8C0+Ov8JG
E4pGrzFtGZ8NK/+xypURR1vJFXTTp/dpGrhPs0P7b+Cuw8ZuqE4GiLPwDnScIU5HT99WY+pybe0e
V1DGFwuUCV8uJzh7GKsPfN7qweGEYezom92sn50SZcBGWjhUobQ3Lr4+gCaYYUE3Sa43nanPJdG9
nQz6Ka4cOoOkU/N0z42J1zVBSVWXcc5uzYrXqVfs+VpVkdmXb3LxnnqTSbjdGzo86zr9pthwP1Tu
xmC0EQOb4XA5jCEJUvrhru3qOzNZx5s5ADvdsjDcdm5r83CySYVLhnWz7adbt52Tk9svHpef0vn2
a2W8smzO6thsZ/+lpOVrdqzdZN8nUuVvoAvPC1HxT40D77ZetPNnZnAA7+Wa01l2dvlWtcvyU7lO
9ZvAnXtKFiMKdNbvehhlcM6IxfSHibRveFSYewpmwrLRe57POjtO+JzeKtEU35jbybuXq/Plrj6F
GlIY+U6UbvUL7oj122/D7uIMwALJDgwG2WApRjpnNKSscsQrSdKKLFI43S12uj7MQGuQ203lfxa9
W55w6fcx/9J+9GbzwI7W/+6sStxkTEjWbrbL6aOnp35XzEreOU1VHwLpmft8NQR3LrHuG2jfhtM8
aI0uNCZnvGU0kanMxiSvs7elr639nJG0IwbWbOv2LuUVSEiLlBGxFGpA0jw8mokTDxym0mSVzYuc
lTchly2/poqzVd5Ocz2gOUvSJlN6Rs5i7e2k/s6tWJpNKdouDkX/ZV71TjfOobON7FsJr9i4LakR
nZc76k5pR018NypX+N7aEDciRKlPvZBAErUKLanfw0ABGbNCxot92gnPtTdVm/yCzFrssRYWN61V
mxvdKX/nt8t6L4b2N5CFn2LSUVEP3FUk3l23aU4jEjyRXt0SIkpPk6pfjMoA1yudD7IZ9o7MthH7
RDDJ/u5JDiTHLigQYmb/l0UdyaVn5303NgVKi1H3MVoWa2rFSBcYYNXLsYc/6D1NcwqpwFzpsR9E
8mkHzZklBE4Hte4Jdf+WHcplqzWdXDzGIRSrrcFWSI2O2AXTd4FzG4SUfegaAnWwwB6S1Jcbt+Fz
mapa7MZgetVp2fM99i6INsUL4ycucG+adhzve4ybZKTToeSXWR4Dp4jYB8VplbXxNIXtziU+eGid
yTte4/WkP0a+yk0//YZBWTNa94gVGN3vK+/NC9r9MALYQtKFBcTlxvGXB6sMVTylxXlcnPQAvJH2
1KBc143ZK7HVdZlGZRUw/7r2ndP7yMO5tbFKvkvUO/F6ayJf5DgkvohueAgeZsz1mkCH7U6bBb2Q
/J31WGW03pui3tkpHh+gM8Cj0vclaBdUto6JaVSvbolkLkNJT4XNDs315nsjwBdeMYdtlUEO0kyw
Fs2WPg5aHSqi9dsiy/uHGV4Nky2GAthznHV+EYMUqG7qvuyewsS8DcPBOo5G/Uzi4sZO9bfW4iQ7
eQ5WccP2/iX8S+qb1RMTvLmpW5wMHY7Kb2JsG7ugth0btfFe5KW4wxdaoVH044Fzd9x5VVWdg7op
GD74y8xju0JAKj/VXyZ8vmkZW8Xo6sSCpFGm7HPSS91nv1zEe7Noa3R7m8l+PJLOwUJRPrAaPNSB
OGRZUW2ngNgXYzwpgfpQDv1uMMa7xlO7ThdvalrFwyLHrdMvzUMxSO+jJSr3CBiqWtkw8djq0qzO
oUoZK4i4PMPAHGltgf80U03Q+y0VmST+djXblT02V3UzC+dkI+JtJ3O+DMkwvmAxye4SY4g9W+WP
VrMiuSlyC2MHUxKPCa6bMPiQknUi0a3FvsXTjqozTMnRbF0EMStSlfm+rJK4CdV1QR7aCIHzfnZS
K25H53nkKIl0qvvT2NTqU19tYT6sMR6K5tEBPG426w3+10djsD5tJ91XHIlAfbf8RE+OAgoZPpUN
25o0nzf4bY5LYpzT0j3aDfN52L53C/GSZjrPRq0YxHsVuV1b7oYVObHrKiR1Dvaw0iXauPnlTMSu
cG1si0J+k7p/7HpCZE4OPK6PYKTqDdK+v+e2tBz8zMziya5eaIs+Tpnt/Brr8DQi5DXwiki3/iUL
8kXQmT28aBx3r7o2dqVk2xJkQ7ft58WOrWz1zqKXv4s0O5MCYEnAZnvdSqXHWGiaaHkv51vTnN/E
IF6Hun3iOlv94q8DP8yb5bYLjnOHx8pFMYZDGI1FeuN4pznrzvAys/t5NHPizd5dkX/b1VzkxD7R
ZSg3iwVxLM2F8Hc+2fqz77V3N2Hn+c7TefR3QwF5VevxqqTnVF1uDb6CLnGRaywNl2L4QI0oyPky
0OELNcitcWYzbtw5S9D8psTL+zCvmlvFn9LnX7p+n4gyE/lgbusHgiS2jLraqOqIxgzFCNNUJGbJ
hO89e0Z1TobpDp5HEAVdZt5aMNvWqBcsolyCgF8iY8RAj6l/GEZT9ofFtFWiokw3qKw0PacOS0vE
4B9zwYbIHJSrdt7bDGbbjJ7F3844L/Nt4joL4uZQYCji37e2VauW//AZ/59F9t/gx/9PJpDLR51/
/he01PW/+Nv/4f2D6j5cFhYHYGjRO/Wf/o8rIQqOt42Rw7NwyV6Zcv+JlrL8f8DXMC0TEAG0GOoy
/5//w7AD/hkkMxhtkKl83N3/GwMIxpR/8chCveJ/8GJoqIM2+l+JMR3+FGuxFZsdgsAPvHXeB9or
dn4Z2PE/fSp/W0/+GaHn/9WN+B+WlKuXJrj2Rwi8vQSCKI2xiVH8q9NkkL219CmWJ7PqAwqiMHPN
Jr91UdWaduaGbQtXOKi3XPH9izlV2a7z9fwk6qT56JTTXDA2EQccs/oY1F55mFy4J4XNRqLK7J/Q
8N1D1+nXvA2d0zAOxn0+2hyFDMH3ZZVw11rS4AnA2iWzyPR42gt3gzf9LP1EM2+TOl85XK9tkKRv
SbhC2/I7Vvm+y4CwUXmyMNQY7AW3GCanu6FW95Mt1U/iJMw2lic+Ay8b9nnoDpt8MIaNq4tTNS3O
NmnlhKPxuvXox54OumZsvpcAvRz4EU68qe8cCtXQIJm6lyLqyCxmu5H5hXtOrdKfNcWkGzns7GNO
WaZBx4M1jFGXsadXTJ6hUVo7UaeEh5/CDHi5FRzaOmdSjVhJuJWEjmDYK1OQbhcxn4QOjPmN+anH
b8k1fdqEvBe9uz4kwTyV1ghyMxUjP6PapbnBbJyPQQMU2KUmmxEz4MTdupwhBGgHZfwOk8V/WOuk
/aYOlVco5RLBtkuuZdWTNUxqW8zETtUq/fBI4N0LSWvbfObW3Ibpycsc8bbgnDA2Wl1BAs1sal4x
PcAKq/eTA/3pw6+hnS02dj0o5RO3S1myPTKLZcPiBwANhYIBzlfLzF9t7ELqhDGTsqG0ottyk8pa
hKcWxwUbiiCE1d4DIvV21ISzbg/5jduo6T2sdKp2vDbuZJqdxIhkujWWIsGMvfbNi8ewrmL+Duq5
ML2Z9Hm4DOYmN0cClJo5L1qrqeJ3U+T2tlaQOZRBuzVqOUkzP9m45kADpbOYWUrUUDivQzFlLUiN
XMBbw5b7MyUDXI4+r+zvoEOCwpE6oLc4wuBib4fEIp0iC43txAQ1QeXtw9M652wVauFyQ3UQ8Ql3
GNcnt3Xs9ouuyerONRPZR7wMtYzFLGoE0bklL+FMSn6vJa3wrCeTsmVNL6SPRFqNfYTBXE4xZR2L
Sh8GPDycCxxKSzf8lH3gZpGJ+PCbKxZZXIAH+tSBg193jp+FQAQG326I91bXGdgYm+wkPXgOB6FU
/eHDKuU6l/UVfY2WVvFiwbndYDgzuVCWQxriRkUrxmGb6yTqeRk/OF4RfPFM5O6xGyDgba1qwkhs
iiJIOTD08tlDxHV3yi7tKi5wZuY7EFucJjw+7BNX03iyCySjaKZv9m61XIxI+eBUwdYtNP0yYcsz
A3wgnR/qKfcF3Vo+oUvFGvx6E3fUS9GOsOshz4ujaksF370PUCEGYSyMPrOXHxpCrWTotDn8NL7F
XZLmNvLEDfbdg6onbkSYO64N5+ZkF/cm1fTfwhl6jV/5ylHKWq7zxAwN4z61ZP5m6mRM3xyaiL+1
5Y1fVqWqxz7JaidqZ3dlh2pM+YrPSLDUKFlMuzFUchN/ObKRS013sZOLP9wngFz8DepdJjGRoa0e
2jHtHwHYBcWms+j6ge3bpX9Koufwiykd707YdTodjQkOk11PlSBLuFq34x2OpZXvC5FwnEqAOMCz
ORSTxYj9fbuzZ5nhvk4mYZ/CdoWNIGG9rAjtsJUOofJaFr5FYb+NVWA729kOJ+oYXNKqhmyuXySi
KunNQg6dbX04L/5ubUylN6ttSuPZxmr7pUouThuGJaR1X4cTZLhaJSQCnPmNfZldHSx8tMFG49Gi
+sU2UAbmuh6C14FZFrkdlQ1bcss5QO7S7PnyVtNL06fUI6amtajbKiRD+N4ij6mfALxM/QfE+Ko/
28Qu6ogUr4SQj1ww90DMtBs8DK1nrN7W9hrWLOCn6ZIAbdyZ81NozGl+IXVqXbMWQO2BidSDXSg0
m6yZOrxPjmCdKIfWcPZjvxTzHZ8z2bY6MMB4b8hbd9yN+PUTSEJGOZ4By7v8lbTLDYcaMJtygz+F
UXY1xiIGRyLQajLYxaDVLyyzJLyHBts/SIdtbYzwiyMokgknkink8GsOzQXJArmtDl7EwujO4ZwW
8rFDgXKiYLHt9dAsXuvuk8Fhmzo7cuIoYVXJ4ScJo5/S3Or8g1fZrrg3EOClx+6u5R3Ki3Z8g8xc
tnuzsQG3J0jF1jZNcpdvlBRmSN4YRDjidoPg9ViS53MPTdmP4sisDFsZKbm00K1mS4avy+Czbmv6
ECgCVae9LL7WSdnquRv9yb5dasFS1vM6S2J3c5eeOP7ciuymo7QbV8fU1ckvs7TXKQImPGV7G6JJ
zZ9+6FnHGvV8N0NQBPkasDe45fyd5x+Fq+C68E9r7wHckXOjM87X87xKuAFDmVGvECy+bh7LMDTU
KcsS/6uz3HSJjDYsxl2O8VtEah2y8R7dwf70SAqNf/pFJtkHsLN6vHXHSqY32J6EfSwxmmNlb81Q
ZduZY9QkIdAs0t/zqOhi2nX9VVXcZuBF3BM7iG/t0bemNXfgsMjrCzWKjAtMKbUd9UsXQvMLV+8w
Vl2GiFCja0btgtFSDsOwkRU/yIUd78HDvVPYfvN7LuWVulKk9LDDHtmpcJYXZgb9x2vxvaPrANDk
6Rxit4E8YtEKQR5aN3c9jJ3YxkHMjhqiNa7bjrXmNMsj/Ppqj22TIr9sKG5so+a+P7XrS1PChNqM
Fi6H4Jo7sgcSkAt0uWYDCdC4bSwd7HswDhtSg9AyAu8iiv5BOR4eucKTj5Y1zPE0iO9uKadDphQh
J26QW8ASXQzqKI0Lpb9XXA9732YlNyYA9JF6x1dZ6OY+1KwtCpFZh953i7dmzpLfcFV7Qtct+YFo
CpqQH3IFHIF6eZuXnL0wZBqVh9QnhISq5B1clg07vNVqiehFsXmgkdqv4Q96aBIX3okpVuMrTPxP
HpPhXruWsXUU4AIU0/G252bGrRRrCKdV1e8yZ1zvl7YiYbT43Un60ttbnjK+Ute9CTKtImmUdVSv
jnGX+HYGBkSWp0Is/dPkj1R75Bj4TE6xvtgHQ/ZnbNyRgkLwqjhwQJKnYe7hI+ReSjzypYSytJn1
1QQwzOYjdsIpApEnjpKaDYBdTf2EcWW5TaxA3ipV9Mem8hh+ajZXxQJfKaN1g+OU8Um1SXfCZZjz
ZnN7B16Bmd9Yyn7SKkypUbsiylDst/w485gBXL71eXfqTfVcYshj0+gOn9WISx7NflYOMyEwHxZt
j7DLR9oSSu/iTtWVJIkfgDk4MjqWQtTNtONe5ObyUoH8lnEWuu8eAy24A18fm8ZhDe2aFWTugH5k
Vm1G4H9c12n3juYlLsLBu/VXu9531vxC/Kz+vUxYHuZydE6VFvjiatl+y9DGXjao9kSsrToiSTyF
kkRYNjfMexg6+s1az82uwDEvtkPuGvOW2PUv6jCRDFw2RT9WS+YGcxmYFHuwc1oZbKhxowf4A7HA
bDZDGV6PdCePSDmrMQpss4Tn1RTqZ62DMWqowtzJiWEU9fOtKD3BjabyIoP1JPyCkC4Q5cyYEdQy
/ilkRh3mXxe3/7vZ/5t9vYL+9/GO97z+/Pgcf/4l2nH9T/6Ovzr/YGBwXMFsytXZvqIb/o6/cul3
BPf9a+GacKmj/6ervfcPn2avKxgYTitUebKxf0c7DJu0CJhYBAETkC2zl/O/udoTqeVC/f8v3Nfr
NtGSq+pAAsW08XTwz/8JVwDMKViwc5qspnxvPCztmKjmiaKZaUhuobwWBn1vbLJui2TwY2k5Lcwk
q3/WTRviBmFNdM2NxLkkn4EZeG6PoTZ71rCs0RvVQWzKTetxEcErtWVnMdh6P5BN2MsAh5xIWEwE
gWQjRZHGucnSCbcwFpEx9L7cxm0j0eFMb+cgHkf9gvYntj3NCsZDUKQtZCxgQzTFukvz5Zj4i9mI
Xc9r2mXcDHt3wR//QHPj9NS5QToynLTB2W7RLekWsTZN0uJwS70WZxu3icq0MOu73ZtrqU/6fc94
bR/4kZqcF8QecFSy0xsZpAI3mc78pvdEEWL8EQ+iDy7SAWzo5Nl4FktaCO7qZQPpkURs/sfRJmam
GnN+uQHAZeHX0eaxNddBccqV/k0+Wt6HxOGwKbglbrXpPjVoycd5Kec9yClGzzkId03dVHFWmQeu
gxYbHdJzMXpJE/czAKjZmTCuUKMY63X6qgmXPXT20qFvErVnUAkvvjv7EVuNcWcinW7KIfk1Nqh8
eDiJCLC4JaBMr9W2yob7NVQdjRKOPpJCHu64b/AWGib6U/GS4MQv5dZyVHosrueRxOLxDJ+uaTfd
1KgvGL9rjHPdelvryT3TRuK8s3I39jWVKoeMz+94DfHxA8yZ2fzcJi/QqaaLlJvQyJS4dmQK72ZU
1LBkZb1qdv59XFrZVRhiDjtQtNbR5FV0br/FJq22Hjbh5znHZBmodjgBMPEe6iAzDlDk8G6hcLAJ
68pzcL2Pm8pz92k18hn6tsYHQaHbVxvo9i2gCflQBtwD1g6XhKud4rmYhMaXxluy9BnTUQTaU5ba
+HUSVk1ww7Gf8be+BFhycSq78KbmjmKaKwnIiMfMcm/m1jTOPpvGIarTARGYdk1rn/RV+7HM87Rf
PMPcU35GOZK9zv7BkdSObZ2CS9QcXuOTYYKU3av1aING4bkOEOPpHQY6wwUvYVwFyjE5X9lkfFpL
uBfNkmChG2bjJaysBp9oqBmv2/CjbQb5y3Az94kHZ+VJEWXEC1Q/sEHzYpLHJr0pavhigjROJqrP
Y1+uxtbr89eG/rK913iwjEyiumamGZfWKbuZUX22Q1I7MXKIBXne6WMvNY2d9lpLbUxzyOpN6WTi
j5yl3Idh455FsTzgq0lxADQ5BTR6P2njrh8zHLp1exgMr77o3j91qu5vkE0PapbNk8BMsOcxuMBE
eSrC5qO1ewZaScbAJ27dN1yGcEO9L3Zo3K5tCvrH/VzpxdkA1+z3mSS0T0VP+YS2R6aVpsELN7g3
wTKaFY9VxA5Z9gPKxmES9UeZ2GZsN6110VVFEslYv5zemD7nqborE6xabbvvuEZH6LMRiuBdtq6/
6nDgKlQ+1OPyMdvp2zKJX0ndY9A16jhQjYcBlg2WP+x8Ye49Xvmot+m5Nb03JIsvYSfcAeWc7HSV
ftLSdReYa/aeeyQo2rUSXHV19pP43WOYicvQ1vJMxvq1za0YlB8ROQJHg5+fCRwc6QB6M6ZZ3Nuu
AfMxl69TGmx9gledQ7dN22X3mZAnpxNG3DTmCR2mAxJq3fiBt8cpB07M6WIjT686gcNxIWjJGzr3
CZPUsK+KhaNRWGv+rKXn/elcWcWGSJ8cN0Eq9ZdzUPH5ZZD+Nl0TXuhQBZrQQJESq7dukBg91rba
3zQUQu/WkYbw+tt1yi52ZE7dnJ/dBgulT6CVqtPit/apdu1LmGZi0xmgMCdYmIe+8m5wIOCKX6uv
ItQ/2AX2HgQaJNnsNizkKS/wzWnXoIbPy77IBJxWmT5TTXbwTUbRzNU7vGm3TosCls28U1QvfpKE
Vi3MoQ+w357rCuvHNZMvJhtlwuD7NObFHZi/4aAzi1RkZj/MtrNj3r2vwMb8gawOAbJUfpwpumxb
cgVFztuz8Nl9Cn4BJML6Cj1rGU9DJMhVUZnkolHSvgT7FKICWUBxLvQE/Ddbf5m1oCyxAJjGbgaH
Q6OGp0yyxlyw5YyDNe2SIqiwxA/VY2jwQ3N6/tut3bL4QelUe8uu5VfQh3qT92wswQb23yvoswj5
V+1D25D7lnC5gJs6Z8V5FlKFGOF9HvCVJnqulNz1YluEyQU7AjbH5OoG3spqrj5HNeVPneT/o95s
qpFcwzjNB4xT7K+F/zBm0PuMMeyQPRnyxxAFAK94gyGIeHZI6HxHRvJqRC1vapULsqREl8oQVdn3
4Mvzw/YuRSD3tsEXzmjkihdVlsREe7EDAqY/JP7QHNHBMXdmj0iCxVR2XAyJz+sTaULBfTUfJv1c
+7wGTzD7Srmza18RkPD1aHT3usiJYKBE1R3ZUpa3dVw0Djf0JD+kNBnkY/vhjdmOuw84vJa1pYFr
sPxtUt6JomOmW0qdXnUxqiMfzL0JPFJgyIe2OG4zFL35L2MIbnC3jEKSWJzbvAG2nZ7MrZtbZ7Na
PrtpufE9zIqJNh+6Ymm3WeffW1Y+b1simXjD02siS/J3hIHWJmX9JzAJxIk2pwLMajSpcsNE/15D
lLll1pGsqo/CX1zutoASMAlvGIYoIMN6AnvymUQP303fMThV2ir2ZuNzaXVx57dDv0dtfaMjlJNz
oM8b7QqcydVKu7T+r1wut1mVqEMonauSRAqmMuhXS0za1wmc44YB3cBFaVmjxFumYxnkzqHOzQkc
JW6kqHTT+bakcetskWzFt9WX+2khiUQ/5G/nmoUkagxSFYhzDs5wVslN6wb46SkMBVtrFC+zrNcz
1g/1NAnvXWRSxrIJjJtlUn9kTZWr5I9i8kii3ExHxjD/vRgssQvJ75PJ60lTtFnI7gAziCA7qwJu
TPq1XBIZV3OZ7q5FI9t8UYQn/DfPxdtvpkvxXNd84fuWIB5dn6R3fNx/M8Tiz1Em+QloL+gUX7DT
Bkw3fUi662g98xluFDpp3XbNsvMzu8EMOmF6ZsFEyBUK4L+zdx5Lkitpdn6VNu7RBi3MyE0AoTNS
6w0sKwWkQwuHvw2fhS/GDzWX1rx3ZnrYe1r35lpVZURGAHD385/zHQUXYarr0T3QyqF52xyRF5vI
LAvmShhwtfbOaNlNw2ctAaCS9GhUd64HaTG9wTHaTRSXtOUSFsOStWoDT0H6u1mmYtmZyfgKL3MZ
t8CnrS4SlDeKi0+JHrZh3TKSI4k2/U7P4eKGwobrtaP5KCtvtWSxjHf6neSxdQLYBlEnIMY90VVQ
2OgUokivCW7oGXkHe/G+myqZGRxbKWXhp6D05mHfFv38VVPRSApIKFUu16RCSP65fLmI1omF4omv
CdWHuyhvCWWqIT1Ri+oHkcWnMjxqnu6eK11P21/NAN8DQxWFlweVqRShqtZU9tSwrT017ijDQuNJ
tpEWvtZDnFt9SE+kfQJ/k28gwcbGucfu5Gxx087xOyEd95zpzGWSTYnlvbueGeP1Z2II6SM86D6y
qyHb9vZcjZjNpoyBU1YasGosvzuYgD7rYyICwe862hkLfk0z90bxEh8+2cF2gieIzITr1S3mK0M1
Of2hk4jNa8ddJs4kptZNR0uPxSNGX+dXkAt6CRfXoJWjUS76oLW0WDRLQCO00Yy2Wkew1OyYt/mE
SeIIoIfra5YNvqQhrfr3atEAPtfYSTX4oiiNh2XMGvN1TnrNO1UwdngSVWY2RhCW7KJH2cm75pCA
QNfuC4ZkcygkqJy1ABNF1fBw03C8WzJ9hzcSoYy7S0e0cMcZ0CaE3QF7JYsa1nkzybSomrpW21d1
XVUs/kPiXjxDZNZJGmZabhMjG8i4a4XL/pdnRvfFfGlm3UmhKLEkSeeqsGI84V0cJM8UBxgfg8+D
lwBI3D35WbmIiEVBzIe4i+/1wUBoUouXycvsqP6QyVoZX75F59tel4uOxgFwmMMK5IFxOaspr6+1
geWPYCJY2VM94HnVGXLmwMo7f3qmmhfscJ7DHL7V27lhmRULB2MrJxtQDk1PMkWDsbEw/aZ+K34l
k+PeZ3ohjlkpHPITrDZdnwnOsTQpdJMsIrfKyRDlizz01nqwM83x6CtLv/Vavbg19W4Kyxlr0qZr
YuFRN2u2b8EcG8iPtv0Wp+kTJyauT4MA8cobihFCue3C0QjgLwHluTEyIlChTvMTm6tumCLfcGNm
RYvUP0DM20uk471iuuMNwaFlF/7CWW+ApNRKD085BAWd5NYynltJMCUx+3YXxHIwQ7c1YtI2cTcE
J6aJFaK6OxWPWMg/hsJ06S4Mul0bGwQsfftamdO4LfkCqmS8MEibUQjzO8zLcJnwlp2ER9CZUyzT
RizEP0ub9xERiyLYLQ3DztlyjW3bAqWa0JChzVj++KHZUBr+v041/MaQGC7S0n+uU10+yuFPjLbf
f//fRCrDhsTmwhJBvSWjznzz/4hU/ImBeoVXDgDJWg2PevSH/8RywY+YqFoepTK6bgX/sJ9Yzt9X
bCjCFvaT34i3f0Wi4qX+JFHx81F2Vz8I5UsALwFB/Fmiws9BOWehMRSzmMn6kHdnmwIWXOHueEf1
Ocv0x2BZt0b5odJbf3wa6/3AJMJd0jt9zMmc4kDP2VvidusfZmaodX/o9GfLNg9WwVRRGNs1Wdbl
ZRSrg2/cKVLnLvju5uIyDllfem4eUa4GAzDaWWs+6zQKtK2xHBKol3ckTb2O5E7EmSBMZYUJr91Y
WPHNkR0MIfL6oNpy7zZ7N2arlHYnjo442fWIFJBPXUkHS0NnkcLhWzJR6igE0vtbuE+kfb/t+tYl
Gcop92Gq8ojydiympI1el0bAJWh/Ya6nV3o5atZau2MRIDyQPbkws9tlGmMu8eoXvzzHDNn4hh6r
Ne0oTE3cyIjDFf3V4T/Ri0+zAQ/lPMBt2KfTh7TqZ8dPthL4ibNg1bfm+iDiZ5KlO6NJdqJOz2yR
tp6FA0MaR60mzNAOu9mYdgxbt4OWRYXXHGZEcEP+yFnsUSkavJrZu91iE8QrXL+NyTllM+tQtKQX
HPo6UhdtaDEViOMB7NinIHyxgKozgUR8Gwp7LVntD8Mdw6GztkzIwnT55SgTokd2G8Tp4+ivWfaD
07GFK4q93i+h9F71DOD5amhu5q3GOXR0hguOkbBEhQFwx1aiJ3BLOCkkQrWnWOFGIpBldsvcSe5I
D4RjarH8YTJ0R1gEeLYlZvhVmjcjw6y3Og2RKfW3s2bi62i3aftR0X6sMcqdMzvUz/OUnqBW7HPV
h/3I1HDJzg3xHVU/WGxZcpIFPmxvckTeHNG0LX28qd07jobIBLpTEW7l3ADQzeX7tfYkjTeuU24r
vMB4eTYVP8pK+qPb7zWonVCl9/bsXbliOnvkHqsYAECV7ZV/0wxOiCt7tYlWZnlK3Odpems4e4ry
sh7IRh7HFXfC+oqJ826MMA0YwojqreCw0UuuVOuYZ5+epBOzW6IJb2TL3eY3oP5aFU3MzFXKrC42
Q8fWdn1r7Ww8BRWZHBHMvPskVIaMskFGtKUISocrgWVLQnAuV49zuuxaSdqYAwwo0bD0bt2OX1y/
moyHppA3Io7+ryfhf+A681a+6T808D8eMLBNyFcRIkZZ/PMDBrwSzhngDRuz/AGb4/XiqUCLnWOx
c2fi6rdYKDeBZkSq86/sNj8ueLiJrW0bJXcMy/ewIXfSbXaTBZYwYRm1bwV1KQjl/DMvbIxflbxX
JbSxaPhOaUFGAK8NFFQi5zaoGb3ezYT0uyLYmNO5Tu+ZVnGYg0afhotvbOy52HjWO5YU05JATZ6x
I21N7mZ3SrFHc49jqVFXrv2Vrq7WCrGxP4OtAO99zNMPC6V+wcNT7LX5sVwL1VbUHjsj173p03uB
BIwA988/VIPl559+qH9BvY7eglCKO528/pM+FLdYeiMU2I2ShJir96UxoFG8YqQBFIDnb7u0/1XD
ovUfLRy2hTMWD67JrOQvaPFq0jR/7vE80LKD8QhXQRoWMkr6W1Sy3P2l1kAwWBxv63RI4qFj3tvu
sdJeW+8oYzLSNzwqdPOZaSV3vbYcpXNO/H0ZRAVhOt09NMAL8KL/809u/WD+cjUy1mGww8HQd/y/
on8NrpjMCMoRlh7aShmNuhvi0F+Ya/7zF1pHO//+hfCXWuY6Ugr++g0lI0PVWYwb7jKTc3XJiCL0
5T7zD0n7X73Wb1T0n15tbekCwhuYzHwdgg9/vslmX5eaGYP9arUrv3LvOY4ds34+JMi9mCWjCrx7
RR7VyMliN5TwOhbT7SOuM2cNNsyX0mODXCniu0v+5CPjG0W5S1D3llK86HgSEtZ5GiNYO8UBAMRD
ngiGIs8pN++cDV8acTGe/3jc6RVEd9HXpzlgvya5nvtPw4bd6qxY+aj354t0u5PEGHfX+pzDACIl
yx01NeidDs0cPwtglM6i9psbU/MwOSHpTGChdRWEQdy8T8I61rq8kuWwsQ0eJbPcel15MJNnYnw8
Y9tjg5TEgfyQlFsYYAJPV9GfOtgcnDO4KkiTy2iYrgkg41Zk6mBGmWGwV4El0AI2ix/1kmYZ8gHD
wavuamvhqd6sQ5cN57ZNx8fgvRGY3s3Ni+Y8r8uwh8riLC8p1iarhfYiFEk/Mqz2Q0N6kIjsZtEv
s4SlQ3eaflX4beQqQLjaI4Z/tL7Vj3rSxRZnw2kZKW4Jfnzjy+MjQHjT2iycqw865MPUu/GM+1zc
TMNh1I/FcD+xcri48lvthaboSG9/rwCifhnGIGISGOpGFqHDhb15NRsREFFclT0RFPoXYfvQ87FX
1hK5aRO63K2gsDaDfyoSCbdM8vTEd+HOIcwJALn86lCkGRm1yjoiITxyEt2nCVaUMnMie5qj0qOw
B05bP+RhXh8WfnlkZ0L4CeGukUvq0wQwoJfGmWlGbVghOLq0Y2BkhvST7L3lM0/bKGfDg4MgqpF3
Eta+sQud5KpMKOsgxWazN+PlqtQl6Gwfc4IuQfdMP+kJrQL1vLL2feqQiCc37j4Dl9tOI9ApF6AG
/RLKO6xLqkXIT0jMvmxktKo76PT7UFUUBu61k33FY3wnyZuV+GnyYc+lt4MEJMxXH0qMCYO2GZMD
1Nh94vjkHM+Tz+ZxSU9OTpSXw+bsE0YguQa4dNMhBFb9vTIhBVhPkzNdLBs+t+eejGYfJ08+xtLW
5xiZWGFPRs8vMbrhf4jvC34TX7uFzxAa4107flIhwu5rJjuDDKifyMZEVBLhbtuh/Jz6NT3BLtYU
P+Pssh9xt35t3lc2rXINMHARh2bzU+sHdyByAukMAhb3VmytOF9cjAUtTslrNnEMp3sNUWJT1yYA
mlu2f7P/rcAjESlhYMaUgSXSeG79m9GBpaIOFjsuYbGIi4CFWnt0spdRPuLHOa7jBJq5iAWbG4Vu
YFQDXpSbmBEW40MAg59azfdlv84j59kgjRjandI4eVi3lGQhtyOcHLFSENNplzafVf/SFM3BZK+5
FDc2YbBhfNMz8k5IAoxpOFsnW/Z3Vn/Q4ktPPbz/PGGlVh2SY/JjNmw1HZjCmRdqeM1x67HpXtiQ
ApSAmsTZAmLzDIsiyW/LgvsFf4e13KOpb/zxxTMvCY/ZfnqJDXdjM0shWxAyXtjaLpqGL6PFfK31
E5aRxuGep30orbHDgCvUBgDSt8ahSFeYzNZMn1stPSU9z9i6eA7maUsHHn01Dg1ipLg4zHvUkbnt
wuBM7VshaNoZkK0qRuY2QiM1eIRZyZZDg+tvWsMPE1cecrgNpXu0VgueywjW5Tbu3pNu2VGdcOTb
wpn3POZPRvVTsVfSchy8brna8o7xwt4pf+49KppqI8ofSvnlcOxp6/EgUXz5FBB39sOiTineeeip
zCm7O62/p0PuGJvseSFWuoxU3ewARCAyXPBl48AYkvZZS2796oGlocfxjJn2UZ/PacdVWh4n/9xq
HwZeyfWtDPUQGdot6aYIWG2YJKi6He8U1u5q+bWdz5mO4DXBqOldZHG1MkNZZLM1ebnW0XZcSLuU
XW1iUAPFOlRwsvU7NDLMcab34iwPYi1o6wnZMW3O/S8DpBSPvBENk/0sLO50kzrE5EMiBQp95jBT
FlU4F5rGz/HwVOhgITA6dXu8b5P+No8sm8MVgzWOYNXRsW80Zy/NsJjvoGrD80n0fUMoebiy5AMV
xC1QPnYFvnHldU1kDoJQbXDoWz3qte9evsacvdj7BA68ysLkWXBuIOPkBMLad1U9N+vriJKMX/6u
xQDhnPadfEkYE8zNn9u6X10IPF5MmnUfOy+5ymBmTFy0AfUSek7RDUroKG9w5EbzPDJqYcDSeNc0
r4YMgmmwUtTf1e8AH4rJjDTZnkEOoD/tbM6wBREE+WjUx9q9noq3yXs3zPLJ6CB3GD8CBgCD7yav
QXtbm1Jynaod1syNYorDoCBS75L4aqF2wD5jDkRpdsR4R4Bq6yO04nzHsR8tusMIkwc4+eqFWVNw
p/jCcsXMyvAiSdjN5FKVI7MGjq6Nu8mnSBosMhgF/W5AOKtDDwRnCjeBh6nT7MVgHSbjSQX2nVk7
W+mn3CzFnjHCTvrBpgm0F8g9GBSn3cLxKm0eZH81ji1G6GlTxs2VUT70rMqDNm/8OYWz+srh/try
0Unap1h+a9py3VviqAGdMYkZLH3xo2fUVAENUOmxglVNo5VfvGnWuBkC7CaQz7DOh4NeXQJB05Pk
QbxSs2KO84+zNYSC+ZAUlHhanFe4rFEIN2TnwvX39xfORynSJY1FLg6Nuk325IwfM4wUC2wHX1Hy
icU/GOaNmGLGUjBnSHhXmGYDM2ROTEtjRNHdtuNiz/Hag9AMLX5DByRBq6qLCTfcBf9UssSUkwO0
hfWcAGAdiKjSD/RKnAbd3hQNAydgsUvJTq4+TxWLbx2Whc3mBPxORpWbLq817uUUXWWIf1qwjD1G
ceTWyPFuZcBwATehxRiwWOdlDEnUPrGplEPyKUzoHtQ2+mAPlFBXmDa4VPLvSae8DZ85DJh9ZzUH
uy8Zq/jX6bpLsXoyiPLJavQosw/GInZLP5G35OrRKaJLauay9upPiorxWcaCwGy+BeQuVL6ZNCty
c3kNop6Esrg0w42gx3IUHZx+Tq2y+jDz9nrskqPZYVkS6RAV+FbE+NXzyJzc8jROxjEhOeODkmOL
GMr2Vi1MOkTOiFodAzaiKRmLJtl6rviyQOFNPPbbykB0ee+l3JmyByPRUjHmRDFItkUY1Fex++Qz
8h0RTtqOh/Ggny1swFKTIJWyne2+Cf9hHGxy9Cx/1StXs03LIAA8xmswTVf2vRsxPI/KmIgZOxNN
HOyFo3Ktormmj0TtKpIGZf2kqicOBWbTg1pxdnapeIbtuuYjKT3M0BehtNekK06jbZzb/DXxX0XB
lhKnzbxcLFmTUOjLG4CE17PVH9XQ7jOTSCSXu12eJrZOosrufx+2/iWHJBIg///v67/5rEGdZkk6
/AYx/+O/LtlnRwXEz/BP/9b+uyZS+N3/9S/96SfDeP7j3a2VHX/6jy2DqwGgy3e33H/3Y/lv7yL5
rte/+f/6h3/7/v1THpfm+3/8t896rIb1pyVUbf3JDLkeBP9zXfph/Ppf/7P629d3+beHsft3//AP
F6Xz98Ame0iS1nPWDhHOjn+4KK2/246NhZECD9shHY4E8IdAbZgYLF2OnAa6tUXzC+/jDxMl/8j3
AWozCrE5/vK/f0WgNvxVIP/zSZr3QEQw8KmRtwPSi38+29J679ZYHZ8nC2XNVLbfXWmx35/1tlQ3
mCFAqKQjdns7mJkCp/0xi31zv6S1w/RZmHf0RgynwKrXQySbOFCnnJWm8tCmDpwr2KNiFFBFW/sI
bRgMmMJAMMM15lhhHvhC3MPocdvFjvadEC8lAq109uryZhDizmuHY5FpAK4LTguFoh1bDD9ml7yU
WXOTGN71ZEI0aTvovoYWgxVqnV2iOcWtlQvzcahyXdvEjSXP5K1yY+/bxVJCHO3Xk3aN8XPT+CXY
+CTP3xPDz8+kxoDmZUtGQG5wHhk/8ewWzhs3F1YDTHD1ZwVN39u6QTpdJQMVjBTi9tghxhF/V+/D
aPNdwMU074Gun7vp4Bddd0w7s7orOtf5sEi0HZTTDQcRTPmTOfarOxFXOPJxY/YR31K6NfU+PojS
+cnF4p6E0s232qYxg8BRQqp0rm6c1f02Dt7rWAWSMHWVXWVtdl2r9KTs+DaW+bUPfTdNnKPXjfc0
xz0YNXqEM93GuXGV182d700PqBYPssI132acJCusOtD5H/UJKS6bC6orLHd0drMWLF+YZi+YZNnk
lNmAwkM6DQ+exZk+FhrMq/G7SVmS8zk4mTWGA6wfWtM4FHxMjlb+DBm/05usJvpkqwkcoqYC9SI1
I89YUH43aAgFxZuNcOzpY022LPMyQBES9uxBmxC/1Ow58q3GQbN48MRKYdSHKiZGjNqeFe1r33X6
SznVTnbFwFXM9/bsz8nzTEstmhc7EaXtaMxzil2fG2VM125li3BeeoW2l054j4LU7lzyI+PkceFA
5i76LU0FFgXHyvO/ARwx440tBNJNB9Di0ejk+NgzH32cGuBsk/LlYRE2+x8DdMDGsxsqKTtzfPDl
yFGJKfjZd6r6Bv5W0WCI4ZFvToQ4N4psxPW4+Nqp8pvmGUay/VoWVXInPMClEZXZXDW2Mpz5pJS3
1JS0LIgenpgIiAmKN7FbOmYx6qFTsTcs2RfgS6Abd7poTZtqbAGaomOvlglkl8rimrO56PdAreqD
T+Cf7CDT4w2Z0wmrG1CwTWZkBuzJOYjoSxXGhrVUnbCyjJdMtO4tXS9lEc7eXD7EPvsoBg2A08xG
FK+kdQ2GKUNw9I2WpLA/xTDmCmUUzG7IIr6zM4rp30jM99EunbNkVM2gnVBwnJXF0ccThHAYXAbT
MQ5mMDrH2hLdnQ3S7jsZZHvH52zvEra6mNRGMmb6zE2zGfjabrFEg/XV9WXemKnoiRXXZrWfvKW5
ppMlPwY4C0/S1evXCWPTHuh08OM5YJemoak/UxrGd2xFmu1CrWtIoimPeIfLecaDDXLVrncMo9J9
pRozHFDS9qmnOBUm2LI2Y8nRk9gXAjrBphDCQk8B9jRcNfPYRnFaTtfEOECNp4166NtkwuuVeXdJ
BjyC+hyfhuWqnLaAwpedM4HHWAT2pVks9kEfC52aVAp5IP+jNQoGF5kH+z5IVymBLh9Avz6GLVEv
uK2gl0VMjyDNzBzpzMoTv1rlazcNjyd0FK7eYkqQzwyuyrC3fS4eNQtsLmmCbNLms3Ub5Dy1ZppQ
92D6g9Bua7ZJw4qANVkR4lrdkE97jgO2iqkRH3MHqUszkq3yjU8g1XU4IePsZ3zkPPBgVhTF98KB
/FBpcNUb8oeABXmANuXZUPauNx00FqY/22FhYNNkNjU9Dr4BkGbVhbj9fh4qc8fuDgNg7SRs9wvz
NLW5GyYESMhQSUhIdhbzCRDRHckNh4smE8Ao5Tkn55eN3g9oYgA0SU4is2HTVxp2g1RlR3NqW/fj
aBhb28l/fBQuWm5uTcLWUe2AX8FASKVzzJ+LjgxVXwekVprc3CtA/MwzC7ocnMegGmNOWmo9tk/9
3RBMDCtzZE/aNqsn7q4N3xL2v7a/1AXnnDEWd/rAAze1wFZSkfOh+YB7YuoeIiIZUFTmF1DqcFfc
RzdOj14BnGch+rZxghEdgHTxCfenfS6ndNkSlhy3edJ+sSbfAm8yz3UDQNXszNtMNePBMX/zV/0b
g4jhzvcwGzs+A0W3tzZTTU4xWaA6i4rSgUK7dKb9WXdO5GTs3ZNKaqg1gL4Lsz6mdn4dJ6IKSYU8
xesREpUGyWD4TijoPkMU4k7HMRWU+o7qvzuqMC46PEQWfR78omsGJhlTtkUNeU9854J9JTImR+eg
Z3/2AQubTG8LiNeEJk56WluRnLjimnK8V5p/cjkjZQPHh9hV9S6OUXx11EUJS9zqv2xwa4TE3xvJ
6WYJmO4CFQyBrnNQ1rXbKRkerGGGXdJ0M+HaetjImKy4F1f4qCEXrxXEmxrudsvxiIhH9djz7VCh
lUL+TstwoDGItLu9yVWyS70FQSTDXTeoRCOIkMDVopCIE45Ww+EiHgKljVG6XroUD/V5dZrcDs9v
yeOlpWoNc5DkPAEH22r8R9kErBIlEP2Ah6lgnUkcxGiv+MI6fQSBsLcmd9nOXRtsgzETO68zn7PC
v+XL+EVQIN3Q4XoItBYskWVuJze7zB0D8zmrvorMfStpoC4y/8EcbVIjPQ3a1A3jkWJH9Jrkw407
IPvWc/fm9BhtQCd4pL2d9tDmBiDeYED3Lcv5RZFCuMw87K8tzDsEx6kjcCcNk0wmf1DWQNI3tK0U
zNHDfml2OUlSllB6U2o10zeZJ8WjYbfjlhsblt/YPdIMcFX1LO/DbDQ7lxo7/jXyaeZ045HfH02f
UVM4jOUJdNNuJA8AokJZzAyC+tIFqEulTneYadCmazAdj6CEYdYyY55tZly9GxAtt5oYASaaH1Rs
ZHsAPNWxhw+Ml9JNOe4XWMStLt2hkX+TIEFKIFGwWPESLoH3M4FdULqD30/vW36RGIAfuVzjEeGR
+xeRJvMN9IUy8K9gRLm0oaE3T30zbJvW5yCejNq1LtrqQhAQpj6DRb9ubyfDlJcYZOQZYBJOM8+4
NYB0bmmcz5FcKXs3Zga2oAfKG5qTqmtsYzO4ZvmiB+ggmg/Kved5jCjUzcEPbn5krcpjLEZyNelf
tVUf0IO0vQfV+RAQv9vayoSMz2eGVULwpFpG6UVjWuSRAWfgkezn2pvmmcPtmDJMZzNurS6MmUaY
bcV6GQ4D8XVfUAbVD0gtsTIA2o8QxmIz+2R4Rodqs+C7LNvr2NC8W9W2PAZjkGUiRpgsSi0sXcwF
crHPWkIDmwfvTzYpxfTr/THJ8lxWxnEu0mNW8Tgk30s5DsGiB2U1b2WVT2cpEB6tGXktbY3l7BHU
3xWeOx8Ji/7CCYonjsT9IYMWRNAznHq3vqqHdmCfaoAhb3l0xtVuyOvqhNtsZEcwPQfdhz5OD05a
vC82n0ZjWzzXUNRdCrk87dJTp5CpwD/qKexIrbmvcFZPUWwM17STgzEj+gJak0zDBmguXXeamWJX
LWMn16FW62bW/PDzDIVUpjz5OvmF6YUFrmIM2jbTtv4BwkOV7RScFKS2REh3hG2VePol6RrH+RIc
BZ1Tn7S4ttnGzetPV4oQK95eSePbxuz46+ghpp44Pa703t45os3PsdnJj1h5Hmcvokf1XqBFtej1
k2/TtWgx5ZHSnS+VAKK34fmasZ3OHQMjilcvFWR/jZCFLHia9777yx3BL+9d+BFesQNQWDBC69hX
cNiDf6c5kbdYrXAuetK14lh7XO0e07uOuIwNx5ZFXGssazCvC5s/4jrgoRbsGyF8I8UNsiQG3L+1
9PWgAN+jKs1m34/XFBJ7ODgKmmeZL+VjDT7BF0EahGmb53oH9R1J/LL0gVWWyLB97z4mAr+YxT6g
cb+N2ZG/hCeKS15lVbJt4AmwHi2lKabHmbVG7iwH+nrk+aX/PIxZTFAsLto9K4l8hXLgfxhD28Uv
hJun7eIx9OoZfWbKT6JJsREeeuNptIub2lKvtB1Cq6o8qlPGkfFbgkjpde2pncm2OsSK3JZVkf0P
rW6+R3U8kyEAhiDVq+F1NIl2dQXrhuz8IWwQ18BPGBsxeC+2zv4t6Jz5Wk6q3pdVoZOx6PwtM/l4
vxQenSwTNIQBjq03GYe0MKwtnfTMloYelZRtIu24gzhg4LgkU1w/Woo2Fofzeuh13IA21OuiVPVB
M1SyzwPvma/41koAkJrpwRp0wBy5+5TWqb0T8fzRSXkGZ0Jy3jNulsp+FQQX9mk6txGgwyUy85FX
BFBRGOQbKAtEPgU/X3KS4F4jJtYV7lazOLVM9h1e2VNpta9KE2dD9K+Wl9/7pUJydG/tUa24k3rb
mdhYfZU9l3VD5sSP41M9octVDQ5yxxM/oGvv6HGeqEvB316iETD20ElANc4Gf/OTzMrxNGXM5lDe
SSrgRYJcGabmsgYPgo1gHh4SYc0Pmh6IA0zwEcMTw6tiGW7MwpuYYLHISzMn29XLDw6a+nbptB+9
FDt4P9rCfoJph+6zKx2HjuFkPoK450gIECEMEjKPyEHHLhHvU1tdqaHgMJvFDz4NOOE0au0ZKfKY
5W2H8Te9dZpO7UvXpJ5iprCK90kgjKlxkwb3WdntAg/REavxezc4H6neykNicc5ag0qcg/IS80jP
gae4pPjAEZPhGk+efNc9VqxFL3iUFpCiS4ivd03cs+gXDZzTDtEZGMuvoGrvbeC2lo6bm/dVbW0+
sy2hKfKlmpMey05gTSOkGOqV/KU3y4dngXuqPDJtGl2Z25ZOKEs1cAEERYuqO7iTe1YWQ9FEeN3e
A3t6tdQeq0q6OGw5elpNxPSSkiaGp8G5MZXjEAYLLeuD72YUyiQ/NofCHVroi2Uu1/PID+8UuD0A
t+k5t0jzU5VIPlPuhQN0tGQOtIpT7BCAAgLi+ZmmlhgVEwPeIKwPo//C8I1jDMqttXCd0CXHcMCf
PnItex0bAMsi985gLxS2c9J5GgHgLM0vfEevessBtGtLPxo7lwqPaVyHFiLZz91cRRZMCMVb3jog
HcOy1TgA5eBpJZ1WaWoCudKsYStXt9VMAeYBdsiErk+HryZzinM6gQ0ROe5omcZN3XHKbVSZMcZJ
7q2pfemHhOOGDgJnHLLlAK0EI6Y90D8U1Buao4EdUIKOijO9mZbYmx59YbOlwgbYeljF7XjnWmDI
yoq2ktHITuUoKSZZKuR/9WHzTIrqZBm23TAqXI0lx2KvVEdr+T1NcfXTCm0eBBbEicjLHux1fqn8
DLS9hMZr6HSoJtvUUS+aZcIBLjmV+jglKo9G1pqYJPQXOkb4FAF02ctlaqydH1BeozNtZy/AxAke
i6S3RVvimxhEZDj76ZWuzW95O75oqECxT4MFcSRg+Xj+YgUB0k33yIGbeNYutAmkN3qdEk2kBmSK
D/V6+DOHQ7zogCw1Z9eZzB+0blywXSQgCHqTY2j/K2fjTM22WltkbmiQOXI7bQu0gyjICnoiqpvR
QqEKGPIwb2tMphwkNkwEqS9HQkSknHhn5T8Fe/VxJBXgr2MgjZSBPew9wXbeb07k+Db0PLz6tbjM
jXYo5vpM68yTD7Yk9oYHJyjyTZHMb4UTP5jY+QlII+QshCuxy6vyZHEFxlg8gUS3m6rJtogmDElK
N76UlrhpesWQVuEmoeL0mVT8UdkAGgO3wryXM05X1nxHGE1xeorTm9ThD5N+vGklO3SrIhqaBOih
1UPXF1te8EG3rfMAuBcNQl4COV8afTkokoY1nnwcmkCIA0WIpMYnZaNWQQkKY9XfDOyJMaQNawsL
j5syfZk65wR6Iqokj4G+9y8JoddI9Ixgclsx/MmML4GxG3hQtVUu0dAEVwNlWKYnGOcxIEyg8oKJ
euYpCi5aJ/o5f6VTwJ0hqQuRU3Jjx93n1GHRMMYr0D1f+iAfl8E1Ga/p1l1mMqAzOBMzUbwiJjyd
Mk9/4ccmPIJWuFsTpfSYcLai4uF/U3deObIjaZPdymyABSp3Oh//DB2p9b35QmReQadWTqfYzaxl
NjYnqusHehqDxtS8dT0VUJUqguHCPrNjftP9CNL2QLiL0TwcYaX6Q9CgOedUK7dKbHOgqATsEWVA
J32OND6yIlXXtuw/gmKdrgEV3Dd04jA3LsNDLKr8MNNnFwULByqxr/r6M677F1VE162vd1XHXZL+
NjphkXsJ3Lympaj2XVVXDBmZx4/ApjJV3y8q3MWD73EdxrATmV/tAIp1HX32c5lyKbPE0rOb1WsI
OZNVNBPShVV3vrFEOKJ8fKIawOJ4GfVCfXaTp351JHjEkczIIboL2tmzL/4wYg+u9egORz7sot05
61K6P/A25QCJinU5lpKrFKJjzulMU0XRVhJvSED2yT6MsGUPtagME+7QRDuyVMg7YXfJUUgA6tMj
XL+sP3UWbpPmNU/aeDc3ov85+qohox22cqs5rk64FjiDbQO9FjhWyoDUOuI4jUE3sS8r76Nxii8U
iFRehxmZoNfZwIu5SvlPGLLcYCKsoggSjIce95n+1YNc2/rhxHOejF1fPQdzwuExMAwfinHB6S2i
RBwpQEW4CVXtP9M3gLfOTvWBc6hYDsIo966jMkIeVG6AE3B6pPGTS9lUXEvVFP0nTJcQOz3xuX6f
p3U6H0atOCRAbewp2CrTclMs9qVpDVdgWF3wkbooxM2Ddre6t4AN5WPaNHo5onqH8VUtphLxtO6D
Ck2C7iAE+70xEBpI5gcYbUBPgHdp3DZC0Id/d0+MGv8ydIARa3owDNdwHdM/C1vC/q7HfV3uiik0
NCJTXgpQi4sfRImx8gi2p2MdAYHuUpoIBmCsJ1NlarqODIIjABsMe0u3d2pLoRuetfzUtF59UnPu
ZVdl0TDdx47Gv0d6kBXTguWWIGJ/1fnCKYALhUm3URHgpCMsMaqDRO1BwY9GxrJGRGKk6IR7+31B
RyQyloLRngNkGy4Fcip5ncWgPgbLyW+z1Fgvd7rVmvgoOA5qU2oTYQEMl01sV0rmvL5H6OG64t/b
0WP8YOY8wvuocdPSrndwK/abyjrVlgRgQZRxrbdJZaqHjEzb0Q/UrRYDb5vHp/Hs+Yt9LKOhOIw5
1rXFps25C4PbLE0KCPYMsORafvYJfo1kWM2RIhNx7ZWY2+E0v3fT5ePorHhfLkPvkjaJPbOtftNQ
hvQMm+AQF3i25FgQIM5p2xqbOblCgOaaC2ICtvRytAER4yQFWD1W3aPrDAxVYuXuvGAgYZlxiaoj
le/qrh5ZQFOMTUAoeL8oeMwX8bN31vHNG9YUCoPInXMbTzxNfVQ+lqbwN7TW9sdgGl6RhofT7FKn
tLlMOKlOs4TKunnaJrkjnn3pDdcVZTa7CYMm0kxtz0m4ZsfY9x+Jxh2Z4qM6JYR2XW98alJ144/m
bPuR9lmnbJHm4DFRvMWxMpjftA1/Bb6e7oxOoc0FGcZZh9LFrFl2ocUohnSQHBiMYuvPISo1QQeI
kb4pXj4mOG3fHSBfXzVgvTfxhCmsmaduBw/P3SDModYYe8GyqqPPbYCmoDLeZ0VVPwECMI+ju17L
cYyAdHKAoY6GEpZ16XaydUpcFwRTGDsNbwO1t/vUT/ULqHKG9eKHmhJwRuF0LtEY9+VswwNp3fBH
wrRgR9sn2rqAXRBZwbueoxZDpwkIWNrlFNTecqpsTNihDrMHctjOViypweNbvo+0ahwzHngGgwOv
f5dg7Bxbto88wEvqU1XURjGoaAK6RAySgGC0wx6ugT9RTU99J3ImxQ686XcM1NzHCmAhwRKYS8hN
zp7+xukQepGzI+l9X7HGXPU6iT/WoibeUdBqPBpmKYXDlNWxDKHsUkawludlG5MU5e5cHbph2KUl
LeSkCeRGFBMrh6q6/twNrDA2kVylRv9+HAgQxLPmUICKo+AW9BJEbpUykEPJgYGt+oyjnzsder/U
IKBXOs1W33taFom9lVpMrsOzSz0kk5ytx/2WYooigB+7aBzmNq6gTdbYpeec06mjGZtFT26HU40s
ClHnOf3oiO1eUy9EJV/ot999OnB30cDRoaF7PinS5WqmAxeSKAMUnUTYpbj6VZd5BvNPZp0P8IVL
MqyifuF4HrzU5SR3XBbTVysDzKzZD7JY6iqy9WvlFa8k/OtjU9YfBWzyx6CMyptIlNPlDr3uy9Yf
r7myYAo1yXqrXeqdClRFXMO0a8VFNl1dsEfcc8v2yVIpsKXaoYcWGhfllZiW5H1NubNWRRWdfTv2
j/U8rFc2zYvPmoEy4S0qAWDBrpY5Na5rM4viQEhz48H3w9HUznvVwSsMcZ5hi+K0gbMv/YS/+FSW
BhHJdcQpb0Wyp5b1Z1W6401bhr8LnIHbxEmaB+DwxQYj335GFqhCr39L+6HarilNOSSneoi4w8AK
UsenvNYcmCBxEnWb4BJJkKDgYkCJeHKXGI6tE9yR0xB6OxHZ+zKdh0evj29sCwP3IplxQS3eEZLS
a6y5xaacTPBcZdTS6Abftj/bp7SSZxJLWNE4ehxFuGhSPT1m73F1QIi6v8uUqT7VXK/9st62KjtB
bf0VSHBqBhjuniqE5ltGfPxqkQndSd1YHWSu5F1nloeBGqp2kxb0YpdWvtCoZU5h6IqHZuywUPK0
bW0MaARD4Yh1oJ6CE8hkoBZ+TkXicgu1ODqVgg8/ZSHyG4NEfgw+wWscQje9w/qXpZO5SSz+rLnR
jJclLD8QVZ9YFejtiiSmZNM56w3qZ/zgOB7NLy0VdtJzvNuhC9M9TJP8NI95D+ZHSfWoUrRjaPA4
Udl9aPnFzcvH+FvbTg9uU7/xNLzqAV+VWqKvHBl9S7gVLkYfcKztL37wtPr0F/qd0OerO05MW2aL
lxeB1R/CozokU5scDdvyzktg9Dsh6AdKpKovs+g3oFm/QAIHnNaXdzcoMJ7S0O4f/AYDrVaDhzG+
iRloJa9k/S6nInvMeL0P4FPlqQ0VwaAuThVXCSIOibY/oUARalyRaGZ+01s/w0MZolpy0+Zqw/qZ
ky4A2/UYrXl64Fg3U7xEratc011mRQZXlzG30HXNfHBIkgNHiejExyfYeJkvjqsvu5s6KD5tVaYn
t1bdq2Oo+Un0goF9XY+55Fa/DnWL8dTLt2tYhfuJ2cQ5XWTA8kbFYx7zhxUiWHYNdA2axrLmTtJj
EGGC14oCzrF5GQh4Vn5Y7JQo1C1IifxWaFgp05CdYWUEnMMo8lP5+CMcW2ZIOQSFYWYQthq42t3A
uBPcRHrtw9MHVfPZ0//yXE/xzZQxt6FytwzSS2E1Nj6Lt1rEGa3ByySuE8qeoTFyjeUT41F6S8mn
uIVLi+ccdhVjrLzY/X3T2P+bI+y+/VU/m/7XL3P72f4H2MJE8G9tYSRd/8fL55SV/+wI+/Nr/nKE
hX+4+LekKzna/mkJ+29HWBD8QQGClIx3iScTbCLs95cjDHSeyz8sk4SSIedeklV/OcJ87w++D/8x
UB5GrsiP/pYj7F+DZwEHax8BMnYB5ysv+pfEcsij6asVZhJ12IP3lfD/cEhdi7j/jZFKd7gddYzv
GQ2hMIwGRYraTfrE5pLB6cCDB5206oX4/zAh/qc9KdjZcdUxjaN4QHo4BlT87wyF//W1/Mr++an5
v379P54in+/0l48w+kMFPpZAcnd+5AqXR+O/fYTuPx6oWIU8aJ4rSIf+9dTEfwQhmXg6Bv1YBoqi
hr/11Fxipv+UkKNkJvQ8l9x8JBTtDdG/xBXnVKC3teYDSFZL4xQiFEGvoWcjos+kAOQIwkfWVErW
jnoJOi5gtM9Xba+eQFen0FqD3pZt/4G/tG+A0GVFH237EuptuqXrO4x+/P3V6T/taRLuv113/qs2
/+t/9ib7+fnPj9CfX/QXK0HxrvzjmXG8y7//9ZQ40v1D8JDCGeYpjb3w8nP+ekxQsv9whUfkUbCw
iEsK8m89J0SS/8/opvQElldyQzHnqxCWufqXxHLL0MFvc0V8WI80OfZ+dS4Kj63KA1kd9IkPHRmb
TwvZHHfb7zYaMuM+JAzOnEfpdNygu6um6itUqwRKd+jvGsBDyPKBTlvU4FLFY96doyXHCHnnZkzj
wC+kiUZw4xhgAnq07RrOzwP23NzZrU43zvZcB7Ku9F0Kl4pLDJD9RV0x7IOk1E+OCe8BFnnzbYt5
MrxaY5SXI7VSS//TBUpe7ZaKuoQfJrQYEdLULBX+1rVvd2OV9v6hxddRNVBszCXnaZLBAeSQtEq5
lPaFCC1Q+DnbY3yS+dRBfNBcE7hvcZHYgxPl6JfarrhrDWbR85CVzFtJDWZd82OYg8q8rwgET7x5
5PemcoyQNLzJ14jDTTy9F4NYdp5K022op5hgTbrEhPwjzJmPsRXtKz8B+THu2ruZUtceZyd9flww
E8mZKYmWM5ZeikLqGC4z4Edjf5Zx0JnrpdLyYVgTWOMEMigvvglXJzswo1X2m7lEVYEfert1kOFn
YXqsbBlkPB93ISUjTuU28WFOHcTM2PMI8lsa17ModEFp9VwkqRXAlkLm2XDbrWEUkH+2FPwkkw0R
83XfvE8V5zMzLk4B+6LiiBWPBDgcRkHDfhrI2rcFBVkJDZQII6xQyzEXA61vswPd1n/mttsVbxTL
OvnvYVSppsrcuYAoKCKJ7p1Sz5e1x4k64rKs1CccxGPOOx2gF/YK5fyLtpDqoIzHXCMDvonqnyKu
QV5Imeg82xHyELslJWlXGjPrFpiScz/SpkBEA7ffQAklR3CqWnQ8FcQYmBiBktDVh+osV6vGz8MN
PXvu1RqiaWy4lF162nEOcL+fe2wv3MXQhJbgNNNq8Q7/pqH3npunuUpYNF8rNUwPrP6YeWmXz17W
frYj5rfezL+pLceeIoJmsiAso2Kz+s00AFylIYQOcn/pmmQXQFnTu1oPC6V/qQ8BIJgrjHOB8W68
nh4svVZ9dsupmXOk5ADgXtcF3+I66yOkd6yWKQGKRA8x0LDCKZVpdxWzynrTZ7Z5k01V209aPIK9
q931iKdVaJpRNJc+2kQT/xef4OpiQEvOFW+dcwOOLxyO9DRYJr74iUFp+3n/xmBf6odZo6CiDwe7
IWJkOZQXM3HXhvbXJJrgPV6z6ugL43yzOFbIaiYrOw3A9hKj6Qr5ug1XumzG2tsmOOz2DTo4D+eI
2xxDHnMMZqch7zy11oSQxoRBSIr2Qj1VR4kiWa+Qvp0YvFS3xVDGMGlNydky2h0ChkCrOq4Txi87
X6bgycjU9TZsvRR4mTtOcMYFXKkfMgj6d2o+y/YahxBm4tSxQ7FfnAi9dKRpQgM80utxuqA9N3NC
Kv2GOHB5i100e/ImRqIdYuSrWfzpfSkW0v4V5jrGkCZl2O4XklFKo718Q4xJVbsalX3n4cA6r5a0
7Qrk8QFTsu8d0nGQ6QbdA/Ke0148c7mjbkgK5Lc+B1SzsXnc3w42tu8SP0bwFoWDD4MtmQL8HtoW
XI0rJo0Sb9NdBFiWdFUiZ/ribHQ76IGAdlipujlYP+gghGGpYPi9coVVY6+YTZbpnYJPRVi3Cf09
Bd+1/9GHSD07gZG0Bb3OAoK7x2nvGVbiAMBwsWLzmhmGMjUD7CXYG5nX2Ty6nTor3hLFGo4bdrUD
lPeFqcnc+cNt7Xjo1NjMZ/Hd75v8YW1THJ4J3TE4CprZgyNWMjwkFjFXz41chpu8T+bnJorRlQdn
DrZuKbwnKjfCe9oDk6+UgoOaI3FlVLHlJg+QE0JEKmtW3WXdMcJHwacfGMpItS4CEhllRlS0MZrh
y9+GKiCYGS6x2z10koWGwvl+ALMx+XCRI8Hw7ujXBIKGLBMfKxCydsPPmNyNC+A33gOK7ECWzO3W
q4lKMQUADq2EdcJ6g8IIUYPpVz8vjBKi7Ema2WEe39bFd3o7srMD8RXQbNJE86Z1k+ZRihamcByE
ZmspIXhsFBoDNhIRPkKnZD1X7ZJ+j0Q9vTamCtyXzK16qC/kR34Ngye+aZaoDtjM7PJml+XBvXyu
0iJW1X7gk1oQydbM+oThUSFKNeT3raBiZEeGQd+mI4YbNjsL7Mf6EU5cxiK0l8YdcvqRqnkieCrr
SRXylab56qik5keY6uIILHJU26JvveNgodEgGDMZo+FFrS16UC00E0bu8+z0gyDkRv18OmdV/BKj
HF55EL2Bm/UMY9CoDVJmPSiaf/jV+qQ6TIHbrOcoEtO9yhrFtKB0YNDOUlwMKiPLPeddQy50qd1q
YhEMGDV42gR4KZAASZfERGpjbx9VYQcLKKJM0tuHhWfPahhmn9fKkekpHTHBXuG1rtyvqfHcosP9
zV69SUqdLHu2e+9hRngGoTak0XTP8WlhJczLw7QaXq20zDj+5CIQiBtoKwfdjHiIV6+Cw4LMlHvH
gEIhJv4x7UJXBXtiTdfi7JSvMUUl865z3HEguZrktAmBfcQPFxREDisqRTctRnf+qBp2dU8Eoz55
Ok8xWkS8CAd23+nkgNmsyOYQyWZ74m2KyxTKdGLoMiV3p5mndRR0m1MrVu8SMJ7DH7W39umRNFB/
EUEWY5/GoprKW9eNiwcSKyvIaL9u5yP2WqKLDcaCR1+TNdkI+ozxWNMI8c7o0OAYC9l0X5NicV/c
duVXA6Ycv7r9yiMclWX9pHWmPhgFON/zIItbyEpW9PfUkIASRx6dyALnucIdsBbZDgqPfeimtWJf
LljoGF4VUfZO7C/9omc7pDvNjDXSeJGk4c3o+CMwwdXB8WX7XrBlda4kKEzN9k++U8xgYM7qJ7ym
3XyYo5QDis98kuxr77owKlzgj1um6HWJfcSlIk2ZYAFs7oqa/pUVXKcWwMeuKBEBPO/Ea04hLBve
RztGOahPUlTEtSlNqp4svHPU60rN0/Pq99PPNcuWb4tXs07WdjbMlrwOg2t0gepd9eiLj9bpJjJe
2mvn14VWnHY3iDXm8W3XPN4nNAtTRjWh1PIWkweagCMeez5Uj6vT+p8ghVrqGnHJUlsyNr1hgFoQ
EAmcsUConQCeXvVjiIIbuRELeRaGlmG9RhjhyJtH7bmXc1XjhFZxc927XQDnF7faKvurEcwg7rfW
nwDx5XJ6WXDe4XxHqt1Ec+lsh2GwGE1rrbB0oPZzGp+Mera+cbxzPYcFfC/XrSngrfO22Hhg3IK7
Zb303JfDBeoVM5C4bUrYnxx76S27NV7YfI641TiO8OeDNvL89MsWzGsfRE0E+2xE6x6W0iRPPU+P
oP8X8PFnx7x0TbfVqOqdI1nRnzB2rh22eLlGxH5mdFmiEqqLJUJ8IF67dRouzNpeXw8ijaBfSLJM
BzjTM0jZHsQYAx41fSW1I7zzHPtBvWm7GrzS2Nj41WjqevbWq/0bwekruEIQJZgkV4dRjgfIa9gy
UpSgH8yEwirZl4p9mgo0SaiL2XFhKDafy4x61yQQLVb3KKkwiVFEsD6ZeWAIVzurOhGoJe7O+R5G
AvY6KJtdyIrP22HFTVLmnuCxYAi+7yzWV1I9pOdofhEvsH8lZCm8qndExoLsu4S7Tm4orH0IBqLV
/kPRYrHfp2rq9DmqffVVmZLA7izw+kUw5i55P0PAl70ZP1jo5PojqOvJua75g1s2/z4aHhT+6V8U
KaGqc44eb7uZK8OJPGE0Xrurk37OMMQx2PXyscKZk+1r0Cckv9WU3XIDBa/DdzfM7QefjwVs4TQ7
lSvthzf+pGrveskrbG4j5VY/cWzQqqLG1C2+wrKv7U83TUAT5S2COghQhN33eJLVFxVYy0Fjtry2
Pc3zstSaM1uafkWF6GjnGyrxHszKEI50Hf3mRCuZ9Lxtqkdps+iNvxk+mWxZD66yNu6YulWDpQem
Kpgkkco3r9Y1Pu4fATd6x6qEMZkGxSq49WJHLHss+mX3NmEIzF6KMbB6K9GviqfZXar+TPlN1tA+
lXL929Rg+ssTart7werwPOxafFgj1JSOOaFkM6O8rRnSQyjD5SWsV9fdtZ4z4W3tVW7vfMT5j9Hn
RaYrSfvmkuFel/SwIrfPVEhF+fxrck0rXmdZkLihJwEkhhH2AAs4fRrXyH0jzOq/Ui03nioYeO1b
yBBk20vffKfk1VGPeV+vVM0qMfFMS+VSmlusnK1h2NF8bpoMQ8vkpeqURgFQHIJ14Ybakup+lmlx
jPpaHTLhwB8PdXToKV+79WZ0cjcpvDfHrSqeSmRyEpF1N7DojEDlc8s5bovNNB6vJDe5B7lCrybl
vwb4y0UYQBLJMljcBcYW0B7F4MIYyaP4lhPv+J3DKKb6UZbN0e2W5QayMmPsuqYyMmXv8ik1a8Dh
bzrVywjihNEdgj/4hH0di6Z81zwL9W0rPG4X88Dt9xhXK4cLJQV456QaFkaLFFCYcZKYa8MwPyT1
MJ8qRxUEenzuyWR3nme3Tty7fAbkD8Nd3s8TduDQMzV3iZkpoVMtYFdl5FbJp8K2gIujTof7Rk7e
Ro8qq8+iCec7bAzz+B16UwqXR3Uw0ZdIXwOasNdjOaw/V6ae0c6QS7gr09Ae5jht800JABiCGwEq
tSXDuj7Vfqwsdt0sps0jns1zMefQpX3Qq3DN67UhaQee8OcqcPQkQWTleegxIG9afDcTN8kofpXk
n57BHFYMC7nIXEADXY0T0hICGMN6+RTO4j07YHjessVJN2lPmyBhfG0OjfLJX1I6nHwjtqB/287n
YObn690w17yrqwIxN/gUjnDClIBliC9wHO7lBHOvo7oMvJGecGJ56hDbPovBqhim64Ca1cnoOdjR
tarnm9G/YD+zPoSHrIhq6g3XCW8juEBPnI8gVLvtABls0IlTfMOUwZvnKhTSLekd5T96HSfZB+7Y
KvlV2zz9lk6CK+jMk3qmbLd5igLhvyDSrt2Jo6Cp7xsvpTU5n8vYpz3Jdc8rp/P+wHGg/YGJIoy+
GcdKGq9GJcMbJy3by8XVvy24w85PbGrig2YY96QWSwo6xBbxrY4btZx7r2eMlIn4UflhDwWm6Itn
tfqd3BULxq1jysw02qzZNF4L0oa83lMjIeBEdfNtBZTa4dXIkod0JX5ylZUDNx+KstjfINbMxzW2
gLpjPl+7YQIxeF3oyNhTvUROtM19x36KGUZoIHH6ebQA3oXZZH+sYdiWhwaFaZdSzUU7gU3f0xau
O0ZYSro30MLnm9R64mh6qAwbAi/iuZqwmGYRQ+crQlXtcMepONqz5cfeoZHpesXamsIiJS1DMy9t
cv2jSwVQh8eudzL8YDUPjwe3hOq0pdMT23MnxXjSQ23u9Yi2MErAxc9Q8XC7zJMOmLIbOoZspvwr
kYsoOnv1op4Dl+MPH5j84Iu0OIVplDwKR6kHN4hSyOHNWEkc6UWxNcKLz7HIGdslo9/sZ/hGr4Qy
qiMOL5pl1pTb736cGE2zNUfdR5VQpv1mZDSBuhkQhVkvQjgSKYa408hqVW2y8iJObFpcNfyoPsZC
yUniWecr8R9M5A0lsWO5PiZGX6g4giX3Ij7c9kmJFBCD5ycmYsiMXrnSsUenKAEfdZNyvnOqqvGO
ybj+2bKfkVUdW7Kqfs+13XH6sw79GVvVgibJ4SFuknNXu+B7EBe9W5cy1mRnA1iS4GG9su5fI1O2
OMJWijN+N800Pyg2pgVjOcWzV7JGrJsqmpSpYdD2nWRIu2xaDXN3IdDd7XpRZsR71kpOdNL1LFM0
7wWACknVlOBIRFW/Bhp2KiGh+VLfyDolMfRjccEUmjkSBdiXPbj4yv1gDKb0vu1ptdyDRqEJGM8b
RbaPK03lOakn5iQPDZZHs62WxOzTgnsuDRFavC2ZxFzpeyK46sXF3CIzpyZTCS0d7ml7yY9PTJwp
BFx+5mguxVZFXIH307gStsD8FN9wzm+P0k/rZZ+hWd/zUV5eqySZnihbQBFgWdGQalosoJmroR4Q
Bg8PS61okpWaZlGQWTbdURURfpsjWdwQS+NZZlMARu8tPCC7KdaFOuIaGEGcokrNGHP5qG3xv5Tf
sBBWBQutMg+48M2rLvGvb2KS2SS4cdETogSU8FJpS83NDHMv3vart8zbvq+kvck0U+rWuu5HORQZ
5bY1MYnjMix2el08NX7YVoEJb6DvVDrAAh4S8uNwESxnx50FwlI3ja96MSyZo9u5yy7olMJHEBZ0
BiVDvBxYTevmMSmcGAbhoqPiMSxjxDgnjVm757hTnznhAhy/qclSVoGyJeDRTodKtvXHSjHUjSOr
ZZtrZ9xRKRUQlyLAvRmsnIj3uYs4ZtqbwTuhjF9SUGQ1x67y90hrmo4ZePIqMM5NPZr5aGti7LL3
xL1tYvej6Cd7w9/V3uvAd45WkwEnkeaDgNGeMx7k4ohftcJAhPnJLDSSQGAmkJj+wgsWvhYwhPRt
PTezxSeKHyivyvoxJVtwTAxN4yCW++HsDXR3b1LfmRr8RJgWrpoBox4n+AxNISh96iT6WasfQbmG
X13hEDNArD11MuK8DQSDUiGAlW9ZF661j6XOmnzvEbz98JHm+Rjh4XnsE6GzMwJnE54zWt3xrNdj
NO9immHVtjL5cDTK0lwaE7N0N76O12BvfBqVD2VowUMmxh+CbUn+jf2/aRaO916oseRSWfpeY6EI
YTKtExogtr2bMQ+66BeyI/TTBKQDgRCyT3ZfFSNCdM9qhi9oig/TzLE3cCAdp6CnwivE2XTa0xls
kBScAGMQ1/WOwQtZQQipMn20NKDgapW1nbAotxJLFnwPxHfllw/NMo7fEvJTL1mnZcaypRlLYEhS
citomB8fQg0rQFnOffNmbcMKla3UWfZgvSl6FJr94i5sL9CpHp6t+5t1L/m2ilE2Z0nR8y0NEv4D
ejtvQVA5R3oqiWT4XkA8FZ6SfxYZ7PvvkS7V5yii8jYpm2gnCqgXcdsWkGBjxSF1daw6ekE1AeLm
7FntLa0WgtgqyJAjCw0lI8VQ1VfQL/C3DEYX93JVuD5nvdRnp1N0rmayVZ8BH29vVwrMsAyqSDRm
bVLsRcgMgLETJrJ2cMJoY7MaazUQIjnDNywUewv2Y7VpyCqRlOd/n59NlBaHylfiTMvH8LmuCx9e
WN/UXfrSUSAMnOAoYodKUiWdjE6ohPQ2E43hQ1Nt0nTTjn6VlD5Uv/eoXzH5CZIH2WvW8GXfqsD5
NQYLioqtWUjXrEeX4aY9konAv9sQIgmXLzw16iZzBwfR12nne8+W4Y/UHy90cwcXfA9QYQrLKtkn
1kluhO+QnIoY5ejDkHcEyVY8zvlOtCNM9XJp86d1wkPE3jQRGel6F6VgLWewacotX/sxoS1tCOLf
bm7cp7QRzXuZruSLcxu375kh8Y7m61TFzoUu8zgox8d92Xru7z6Uy60pTNCcA+tz9Jb1YmZWwzJs
jriiyO1w11lbElGIb/TExWRxRK7Th6jVNICUSzzM13qwWp84y5j7IHZ89VL7QdA9CK81Cfs+nvKH
C2bogOIRqMOSRR23+0ZM1yYUROdSRS/5QaUW5F34J4d9pDyNChUwD9ys+iQ9GMWHhUU4YfglCyH2
rh1V8F2TKY92pCoxfecUK7TbxnMCPMCll3vwaoQZgw1qhbzukYnXDSLfUOJc18mlUJTsVUhqPax/
JKuCZlP2llLGsI0CnNMu1c/bqOZBZMkr9HscdgPjGMeOz0GbWzoRSxBc3Cm5eNFUSkSOzQRYoi1I
EBcaNisVsx5n3lzZrcRvsONaaAC7C2S5dauqRiBLO0FOBTbcqQTK6iyXPL4STjxlpLJKBN6NpMTu
MPHpf14pp6Csgp9vAVHWEBEj46Q8yYX/FVPPRgREd9E3vnZ80uQ5L1h0dWDSNH6uvvEJcQ/LCwZ0
hlb44H2Mk0FqiLi0wQp9xVLlcc4JipZvtGxMcIejWnePIkyZgVKD4kvGdrJ5oR5bPsq+sfW5yMOq
3q7rAHDZdpikOUOC+cEX7kTHNvEHBw9oC811ytpo/A4f0G8+wnRYq1/rgDefhQjT2jb0srzGXtsW
5WMQT2qCLBjDuM10YaaffR3TWrAmY6h28HZxpGFsowm6I2zsbJYkTn4gVaGYcWCZPlsTkNdteDlh
6UXTLewdo+8WwmLUZjBu4BKtsfZVwVB7JHUWUX6XQyc/fbNwPwPqURwb0uNfzcIs5SrMx3a4lD0W
a37qUcrTE1fx4Dzm/phthPQZdtR+TyalMNFtKetZX3psxMCF2jb3jBxc7wAHB/M2G03UI/TIqNzw
S2YcURA2xld8CMl6dm1THSh/miXVb23M0DIHRUNcbTWthd2XyfjkITIOe1UMF3kd6eM1K3ye0jW1
4++59Vf/TDSh0Wfe1PCaeQMw5K7qnRHopFlD+Bii8l5maZv5PDVdd9mVl+Z7wpweqfRPzf3ymxLV
k1jm9zMoSax+TYXjMvaWb2B2uBgtGWV455LVwp7mLpu8EyZlfZKds0hmd0gVgaqm4gt93QH02voz
tV6tH5ItaIrbVRAx4nLUTqD6THR5F7jO9+i2104Z472WpPUVVeDf8S8Ke/TLLiRjRqVSxqkThsTM
FSH53xydx3LkOhZEv4gRJAi6rcqXvNRG6g2jn7qbFjQASJD8+jk1m4mY51qqosG9mXlyGBPzjZzM
mh4mKFTAQ7zAtZcg9pZdtMzBwbWBf48+O/xcibpy9y7zmmHibsbgkbRU8NbIOJj3PeMD5+B1jWLY
0oshjgA6fucvXfvdYkj2iZb1ebQH3nWDCeEa+lj6ZrznKI6Atkhdry3H3bj9LtJ1I85PxriO8S/8
4L0H8SZDpFDVw0IaYAvOHG58R0xDso7+KFpVVkdF9jh+3piuGOwT06/HutdT9c6kmgis9hz9znnB
WoeUfKbm7ZcxWwiFAMVoqB6KaQGCxDmizuKDyUumuAc1iRS0p9TDTK/4FtBilJ1q+CL5Z5IQItqT
gjFW/rfo3gvvOLCwhgFzk86vxKayYdsXk1HFpc+7TE3/8Ws14ix1IA1P/0JG0305tzbtD30RSNFB
Eh5m99FEVSFe+n5Oqo+YvvQWSwC5eRwd3Blxt+s34XtPQjBZ07Y4zjQjAdRZ7xQWUP8Ez2Fk541U
k30KM2U9vtuKKQqcjvBvBRQTcbPTUJkkQ89lN3108pa/7etFm/cRDaZB6KXmsiZDSF05DMfGsLa/
UpTtNcuujyJJo/g8uB5MKsn5yiv3glxrRrkme2k4wX0UuHO0epzwnjrcyf1/YMlyTvnrAha54ohg
ORQngnUSl4uM3AMV2VT3BdBzbytt1tjji1qicnmZm7ImnjyObQ6u1GHSufFNfTlPd1SCwb+6WwY2
bWeP2bUn2uO3UwOftg04JFMvyiYuVaslws/WetlNcm6qeyA4Y/nMk8NynkbiRRGkneUGSWkIioLO
5WM0EdTIYOzFnXCuNXDFOut6okHtMoCaqio7J397mejke5BWYfHAIDsq+q3istg3dZJIWMo62e7H
fGp5Pfp5GljuP1bMP3qvVvaQsqvqDkj/PNxou0iSC0b2oHlilxYux8xq52iOS21+63fIsr8aC4+i
FWwaI+pbsiwGrCPXaM3ANy10pRQEfUvG+gP6lUuu8dIoWMZ4+lgLIhcXGQcJMBxM6sva1nV4LpOq
NPfYySyA+Zih+EagDPvqj66Rx26H9c4QP96Aw0EZbYn5RQ6v31AE23vm6zA6YaxBlOekZKV/KtnG
UA+xYjiBV083X9QRYcf7susToB87m0o73S/eWNYH6NV5mVwQMCxNNFmxrIQVez8k29LOzY6ew4Z1
FAVfa3ryQeDo/MSzwRFe1P4C/dh4I4pw26ye+4sK0+riSGWTB82ORDCovg1nyatz1eL/q9PcY73N
XTH8NxYe2sq/iO5zRGDZkTYHkBQPYPOLUFR9Tehs8AveRH7EG9TbLew3PEKG440n48KuObW4TfTR
K1cf8lLNNhhdjrXe3VAAeH0KAY2hzwpdLtc5XWOaN83a0LwFOC17ycKs4zVKDYUXAZsfXN2/j0nd
Z/88E5P9LvXg9w9tpTihRvkNIm/xyQtKFJWP3hWzzQru4fR7AjU10sk/oxJoyTwHO9r62C8b0GCb
EIR326WZHudedt98wbC8Az+Rtf/Vi2/742pXHMKkQTeWJzQ7YropwBVvC46Eb1NoVW4PTelFNYCP
0RPHeUQrOEwJDYq0u/QkO3GKTcVH33IIusjSW7xfN5kgvhhe2Mknj8fB7lLXDs2P3APp8mRG+CMg
bQDlzLu0HYrtPlOLIVUgOtEPx6niWcfbYqqX+TZMpOKYbkU19ECx0nI7Zqbw5b7V7erxqtzK5Xca
m0J8UrmpowcWURyegTfzCnhvZXwLezE8eMspCEhQR8QOAH20PLEStGSEwSxDSPVx/9ByAW9vIHof
K9Vq/AQ+HbnHZAuKltQZx97syi6nt5eN8/H2QclsIK+jl0+ej7NKj9l+oHdhueDaEeMj1PEo/cf/
rgxavnS9fUoThCh1YTXCcEY6qXYHJVauSEafPK0vrladd6Q2dsmPWBWb9s0HvLhTU8eUwDPRi0ne
8B6emSrC1hGo6HI+mqcOBSv7GXf9uNKAFs+rubqkCNXV4F7ITyLgWf2yxPyfc+L7IeiymkgwSAUo
cClnrKzERPBiR16Yu03qQrPUWYXOL7ErenVsaUpT70M3dOEbzw98FSek9k291c0Nq04boeVxblql
1ofCS2efs/dcKQiegAynH7K1Xv93VqVf/I2HcWreeCL3iFGDNPle86wR5GbsKI8sKhsLuJRMzXkr
2DD9TnTOUeXYCHZTz1zkbvy+Adaia2N1Ui9vU1la+dAGztoDR0wktDXequDWQUrnyweQCYTUta/X
Yrtu01DB57WiCf5JKpOI6/s2fY0QAuIBmeU5KWZB7ErUET/kc72qXBqYWgFtdBeS19NCMMf6NHew
Dhzn3/MQWAxnnGGmnOtpCgZiutG60lnLGqSEpL6Q4s6e1y3leyL8knL/flE/us0zmdV+ab9EnjAU
soaqehvf4ki6Dx+CtIko+aZbc9hV40iXg4DIAit0SmLvAOgPdkMjgibwDm2tpH2TZbsN4uRuCv27
aHryreXEmxQ7DmXRggRxprv6k9KLfBgOaeXwbsJ+K2cagxofqWfZ8fGO4WMRBZN8YopS7YhdBu/G
C2g7vu6hwcPVnHGggGtTvMOLj1wIkIqHwaq1QNWfTcxhdZ6TdDkaOfGHZtjrXmuYYjExXeEjscT4
7BbKUL9HMlgDAvUm/FO6Un9SiCtflVfG7i4sPfswjQO9ohH1n6RgtV9nT15Yhth3FRZ4Wm5AhKlT
DkRsO+hUhYzalDlN9kCLst9DL2nm8i0XoQ6oD7SN+mtn1n7PmLqE+xSTExnvn7GQCWGchDmPps88
VicMlBMX7QbssmKk9eX6ECxaPi2qr446HwE21NbD4kno2KMlJJ+ZK73KYzMcSP3SmTw75+mIjK7t
WAJS2PTTgj8M1mhAopP1Yb+31LnS8Fm77U3WhXwuDcoVUsxYf+oGZH01h/E1Cm+92Eumw0sQed5n
HEv+dQoReE5sefFjmLJkX8Wl/5vjJuHUJgruSTA7OIUDVQ0Lb6Lj1KP7xV0kr9oHjO9t9YauY6rw
pZvV/FyWnido84Rfduc1sJFCDg9PlG92exFu4WO2Fj7aMTvoS5/O6t1fAPTHS5e8iRuzYt4yesBY
1YqRoXvF6ccT4gdAsemQ1Nv0kWAq3lGX2wHHGIo90DS4T7kzVyh60C5caWNacvTwzuRECzkTRok4
m3X5gwpGLwPAQdidrWP7AUUMeRlG2j8/KeL1GX2n4JimWwkMKS//GONau4u40G+PzFJ8tXLTZMTT
oDiN8Wr1kX8evydV3dwaUfWUTmH9S5E/m+4CbaLveGjxZ8g15ogwT+FFx12K67HMH0Qcsmf0Cgwq
wlWKr1lLeqL6EVJ62E9YaXILoGvCywcjr1YHqIiCZNnNrstuPWP7vxD7583gP4ULs+eda/LkBWAP
WlrfOP3NtxFWXn7g8jFsFgfLo+JqLHSrHpuG5cwlwFWyS8GbhYijCb1ooveE26Vab3T+retTTNP1
DgEOFEzhlwfKQrDk8GahoIdlKJXiOfRNDD+pPHcOqEGzwreqxf9piIalIuow++66RZ/flWFTMa4v
OOQjkttYcdmcnHRcyk/2Wc0xNPVyCtMtPSKVsTEEaM6ywNXVZcGb8bwmXXddM9ptUNVj6E50xW/2
QWzcq0x46r31EO9ZG6QbULExau+pB2bkpSr5DsCUDnZuQzLkulZ4veJmIhS+NQi0pd4WDAWUBFOD
IFgeEVES5oBcGHW0JTXhvRMSqaIhyLj3xJB6eyb6do+rMLxUYWPOM31+RBDZ0F5yHkAXKE7DOdka
eylHVpNtp6b7ir/4gZ+2e68mJtR0k+F+tqyGGRzS8lyp0D2Prqke8rTMHgHeOuxfWdZQikRI+ujH
cfJWqgxrWRh58tzPvXfNk0X+57PmaXjGxMkgL6uAWHMMMTp873Ov/eY3tv9O3weI5UWLQ2sC1NFg
3YozR1ekjXwuo/LBTukPKJOcNGHuy8IG28PA/uRhou+lv8FVAgKD5fBYYWv5SMcRSpOGw3/oVJwS
1CHzkJ6lJWkIQytqgAIl3IoAjdWzbi3GopQ3TSm53Gn4CcoHja2lOto2MLA602m6SpwvO05/wCRS
vdinBlnvowvx9y+gdskelt2RJC4Mky0TwCKBzHxyPTf3VW4KoCocOQ7ay5rHoc0TD/JZHT9Z3lB4
PBE7eVUgTJ3jlPgG21HapNhHbw8g2xC0fSD4SNtgjjCVFndhz4qwEHiLy7ydX7IhpW6hDqOdYVd7
jMI6eZKcUx+ydrN7CXGOihYIqfbFODvSlrGN9TvRY/eS3MhBvLpFcQx45vyFtbZSibIxYIF+Sn5z
CMvWcyc6fw9ExXvryHqcUwjbBN9BodS7bVyqnzUv20/KgIGBTQ0IAi5gJDeiXY7Juo3pS5ydnZHz
4+hr0Hn+Xg76Bgzm9MK6xYyZOIdIH/AuBjMv1MhwDN0nCFwvTE+OoSBS3w3G4ftwCDPqJIWNLoaF
1mlKNtc/b9hd4ExlcvleENt9Kki+oFIM2WvAIuniL9oB8BgI3LO+T4Pjmvs0MLF0/osRM4pelsXY
d9aQBh5sNVJ/lXp6EDQKJdTKeYbSXPiZNIo1ScsmrWCxua21hA1p2pnSXtX9jYJtvpRx5F05GdT6
m65VmFFw74/9BbRKyQEhgYWaYNIUNDQsAQNGVZb8KHMELAuhL35qhQRa24vA/DcDtP9+s0qkBGjo
AelzEvtV0XTq5I9ZuZ4Kkfvbh7JDUrOtXPj3z3wbbUhTwyanP2CqBIJbW6EQovljBfIXQYKkTvzq
Ylfc1Aeiza1xKCG95JhYZmBcn21eU4sTY1NsXnMfVeI2+wd5DGluWhkwc7/IQlC4s4PgVSWguO/y
dXIcmzzMLAb7NwgvXw7kLO/UVhWT2AGOg2l6JxbLNi1cIZin/HCYFFAQAT/xRQw/8ZorzjHNNE73
nM2y/G6Y4vAlWvKpf/WyVkLcTVKdXuA5lJLRkgfklVfjsluiifbxPCFuAJg+zThXeQ5GoZ4Kdt5e
Een2R+kF1D4WMAOyI/XSywabYIJLkDAZYlTMMvMpq4QRMu3DCC5JNdg/M+MifVXdaK880LzfPocQ
4FfRxG/v9RyLDK5Q7riRJ8sdreINgBzQHgnsCZmU53xx2xUZoHot1C1YstW+lZ+DHcfxZ1pWeB02
yPNqV2pPsDb1UqRaXl4cjhPWt9X9hHkTfkEtb7bEReTjeE+W3iTfSloMYEWILRv/KRCbHqYCPn9O
sWAOxDmzZkx+scV1R9YcOGKhRWQl75ehbX6YtcWNmzn0270tOuoEMACPX2RvBssrfI2Dt0GzPnxA
lpk69g+LSYK9Wvqkv6y2JPx08CdY4u0uWknBXthP6m+Mq2CdMoguV7oMmxLjuh+YF/p2LeS3IXc9
fquRQ8EPW6sk3A8rYYavKNAsMqE68oVANstWdmuFBLmmRZWdOZh4A2cr2Brb3ne0GQCUEjmwIY+S
uLwjgpGTixsOzRK6/Bnd1DtGVjdfOoQ51BnfV78LKsPQtiq2K3clnDG6gxZ4KDNg4hVoFry1pjPZ
uQyq/jhNfrM8eKxlc5SNpq0OhNKM+8qiiHrsvM7V/bDIOnnNMeb8xZ3s6kts1big5fHWvsXoyGf0
RfGljDT8ckCcnrrFj88yiuu/Nf3kV2S3OD7bzF/pKq3++iZJeXrVSRV2n9uiydqxGIsAHsWYWAES
yC3hZwZ0MfA0BC/uP+G96stdyQdYfI2bjMxp8hIouXtXo9liMVwVYIq1zGNaYej9wZzOsJfROSUZ
cncx6Qf/qJTMPQwyYl6YkIla4dlq0qytXjqHEn1S2WbVh2eHFX1u1BmAoXlJqvVX5fsyuWs40MNM
VgLIFq6okesu6e3fLclITwtKBxbSgQ6rDlv1DStPuXo8fsKJLQ1MI8McqHX3NfhBuUAs4fXM3qGw
kfedNEgmFCccN2d/BmRJaBbNLb+vXYW7ZcUbBuexKytw1XPR1CwzN2v6ky/ZzxwIpIMP8gpDw9w2
YMtfzpVWWWZ3q4k6CPGWNd/VLRg2872LhTLXyFNZvoGt8fsEUl+4NVJRs1es07rex4mn2a9wFps2
sacjYMZ6z76zW55KQ6qr3yEdyvHGj7JSkvFhQw6AIQqwCrMD9VsqpLf1Z2zMYN7DqWjpCSLFzGXM
kSaugKN6s24vTWPl18Yn1fJH+dBuD9HIi+ez0xgS7qIN8V6TBwixO+kkXbE0lSAo9dE44N+HEqST
45ZQcu2eg146/tgJNH3waKdh8V6hA9ax/M4aq44PfqrLjNIS1u7MThJ4J/1AUa+hVJUEzx4KLMw2
37ckTdU/25SB+KK1AIUT0BJuYH+OUFwwu7+OrSrCKyNxEEHBYOXzKsyAWbUXIb1sS8XH8w5LPlgO
gE1XOMp5Iy9Rgznqzu9vm6vRQaYJNKtTrPNw4HgqDf0FDE9yzzOJqtMZ1eqKiR974VDMXw16477B
pRTuwSkZYk+uviZl7vyjBrR9DMckeOjxvM+/QbDzDDqYsAYJFZWTC7LjIqXhJZphab2tRNbSXYah
jLyd4OcDQFV78Z+t7snq0FxS/0o8a0+zo3jpBFYyiVgiseLgIl1R3VtdxrdEqxcEu2JNAXnXbjrS
EqMX9kB8AYdITvZRt8QjeSj03Sv+2Pwqhqh/X/HN5syZenmKyZh+WINoQE0lnVvzVJD4RcId3HPo
aSy0q44DjFHYY6cLToztvglDEicYdUEIzdSLMREk7A7mu1llfX0afa35S81mL7ot6+cmM0xmdhHV
C3v/mHotzGoQkmxUvURRVoIcEhY1bsnQUimoBsnORtD4z92EunrTQ3GyN4zGb0Mwp+RhWx3SiT0p
OIptSrkrAIXGv4RlL9KDIjAzHrsY0X6X5OWwHxJR/QyDut25bEoDZpoGea3FhO49QQ8zp3bC2kY4
LynXy8gCdlelrF5AJZliOHYyKKfHzUjmOSJwhpIp2aBMES1a+B05xWWfS+kN35JSpdQdktfh4TdC
I7uoMJqDE28Q93vtSR+QysG0M1Aj8F1kq9/vfEvLJW9a5Mr7GUMXKdGNqtNmrm49X4u8sPsNy2Nu
4ISGXon6VqOK/4hd5ackj6f1bxkR570faXd7U6WLzCWJtvlb4GJ6c3yPWvsI4mR/9DMmy6NKrDyb
qhZwF1Wg5LNhsfLSNRXAZOnG6GlMrL7WLQlCCC7+3iq9XPytzS6OHp8LnYbRV5IlMAxNybZcymZ4
Gcu2JursBQxIV1ohKBiLSXx8JVNRnxWBzTN3SXlgenGcvQybuGu1MutdAuIiZDkbvWWPg8Y5eB49
bDJHP1w5uimotPLkYXfFQ5M71HYQ1NEJaqGGbswRlfflPP61xcKoy0wPrmXZ3LYPxmq4r1nWcyMP
1vvMSrSc90BhgNrns2ELIom6keso0ZJ5RQuGiM6eBptQ6e1mGNwLoFcOTHMDVUhE+ArYHmTTpZ+C
CCI0J4F3ndWsesIRgBG3JIAlNaiRk7zws+femZyTNTHMO8jH8esa1GT8lmXtQL8W/gq60ptecsi0
x63x1HWdc31wcsaMNNn1VRGN3HnAHAh/zNo+rW1D3oU7bmQCbel8D+aabpmRMwcicgKxMhLqeeTK
24VsPfep8KvmqluRg5k3tB17PZV1qKgF2hb6efh94plkWK8m8lSmHp6nqprp4VnGYmItHLZYjVj8
9P4FJHbt7WNvzPAaTPlw2tDErh5+HY7dExnhIxYZXM9bUq9wgpq+3ynyikSaaoFTsPQtIrOY4mg9
VxjHiWS7KeWAIWS2D5AVztZ3wbEJG5Zn9Jp4f8iSl6esjctfkcaoS/UJFfIwtnDJdCbpkzvQgHhi
wjD/Jckb/ZCNmrydxkp1JXnWH8toGg++7LL60/pB+B6JqNqwDSBd/Bi9YLmYUQbhsUNCYlKsBNwu
rg7IAVFVtn+8aYpfxnzz2rMiJUxLRujhEB4a96VG8oSSMORrtw7NXmFxBoZnFswOg6eGHUgf/zKi
8L7UzapfrA3b/K1CKn0eJkQZPA4AHWnCUx7bfarp7sRsiujQMQ6CpArw1Bq/ZyB0lM18xa5b899d
1+cPSAzca10XJiHzRxGT12bldbY1VjZ1Z/GiPk+qtzW5ePwR3rqgI/JMqL+Vo9/V5yn340OAUMS5
ZxJ7FOaF9RmO6dpP8ncZBQzElsgW7jC1VP+cNqC3vRIBAN7nrTGbUIu3TyfCh+UYrv5RYCZ4X/MV
xy0LNv+kjU6Lg6x6xXxDAOMr9TZiYv6c7sZgNM80BFTxoeh5eOzG2uvYinDaeCR/PFB3ivrytHBs
+eFGSDx3sY1KPqDcWTzUbLxEx1FD2zbaubiZ3xiCy/Qxsba4qF6HD6nQS33NyFjAp+sR9O/ieSC1
5Eslxp9oJzVnU6Q7fVlCvXRHAkUKby+aK/3GeFlxMJAS8B9zro/xjB1h+o25oL03yRrdciK3utst
i5K9yGe6NOORIjKvreUTBhD2pKUc2a4VS2/Oztbd7z5U9LOwS18v/O3wKew7jLR8i5643lCYweNA
jO3JZUF59UKjzh59NB+MrZ19WMdsWS9umCPW3gMvUFImiXSkuJIRnGQMAuJKAVL1oPqRDFhv6Ay7
mMVZ1tF+868yHYPFsET6HywhCiGxz4yEYSnK4y3ltbO45pRd9N9cYn3OCDIrQPqrIa8ICzTIXWoe
MUjgp6zPIFWbF0/2sjgpdUthusARr4ICOIzfQaxtlU+7sIqxnKk1iIY/hKnGeyAgZt0Rz8RHaaA2
gkvAx9oeMHZzEPEFTW8nkm0U4UAlaDgHqsmcEfUysjbwROgVFu6Zc6vWH/JWZkB9TxX2F7D2eXre
5Fxct9VbfsWG9fE6+ArrUJZ/0OcZ2tfbUtl9jEm8klJD+u3pEhDNZ72yurhjct2+B9hsuKIRfrE0
5oxiT6JUgb9vyDjgnIvD6qyBk6dH2dv5nl8RQAPDgf4HUCX/LrYAwrA3YgOs20rA4m8DsAU4MxtA
tY2wyY2rjjkf+sBQEN7AT1MQT8R0NNMMS/Go2z55OFYIOwzkYYFeQaoWFR4Z9FwsJKmBFOeu3IdU
tT26dPMBUphWhtBFx4l0xGkTlf5PxNPwajEqbLQcSZaQXArYAVqcp69NGsRvXUsJLQHCaW+7NTh4
wzwceL7U1DinGHgt9rLlWzTj0Yi22p4w2GXjW9r5RXlfJmU5nEJeADVb2GbdLi6C8nEoVrLAezQn
8WAU0pVHXubSh6VPEC6Bh0rNDJJOxjo4NPxiACim5xz/3bVgUf7lQZn50KUbKEGe55wAc4r1RpFB
Ovqzf3tsluAemDVkjwxUecfYRCY+w2KHnkwcw+ycB1pwv64bGRMoMYRmjF9NmIEnPrueDAWAWBTC
OeKX7pEb9lMxpXSxQSpPFCdKMDwewXrOTSdMHODyc+POepxBDnCSBYEjb/komjfcX27EriTaX9gn
JkoB4DOV7VuGWfKPC5aI64nF652mNOy0UYLwiM0Fxde4fDsQExieN9Yvl2gV82lcKBHiTAzakKkW
RfPA5+K9WxuRpS43LKx1ig2ArY7tD7ON+VxbhoCDT2Thwy+4N/+t/mD8X96Kj1LYDfd3sFYcyMkr
q/2czOMzQaT0YgKf/VEz24wBqvAj1K8iM1hmt4V1Ted2FoP3u2acOZuxnBlkyq4+VWyIcfhHK07R
QWvPO7dJwLlijMjxHz3icXa/jezIiV3HfLORSSOOT83GVcZfJvJiAFsPbaae9NyZx5wv/AEzEcGz
Ng8irjtN0LhcFaG1sSB/kqRWXZk05YGcSPrHTHQCjtrIcIc1R+cHZ+hPb2ByZKQDDexX+h/9b5GK
wuFHPZQSiSlN3F3DUqU9R8lAQLcpTctzISVAj4LcxYCnk7AqjkMgAQsw0VCUkiAItN8CJowUlZVv
D30e1eE8h4lJD0HSBe1usmGZnRWr5f7QQnDBD5MgtZORneNsDPB4u5LQkAC2ggIdtcVp8EY/eCF/
Os2PEyGTZ1XSYEeRMkv/Fz8x2PpxTkqsDohtp4DaHfZ8fPOUAhJrHUGE2AXWYL09F4sz/Cdi0j0E
rX8uiGffOGficJSyjNU9XufKPfjT2uDac5OoT2qwaXrs08gzD1UwZMGD3vyY/t9A4MTPbT+eI/Y2
P3Gw1r+WrJkHDIcpjlneRcN37TFH+by7K8x9mPUMhXFeCREhiCge1uwdI2RTMrHDgltR1PcNnSyf
lWuTP2Eq49e2yCLxuAXKVfdMBbgbebvTgFyyRmDnytr5qQNH85WGbfVs+Dpf8bVbwt9JW9MMgx9y
nXfxJCmwgw4jwtcEg3J4CIXVcBvYkVtANCQbdrHDCIOY0SIT+VXeUwvO0VtQ3GHzGdthwdF00Tkt
inO2HHP+g39bBeIGKd3LqCIuqumGbgyIONalzdLjSglNSBQG38mPZMHDfkpzXDCHxM+yyzoBw6TR
cHiGMUpZ1FaDHtnz01hyRjj2LqZzq965dZt+umYb/sXpuPT7do2JOHcxJ7Q7arPW56LHabBb/A2M
Qo8t6iGJ2Tg9LcVGRVQe9thQk14jM6dlwg47z/G1P25p0b56ydAmj94WYm+JuGiTE11u5io2D7zl
GsT0tKT5l7/ggOApDCn+PurxsT2CxVIbBeP+mOzx9Lb9tWyt/0wDHk0Sjctfewo+vjX4jA1V2PjA
7nvOFylQpU0i2TX4/2KqMUFQZ8qj952aClZmBets94uSnh7UNwHPHN97NPpQw0Xmnos6zyfiQao/
rEUznCOauh97epDOgJlW8YGCn2K2bjg5lDVmZQ51tEG9eUz0kiKxPE0vax1tZ1SulWjcOMv3VU55
RoEFcwU5cOK/jxmhjI0tPwXWQMKre7NkCOQiwG53dZ4vj7UncFrtqM4V8WcbLGH9TXemW9BJOxhF
ZLQywfm45/dFQg8kXYThWAbfiPjwYMD3IMR9MGXpU5NTWWIqQ32cZq3Cjws57x3ffza9YtlPGNWD
ksdAygIPkQJE2viayWgb7wNi9rNkxiExwLeiqUjnaCe/h2rwMkx6ceSyOzv76b1zBQigvuyxWRDV
t4YnLU06BwwvrvsTyNkc6UHyo0dvtFhXCEiZiODApDZkrTvWQ/Tj3AGbohBeZKFf3Y3JtD5yo4wU
zBowRu2S7VuR4Ymv/Gk6bR7LxDs1SkBDXZg1+RELR3StV87jAnT/gyLtQdJiBZVMnnfAdBBwSIiZ
Ox/bXMS/XVqPneS8QHjlRXgkTc4wpYgRgEQgIEzXCV7/G09c9e382CRZR+kc4Si9n1mxg4IIVlc9
TEwQ5UmFlm13PbP5ouwmrOZT2HsTbUd2TB4a3fvuF9mZKPw+Esr6PUb8oKVWXX0cJh6ChKONqahy
Cm4vnCQ+YIGfkiMrXH+7yBH+9hpYGpGD2CcC6cDWPUwhbG0oKwFls1u3rNGvaXFxcC5swsCNAQpx
Az4+7w0fv8P6Z4VS/a7RtlYIU87gMNx1bcPOfu2aJvnX2q6vf6I9+MUZp0NNgy06IgaSMV5gvwdR
rY/pEDLtNtFA86EB5Z8ityfjRXKiQKEWg1HbUePy4taXxF1S36nsniGYHoxSp9vvmFH2oZ8q/TNH
kKpeEhclT6yItmavZ53SDVgjfA07QhreX+W0DjDtJPqKqMmTDK3Qe2gpRj3g+2xJkSbYnoPanmkS
iWkKaXqYILjaqZuveim+e5PCEDZLlfwGXHAb3FxdF/WnyYIFkXLF8DYtCwfqmFujyHskHLgzPEKE
INz8A6MtdjBIXjyaj1ChsI6ObG6TQ+a7bTovkYAy1bJT/kl/EWsVdooNa6LI5fieqL2nEHWB/DVi
rdrzy/eEc/OMvcxUI4Zrzc1HDuOtyerqZOZCUejIu49YaUBh6WU2/J53cEWa7PdEw6d9hZee45mM
4woTqeFvxlVw88FY88pNvLyCaAqu9azal8i5BFy9n0dfrPXTR6zjdt8u0FcJpXCmhOuG2/vG+TLx
hxin2y6kuomf5UaC7coyuPoMhyyJ7gjZh09DhHLO0oRGjug/pH48UzmC2l3d00sWqv7WLCTk8gsu
SfZYNNgpDxvpE5/Qpr+eFsl54bQoL5dgW4YxOrRr7f8w2OtZKEoJzq/AFmzP3GIJ5DjKnhVWJewT
6rpFzjyMdTt/0yluYgImhWtPUHFcs6dUTdGNuNTd28akvItc2T5pJPCFOu00ok053QBIYFVL8BCe
LLadg8eQ/5cbn5CUZwTnroBwKByrKc0vAzzk9DxRrbOeyYFt34dtdsspVtKTb42uEewKvKztjoIN
KAaYu2J28ClghU/S5hu3qini7NXU7K92jOTDT9oi5wX8hc+zTXGYuMZxmROVBdCt7+Vignn3P5LO
Y7lxHo2iT8QqkADTVlmyHOV22rDs7t/MAQxgePo5rNlOzUzLEgl84d5zTdAtn2js+2/aA6LDdT+D
josmmFK+y/AwRr12WGj9bnaSL0wK2CaIQ4/fLNuvASUr6wh1eXSQtkArl9loTNmmJEjIuTLdA+GW
snkm7i9FiLYmDFRBpe8nm4vvGUeTce5Du1AXVapS0IezIDujfG/lnWV7EJhWnvBXBrcisLFvVw0O
BcstGyJKdZA8FMimsw8i2r2zdtGBwrQayHYpYsJqXkxvl3+CmmqvCImQZZmTN3d5VS/Zzvcg28zg
ppR4H5N6+onK2jpNXe0k22WcYcVbrt+zYe7qX3dV4W7Hom2dJ3wGsjhQjlpIBAsf5pNKUjJq48hq
gJj3/T0cBRYFoVSdZkKIYvIclEO094n7wqhM90mx1Qdj2RzbnjYSff6imNNaoXgu7GU1686yaFBU
jZM62Tg/LyWie2jxpklpO6blTPSAJw8RAkUEUyXPOpLdcKjPcTWFJ1mH64QfFRKgLrt6rVFo/w1l
FGwdVFDXtOna/2CkSxvpLUEMSSzEPVeoYWepw3eB83LaJBphEk+XGu8NOvZLzaxyC4Skw89ZM2t+
YkGDYdAeWcRdwoTJ5OtMwCM6JwcSSvk1L5Y4RBMGSYrzSPBPCyBL+8Rp2GnQCaHvpFyvm+sUC6Cm
6YjdRzPdcPaBR246yQ7lv3werYuoBFsNrZWL1gyI7ia0YujNiNvDW8pa4trUTf4nNQN6Yr58uGcu
L4TxItHuSuhM/mvWWWw+m9GT2BddlI2rHQO1QN/754oVtH7WiOeRzfpt8Q9UAu6JRE2MQaUAvL5V
MysxIHbNzxK29fOSzssPmajqD5m1ln8F5FgRmcaigpeFFaBk4EGcxp5k5SX7M6Yq4FpiqrKC0sx0
x7beJ8sj5zo8kzFpzjGzP+8wZ3qxdgUGjSNXKnlqVPrDI5ewZn0dh+UhKEp73uQN8Z/+UAzZIdOZ
uLom52awqIDgPfJEWfAXw+qH4TA40hAfBuqHbp1+JX13WpaQIaIwwCSwXxZnXsweBZnUZPUpSEhF
OEfOPqqQJgGzarkEIZ7hnImLvvZ2nW6qhL2MzP4KMSaEAk/+HTFaLRW0ItKBpX2MMq7tvV1darxy
PAxgkeMoxOMdQFG9NFXoA7gBf1Thv8VjQ8nGAo0FkY1x6oB5ZIJ3HzC3HKfU3LJKJ5jaGsw6z0XS
U5RH85wdxIDp3RvW2A2oDItztNuyS86LjVcDspaXvDbMoYHl2K1O7qky4nuT4HGBVUr5wHFPeo1q
wrB6Yk+8tI9wF9FgwcjrguvU+iz1qrnU8lKzSufZBcmImMuKNREtvan1HQmmZYoIx6qwuskQ/3zE
lmvexp7EWN1rqLjYq9AY7pAS93ILQQOtZChip/olpLx68Li+vmTWBS+TpcxJWaSwYylA12wLZ6rY
+Nbs5hU6/4esLnRzQCETPPauXb0tbpYTyGX0eGOS6CcvpKpzppJrTdLqZ7zYYQ1uLAjZOni2ZqbR
DzjYjWLi8Bukcam+FE3G71jMuFTbbPI//Zq8xBjVSIBDvfVZLxWDfJaV25Idh4ZmeaVCluuNxaym
2MVet/ingtaq+eORr9n+K0wQpz/0FiluBwJ38kuwtHjQWQlx8/ps+hZ0swV59kUQV9BD/DL4bUY3
fHPjBJ4G622ufSQWPBesVjvzyhiQN3PfY4p4cC0IN4+ID5EkknA1syme08B994JCPU8UJfXJ6GI+
S1WhenDm+qZSg5pKqBA3YzfCk9JhRCY3+VvzhcSP4KvRIKn+VhgzfqqWY5Q1pleR8O2WYfMQIa6Q
Z+iGboXGDLYzuBpuJry3SM6bLxo6Pf/DUVXnO1zKzn/adtzyyV+hH4ItgEQZWUV9dWyRCOEYD2gl
N3KNy8w4ee/dce48sCC+820c451kKFGW+E0V7GXk8ZSTB1Fthe+PNnIN2e7hDdB61VOIhwYmxnLO
kEJNH3pQnv4Ev+Fk1DlzbL46R48jt3LqvSMwGLsXnhS7fQMrqEFJTGFP6PTE/A8/d50/cUbAg2nH
BL1Hx7Beey1xr34Y3mkqcIJVIhtEFu63QZ3KfCqTc5I58S8Kd7/acVI7T5SswyWsF3+deIf9T67L
5qPJJjwYWRzrE4aP/qWDG3Bsgrb5NmCgHjRiie4WiDg9Vr0x82MvMSwifiZPg3QYBrjk9eow+2EK
P9rRYchQp+CrlQST4cib3T3bUTeC6Yr4j19Nlu74L1pSCdG4RjA47MIM9vYnJzf/5ELBFDH1idQD
y1JzP1M5OZdWsU5B8bQI9i2jsFOxc4FRv+UgP3LGbhkkC7wnvr/la7Q/KfZ8wCxJoTPoYjiMeaIn
a0h2PrzhkWAPxCkfeBoylH+WUeYZMihP/8bBaNNcBzyBza7qZhA1bp90xzDzDaOyGqHQDjdimsLv
6vBlqcBU9pObmoJSvGcWWLcuDcOSFoGF5bZrXYCuXUM6Pbj5ykUF20z/SCep5muWBIx+TZvF1wlb
xHcasmWP9zFLO4RpwmF7KqGcTsdCRaDUumJJnunQkT91bc4erJum50hC1h632JzEidEpu5MKZ8D3
GjS33NJKlfBgEXMcpWbpxPaOgwe2W0TElaNnfUq4dJEw80SX/VdFiOV9hjOlYl1Yp+5/Rmclsd1J
lNOwIS/lmVkxkTp6xpNVF39IZQ6xLVClZYfZyeN94QAvPsRRMxPv1WYhcUQ6j8q/Ai+f/S69xW64
cGAW/hmwMeTvAeoDFqKoZ6PkAsXSubHuI68EbyjSMEGCFDn0ECaVithI2E1SHyvJYdvQzZdXf5xw
XKdoXp8J0fO7rT9a7hNz7yjd5zZo27+9kww8ILBFvf5IaYP9BAYj7a5xzhGFDYGLVY1ML5jaxNrJ
cMC1gMQIH6ab+huB6ZNgeZIBqCqthSSWwLJeef5VdwwIokvXbb0dXxdpAd2T5aT0XTcy2b/veXr0
Me+6kDpQMZjdxXHaX3l+lzewW13BHdQgS9Y9MpPaEzbLEDvVP8nUDvlGyyojtBk7Ia9FoKQ5CheW
1X4e7BEqWjbjtZD06ICMqvlcTyIj/icjKY849ZqxGR6Psy1dNAZ+MLBFKR0clZvCjkgolnV8ZR2S
3Uq3QQuSSVW+hQVMEzqcOvlmjxVj5lUCKMloEGkj3OS3BU2yRQopYU5ZblyWCNcWt+i+8mb2zCmb
6PNzghzU3oe+c4jZVmCJJSCBgs8F+Pe2gs8yamfe5n1LrRNuJBlxNc9U7bR7tKBmhwUMJhm2CzBM
jJbWNTwMSZhfdbVsbOMRKMkIHr9/WlQMogPkXoiBXJEyPyGA9FoxJXAfZQJtc0Ospcbt0BlmKZE3
i44c8iRl1bS4kTWC1cWV9ttwIAFybZhi3GAMWumLlzK2uLFCpCIIbdjtJ6qOOfkjs7G++GFm51uy
1TBL0TmdS9aJEGkic3STmlV6ruYLynx4cMBHTzM+YJJrFFGwfPHGx0yzvs5CwLM/ciOmrtjEyA8I
0PNbOC2oR6bxh2xC/hJmsAsUN9vG5Yb4vupYsvY8EreFZzc/98gRcMb1OGhRynrBn6BIx2+YKbJ5
t/BX4G2o+Bgk7YAT9Xz/mjGg+aW9jNAntl3BOr6v5BvBgpE8MdzOrgn9Mk1qLtv4CYWKg1BiHtlN
x2N8z7iIdVkWs9d18YaRyBco5ntGqee+siBIuvaEA0kxFt9zbLkfyGaslzp30ISqTgHgBUVyPw3Q
UBIor6zIx6b+rsF23XVV2x3ovXAwKVE6J4O84TVJgOffB3ied+AkLAGxTKVqi8SleEx0S9al4RRl
d2qPbP5Zfck9S15Sn/kDzW2mw31FF++Jo4cNkq9pzBum4lNOOIDr55fO1b51qJvIf/RM77PTnGPU
h6gLnP4tCcv672gzgMZ33NYI84QX3aX+DGKF7YPzR7JHr85TuYztSvbp0hMUhOg+7rgBccit47NN
H+IsWl+5zv4gbEk535SiKnzsEYu2tykeiFENwFgur0HYpt1nC0n0UDUhrNrQrnMyPxeKq8eFge8u
sNv5w3Hwe667r1/Qh6iThIZXW3norKKhbb5UOVNsNMQnutu0yfIr8GRveJaTZGxSU+GAwXIFakrh
tifMtrFzblvqjSFwWZvrmv/iprDm9quxlunDsjCjg7nSmJN6cwQ04no8Dbo6G8upmOa5fESWcHOg
H/zAILdZdJHd2wFkmhfoGE4EIMlzTlwcSxkjdUXCsmfq4H0KMBfPeDgJiUvrkHnS0jk0jYirdyVF
AywdKx2OIAxo7qFA5/8lIS9pEBDZ8zD2VTl96yxAXjd53uxDvxm6o7KHwhxMASl4OyDHJywZstKn
9hzQq02Ni3ws3EBuGNWpR64J/1bQwqI7kQkWkCrIf+DW6ns431OHo7uTT8CNs12ZcljvKSeWm/LD
fDe3vlUdyZVe9iR6YTSN7DnHcgKdhdNJHAUV959kxMJOmqtRn/2MJ5xumJ9pornf2RZNHw2klb4J
sgtuGB2aJ7Rf36hRxx9498lpgkDD7D4vLgVKmZMEMMgEXjUZs+PRPfu+D/wnXW3Nm0D0ot3CYh/v
7C4N5b63SN5ERRiLZ6UC77vTnNgIf5L2VJSVDxBjcN4dJgpMigbtcDz0kXfyHJe9tlrRPqgU+JRM
ipPfJVX5K87V+Qf6pAXxwo0kKz68LI5ASI1aMg0fp1FUt46P/QnStn2iTKUeUyCEMKmJ9Lkwo/ud
ZU6DNcA34X0ojDffxTLx/CPmW1wskzV5RzKqiMN0JOwsH5POg7IrOjDKhb1KUNFvyfX0kSNkaEaR
Pt47iO0pNwFBs0lHYWbCpGRrJeJlp4Q03g5JUfpeJzp5K2j9gbF14UPSFN2taVJQWhQ1+fvg9x9p
W7h8XTl6hq6T1b0dReqzBu7yJ5ETrkiy4dOTN7HSX9T8r0mC8ZjFi/tMAFCWnwJevL3k6us3rev4
j7pqUd14ePCug6Ab34+9N2Dk8uBcasm36jf9B0XIvG8xyhycOg6nH7cthXew4LAcajgChADrlO0o
gm/0sRYauY5fi6iTkFBwa6pCZ2f14haEanwQa6eFbITnNxlBUyItDu+cMoteBOOEzdIExU6x9GK1
QcbJpSNR8syQfj+rfDyUiU+xhe28zdj0NcHFGD2AOVHPhvhLqsy5vlhDGr/NxrvhvLIODsy+e4He
+VRVdvDkYzA/LkU9m7NNGNKOs6ihaUAkXe1sKZ1Lyu8D1Yjlgb1RclQsYgabWkMV1RvJs9MFBB6/
LYsmYtlrgo7fa9aYy0mh0nhWXFanLInEO+oHwi2QO7NT9UGBeO0y5LtRqkDRQvbf6DO71zCrUQIV
XvaOGtM5Vy5o4mJwjER/Dy4ScTfR6gEB8mnVt5vUQg7ndXyuaoJvlQ02imk6q10tJWSs3B+JfQ9G
ZsLEmeWPWBqGnUmC8CVh10Rfb9IYVZjlsbDPVJGQ5APRCz1FKU5IssZ/Zmqmb5nZJTVt/4XccNo7
xTghWC2j8M0KIsRqsfW8rH8pGsiaGEj6Mopasp5PXUkg9maEzA2/lzZ2QA7Qt+aUE8KzBWHn3KGm
oBsN/GlYV56Z2BRTnV58LDZ81AWIbpmi4hAO9Q4o1G1nGGsreNUbm4yNJ/ZTMKQZ/mQTVVPr5JLj
MG5JS+iaMziEjiSYoe+ewng58V2H+4a85JvrW2z/sNl+OygDdq1trMuUjhds1owsG6/PfgM76TZW
73D5dXyrC9Dl/LbMIRGAgzeSjAIFocPEpLf0oAUXGpCuj5imd63ahrZdN0LUiIikngjZCD6tziXK
WJs7EAKxcwljm0PVhmz9IAYE/D0kqC2OeaimiGruKZaKe3daDekeSoufqCG7GIcw3qOQrEnCU+3W
hsjBE23Z1n+ZBhnmpDPwRRwGB4Yvho0jSrBCS7/aAhXlIg788pbXfg77Mi+cc8DI+TPwdX03+QO2
dGriH8r36m9Z1o/Farjk1Y18/sfEIW2EbdlfY1M81p2OPwLw5puehehjFBAwDTCdHMsxBvW6zdyQ
tMomqrnUU/VTWXbxzIU1XVwqrWYzgurZDC3pPyctKaKpcKHLSR+ECME86xVacGO9yViMO8Z75BYs
YX9iVCGYQvIxF80AQ8/pfEHYg+Q6yfAtoAnRu6TwGSFQ4G6o68N3PcWYCIbaP6ECYlOUFThus0K/
dkVHx0lkUIf2yF0xqsuY7mvPTTlk/v9GlKb4x24qJB55ju0HbZbYwcrA4AhdOhB6LeF1jWn1A4Wl
lxsev1XvqvvkTx5FzgNJL9mLYmu+K7opAEhOEzBtNeIQfy+7Jcl2RTkk9K0xYcElHIcNVXu7VhbJ
3yly+hsN/2dDmumxyyAh47KnQmBDSjJBqb/Yw48phV+j70yXBWqbsMSGF8CU7muGvJNsPbepzJ3o
6Pv10P5jRExweSBHAFfT0LykngggUYXpqj4vEQD52YobHSDB4xh3Xl05EsPjtk3xpTM7OS6I77dZ
q5huwzurjzN0s6e4Nc0LrQpniWca84+gD3KRhwUlgalK5i2N6yZbzgWfQB6gP/tu8ZL+sKoVtrSW
49ZYAITqWUc7q7SQd0wxJkQnpwFCylqx0vDExYkY8LbYtHZoibt9bVKNlaHEuSoy0269aSAoIqsD
3e/TpaGUrRFXkdlFODMQyzWx9w0AHfJHOVr9thtDnK7je5PELmv8Fd6B2AkeTvxhRmymkPVCPL8I
lZNpMmDOWbN7HGe4KWzr1ZnZ3Uhp8qvwpfPBoCb5NL5ozmEfeuZoF/kRauSqPsr5fXCLO8lTVDER
O/gOTMZW49nZkkeGMiZqCekZ8WNnqT6DerPOKdvH+mj1zAiV8b1bgUn75ks32YU430juCuGi+Z3z
XuhOfFgg3KxjkYrsZzAKxQ23Vvk3d7vxPkWMFcJ8J8iLiF6EsCF2HBApCkpOEw7pQ9V7xZ0ag3ar
TcC8HxYEVg6APFHv0TPXGIXSyHRqlbFDL02HhizsALdAyr6r9GOF0G/6L57QReGTvGQCn3lNdYyg
Kvtg+sI/NoTPZc/6NMzLC06BcNMEY/eeAanHnTLNzNeXPO7+mHx+jaO1RiDLvTqOSLnRASt3N8MZ
2nt9UJyxnMVPmr3DZxbJNYyj9JltrwsHZ0o4PnE3UXLBYj+yaWC0EYiS7B3RPLQBNNBszvXrCLNi
m+dGEvMOFW2VKSavq9TvDd/DXF4iJh9UU3FSExYE9vW6QFffk4/S/eDHDg0brbjigAtThGCuL2d6
N8eS+6afpr+1zlhgDvwVf90x5clKy2hrNTb8fxKf56+GoPm7khGNPFICBSC7WYTjQuMBR2+blhZj
XWQlsLr/QqSY3hmiiGNQhK4mCquTz0NQt8k5t9lpH7pFKSw8WODMxsag9evYiqtoQku6GxLR/+Px
tatjycL+j5OlY/UljKkel3Zpnnw4EE8jqhN6Ox3aGP2DMV/p/WBtzojZFLlToQDgm8HnHHcdkHZM
PJ7TeuULjaNqGXk03OBoXDPn5MtqJetF5XhnpnEKvwb6PB+dVId5A9GSdVtQ3c7/dMorsJDWK7aM
nFCJDEsC7JDE0uounQNuXn7ALCuf/XEwgDmWJr+kjp/A0avTn9lJbG5VpNXuAUiNWzxhASBQeQQx
9k5eHbWWwfp2SLyqOtEdIpHOhsp/tEdwfEFPyjoLoiW4JXHuApkzaP1ugvlvyrEB44ZqYpBm2KN6
qIjDtq3wigDG8bZ9Ubr7NHPFftT03cgFYRrmKaGABxrXhHkdChkZNpA3XY+QNcV1iAi/Dq8LOcfi
2JtJ/cfytL7ksk/pAMn7sBFQO+OVt3DFIJNNcIBk0v1NUWs+Msoh4qcMlUIuHEmkmQAe2EIGuIvM
zrSGMZAAXRBRYUz2dlBM1g9u4C+fSG5cs/HV4v0xXTFXu1hUnn4ce2yjxNi1iHH7TdG7IATdNs1W
WpxDp5fsMLlq8gxn3Kf3Elhe9co2y5oR56y+3y9BE1t/JAqJATqDho0Ktgr6fv7rjYPh1J2skpKL
YKdu63SMpjRC3ribz/QKfEwcUtkNwknSkNYilM2nYymKszFRuQdbCvzqFrtPFT3LOE/ibIe2Kpk0
pS1T6PTE0WDFNmNSGcuXEGEFZmHkkckf2IpZ9BaVgwk/Rzzz/cWMqPmxr9SWQadtINTVI7cRSYbO
EYlAP54S3tWsZNGTGAtWRx2J9N6JIikAVsN6gvAWEA2Rn/M49SeCrpZF9EQv6XZiA1D1aUEJx3+U
ITr3bIzslBtxhBeMNsSkv6wkhfffWIBFGeEupJlqEHUU3qhfkiLSESIL+uPcBZEHD6Y9MF8GDc7F
s7ygDQlX+wpZmS9hJqzupCNwQmSrcJ1saMJszHaNCHelp6sXLixeFiyyzMWSKWaKjEa6+8zjaV1O
FY65p8ONwKwDwqACw2CiNn3r6vw0lOPSH0yoyk8yNkR5tnLCC2zsQMPOyUSeneimSVf05nHJHmDf
Zf5x1r4MzhPstQhFZ0XNCWTGuRg50KNA7mH75NK93sD1QIPcWKrp+7uyj5jgIM2vK7hbQTq9YGtC
OFwZjxba4WYfHvJ+8t1T2VbheAisdNG7cKrNp+MMMHs3FEyTutK9jKcOXyRq/KL121u7wjtqew1z
RPJq0zivQmCiGaOUoSfShm6LzSPuDzZ8r686HVCIKJCN3DWl6zz5iTuvHK0edVPnEahyRhsWzOe2
kV5ysJ2xKK/8k54mdFSjx+U48Ag9tfq31pr9Z/RPZnwluqh79Hyj+KNIp4FbIqU+Vl0pAd2FTGRs
R9Pwu6jLKGgLMXK2J/UfioVq+DvAAfpLeh1mKIcNeYCbDOv+PTqF9r0pkgbcLRP358oa+t9QYQ85
4XZF0VqgKH1gjiizR6UdCh8ZTHseu+Qbc4XfnS2mqxuvibPHjOOgOJqxSPJDRS7ej+cRn7NLMSKS
fMHoMj7lsN4SDKApnxMmcXkHRMwjwcpyUrVb8saZfxnKDy9trOvhGM5t8ANFTuCmJmORMaPsqaE9
WBtil8Refa5VVv/rYI0wVxIWuXXdMoo7wartCyfp9DJPjfXGa0soFJIhgs+CIRv8c+dG9sNI16IO
lW3yu4RdG5rkseGo55fP1EHpnDVxy8AAxwaGf7YYOgvvC+hs1i7GlUGryAlk343FUr9h0PGY/NMo
Iaq2nRRDy+Tb9G2OJ2mSCG5rH0hHyHySnRrUI4Xn6O+IYI6r63rRZXAxkXNhjzkYHLvGTejBzkaB
U1ne6xLj6uD/AxMIYaJxDXJpsP0rGQtYpTwLmuBq0EkMI7zCK3eI29z8rYSVPp7KYSh/rGIyTGmZ
zfLMppONewhe0Y/KsKjioLcj/xWueX7jF61YDLRFdyEKxP+wXXq4E0NAByFSZ9Aep1UwHNqqca1D
QA9cHxfJkH2HMYXuUwqlpkPbjMwLeWLw93W4vT/TZYyau8KFGHxBA5vE/9o2KbO91Y99vLdGrYtz
BLAxhR5LNhtOi8m+AT+Hx+2x8FsTPynUBjyAz347aAYidsSSoCgoCTcjXyb40Ab0OLfc2D9niLju
BBTO9GhzK34Tr0jPzBLXe6EqAXJqivUT94NgXlFZFSk5blbghx+HkBVGIKgcZJFNSItLm3PbLI3j
H7G5QHPmpMRX3HHyPmMkKD/s2iUVl6cXP0FsQCbtCBCDzsaVSGSE5iA6mzhN49d2ZvS8H0BqDVvG
B/IpBSZW7zR/w2tsIHbtJqniLThZ+97qU4E1JV7ya91XlF4dQ9fys3Wttv3DOLW6Wv0yxti3xia9
0Papvcao0R+ZrPHssROrJrCgsCMVavwrEzlxsWNODTuJzLddBgU+mmJh9mljoWMlNMPEXJ+5uDpr
loZIaEg9s1FQYvHNdtXotH+AiHnzPycqCQnZlDYjvO9MGrQKlJ7SO1EQGm/TtcJGMg2fOXnp84pv
I5/tkVAk5U0hcJ6QSdI01WG3n0e8/BsbEuq4LazSzEcxWlF2NGkQyGNvMQ5zNM/Ophl1/xPYLLkP
XtGMVxtlTvPdME/OUTXEbX9mOm7F14a0Ue8oTeZ5VFAF+JiR4cJLMckAiVNLyY2zNIPU52EaIuyE
1RuUE2ayNl+1Z+JRnFgL9OkXa95B3ysPp/nJcVTtvmQMm8VGtEOznIq6I3pM1mPlnmbRZsGZ22Jk
IJ6uoNM+ph+GQuOwNJUCzPpWNI3/WuGKJIYKRlT83Zuhai4xt/8v4S3safix25vVIuHcdfBBlgcV
V+IXYfL0OMQjoOkmhemC78EWT7O2sD1NI7yYS1s7/i9iBlZ1nhKpv/XRPgYXEkgW/0tDFN0NATqo
HrIh1UNZpA9+q4zYG25ii74IL5yNqnc7F4l/WYKQtGRKKyZwWZsA+oMDvytJneQw6MrIPmSCpedN
wl87F8BwKB/G6u/ko4nemLZHSGJcGM97O64YDfRqAJpYFbp/bCGGUFGWhpI41an7yt8U3SZXgIrj
zg4F6LmIjKcsCOrhOUUveM4WVv0rU0084H5PrrW2P4Rm37vrYTo+LuMEcYWIPL1xwbfsdS0W3PiW
vASAB2MOag+hexVE9jt21D57ngfhwqtiDr51OHdZg1jOow9XSGB8Lj0GYbX1ZCNBv2bMU/NtyaDv
0FgZOYVrFkRbodzaF4zJz2gmEhgjUxke0Y6x3JdhVn4spcHeWkqSpI6jmaz82s4StZKxAYj1OuS7
MFG02HvgabphzxUtRY48dsGNVGfOf7nGEpWUEzdSXVdrNRV8rpSYBz6DfoDYBiREsm5t0DsVubNJ
xxq0WVXOX54sW2C8C0YVgTflohz5GjPq3kdlsEKsjH1BPgWvoS7DD8gx/6AcKdCsZnxCdMj7nw0L
LwFzW/dxool6ASU8ceAxUT2gfIzfeqtXxzzgMczHOSH7okxtuPoJbYDbyOIeiAGCpzns/2vcPr9U
jfBYu+boNfdhmpfX0InyU1dk3lsdFNyBbLOxHbXQgzejxjCOZDBIsg13gr9PXbTJIIeicKP70IGh
hn/omAxkViMExzbXLy1B4flY+/epjcUZmAYKNoNXhk0KfBKplr0bKW5SiAYPaZ54jwnqt2tgEz/E
dBpukc/IFMFlo38Gqo1hR902v5pFAkCiEg/Vd814VVLy8odtJ+kwmqq5LBiUNceCR0AcEK5HNd+e
5u6YOw17p2ryqd33zpBOZ9a5ItqZouyB0VJZYIPh3bjxWpPCyGg5bw7GTwax85Vu8u98NuwRXGvi
yM3gcMETKEkufE2RRyG6aQyoMgTSXgK2gxw4CARIyM6Ae12G1JOolT7YNq/fjuajnD860STV1l66
oH2crLgfr8xa8HV4GPYUz36IvGETRzhSj7G1si85CeBVNQxS5LZwRmQBDH1CtJRChUfVmGLl2pL8
w/USuw/AKdY1Wp/8F8YYykAHNPMaCsQJQjgimnmAH05EQsmB9Tn5t4gmSrhlIdFo9NwDR7KshCFE
j6EZIXddiVDGzJ7PH2/Tfa5zZDRL2zQp9cxtVNoD4ysAaMjMUU3vKif2b3C02KTxz2fvuqo5zuYg
bL5kxJpvC/Eo5AbBwtu8dNhs+XknEjv3EwJe7F64kXGlYpcFGhL43XBAc6lucMhCVnPIN2LEflmT
HpOckmfPmc2KMuuTMICiGyGv97mPeM3Jaob0mZgRNGMCNGinKkfNJ6xBo9m21dTLIxZVJzxK4Ebn
OgTtgrojMYbRidbZFXOE1sc+Z8eyt7uGhIrQ6xoAKYHVPaphzcwIyKd/K60GOV+Pa+RFqxzeLIRB
tMGZCdKZk6QR4ki0DJNEniSiaFOCiuVdS+Sig5OrapO/8DpAM1fBHH0JAGZoTnqd6h1IjILtk4za
V0FW4d9l7oBqk/XEfY9qt6bB95W9fjYT+G9L3GP9oeosMNS1kHEveu5SwgXJ5ZOHel7IEKIVUXRM
DpUbrysRdQe4k/2yQxZLi4hGmTKQ0F+z7GB5O+D60HlMpwauxa/DD/tVMfYN7qs5s6Y7Dk3c0STF
Kfx2NFjPvN7YWf2pDdhZhUTAUBGEqUV4jbfiAVAuPIcInoHRRex1eJ5Efh41IKyt6ebw04ocy9n6
2WoZQs5aufBO59Zh1dA1n2hMQbRRIYjDQEtBOI6DGoHY6zbsDwqhE6pPGcw1CoyhC5g30c/s+1pB
anIKIFGbIShAaBjtJPldx3DEZfBdu+mJjZslzq7jIeMzUVPCODQmCPZT0/MIQY/xhi0rrlqytym7
FzdDJ7+aR0cBJo/DjzNFoiyusor21qbGD3asszhxCtsmWCfG5ujBpCYmd8/3UOeAaaJGnRGvyPim
AvR1j6zaO0I33NqdPl1b1voA+9MZjnkROOEW8YjnspdFk0UgV9B9J1wk3Q5SgL+OXAnf2yaIj29T
WpAXiYWvd4+xZ43uniK8lX9SkP3i1ablsqBG+2mIg4Hnc4cQpcivA1pAQEgUwpfcs9q/k+xXvHk5
VUcKwfg2+LhG9k1tYysHTzMFV+HZaVDCqTYFmAbXVPPem2oYtD6iQJbz/SpVpSL1fuEQs8yjcnCD
y1w60e/kDhk5VYVM/86J3VxLMq0ZpQB54XdfVBERK4qmEklQiBaoZavKkgXC2CdavLpjjOtAO8Lp
imYtiS0LUIaffjMzMIZJbYNYKdLepYzRZ+GqaOYb/5n/HKK+bfaLRE53SBhEO1s89d0Pi9jJ2lGq
aHc3WEn3P47OY7lxZAuiX4QIFDy2JAg6iaQorw1C6m7Bm4IpmK+fg1m9t5luNQUWbuXNPDlckW3z
hE16X8FkFaPNbbLDlfRoxF5pf2gRSZ7jnGcIPFarKH8HDjnk2ynKhgc1EvAPZmwn1Q6JqZHbmKDf
HU8Et9+shc2nJbb1Vsz2fG4x6ndQZRv3Br2Zuhr6OGRPBaQ5ctC2LFuAaOEtBEI5JAcaDLpffaiz
H61LmYXHDi/l0SBfLA42b+uXGZLlL5SiSN4qg5zspjHK5TIwxFzbLrMvVdywjog4TGHZjLX2FM9N
rT2UnSy+E1rj/1l9TCmYbHDIIgw0VDVQC2oFMP0dfHmqo2TSbzV4ako3f1YHIV9XLc0uDgvFv8CN
xB+M6tXNi2ccahlZvz1uJyC2emzSKsbCCgZcS/8I0b90RWr5rjOwRjNz5jVLCIZZQqDmO2UufbZl
dLaeCgn0fJdXDra1RrNYbbYNcK9nUJpGE7Q4Dn8anXs55RR68yYoInO3FGakXZgY8i3niP9reOhx
YNAS94skNiVetshiwuIkVuGQpHjsiAsr3Q3cOUnYrJJK6JvS/45k2iKjwFdazJmpTvJDSrY1Ydo4
zsXROusVQOY9r+cXKIy3Is2mmzbNdDq0k3jAXgbtp03iK4nZ+dLyVKUQr6f8WGDIPTqGwnWBazk5
dqpzQl40+QFTtnym+Ge+s9BfdlzyaK+cXO0LI6N+pr6XI9oYnF3TUeWVgZ4KhdfN77HTv4yVNWJd
yLKtmZjueSJC9OhUHf7n3NNOlTfpgd7ZnwvPyi6y+2cJsiaooO5hT6DwDjNPxX4W8ZGVrCRM47uJ
+iCw8M7O3vtTEHl60npYBYz46SHBUUkjdOF/NQ6wpFgodmcN+u0mqouCg3Xowtm3nC8brNK7llQr
xWowylslXP3RHJNoi6PrK/LorIEV6TZYVxsYEKgh8oHY08vCS59cngeTydfagNBGRtnhlP6pddBy
8zxop5wWlacyg9GgF+18wz9IaUarUTTkee0ZP3Z5zvMh+2maGPxHVmaHlqrAq6aG5d3hexlwk3VJ
CtnLF7f2+cgrlIhDAnP0fUrJLiLt2//cRu/PUJVW0mUb/ckY5oPYW9qzLz35YJBKIjLfVQd8XMPb
gEuM3W4nr750uWC3oCI13e1fWhrkAGmQPAGuM/Pvqn54GP1t35bGq46JfOvZjnEEzW0eLNWbb1EW
O/8Gsm771qA0CBeCuBmiy19tO5Mfpu1xxTdq8YKkXp2czM721IfJ/SJ1gg3kpHcaUBSnkdlelM0/
OlmqHSAJdLwCVeKsFLjwqMYhbSvTQvDFxbWPICcQg7E6WntoPdrPBSZZphXsYSZOtEDluXgspErf
oAIVmKaZHbGVDOEgnP5gO9X4CM8Vyu/goAFQUYSW6CMwkvJjfYFycoR/MON9yUaPLc/kbZiY/Rsv
F6eEdD27l9HyngcSJo95skiHLXPrnOhvjz/x5d7JkTSf5kAex08G7LL1dKS2KXqrcz/U0NE+bW5E
57krjX2NJ4KIKYItObruwAN0Iy/8kXa8n0WhDb/EAUmtcm0srKm7ccx9utWSvue2NQaQaVGjDChQ
Fc2LcJs7BHZkrrcpBWifVKSAuADYe8OSnAvgBcmrmp1rbiNKle4FICkFSqPcidovDsCE5Y1KMhKh
5egeFzJCYSH6I6E7HeNI42cBfeDc2/rOfp2xhXzyqxgpYtCeGyJ6n1rOrQH/RPVAXxzlNRa2Ggh+
A6GiihLoQ2Mk1sEGyUbxN5hC9swVyk08Ln9KkcxEAHoVLkISpxqHd6HpuMcpmXVYyMawEaJxQKrk
LsAbbkznZ4fScJpxtfjdaWW0nWnye8lVQk/oYkv3Bw7KeM1NFpGbqsUnvCMbhyiPVdT4ibvODhyI
TmJjN31GCUBsNl9LUz4ljQ1YoHMeJKRR3DYlxRn8GTnZMalv6W3t37OkUs/8TpwNr2x3L8i9ozHb
6q9u6f6HO+KFTCYg+FLapbVbYkz9MRwxoL/4ZoJqicWLOUvCHLZB2NOoaEOlIvsusho3dpaly4KX
081euYY0e88op6BYChh5GM6boxODMC8aDAtWjQjrYGSQkDGvha2zEe3q5VOfqAeZIoz57AuNMxva
fgcHkSPLwHPhwl8/ysj/GG1Y/z0XqHsae+kvuicWiiZFAtDzOgvd1HEDkgZkPhgLI2TXpv8xXHRr
hl5qbxDnKfaRLsi/2sRt1DGrEhIQBEapHcIH0SzAe6U8eQnWm9zxuf4hfm/byJeHeCz/v5OSzeBa
9J4Ouvog7sf4zs6qPnEaJ19F7BjntlX/dIVBAULaV2oJ8ywNCrNH+gLCCOzcVvSGgvFRxRe2WERC
TdbmAYYtkv2FPod631cXMisAKPKWXUqXkButM6eSRKbZzgHYk999llmPmaeiq7CnDJeglmz1wX6D
Axu/ocGwhcb0dtW0Iv0cUReeJtGSKCyhxktAlI+0EVwpMzBvhXLFvp2n9GZqQr0bBX7cPhe9y6hg
5eFa8P0waa3a+z7EXmZBk9wXUIkLARMSwM6gtsg89Utt6Rhi81Huaj8ytpCdVIjk5txSvhMMzAnt
iLi2SdEtbvebR2DAcPqM5p0FTUSUXImDRBsMjKKP7kvhAWuIKc3Dqhg9KpfWYW7UlCbh9TK/yYIR
r5mmjknRGjitSGme4azAvcGoMb0BU6vjwPG5dG5snW1bH5vWwzynzSMpRtb5IjaCBd39osWNeIAz
2Z2nyZMnMhXy3W25QzrClTvE4PmrjZMnYJGYaWPvBhv3S7fsBisqet2mNIjqOEll3CPAF2Fvz93Z
NBrePrwGQ8cZzKOYi/saEt7RbwWzPjc01if9uJ99PpDRLQa5bcaYy5lnd/5GYQK7psQqTwqLw7Nr
9+K171sHjryuun4XkfrsN5XDHfjMK8k5eF2lH5nexWGaW0l9Bjf8I9cmnbGjNj6dxYyOOVn/k1y4
/fhsGoI2ctRuwNMhcCq37dNcl/2hSqfpncx+dfD6CqwbH6wLY5Cd6PMkm+XRb9mq65OWnFu/Nl8y
w+On9brMR1niF7wiNYar1ubaNteSlymFdkiRgIF5F2KStR11KiNIbFVILxr2bCJ/7PUt1Ei4rFby
LbuoDsQYRR9K7y8AxOwnI11JZqUbRWezc5JrUQ/la7XY5mmaaCQnhmJcRL0QTOUWQ0ViHdCvU35j
B7AC7vJkdBYC3mwfVcrJXlOBoQ3RncoPtouwj3+o5ba+gbvsRy6xqwOhy784jQF9YHgM4RT4E9l6
0W29uGdOysaSVp1Cse2syoh1P87CY5Yq7RU7hrzYUstapu66JagdteVmtBwTknlqkMTkOcq2VSbM
GSMm75hIMiWYi1P/SRLV7+2pd9/6SaV/8AtjuADxFdjEy3/nSuAL4ARpNz2dwvvUNd/7kcjrxp/t
cQzIoBd3dJMcdLita88G+ZTPoVIKy4StRaFT29ElHR2qwWfuDTsakN+SXvZUajjWDcMTJDLO85z5
b6poEbAIZ2RUcBDWYWXzEVG08MIdFXOc2ccBdkUvbEtb28elEL9+NoL9WNnrNAUkTOqR/WLRAU80
yJDP+JlbaIPRvEM6QLYqp57KYIp82CMWA3Ps2N6J0CxPwNU0rvuzi9RXFOqYQiJivptduh4aL6B+
MMLSGQ/ftlnqYW021b1OHT/lfaInQSwEt47Yow6hjmqGhTZNADT7zpEubP8is7797nkxPYyF674S
zBqCOe7ZEnATt6mBMnkaZLvk/gZ1ud5GyNnfeUPFPLup6UGgLh9SAif3LKFIMch7+tvwo/njjbBl
ElKTyeIt1/tb10BnMPIk/dMYJr4obVgrtiLrjIEvuyz+RLXlrFlvFW7YoO7LIYx9QYddgoj5jsWj
fWVZGR1Ns4zeZjlc6nrpT30G0L+iGucn5iq9I/vBKTJ3xibJODIgpwjYOx5d0SLX+hNmye6f26kh
5L+LXjRP54IsbcrpBjj7J4NJArs7jRJp7M4PTiSmYxXzGl+fawtR0ugvKWNSQ8XsiudS5d9xroZL
BdLv0bYJlWH/hLCuTyQPizL7gweAwz5NtBWvq+T3MFE1i8R3mqBnbcA/x//QtvIrt4Lmc54U/TVS
iep1UcYbGTv0jI6Gwm3TM3v7jTtcfcjH+RoYr86qTYHT09l+y8qofLYLNbxKGGcH/uXLieBT9GS5
2vhsNEpeeF6nwM49/hijZUhsc/oxHTtxH9mAVV0Q27V4w5DLDbQnr/5c/Z93I37V3ScvVqceJEl3
olRxONBEUz62EEI3zsj1awM4t4dPVlQa53Eaf+b2wIlCUM3ZFPFUhOkYc/NELX6zu5Yzws9Y4cJv
vedAPfc0lHkwo/QVkLyMTRJwXzRKyHaMbU5U9PPWkjXu5KEEMC5cxOY8lu5n06FybzJQQE/0SUZP
C5jnI91E073GTr9RU+qcUgyDCUb7UT8mrMD/mTLLHgBR1xfE1znEOO4/0VURPUPsYFxc+GvTTp+3
PUI0e+ja28VWi01Qz02ArXOJFsol4B2emM7AlFZn2CVMUTwFjodnMVJPEyrnR2Or+YWO7zKoC2P5
jdfdSkN91j+2jDDSm9l+Br0AfKJLoPp48FKDddNwy5JxDEdj4W5k4U2T8WTuoaB1ZyU1KA5yVuxy
oThsWlfR7N5IaPFuNL44YxadF7d1CEeaU/1S0m4Cp4JtGi7aGJjdFqyIDiguqiACx1094ghvE9bR
PETodzYtLoax9xDHyEuI8cIllMmF5eeTZpiQo0iU+9tcRg6AvtL6bSZu5WRDm+KBI89Hyaw9Zvhh
Mrm54icJrRRFdmKtRHAVFIosxiQkFFIfSmV6aThI0YQkn0AcMQu8WplPStTQyf0QWbpFnYuxBFP8
kciVedQ54N5JI2qneVDVHdiWDaDeTn61xY1vJFBJ3+a6944F1/rqm+Rt9BLjaADn3I4eTIh+lPkv
xejVNWkTdi8xUZGNl5dYDdXi/xh24Ry1fh2uaqN5jUlHYwdQZR/CkWRhQPfDaUFcBnbmF5fMZhbY
xhmrIjWI4eTLzr5LPlx2IlKDD850uPcAghyITGXLilRsDuba1gaNSN83RJLe+sEQF9if4hSPs7Zr
Sqw5FVR4lOOuCvWZ7EzC0u7DR3b/yGVm7Mp+Hv8yfsA4KKaCBnfDDTx6uTA6034YByjF9W7EzeWi
urT9M/2lxHhds/7Uq05bh1H7OEM0eZ8GwDj4JzGl0SbxunD74YDkyvAkvT6/zs1icyLS8OFJXVxF
59Clrcrqnd7KKugj6y+4r46GDgivXdlp39pIN9BkqvTgglZbQwzVZzcZ7DPWto6oTBykPDv5yTHC
sBmpjLND6SUfr5kCKCCBB8QkdiG8wfS4RQkOsg0UTecYK8eEcVRlTyuPbKMSWrecka9oJhqYI8TO
OsoAjMK7ESrvX8hwt48VF146T/OwGbE1D+aBkgQ39ImC7XAgx/eaqNmrocYIoMbC9iPzFRGU1X9b
efWHXkJLnXtTO+RWN13LrKEvgEfvQGSvPfFlSWiKYXmygXcofktiWoF00ZiMzNJhcfncVPBFfvpV
Kxij2P1OPf1qZZP7Cz9+TpmMj/Me43D0priG+hsIde8ETYipayR4PqOoUReC4OPTksT9sWI6qIgZ
U8FiOcT1TSAluKbhZbDIGr0dbRdLOJROsU/9aHy1GYDOlIuXd7G2ucA4sbARszB3touY4eaYJAuy
HS8gixxWLqKnlsXbQwLi59Mr7Oam1TpZNyW7dqvrNhHcBmhs4Czsv7qBZHNVQy0/O5jpRWhoeBk2
AJ+Wg5BLchgaCNTMP9aHcozZ3NpGW77AneNpVEmmXVqq6IjuTKnNaqNLhz8gSoSB785J+CVidNy1
dYpFyp8cekXWgE5oYUF7r9YSgSfUfOHsQO8ZJ8x8LNjQ+EubnkXb1v1dOnfDC4tcNL2+dFmtphnt
eD8kQscn1guxCJN6pEJjxNoznc2kwzBNR2Cc3bA1GbRVcXP8YzpCN7dlwZYKOpLOmo5WDwyQ8zi4
eO51V3k4ExK8AyKfbPKmM3/mBgKgUYUqbUm0zFlpkgnMR2iT7B1IOKQ0yM8RhU7YwH0u3v0yaY+q
WBE+xnpO48WnFYt9ff6c+1aPUijSktVXrrKEsqMEm0jpt/HTiNnrDqcK/0mSa8TNx0rbwWXkQuWa
ZnVocM4w7xWV12F/FC3bUx8U1bHUxEondf3lH7kQYlne0o+nVi1iOUEKbV7AXIPba/ECAKio17k2
c0Xk3UDo8pQTUmP0sBJ4TiDgcg1mjT0ST/W5uaIrVkRFzwY5YkI5aV9SGMX0XxwUh1zC9xrkGgHb
Bqge/Ht9Pzod+Z+syj9GPMAM2WQSndXyTQOfqhv/vKQtv5dU56gdtfXghnNoIEtijsCgjLzglj4r
ZWUl0FSkBj9kN82e/i/vNDpmiKLp5xTsgrjqHL/+3ihH5YVdOgvog6Vtn0Z+ke6FIFTDMdIIuqt1
zdXOs1BltDMcUZVBC36mOZfCdw8U4OnyOOYFjEF3SsX3yo7lLqHa+te0RzcsHTpGNhnrmxc2291C
xw9kilBSWDeeU6Fbv7oauBYWidc8AtqwrpTfuO8xzVnIA2jML13EBXQncHbTpAwKbm+XNcAgv4B5
kI7aJyhZ/Qj9VyFiG2XthXhahbdzS/bVAZIihhcKpPYjL9ZnAy37j9bnrzQzg8iJfXRqeAEERizo
NGr+Btx8wtOM5T3KjRnXspyeodl4Z66LDG8xssc72QSaMXxIxBhTaRbN1c4HdbopDPOdWznijSq1
PfcW/y1tp9/ZzNKQUhou0s7A3sIq/YMkxUCvASkSNgt98oSthbZbDB7JP3PANsOXASy48zNz+r8D
zjrZHM2biXbz2hxv+shC3CaAD3rvRgb17q1pUJ+JnFjzu9PZWEOnsaVGHurwrsTGFojBIRUJUZKG
y9gIMaiRIXaa7GB0XcGb1xv2Bj2UQD8dpl+MiLemZ72xjehAAw8xjyExng/8o+MjOwH9nMWNe9Rt
T3xYfR+doBBSHeZpfv25NNJ/zNVqRYusl2JgNht0P/07I5rsdSLsxJbBudScEvSXZb2lNkbuPXiT
MT0KeI7botYduKwEBLGMJC+SfaS9sXrstxAm70j34g2x1XtEC63/xJFQN6/u/kRt9AjaCTwoBhnv
7BaiuWoO0MQNVq/lwAumIdAb3ydDeE8JbF1QXLApyrU5bWybEmrBYkEEKQCKgeB+L73218e2EAIP
ir5mUFX/IurPUR2UdbNBRoZ51Ewb09MOLBtZKZQe73+d7NPD4AgSfU7HOyit6tdYs58GcCJHAb8m
bKnmvADOyNlWc0SxRjzEOaGdzo+0sDKoP8lYBrTBBLL/sVJ2eaatD33Tu7OCTbGuSOcMgzkia5zo
ydZaxmexFLO18Vro0MVId2zFibNDrWefgxFyj3+HyzerQbSkAcPnbH+2hE42/WC+eazuGKrY9UIH
uLqNH120yXjMmPY2A5H2EBgVH1VX9MG8uCqcJ78JUNmr3cK9YzvYXfMDJrEPcQv3YWdZ78lM2rRG
XeQuBLaTeTogqrQygl3vAeuuc7JXvaMVdJO1EXZG1RIqN5T/UsRw+Whuhrrj/CykS0Fmqso8u/jU
j1WSOO84Ds72gg9ftGlKKbWNXj2Iz3lWfw2ZP3YgJjqpDBOJRJdnMyqzvek6R8zAVuB4do1eFiUH
nN/FLma83Xi1PYd13xo31ine2U7nM+BCdHyuCUCLLEarZacSaz5jY/1KxOAyD7SgxzGDh1jKvjM4
LltMnBlL1wEkB+1pq3szJne7GPF4G3R0qiLxyV5E+omuE0xTU+MG7WQJIozmbMmNm1TyU2DpDkdZ
w16WI6bsM6WorrNVLu8Gvhkgb4XYTB4OaZZn9h7ulPEkV+tIGTvlzp8La9cp4B7jyiLkeMKk3tbO
RWKtxe4vkkCnghjJkmp4yBqBIGRO2MDoD1wEcP6NQm0SVfwrTR4f7nPavWWoPHl62x0A5ozb1kvr
h8jsX2GFWM9xayLjZThIFS2vXWTuG9ecfoRul6jG3oOLusg9FiwTBJE2hGsHuIws5AGyVH7pIPPs
m177UaChN/mY9XiwibJ4jtPRQ8JRdHDT1v2hzBETTl6M9ZmjmH+CYrdX+EJd5iZ5JA9Otbutcwvz
5qremdYcHQtXQzpgEE9PSTUgFlkjM4WrC9ZDZETKcSXxRZmkMpgeCIsYM23lmaBcUnM+Cc33dMIO
hQ2uxBVDaPi4XTfw03ryuSK9SKhOIfAuGUi/SV8Tof2Awh/Gk5dqgEkJn//i5tafSgEVfE+kosaW
ntKrrlWTHS4tfcGI0kh8jOm8B2tzOEMM0g6ZOzQ3mm6yT9QR7GeptPgs0TLTZq5vFG24D4apQn/+
Y9WpheLWcsFfIW5wPpag82pSoI5jOEflIwJl+pDfvMK0N75naHdeN/iCxm+JrynbT4ivn5bZO3/V
4GFNEvE8b1UWd8aR1TqWmvRz6Kzo6vBWOqPZhng1vEdCJA+26dJsm1VWPATsY94rRc6BNywIsJ5b
R0qjUjkVuNzrgYQuzz4LyL9px0zo+TIP+D/+SU+WZj6LpYrfU42qcC8y3C3+eY/WJed7Nud/clTq
SSbIrRaslw1tZT+6x8WiTpYHL4/Nq2yw0ulx+SBL2bJxNnK84bm+K6lE2i6Lx8vMtr0mZBz1Xlm5
E5YpBmtmfzto+8xoeStJ13/wVg/DkNKmTW3VekmNdXFuppYXYGOXL+yuaPjlaz1Zeg0WJclfua1x
ILHNJCnI8W8hbriZzf7OIvNQulcsEtd4HRtB8BWP+TLIk1n1RkjmoX6mDT2iW5y+q8DQJxU4MfnV
knHtC7saBfFD/9pqeA7LynMoTaxhUjUus5TOBl/6K8wFDeE+CXXSh+ndk3Ho9zjYKrJLy2ROiBVV
w4bfKP/G5tw0NKdoAG1cRkI2BI99mrlv+UItzjRnV912eGXJ1j5VYxQWbf7TacVuASvM6Q+Kc+aX
SYjPtlX8t9OW4UxgCrbVyHkNNkddLN83WYGk7X5O+vVn6OKrYyTry88x7QfNi7t9LNLuhVfpvNPH
Gs6KVfbFh+s4zh99EtkfvB0Aa5K03mWQO38jN7qlKVmj3TD0H525XJWTdQ/FxIZw21O7kCxOd3eM
Zk/D45fltj8xVu8ta8CMPNqkH0a7Ug8sHtfO7pWXk3PBHBO1s3GKbnmF/DDBncC+Tsd64aCxSL0f
jXYmkjP1cbrpWtrtBtWUOwTtam8PukdMb1h3Sc0rG7Znp80jAjdxd871Kn/tWBjcBlfRjIrmrNjK
1vlrbXKuulpMkhiu8mHw/D2w+39V5iyAwrtdMfKEpTn21RR0+pGvifVYa8l+mgnXjWYVZUHXujJo
KwNeeDqMGit2dkZ289piddrgSYBaIxh6J70EhGrTipRba319sdgXAoyjvsGItS2i7tNv1AHKScnm
qqwh+fi3PCPt5ka4W8hK0XrmzumRSsLszPgV7ycMKQ+q+sAphct9eNHogHOAtzSEurB/mFyyQMfs
Y7f2GLyrTlGBB8VVg2q4H0bcnNWYH/ROilC6VvmkiGPu6nQVXrOSfq2uYBgunWtsZQdBPpLk7tR9
E4+Qe9PS5pAaRYZvw4WHOAzNo1qSu4eSwEgCL7uElt2sSwVD2PUPEfD0T5d3z3yBBHWoxfRSWeQJ
2GDbf+wWvssG2VLc86ZoHw2intS3IsQb3vDV2jZZoo0S6T0ZDUzqjh+vUjFDVA7UFHZ5uo2ctHnw
e3XFovnUCDzlM3WQG5AwP76q6jOUn3rXzwnTolqL3nOW8udWa+Sxd1I/mGICnm7F3JbGP3PJxmax
JivEBPOSiOraNC2v0qHkr7WS2D2MjEP3gU0xMawJkzc7vmJEpO6Uqz2TJl2VcDwABv7n9bsv3swV
AZj5jDk4YIuDZidPC6szXE55HcRY05+0qL8VOSRjhgp9h/Sj7xpPZn91PBocM3xxe9vP95Mo9R0n
SAsQCwfYjv5QeztJbXhKh0FRotQtRNlogEYuw65HksJJEWqJBFGQtlaoy3M8syaGshAqfs6msdyQ
vA43vRjUMRdg0OYobVZ1aLMEQFYEwsfxfqMuebCwqkOXZWeQe99cB5zjAtxlb4ymDUI+93ayhaE8
8VxUES9HADFihyWaKy3KYD+GTeSNL54d10Fqe9kLzRInKWX5aLrS/EdsiTXokEUfiDjjijOEs9cM
3o595Vvs6QMhZi5F3mYQ84QTql5YT/jjPLJaxGwd6OvQEWgRUyvcA4rLYz8+gXm++Jo1srIAtZOb
FFGcFmLnjwXtBCd3AU/Jk9u4X37pdvdWMy8NsAjkRfYcRwIV2D8Tv0/PiUffgcHAsSEykF2XnC3U
MNDZkPHteGXBl26nRnQfC+tP5A/qzoH+pKd0iGPnWCJkBjV6CLO8To8JbVLjN2gkrptGkZh7gmtF
wHet3sORaAkMwU60qPMDge3iBWfupI8K0CsfyjRpVziBfDJ2oX0whVI1QDJviwv1spI52XIb5anB
ckp4Z+bVeDbcqXy2prh/VdKWlzqP9bBLlvFF0LUQs+8ju9056BR2OZ8LRV1RbZTMhhQv/wIK9xkn
xzWy5lKbFeC6hC9WxulQhLRYNRfZdGY4dOI796uT7fXjH8Ud7ky+UnD2ki2a2B2a3W/CB13s89Jy
sG1KCXYhzZao39OdMbK5jqIb7vjhHKvYye4FYo0VjjZq0NERHcd+w5WZ/CwqxCZpuk6w56rdN0k4
ZWdRzn1zUw2H59JjpMdPWlm8A/LuyXW9P2JIE7Sq1twX4Mp2kzNj+c4N34Z97aCYcvUKFwaJPco+
hvXBBVA1kdGKaVYiHiDX7ac+wRoi1Iz2beXLX9Wn8nsu3b9z1Tn7QrX5Dm9BkmPTLPkuo7cdFsg8
T5ldal9eU0cUdK14ANzZJHg9g6JjiNKSi2kxbAD4/oWPTHzV4G2zwuu2OdWmey5O/Vb2VPXwwwMb
SdZ7PXf5+tTVcQO6gNy+FdOAh0O9N7aLnx3tKsWIKFuF43iWDxyZoB4w4+N014f5vRuMGn4TITUO
S/pDi5fBZPF7cscxwxLTVjymwMPwgvaskmIEBtp3Uj6REDOU4+49feqORYX9autgztvjCmxZEqdl
+0bnDslpkD2WfSoBS9TjxcX6xhpdG1SyzmOYUhSJ4jrF5KgPDwvucLg2jmvvljL6ZNpe7hYxdX0D
A8A4IFGp4wC94oVMuAu7BcPlm3QVLQjYPMu7rsZxnyc+jtae/1zXu/gXxuew8ykaPUEc+CIYUx0W
8gGrUREJu4QjiQCd2aDGYl2y/nFr68703p/zCbAbxjYEPF+J+Bo5rYOKzXNJkgDzSzOi1hrZBy08
3SlhYXLggtuChnXj/xkGw0mH6YpRAR0SU0WpHyNtSLB4UnZIFwl5nh8iekSRzcQzNm6PKYoCjq1H
SAhxDcVkg+aQ73VNmNmuEJhiyEok4tXI1Vs2V8iQ8wxCCKqCiSHSlr9dUoJSBQSbTSw5R3e+5hQY
b4YECxffn2CC+n/Bx+Q8thihAUUDwpQWa/TZprGK98Hf1BxEGJVz8sBN4C1m9bXJwfgB6uEOd5TL
MmCvafIIVU654ymJimWTLqpYYUpCnAedZWrHIHwgeWPSfAT9lUoAiookfDWMgeNpEikxOBeee2Hb
t8WsF1SEgy5ZCFR+khx6TxJmT6GoW0XnBy06DBZeTt4vpiuyAlFvvUaJ8c6numrgWJ83sZY9LJG7
vFcWeMi6G7ELtoa+JRpW3USuq52nZuzqmbzT9YoFIgKdvfaJCBaTrgK1WPDgo+8JuAOAPvhL1l0D
EjdvKsCpIG9cTl+enrkNvBZ7VKPXTEoZiE769Hy6D2V1puNloPIz8oJ+6vJdtk6iETBIikcmD6WF
FENA8HhTmxlTpD/SyQWN/dpk7i/bgX89nATySoBfeo1GMdxfBU7W3sJgu9B7v+tt1+DuZOOrBf8I
7zTN6tDwqtWVtFT8gYv9SsRPp6/AddJPXiRPZGjpsBAwAgDCM/BTmbb0klouLbrPIFcIhMz9dOH9
K58mgq/zkUS/SVKN/5lxbMycGmiAPYU81i0zxKnHVXxAVC0PWdZTwGJQgZhOeAj7ggALxXnYoI04
O099kd09fwoS2M17VzehmhX6zxJreyVbOkILIJZyLNC3EsN/mke6K9yJSpdibo5eQ9MXBjvtI6Yl
GaJmq0cQQZwFMKMUX1U3JE1IdytUlhEaa+XY/Z4htD2VCzY6ikebq9fOxqFNxxWSQRWfbyhSGqZ/
t6mfP1e0sN8yX7uPplEHFqRhvMcaGm4xGhP1SpIUQTt20Hl6+kq9FWk7fzW02lFroPmwTUtgNmvi
xPuqTWXPuymbl/Ksw5V/dpFq6xPOC/QK1XZHVdYjwNjWiy6q52t7BYNWF7upzgFpJHM5jKHtLKSO
A9aIVUeqqTTOU7se3lLJ5ymf7pmh24Eh1Q+ZranZzgonK/oQk1+z0LIJWJ7MMXaiGU9REmMStCE7
BBM3w0OZ+vwCJ93+O/V+c4rQ6bCMIv21XvGqaQQ74xkdXcdql4Cn37T/cXYmS3Ir15b9FZnGBSs4
AHeHP6tXg+ibbCNbcgIjk0n0fY+vrxVVk0teGWWqiSQT7yUiEIC7n3P2XhueQIjjeUrX6TSF9Caz
Yh2kdop2xc5APwW4renWNCI7+wvpuXLOxpvUy4DqCR3W66zyc3bbZLSdNcoPUs7n0XllWS8/OQUs
bxXF5bRtFj090WsdnrwFwnuCy/0g6EieMst+vVLIt0R4tNvQdswz0vIOJ1U0Irx3u5aJp12dlF37
Rw4TEEXSSW+R8tOwc4jAeQBYMWdYvusEu3kY3Eh2pfTecgcxnslNmk+AaxSyOL/qDmhWRsOooy7W
CXXqQTMYvRVigdzd6fR9zjP1rSKq6eItmfvqghtcQXFmEOYwQ+QtGghmWjOsCrHgBASM57QEDPwI
WJ6V17wk/MVvdVZWu37wtnQrmK4u+KB3fESHY9kg8ZizigfLSekgvsSw7m5HH0YcPTFAZRA4k2kX
zxN+oHyU6XrWQ/vDL2dr3eqa9hMr1c5XFNklz66Vx3O0heYBXL/G7neAEFjzDFLikQqMWpzQ3iTe
wOZCZh7788bGhXOIc6PvyiX9AsE93C64tXEe6voUqeYub5fnEhKYMzAygnlF+I+1NJ9dSPfQ6HJV
NYoR4Kg8zYQxz6yVUnkNcSOS/fVaz0ERZx85HtatqfsaVVtsFjzCVrrrm8A72DC00cNm5duikr0X
5w8qin+mikUAvgFm9y7B+MEYgv2rGutr9IjUZK/HVrIOI5BUSQ/VOAS3ui1aGmj4J9v8dehUyqwM
xDl9WBbYBmXYzqLsP9qDm94uAzCDlu4znRsGRVVgDkgU0kNKlaAxEM5PvYqXB0KpSx6amS5wXw+7
2HTyTPuG0lnn/b7ELH4Twm/6BNEsATbD1KKdbCg/UA7d63k2BwbUDno2PP7LxAi+1f6nJkn9TMQS
Rw4o9nuWHAC4MuEm8Brv9MQZAbXwgslOle8VkwSfkNeFiJ9ukGvZ9OJQ+s6LMFNWYhnK6i9TGEjs
0SWjxV0Wa+cR1f4jQRnuqb3SKALHv/MrS96hv2SayWiZFGCREgwQBY8RU8oNsaGoKHApdKSt9K7Z
gtqcX+q+E99DhcDa8bGf9Ukp7qtecL6pIWfbh8I0aiObMr/PTTJtXIxjF3iR0uxm/rhYta47wCJH
MXZmyFm9ulLXzW4YovEpHTLnbkkCHlc3Tg4YT7MTZ0EmJMrBfw8b9DpZ53DL6Ij07NFC4qDqrBsu
o5bVt64JvS+cY7pTGs7WvhpEcjZR1yn6HZa3h2EmPmjiR5/2LDAT0CTP5ra41VN2O3rDfckgCVKB
wZE/ZnF2WYo+3ZGZcs2zwVO2NqNyQR1bRIMTBXbMqXj5D68A7U1ON1MFwk/K+jOOoS05Dcs6jVg2
PGgETAkL2jmrpShg8I7i0tQTfwnvbGra7F0kbb0bqVYSlAUjEAJPBzvc94S0kZIC+sQgGGTyeZRV
LfewFi1GIarccdT9YbhTezxPuLtHPjDWryDFrLjE5xiV29aeooQydFoe6m4sj2CVQ1h9c+QAi+Cs
+b4whUeUoobxTVtyOE5lPV60ZdonC8AQrhDgP3I23xtDD9VJIFbjzPWBASSzRnMcUGRM7Xwb+kn/
mhtXIoEt6g8VJt7JiaPyZxIiQdogGWX+14kRVocC4osLd3QDzINi3mtreSaciWjUAaTKhoTZ+IAP
mMm/BzQI6Z6e9qINkGYvkvWpHtv/m2+Mu5DnnskKIlbxETE9vYeDQaR7xU/yM9JLduyzUVvMmFh2
C5ssmO0oYaP5SAPPQMnMjjche5hz+WPA3LkNBMjrSEKrxDnScDNTNh488rMaIm61mrNPI/EM4gtC
DtDRy/qZVCGN+U5k476V1sGReYZLs3h0qXFwO2BbobFEOEdYRUh5IMIxmhAMY4SynL1b1cENGcnx
E1j9dl6RD0WXtpogjjFg3aHDhJcyFaj41aCm2wVbNj2pWgY0kmk9IjWlc+v6BiBaocpDWDLGQBvv
muVZdm2ktk2j269DZecZuRz5HG+CqbfqNcZHXn5UGv3wCjMLDZFX9vaNJiv9ZJLUMk9k7qmtFjXU
3QJKzpZUcOenwPP9qLww4AcX9DwHBA7vUQtacZVGnntbB3NHvh7C/l1i4iXY42IoGnpR+XBNlkQt
kE4dfZzJabv4iUJ0crfQT2mrF7Wfb1prSt5l5KQ7l2pGfaUvMPZHa6jGZOfZLYGzYNNwKyl2j7Mz
x/Vj2UAhA3Id6K9kHej8IaKR6j210mO+BcujjB4HNqVyawJTFfcw1SXlJ2nhfXUa8PhOu0Emlrw2
86KbNiawsxrjxH1ivop9ybVDv10BvCFpck09FO7iAF867SLiwmnQOcSAV0t2gx3YJbK8sHxqjUnO
w0hThRhnJmY0Uo65p1M6L0hdEW2XA7C0mORtv/IGnPcZteBKV8vUnGfliOxpgtBj7btYj3awEkNd
0pcJ5+9koi3fmpwMwrPnWd03nMjOLitkuNwjpk2abRO04fzCkRFOA/3+uPjwvVY+cvjM9T7z/AAH
a08jq81le2dldirWkJVG9Y59vazu3UrIZc9YApXNahH0KNdzBFKnWtH06gFcphBeAyvA8Bc7Hjtv
SeJbtbYmL5t4/Tpa5pR9NmdAZNiGDPvSPeJIld88LyG83rScT9mqSPcNEtHfxQw0s5sQKjGKHvRu
xyVpcg8BPtTlW3IxigtFaCoPFGIjy386YQ8PBDTZVRTx2VepD54MQFAP4nNk25ppa7BrG5NnvK2e
Q6REr8tKbNDqxO8cU12CM+0qf5mbtK/ftOG32kI5oekeJMz+a+3r4ERUnC2OedSF0w2z/lkS6EzF
tyZDIXor86ZkuQt6HEoD9/wmj6U3nipe9hZWoOsfEKS1zisGbkJrPbJh94rj+QdSyOGVeUwtP+LJ
i29G2XFIloxxt+B50hOUou4+G0VxsK9eodImdGxlVXT56amoq3MDDNIrTb2UpNFCh8HXkkPz+KiQ
k7N8ER8ODsEjsadsi2vFnfdY1FQbxOPPCUt7iTQz0vUODdDUfc+swYTfE2Lsx5PtjE56k3W6Pw6K
pi2BUU12pQ2MDRpzKwxOFaIn+4LWfrrgNwX32LQDAegqX4gtIO8oogC7Qz/lIMaLWSkmN0aDtkiv
j2+KqrGSOzt3COgMZyc5uXgAKvhDkcegjnJ9yOhhEtVxKOwE4baowxShjhtewsGQPSGzBhVxn2fE
gHbJfGOhyu+Yecv4zUJHOK+8gvjr+9oNrBScE5g0RZy7vk2mxX/re7TgK2vKDSFebfpaV5XcFFNg
X/yyKo4yVt230DFKQ7BxpDhR4zECNQsc4TiGYAzXcB6Knshemi60rJMy3tOXI4VxHEIbQbCLf4U1
HTcJiw0BPl0ToMFHn15+dVXYuxxWkgFP54Rc4FiF9vhhVMROm9JUjXA0Zv20hQ1PS7YJIRtdlR8i
qI5BWzuoyrJ2QeFv13Z5SgCvgNBNw55+nzc85hOTH6jhQKGAIbiLs3wXvezGV0JGwnaXTGVyVZpE
MVEt9RT7yb4Zbe+2oRuwXFyhsocUhpUuVtiqJGQH4pdIsBqq+iGaSdtAykY240r0FgFPRUEfajsw
LqYNzHihO7dW13v0VEPt39nkLrB9i9j5UlJPwdKEWCj2EQFqp5q2+vSF/AnrBZkztAkyWXofou+V
mB2tG8HEnEqydcAEn/wU10VNFyshMT1LQpQNdlBe08tFAenQhQqNUoJdG6lo/ZzWEDRkG3Tmteob
1/wc8H7399iJSxID5ICXyWK+ihrnTsytTUe1tHUmTz5hvbsywI66bnr4ZDfx2DsDqRluER0rn8PB
oUdqsEU22b24TQz6rgpL6uer1ueoPZgcloIiNJNXpj+oQNotEX/omkLwqQ/GYXp6rgTqwUunriLH
DiEo5NmG6epKawKf7nqR+bjqYzz+hKJ1nSYlYsodt8RcOZijJpSnPg7iqk20r2KeXVKZ6CcZKMK/
o2Oq8js0nx6cFCP8Gq+3oPlPNzSRGq9eMrLr6MjuxM5l7KrvXRNGDHeYmGxcnEvhhnNyOt9MHXvr
g102NN7QOtVnnY/lK4adiVNSYbVvme3U2zTOK/EeaZEfYw4mDL9lqMD6WHXTvlTAAyJmPy56/4ah
6N4JAzhrKvKPSd4EPzRhDLTx++oMCD04kco93uhY5LCQ+AQekdWt26Ax7fDxJIwYYcFKFA0ttSDz
Nv4L7KEbZRAh9DChLFNwH/BEtNPGiyToR2RcHgo212MGjBk12oYCH/i5yE10zTTp+sU/K89B/j/2
mJE6ngW8jaXss30b1LidMALaL35xRXODOaO76Sxxvk0ZlOZrU88EImCopZTMWFXWyVDrjFDCxl1H
HN9f416be74mo0V0xP1V6jpH95r5mrNyereL9pz9W7LhysaV981o3KPlMxuGIzAhewRqi9wurKXN
1MSdX13hqVcnGsRj2qdM7sdr5sSt37hNd2uTZlPcdnSBgo+cISMrh6NZTyEOkl92oMql6Um7izCu
UMeZFW8MLtkwY5vg+T1YY+yy5aCLeQ6nXN9o3Y1WsiKjyMpuZ5uyC/5YBPp/Yt2vVm1u6XcOpcJ6
xGkPXDJNPNyoNuTYPZqr7LXHNTl+oA+GcMeG7kbvuuN8AruoqcZLkcwRMT+TRlSksG5sGqIgrkHO
2sN6pctHFyAxjpGGInqjnA4LW1vilTkveTIgRLuyed96q0m2VOfVhScjGG6wYzrPZMwQNG8nnTnG
jHk1w3UZvmcA2ecNUj3DC8YPH5wDeKHYdat6C+4F3XkxWnrttlPhMe5yZKTu5ECldgK3mctlBTZn
RphVh/EVFOICeHihwxIiIXcZDMyBweVsR/kPJXz+Wgc15pbB2ugiPuMMfcC2Yo5EHHRoDXhZtvbc
1+HZnSjs12kVePl9UisYH/TUOPxmY63AWnYO80THTuG5lFq1FlIzKTXGSd+R9PZbxMFQTo3akteh
pq8GDO2dJfgNnQ0t7PG1LzrLLTa4Rdp3mOhEw9f4NECnMVk/h12tT3QqrsVeF1+7FsrjsfMSr8F2
KmCL+ivhe058lB7Ej2ORxJrwJ4t9Y0UzGF1kpNW4xbW33NCLXt7DVtjNvp9rRQ+omQl96hdyy7Ac
jmtUhN5NARgRnqOMigQz25XAlS1Ba70iOw2OvkbQfq7Ak7mX0inq6THG1Fsm6wwKFfa/tA59uROd
qJrHPJpHZigQb6lDJVpYHoJ6ADfjDkcaw8MNyjCHZOwZhowl5Y2G82M2aKYlJJKkbMXXmggBtekb
js3rBAbNjG5GxCYDNaaL8STMdVhWRg7V86aEImOo5/Uo536TjDyTjOGIF88IW+eloADbOdegk3Dq
5fcEtMKtz1N6IH9dd6Q4LuV08SybsrgeA4D3Hd4ewNFZ4sFQaJgMKNdMzUbO8AOzpkbci7x7/M60
Koo+/Ipw6Vus8BnuYocoyJ1DRzVADpq0afcYeT1Tfbfzi2wP40nIC816UgpG7Rb7qA7wzrR1gE2C
0fJtNUBEOCgbC/E2KZPyjJIh2w61rQ/hhP51k5c0wvoJ685KF5G+skVDbvPS3JI6zWE6lGPbblH4
uTt6+iPiL0aSNfyjpM+fu8lP0xssQ2OJ0n6xf5ioFj/oGEFuLi3XCP51IJNfa14YuVkagEXh1IGF
X8UqZ8bdZd4Ldl1vg42jBxtXWGcbVztHO5qUpbWpMl8UsP+yLCPcHK4GgiKnCL4tUztuB1AsvQd2
LlwgtHaF5Zzq0LOv9lMG7T0mwxeVWZX6ZrdRc4syfQGuVZV7dBKk3DDPSlwESHO/gyY3oTooexpI
UCG9iPuROP0WlGRDWVO13U7WaOVpn/rjhXNcUr7A6EP+wF47aCyhHWebSs7sBfXgK59EWESkczkh
cCfZIVyXRKUipq6sOX0kJXzx90PPge3Ydl4gD34ZiuoZYxdrxJSACvo2DfME+7GAKJZcJdxVdVpA
0eH517bTUxksYfyIPL3xHgGljSTgENdLNW4iCybRqsTFN57gZ0YNUYwFh59nGIEUUhtHXYGnpbHk
Vqq4Z+i7sEe2FDdVEj34HYmTq35A1Jii9U7LEdkWszAiYcgfbbeVHrtPL7sO5BN6dqdG+/CMqEmJ
N3O6+qWMQ7OPpXDrXeiIyEdRJr3nfGrNU9en3bNoTPQ5Qc6wv0oIHFekvy9+oH8ckbuncnjg6B7B
nYlwv4HGrke28wiMU8Pf0pqSDq7VhdGz1c/Wl8Lp54uhgRQQKOLDMQbPCOHtJoAb+BhQrX/WtqFb
xFqgnsGe++n3LB37+T4DgH9bmY4vDxnDJV7XG/Jw61W1x7ChSA2sk2CCBNqrqGy2ucD1u/ZENp/x
WzM4CWsxPE8Y4L4ZBGFih+Q+yh/8ygaZHBjfLra0slnb7IkzRYgY+hkYqSVPs+f3E2egDAw7FDNZ
FoDdU+JwGMQwOrR7Y24x31QVWb41EVG5IgPpnKMIzkjTJVkVE0zkiW1PSsvZqZiHg+sjVp3RIrvf
FnViMD1gVzLvGFOyFybk47BtGKYfda5IdAD/dFkcJkEnylOVn0IGsd8juxlefXuAxUGPd6aT4c/E
nzsgYU0oxu4rQab1WJ2XmtZQiaaLHesuHhhEEhBtVcMXIo3Qy6ApWpjgAZUMsNMaGy0bUOOFPhmL
Ozx7H32OV1r1eSIwuVyjE2AyFfXtyJiSWDISnKWvGtjSyAWnu0GY4X6oO33nxGX+pCBXBvfWlBJJ
7ATDRFB2pTsjNoWoWs6AQWXKrdNR6BOsUMeHuK/ka+SRTHhEM6Db55aTDHyBzInExpAYpCmrK1jJ
K+yqIzQhi2AGMdnJIWi8+LuMRP0ivQaWUTLYH1mSmROqnPpnF9vdTRL73rnKwjDbO2YgDsvg1aBr
N+bxj3xur5BedwkH4pUsdacDZm13LQ4oQ53I8fg8S7txbpBgt/XBHfjGCMi8eG2iIqXOnPy4hn3t
KPerN3TWEZ5CO77ijzY2UwCKU5D9DZbyz9LnCHCfezmtZ4YkS2l+SK/1ktts7BMaTQ4wN2Ij2FjQ
/QXuxC4jOAFsChKjxcqAmTsMwxIPt5QgiLtBIVAuTEkCsJLs2mohK3rh1HlUKkGiO86VIdp+HsJL
U5HStO1nkQKOXyLXvUd7Y/UoZDn+nyYCUrjGnODdCVx/vBvYJB4dvcz3JEar6oF0qexLUYR0VkcT
KuAecRWvl/r624EjRjhV4FLftGOdWRfPgW1SHERITAwg/7kx1SPgRKDXViLBJK7wyAmnvCZBJ4QN
yMhAb9GBLBHJ6pGKYcUcd7QAtVRyguTG5z0FcG0J65BVnw9vFgPKCJNdV+FXoysVT+FhwXCviJFb
roNoj1zbG7tmDUJRSV+ObtIcvYYgBCvQAeXSbBjzY/CnrTLpF48APPjvKFkwRptWdzF0SPhC1YqN
yzQ3kgnYmwomqC0dOJCMrkkZUvDnM8m4CfgOCCGTV+JfB/dPlSllSjZMh19SvOV504GWmIcotG8p
KTuUhBkQYWb6bumlWDbwsaDc873FYjiQkK8J551uKqfeiZvXluqQiwLjSNhMFvGHvjy6SqctpBjO
JrB/Ydyop6uTvPoEjJzvw1FWe7em/P7U2NnRzBLHctTGYVCK/zX/mBLXSSj0xbIZSLfXG6LbeRrH
vqbfCh3jatMYMxuxU0kpchdbuirvHcfq612DUi1ci6HwsqPVTra6OJVXIPALU/SbZC/igyGh6TDx
/ANBdUdlf2Il9bM9xjqWzYQy/6zGEGZynGb1PZByNvQgrabbsjOgkVdNF9bqOcMK6j1hpsgz7KVq
srYo7VA1VkDL0B+a8Y3BpLshTtBGtU/3KERaUlnObcYB/EVwEskfl6SInxSNW+o42scfxLJwwPO9
sHkUbZOUG5I0/HPBe/0F/+UCIXtGMkZxRuOI0aqY0pWkAJng5pe5OsdlyB+QaQBJkowNHyxrazXV
HdO+GNJttLi1elVCzwe4Ex5e4IJIShp77qrXCTznIq2PrVul1n1LJYSiRLhyui9ZTxnQMlnIl83U
6lAhwjHucwz4EYFWbIoMA3+6rDGKV321GfPEaW4R98b5lyJCzPvVU2roiaxEg79WQduN6zS2reAh
svArMej3OCfg9i0d9V5in9YWJm3Xcd7wJDGzQ2Nm0iNaqOrWmTz4RYwc5DdDHmCAQ4qwayKdWI3U
3lpoZOTUOvTwby0RpMGnKelhgaVjUQai/LXiF1UHXqumI6cit0V967aEX78Okj74LumdSuAJtbXe
Mh3DyBd247LFFEHctGYshvm88xZ9489QLWCPLPq2IFFHMw2aaYOYbUZvhzEOGNNnel8RcjrGshxF
fCgLGLNcSqkST4ZO+1Pio2A6sqAt6kKCex3CwbGClpNzxVgzI6TRvc8Wt1hXgUBhybExKvyXlo4V
VXuV6+kHXXRUtdSfMyIKWo9VSkuSALRp+HQN33AtvJh+hZn69jnNosJb53SG3mfWYqazlopyzmHz
9NxyxH7IlsHizYrqN5BJ3qGuRL/c1BI/LVLqggEQSI3wxRP2RGNjEan6QaXh4aVjyuU8ZVHtvy0E
goThznEWCC0Tqz9MFy1SEGhekDwXZRkG972FQpiAFPD4bbo89SLh19/YDtSFF2/KRLQ1wwwpl4C6
uuge2XYS9Nc5RIc3pw55PTHlRF9YYvz3dh41zZdsEQEWK8d7EJY0Nt6IehjormUL+o3c8x5nqgT7
2BGE8rX0ez9+Q+8ErG6STUpouB+4l6EMHGxLdUphFI3eu2OHuJj9GYsvp1YZPneg2fxHomipuXhz
zLd5mEBIucK/IW8iPzfi6gCgYZq9cYydD7SCMXX6ruq25HMDxiTGoQP6hophvs3l3Lzh24inp9TP
xrmBS+HwT167pTQgOeB+dIzWr0YCRcYZOCIgWX2Fz6/IG71dqJvx34RUhOulM278GYAXvZlmcjlP
IjElI7u0U9Xe6ReOoQAYq30U9wmzmabWR+FwdMXVy/CLSPBJeetibP07EsE5eGNIYdCclrn/hQl4
9dh7zgA9ReZDO2y5/ZZ9Uxg9Nl8EKCfrZcS+bq0XDGjXUFrQ8pOTUUkWpbYG0jfcIfqhOZ9mx2Yg
XcjxfOxENLaH5uDilx4gOaQ5Ui3TptW9b/wRcx71liV/0ouSOM0tSBbVJUPCXW6F1tgjgaDCQ8ft
PDJllVYWPrgWID87nkj22FpLW/uXMGlwuHKGCdZMOoG6QGmDUBZj4bO2oql0dVuNdokc2mdlJj0D
EGUZUNxvgkX6HwuTJdK5eQteQqdrkX2kULaxd1jEpHIqdLJ1u+Sj2VAZOe53U+AnXkPKZlgM4gko
CQrWuGbkBJ9hFdkYE2kaMCl7cjuLUJKaYegWaznTytHJtxIiW89oSVMHwF1DAuNEVyKxtjucMXR5
w93o4hkfwNW6a5eh3DOSfTvdJZxOrgN7e/a/FeCF4YAALy12zKYD/LQE/56msSxe8q5pGH4k/Rwi
9LxCWqlxERjuIg6oGI57gDnQE8Psa88KNt37qXHSs0j6uGuBXFTaeqsgrOkvVW9AcHYh+84JwBpi
wVrwv2no0Up9XhS9oteIw/O9M/V2uqw8F1XZp22rhPvGwmLAT4PgWw64CzofyA4/8TtPjVjeMC+o
EExSkkf9U0lG5BMj3CkkMMMPf4JT79PHuvY9YO4IJ/aZxT3kVKyRX9kNf8tX0r0EiRNuPH+bO9Ks
oyxk2IpL1V35c4gkXNshJQTDCiS9IgyT26oPy88s8A1tAIGWAfdqrHbKH+g4Xafg8wm1uWzemngK
Ppnk+eW3kY2CiFBk5hyPrKBpnosgcskJoBN4CWRNgyCF/sT+4fjLN7BhFR49Dnb4DImhJ6GoYtGR
PSrZWzXZ4yFb7OrcRGPQPaM9mtzLFVrQ7Dung6Gwqfp6JjumD1hHvAgD/xPhVHn0xLjJ4Zp2igXW
tcgm2s/QMD/JoaIcTfwuYsyU9Lva+Pq+9ob06Oi03tYisb9rXIZY+zEKoI4jxai+UYtDKhnNMfRi
C6/kDtuEbaPpipe9KAuKoJ53w5+gbRBaBUompu0ELsSWy2NjofraeLkc34swn8w+JaZ0BswVGBIy
3ISexBoAf0HwJIsHvAgyGwJnWt4LBmLoVkWxJDOuDPb2NfMpdeWccsJYDY70q2eGdf5yDPGjphQ9
sw9dj3WxPkRyaBgjzdUto8miwSEkC/ejj1T14lu98IAyzaNc0AFZ/ItdMQ8Pqmj6GzRF+kA+koWV
KHXQXRQjZITZaHNt/xewlEwxLG9uV8UQyuxpfLOxZ0v6TLhV7SHnEY65r96Bw1JIBGVhnhg2cY9z
y08sFjIjcZuSwiaxCOeJKJ9CAzDmGLPEodzsS87XgWLXRxBLjzGEh55tOW4tyDGMV7nrFFFwsS97
JqIhkmgPGj5yx0OuJpny3g+N/ILYs0w6eg5JTV9gWdBxugcP9wNXSGY78h8R5Ma3S5tnJZwFf7Ae
hsUfia+rjbLvp1p09om1DE8jVVjztSHp6CG1rSp41VVvIZtxafoco8BxdjW+kFNuq/nO82bms1as
bmdKqxZ2CPPYNf045we9ljJ+IXtjeaktzamNWlCvS5/b+kgWZvzSMtFZI8ut5A/mEEt1IinVnPOe
FKU1eFvDTCohdgpnMzkWZwIW0gf2BZxSlASutY11bZhkJzk2y12b6wVHzRjzik6nGjoiyGeP/i85
hyTgkhsuFDiXtqJJnqxFxunBQe8yRLZ3SDtb6WQT8n5y1M1lr5+SkcoSZsoyUt27s/VQ+bOF7Tm/
trVvFtTt4MUSjEOEZhk5fBUQNtPnuZ3SENqg3dKWkKPBtYPvi54ysCcubg0kq9prl/CK3Fr1XsVM
pvZJfiG6oHKCebjgTQiX+qe2m37ARTlUM65OXFrdRPeyREZXzJuhjgqiqUEjJ6S9BxZj/vY5dqEi
vnZ+OUy36HWsKvxhOGwnwY5ZGi8YEnTwQeHe75E/k6eX4zC+o9ZbCF3xtG3CDK4GXIoD6TE4MeRM
9XlHZ99fNn3plF/jRpTDPvGsmmGSqF2v3ydsZD3uwQm/UrHWOYpS98DoKIq+RIPHinWYSYqdq50o
kOvJ7uc///E///f/+pj+K/wsH8psJrjqH0WfP6AF6dr//qcQ//wHy/r1/z7++O9/UoYAJJUaxAyn
NiNtdf3zj2+XmEQ//un/4aZh3mEGq74FqqvrDZXPuM/sTLwph3oC8yG2cXz8RLC3tpmpXhqfKf6U
MuOKUSn9+dPoXz+Mo2l1kwxisJgqwzT1tw/DJG9WI/v+l1Sg+tgIrzLvAotNt3WGfM73xObgTq7T
iCPFf3hlGAFSOrZ2lUtGg2N+vQ2OxyTIiqzxjbNium/ymRAehVZPaxXe9KP1IYKi2v/5muL6l/7l
3rvQBF1feHTO4ftp7v+vF0U9RSsJlcqFuJexvfXdXsEI7TyZr5jNMoCCGEYCwQr/lBQP0sEGS+yB
NBm7swsWjGSQnnlGXpb2QdGsTWhiNT2HAuJUr3JJi3DzdEqq4WkUfeCfwpzC5ubPX+K3n8y1jesx
ipbGczwEV8b99Ts43KBFhoN9mbUYUClV01fQiMO2dWxQaC6HmvfZccLjn6/q/3bnhGMLx6dndn1Q
pHB/u2q5tGkkA1U+ZWQvY4Es/PxmSDE64mpeujVNYc2smXzhY+STxfJvHlP5L67uetrjaXU87Rrv
1+/cI91t2tYun4Jy7C5p7sqnsL2qhoFf/ptLqX91KV86Lvo8Zbjir5dqHddiLOCVT21HZVkgAlnj
bWp2fWqmXaNt/+XPN/b3n1M4Hg8kskNf8lyK37+ahB9UT7gxLmSMYqOIzHXYQh9jjc60OND2Z3qk
OB7/+ap/v6FcVdLG94TDIdy7/vlfFiF6HHxRRnCXMuWIvlos9T1q6WAzO7OWj//4WtfHVGlfChC3
4rdr2UQdSmx0wUVFI+wMNwGjgjsuPmeFW9v/2bLicjs91xPad4THuFVdf96/fDEPT7qidX2NgbrS
BaADfpuv5iDIRA52Oop1QkSzWMzbP39JcX0E/7q0/L8L+4pfkXXU/L6eEfYSp2hygosO/QFuogty
OaTPQph6SxJBPC7Nt1yJN++axrRO245EiQB4RsNKq/BgjNRywXIdoM5DKW7//On+/lCzpRtWPqW0
EeAEfr0rdVSFYwtE4zIDO5xXUa7ox+Hb9s5FS7xnnJX125+v+PtKy+3QVL78AjaQEmk7v14xokxe
/MjyLvxe4s0t8DF0dAPQaStDGx+a1cFTFsN7bDDdLiYHef3nD/AvnnAWSsHnoK0llPPbB0gHgV2l
D/VF9ZNzzLyWFlKVBYhxh/7fXOr3Lf360F11QSywqNok+9qvXzZMpgAkfKUuURGZTYW/d4cqm2KQ
af6+SKpzxZFvhQ/X3QgRICQvS7QBzZIf/vyd/75IS35dyYex+ea299vD35HZg59gkhdrNA4U48kX
xyrL3nH1c8QvAewOmT1v8OrG/x9X9thPjc3zZSv/t1XTLGNjZOV5FxQfDEAtOenNRONp5y/gPZlG
3Tf5JD/j2q/Of/7Of/+dJVsS2yELi+eCEP713rMr+dgWWnFxEk6vIhnLCe5UtGzcuB2+//laf3+N
lNY2UYSew5RV6uv9/8viQqR4KTkjBxcbOePObs21iIvkHnV0ty7sKfl355W/bQ7/h7Mz2ZFa6bbw
E1kK9/Y0+3RRRQFVcGBicYDjvu/99PcL7qTSmUqrfgmJQYLC0e3Yzdpr2WArdRuLRlO0UP8evDcD
ZmAtekdkVPYCRS0fkK+M9RNsrwrp4Mg364PVwi2bIWQEj9UUIGSIZicsqMgWzs/kouevUUW+ndpW
bqdbu+iKD2FU0/ZelmH85Iam+/FdK2RZQNk1WEk0VohWCmthaPpm6urZV/MHbc7nE5Rl9alQMnVH
AS79HIRi7eotdoTxdKFZbImKMJohnMXuC8BGCN4nFRVJFw3ifKB33q+oQzoDRQrI453D/Qmq0m68
sfN/R8SPtCEUc7j49mLEHqREAXSpeqB23L66hpIdDUPLt1YoxnOkz/o/ymAkKP2NAEHKrE2OM9Xq
nSBm2ZuaNr6sfI+8WVffY+MlcCChVrQWZ5J2lABUFoxOIGXyLES1tdZ/D3Hph//5JWW3cx2OkmZI
pPExByoDafSUKF8MJKgcT0fP9vV/+CDAR46uQ2CEoyguLwnlORW4ZMuWBFnab2H4Bp5goMTF4TRj
8RGBUEDEJGPhU0KLc9IPZqeI/9KSppZdnxlUF+9/0eISyR1Tbdd1YaIGB4axuPwgVygDjv7YPqjk
9A+6oalf0DBKJWFFCb/7rP8RKpmi+4Mu3j85KO+B6loWcGdNLN+/pEPiqCO/8VBBhp1toemY3Q8B
rH3Bjvqe+93JaXAlT1bpiM6Q135BSbWvVw6rJq/b4nDgxep052FFTM1dmOWmS5EGasLmIRzT6dwi
RwhPqRi/ulH9hKtvwOkVfizQKP6dyUoNwa/O41SRLLcQyT0hiwVvPFWdEaZfzAjqWs5/QQ/bUwDn
88YPrejLpNv2KdJT0CAZ+UXAsz/vr+TyijsEzGwdzJQGUnYc8cvta4xE6MTs6bnk05E1skyYdOzo
I2+gvVU1Xf98f7zFg2I5DhsGAQkek+EgIicNwBubG2p1aMPyrpwdx+0FHaeknkeqjFVA490mzSZe
8HeeUMeRXhnPF/NUxVVwZdGlQKbfaT2jFeXJJt+NtssEeVJrNFvLrMY9xI/FyuFYnlCHUU2iAHwj
UxAMLw2ZY08ZkE+EJxzboW6Y0SpnfrRSiiWnSpT1dIB9TFHOY6OWLeV6UA3buKPuszJ5/fpDXAH/
icararLgxsJg5AJgT03jl4cWoBg+UGUL288ZwPKMN9zqmn+MTrXoMe5I9+3g3x4RB/f7dpxe7D4y
mw8t5VbxlbyuSXoEdmMRfR90KYsErBf6z6cYoF/yuYIexN8Jqmrur8aABXSvAt7HBIVdLT6XMMiG
2yBv4BVBHTQDzuxYbYibVk5QBuG+l6o4N/AUoeCUGSMV0ykuFBmBRiLyhi7rerQ6I3D2W5qllOBF
HyCdfo1B2afP+NdwI44wZHfaBqEQJzvfP7NXd4TI3DV1nWNrC2LXhQOqAdmL/AiAktXklEYTf7A2
1Bah5tHm8jcZFWdl0+TheGtYOPuU04Sm8sfBvC0MS9LQR47sXOaJYWw/QdxbfnFcO1gZZelYcxfl
MATVmooYoq1K0/7mLpZQycQgzzMPpAaS3aQMz7WhB7TRUInxKd+dlQzCR7Tew6eg1J4gSrePdjgl
K07mwrGW30E8aYKNUUm9uNrCBo2JDvcmsg9e4BrDq1Gl0SFHgdzL0VzsNwpqRSjSF6WX9FW1tgby
+C+WWiMnZZEnsAku/ua03qyBCktgUUZq7tFUKwmr4/kpg1NpP8hTONLdcQbsY3N2k2QvQCVvUxIy
z/fP17VNlJGNzuEic2aQk73cB+rxTmyRj/PmSYVTC1wovHg04J5dH7rq+2PdOMsa2DbBqwmgF6Nw
OVY/FJ2N/Dx7PtOoCOHqaD3qjj+ZhyAegm+g+9F1ePeQbK4NeyN+lKMvn5i4CccyzMLQawxEkIy+
eaCXEHx9B8DM1NA8uT/crWMNKzRxEv4Bdn+ZAq5FMrVUxUJvsFIe1DGpsXQ+ZmQckwPkE92OzgGY
P6a4/BD4VAkmp4Vduq5+rXzI0jXiXBtYfvLRgkvMg3e51qQumSNiLF5IiRi7gYMNYS8sPb/oVIR0
OnEmC2ZlykeAj9MMNXnK3pXUEOtfEMDQ0g9J7uRfNLAc/tZ2mugReW/EFVAc1n7BfDqJ/f0vvvJo
+GJT2BZ5c1xwyxELd7c3RmAPdZB5UNFq83kY7dHx6DYak38MNHXnTYWumv5jbIAbbgkBtWhnFaS5
N7NjKsFv0HaqQeKS7gtw0W49W8qGmoyp72rVDTRI9vGIYy+OUAJ5msFS9R8r1YYywRWQRTXbzO9c
/VTkRg10CEQwJKf3J3jj9BNA4bORnbYsAr/FjkyFoPe2iTyoM2cdODXKwUZgN6/mrDnFY0vV4b/7
I96wbRabD2ETtkXXlsmL0Yo1cuFK4g2T2++QeDKBrNqRF+d5dCh1rfnQ6AGSk2UQv94f+cYjYunQ
rmJaeUN4vy7n2qQqAllVFHskuuHiD9GAMkCHuOmn949ja/jABp14Om7w5Ti6CVxfRa3ES3RnPLf0
QW7VKVl7I27cJZlcw5XCepHVWuwcgGt96Nwk8VrHKOyPoULGYj8AR/qiBRq1xxHtSPQlitFf2UD1
xgvB1aWeZBsaqZflnRgQtWDlbHpeddxkPxc/UFpOad2Fx8m0ArjEJgigQruHXwa+gm1mDPbT/SW+
dYh4IoRF/gfHUltcyxnUjtsaReyhI5WS49OKYws/8i50VGWXNbS30khlbANtHo7vHlmeXCpq1P6l
+3O5uXVp6FOt+LFXWnq9TwboQCcg5x/GMbb+jEgCIsYRFLSfuJooV97mq2fRBVdMBl1QzXNkrvFy
bPDdQeR0s+ZZdL1tC/7Vp1nzoQ+MRbYSBV2dLoSmKBmq1OooFOhicbpMgBd5UwnNQ2Fbo2UOVS1K
9u4WFXTY8UuNxnm4I97rVuLsyFFxwADhk+24nF+dgqmfhG57KXwfD0RDMF+hxbTJ5zY6thQoVtbz
+mEkDCIe4Q2meEsqXa7CG19Hs7NWJk9MrDv4floZ0XOP4/8qC+mCZAJrn0cZsy9zCN9DmjJoTdQO
xQjPzf1DdWO1QbnZ5JYoXOgY4svvMKw4MfzAN7ymrdxj0wK/hEIi3xm1rUsNb/GS00q2MvurO8Tk
dVxNA+dHkMlZmMPIh0ZzFL7upU1shSBsuxlEy4BbvXHxsD1IEWGwts3MPtXgS1f2+sZZdskRkLEh
7MXNXNxgaJ6LzNVCw3Po8voj6d6Pbd/Dzw7UFhqT++t79coxVYqXVJ8Js22SM4v1FWrNcxKbnqnN
VfwN+jpoa2D3Lp5AaSWQZwQN3Qf3x7y1p7IipMoim2EuJzgrPDJZ0OPWIRJHi0oV732lcD866LEc
A8lFB0Q2i3f3R721rH8zCSZoVqzEIlBCuKgEzdEa3iQyXUCX1aCIFAc+qVo1BFl7f7Sb6wpfJfeV
Q0vPzOW6ZqndxYqSG55RYoZaRMe2lPHVQxROP3XYFr37w92aHGEBRVlSa9Qw5e9vrmtHh1sEO5UO
k8SUbVsNRTJYjJV9DnfBSgRy63KQ69VxUGyCsGWEW6nVMBvUmGk59I2tQWcDbMt5fMjtXEd2bapf
xdxNO5KbMDfen+XfAuVFBCaTMw6mkDgMr1MspllDjBBoEDV4OszwmQPeeS6LLZQ5Y41qHxB1WmOm
BkPEqUVYGeFmg4tbxXN00ua4iWBk9+nn3/B/Y0g84QGcxGHOYaR4BW/haysAgVuHwIZlAVNKBhaW
yMtd8VvfD+qIJuHZAZbYAweFR8POTnlMcIMak7KyPlduHMuD40NtETiyjXt+Od4MLL+spgD286xt
f6PhicaX6WcrHsats+ZQTKSkaLoEXUuT3DpjJURteG1RtV/QgMoe2hb6qaiZjRVDfD0UuSiycBim
v0XMxX4jnWDCrJTYeMS92Pphq+27yoCMOur1FasrDd3l0WIonZuD04i3vyzw1IEZYxga20MgQwP0
3Sh7W4var0DGe/QBNWcPtt7fTXrZ7RBUq1e27tomMjxpFRlUUbB1F1unw8IEI0XuelPozB/S0nhM
Sph4Sbv5m1QHiKiF8Avcv07XN5kxwRrZnFH88WXwC1tkHvSTZLMgffdZzCM8a/ago8Zp509mgcZ2
M/Q0ZhfKr/sDX59T6ajxpqsqYAvVWbyvjTOUVQU+CJX4zDIeS6OBwR0+5yr5en+gW+dHxvUyiiNI
/RvDvjGLPWRf1aRjL8KhHzwNKOKHyApfa8HS3h/p1vFhGQ2ZyRVAVhaPdhK2Ipq0wPHKsFbAtFkt
2qNRHT+owwCnXZJX/acktbPvQyfiPyQi9PeGVnjN0mMhVWNpZM4Xt5JsQKko2WR5UErNH334C1Fa
Io5+v40hQMQXdbgpuAtLnFof24Ziw6jgxcZcI7FrAkI6JaQc321lGIf3k3BCMzFoizNCSnd25tK2
PBxs54dtzPkDzUU1kaP4fX/rrq007gAdmhpQQGr1zsIFso0QnXPupcfboex9oWYHapnm15kWDOkW
5Ss7dePaqXiXGBrL1q8jNCo+EiaOpaGBPPsOjVK8M8iqbqnOdd/p0MiOkA12O6Bla1WoG9eBJCXF
MGqUQDGW4XcRIUCIdJrthW5ON5ZCmWtq02TXDU50fP+ikqG0iI9IIBrL7Qtjpf/bfunRQkw9K3CV
CULqHvCp0UO/oiBleH/AGwaUaTkAJ3ls4WlbPBWuAk9VWcbYFDWA4bk3z52J3qkb6Sb0J2gmj1q/
MuStg0NhnVwwRUZizsXBITIZKljadM/tYf4OwNE+GBotDMIuDGhnEnfFxtzaPlAPpN8t/Fcexsvn
HZ7uWUx6pXtUTgEcAMOAkmxGJmVwft1fzBsGmkIt4TQFS/wtsTQm7TRWpeh1by5M95vah/3OMcdi
5YrfugjwfpiknlwJG9Au52OB1CroW8JpVdLXys2UrwgU5LugL8iMmI3WbKGH/FFY9bjiLd84K5q0
0Q6esmE65sJYw6mfoBqIc66C/s03NMNaX5vC/aapIK2Nke6IWsZ999f0xmnRSBvwCEmML4Coy9lC
JGGHZZ8Q1pEaO7ZBEuwMt/BfOghKdhUdmtGKS3FrQKgRhaW57CPknZcDwlRAG/dAFNu3jYGEedSf
tVzzz6glpQfXbF7vz+8Kj0E1hvQg8BhqtpiYJc5LxPVkRm6ne9D8tFsziKG7gapjFw0DzQkj/sCm
j3TIN3oDssyirx8L2eozcJeheQibYWXBbzzJGhkMqkU8WKRrFrtsQ2qYFl2pe+hR08Ku16FUNWlQ
Fa0Htzw09DGcUKFPP/tpZX6AH02sVc1uXFgAKmRrCAEcQ1+C/Qx/dvyoqzX0eQb/GFFV98aqbvZh
VQQrk71xpPFZeS5l5RHUmfz9jacDl6Buwp6oeXHmiAdaTaBp7Trra0Hs82ey4+mx1XtxvL/lN1YY
iB3lCuJBjK6+WOHWNe3eHk3DywXswtCcu92MWAV8LgRdrk8NGJLBp6Bt1XILYbz9YBtD2K3M3GBm
C8ed1xRkj0lJTJbvL2cOD2UMjR9BD2jN4HvUSAXwPtTm998mkDQmaVVZrhfa4n0p0gFOvkIl7PVt
ahjwxx2LEm15kdCXp+dUfO+v7a2z42J8ga3gVzrm4nFBhXlA05baV62o2e9RMSzPN2rlqaABYeUd
uzGULPhrMqLHWiwdIPj8AqU2UsMTJMa3ML+OqGm2kDoHWgih+v153bBK+B7gcWTYoeMaXG6Xm8Rz
r5c8mhlw9Re3J5Lb0AWI9JOOsATas67jrwx5Y36ka4mruIQ8actKDn0xMa+Zo3l0cIkPdWGWZBMb
+PwsuE7vz+7GjSBxh62R3jFY68WT1kQozfmxj/aUKrE6JvwbA86PSn9lNNPorffjd0UfrMMAswFh
5WR+vv8BN+wAnXIO+UNuA3WIRRw5RamdR35JgyUQb4UmeV2C4SDAgXxDG1W4ikDwJFvas5xq5Ybc
yBljbWl0AnpNIESK5nJr6WSumqoIU7wg055oFvShnhMWklAz+uAoiikOjH1RmDwNmhpvqWRre2cO
nT9Ga1v7++twwypYABGhieSukkBebEQyKoJIWiQPABTUP5yMbFumsfnp/ig3PJiLUfTLGfewEnVQ
9icPpoj9neaOBlokgb9pnaz4Sp3k8xyVtddF+Rqo+9Y287DY3CRqaVi9y4GNHGinS+v6w0BjmPEw
1ZA5vLiBqX6h9Jv+aEcBMaCtpva44rPduEv0YuDGkEOVBUP5+5t3Jm4VzYKqMn6ACKI+OXmjHeNY
RUgjiNbe7+tqmksgi6OLS2FjeZ3FHrYDv+nIbzzYdWqg8EI/DlJCUZYhutGVXVuekRTs/EOAdiVi
w2POM3+qKtqOZ/Ss6Ss63N/ta9MFkpLykiwKcKaWXjFOTzL7U5Y9xLj9Fbql9RRtWSL101Saw8eu
zdd6fa5XWyeIwljSrgGufYn2oDcqMIUSo5MbjtkxT0W0r8ys2QH4T1cmd32idEB93BUJQMM5Xpwo
dGNbpI9oboutqvkZqlEOtydXFF6fvKXzPNSynZhceBTvL+qNKUpAIS84uQSgRYv3oLfKLkbc1vcg
rYIylVRX9ogkVV5syyQB+HB/tOsLK7MzJtEaGG4bO3l5fHU6V9FCAW8L1a3zlEKLtvfLDgEblMfh
0526rt1qpUSuk+L2f90f/Hqqsl5IcZb52hpOxOXgBW0e9oAopmdGGVm9tJsk92f6lAZRteI9XJs/
GdiAJCCjKJFCC88MgBQsdogEea1fkTM1U+04AF/Zv3tCEv6B0ccF1HhiLyc02Bp8vmiqexPi789D
CaEbFX533yNT+f5zYpq8aIIsjS1bPBaLZ0d2WoJ2mjxIhvJDOGdwUsMCTqNyslb+u7FPxEwSP889
4hFdHMl4yBVkBPTemzo7+on2V/qcx0q6U+Y5XjmPt4eCVM+xZNHcWawgCiGlgO2qh6azGJ+hFMlP
WmHke+jF13DQqjzbl44ykbZOyk7IwqK2BHnQ2ivCwfJ7r2rbzoLJ0uyROR39L4VRmd9F7avHIATV
tqkzkhhWwJOyKzNtOGkpYjRY1RKpWkR575+ha6Nq0sYhkTa41fZVNcFpeiQN3WyAD2HIjrDO1vsq
cdGHcR1MAFzf+/vjXds5XhJCQlw0RsQTuTyzWY1WnRajwAXZAbQa2hTs7c5PvBAyGZg4xiMUocb5
/pg35iidQdkBJS25uXCMOmAeeQo/p6fD5vuPAqj561iFEGhCB3FQG8Tz7o9341ThFbj08tIqKnsy
LufYuiPcOlnUeQ2k0V4OOfKZlP58su1GPf4PQwFpBxRBmH3VZjKkZVmBrmsR702rp9YM/LOuBOiC
Cr//H4bCzMg0PmBEkjeXs0IRvIP5Km69sY+aZ0dR3SO+rvpCjsNZWcAbh8Qm7wyEiNyUTV/25VAR
LBulqGxmVY3Qzyu1expsFF7tMB4e62qCrGou1qLpG/4OuTaLZAXZRJo2rMUEA7epHTsTtVcMM1iW
HYQnPhdRIF3zc65V2hj7ym81tFVDlUwGdMaS5VxP/d/ws5TN8/2dvXFocb54mEH0WOR15O9vPL2u
SxFfrgvA4LD9Tp9axA/Cc15XcNIR5SgQonaGn27vD3rj5IL6pHFadq9xURcLbzcTmYbZaDxbz8bj
hBjYIYIL5mQo8CfdH+rW/OQ6E4e6uJf2Im8wILUYCnWqKWQgU5rPkb/P1Tw/tyFklSGiayvjXbse
ZBpp8ZWlKFk3XzzJWtcTOIZm7bkYABj66XSfkM84lXnxCdmj6NRIBTFofpqVe3NzongDvM9cmiu4
BaSF+aSgGeyNjRm9cJyGZzpOTBDLSQq9Ylnv7y/sjTiQFLW8PPi+lBuWfnuMt1FWbUnxhM4soGZx
gn56isjZdhpa6GaaGsGSYIocKCazeSRkyoJ/k1pJfvBJzYrtvT5R3CjajQD00NxNIuXyGIcTJOfQ
0sxk3qohYGP7+cntk2o6ikYt1g7V9SbL+4vBwPMiqFxWkfuwjicjrYSnVoUFS0YCN/yO/iL9dYJR
/MW1IOBGDCtOdnWXlCu9xddWi7rA3xq2LOvSFnc5VdBM6gTFkvAoklRbu4nLH+pQR3+KXIFdxpUK
xmYbOz/vb/eNBQaPjkvNY6rhXC+sVhxXfMqAWHCgQi5nxK3zMc+0ZucETbZykm8NRcundG0ZiV7i
ywk6jVmFhkl6aigS/Uduj9MZ8hRICAUkfPdnJcOdS2cJfhAODTGCQ8faMpET8FRKnv3JC8AfHyim
mhA55+YpBWB4QooXOECjuCclLkfYJsp8f3/4GzO1UXNlO3kRTNLHi5lCy5vJRlPPzSCgbwhGNgNa
JRvY5boVF/TaPADeBvaqk7KnNW/pnDRC0XFBk8rrDahlYDiCXhDVpkOGZBI6VnV0uD+1W+PRlCpR
HdAeEMBfTq0mC4Rq9Vh6iLMY2l7LB9U+BnBGf8tKLvJDzXUpVt6yG8sJzoA7CcoBQLClXY4JEhZd
wBBNyqDWW7jkUjNvnlvY8n6Vbj2k72y9deiCxuvSDXx6eSUWo7WIJAokunMvc4cyO86VcLODLoFg
j21eFeq2IOO7YuZurSp4LFlvleQOf32LN681OcGyTx2y0An6cDtI/xNUFSPkuqzyd664a3CH28M5
EqsiH9Dl+VRHKUHk+plXV3rzaM1NeWhHLaMJq8qOg9KscQhcdRvAumwZkvBEYuNNujUud7DL3d5G
2ng+oyUTaO6pr3FHk42DhEl6gAW2dh4cktXiNTdgeCL/47QlKuH1DDv09w6ZAPVpmB0HlWtLi5Tv
CrxQ5UHvYe3dK4IO3GNDd0FQb4PRRRQ79Os4fVa72IZYvpDtAT8cF2DZ5wYBYOjfohDyuPvXQvrk
bw0ONTqwWxK6QcXOwe28nGCio8A6WpN/FgLUUcyLvQ2tKft6f5SlWWMZiTJZSjKHICuMhRMiiiIP
aQXXz6h3Nf2pnODd3WZ6bcHt3cGCmwcqnX2Z6exCgAj7wRmHFcu2PDl8AT4Xf7BZPFH6YiPVDlpk
a3SM86SmRYDWgI44KrLJYdA9xa1Iu3wji4xixQJcOSWYDiwctpxivU3IKVfmzQWpK6SV5yzQzqgx
tSTDqzEfXmqzHoIDVYp8eJ6HZHAOvuL6/qGEfAUdsrRMgsehpEaxDyH6j1bggVcOP9+Eu6VLfDM9
ZbR8XH5TGFgBKONyOqdlZW6KIKgfRirTW5Omoy1akUgH0Sm8dRDpIgeaBMcSvbq1vMD1hkiUN0kx
Dh+R2rLQpOIfKREA4/PAednbDgOiED96tt3+EihUr3j4Sw9JzlnmVDjlZFjYyMWcjQnFqEzrz6E1
jPVzkrkpvV3hBC/NAYLoMEIDsQY6G26R0IsmSsYoTKwchuVzwDcAtSO/owrsJQ755TfA/h8hSGL0
Z/QGtf+seUq/pnWYPtVNuIYRub7WFIGwWXjfPLNXtAgzsomiGcwOqsHcRrijavYWUezh/rW+sYcY
ReILvDCiiGXy1s3MHCTD0J/7vpwe65T2aHg/0PlJR7Fx4Ahc8RlubKLksMFF+f98xmIT3Zg+11yd
u7PO7g0vfVIQzXSZTi8X0pGZlXo0CGo+cpOoUW+CtDXEp/szXvq6mEuiCxxB7jPHdglusMrEhrs9
aM4cshi9h9jIp/RAcyLNN0llwx+WK1GHrmimI8y+Rk11bUZ5hSi0q1R/OERLY2JEbgSCOBjP2WDE
HmownTcPSN+OLSI6jZKGu6hQmg91HusHXY2UFT/4xvC8FdSFZRYEtjh56N7aMoSMC83ofIDXcPtv
gqajIW4Wmo/kkKjN8AglVzCQXAYUvrfHRDPAkGbBl/tbcH0IQBvSJIK7YdDwvGxXC+0iH2W69zzb
Pt2h3DZA2D11pzlM/J+IBga7JEg7F9Yuq13rVb8+8XT5ENCQwwPbAvD9cgng5iuhupnd89ir6AUJ
M/sQV0723KtQP1YOo96f7I3xKP/LtWZICiTLEw/dbR/Go31ukgqx5ULXe9RPa1rZmlIhBGiCasWL
vMLTkORidhKXKzu5AA5dTlEt9cz3MYtnvSUT84wK+1wQf4iJMrld+To0llVYUMsATxNFeM9TBDR5
rPv6mXjXciClhfoCwo/YD1cizVur4VKWs2RzA3Dl5QFMoQmgZs9qoEvhKcH4AoV4tfd7kTxmpRK9
22cwKJhYtOmBbQUQsfCNhjy2W4ShzHMwxtkmbOkNKYLJ2quBOm4mQQ/q/c2+vl/A3shgEMvThYkL
f7nyo8G6IlgTeF2BvsFmLjWkSumOV39ahZ9/qHrTQv5rMvpXaOERLHLRMMlP97/h2sBh3BgfKDrw
VPzCy2/ILOrKvt4A1xrV4tQ1KMonUZii3EDGJA+gPUyxT++s7nLkqO5KIBFAZkoFi1uFI9Rw/CFy
RoVc0WjpoAfoaBZ9h0pi2rjvxaP+/3CQTzIsoe4Sh5dRYiNBMQQejH7uLqNie3QLOz9AL7DGsXH9
5MOBxEF1yMLLMtJiZmqZlMgcaQqJcKU5A/ZSNnlmJd9nfOwV63zDrcMug5qkHw/8AXHg5daVvo7A
qNqh5maa80FPUPjMrWDelCqc4vUwGNt4hC4Vnjk012lGQp3XDQ/3j8+N+RJIME8TJ59M1MLd9VMl
EGXvuue264rDMJifnGmOP/gAUnb3R7phC8iT8BZL0gsM8sJMRalrzibsNuee9Tg6WS7KTa0jmLDN
+7TepkFGL/H9Ia8nB6cP7iq5YCJ65ne5wNFsQNg/KFCqjar2CADCpE1frU40lbUrfBM3NlNm88g5
ycqZLOJcjqUFQ6YGiCuc57KZ7H1VNeIP+RH1H6tP0EuJs7SFKMWqxGaeOvE4G0r8DZFAY8Uk/T00
l/EhUSbuFqUWyc0iFmmTOGtzd4DpGE2UiN4yqTCuFB7E4bb1MqMZMcL+72ewiEsKmWPrGpXyeUS1
pPpgDiKp/vMrZTI9K5oU6/OAmikCM3WT6T/tuLMC5HMGPeSt8LsoO4/aVHYHVx1yWJSjGrGhTaxp
CG+iEYgS7wb9nGj+jvJPKF5DFzmC8qjWVRMeTCPpQdDT3aB9F2i7/YITCzFEBypve58OcZA8O3mR
obMHUcYa3+T1OaRLAJfIhkWHeGa5QGUxtzod5dV5LBUHOXnYxQPDVjwXFD+4jfTr/TN4bZ8hNZYm
ksqIzhO92I9cLzSWndWKmtI/oj3/eR7a8USRJDs0E+BeMfrjihNyfe5xe2mZ4cTzN02xl2dRUQwk
sK0EZlcUHndRTYlN5Ka1ETSe7N87PbBT+Fd0koFrIZt1ORRil1keKll6HqtJ+2ogaBHs2sRpxq1v
a914LPsRwPJcY01XRr52K6V55qEHUkrefolkzdwgq2t0NM4WtEAjjeqBAIqiBGi6UEdODo4RIShZ
9Ui7zli4w7vnTf853ASUM1nmZSQVKHpVk2Ybz2af6ZB1O/aesHgE0jAhxZI686dctn3fH/TGvrpU
J6iykYfl78Vid+Cmm0JHptrWxrA69Tl9gyehFSF82c37H13S2TzupCepg5O7u9zZKEAQYlKb/iwq
Ye6tBiVx3Bt3M8f6Wq7n6o7wBgLrsbmXAA+A3VwOZcPjPI1F2J5LgJdIbKbVHgHA4WkMhOrlcZog
s5qsAUyvFlOiUWQigzoi8P6lb2qTszMo7jXn1g9gwp+jynyyq8ktIVUrg9f7O3flKUK7RD8q0CXQ
pRJVcDnDaIrjuUar5dw1g7tHVDZ5yobS3QTwlu0nWhd3U4Lv6HS51PCujJW39/p1khEYkEvaxA0O
69/f30SCSQRGCgWk6lzotMdDku8ejXxI4aCe6/AjHWPpdqIEZfAF6I3vkCquNJRG4jX02PWiy60m
p08pQdbZFi9y4hYILDtqfc5mHeqJtjMRQ0AnfJPCc/tyf83lAb14CSXw0CVDSoWcGGSJqu9MDfbN
oq3P5qQDa81R04w3kPgliK1iWQ5GWPnqyg29NSYAc/wc6msEIwt3KjCg1agtvzpXjVmGpzJTw/HV
qhX0rgtyHJ9tO+nfWwMi3CECxGk1SdpC5LlYU99ORyXpzIosVVf8sein2lpzYL1OHcQe95f0OjvK
WDycHGQ8KxllXZ7jMo58y8w6WrnZ4bijUFvmabBN67Yh/6j4k3rSQ83N9k5Zuq+mKEpzHyaR1nxW
UDb1402jV0V7uP9VNxYdtxIQFhB4UoZLzjEYXNoW0evsHCP19g18Yv+DQD9UNmD4+iM5/6B5/zaT
kSXMpIQrK2+LbS7z2bSVQs/OXZpVDYXqUY12IXpt8w/fSIyveouQ5IqH+bdjcnGeOVO0HdNBwZFe
3h2RDHpkUoI4z2mVZvZm5uJE5dZEw3CCMkWWILQwLafQ03XUiz5ZVh4Ph8ok0/M0VRocOq05DcUv
Fd0dfVuaahv81V6M0fvpLNIhUF0Kt9sPoetCRIcq2GBuwhIRsxdhj2N9qmarbFeCoBt7J6ly8SGo
ZcBIIJ+GN4YpLPTGzscqBaJbRKdcMbVTotTjXivN19IJ45VUugypFmtI7tOgDYR9A766sMNllhVq
GcXNWVDq85KxbR5ye1qr0ZjyGiyGodUPHAVPGi/1kiCxDl2oq+ZqOCPE0ttnUgI5HMcCwZFD5djU
u30FYL+1GxV0E14q6FRVL8BXg2NaR5z1ezIjPvJMvnDwvw5q6IYfYwNFuGlnurlOLVTpAtT/Evzy
LcK3Y4lMG1Ka1tkcRmw6vaEOPPFTlep7M0r89gjknhqfK8nLN3mdV3QFgj7QTlFp9CoC0aVtbpI5
nexPsN4K+Hj81J1/tAXqtehiIvT1b66oItxnvmaUT6GrRtE+pWozbKMGnaBd6lTz+DU1DAhmIk3r
/0ORIpue5lxtu4d0ChUdFls9nNVoM4V5rni1W8ExtFE1eDWSDRAP032CB9F3tqMxIUx030BcuYoQ
xAEFoD+YzAQMJoscidYoQrKQMl9UhrN/FQTaG3ufOc4Qtx/K0YwDSTmUiqc5zrKGl9COoGC4/w03
Xj46ajEXHHfimmUsCrSGdSDuObfw/Y6nptRGFMSDMEq39PA0f+6PdjVjiVomWyIr9ZKYZnHOaWOH
/IzyOQSYVlxMh0IbDKmqBywdpb8xSv60VRB36k4J66zcUYVWq//uf8KNCYMTZ6a0S1sEP/L3Nzdb
GeoUfPRUkd0Y8286PR7faqRwEGNF8OV/GAqIJs1CuBVULi+HcvPMnqwor8+I1xZ+v0WWzS53EcJx
zT9jHXfGe4sKNNAR4oMXknyH1jJJNHRVXKY0Lp9RqWsesxqROlpuz6lad49owULvlGjmivm/9pEl
LofjI40/lmWxo0YM6RFiWajV1lPe7bSu1eqtpRjZax80yra2CuTmERr7+c6llc1skhuch5WU6jWX
pWVRAbYtkHW58Wijxu1FVF/R2WzXnIurp+DvUDZOKqVXGPEXT0Edh34DjYd1akKl+mk07lzvkf9M
nrWs1c+ZPvcrZuHmgLw8kocefMmyvKcXYUPVQLFOljH/68PI/TigIrZTnfl3pono9f5KXvvgwKl5
dUiYsodkaOTb9OZCIJgzI3tpG6dCKMkntTPFd6PDo9nHSW5B6JjnBfrN8dD6Z02xW3UjfHiydkji
avv7n3J1NSXSHwQBDJq4TdCUXX6J2zVU4iLUV4e5oedeD8VRM5v82AOpOb97KFN2ecmypjy5i6uJ
Ei7a9tBKnkaKcwUJojDVrS8IT9vaTw3a6vr5/nhXho/UjuT9kY1AaBs4i0MUU/ycRqF0Ryu2hn2T
WeG/U4u2FFmm+hgaJX3bThs8GEYZrcRY2pVvwclFZQAsD7lcOAYWQ6f57NTw27TH0G6ggMRukPgY
0GFWdL/cI/BW7uh2hd9HtdtDWKooaFY+FcAUMUakcqKz1RWoyxmQiVJnz3bw4UEelpXFOYXwmdDM
rZBA7Tvzk1kOwVkMKB+mfq09GWpsr1ibq6sh54LcFe3nVKOJZi5PSAToIzAQQTyyWtZDWFXVOS1E
vI1RhzggcxatHJOrpgNcIIguHF4t2RVJNulyQNwBKx/KuDkGhhGWhykvQirCut+lUFzOc6UFX0ZI
PDuvtv0k+NiBvk/xFcCGfHBQ7xAv7hg6yhGxTZJtGwU+JWMttvvrJlx4dRbhFckeyQhAfclcXBsF
7mCzHbv62KDf4KnNpG3qOqw3TRWh9o639jMnCbwX86A/joVPmAnrw66tYPjNyjg+/h9nZ7YcN3at
6Vc54Xv4YB5OHDuigRyZTIqippJuEKqShHme8Tb9LP1i/W3K3WYiGYlm2+EqK1Lkzj2vvdY/KJ1s
bxQ9wKEqDOP32HLru8Ywqk0zF8kRuf/kHk9CrEGRUP7ktKW6Syoj2ZB2VQ5l2JiugdnqDgSEdMBE
eFpZv+LNctU7DnjmgBcNaYLFDCg2GkKFVO+zwMo3sK3S+2cX8aKs1Y2fdO15tI1yI7dde08sFa6s
gKszSQwuCSfosFTMr+7wpFZyRRrDZp8VE/jTKrL3YV3NXm9qay+p6zMCpClVAY2AgcfAUhtagfI3
lqYWH6tMdup+oySx5e8Gox7jnTYXfvFgq2asffODMJ9B1JMAXEtCX93mFtIj3DnsLaII/nk52JGR
DHJK2f9YJel4CoOi8XATbc7GkFV3jclGl9p5Ptw+G19tlA6DIBPH/hKNMCAaW9tmkBydWm37yINX
a8SeJrdhyOqr5vmvRFWzOPHyRK+bNQHyqwlGC4jVJcojQICRp7zs8jTUpVoosn+QBuTAOgN7k6y3
ki2ZpmRlKV83RS6RGh5HiSlITIulHPKcMaNscg5FY6YHkojqewQ1LKAP0bi9PaZXB6WgInGTCoCJ
YSGoctmrYMIVWbZ858DXabYBavUHu1fN06xOn+tETVbKO681h24DNTQiExmO4mVzyVjgwRRCM0lJ
p25lIQeUoqd2kEKss6TSWgN9PTNYXpwKMBAoZVFEI4bnP8CxLhuE+ib7ujZI9/qoo6npV0U13Gc4
0iS7sOvtigRiZgWZS0ItqN3aksv8DzyAB3mf4BppnuxBlxGVxcAEfdmYAsKOILabv5Y8S3/xqMS6
NZ4NAMwzD9h4q5uJOe0NoAFzs8GPKrkfh0Q2d8pYJqHrYAhQeX47jhNmWLM/Sg8OZOZHREr07hBP
cBg9VLmpeeg+KIeDFZfGuJlBKQf7qPWtjEd4pszaGuhjcaDAMgTqIaptADIFzGhxMfQGVvTkfoJ7
OdX8fV3Xn/vWMD9q/mh5lg6HLu4tYJpTv5b5WuxoIc0EmAtAAToqaAkvFTIV3pDPmWXUygJ0NWTl
O4wbCWJcqx6VUB8OQttjd3vFv9Immpyc0ZpY+EDkLlcEBspRacx2dT8GtnkIIuQL8q60T3WsT+h3
B8kGNNlq3lgM4cU6JK/J4YEUBAk+5PcWQ9wNwoE61edT2VTgdanhaU99b88q5j1tWlBKU6bwR1H7
wx9VImk4LRdNqntIiJtPAb7HiDrEcO+9qjKbxp3QDX3Qqyqvd34WWtY5KAP7szHXavCliDMpbTmO
AaghnJ6GGt7lWThVj0XLeJSuE+C5/IB0Vhtv+qm17I8yDrz5ppKLtnyv2eWsfK6Hos/uLSzFEjIr
/pQUXp6Cr0bCfHY6lqOQkA+QCaxxtMD0YQBJ+USCDw0PT67MEsyOVTpjtVGCJq83Ha5Ep6aB1LYj
L5h86Uvk6lyK58MRYfpZ3kbcne/Gbux/JFi8/Sxmw1yrty2OHmRmieDFOgMj/jwXl/PuUC5pRsip
p7KrpyejnIs/WrWrT6ZGOdMRYna319niEOd+oi4jHvNCqguu22KdZRpKQOpYxg9FIwe7Qo/T0zyH
kBxq1Nfe2BSVOnYR8sW8O8mlL6LdOfGrHDatf1/xEvwg1yOsOTNsv6bjuMZqeE5Gv1zIYD0QK2Ad
s4lQxF8GHy1xnIwqQ3mS9ap1wD7kfrr3w1F56vS2lJ9QVbH+GBpbDaC1lYqyK2MplzdIaGbFJpr0
MnHrubC1hzgcrF0pQ3hziZEtddeamZ0ctKmokpUtf3W+CRQFSn7sdrgRV5z/OSjI/1a9dqoKffoK
hqC863sN63dZS7dkQ9TtpObfpbguVxI7YuBfDhYvRkHDIPkAQQwU2WJi8qQxsyFn14Ne6U8DNr/n
oTWrle4tIl9heUUWAFlwph5rumVkwn1khkWYD6fErvptphfzxpqlP6syzQ5KabSPQRdFuymaIVla
Zbyy+K73lQB286xglQtw0yKxE0+41Tqz2p/0YZ4Q48A32usT29ijNxvs8row11KRr/VXSAUJG1FR
bRXf6EUiYpzyuZBy4k7c4DEnV+0BhIyWjpBE0bsMqlRu3DFrp3dygKNPPzlr6+lqa6OtI8JQUlaU
e6/2gKQgrw/rSzk1xtxvpMQ0XR4mv9rZWWNxv9JVygrsaSRuaHMJVGthMiZ52rWnUAoqrC8ofMjY
N2+mHqpLAlBzp8h9/ZCP1ldnNNdejM9p1sX6FecmLDt49DK6GZcj3RSK305t3J4qp84/V8EoVVuQ
16H/QdNwTXBBgeh/Wspcx27f6n3htk6nO8idqr7migtY+RhQYeoPVdf21UbvjOTOrlXpCzeLU2yz
VgCKnRaTMFOJAh9AVY1ZhoVDObUgMu3x1sr67k89N+XEQ+imeI+0qJrsZH2aSjSGuzrbm2OomF7X
jv4bK+z0nNVMwI8hoiCzX5FIZGU0lKqWTwZ+afsMoU63t/z+gdLA4N4+wa83EUhMwfUTjnrQjRYH
Rd30ijGR2D4VVv8rr3hJ+0OgP7PZY9co5eKv2+1dBUEc30jlsWfB6qNws3jM+GDmBsxxkW9MVf3X
iN/PtrMHJ9gZkXa2uiD/pJZztJKvXDrWiqXE/QugmZwsRfRlBtGaND+qC0c/GUgqb8pcD45Okv3A
XgdMFUZKntFW2VkpFWnwLCEGPM+T5QIAL7/l9mC/r9V03mtluKYiskxtPn8x7jUcgAgPDDTWLtd5
RlW4mEpJO+mBPd7FhPhuoSL4PZhJ9HFQquELT+5H26yNdyEh4r0fGcan2zNyfaZwQ1HlB8iBriDD
c/kVGIc4xX3dPPlVN29DbF+OQTfY22CM5pX74pXJB8fxDPxFOIvpv2wqMHpbDxQeN5qfkO5B0PPQ
6WPsVSVKGDLq+99sCePY2/27XuGAYwDzkx8j/0/Ef9lo4YSDM3PKnTJHqRF9Vb5Pkx896DClD1MU
aysJwFf6CMtM5GJQersuINWwy/wRggSS3UZ8avxedyPQRmjLpdVu7owfucP+elsXCY0I8aG3oRXI
+C693tUMLQFzgtwU8cvj93mX2Mqmgcn0ZxmGZfkIV8F4Y9FBWLUCSCGoERpggBrEsnpxF872aPS9
OVWnKOnTP3FBsbONVLfl2Ynjrtk5fj99e2svufkEfELmsBIiu5ctWqPUpNPoYyXZV8VZbWb5QIWi
/oKuZIcWo7YmLv/Mdn55CYku8iolWYBhIZJci82ZZHalkO9vTvylgsS4prcZesWD9E2TYr104TNC
7itia3ysksTQXQmpRGdfZ9bwyU7VIEFaAbe6Q2sDLYCdjiRbNXXKF2425Y2sLzEdIEwQz0LFC3zb
smhIjNurRYbzZwCgPuCpr0TtJrBhOByLGv8t10SZ9JM5l5I3qN385c1TA4iejDdABJ45y8DINnLS
YBxXJ8kKBmU7tlLcb5yudMLzOBTyNsYW3X/zokfSljc8DbIuAPZdLgdhup35loGB2ZQWn8eBt1Wk
9ea3KFJ92Y1sqXm63cnlQUnUYKH5JsCoIpu9DIka3SRQUKXpJCi5h5RC/652QG12aTPvbze1PLNE
U88OS+hYAYZaQuxK31EbdErG01Aq2rbS9cIrJkfeB3nw10z6c+XMeq1nRHmQ54Czi4r/5VAKKMmg
wYg/5Yhthl4NEb/bDKHefjPK6K1CnxYlNNE/EN8CV4Biz2VrvTNFug3Ce5+O84AHQPZlgCC86ZHy
u0/6Tl+5/JeRLM2xNQTfAs13RMEXzRH+4abaV/V+6KT6IWjiEAyxXO2IEnLKMjjtjCbJVSXX073l
+JN7eyqf36UvTxHRPoBpKEZkkLHkXRyUNpHbALi22hfKEMK9jTUne2g722ldcGYpzDE1KvdjiaGm
G+S5RqlPQsrokMF9+iDIaSEql2WeuFWZ2bBxGnV4byuJ/aWS6kZ1fRRfP8iNI+VenkkjpW0oibaH
cXa6DWK0TUHuVeP3ocim7RSgJOiFVpl9ut3JyzFGw0bIUaLTDWYHBSxCmcspzZW0VW3qXLtpNJOD
r2bq3SQN8VYjndNuBkkqkX6L8n0+GeXXIJHXtMkX8LrfX4Dk1nMdjMByqYZuGZUTJCALdxpZjl2u
wvGNlVl+CsEWb/Bjns+jahvvWjXrj7XSBNsKPOkmNqVyJdq4fPH//iJUMHmbCdYemYrLkciqsJOc
2ZZ3ZutT6CcnhmJlgF5vVzXdnV8q1WPVWcEO9oi+cmiIUP3fC42TQiRRiavIBYsixfI9PGMDDpoi
VPeJZQYfE3/27xseNCvr+fKseG4F8SAuYuoDRDnPM/Hi3k+jYpY7fdb2Zjo5m74vsqMyqfXGif21
lM/lKfivpgjbeJ9Qlb4yFPKBbBVWqGv7yOrUd5HUcnfVyvjVD0Z7N8/+WqR41TUqA7y5wEHCXUbf
a/HotKW+dWpyefu6b+KHMY5+IabcngdSLd7t/bKo2tI10RR1LOSCOJmgul4uE8VoJtK+nbqvUDL9
wD0WQ0K35oOWaDUJYRDNsp73B7WvJcQ0ZuuQ5mZNWVSqt7Y2wZa3kT29/Z0WVdrn70S8JDwaAB2R
PVw8BY2AuAI/RnVfG237OHedv1Ek23bRTFD2chv/SLKwxIW2qz/7hWK6gRHaZ9mOko9mjs2UEar+
rrZjc1flMGSxbDWOk4kVvGrF0YPVOuW+kts/YuwED0aIsFU0IGxdw7bc94GdQWgW1pUIImxzs6ve
3+7c1VJCy5U0LFAVYiNhIXI53n5ka7ndauoeto1CNrABr6cO9/CM8S3gvl85BS4fAb+HkjgB0BFv
AAEcv2yuMOcRcrOm7edJl3lWK+qJK6ryEjimd21aJZEbl5yPtzu5PHtYVGwSrjroAPzfpbxZEsI3
gb6i7Uv2512ogIqJtdB3LaucPshaJJ3CZlaPvtSsVbuW5z8pRpgO8Ek4RAVBfjG8muHXYGCn4JDy
KNqAXex3Wow9IZpThmuW/beskPNdY1rVIem0NU3o68nlQfBcbKOeyCto0XpfGnkNji05zA6O0GVh
FdvC0MJzYhOnoQi2lvVetEfpTrg2iPiFjDScu0VEkY46UjdBCRdJK1FB2Q2JRGyW8XS1HfSWxxmV
Vd4O/eH29F43S+6PbBBRDIsKvtzloqqtCFFns1YOma9JmEzasod3+w+9GsZdNAdrIK/FnNJLmiMp
RFeJ7YnqL5uDVtEFOorWB5zP6k3jWN02KXrti5ZH4TdDctpDMtrmhpGW3YwZP97u7WIxPzePUp2g
38MPpmh22byJH1U3oXFwSLnY77rEwk48koZ9VcbvoqyVt2mUfBV0yd3tdhdbV7RLjkIcFFwFQsXl
st0glyOnCXTlkFZ+9MXG9tLTkyF4RHBN3c8aARZl5mwlRn21UUh1AAYhthJCXTaqRujw2U6mHsba
0HZSZtoI63Ad6E0I8Z8H3aZqlWzluHhlglFsQSqXRzW8iyWCPABdbM6Zrh5CwGx7bBd9N1aUaq/F
yDmYPK88x++ag18UxgYukPrr9kBfL2dKE4rGex4WGuSeRZ8H9GbVaLaMQ51C/0o7I/NUa4j3dmjE
7iyHb7MnRBkQDg+rGfUOTSRXl7ooU6RqyVAl5iG2R9szC9t+CAGN5O5cIXrpvb1zSOGQqcDuSKi+
XE4oKka5NPedeUhYwwesmesHdRAQyUEfPmdsnP3t9hYch9+9g0wInYPCNijFxbKtinkkWIusw0yW
3K1ibb4vhyH7oBZ+7aq1ou3r0Mz3aqpjJgcycj9xCboxb9d9n7Xzfeyr/VMT4+7Oi6h41Mo8e2wt
WClU0kKPF2oWebVMbDT4wZC9LaYUU0MNCRUG/g0YZMmlJuHca4UfmwdLGbJHo8sMT1MQBa5qJDlv
D9T1scKxTTFWl7mzoOeplxMz976SN1aP1XdhxwdHhYOjAHt5HBoTqAOUX69II3sXVUhF3m55EV0+
dxLanACPgi1naVy2bDbckqFdWAeMW4w/Zocv4FZahWZNrigfb7f1yt7SX7YlRuFFkF72YYpzeGsd
rEDB9duCFj9ZnXlnwlrwar23Vq6mhZQGy09Q4QULBa0fiI9L7c1oLjvTp8p/4GrqnqSyf8yVLtmo
Tdh+HGon/FE58UntSuPYI1jiYtpMAUkkT9pEqlaCr6uBBlkO4psAntvSvJL2s3qsr2UoyofRkkwv
rnvjDmboOXQa7cPtYb5uCY4nETP6CtRpOF0uhxmoG/xnYvfj5CDdIMWztB1KSz1GiWqurNvljGpC
qwLICoMrimLLA6Wz27mockc5qmaVnfI2/C7Z5Y8oHbMnJZOnlath2TFa48Z95j0iY8b767JjXWf5
Uh5p+tEUyhR148T3To5BpDTXyu72GC6vPpoit0oNWaDOKEAtlmpfT3VvjSyMSG4mt5xaU6yJ2cta
X9mGk/ZnnenW214DXAC0SbZcF/lyavOL09mYYsq4emMcQ/T/dyrVxg0+prkXmXW0bWeybbf7uLxp
RXuU1oSCJ8czooWXw9mkWAzk5KaOgd1Umw7hGU8eAStupM6UPc00pYdeQhJfHjNnhhPYs19vf4NX
lg/NK5QUiY+hWC5C5CIrjc6xB+OIi5u0y/ta3fatoh5lp6y8KrCqlftI/L4XuYjnEaa7yKqI9Xql
jiH7udX1o0F7YTW+z+QGhRW/xgrsdrdeWackWwDkg0IABr3UCNDzUjUTcjzHYiw+yfXQ3yN6N/3s
I8teS7C/NoIvm1qMoInGb9kmkXmMNTs41cAwn3ToCB61en8Xsl0+v71rvDPoHEcYb8nFFiS7BLmv
HqCtVOSs0rbIHixuqo3gXrzxGBPLkyQ6yDTwkbS2uBNjech9G+DE0fb7JHZ9M7C9gJqR5fZmnq+E
uq9NGfc8KuNkq4iMxOcvrqYsaHQtlUNEl3Cj2AepJp07lVRBAgj2zU3hfv3sZMwBLd4wl01Nk9YZ
cR1aRyXKfqSpNj3I8Vy5pV+Obx5B6gIipmBviafSolNdP9hNYXXWkQpC+A5WvoZNyiBEDZEtub0u
rs9LmiIJJW5c8FDLBGPSwUrzA806amp3Z6bCndkeWoBwNqA4CxUALTTnT7fbvJ4zhxI1YBueUwrZ
1cX5NXWzrtb27B/boFZBguYofpZ6fAQkuqa89vzUuTw5KGWKSj1lTMo6y8e13o9oX6WKdIzNPnAb
UAI/8Fvq7+tu+Jyi+XaUUlPbQVzWNllZCcpaXe0N5GY3kx+qd/0wtod8TPSDGjfaUZmTx2qcwVxW
aYCkva15VBDrPwzsAT0DfuPOTFGUkyQz2JpGbP5I4sE8I0eVbEtdH86SPljHfMzGQ182zsaosbMe
YmvNx+76uHSg2VPLIjjkfb+sZWV+P44N4dAdgYO5mfI6eLT0RFvJ8C2zjpzKNAOiR0j6UHpZZsk1
JUiNSR8DbBmdbG+laeM1c9o/RdI0uUOc9Q9lRaHCQs/sqdKj2CMeH0JvNlVw9XCcOorKKvb1b15d
gA9A+ZBqEBeydrlNCzNrCMs76QgGdbxLQ6QFpzg3yJN1xv9XU5x2QmWAgvlinxZJ3ehGMUlHg+v4
AYI70taAnO6CPn+b3zR5KFPAOsBgUggAd77M8KZzWyeIrER3Vt/AVYol9eiEjexaYSMdNRuKnq4j
T/XGoaRRoPSU2MjccNkvTjw4fxwc2hjfIWzW7KPOaPaaHfX7XI/XbvhlyeW5gzSBFjMLFmeKxaHg
J0NTGH6e3E1aPrdbR5uDrWYX8YSsro3ibNvEI97vahI5WPHUznez6aOWh3c2/wUYJ3+byd7vARd1
Wd4h1BaBOl8uI0uC3xOafnwntQVmPKM5ngd1bL2xyfIVMvxVLMAwv2xqET92aW9MxmjHyKrZnVuH
Sr6dQi3csCD+DALqqLdndQFE+FfXIH5QRoQTyLl/2TVnysjbV0gh9l1heLlUFJsgCcutOs4T1IE8
uB8MYDRGblm7SdI6SA7SDEQawQg1VvJ3DupCH6egL1G+4V1UlGnw1oiaEbE4rhGSYLlD67n8hr6V
l0qsoTfDDZS9izvjy6gqwdeUNneOnhZr0o3i913cErQHKIMdTHFXXBeX7WGqEwz4ACSYzPT5Ls7n
+iHOO1RZcktyUWyoJHdQw8qbCRxzd9Sb+GRihLcS5V7diwKFSXZSBPdCo2YxLwCy4AGVdnLXycAx
5wDeIhoB2c5gj7/1CSGaIq+vwBvhxbl0nKnboo8LrP/uyiRVH4IstVwMfONtqFjDefQr07PxX3gM
zVA++QHeYreX4CsrXjC+uDtEbQiDjcvxHpERLNqhSu9ypR93diOHd0UsN9tyKqYPBhXNlfYWwLjn
Jc/8ArewNKACV6pw4zD7c5n16V1vjhqrKhnArcxt5Q4OTmr8MzS8GY5B4M1pp3rFiDoPO2HNcvHq
5cawg+7hsiQpLHJTl/32y9rpAR+nd9ZojR9GoG27AKe2Oz3tPvPJ8EWTnNQzpybyzBZHoLfeVzQv
HB8J+HRRTF4ssHaugskv5/RO71KfRFFjPzRmGd0BnFgzA7yKKwk8QP8RcVFM4b+Lpsoean4/Otmd
VIUcKjA1PvUFnhOSjewf0m+e2kXJmszxVd4IRB74dOrI4Gk4Na7AeYoMoFhxmruxsGxPjpFzbOC4
Q44KC+BUOWItGXxDuXPSba9p3R4ZHPs9FHHji9Xrq2XZ5bFCFCIcpHjn4Vmj8EK5nO7RkbIctcXx
IOloDLsVII1DSlndY72V6JDM2UPEOBynste/Uuiv9mHrS4e37TWSoCJDCXGMghp6QYs1Z9exUQwF
3LROc8YHBdsB17CK8ITux3garWotMb6ceZJJvCaBcAjoFgzdRdCAhTKBV24od46eGxsd5sBGU2uC
MFWWHjNUDFAZzs397U6K5fTiACdmEOqS8EaIxDjDlxICBvq6nQ+B+z4sK4mA3QofpVbukabvdK9o
e+MwFpiDSISeK3tq0d3nlnlBka8TeXk0mRZzPAYkhiaIeUpiyHdF4Nh7vAmRLLXS9lNu1IjAc82t
NLoI8GmUiYSdTepOHKHLREWMZkhIwiU7N2CFNkmv+Lt4qN9YmBStsKEowvIOFcy6xcoxGqtpnXzO
zqiSdIdQbjU3aMfwXDfy7CXKLB1vT+Li/ntujxwF4tC8rglLFuF0BtpnCIwpO6e2FW9Mxu5Qjy3e
47O6VuN9BoZfLhgWKNhhyszcC0QZl9PWhU3TYLubn2G5I7rcAFF7n9apiWVXo8P8TcBxtXG6x1AP
kljZZEccCOQPCtzGM3jYBnyCjqqxRgYnKG3zc1egb2jBStc2fjYp29sjs7y/xNCAG1WZD4c6P+So
y68LxHyWYLZnZ+onmuVFNVxdpZGifTK0H3kRaI/0tPpY6rVzRvpMczGgVlbixlemB2QktwZ1GaIz
fXGa5UUZt3FoZ+cioNRHYdy3LDcbUJL15Tlfe1yKfXM1QcKRheOcct7S929q6a410ZoRzNMpMaYz
xljOr7yTqrsO3z9Aa0SmZex8aR3Ll73AIEGCWG++yZAO3t0e/0W88nv4xRlOcZEQYikqG0e6LuFH
kZ3DpJhsJJqkBz2qySJo+ql1Cv3L7eaWj6Hn9hCRBntFdV5kPC+nux0UquWSnJ8BROVkJ2IFwfzA
9Cxfl+8jiWClBR/3rbIb/VNTxNq2SLX8S07gtLLwXus4FwfWP+AdhaDG5RfB01FJ1GjIz7md/2E2
eYHa1WzeRSq4u8GyV1bYq8v8ZXOLE2focMozzCw/RxSSd/moFl/jcpq3PdvTK/TwZ9NNErxWhFJs
P22R7wrWFAFe7zGJNwFZEq4Xlz3OjQSk4dBzMNTldNICx/9AeTTZSmUrbahqO9lKbHp9gaACQPkA
sBRoTlbtZYNaM4jik52fpxRh2kiuos0okhY94lcH2UK83kQebXN7hV3flzRKeoSqDCwRWr9stDbj
siMZlp/rqCrf1SFOa35kdvthah9RR4+2OmiXA/7za+o7rzYMCkOgOunxMjWVEqEogLryc5ymM3lo
Uz2ibNcDxjDLvVH1ievHreQiZL6GT3h1nIEkW6hCUjZZvq7qJKEQMgXFOYy6+UMsldl93YaFZ9UZ
7qV6UL+PSnNNW/y1RlHyQJGA+ET4EVyOsz8qMcItVX7OUkfZ4aXS/ZBDh9LwkEbfRsfw77EwHlbu
0VePDw5O3lcQVIQD02WrIzxKFFyL/FzOxph43J/Ttqni5qlRjF/Yt5oPdiN9qaDrn5VZmT8rStNu
EDpYq6csiFJEglxbL7/IIjgCnmAn00TSX60RqcfZXfpQdQaSAuUQPQLaTlovqOT5e6anxg4IUri3
ImdiSori6PtFuaPsG94zcWspl1fmBew0TAz2HffpkmFQmpRYOzMLzxl2L57Z2dPGMmptq9RahuKi
Mu1Qj9FXDtOrtU/EIZTzAXIIEa/lTvelMsgSvGzOTR8GWG8BJXflrpBbl/s9e5BqZdj1RuDsUssp
nm5v+KsO0zZAIJEX5TWMPtLlkiCsCBoel+E5sqzsgy0X0MOQST+m+fBHBFjhYU7SldN80aQAJcBx
JzMMLIhjbYlCKscm0Ya0yt+V+HZF+9qH+pa6gG0Lo/AoH1rto+y3Xbpz1HYy39/u7+IYp3GR+xUC
JzxBBan3sr/xHGbkj6zuXVHNxYnH3WdCmnhTjY3iIq0yrgTky+YIh4TwiECBCO7b8ljryt40Ct1o
n/jfvu6m8OtgJO2mwr3sAJpRe7zdu0X8Dyqb7BBnmcgTCWL24lhpUIgf46DUn8q8LDYNClTvgyp2
Pt5u5bpTF60sIU4AB6AoaZH+1GhzvHX6sT8WlL/ftTKA/JGc88qltFwwv3sFQ4WHqtC2Fb1+Ucsz
9DrLDLPRn6o0TxPXMvqPEq++3WRbwaGoUudEsLT2yFlEtb+HErkj0gWg8664MVNiUHVuR/0pUmQ8
HiI4/mYLalqLI2ulf8vw5rktqtfk8gFxQetbbMK6sPTc0Qb9ScZ7zxvVPPayGNUIE1E9wvZp3Ma6
idRSZydA061hnxSD9OH2pC4vh99fAha2KL6xQ5emnLgRRLk5m4xyX3ZerpiVh4cY+vdaMW1QUg52
ZlzHuxQtkY8FUrqeGsr1+wouqXf7m7wy8s+GEJxGCqnXpSVU0tjCmCA2nkIzyLdGV0V3agP7fS6K
NWGYV1YWBRrxzOPJR3pXfP5iZYGAL5UZ1denboqDY45L+S81C+JNPsD09/XJ8Uxosm8+E6AyktgX
bxigTMsUmBmkFUC0wXhSleEhhGfvao4EKCXtE1Ba1litka8X94uYWfKKeFHCdBdE+8WpgPebFidq
Zz7hQgeu1InbozN2KG4XrX6efXQjkqIAZjCiLnB7KhdqGrZoGviy2D8814T9zeUA+0Nbo5muGE/l
BNc3NSuU43XU3H3k2HeTLw+bIgmirWFheUTVvNsNYdZ7Fua+KFRH6VadVRWSETZQVBOQ6MlL+dAE
9Rqk/XIdsOK59MlKggyE1SP0vi6/phInYcgtaf4gJS47J9KhqXryI7munI2vacCA+7yN+89ZVwTG
21wDnhunWUEcJuoG8L24ksJBI/+KReWPsbSiXYIdxB1jGm4ScOwrr2cx0/9+PP9uCmAqig44FQog
/WU/9XiaUlsb7R9tpDteJAOlH9R0wgi3UB67WMoOlPuU0rVxJnNjHFXfdPuSL31GxUIA5CbEWnW5
tY1UGTsS4PHPYtQK+zBoZqn/Vdqqj/ZDFSqD70qoLMxrq1Csspfd5jAj3mTPPUOxAOtddluNqnxq
9Ur9OTeZBHXNCc1kix6WWR2ttC77hhq/IXcfNMiI9iPgUDl+mJosbFxd9QHCo8Xhb1ufB/bx9v64
vEn5RnD2KNyKbLj57Gh0+cXqwXL6VIrln3FDRcfVAd1s28aO9I3RZNUfckTA/qbTlSQ3IgBQS3ll
CTT2lRSALSEi2FtG+Au6K4Jo0zh8wuNvdJUsC3/c7t1yVz03JUIFAktxgy6GPWw7Nlw1Rb9Q+ou0
+9hhlW1gP9npR0WNrUdsIjH2Y69ZxsqMX7UswkpB/QR0BzJq6WUEIrPt/FmNMaTEmcQDFGsfy8oy
M68vIZHVKFxsTLVu5bcOLq9mNAMBP+CqKEjkl/PZ+zhTZU6IH6pkUZOXgtbwyiANoIIWwf726F6e
6kwkmj/ihiQDQ3GQ9+tlWxIHGd2s6sCNDdM/FHkGCCAtBncqlejdMFv6u1qPe7dBP3Algr+8oWka
9C03iVi5QjhkWf+v556EGDkqLNB1e3oInMnfZjxi3qkVtcLb3bxqSyD3MQwmKhFsxyWQq4mkDixI
7tPNzo+/zeboS14uUCPZ3DjNyt183ZpJYYodIgjDKvvjclATJSa1PidDSDGX6o1rmknmNnHqOO7A
xbXS2tUU8hSiNAAUjvMJuoA4Hl6EH/KsB3OgpmboyoEuD7SGcqmL8aOvUyBJjUTgfCEsOMZUnLVJ
t/+4PbbL60C8hgj4RB1KMGqXJRkkx7NU6zU/dNuCMsyDpWVavged3lu7YnSwGKuLIJ62ilzbP0Ib
xwG3rznUVnbr8hTkwQ1RAuAXNUgKQ8vlFOIyNlvOYIVuZ2nRvlPT9tQW0LnMyspxRprXRCWujgeW
L1hsNg/nINnzxY2Lx4lV21kPg2HU4uzrlJVP2Aprn4pcVr2ZhNddXuNse3uwryabRkHFknYR6TXK
vZeTrfZdMJLSotF8aJunPgvHbaDF3VZPU/9IArl7H5jasDGIgw63m35eti8uQCGXQH5LhNPQQEnU
L5Z170fcQYUmh65OSN98kKuhGTf1mE25x5/1j5oZjsVhTEf1q9lm0XstU7v8u5kq/X2DKuTgGkUy
fTLkPFLc0cqm8j6Kc/0PgPrGWbGa8bHuQijlUWAM0r6BYzp+4xwc7lsZQrLXthDKHi2kKrrfB+5/
/jX+V/CzePzdh+af/82f/ypwsY6CsF388Z/vyp/5h7b++bM9fy//W/zo//2rlz/4z3P0V100xa92
+bcufojf/6/2N9/b7xd/2OZt1E7vu5+oPJBTTtvnBvim4m/+v374Hz+ff8vHqfz5j7/9VXR5K35b
EBX53/710fHHP/7G1fGfL3/7vz56+J7xU//jV/A9x7rhf/3P5c/8/N60//ibpf+dAisRrfCAFKLX
TPjwU3xiyn9HV4xHgGBk8QgR6c68IKFJi/bfRV6b6pfA/1scjU3RiQ9U5+9sT+5x6jtg+8RH/+eb
XczQv2fsP/IueyyivG3+8TdCvssNz7uHarMgGmB9BtDkSt+8KwMZJXnJ3yr5EN9jVfNzCgNtQ2oN
qmxoeqkx3FXUlO4IVUgP9uHXRI/lnd0bnqxOKtm4ujgX5oiSf4PfzQ4P465zuwD6nlf44pzu7Np5
7AyUHLfAwazIHdpgSB+T2Gj+N3Nnsh25jl7rJ6IXO7CZgmR0ilCvVDPBkrIhCBBsABIg+fTecex7
7Uzb5yzf0R1UjaokZQQJ/M3e37bVyGMy+vgpIwb4mooFKbzficGS7AchoGFsy4wx6JCHff2K3ZZ6
s1NqL1OcfqVzgHVgp3yfQk3QdjTjyqkC9K6qnpP8OCbwqscTk6Xv1dkDj5HSF9B+8bvh4rADZoa6
XkOoNkFMe86zJtsOTayKGd1NCTLlfBoyDL0NlKknqPPngoxuKSavuU+3xS8JQyaH34y3Cgc39cbo
hrP5Y0W2AAiUcQhUzNLoEziwZ0O6pqVbHaRlu/RoaEOd7JNukzSAioyb6Cbgs9i30h/Nzo5TR2ju
s7kvvLyDA9Ay0n8zmwGCLCyNCXqcEteoTRsDS+ZvkToHCUR2I1AwlVY59Jp1m9wpOHOor4Jfs7de
hDLuqR7VLaZepr4dlAMTFoMy/U3rmBLAOS8GP3KmmDnI4AhlOH7v6nOkXWGzhIOq5eqnWW1MCkjS
BrfTIXJN6MInHpYqAWe94IZ887TOTOHqeuMgJbutWAARRRo4IuD7GXE639Y14E9zHk032GZ8GxsH
QGMyx2oXDL7YzX483BB8bPe+GI7zuJWQkt333TxVazCGZYubs0SjsAus+YQvFbCywPh7gisJ2R7S
7HgL3jgUOpOgbZDTq3H5DqaEmVQy7B22oXhk7MlNhN/XWc196mH46Y4Db9cXhLTCEr42w60h6YFN
AjIBt/FdWtcx1lob9j4V10gTQrAoeuYZFCkqROYujLVHPcnJUB73bnhoFd/4aeAQoJdw3Di9I61L
dUlgItBF7PkUMGs0M+Dj0BECNVKEJm32xquP8+LYRx7aumi4sYWFFS4BvWqp8FqLYon97QlKaaWp
tzgfDJr5OWBbCumdrTGJS8MeXWvSQE2TQYoJuMkdXFF0Zh3ulSG5cVs9l9MATkUXLyPVzfrRWPWr
wy0/BP2pHpC5uQlsZvOvREbLTg7pRGHyPqdBw74BOcIo1hLDzh9qhzuoQxAL3qMG2QACCb7TvreL
p34CkAhgv0FqOQy8YliAVZOnhHTdjsuue4pBWWsoosTnC8iY+UY5jh556u243ENsKABmFjZbaSQ6
uxVN3c90QTlWLpswJy/01SN83+lTbf1zEg5hR9ngradZWyjgnLjpo86MtB/ztkeASwKGcZNY2Gtd
D6L1CiFRu8PkyuwzhAbA+5P6vN0vSJv79EcPCZ/YSRlVbGZBblDcLOQ0h7N88OGYhCzd6OFS930T
oopfu/twHueeDsvAvf2EodaXrQPgn1LtFkXbtE8Jetu1iOs426GZr39t4pqurNepRLIFJmhOJg/e
WvOIjl77K0fo+Vubg8Cwtw23dOZz0NFWKz+lvLNrpZdWH/SYdJXnvOSOSQmhEHrts2y5O6WeNXvf
hNFeNbUuRZA52BrHpsNSdEWs29b2uX+QOtN0tPUL6rC2rrC3nByNl1bsp4GRhcZ6jK4pWG2Ow27S
Cw2Bf8BHDCJF69zn1A5hERn4p/BR4sHCTKjvrabrtvT2xhv0DEecDLqOuqTWGxg2wXbq51TdijQe
3kRqHKyIudnLmevS1Y0+wJP7HGVm5uVCntEOX5cPpkaVzRb9Ai/6XTvAGuzZ7IBAvqyjHDZauBHf
cKLqk2lSe86JK2LfSnOo1+GCAHvij7TFaOmax+UvYP3oqWZZqUYAgfUCfBk1JCynhMxnvqX6xvPc
Hcn5qJFv2l4TjeKwaQoFgXdyGJomeZCeGk6Rabp3WGX4yzbD50LHMHyP8vEBgKGWdkj+okoPL3iu
wW206QMkUDWVQfwA8/6KGFs+XlhOfopV/ghTrB2KFD1jiRQX/xbJgUkCUHK34GiA7G4oQgWvUeHG
qINxGUPvWGWnpmvTUtfxchn9QT13KoR8Pc5UFXn+eAYHdcWDi5E83ZhG8S7mcPtEGkFpAfjuTTCX
gBALOukOl2yjzMn1OWimzbhWSRAqKAasLQeto7HwELpg6YBwGSRmbHGlcqEpM+7chxFygYdHgMa2
aecMQhETvF+MvY4d2nAI3oHLpF2S72CN2rcA8BVj6AEQ0TQSMKAmmD+2wHbPE0Bdx2YKuztEVfRe
ISBfXil8eBqBWFD9bUWiu2eWNgJfJN9wTuaA2/YPXrAtFBhdGRWsHo04cVxcn+uEoDJYByOu90gx
XZ9C0QSKNgIeAxqG83eb4lXdxdikdkUGc863bc6aU9ThTVqJQG1hg2g8TVNzi+URrpLNMEdT08Ka
nvvnpanBNHL8vGSpl1PC4dMTgnQeTaC8epeY3gTApGJhvjM5U/fJOkdxxVq/vUxSJdONH5hloWYZ
zjmMFO9pLXV4Xkx4G2gp7k3b78U1yFK03fdO+GVjbdQWjMtRFmE3Ts9bI/2FYoh0xrBIARKDolBW
0bJuNFGi3iOPQWAmH+XP0bwspMhqBUJs2EIijcuxg8CzOY88emxYCOE6HhM+Vphz5/fcx5eza8BT
yylrXftVB5OcKRbGIqRw9+qpQLQJG4psYBw45Vzh3yHDWCNlA3vTYT8tyTxD5OLHU4HAs65+rqc1
/dl29oEJf4K3P5rS9RgPqKVKfINTSDegVPtv8ZAONfK6Ta93ucrST6hX/Mswo5mhMcpQdsthtNDw
ZopmpkM75QuyNq+5aC7MGdz8uvE2bGXBhtgtOjHj3oJT+0sEKZBZnva+NciYLVc8SgfP+OEOijUM
1byps9HOkD65syFe2iySiCEU9Xnt++xkBARJTW9fNed6NwQh6FU4R/lcBPnIyrzpYrrgSSslcFdI
+0Q4jhcnYsZX1Q+vCwJJ62JN/CUosTq7NwE7d6B67gb4JW6YCu3OY5nHyy6b5bKHddrzy5orH0J1
xacCiQQrcGgLqVs66m07Iv+nOTnBQw+b7vEwzaHboePTNGjan20TJ1TIKLzFVDy9sNU6yN7XGkk6
HuyRsLx19guqA11FW2suvhoBP0hMKdJBPPBFEYMXAbt+dKg3RAbhHt8yyvRIxZc1Ascnn70nvfhN
XULfYk4NfKqVEPolrBMEkG+Sf9/4evCl6hDIbMy31HULzEIii77g63OHGYqkX/hih0PdimSPiO0H
NBlLTpuu6TJU3ex1GtKlAns+/xhHUIV3fDENLDkucy84ubP5NHEGoBjRruqVy144buaWWn8wCAiQ
tfuyHkKnItaqD7c5C4tJBKWRbQkimobIO+Z91H7ySMpi8lfNaWiC4fvWdwFiE6CvIBHqlqoT40l6
c9xTgDQBZNsWsrbnOUpxUkK+mWxl7kT7ti0WXsIotevJbgLIuM7NW37MvAHxM8wLQJfd5mbCTmyW
z0Gy2RzOe6gl9hkonV3hkHumKIJHk/qShRshF07iua56Cbv1QQvs1WweLa5YuzHubmNdj0shVhxX
lCd9TxmMhlOJ/52NniAJwqGRBqr7iUkMCVBs5y4KKVYk44bV1RSue9gwh2JSI3jpcI3YwmNOlGG2
JF/CKnvfQl8T77hDieeqGq9Yt9Iai47tKbfIYf3QbYqCOh71EQeBUx3Nx2H+3BCHGBxmAH/k2WxN
T2clvMKfPaQuaSLHhxZxIT9kysOGIrjpCq1jMXmeYtKgkpxTMlTD2OLeXZf1osY4Ns+4Rq6p5X6t
WeX17RO+1rQ/yc6GW7WorV00nUGsWCqmJ/Nj5Ijb3Dk33OVu2KcRVzD/ruYtIUHfFp7h2SsJLQ52
oYGlxDVh9N2Q9vKGgZ/7pRAXBmsr8o7ebdx2U8UR+kd2EiyQaacMl4XS+h67X7zEEc8/mxb9UIEK
+AFGQuj61mSaKlPjRCntDPUHjTq5gKVBWIhCM/csqRQiiTgEl0Pj7XzcXZwGPr76ve8k2Jy4VJFH
NUmBJTkoZkkBY0OS7kYnhEMkRJ4UtedkvJvQJiYfizVjXElElyJDaJjibwx8GEvHdjXyio9XK0Us
HHlQGFSNOw5s73xuOOyNiZ3qhHLdXF9UpdQvjeD4dtfnInhBAaN1YWJ7rZJqeeis7W6ZqvuvZU2z
kQZe478myNpEY2V5l5/9WPb3Mh9Iu0c8YIciLuoh9vEju2PQq4sLQWuWHyE4DXDvmyHx3/K85XDb
BoN3aZs6Odjeslvte00NE1zTv3Q1X0GHryf70LJg+tKYQhbDFrFfphvtTgZrQtOc+x2elgV1LBZC
0V3rO1iKlmDsa/x3OgBsymtx6y/R6B6Ji9uiDsgWUQipfFsyaHWwuGlYJy4zuJMjStIUNeTIDez2
bM7QDkU2WGMA1VhWV4RNMdvNoLS+IhtUP+YbmxMEprjmEFmcAW99znx2gnnQGRTykHSWPDSxLgQJ
L6m3xY8Iqjy1tS/3wYCihibjEt7bfICVdWXrbPacoCig2PbJ5dLlGJ4jVWXyIQ3umlexTYs65bbx
5NEgohk1L1+3UrZbXZ9Bm0HX4/QSYRLtgHRey003/ClrYcEplxGp0XdR3Kw9HQOXuKNn/RTxEmE/
TBe+oSu7N7XIRenlItQwLEXie90Bz7iTHAZ2lLm4yYwbpvc8ZtKj0+wlN4vIQigcalQ1uhXew8pb
g0sKqypchOtjcoUVzZnflCyOsJaE6vYWsLfkiNGLudetvMJkoEBtvaR7SxEUekYFkh1zr46eQKTh
H229xFdhbBbQCF05rtJr2iUeODvWFKF316ilcHGlBFDybIfAR5Wj+ioJO3MCsnq7a2J8D3xpbieO
jXXuIZOK4Tgol46tHFNzEU+HMEBYzlM7tPEvDmskduqjRT5BLjyJEJYx5ZhMWRugyepyXXZJnXT3
2dRsuSzaPoFRmE7p0uVfXoT1o8S5OsoP69Rw1iPeu7t08Ig6uMaDPo363XyIWVb5kWMlxlZPYuif
gMh7FTn54c3Mf3VtincyGJ+XHuGzyCG67wh+lN8+OL8+qAyrm4yJ9W5Gufc0oNLGwopc2KAOJMs8
ZPjU3yaJaw/+2NGqL9SsiI8YH3IzPOow+KkCcQ5nPy2kUFVvls+Qew1EItOxZtsjFgc5fJnt53hN
QYMC4tWDh41a0t/rrIdAW70THT81vnfnkFJ77mvGMUOLUMzw/k4t5io8vXE5HjIdbJ+k799hSfPL
LG3ITg0D0g+WYKJcke9jIsMfLSLKcdDlWGPo+nMJZQXb59nLB8xkcgxO2nQpyFw3oPebEVMieD0A
AEeGCHpoGhhYnmD+OaihefZBQ8XgBUUnnvafDssBGtjwkYv+mzZoiIjZ6JoMM9pxZGXXjTRI2h7Q
5hx84fekwdPUOvKSd8M2Vt2wzvgT0kTH9YvcIkgfNn3G/XzLVo07Llonmm/LHaCiYGMlj5jiXPqg
O7ouQUQwBh0twbkVoKXA+qdkmzwMo2+OzrPwEoRil/rLjWe62wglPJMioVtiwcLbEC/e8rNLPHXp
BuGjMOjvfNuiLEmukSnRtpO6mZFd1+THUCz4S5bhDvWWQc60pZx0rlJzllT+NL3ka3qvg7yHVq8+
92ikfJxP2AAg+uZlnMgvLK+iMw627OQsulxMaQBnluN2GyTLLUqtkPZpesh0gMEZtq0iYT/rLiZg
lW+f2FK/B+BqVK6Vx77xmrPp63u79HDVhrd2WuPHqMXqwSeQ4AzwZp06PM1HA6jKAYkJFsQ/jKTS
OYso2p7hJkTO3xESh7ece7thwB+I25+ibj0h2ckVbAN1PxjT/dK2tzogyzHh4rGHm6VED8nw8I3N
ufeIiaro+p0DLwtXmP1CyGdMQ4SqIAYZn2bfbkMJlj2jYbtMRyi37gJPPG2qxdzIDutdLu36ZeLs
CI7zN5i6Ppp+PinYD/eRXO8wTBgpIMiPAYp3fwO2e7Wi2StEQURDQA4CO6szD2JkICkCfovZZjxn
drsjSzgcXDrsm15ZimsIjxNO76INlXnCrxmABMTrce2nD6kOPscWxS8saI7KYUhp5yn/kJgAaYg6
vHShm+8yjNDoPMhnnahHItj7nAH8keMGR7WBuYDPfraYwsjcvyQKhSlrmgmfa4NraM4fTKa7U8/j
DtVIi8QzgDZnU7lrWDdsJ+StXv1lhwHI3cSzj4iNN31APpD+ABQzPK7Xumgu2rx2NOuid+NBmFQ3
222Wwru+BuZcJ3L6yLmV8K83x7GNT/40ZhRBZVN+hwREhzZSJCGrmjHm3sEgHpocMNjHZLQj0I19
j7pwbH/oPHD7jcv83EDp9WT63qfjwMMHzbPoOdnEdrZdHYJF7b8iYERWnLQQoQLcU9arJ3jhzOoO
DgiDV8RQ+xRTsbRKG53uZohTHw3j2ykamMLruXg77LAJtb3PvmaFeYYxAoVkZwouBtw0dhmfBAvU
ToONAG0dv0mdk8ca3M5dKkRHp6F5ZKI59bJ/ztT2AB7/c40yn47zmN5YBNQiQw2uaxSkYQxK4JRc
uisp0MdrVfKmsZQgYAEyPe5wxaXPgZzGAmOmjnZgOt6MKFIOmULUqc9v8OImVOZ4Z6E+etX+Jo7S
NOqgpnpD5yK20g6pqoIGsFg1XdIIwwklm7tZ+C/rmBx8MwxljOnZDRzi408PG79DPS8bNsnKlZmO
z01nCNLEl2OXz0eXLiejFHuqh3k91wBE6zKV0bFO0ECySJo30DX9w7iJW8jJDoIreYlaN1XYw8pz
Y6fkHay073G2EQpqOfgG2fSygXT9jN2PX/JxkDuX6dMiFtBeuHnWqeoKrsMTcivp0CCcJYtU9xo2
6UKXuf+qvfprMF3pkPS+U2SZyrx1vyRekl5ip0a9tle7JsZJu6FpRDcZYbyBjhQ/VYYWr9Js6l1b
x5o6lyJ7wdc/BIj9KXwSrQ72BOfIsYnbH2hwcMF7CPAdFQj9/G3JWEGC9aVWIxroen5J4iF5hw4g
2uHZwx+fmborcisvEKZ+bYAp/XBk2/Ml/WBN9zrjAwWmCH/zOIb7ZR2OsUyOi2QXy7afoW95oUan
shLBtogJDZe5PmIDpgoz59gdYUoegzon+924IPuU9F1fl1insdOMY+pb5M9vYiJTlY3Zt5SJd3Qn
v6JtvpPXlI4xnG5RF66FjQgGOnNUAEnByo5jYIOf+ZQlExoeBMZftN4+4xgH0CzG9H5M5Q7JVBcb
ZROmCUEcfrYCGadQAUYL29XZhPSKfkSSGuaYTUfVnJoy1mhvmyWZcLDIHu4aNaV3jk/4NjN0C0C+
kTPUrFmFFIA9BjBpVfO8f2uzPrnk+JZ/EJ+Zz8Ajb/5mnMkBMFgzvNWtMHcIlPc8bBgJa0os8/Jb
VFxddAAehIFbG2MvXg0OH0HBJNPfFrgqH7gQOwSfupOtu4HQLUu3F8CXV0EdQsYnNMVe0szF0g7A
rntRa/s7i6FCjc+YbIplNO77STzabVxINQd6Fjt0Uo4/Ki8kbUEm7GdWYrOTxtHxS2Jmf/FnJ36G
yVTPFMavZnkhsrU+ToS0O2RjZE5Sbw4ZRYFbiLzgX5fyOw6eCjmBduTvFEZb0D/JKdpjaAY9aysR
G1s3pACm+GNV6iIBxFQgNuEihQs5H8IVKRN+CwFKvws7me0cYGkRhfNxuPUyclGs8743eNbuA8hV
IWc2pQ5Xu8sdw6QZacBgdp+wE2a7oPZ+4Li57baoatOJlCar4bHm41LanhcdYyLGACGXlbBT+IOE
jpd4deJy6cf+DQwdXAKzuxuZgD+7r4Ew3OCfHSI1oP7GEwYabgjnAsGORBMP46VfPPE3T5xhZYcK
Fc1m1DvUFFG9k4K1qaSD3SCooZ2JpMXLHfoFSeW2mzEVrXdDbNnbsEn5hSy32EL+SJYAK5A+qeak
LbKY/Zvi5X8lW/gfxQi/CRj+Vtzw/6FsAaqBv5EtbD/112ez/iFbwP/n32QLxIds4WqFgUAU3gxo
I/+PbCGO/wXMRwKRNoRZiB65Wpf+XbYQB/8CSwAsz/CVI8wC5Mv/K1yAogFWZZRWV5gEODxZ/L8R
LlxFMv8hormi4f2r7xJhosA+AiX7h0h444DFrjP3q3Trm4M3Mu8dgzz1D5F6f0im//o1VyspGLIR
MuBxx/+uE+pyGwQblnuVBN3uuGKLVSUd2kMo0d3rGsU/XOhAWNEhDinTrfcJDB+HRQbyM1na6YJZ
IATsU9dgEkIkXrp2slipsn+SEv8uZ/rrz4RqHn8HfPXQH/6JD2iQ8WFC2YUViWKzX5DPZ6ja8vpm
npafNW/Zpcmw35kgNvkH1dxffqg/vogr/QUZp1B4EsiZ//iEROCaNZNhhcKufXStmV4n+LWqJsIy
cJtT3Kv9xD4Vq9EAcn9CZCg3r/GMnkolugpau/6Dtuu/eTQINJh41PBHgZ7yh9IV7lREc0LnXq06
BE1q8XwJs5ZS3//T2/LvUpr/LJ35734NhGN/BRFiu/Wnjnk0waRiMy1Vz5XGEAwjeEKw7f9/+C14
X2BYgjwRga6/f7x9MmAonI1L1bRbXrSwDO4ylLR//0t+l+D99fgkQHbDfIZHCLLsPyR4bJQuy2Wz
gq/Nogsosysy/7r+MYTnDMHCDAGvAPpUf/9Lf9c74pfiBIHs6Mqsh3QWEt3f/2VhZFg3WRai43Qf
g+yb+y0LsbjMu/oj7Dsg7FepdkZFAwqwnnz7+9/+X76962/HCQLIHeoiuLN+/+3bhosK4bhhlYA5
TPI+vU+YnR///pfgOMSP+e3tgKb7Ks+F1vCqLf0zurweUA+A3iiqsffW0hHuLiKpAZHaohbTC9Te
7yxf0Vdhm3vRLqr3W6hinDFbW7az+ZmHy/Qx+Cv2GKOPDTG9mlU+6hnNacuIu+HStSesMwWsCtIi
GQb/ohRVMlQq2YpUsABuBsq2OXlno3UQV0gf4gdlCMo5YZvKkgQzGSz1LEaeyNR6mfXaVHqKwhuj
SftwHbEWguvkXcp+2wuRp7DitOJXOsbeM4bA687OzpYrvua1kDiUKzEmFqyctLu0WiRFBCTjjiDs
DW1y+xM7quEnCI3oJxaUudgYrZXzWV9Bwsxu1dIbTNsWkd74rs1P0QjRI51stP3YQN85ASQ5nDjW
GS8G7z8mHB6A1tB0Jw2t8Ukpmg1D8D4nwkEe2L3aFMaoHq0K/jdQEJ+FanqAyiao02BqwUJuxQRp
qBFhURszlBl2HLu8Xe0rgMfrdZudl97Wxrc+2gCMoo3dPutg9aCSMOaKaAfUshjiZgPRYO4fgSKz
byZq4awZm4FCU09I2STLIUvmmqoeZrl2HcYj+jkMBSbE2aexJ/e6J4AlgNgmiqRZ3nivbZVEOkau
91IfBhziFLd0cNReDw6pSICtdZk9zvE8wHk2ZRgjrznlWJFWNvF7jNCY3kOljrCUKC/7xJvuEc6W
Yxo0JdXk9/bQx9IvQ0h4mGVP6+w91vO0HkffxygqXdHf9rutMd15RmxebNF2M19hCsuG+KA9G2Ic
KeczzHhNweEFx5aCHKZVwqoqICL0xt58pPN0iBIWFKB2VHpgVHXQWkDmXcyueW3Rbhrp38xNiNYc
s8M6JveY3j2KRGzVVjcDtnd1fp9AFnzsvTg8dn17w3t5G3SCVNAu2wNoFB9gefei/z5F7dl487eu
Rj9Tr9OJ+d0bGSJ7zGp8eG2CLIhAEVuGWJVRqJjWgkCH3ECdAcpOrclcNfqKL1gMhFYYR5JtoP20
CNrH4VMPW8PB08I/5HNelzKGLSrhHmXr9JCthNEYUGGEo0Z3fiZum82FpfZjVcHnJeggsRYGiV2Y
25hho2yC/AhDSVTOXbg9Gm8Jj3y07J5p+YVcBdD71tleQs5t1cl6Qcz77NGrwKS0XVo1Sq0XDLVa
ilUgSubB2IPpo5t1dIcxXt6N7/cIbujeQG2uoXMkd2LrHjwsLl5y7AHvQ0Q+vlvI6o7oK+6w+Mrv
O0VWZLKMHVJfNFJbtP1BgFFboxR/Nhnuk3rZd7L5weaNUWQ16hLtpSmtR3SBTdVLH8bnniztDZP4
0PLgwzaDBRdg/UR/s5Zel6FpHg6BCSzGZBAdZZCchNPTBP0amjAAES2CQEsvjtX3mqx7DEpu6nHw
Mefq3wJIYV49bBW9DGsatGdbCXjQAXTO7dYs3nePR6xouxxosEhE692K+o8Obo0KPFWCrj4erQmo
pt2SmC+2YsquEr53Of+AkuCu7/Vr1kCWk4ABhPgFg3f1eh6u5BgSbNJymHcBzIcgZEzzvQwY5IOJ
V8XL+hDAkh2MG9n1XtgWFqkZeJ3a+8XvsyIUEcHRANEEz3GWm3Rv9HRyo/gSAjq1dI5OpJ63mKr1
044ekghi7KYGfMX9MEN7UGsqzfo+5+ntjOazGl3elL4mrIqjLv5KgFXG3wEmeOPzl86IN1CN/kmR
j/rtv1xb1xBeVL5X1nmAS/r327EFvRoT6XSocs/bVthM3dDtQqxy8VIQlmOfGS0tAhg50eMtlL7Q
ZCCLL5mPeWKB0x6wV8XMqg9HtlumiT9m2PvHODeTbS1a1fdfDhOQT4aQI7KDhLOrnJ3c8wwC1q86
xnSiCDzPg7mwHeH6HM28fqxNzr+8ZvPrwiDFHbVWVzO1q2dyTZ+c1CeAgd5cLV1CvncIt71vEEhd
U6e8YCm3NFO/0taTnzPmOzDK9NmEXyy2YSx9X/To9usUXFjbLOoLj194N3m+vvdJjX1NCA4A2a3Y
qdz3/dyDUg4XNyYr/izg00Jm36kx1hEAHDiWIVkG9mSJtY+8hVYre8T2dkO+hQntcFxg7frknkNz
DjD/9unmdqlxF5Fme+B+xObKHzH7LHuYyrMyj92YYl/goMOpUaEZatQV9gjob/+dqXQEZdF6oVc6
3eFgi9mk7rJYgAmJaRl5gWethVA0nOQ9WuYIFw2xBh+mly0ZrdswP3uSG5hqwgWLdoBvA4ylmI+8
inFyGRKRc98+RkmfqhJSuxgQvjCFWhftGHYgyucYswLWoS5NKBDF7CUa6pwpjJbpFPmpyysduWQp
lN9gVjMMHbAVrhPyFW6wEGjU2eayBLTzinQIwQGgrFbYosCeqtabPAWTbqfJxA5INYPIQbYBNkQt
ZwYZKTHDnI3NQfuWjIn44ddrmIMWUOPISlJW/yBpZzmUa/UICZ1dexB8PdL8hIUHxz3ogpjDDZgM
0axtO9QNHKj56zzQh3jad4PCjQ5hNZ0EZFQH/Md+YFwTJjeNAmuxmkNcHbfJ5il5TonO2EJV3Jng
1Ga265qi8xfNgK4TvSytWVYEdtdhcxQ2tNu3PLNI087RrL56BvMQSIfg6KqgiI9PIhljXS5tEC2Y
eINTV2BfE0fVpJb5RXc+jug+ZcuTs4gdLTluh4GOxCHPPsWz8DDC/90CEForUKXkv7J3HsuVK1mW
/ZeeIw1w6ClwJS+1ZkxgZAQDWjsc4utrga+6O4IZxbCc16QsLV/WAy+E+/Fz1t47kTJs7BxObpl7
Y9t0i4hDocf6BJLldCzwiGoNhhpe3PCG5d2dU6fyOTEM7cYBsnvmXxkPIZHf+feBc9xrOxeMFefW
vua1ZyqntNQeDrNwp3qjx5m6ms22EsGwMAUOjaEjUqQhluUlbnFIAwzyuzxQo8tEnIU0ZfQkIY15
GOBx6TBOPK68H7/3qc1ip0UDoFhvJmOyLW2jM3hnlX2bxm7nMFYGOA5Shd5ux5LuOmCNcfakMZan
k5t2uIQt9aLOPWDgV61XfbSZsJOjZgMrn/mOeu0RfyBuBMK8SW0Lo1VeUINg0WWOa0weDVvmV66B
v+QUawLcjqr7vMrdxmR/G6M6bEeZLEHp+b0MNDOOLjpfn5n1jNKCZol779toVkTM8L30LXPkXF3V
cT52Aa4pub3vZcmU2YoGJAFdbvrPi+5mxQlsCG9vcDOLHX9xElqA+OoKYHN9OlKoeK82rdAH/F0F
/LtB6jz7NsGRO5YK+7GcMxgqheV/vmdSsrCIDbIMhITnp802uz8KsrK2k9YR3ksAt3Y5znr0tPiF
cM583o50CyFujWz6ENFnk5VBZi9TPHCOSCcWo5n3cDxURueTC7R0zAJwQ5mvplH0TFTmPLppXUm+
G3Z+OK6pim+G8Yy7lOHcFZ0OgqEtCxr3lPyKqbRE0DScKDfSaHUv6P3UujNtFSfbmdnGNdiw5V0q
s9KHfY6c8pIOoOWFWIWkeoABKoIPvaIeBSBY+eaGpse9b6fWfTGaWhqquvXSTeJNQKe2245XPjXT
mxBlQ/qmk3Q/9FkuN0apGCjzrqmnWtnmlWVFiFFx2onflK2s42wjdwmA2PIMCmykoTJn2mr52XHk
Y+RsR1FQdX79COntxnyLa5jExCmsY7Yz6hmUfzK+JXWjlfA4mmVv3Eb0G9+pYhARbfJvq3oxzbAb
Bi0OTPqoTdA7Rns5QKJroWP3ehYmrbCO7pT70yHHZMMLp8pWMuzauXvRpmQRoSuztuUMUDQPs0hl
slVGUaSo2rg8lpVomimOBtve4x4UfRftZL3rwkGYapqaupZerb37tjYUnAHhSjfgkOPeq2M2zaox
7W86eJDctnAcTyWLfh4keqvqLToPuGpZmQ6l2FgOb20ypmrnzF5LAxt+GONM11/GoBNp/qCqhv96
GQ2qxmKOWLNGE/vvPZO3/KHgwMCMii8sOXp2o67cyEtvcxmZRihgNeGYKp2xTZMPBoyhMVBIxJQu
yzG3VPFqxv20i0c95W2PPTYiIkBAsd00eWB0ElNWOXkht6wXdcH3YBrlEaNeZBU51hkN4XweM42l
oYsU0GBZtu2cjPci1eiQY8dZ34KJrS/Reo5BXH0P3TjeSmcwp03mleX1KP2R+oKNlOh4FMBIihyO
TJs0LYq3RJFNF9YI2IdN13f9Y44y48rMMovH7tZAyl6VqDRI/XH1tCXA50Z0udsH+bSOuX1YC84v
cYSqOJ+S+a1RxJbw25b8SSrJOWZyJTu4pikLjbNSRbsncbpN7p2ygHPDp+1FKw1nCuJMU6fSHQr7
NOpee5nTs7jtpgp9sBARVDDeE0MSFoNVRLtSAeuFcirqNkQk5d2xNUA75R7eRKFGRre/S51RwtNq
Qx+4usuHYIgme52mEUSzQizhPXEoSvtN5E3L8tBHpqiOdtrHZ+5oRC+EVmdkaLD5TGHCZjhvaVoC
vmQ249NhyKTz5HmD5Y08nYq0YC9Tc0Dy90gnYnK7ficNET3b0mJXLplL3uAZn3tbl4JhCBhHyHoj
Wql4jyna9qbyW22b1nP7AsGZ+rsZ3wX/ohn7RYM8wYskYOqzYkaRKy56jK/sDfqlKWWJ7/ViZ/Jf
7IlMs0wiZhkaw2FGnAnSMXknnI9NbyRj3g/qJGEa6lC/QQRrHXin31vFOxh3xgg3ByYNCJ4CWY+Z
l1xZaGeGAP6z++9hBmOI/0HQ92+t4NXxx7UcoSMRFKj6fi/dETdPaDtjaEXLru6FhSFikNopVpku
urZd3VrGfWOXxnmGfAxdkOy2Q9kMLbC54nMp/N47ttgIHUmEJs3RZvYEDc8c2dzmqWb+yFJv2ny0
yf53APN/uPlfDGC68r1KX3/VmfK//2f4Yjn/wuKEFZ2MNAd1/zpi+Uczapn/sixaR2t0BDYV/KNf
hy+rVw9zCvxdSP5xOdb9t2qU4QuHBuyTgPF5VRGO/ifDF//D5emXvqZOz9agx4InIcGqjHk+NW9h
7uWMq0K2BTxJaZ81yYaTpNo2S+KGdFtj9EMmc5LUlQ8wdN5elM43xkmbLM0vEi13WLseSzgHNDtP
5uyc9Ul8coEac7IuJdRM3bSHcUwZTJqTtZusKOjiqnzMAX1PyMrgI1BklX4Uml3nbAw/Lb6ZpS/p
1fU7t1huIqeJNqIyxRnTGFQr8Ss2RsxHOrYIfE9WsioDnZre4qhuAovaL9RawUaclHetpw5pRq7n
MvSPZFjHodUgE2ztTFwnndGzUyy3Utr7mOnORWpV3q2TlcPNmC1ZqLey2MLvGuQ6tlSIzDj6SKuv
hvqujwgsQg9rIgK8EWivgqrNWLKGSQVTxBkO5uMIIlzvsojzUtU5/kOvN1dE0NvoJPLLZjAliFLc
7MiaLd56ReQ0kPZRuQNCunLoQ6OKQJm19Dhm8wsSJTs0TNqfSzmdK8H+ORgwrEaOe106yj34Q0a1
GQ+nLvfJyPEeeqy7RreUNCGyByyIukMJK3sj+sHZ+vhsMn/mDDFrwDYvtZpV0E3svEBTAVY97kan
kSgX96nR+ndTEORXab7AMYFA7raB7wCAgs7d2yMCrpKd1UiWb9GqBSkLht4rfhtU9nAn0oo1p+rj
Opjq7gF34CqwNThGz5X6s+aYkjan/uB7NN2Sy1mqjQO0UjVsag71rIEEoXPic0f2TWiB6gYxm2iQ
4eQlZ2Ql1pi2AQCafKSu9i97GhA4CTbf6EWOb1Yt+kOlFQ+qc281OMYltLPluswA0WvcKNYmEmg3
bMu6b5wLDnkbvDK4j/CLconccywb0EsJyqS40q6NKHuv/GKfz5g8NqVzZtYcoD1OQAg98stIR2eE
fAJRw/CW6Y91lz12Xo40C1XnW4I7QRCluQymbnSA8sfoSrD/cK4utR0mqP3BnRL1qGiyn6Enn7eI
+7IdNpq3MBNa2Hok4JhVmWwydnVGCLkdDs4YvacFb0waTQ8YA5nbNOvMS5OWfMgMg4Ed8C4V2SIO
8dgl24YT961n0xmN9ZJii9aeERIYBYhH1/rkt1P7nYoiv1AGqsklRRmoslBFR+xm/Iuid1I+0uJh
wXIiZPkKC4SWiRvLG6TdzXM1eVNYWHrx4Cr4+aQ2eDmNLAsxR+JFwXCjMuOSM/xwqzqvxWk4rgg9
assbW8xvPjmtF55Vl2e0b1GjGFm6msC2TWgXkr4eHSdwVPCFYqNXbnuR2u0clJHoH4bUAiiLRXKG
B0n1hMOcf118VJ2V2WEPiFwNBwWOvbULC1U0ZlaHXWYXF0gdlxtdF9kmNSSUCaVo9mBokXGVV62r
NuVHhVsug0C5YM/5repV/pBz14HF3OrW/SiPIUSoiXO/RZuSooQMafq6baA35G6rRdiUD6nzaiVi
PaT0Wn7RWhn6P39pd0NDlRHktIRJmI8X+htVVwo+z858TdE1P3VuU5g7QNB625MhuDXmjHMY6oSD
0HJefcubymPvTDBIVa37W2Pqk8eSQNQNJI0RKF3Xzkl6B8U3I+5/mqX2Rea14/VEF+N7b0LwpsU0
HBc7lW9ZW9NKr2Q07uah8o+oMVhmtDZ/swbXCKXbwZ9O2gC0v6pMgPQdjsxmmewWGzyfDpWjHjG4
i5HJQ8KG8YJg37UWNzDLxUIYXhv8meOybEyzM07dQHsN+o4YuzaZbsxlcm6nVu9O0WgY70Tg0JZc
Etpxg51MB9eMrddCRByiPs5TDt8JFLGjPJZ0/7tp5sW+Ww9dXT0O+zTy6TCAMO0qFLBH2+bI3M1N
cSFszXuGiy62WiVHfGGrOKbTbHOS07KyDkVRRq8tPRVBN6hQ37KROl+IWB7a3Ohv6LaN8GSq2Ees
c2T96Rbt5VX0RKzFg86/fTssxnB0bLKQliaPdjmbKw27jyPlbHBEmEtpvxt2OYDTR/o3erD8zjZx
I2psd4G78/uQ+R/tdXp44dR0oetZE11KZZ5LWpIXdOuHJmBTZxa1yIrzLRRp6NOCx5UJjYKdSLg2
Toa03qGSmO4w86ETm2w4ngpkvkt/Xuc0PjSL04z4ODx7CY3L3M2087JEQ5WNvHVlMqIkKVC6wwdX
u2nIrE3faMZ2zA3jGfVk+TZraXYfmzj9m4MQJ1ww+PfT7MwD/K+a3eDYzTExhpglANjs0Op2swNw
LK61eMBIYFHjJU4MDzamB2gdbEyd3Ai40bHKGwojdyOzcdxPriU3dcmiVzQKQ7OBsUmU48CQYMZ0
wMaGI1npaQcvWeM98tr8NiPfCrEuQC9iSm9nashavXj+iUkLDgvR4hy0qVQPtubQhOj73WSOW6OW
L5HGzt3MfrIpi12kquk4jOTtuPo9S9k2t5pmSyhCvXHHZG/67LO4YCWh5PlZshf0bY0NTHAd+mUG
aEeMS1C2AkOJDlM+up/7RDnPSL+moHZUdMGfGnr28NyvFLo1DRscchkxNqJ4V/2S31Yiyh7lBK0/
cAJ7jhyX26NVV+XsIFPPDPOCdGIdHsJKn7xJ+bcziCF4MX3I2hn9EMuP1V8m088oHG4tWlX5SJGV
2ubemaqt4WqKJoF7VVrJruy8kFGzvslHRPF14uwKR7t1yi4Kpta6TTTrZdY1+Uz47UupTca5zWT0
AIlyaIaDGYmNZ/c7C6TuWBBk1xCQFVbzWOwk8iaPbvoRSchPrS03CYersK0gx3BcN1FbR2jo+yp0
rOxgSQUl4DBPqi0gTqe1061XtvfQDs3B1Vwqhzza5njroN9Atj237x7fqRzb26m8G9zx4FnOC/LO
LQPKS9B8bC0IhnMZe5StvR/8H1M933YdVtfMYjjFsdJvFKKQtsMw0msuByqtIUWIPerqumf7zDNV
7GIaRmyoe9miHzDNaesMwt2klueeSBze5TqKINH7D7TF6HO480+9p9GinIKzpbKmDSHFDPu1DGSR
PioeLntPOduK0vmMRtkGc4mfbSz4h+MdYSGcu13RtJfYoO0ae/qJyv1h0O1lgy55oSCiVxzHHxzs
uWOXESLjpgkr1Q+4hzsdx1bh7+0U+qK3B+1Zl0a6t5AP8A4BJJADUs/2ZvFnM7DifDlo+mLfeql7
avphRFAW3dQC1DOQpq7v5WjPwWAhAU6N+iq2veqMpZduYINoMJ2tU9vRnS4TFnA+A80dN2L2jHpr
tMX9otUMESLihWYBKFU7AxVbEp8XLq4itDX3vp7+lFPOCV0o58gMnVZ2wdQNASqK2MkY2Sqc5Sn2
SfvmlDxcYCuCGc3C4cN0vJOvZd5B+rF7slWJS0HuafXT2KFhjKdyPNLPB6aw1ALaP5jHuiOssusq
LeTdjR70COcVVfju1YAGPMy8vD6DuEw2kAd0ElLkHk1rasxla4uMS4koq06uXL2GTy6kuDZQCV6Y
eAy+0/Jrb6PKTp4ttrOdkPpyYli1MOl3vBLZg06vuZrme9wQWhK/FH4IjY+ek079EjaOq8LJjCyq
Z1RQ1gin2s+5FVodFWhvIDNjEJKp9xGt8aotR/TWLtft0jKnpBNjXNY+Ajm3abIzZkkGnhlRFDYt
5v1y1MUTxgH5OUR6dl1RWG2MSsrLBlnNVuKNGDQE6d64deYGwiy0Z5YA79uQ5/YJ+jkOfdcaTp7k
9ozCHMJ5zl+ZFCJLLFeZiEvqS9yOeWDLH2UMN+tEQzg0xqPXVPssSbeu2M9L+lTj+eUtPyOIKqi8
n0JPR3D8FrmWgJcfVkv46CCy+CISLL05ytmsjvYeqtVc8+5lqd4psQl3MRIjcK3xhZFRuusyeZXk
17OxHAyH+knV875sV1DOnGnxdlGm9t2IKUjkLd6R/XUVZ8BNqJEGvjOU1PyLCoVsqRKVNLexvxRb
p4vHwwpqPJMgzpi3JA+PzC4QkMm+7lKcc4h0nFleEyrwpNbuVVRkzKk8J/6hY4qwHXqJ2M9RNRb3
Tt5wbCndra333jUbWEkneZCbxHXRFI3SZdWiYXCouhnnxmkSu4Ql8V0uAzViZ/qkkXV697qYE8x6
ZInxKVNO9Bo1RmwElVlbZ4tdIyWiO4u0fGoWJt5JfGnaaHxpcPN3Gih5weDr5CZVvr+tlgRtZS6X
FHa4EAHOGuahKMQA5j45COZ0Z8FoIkFzbfV+iT5+bh5pK2ev9IurhVuM+UM2Jc6m5Xi8TYF8V+8N
0wsys1ttTwyzpCHlVYeIMx1iMqWOKV7k512WpgeriUgUzOtMvlejItQb/cqhnSpEszSpdk1JJlPj
GfKdjJv4xOQuujbxdgpmbxjO6YUm3Zmyy2LvrKiNsUI3+YrftKPzjKRoj4RxCnCrRHFkj4wDoRu8
LYnl47OqnZoeb73QGFsRH/MD9xkNWIx8ZYCWDxyIRq15mayMEEzkzEKcq6eehWGndbBE+NNGu+gD
MCKsTtExpTepSWrFokm985ryilP5uNZpSfGEW5VaP0jjRUP7WAJZQzQR8ADc1P0DOq3ME0ZXzdm8
clDku+g/3AjMIdAlUiyxElPlYgNP0SwmWHolqsBMrXkLghWdlVNx4cxu844K591aWaxllXHmH3zW
SmqlK7OF62m2xfkGkGshj3qTrnQXXlXaPaOa7Ge6sl+6Gy97koPtF4bMrP2aLG4qwthOQu/T7bAS
ZNkHTDZ8gGXJypi5H7hZtJJn/geE5q88WvmBpnkMhW+cD2DNB12jOwTEht6fntJKtuUr44a/tX3A
GRFK8AOBqz9wOG6U/JaI5j3XB3HdruicZfnthb/idNMK1mUfjF0FocWLAHjnePa88ef5VcTLi7Kj
6zhFW0hv5iQLkmQROgT/29ekgYMfnqDp+D83NoPXKi5ef7z3ya+9zfX/55/mpi/+BQLukOzgQiuD
j9On/Ke56Xn/0rG2s4j/011cMFdfxv8mywUdUWQEFKLkBfASro3t/2uJh40ehrY4eNv0RSHS/5Pe
5gp+/tLZXNn1lUmlqjJoazofaMwvNqBlLBC+an56WLLa2tHdyZAwkebkLFWxj00k+r/cmj9gxGs/
/tfr4TZN+W/ZNFLJXyBQkn/+y/Uq02BRqar4MDMtCS3wvXtLJeVxXlR2MXuJzl6MvvHri67U8OeL
0lgmesHEmpA0zd8vKnpvHFRtxQfZ2tp5X+QJ+7xjBhr/8S+/7xPma/H7aBTD6wPHrkj2Oq/49fcp
2LrGEUgrcYw49xdL20A9WMiN8nyH8hO5lnT7/cd/Sjx9fPj6l35y0ndJscHmDXNr210d3i370/3V
OomiSQ79AZQTYyiLyb4RjDPl4JZVklNK3Wa3GZ42wKsY53pCRgzd3fl8qvNc/oV5Fp+etkfYok7+
Ae832gWDTOLf7wZrTN2tcNCBUZ4FfNrFfh1gUNSftZjGsyF1SYbqHfotHZofDqaO+350lm1fzBYt
xshLbuGx9W90KbsUUraLOWiT/vAYy6E5dij8mLwyzaRClAYl+ejxfGte5/OyarVjmXgj/UYaEpxU
6+gCIxH929c3/NPz5n4bHi0LkFSUb/8+GbAhJNFKe90hl1TeY1GaO1kv2rVg7ApcWmMLRoFoXTJH
at9gE/v919f/sE3/5d1eHzjKTsNyLZQm/N9PypB8ZGkf6OkcomH9qvJJPAyEsH3LEd5tkhlEk00y
sU6NaBGgtcMeYbwNYjUJGpVK9sad6wzT3jOG8Zn3pIj/mXb9jxO6TwvMx99Hfiwxp8ImCUD/9Pel
tY2tKa/iofUSgBG0qZvenpyDV6hpK9eW8dc35CME+dcbsr5zsEIGF12/w89fYCOlgTsoclKbnrAR
LFXbmxspm+mh6Jw8rN1meqz9luJ+Hgz/Ui+Qb7acR4hfR0zCFiyP+E71b8qwtWvsKoq7wh50gpFm
Z9VLr8YtRvNCYAwd337IfphGIdHtS/E6LBoE7kTPTMcJTJmPFr126upqQVBfKsw/Y7+4+/rnfgL7
P74wjH2ZezgmkphVgPTreqOpMeJYlxSHZaUsHVLown62/xbN+/khck8NnWcnyLRc1QOfNCYeYp5h
Ysk9cCSLnzX6Yk0k+6PqFvvdW/26vv5Rn9br9UcxiPaM9buiTf45KMdFqpAsHZczyzq+QCtxxh82
ccSd1F/ezj8sUGwM6w7LK+Pg8f377SvJO4nNvi8OgA/xBY4N00Pm6MXdorX92WCmxV1pJOnt1z/v
85qx/rxVd2LxVfBFiE93E/2VrxeyQpNLN+iN/p3H+TRvWRpRGBgm1jGO+TjjjPCSy7XR0Nna3x7o
n+4wI1PqEoBuZCHrA/9lm9LG9cisryew2tUoffWa92aoYMYEDZOLr3/vH94eniQqJEanQM+f012U
mUHo5XF3aDS3uLPSkQ8/Hd19TbURJIWU37++3qcgTXd9f0zKLPRDTIG5wZ8+ihob67T1y/qgt+2y
hBbDICyQ3BpexSJlGudALV+uDZfRSqJlETlztZeeM/6jSaKS1MuONfORiypK+7fB6Ya3UjTIhJMx
wlozdbTzyJLNy9d/9B+fCCnIZEXw8nOw/f2JMDDOHUGD7cAA1uZkT2USuUV18iGE77++1J9ees7c
a+mIQTMi298vVXlp27f8JMqhLrowRG9cDP004jfaemfY3FSnxFTO4euL/uH3mTwOUBtQWgef+98v
uoxWm4uKvsgE2L1zzSq6mMfeOVR2pP0lu/4P3xeu04jVuJhJqfz58SczyUAY72FrOybVrnSy7Jw0
I2+rrLa/GaQxH7HqkwztyZo/H70y/ssL/6ffytXJ/fAhFLzPPDlR6e6ooXk5lBYC6hIoH5+Sxr9C
5+7/RbK5/pZPux1eJShWCfsl5uJzaUuBjh9gspQHiz3rbKqQZvcOrkmoaBbzMYbIzzYe04wzrf3r
I/3DfQa6QNPscnHe3E/vUeth22SPTnNIW13tTdpOt0kLGgvsgAQzW2bWrnQUUxFgSce3V2C0ufn6
rfrTq4yRt+2SRGGvkZSf3qrew9gIju5gJTr8Mu3d4ygjfVun/U0Za1hiFKL4W4nxh8fLimkLKgzi
AzAa/v2iq25Wb3sWzziz/MsIkRCNN5hqODgnynZf/8L1Jn56wGguhatTzzsup7TfL9ZwQvLQKzIY
oni+TMvuQfV/LZr+cBF8+nlXOUAg/P0sLy4ZpuIUkLAixBOMBH5mPi60MQ2Wr3/MH+6c0Nl3SAMg
/sD/fOcKMEgoKyTEE/z3Y54yWAKNBU9WuVk1f3k3/vBpCPZSzlSuzzH6c2XMjDNXkIWY7vKL92Xi
p2Lj6xwxFtrOJ1A87RrXcQy4Rs0BW/p/DYDrfx7PF2LZdQOiUUUM9vpjV0+Z3x+alvE/kFPVHYrc
0Tadst60jF3v64v84d0nzsHn5TegPP9tD/cxwnUn3S0PrWbzGi4UDUs89WeYHGOKnbfoH1M//lvx
8ofNnG8dATC/jK3qcz2/WAlsZhGVB/xFrUfaqNq1x1Ts3jPr7JA55d++8LVv8vkDICaE1AqL3YP0
sk8fQIwmuSwWpz5kpolGAZFB1AYZeUg/+RjcBxYGH4bc98eHpfGia78aSWbBfA8JVmxn7c/GMoq7
MROcArpqdvfwEiaE95i82VZK7Z/bcjRDygJmMV7r48CESI1oP9HfU7g0T18/tD98AajTV09P9l4d
sPv3N8N09F5aFco10QCyYvbqmBsXOf8Tw0p19R9fa10Y2RgEz4pmwO/XcoXXMPvLKW4dLQY+H5fd
0mm0JddexH9+KdwOWJ8YOVO5f+qwzGBg2PXPxeGj49HjyxfqGMBurCjJDl9f6gPp/H1FtDjacepd
1dsmVczvPwvDb23Up4iPa4ppcUiCSzi+EtVrdIX+rZJ4juLgYtfLlSxmNp9h9hwSbvPirtfo+4cF
79n17KnlXLpN+YC7FiQfjwQopdbqt6//WrFuBp/+WtYgKm1dwCIazqeH0Fpzb8+44R1KMIpTM5rN
a4E267zpJzK+xjSN3wY96e6l3cZMdzBYDetOLDexm7QoGq04TAxd3nS1hHTDVPK2Lga1QdbbnxFE
4N2MXjXtGRkx4I+c8jTiBPOXRftTRORaTnPAZIenoOFo/W/ljNEsGgUrcwugKFS9Q+03YYZVcmDj
gnpesvxcalVCS0kmY6jHxttcZMvx6/uIUn2V5f//O0kXiXoO9bxtc7y3efSfFlWvqucmjY364Eom
l2HWtXFyxSS0w7oxa6C6tOHKZXUC+Bgf3QwXzADEhuSKKUl/irx+nLo6a0PacfJumLSUjyGTiIhq
gIK5y0K0IM7JksWVqjqU0AhvengEbbTfxiQNokSd6KZtul7dtgkRKXPy4Ljr62VOx7j096mPjVaL
+SZo9eq5mZ/0CtaeWBDdH7CTxjejTbZWUl01RofHWLbvm/lBn8gF878JEja0AhIvz27mUZ0QMixH
Uhhg7RnoodtT/nKF9feUbZzKOXoZAD6TAHpb83Hp2kfMeSF0nLCxvfNepJDs3VGiPDIzsZWy3WVx
cVR9+T5E2hajwb3VZ3iVJVvbVS+mxB8Z6tOmeZEQJBA32PVl2lZjZhQUuXZYMNabcIDUxz7eWuAO
va+AzzJpMg23vw0oV+Gc/HtLjzZ5dW0S1pFzXMLSNgeT6C9TacSHatHOZzu5tTofvUZRvVRZgRsW
Sn47ejPd9maerZB+9zMtjU0j9J1rnyOL+JGWGjcxvm9ndUwscdm4y85or+JYnJTXvUz48/UOEncs
vYNuzPda5m/nMkVS6W2jOAI1mk+dNuWbRSHqk/YZ8bT7tL0dmxOqlmfl/LAWSwXCta+Qbe66+YdV
axCLtKZDpxFnTqO/e8PPRZhnw+o8RCgJM/p90a1GTPbRRaLtVP0p9dE2zqb32BgIHXxavMvYXYii
djlc5mdGa9wWyMTdIm23qo7vRevseIvRlFqM5TAl0NuoCnRzCeNccV9ndVUMzkPM61y4GT4FJBmV
zcaJ8mO5LBAgxnfkHjubqICNMUWXLq6OS+88NHn/QyREGWRYkRRabO1dOwlMh1FX2b9ousBxEeP9
boaqKutLE7x2E0Xa3iIIpDuNoIdMA0Iff2wt0460fUIM9c6X3gSMYJutnFOM9ZuJvVZVj1MIjnvW
dgxLcTXdKf8BYDXEX+nOmzQbq6PqwicTCeXkBANh4keZplu4thecdr8zi0DenZwqFNaywEDTEeUJ
ceCFXaO/iMtxOxn4wLJMPmRLe6eP5Q25N98Xo90v1FyhjN4ZSoZNZ2wNybf9PTXyk2Xnm0Zlj5n+
XK0wD59Jmk0Im9Wj31cHze/fwFQAta0Wr7LkZ+/1x6g2AlOrfyTKORdRtyk7bsKEDFl1W2QmFjYk
3mmYkfQP6hA70bHOMRZmdtCd0L7sClPiISIw3nSxkLLvC1vhW1XZ/FhWEL/l3yH2JMtzDXVbsSsG
JVCabPCIQmkmxjKoMGzUaZLrQ3K7cAObNj+REx1gdAEDnLXYTinVvJhzIst9USfEgRPZYaDFzlEy
7LqouSgS+0VUmAkX2Za4k2CumtvUyqE/nczboGcMytjc9k5DAEaPNCjyqD2YUwS+nwe5dJy7wsWo
rZ3rS3Id3hR+FI9e32450e9a3X9FZHoOvXHbkktAN9Nx0WyVyhoPmYwxclfuHjfAlYs8r2ZUcLFk
CdKG+Ao1BVra3PqBMPmeQeilnfAHN/FhsQ9D25L7UeX1ZoFup14O0ia50fMfRp1hwo+7hL+aK043
s8T7sXSfM5ZVUiUwI6i/4yrdHWroyY3hLuQBm4n9ZC+ucZyFFTVouk5N1xVXgAnVzm8lbrFl3wI/
lEjL9aLv72PVtQkLTiyuspgDNHEpbruEHa4Y4x7RY/1mJxgCb+rISTfShbzwZnRHw5K5Z5Gfuw8G
KFbgDvy8xap9nCCmQySMfju1Bg4yzFmLu7TAi4w4AZMqJSvUu9svt0te/dSNmmij2V22CV5f6Zz7
A5xLjEwQ54FXNLXaEcNHC2vR2r0shLZs61k19ygRf/jkRFyYjY9avNd78gMYRD3wiYL9mkXiHIXf
q4vW05ZhTxoJZAfL7FWctAUwLGwnquRIu2/rOX2eBWpV+HTMmhJ70n7aosfHE8twrPowx5Hndlr4
92lrRlcVxBWli1VhXOJ16MgaCaIvm95ethoW8ZtsaODiI1fJC3hYFnhniNSr35q5vlNMo0E0x2/4
Udtv88LFA2mX80sHdXnssxYdOw2pfD9EZkJMQefY22rss1saKAUKh0K9UEaX341JTkfGDSbEedE8
+rHCZNoecJ36MJnORU4oiTcmr6UV3fUuH3xZlJiNW4tv7YSFN1+QoYW46sfSDbKp8Lv/ou3MduRW
siv6K0a/s8F5ANx+yLmyZtUk6YXQyJnBIIPj13tR3fYt0cpKuwADjYu+rRYzk4wIRpyz99rEM0xt
twK1jxUwT3Kxi3WMpgM6zI05mfbaF7q402TZXCUc5l7gR4MUrsPk6KPautCskmyhwvavx6DApkek
sf/JtTXSZ5p57dFc3qd999Gr4E4jCYqPwBK+p3Xn7EI1WIfCtajNOP6DPYgvnlLFoeRQ8KC6rH50
Us86NBP1yNYkr3Yl6qK7KUiMylClW/G2QdRLppE0v1K9au4h/8vV2NnZkTabeRHhFEejbWjbiaLm
lR7GW7IzHolbTjctTogjnaQaPSHw802ZmiRrGBjPBFywbdKEpFmJbMCMn7pBEu/ABY670JAgO/3U
J28gprO5ilTXtgBWhkrytssppvmjrkISnoF1cp7ZG0rzvw4yyah6EQkEd2daZ0OIfLWEtV1NPob6
KY+u2glFpefF3XWMIpFUgSTvNtGMfEAqOEIEwDJ7adkEQ5QJjmOjc3zY1Cn7dvReuDZbbCCMceOi
YBOIgauztGeccCiAw+mlRqKzH4bE+JGgffoZRk70pOmu+DrJ+xBzH0c+NtF7I2ijHcCX9HaYwurK
K5MYJkehEm9N8UusHVfy716POhFVJWlKfXXjBYb+taqT4VACpD/27JE/YIGL2A5p5rbL+xI/6jAd
7c71VkHtcCLqK4O9o+rMHwiscIXTGd00+qB2Tmm+NLpF/04rJX3pelATUqxYHy8zFF0xvIaK2yVg
ZrAnkd5T2Gvti51R8YsgQHRbMB5lAXdA7w6DMsdvPjhvBDcDB9us12WO2gatJdgA3jzotq3b0fGh
hziFPdyXYTC9AKcxDk45mJvBa7vqLrHwhKxaOWhfjXRM9rluxshVuuK5inkbDjAr17JmrG3QD2Ke
tWC6rLEsWs26KzO1j8sE/iyb7IPNufbokD73qDnwM3AOQ8piEJvVnVNasbYeY1yuq6wI7V2kq4y3
eQNlcuX0skt2HI2Dq6GAj6C3aJiTqLIenSpgq8Rzzi54eKYkbK3q9lFWFN9d6lYPHd2Br035c+gz
mp+QlH7QprIg53qXGamQLJCbILWd+8Zi8R280FvHKDHXea57D9IogkulWn/lAUlHutd3LOaxJcMv
LjyJW1WlJVlCHQE6la0B7XL09qPbF8O1USh37XTxpVNH+aEYUp0ceyvbWTUv6jHwZv5zLfdM23YH
FKLdTpPNb3XMFgxCB7+3cO0LOar5DcJx8nOPoAQKFp2ahwR6SPaRrGY2y56pDobdw99r26pYSTX+
cLSqvdaGHJE7xKVPDqeSPb3W9N6snHrf+F71kJsOYG1Pi7+Pdjk9V8R8bKUs98o08/vWs5+bGlKv
rvU9uKV5fxibw8jqJUJ2weSa8UtDKq2f7Ny2r1vfiYBKty7auayvVgOq0AtntHR04bTzCIqZSLyr
gKgS21Qa2arG0HE17xZu5ejW4tgqxzG3/AUHSNHQzcF6eXQ/2ensnMF5VWiCN5sT4DLSYVk8mr2n
78LIGh5rofn7MPa7re/Q3kYEfENoN35UTFU0PctE+Q+TJ1wSlr001KAhVf5j7A3FPVC+Sq4rU4uT
fa8MChWNZ/2I9Tra2bnV6JtylAk0CAc4A5FBxqqak5TDMagwRrBF4e7nV7auHUY6z18JTgsukMen
FLVtp9u7YQ9YP+7q/Kobp+Z7HMo4xmftREB8bFmhT+ip1G0iD1PewD4Iqkpe/sy11rip3Nh56oLS
mUPsuggtX2LlbIVg7eDi7toNZrTKBSvvtvd44czD5AtxYSKgxS2WmJdj4HuAoNz4phqteWi302Vd
8DOBblApIyLPmJ32eLRs60tDSWjtszFfj1qDsReMbLbp3Zyzi3SKDzob2a3txBXSnEpOlyxYP2Ir
KLcTu5XLpowkDKqu/NINEQPeizaV0LoLpYIAl43sriL2nJw5LXhLyou2tATHtT+QAVnZFnEsff0C
24ezydQaH5MGP4IKvWcDOvbaz6S5oqGgw9bXPesiGQhBGkWR4YcP0oM7iXgbdb3aICTWDkk/BhvS
JK2rkC2C2fcCVx5VRDae5gjsn/e+RhMfR4WMH5C4FPs0quPrSRG6wh935Q7rknWbAbL6YGX9dKNV
I6WLPlD0hGazOLEEDzVaGQVxGbsipnbEHfro49mPxEts1dpG9XX4PKSyudd6kZLeJDyxK+Zb1HjZ
SK0E44iXuPXBq/toa2UfefuxipdmZDzaRjZRAQIhtKIXSBHBiMrkOmpclJtldIS8/sWPzXplNVgz
TOhhB6Mk2gaJMG4jDdnrBzY4P6Hsi8/dVHIOieuXlgi5T14dfKWs0K0hS3xtiDg59JmTcKQxPgO7
EXcW68K2jIrpg5epZ60Pw11qasl93E5gFKo0GveRJEaQuLUJsonbb1rUx2xCqLHWgSqudbcJtrar
5DaURX3pB8CCYpEHuyjs10WT1hc2h7xr6lGQOTxyUkJrNLAWTNELEIUIHw4lAKt4zEd4712jqiPn
Sqz9dlheBRYBOcwBtZGh/bXFB8jebsCJafIPNpvbkpyET0npQtVn87gxarLHU38SGznF/lZLYRph
HKSs4BakASVDszVJgWCjWV+PaYvZslbPcH44qFhOS7yGXiFWho+yNowkJZ7UTQLqDiGGAejiT+lY
TBCfNUm2jWdU6H1xuIBjipAKt5p7neYqXhuT6PZdoWl7nIDY8LrCwzw2FLdD6lTfqhI3gVcOD60I
fxGY9F3cJsVL20fdvh9gIJuif5TBYNLvr5znOTruuo6ifttkfXYdkbix0fGQ2OV4zPVKvzDzXifV
VHX7GDrTwZCRv1IF/A+pVc1x4pD3Dfi2vlNu2oB/wWIXtP7wZNuApbj/1dqrbCyAGFwxV1ifEw6r
G7y10zZXPSPcAKYXUJyui3Qi8AV+IPkWlCBIgS1vgl5V26wGIGf20r71iRi6MOL8m9Ek6lmF0j6w
onfHsCaP1MB1u7WJDvraEzqH46KMkcRY2TO1mvZLrbniPgBA9tHsAKNJp9y3hW9dqj5sNogGa8As
QXfUOqMMDklJWVnYQ7UdK6vh2eWzKzXuyp/YtZONNYKhwisRt3QcE/2gm3V8E7ixJIqSl66uUfHS
4lYe65HddIxFbOcZQt/wyPJ1XGk1W3BoOEHv7y3uKSUiw0eth1tXNmqtJZmzdQgETDPfZPOJ+1Ub
83pX9FlKNGRQfRiyHG5hwlrYF1m9rVCu4Qtg7XE5wxBzV4hrF8DFNtN9zsxBkpU7Q0lcV0ifEE9H
Fkw9NvYE3qRZdz1iGbrz3M69pFxf70bXmhin7rHGQFluAqsXt0Yyx7yyAzxo7Oou/KzFeaCscEcQ
bvSBSETcwoqaAYG4WF0IQYpXMLAOuUb+yKBX1DoaqZPAMl3lIvmqj7p7k0sMLNjTb7qSDX6nTd9t
IpDXHjR1AHsky/am+VPE8N1bWY73k+fkO5Nq6UcrGbXLHLcckVxDSwaJ7rZPYWeWV5hBxk3slDeq
6z7THsZ03ugvZYa7QGtFvmmJeluZlavWjY6pIAfpwllWZfcVMnqath7QGwWQEScqdb3Qbo+EoSQc
zGW418noZbYPJCbYYfDcG4A98jT5ljn9dCUbWlewxCdvTVZCsrI7Ne6dKS6+d+ytdgrF4YUBv+Ou
TwXkDJM119PZrKwoF+DUkYR1fba7TF/1Ra5twRgWT1rThJc+MJMd5DeoSiP4eIKWcTQN0Ug4hvsV
sNS4aacEy3kde18zWeGebVPjEMS2/diiLF+VhVttDGrnlFsKwnQTN/d4faQT+EieFmSKCTJkAmQw
CK6MrKUo7fXEkTSDuslhdT4VMD55oYiQdAQrO/bIoijojHiNoBo9Ypbbj6JvLgI7xsAUdPUX1YLF
0OvhRuS42EkpEissqNW9GxFeo+fy2bT7kggKD4L+CItk8ofkGBShu0s9bAKZm+DjHNymvapD0TyM
merXLTaEft3nA6XLakiySyscM2yE8c9Jp9neFloE49jVIXF1xVEPabFRC6uGHXmV5g4/9bRJC0CW
Rgk8waelYRLUsorahipb2mYH07GnnwM70ist9HBRTuG1lljqwSKrZYfaAMkqUYmbxvDEdyuEYmBJ
rWF3wMwLYt8hd45e+V2KUgytIavji5cM/d6xq2ObxfKGIG7KxvnwOcjqH3GSejuvpqHQO/WIJT7Q
ye7ri+OAJcJe5ZXb/aDxYZRrcAndUxqM8UvupwR1y59p7XHWdDA7mSHdAkpvxdozp+JTRAjtxrTc
9lh3vX3M5NDdTebIK6SHpL01w6A5hKnhU+4kumxPYrW9HuazfBVHglKeG36IehavMJryQ4KX44G3
KwyCqgw3KcCzdVhlg4CoZ4tdLhQzKQNZiFNQNmwYRVZ9Dot+oLamQipRBNyoNsEITerDETPW1xqH
3LHug3Cf5ZK2ASrc27GEP7eKU/3KsYLoqhc5bFZbF8GuJllB54Rexxh6OWEYkHOgvazIcyJbzB7r
DHirJPV869gj3hkjqnWgoZqs+k1jjtTbctQYzUb0E2gkp3+kZFzuBE3LCy/L7mLHs7YiYgseTzR0
7DGjq5PhSNXFlF2g54VSI/3qeSrEiB80JCJtzQEPzht2wXHnqjobyMRuDWzVYLC3bZJ8oGZFcxhz
j6pGtoOel8GmJF1lA7vJWEe0ZHZ8TH8T+k24xz7f3gyEl67NmOTXvPDWBippXJVkGrTJlw7f7IoM
GHWg95TssLRt5eRi+A0h1E4yaC97K5h97vYdMWM1VRoccpydqie9s0Gn6QMRoKDPtK3ow+GFPjlB
uw4naaG78ieRhOUXrIbpfap1IzV3IvgghsV73OHWdUsj82PpEhSwithpW6sCYuCPKoqMvRfan4Oq
woIZzBQ6PAQXhp7lF55mXEbCeSkbv7zAhlJtEtk+CYO6eG5DkQ2wiW0caU/bIvDVp85tXX8/YrWC
eQAvEKGq7ex73MUPlE2zTW61cm9VeXs9IBg/Vhh0drFpxyTqMBJXsBKoLDfE65l52Gw9HPw/TT9J
brROkpdg4px12fEdW0bpJTsDAeTECw6NHWnrWrn2sSgmnT2ssp4oKVBi9oVJTrrbXDvd4N0FQUTv
vg8YhcJnH95S0t65DVOW4xQeZozr91OYuHfDaGV44KnoOFHdznsx57IZOptNW2a1XwAHAEGBF2z7
q4F7+KArK9FW+hi53xMEPglsjYSIMnPghVHTZFLsG45hGzXXvKxp3vmhdymVW9G1MjTv0JpZcTFz
PsyVJ6nvSKcJP05eLC5Sr9MvZpjYs0GNaZdNGcmYoR63LK3dxBEZ0ePnOkT7nCaErxo6DGOAMQWI
lqYnhKT00hfdt+oHo7ZnzGjNnjtPiTFfD6xkgrwuDSRgEGX0SqIU1E4kRq5du10RbUbwUkQl1R4A
83z4pmK8oq6MZxDH3JAKxdTfTppW34swMy/zsKweU/K72U2UI2dBOglbGbvdJeAGQGxRqlqwBFNA
/2TCyf69B4p5BSyt+KoXrgjASg/pXTfGVORBiSTuVaEAaKx8KdIrIAwIvzJJpNPGGxLzxU46+bNp
M8ieuPvLSzP1eTFj4vI1AlzN8K7sk5ZXLyfuKx0KrLyuvVIz10bvuAcpde/7mGCmmFgXf0ajiPxL
9mHuwbBs3quDZsThug2MmRGc1eVl5cJU2SSNJh+1KLafg7xQ3/SymkN5ofKDP1TIZXqWqs9tQ4Ai
OVt83TYlAyxqkf5mcGKfiQeRP0EL6Z95yB4UviSot72p2WTopaQPIVaJ8NySEEMem6WhCEVnTiQy
Rzrq95l5CGPLfKjyurkZYZ0WvBmTsYTkRhRN3BTIFnpdNeyX8HBZm7idHSJBNDyVk4+ZQYoCB4H9
63tZYeesG7LU0h0bTPmpGQeHZNms45+VYsWDpsIvMbzglrCk8Noha5zySBCHh3HwhicRAkLe98UY
EBU6TXJlum0mr6PSw3aL7DNpSPDr0c6FOp5pr0AxQyZz3Dx0ZK8aO7tI7R3Zp2UM4NbKH+hVRtkF
BvY4WSsasNZGpxsGhrIoLfIfA5vKhsmsD1tMj5umodvKCyFGP1+MBj5fPywuPcBpDxImzL5qCyJp
lNdyQ5qx4ZYaKE8jtv+VYe8YpamxQzvBzqJoUPGQis39riKqG+uQ2NYHShrRR8rwnKADrbJ3rdHr
n0XjNUfq5ykQoTR/1oe0y6DL2XBXNEFqbjmqb03fqhtjHMaj66Rtchmg/LmhIMvlQS1hoZ7FK74K
GKec6EMoKAzMNVYtNNlBW32CWB8C4sWUS+YqSl3ZpQc/dFH0lN4YfTW0KL3COtw0qw6/TretXQpP
kOU5IMEV68xuXSFDgCYKsfXBK+jrrxNAv8UGxAqjMSLG9Du2WP5rbYXJVUtp/JmKAHw9gntrFouc
4EMROPIx7Uv1Dful6VGis4hKNFHoO8KSj1Q1NQ53o3A3iZ+RB4v3on+qdat+wfgJ4s4o/WfODC4p
khHpWXkWXIvaZX8AQt7lJV9qNBQb1isUNOzHQ1jWJFVVUbtL4xThcOOYa30gdBcSrg5YyMLxuR4o
zmbrtM2Rs1sGAPyNWYU0D1rLx7MIgED/WEG29OHiIAangsXIqrvUfvap0Jd4ty0ehEwdmhJERvIw
wV9ddglODWusm/ADYjveuxSDi9sEo8NGdn58HeRBfheoMsx3oCts4KYDkx6wj6AAWoAyQsw2xke0
ws6zJQsGAa3QT7mp3O+uFadXMVh8ypBjz/KgKwTwSrMJ5ybZl4jCiey9kR6DzuTJxSxZTCtQ5Rsn
d4LHGOwDupyAEahVkodQtnSOdg00GMCgqWOBAYVg9hx1gVEcqFH1TxoYoYOO1u3WomHwECXoOPKe
gctrIbyOPTd/GGEwPmaBH5NG7TTedw47Pbn2nWJuJAo3ChuCiczZQBPszBTK6j37aFBIAqynWE/U
ET/mI1ydCyh4ZnNhkhj6gVeRBHRUZ2F6QUJreqh9L0KJwvwo1j0tjs9xztDO6F7doENRe5ig2Q6K
HqtuNkYf6U5xOz3DHMvbvvFHNh1xNG11Okbp7peGqUWL/BPXqoBwEnYs9y6UC8AA6Ty/icBu5Q0B
nGi0yPXdzbpGh0N2SY6LkfWs93wIFw3G/iXH3o1tLTDrB2WNPa2oMFW7dF6ZS14AO6IrhyuYpFjw
S1F9ALc90DkySCdhU88bKHP5YyrORJ+R93zt6n7NPcACctd4oXA+Z3mdQ05KYxzdA3X1uULFQxqK
XO1FGXMYqovC9dejmbr5bayGbi+VFBe6Vglo/Zp+VFPMs+AlV7lrHjBFblCNJD8M/HMTT+TZscIn
4W3uuKyRCS516gihYBHRpWY9c6TU96Sqy40TafGHmvF9K+cktR6n4lbFTnfQIoNm2cCeel2IiZsE
8LRQl14nGijSZUmltdT8UDuOhZ6PKyEYcCZoVxtEO+Z+06TnSgy9ZLOtUyXdx7RrUOC00+xHz1hJ
Ss9H5YtDDqeLauXjUBnMxRnDdtvhTSdbjakfyoAYRots0k1fC7jGTuMcBf0EOvY+ClPTqJxHm9G9
zwhSjNiXCedLzguFXTKW50MV9ddpgWjqilYoryzl4jcpbYTgbB7SQzBgVG/TwUGh5DBUOjq068qn
84Gwi/eFHo/9k60rl31jzUuKPCCk7taYP7DR0qDe+xGDV5H6y960IlBl3Xs5L0x2h+Ylx/j2dpQd
ANYqRhQRNw2OrnQwSCBQty1ZcBBJdWPlophYa9qAG6YatGPb9s2R0gS/xoG536wpjWuHATYFkEyv
Y43vWP7vWw5HHSXqodEv04BndzOFBgYarafGth0GI9GuUR7Mad3EmzkkrE/OP8X//w8kyf0PcfOl
+NH8+2+xXf/x77/lfT2Kgv8s/y+//Y3mP379MXDOzRf15bd/IWMkUeN9+6MeP/xo2lz9uvq//p//
2z/8tx+/rvI4Vj/+8bdvgkPOfLUoEeVv3mqk0P8tx56/yL/+2vwT//G36/FLWXypl3/hn2ZsbGx/
Nzw8k4GOlw25KurR/kej/vE3bNooSt1Z5ogylz9HaPxfZmz/7w5VIzK88JXYJAUg8mxEq2L+1t9d
LKBugO8Xb5Pj+O7/xY39uw5fQxaPjZMLLaSN01QOtcVaAhAjF1chG48rGzHyOSXnrIz9S0H51+UX
itkyrSDqz24vCr/iIkyHK7K8ssPY9zBe2C4BsRx8WsYrWZZnvDi/i9T/+sj5f39lMItN4larxqtm
zSiZOjmHgo9DnLERyF0hmfMS0OydgjycrV897Lt//pzT2vu/PnGhEwcKAT5ZTuKAgC20IbIY1SUv
tHI6YytYWKz/+oClklel+GiJIj/YTdu1F2ZFJ2ff1xDo8sh0+0u2wfZXR5i3oPflFYxy/67SOo2z
WKPpZ2w/v8vI//oO8wB6dVu13NYYoa08uPaASq7X7UjfQiJrn3BV5f8nUfdfH7IQc8edcqiFeuJg
RVb3UPa+8TPNpW+v3Yio5jPq4lNDnin1+pcMNNJdgHDVQSYlrvjeagU7HoKQ3zkcZjXxqzs19/AH
hw4excGSEujg9vcOb9HLtwfbqeewcDVTplGdIqOIeOnEfmLjPtFiLH0PgKs3Geb+7U85cY+W0W56
FICoI//iQJ6M2GqGEjuX6uqZsXTq6otVgfyi0ki8tDpwWKC13NXsFwogYPX27W9vnLhJv4T8rx6B
Qd3XHjVRHdBNDf1tlDijfpEqF92O46LjWYPtJ/wm0kX3IUNanlwYtKKrowfIVF45RWMn2z5UFNZU
ErgaSQ/uANcZHqdx7iv+ri3/76G+NJeMiegFjobqEE7Esq9boTcxELvILtCCpan+KVHZ9MOoOnQp
vPnjI3yPQGyomXOIaGC0de98GPM9fHWvHJvtkZ/NzWOtR16FrBAca9kGX99+Fqee9fy/v7p8S3B4
lvapPEQiKj/Q9KdvONboFt8325b+D0KsKBPhCzjkTo7KMDTK4skDv/D8vq+/WCxUD6IAMw4mCj1P
n7S4Tr/1oyzOrHenbs5iqWjZYqP9ySTy4LGxEbE0HF1SOFTvnMaLxSKfai8oZ2uvrysCsgIjki8m
sjt15uafmGf6YvfAC3YK45CXwlgr+rxghyebslzvN1CVIu3n28/AZaj8YROxtN2YgE/G3MNqGfVy
uKFj2fxAhWb4lw1DN78ZmjZMzrwbTmwe9MXmAU6q8kKlzww11EhrvH2ZevCMYfCoyYbK2LT8XmIk
lEkQw5ml4MQgmHd/r2cIYjtpkKZeHQJYcMHOU4MkZyeI4vTMjzp1/xYz3KqHHtVnLw5RVpXQDkfT
EtCnNao/oDQ5OXBictV4hk9y6ucsJnxHr98MBykPbVP55ZYYMzvcTm1cPr09Gk5df7FHGCrKh1BZ
2LFmpo8AuGrEdzsnOvDM3Tp1/cWMp+BRoYVM8BYHlOhRpnL+hBZ55mEb89T702BeTHkObWZRE4V1
CPCT7K1e+fm3OCLoequTE2V+ImEHYljsxWCo4UlnpDs6YT/CPFS6d2bJnx/8n77DYllACNTZhsEj
0qouIIPIMr/3Oik0pI372v17HpMTLJYGV9M8VwL1PUCC76N1OtGT7EPPO7MmzJf5nz+BA9Lvk6bM
aZR7ViHJ4RuzZm3Txw22EVKDcBWJBK2S1SSyWoWhTxxdm43ZJy90rW9v/7Y/TygnWKwSWDSyUdps
L0BVmgUSMzxVyP9jpd0mmIy1By9WQnx4+8P+PB4BWfz+SysNDrlX5hyhGlw/SeaStkdvfQrPrOGn
rr9YHUCSaokclDzgWdQ28KLpryt8qG9/+z8vqM6vfINXr/8iqOKWaLDqELt2iXQtaDvsJVFXHltZ
uf2alpj3sxucNH/nz1ksD6NTSCTmHdMXUB6sePlUtySuvf1rTj34xdpg5WHaSDnvK/tOtLs4jIYH
CoZFvJ+0abjUwHVu3v6kU+N7sUyYlGxEgrwYhQDkoicMFfqD6RQxWIFSTz6ibPCflFaE3g6RTlis
cdfTnX77s0+NiMXygKjLFKhpqwP2Bhulc+uTttBZgBTfvv6flx9n6VEPKoXMQ+cIU43RnFcGLZrw
GZx3dFObgYzStz/mxM9YAoqi3KoQYBoVSEPItUHjYo1k0J35EaeuvlgDBF6tKpinJYTY8AHxvvGg
4Si4eN93X0z60FUJsi3OqFVU90d84g9EYqnd+y6+mPExphapmYqLzxicGrLXDker8c6rzzfs1Yzv
pDBJnKi57Y1lXXq0t9aWgMT8vu9u/X71GFJMUGiMzQRVzRf8U+CdO8Nt3nnfFxOcLnJDWCH12LQY
xa1wNIIeAvPsTuzUoFnMauIMjQqtDt9+7H9a4Lzw6tTp9n23ZjFtxzKDmSxKTkJ1ISjxkw0zYWvY
v+vq3rxQvXqsKb536iaBOAxpciw7GMoE2T2979qLl7myiUwbaJkdYrDGAH/J/lQutt/3XX0xUwl9
ybHHtQKsvBMhB0N315ED+/V9V1/MVIUMPU907kupza562BSrRBRy876rL6YqEOuktiq27rjvrHuU
bpcRu6oz0KATo9FbzNTSjTrkDNz2CG9cDIWrpiRaGnp7Dr5y6gMWk5U0yRxMNvobw6+R7rYYv9i+
v28BXhJdpFX5XtyYghQjeWfX1RbQxjvv+mKaxiVWxMAFFhO4E1mmg2L0XyGjrPt3DsnFVPUdifJB
1gJ2IzrbTRVqiMAdNBEv7xo2S2CBM4zkeSK7PCBzH1mIRfOhHfX4TIX9xGNdcg7BZ8I0zRmUKA6b
/Lp3cVBt3Maozm0QTn3AYsaOqFImK55RJZkhRyIc5Ejubms47vuWSncxaZ0aurIxLwmFVVoHcveI
TEj9/n1L5RK8Aeo8ifOQfoDluzaMFZHSgI3kO7/7fNNeLcTKqcBJO5QoGJwpOhTnyiBF5QzA5dSd
X8zYqho8vce+czBpf+6nVOXfMDIRF/T2uJwX9D+c2tzF61XYehzk/cCdMUOTiVvXK04HH0ucAY4K
7idcaIdMKufMNJhXyT993GIeF01nIbuveK8kVeqtxwFH4YocJJQQqFTPAVFP3bPFZJ6QsHVpxD0b
NNIQ9Cqy8erY3vuWCvLkfn/cDXyxImMwMaE9jJaC7G8VnqPonPjuzvygXg0mLMUIQ0oW0cp36/3Q
ivro4SF532ZtSd4zNeG0lsFCMdqJceWCPbgLufvizGg69eUXs9gkktWwxiDHkA4CIDL0aTt4ZXPu
y5+6/OLdS0/fbawMdoMx9oW/4V/lRw0DUrvtJHhHnH9D1x4HEXriJi2i+r40mg+ak86CVezFpRHF
2AHsZMo2I9QudzXNZpZ1I8RczWmC9EdGFOm9MolEuKZKTqGp9csQ916Z+RhG2gz7eoMDIcHGQAgP
qcDGkD1hGsufcJFLPJqN5Vcb357oYjhucAAa5Wg7dBqJTgAGgsf9EAGY37uDGnFvpXbmfAuwM1oX
jafcn101NP79MI0Y+my3xic8JnBE4tjMWv3MM/qF8/7DHLQX4xcWhjb15Hse4PMJRB8WKqMdeggB
xWTySFKNyDd21jri1+rKbIG87FMfuP4GljFycrP/FctE/7qsz2wc5k/+wzdy5uf9asyDP7IysyhK
zlaTelSlmdxQqPoS9hCTy8nq0lXaZGQn4EMEblZX2JffXv1ODajF4jqOMXTgJBIHNy30PYjIrYlp
5sxLZx70f/pVi6XVKfs+77NEHKZGSQTFkTlu2LAX7gpZ/UVbT/3j+37FYlFtap1QDVCdh9zHoWIY
gFSmAGXZO2/SYjUdGmQQk12BqMWQsdFKz97oeWBdvOvLLyFouZE5QFHs/BDb3QDeRzU0orzWP8dU
PfGI7cXOBQB3QkYwtjHSwrM9OaGKXB117vV56uqLBW8Mu7734KodUoDSn8JIR7pl1N7xffdmsd6F
tpaovgHahpk/2pEFXO+dMnDPLad/Hp9LZGcLpsCVBnj4LPJKLJqNNL938WhpZ65/4l1vLyaXhkcj
t8ypOdhDho48r5Bnruwk8wN6q0X+/L57tJhlhpP0mQ1Z6pCJwrnEGDk++Hkynbm6e+IeLaZWnNsD
1bJYHbBvA2PojHoKEcdaczp96pVrUaV1e2YVPDWWFvOshLtGBHSu7XW/za4wsH5PAvKI3nWbrMWi
T8Ze2sRiCPc4KIc9upsaYnfcnVkiTjxqa7FpyRxy7EPyUg4YmLHrEx0fOVvk3bMEvAhx0bz9I07I
bhxrOZlJi8sDRM+HBgNKd5FF7Wju9dzMPmGgiatLB8o6vrWugvOUm0FWbmwraZ3j4DhGedMi5pzO
fJUTD+sXqfL1K8sti5bejDhAlJPDxsMp+8IbXLPPvDxOXX8xrPHKecTKgkj2h/yl6/g9ZNSdE2Sd
uLg1j/ZXX15jlwbqp4mJpJL2oyEF3tTgnRPSWi5aIrE4qUguXvrDYfStZGuYanzffbfmn/TqqzsN
j9OrreiQTUzOtcVa/ilH2Fq8775b1u/X91XrmJxwg71f6zryfF1ifSUL7O0BfOrGL56qgfWikMoO
9piV7I/9YAQEEWvTy9tXP7FYWYvFaiDc1bO1jO2agEseDRgOVyLFSLvphZDdzoLlew6se+qXLBar
gNQksgZ0fy/LxN0M2H8OUWB1u7d/yTyf/7B1WmogCcfKDaho0WHANpr8IB5XVkdDVGW/17DvqC31
vb48erpmPL/9iSfu3RIT3xRRlpL9Hu4TTRrrsnFsZ2VVibRR1BlIugFKdNH27c86ce9+JaW8GsPd
4Mcw2lJt34cpCuw46GtijS29Mc4sx6c+YP6Rrz4AIEKI8QgOQV1iIlvZnsqyTTHIYnrnByzmOHoV
s64gwexJWUs+9oAV7vWaON333Z/5Z736+tIxRTqMhYaoSnA668h8S33zXL//1M1ZzJKpG5LetEcA
gARR3jpjH+xIU/9XANbJqJNTV1/Mi6yQmQuLCT6qQShIzV78mhCScxq1E1dfigCDKC8cPSzMPVY9
Z+DAgqV/+5+cnVlznDzXtX8RVSAJAafQbdpD7MQZnRPKzp1IDGIUk379uzpVX1Wsx0N9OvUBpoW2
hr3XvhajA3OSMoZ/zRT+GXk6QAyNZVudVrMCrgd32fUJJx7TZRtkXI5rh60FjBvA/pMzGanYq/IU
gYyMroSycPwN1uRvAcoAyySqAdxHKzMwPfoGoAzyBf620x+nCfpX5PjPMPVo8aQLFqUTW8v+Skcc
xgKjFo9uT7emf0HWM5edVyd08y3zRdtswHPhiA4moNs/sPY4Nc7h0G/4B/4Uzd+ARenuFxPAaN7t
8eR5+FYletyVV2x5i57MW8CjwF5poan7/6Ph/z+dZvj3cPjP6Hek2Gcupwo2ZfBbAmuuNddo9wfx
8u33Py9iL2w+f3VC/zx/2UzPeVOU5+nZopmJ+c3BA7pkz7qOv0eHf+Wf2Dq9aBQRUCsFvkHQSdTC
2QxMCGlg4ZtRgZTM4e3f8sqCYQv1oBydfIKuxxOd0YjSrQPJyBQ4ViBtbV7NwbjrtrE6tfGOBpyw
UMCLVQP/4fbyViSTBZ00a4vHbyN5HCQSGmJgbpU239rBGrFqIKaBn1gn2X+EsVh1AvTrvQh77eta
IbxuhplpRIIQtM0I8KR2n7esRbfol6SC2+87E/W1j2vFcSWYGfoeXCfuSw0H2DgWAn1gMBZznD1W
JHvbGskqjCXIrvN0HGaoPJeNuJ3kfWsf7iMZg83I5SkQu85B1RsB4NsdE922NUFfLytEQLQ8zQuH
CBl+gOF1KyskiV3mJhBvzxe5yA9JM4JiiOYL78uuEri6jPF7oPOXPyyzpXQbBMFbsIryRLrAA+4L
1x2UD+mXt1/9FcEjyEjP3114USCAeZOnyAxJcxR9LOHBW+MGuwx9EmelnNkT2Faq/IKGSO9xV4E/
nPvrkKN2qqHAdur5K+gaxh8LxwHf1PPwGK66vm1FFX19+xe+Nn5WcAcUXNUa1f8zjYPAmW2Au/yO
lia3p5//6z/7A0fDHwjosTiNlUiu6RqGOYxX3xU8v/byVlR3jUf9qMEn91iVXIdo7j3opeicyon/
48K4FUMoQCQSpyAp/oRAi6fImcij28jYIY2qBtMSV/9hRirdL3D13wBqeGfcX15UWWIdrdW86zL2
/QJd+2d+EQee6FYOHkOLQTdP9J3/8srw21K4kTECLcqEmQmykcirMygFwJFmcjrdMVsDh65DXlFh
vDwCpRLlpSBj41odnD5AbEU2mmWQNwKQLjdyQqOdYqCO7YVbVKG78dm8HxYspVWMh6NxEH36XV9f
dzsL3eZOfP7q/0TViD7hJai8JJflUN7QzfiXgwdwrdvAWDGrUHUzXR8n+awVh53AzsFdBtvd7elW
yJaKhyC/A9lLdfcn7poui0FRdnx18nxgSLWgFcWbMOxtIm9gPQ12TdeW+duv/kpQ/TXa+GfY6TAG
7VwY5Lv6CA1VDMQIDbgAesR7oNVXxwGyQhdFNrOi9QA3ek7JaVkAweyA3XA6y8Hh6fkIzRWaSJOq
S/KoqkAa1okA44S07xRhXhmhyMptBzEAzLooijwpz+ayAJOANAMRJdy6ZRusbtl/GLg+/xHCELJI
tASBCtxG6FmXOXBrjotaZIUuDDuxnQ/lecuqwbbUKyjQBTBbb8+hcxD974UJBjHPX71sqwXISdQW
AAxZf4zAbJ2MpPqj29Ot0I0M+jHKihb5Cup8ik7i79OuA8dXtyK360PA3A0evnmSAL5YfGOV9+T2
4lbgnv3EcEA4EyENnDooFfLG66CQcNuoImuzTfZOg41Nipz57S9/Hy6bHtV8t1e34lUDDMJpWSZg
4FX1zTTCqzH1ywDaZKfn22q4gQrgkofdy4d6C78VJUsem7p+7wL/yny01XAtY2uySZ7kBnL9mwaZ
spOcieMey61AVfG+7tuGbRDg0/FS1cwD7xIu1m+PzDkiX4glWwdHWoAYA7BfcropetihDMGiDLrO
RV+r9dDImjvV3ZktiSO1bCG5GM/bCpptC7BmV1OWF2//ite+gBWz5YbhBgzRy5uebLmuo3s1v3sr
fW2IrJglfVx5FYTbmDy+foj1DrwsWXaqwalGj8ZNOGyggLn9ECuGKyBHl3Uui7wZApHBaHQ5RNC/
OH4DK4R5suwMTRD4JdFIthQniPbXEMSF21mfW1EMoj9J9gjynbai/iXgVuUvJCWE2xXOlsHtLdY3
Bj5SzkIOF3m/y4plc0sRM1sFF8Gwtk4USlmgCA7Hcg7KA5y3d7fpaavgKLDRTcWkl4MHSw/VlICU
12jqVGrHr3++HQLvONAFyjLkP+lwV4DGmo5dJ5zS2yy0NlsFh5s+HlA8MoEoFiB72gbkJBO06NyC
f0HlNjVtSZZAw72MCsydYCFFRqVYLzdY+b4zM89r5QurXGiFMMi9XWLQtpuXujQKl0RF9LUG0nQC
ElYC19hOjQfTBFXX1Tvj9sqSFFqRrBMv1G25erkkiwZRcllP0Hqt92+vE6/9ICuSqS6pYWjtzj04
Rv/pzB5+6ScefPJxmPOzJYBJjd802zuJ0b9IgpfGz4rsIS6wwBrs/Z0/cNC8JAUKGCKhtvjY+4P6
GHCFZNSYTGFwI8GtBrV7NSS5AKfbfG/goQFLJmUauKPVrb/cC9iy6EPDJRzyoKPgq9s2bysNx2lH
ik8wL1dasJ+jrqGQ9CPdfXt70F/5pLZ0LAnA1wy6DacUH0zUHcZhJzixuLXLMls4xvoGB3IGxLTS
y5+EVb/Xoe4dB8ZaImgMzBqoEbjswvPv5K+juCQwgXB8urVEDMqPJwEZbg7HsjveeJ+KsnXLOYMv
83xxm8A9WvcIiK9mDX6Jhn8Ni+GP2+e0FoUVhh2KxjVOJMUMjeTS7Jfb0LsV3ZHFef7iaA8tNxi7
4qIbTL9KUn2p+PjOme21eWgF/16PqAWixR5cuK68gs/VCgg09d1ut7Z1cbdEMS/8Fvts2bHvNPKS
j0jA8Nxp0G1dWKF3vXZRmOSt0GOqgm1M5Wjc+hqZrQvbdj2GqIYnec/H3/AI+wmLQbdhsaVgWPCa
qe0hQAlwyfreBi0/ETE7bn+2QiqWcG1BB9PZuiouv5aymL4PZRG5nRBsiVRVTChmEYC3m5jrD8jX
dfChbujR7ZNaIZpEooX0uIhzf2zDz0aP3R0AIL3jhLGilKBpfAWQF5d93c0SPDvZfNC937qVhaDC
fx6nCnZItVqwCgjO93zc+u2WN6x7Z2z+upi/sHPaGqlyQUV0FQ10V5tWvyJoEZoPZu7oT+ntUw9r
mP0j8fsjdBDqsViS5YI3pmyPRBa7B54pkAI5unx+leACjUfOgKkHjR7+sdDptyqDb9OsD8aM4Rf4
mcfsnbd+ZYGh1nZfAcE995sCoJuGyOt2XgKHTz5trdtR3pZbbZs3q7qMsNXBVu0CtegQxpDwHHGa
j7a0qqGDALl6iXMBh2O40YrbYpaOuSdbS1WDwmvCPSjy6Oxo2PWQOKnQ9Bdur27t0/USAP4L67tc
7/CbE0EBw8gydMOSMWLt04uOKvC4Q5g1bFt/y3sZf5bU7Pdu724vA1XQRkU/492DnaSlgPUcmJdu
Igxm61+jWNBSbVh+zzbgj34p9AXpZfHZ7d2tRWBm3epxmLnnYFN9K8gA6za9Nwe3h1vbdQ9rRFgt
4CRQ+T5c02b+eS2YmzKO/V13/smnT9yDLdmOk52HtoCLCMSdD5uZw69Or27rv+giCfErnOwSMBtz
he6itO+L93R353n3wtpoq782s3hwx5ihgSwW/Z2CafdIzOxdD6M3uDVMMFv75ZWd4dOaxPkG7O5l
H8JPswtDNwQEHNafbx4wDtzbrg3jvJz5TxY0D5Fya/JktuZrxV96mB7h4Gt4dC0a3VzCfsN3u24H
VrDGaCwYeI1DXq9W78JsRJwNoH3q1sMDWu7zgVkBn9aRB2fyFh1vBziZ3KBd4j256WuCgr+dZv9M
+hmOkACj1jhb+2NzhH3ShoANNzgztoHha95Qj83Z6Ml6BoS6adpjSMJoBWIUDlSpW2hYUQ3kCu7E
I5ybVi/xjyjatDC2Lh0LKLYmzJv5GBSeiXNkX8bHVe/m5Jtld7tA2GIwtQVbGcWYtsxrLnnS08MA
x6jMaWBsCdi+eESxGrl8mEVPaGwnX0C2rxwffs6H/PPlPdhEAMyN/ChTyXCcIzQSb7wv3qFivXLu
sTlspuMmGIsJZ/xBbCiuKnKUvPzmNi7W7ov+B7TJEx3ly6qmOoNPfFNBSaCm0W1G+lZMi3XZgR2f
4xymJ2DQTlLdS1XrL26vb0V076GN1BC4q4TxKE+QuMh83unodkPxrQ0YmbhN1GCC56vsyguYvTZH
uE+9B2167btasQq7briYcnzXcBzrnE89mnjQDvlOcvG1p1un5akF+xckXox7FH/cEjjxtdx3Q7pQ
W/elIJaBT+oQ5UMxVd8h76af1rnvnQ7i1BZ+jRRogr7iHPpuU36CC07xkFD4VLhMGWrrvog/+2vv
S+yOcGbuANHYlgeuSpyb3Z5v7b7+RHG5YpTn8brN4ljiDioygEXFvdvzrYilhQwiBgeOHG7P4UPD
gvELXJXFJ7enW+GqhR6YJiWuKdiVPpOoiT/KpTdO4UoTK1y7iCUlDFbhWEu6Ia3WaUrFAucft3e3
wpXD5yIMNhnlHTjUx0Tt3o3qi/Gj29OtcIXtMq0ryaL8rKg/DMKjB+PVgeOct8J1abH8Tuf9qQ/p
QXGQnUjo725T0lZzwR1gayr4OkMQAgs82JYSCXPwCbaCTkNjq7kWMdfG78+ba9V/2/vhIVH06e1H
v3wap7aWqy7ODhS1KXI9lt13UIZNlSe13wR5Mkq3Uy3oJ8/3b7jKN6tXIVe0wtIcthxKpKwC5/Lt
n/DySkxtTRcycyOEkjzKhU9rXLWS1p9gu1kVi9Pxg8ZWzEZeATcoeNXnA2yx0kWqfEocr3KwpHk+
Nmyj7TrvUZxrFlf1AextToGpjmG24TY85Pk/gAlW3OgxxrEvWsDb7324jyezchx8K2prCnlILLDi
9KCYZnNc/yCr9x4W/rUvawXtRGf4lWw4be9rADuVHoo9IFSdEkawInw+LkOtQQWAoVSujafgVOTx
gzDju03EMR7zv9dcagu6gG7ljYJJd17CPU2cJviy6quJ8O3Oi/u6uIoD+C6A7j98E/sCe+5qnyqY
EXnK/5H0qDYFM9X6K4icwQ+xglp+KljcX1bQz/3aCvgwQdAO17W3p8gri4Ct0lBr5RnYrWHbWJvl
awhLFFh8lgNccQOzeT/e/ievfExbejaomS7KbHHedmgRPKCUsctMjEVB3Sa6LT+DgRdutCvOqlu7
TF/JHraPTC9uam9qy89iGLUoIQjCaJC3Q7hN6KAxj25DYy0w0757vJ/aOCdzaC7CqIy+TwD0ON37
aGStMHGA3dqHliWXaOEDlLHd6wj2hD1UJm6vb60wyIKQpgc0JTfgYDyEUAH9iFu6fHV7urXCNBXg
4mDJ4dq/mfJpqVR9ORWxm0CJRtYSU4CXAgG8RK6rqIWGyyEkwSmMAcLYbYG0RWg7icYt6bA7eQpt
+yUdCfDOsLl2GhxbhCaGKKmLGXrOroZxPOrTPUgYbo+2Lt0JgAdz5LdhXgy9gmvtcAXvBu42ZWwB
GpXtJpbCC3O0KK8oOATDlyk0wztT5ryEv7D2ciuemsnAfUyuUQ4T2/ByhfXMb6LHyc9o2F206NOA
N+VnOQcFGDnKLVdNuRVm6IsH09sMYR57q4GrMYu3dN3W1a1kBdOg5/vVXjNuRlqFyIXXOH3E/h4+
zE2g/KPb97biDOR2KDNiDJqP/EpGKRxQqde7Va+prRIb2MA2cpZaUb/jqVy7X2OwvQebOn/XF763
LRJrYJq2Tx0ezhgo7uk21xtL1RAxpyQOtXViZh5hlLGha6CK4v4OwECThj1ZfzoNvK0Ti1FGZUsc
83zqYMIrYR8UyEm63dlsmZgyuA2uVQSD7n0PcvAVm1yDLeb49POB4p/EHN/Lph9jxnOwsHuYidP/
ijp5j9f12le1orjUdOioDlg+q2Y4qkZA60YXt9umrQ3rt47tGjCcPNzn24L6fTr18j1F0t86w0sT
0orVdsCJW8JaO1961nQnFD31leYw5EiJ6Yd78Jy0TkPJ+j4tSe0VaczLcT6cKyCwAW/7ekjhOt31
aRRt5gOMGlovNb1X3CnYx61pvcSVdMpj0dAK+wYZA+UNBglKDtlaVQEIi/ugW4MkDa3tNYT+H9ov
+MMP63iBbe9bzSa3F7dlX+hLTRYTIrMKy3aSJ3KYc9WG76VV/5YYX/iEtuyL++2wM4Mz2UJhH3SM
91qJB0DcJpHFAIcOKUy2g4+lXw8CHdWhkFdL2eJ2O53NxlIditk/8mCGD7gHPfV2WKJh/UyI9vWx
XodwhRGg2NbjaPbtyce9/OAROEvPOPalQeupx6hV/uikSqR2+Rom0kjPwwUuXxMJp3cVAFaYtnRk
v99ewc73+BfGipz//s8yAPvtVsKAkecG8EQPduQyjjJmTPIfjzr2ZUdN49vb/+mVNcEuZrO5ApNR
jmG+1G11weF0/TPRATxz3R5vLTmAKUY47RDkFj0+X4bA7CNP59jITu1qdhv3E5wzCXbwFRM1q3XQ
3cazj9un09vbWsIRZp0JlKE4VHURXFu3TaYdCR3zrsz6yGWHCZRU8GvvxvlXgKBOkZJy60uizNpI
6nNOVxge5lwUIlVGfE6C+JfbsFgftYk09ZMRGZYlDqfrFmB9hKQfu53Abf4ccsUkiMaRg6cm9R3R
Xvhng4vMg9u7WxtJWMJ+3oQRPunCyNNa470PAkKx91pkXl3mrOUfbaizQv6Bo+AcNTe0XpeHuiFj
fWxlIZM0gJz2CyTg8a3amp1dI4nR6u8qbAFe3dD7/rkxpL2teNyPB+Qu1o9qFNI/mL2GvbMUe+xl
qDlOKNT683oLy8nQZEuxdNUBhYOuPegR2KB3pv/fMulLy5A1WFAXlxyuVyGWuSqCGJkL80d2hLEU
Wp09uhRGNLA7BizsGypD5gYymA59amWg3DSx1FZRortLlKxAqzbxPTiIYxprrIVuM80WUW6iMBCJ
kSiv6eiZNGjUHGSBLB39P6ito+zokkDRi8rKpBnLYeO+Hqt4jC6cprItpUzqRcDjww9zEwPhp4Af
voKJZeVWmcdbPt+DdmAAceg6Zzn8Svxa+xEpTtQ/fDdKBbXVlJGYR72sW4gjEotS7ODI1ig5OA6O
tUb10JaXO9c8LyQOvfCmFO2D7IvaqcRNbd7cHs0oPk8aY6/EcEllqLOI69bteGGLKXvY7vibnrB4
NzuKiiiZXXWDY/MktbWUcChrcBSKGW6OGvIO8ERTOLyIw9uz8rzBvLBm2KLHeIJviW4xbdjkjyzb
ZAtiMkHns7iqw5n/efu/nD/jC//lf6SPuzbDtKKeO5Nh+bwtUlIQogP5Xr34lYSHLX4EJTI0TY1t
Yhyjx7HbGpBD/c7fM4POwWwvZPg78rvuqQ6RwUTbOI5nbj/M2j6auKI4S+5h3lfTU1Ukj6NyhDBS
W+Q2e0ETx/0a5lDBFneANrc5Svq+W8TZIreEMYUzK44zZg7kTcxEcJplWB+dxsUWuclJbUvbBjSP
52S5XWU1fk7iovr29tNfmbS2vI0yXu2tKClEJX2zZ1KW3XZA34h+GADy3twSgLbMDTCqWSadwG/A
wTIthvIzM33oNnFsoVvDRGgqsdC8qLriKKpyPwU9c9xrbKFb0RRbMActywteBRdq8Ts0VPqOi7Ut
c+tBqO68pmG5XiY1pJvxxtMS1K7lZFvoxpEt1p7A8/vEGz/soQ81OJzm3jkmvbIW2WAz0ISmQIqK
5d64cAiS2O/p7EH69sx87eHWfR9vDrLMiI1mLU11HdRlmdKx4++U7M6p5xeWUVvBtnTwuG8XpKT9
qVMmG7t64hk4RjvYYCTu2cVE5vGHXIh+evvnvJbIsWVtRQEXNBPEFJL9AFmAcp/CKd3RAfLnnJr6
MHexqs/3Fd3MF8FW8L4CBxMJwgMtfDqlBjmm4DiFLVlS03Z1dz/Hg7qui8pvUpwWo/UK3XQoh7/9
uq+sCzYpTVbSnN0Oab62gd5SDtnNVx+ShKd+EG60cGqr5aYmMonyV6wKcCc/DMHEMq9tt3e241fm
jw1MIxXzOhMampuVLKeRzupTiPZMtzXf1so1axyBHOSTHKyT4QDOvL5qh7F0Owb59PkJdO2pGIeO
4elLY1LakPID9RyF9tTWytEZyiEetTQHS4Ve0john2KTvNdvw1+JLGsfXyrUS0awtfO2TxRyN23d
f2/N2NQpWmPm7sB8Prl5W1EbmjaBnDLNigb5YDpMfViBq6d4obvTFCK2do4LXVRbEZE8luCKHZkM
4UTX62Z6D0P+8hwltnyuVh3W/fMsWpOkOsFUoDhISCscX98qu6nZHyIxUR/1wjjOJOPRAR/DTUlL
bCKaV44t8pmwi19lpI974YeHRg1uFXiSnNelf/KAzbSJiaMIn4fY3jOUwIDkVMypjE1sR9HGa6LJ
wLI2p13dPlSw60ujgnZf3146X/uoVvDusayZ6vwg52O1fEXWvvpQb+o9Z6iXz+ckIc8HZmlj5EO6
KchFP0Cvvg1T+zUSrPgJOsbgpXryijn1JuF/8eWwLLkA2dRJY0sSK7JLSsK9WtYAcskV1Q4QQDMU
jfWl27BZ+/0aMsXWSgc5012VD014gbY3t3MWsWV1uxZx3Gx9kNfjvH5hZRVeLCTUR6dXt0V1YxeR
JFJ49UZE5X9+F+wK3d2ANLg93opjE7J2gwMIdgOk/L/paprRnkrIo9vTz+v4P5Em53jpcQLxc7gh
NxcKOQMUDWs3gDyxFXUU23sQ8djPpxJizBQ2vhN8JU3ouILagrpmj0G0CmY/X5ugOESbXEFZSdwk
HcRW1EXhKCaol4IcMoDyqZc8RN3GNdFEYiuWYWMVdktXBEDrbcPVCs+kfAoq3ylTQ2xSWhRWuIW2
Kz6s10dfx5E2v0xdLvKdWfnyPk9iK14jrxF9qbDMlQrQytT3kmZLFw/KpnSspuoBGVq+uQWYLbCT
bPIEiFHYyXa6X4KHsd+KYXlPM/Wyvo7Y+jpTVgH8ozw/x/l8W28oqaI7btgOrD4NF5EVc9QORx9N
KOQw/D2rOkWeLWOrF1Uvfdv6eQmrvFufGnGjZzk6nVCJrWEzUbTEvgB6HSw1cddNcB5o9n11m1y2
hm0ulQAtrATYPZrH4xDKJxjvmXem1is7qO0qGg4DmM8GcVGwZfk17UZ9CXXznlfDa0+39uehjelE
lCD5qJifwjCwyxLeviejgn3YOQL+925JbFtRD4V1BXorySX8OEeoAZZuD1Nwn6pmTqGyWofjJuDH
cunvQOlm4VYv21lj4jWH3RBuPs/gMUNaC+DYf3FjqE5LtiP5EK5RQrJ9bNVyLIaWFymcaEuo/ELD
yxuTdHOZQlMfhYdED4WfTRE6nTJk6+Yk40MczTCOG8oqi3VN9kxslb/mU1V1Oqu6qdvzkC50PiUC
p7HjvIZznIYwyJuBIZ7b7mKnCmKVfTf+eIWW1GW8Hpupn7O6QjXn4yhgxH0KS2QEjnI28D6rCQ95
WnoVIdezkaDZSrEYiYrlUM8fSxiLfPdxytM/+xnG1HhwuMiMzKu3Zaoyfv2LLsxs2aSWckkV+ILl
fVJOfpn6e8BZXuP6u6YrxC4PULOC48T10NC08Gu9X0W7wQSFXR3aUz4XbQASWa1NOZzCyPOLa9p7
hmQKRRzzIYSfWnXYfbMXj23bn1UTWOI3km51EidwTarH+hFM+Po3PlxcHBNKxuApIIUubmnccOxp
YbXV6eBpL0iV7zPcz4tpaK5mjUxgtgHk7J+A36fDZQBkaIdX9Mc4CyKtWhxzePAIM0a2Zx5cDqOs
El5wT0KPJR8VrKcuYQg5hqcdUHQB+0C6Fd8MYf7yYSSkQlEW2cAyvKLeNBdZ2QmfHWA31P5X9mvV
HoXXVwkYY2Wgb6ca8t/M35OlPmqcJe7EWsP7K9CG7idjTLyk9VoU+gha2WgutBjIj6CWfLgSKwNq
jUyDut36Qn7DG5bQc4Eq2Tz0bNu/lVI/hjiUPtYe+EeHod8RUf1Oxi9tN+/3Sjfs27pPujqSnUGs
MtNKdWnfVB5QzgEocWmjODnMEfc+JcDNnhqN2wSSHMkwZoMm+z2BloScilIjYzKFfA1PjWxbcgjG
EFkhEMnKKS3lXqKOvHe8P/FglB9gBt20XxhwzckxGaT+Dq2kKg/7ziv9o6J9UV7QNWr3iyEOYnJf
FWohF1tfFdVFjTomJu3kr+19TEQYXFI4W21wT2zG6bDFsQ9dfeht5YGhd9pL1bRN1TGJ6bifulFv
zSXlIaYk5q4owaHWQZFkMdZ3lNK9eu/TRkbIUg7VBKepTSfVkJWsDxiEIM1KDh5u/rfSzFN8v7ZD
dTXEcVL/t48LiS66SPnVNZMwHMFxUE4ofI38T4VE4hMZeHgX9FRtx8jg657iWc0fBNs5vqfZquE4
7qxfPi2GkfkhDDE0WT1CwpuSYJz3m3Yn3sMc1QZACJDl+R0cnUuVdkBadala+87H24NscSs1HDMP
4Yo4v0jiuV0/NKNO/AM+ZhEfg0lG/xVd28wPO268xQFKtzi6CJKxv4mSGblIKCO8RzRABDyTYmuQ
1SrLPjmQPkjqo+/J5QZuTyj9egr8/2vVjXVyd/bzVWM69vRsnikGdE/sbJw+hxhCeWCx33ggnUJl
er3PZm+yhW8bMFOBR5/mESGOHp3hvJp0AZfHM81xuFglRv5TYcqVnSgscadrzvpvsvaOqlz2R18M
+C4twKDrIRZwDqhSHnZn6ma3RiQ+stljsF9sN66uAGAWNT5ZjI6gGXiN7SaegwDVn4Is5sMAP+yn
eItnfV1CVr58r2bSzh8qVVbbZeMF4Tqdd4eoDFLWtSPSwLGEoNQ3RaOyLdKLyrgu+Pc4RNLy6Plq
/M8v6vUwe8h84PufpTH62DZFcthKrfOI9PBt1+DTc9P9PEsI0mqmQybH+o/0oRBMYbMA1X8c/ijA
2LugG3o+W/RjHcplwRUy7pPMV3OZ7fUypriNhZ+QpvAO7QpZ85bw+WnXYQveyfp9hH0ZSSME8+0a
xEMGAlV7EKjKZo1ccRyMvfCIKSMFhoJJXLNVJK4r6S1rNo/cu4NLKeTRU2wwrGuHru908pkEOQgS
ghQS9vk0BmsmYIiLLWAUx2ic6QG+bV+xg8mrbexI5oOqKFIhkg9ma7VIYXkRHEJUaxdQ5rzP6ywf
CQuKR7gJkU+84XBYX7w+7XxsN3IlWNF9WWZMTfv9MOnpAaZN83VfEf9H08vpgUZ9kY1laTKfRd39
OCr8wMZLTjTYfrRbdD/DdTRV0agyxiU/gARDUkxKctVAGwUZ/hYBIlxVXwFviO6CpfvpqRIp213B
waFa1/tNoQGAJ950kAVYLENfoDilk1O9IBUaNpAcUFp86qrmE23qLYsF07nX6W9DaX6Go0+OG7oA
8xZ8ydSr9XTFKw8zvFflb08XYVq34lPF2eOo+R2MqK6ThOuLcWvvjNkSnZrFL38BhkPMMZzr5GuV
MIEsETgyZlmOoRriUzPBaLnqUa+hw9BkZjXqNyKbB5mpx19dZ8BI82N1hcPJeGzkeOPvMTYr2FQ8
MBjG/izm/pKS7a5R45YFjc9u+drkAzOfanQYXGKj8G8iLs3FEpIx9ed4vZ+3fXkY63pPK0/HGWJs
/lBQjJPE6SNty7q46DhuMr6cowyHDfm9UPt+36LMfRV5mL4lGNGHoeia1Bcgfi/LuOe6Jz+N4Bi0
VaZh0kxpR9XF3oEERAFXzGlP99vASyham4pJpJDj6UyQgPwEUml+kjN9AjOLZhCrTLnfR9+hdaxO
U+ABtAJj+pOEe2pKI2ZOfO/7Oo0YqNEINAyPJg+yTGA4AssFTLqpvIuKao/SOInFQy2woWk+6VT2
7ZgcMUeOsejGg1SS3GpfVo9smIYPhnvksCj/gkViuGUEh0mtm6sQB7Us4HV/9Hnlw5ZL4YhEFvZ9
QpH7NLZyS5tBXeJmHN4U63pbSu9LLQk7IXiOgQij477qMlVFYNIt9ElWD/Jq1MWXQtRLRmHTntXB
NqUNPApRpajKq9X3sXLP9Adr50cKhE3WQ3bYpGuwDUfUDPQjejnVoYu9UqTzWk6nqMZK6+2xfwvY
WHRHA8mwUZj1u4HS/bDIboI3Dk1SXYqxz8w+r1W2EzL9LqG7KA/+PHVltjaRPMBook01UIBYW9rw
p2BbLPINFbMGyhxBWR7Onh6y8f84+7Le2HEs6b8yqHf1iKSoZTDdD1py8ZLel+sX4V7bVxIpkRIp
avv1X2RNfdNVRjdqUEChAF/b6UxJJM+JiBNBvPZATTxla10uKSOcpwvKgoxu0xt6yTGAxojEYaox
jN5C+kJjg9SW5ZILG6i8k05tWTJFIqMGWyJZSHXhkMe0nDAu3KQQJYa5j5DQ3J31m7AkoxgWZBdN
Ser9rEuT1ap5g+eSTOF5UsHGMCL5Ejn2OMC7LGtWRAzhj9BoO/SspA62+kGwS4wcLnnnTtOaPDVb
exq67sIh7egQJs0onjFrmlyhHgz0nYI/Bg65eB5fEcE8r5m/sM5htfQQhk7zXV/JVeSkHHA4cNYn
sOSNBSk6QGrN1bTZZKdGQ65boXidIpsojDM2L4FOA08l6DQShvqiw16TNiNsjg0uxVWJRK3Xyiwk
G1D53/MkFimbfe9KbXFRN9ElCqDh2mOdrdNgsnNR+/Grq+yFbkeEWrQo0iRqvxt4zgfF4K373nbd
Dawevo0MuuWk75LUTls0pBj7jLPJl2heVBNkEY8sHg1uUSX5/kVSRQM5bEHnRemw+PoC3QntIKXl
688GZjP7pezUkEuzVgVicobUo2plu0myBsUrZjqzOK7krgmCPnMyOA2g0FKvqts0ooPcmWiInilI
QcRZIXN0gKlW2pYBfgudbtquCteu60f/WDeNzUucoC7zudwOhuI5hSkl45jA69RnyxpDs4ZU+r7c
BBASjh4s7aekS/JygZHA0fBI3m5ycUXiljJvFXzshrXR33TQuat+jh3ComSFNIetzxWZ7M60AkUQ
pgh2BKDdk6K9PWDXUEVie1VInNeFVy/NvSQJuSOoKVAqrp7KvChKjs2iuydkjUOohuxcpJ62fXN0
wWhu0aNN1wEhOBfjLVYjQlAVywI54RJPTRw8TGYcPucRnq2D1PRAJWv9tFR9dGxQiF/BQJZlzTL4
97ab5Z5JggEZhwefQIsJm/J+GFK7cJISeDGatFG9/vAJWtpkmx75kvBcGNED01HtBbSbAlOrqnpu
S1h7YrpP137hIuKFaSikeLfVrB9AQ3ZXZp5QHUfWXtBIaTxiVT2mSUy8Y7KxOp/F4l2wchRHRXRU
AKGN5a2ZBycKqaIwwo4dLdABwT6tXIOqzuFNWz7PXOg4xbIcvyVrjUDYICb6GtKU5mkuR/+VswrX
rjatembMEjTSnvFQ/IcELCltX0KlTD4l5+radm24pZEaw6Nf2fBymKr+jVcg+tHnoG5CVxkXZQJ/
LtvBg96Du95Vvyo+HkrrVEqV6MbrhcEhNYW9lJeN8TjJrB69DaeT6Er0OyGJwAGU6J/YkqB/me10
sawqPgENIN/PkTgpgi8HPMyVnBErZKqLaSGap0aF5hmHTtxnYWghsYRPZhWlKsFcYjePer9gMvSI
LS5+EHUkX0hLZ4Q5eNelhQg/NcGGNPqFYAcs+znKpU2wYwbDonY4iuc+E407edBN5ijCk09M3Q66
wFNpxUkahrmp8zxTNg8ADCBSj3Dk0uSE5+QHRjpnRMknt/3q8NyuYil46BKdirXHDldHm3hEmODl
1iHAsxr1i2MAEdJl8n0FvzDRs4IEkt6RiPXTt6nlatkh/zjAOJskiAfSWzbPjX+7tB124pAOjcvl
7HPMKc0jfesTs77OXjXJdNU68bCxlchanJsKnUnpVY81b1bAIMyDDn/qK28XszDZUrtxe6qprV0+
xwG6QeAh3E+jCsbE6QQAaBesHnLhIUHrn8ths3kkSoTCcEgOLlfaooyhjH9oFCJZ35aqqLGznORE
Je6PZUhZK0kVHeKgXC9KDBg+T2CXipoF0yU39TMUSPFlXwMwktgTUoyPyQ3mcgBy4HUz5BpG3ccg
miUuUUOrQ6dltcc5Iq6nrRvzkK4qt0EV7ITfhZjV8oMqLWfPFWNn1GkAyZShSJbPJqT9zuDrDPCL
yGfE8Z4PQwOUwafdG2DS6Q2CQ7MPh67KmZ27YsWGmbF+rI7A2NDercBRAb1AENyvZw85bu4EnCDy
qA7lQ1P2g0whna/7rPb75wlJCimbpk2nsG4Nd4jp23aDxI48EdvnjoSs6ODVe5yco+mIHeWGx65O
oRzGE27bWaRwQ2QyJ9hkc0tLciwDw39CO8oPKJSSo+zROOIF7wKJtwQfe5OjAuQFcc0z+la6M9JF
d2EU30Sqr168Tb26QIB/aWXOu9DCPKotH5E2Jo7wiWrHtF0QkpoK2Bej7AuaDGMYaHYCn8SX9chE
JiIkn2k6Yxec4V0K5E5dw/2lS2kkpmx0EDsuslkxRe7kj4kTnVlkA1x6dKQ76QXlLhSY+BjGsv9W
WYGCekF6S+NVPN9I7QqYO9o71Vl+2+MMfkLMIGy/BjYfBgqgYpvLQ2Tq5iRM3WFGHcZNSzs9bgHx
0wBKM+zhQXvRINj+pR+aQqH4PFdjMt0aGxZEoWMfwSVg95c52iaOZqu5a/vIZIhOroulJh9hWIX7
UeERaehwEAtNUspQgpGtnQrYq/7cYD77PUZTcREGSE8LpGzTnvuqAJtgboiJ9kLyJTNR920dvOms
vR52nFCWtZo3qefWuWgFm/JyxMfyBVv3QObJUSbr7YqSa29sjU2X6csoCN7XbnZ73cQ3fjTjE1T9
rWv4KQrQKM58AmwUet+qhPv7IBFAVWEReJqGsAMwAog7labalx7FEE7sMI+DGdbHWbETYecCiguS
wb25K6BSeg29BiVlLN/YFI8ZGaMfjdBTThEmfgp8OWOVWJsKu7nXFlZiRbRiAquRNJtXzbMZE0j7
VSmZVRqutvUSw0mUbe016hPcUxwOCKLf/K4ADICqS3P0ErAExM0ZPRj8+9WuXJc46wzmznq4Vp9x
UZLqztAX4fnDhT/HTY78QJWiflihWRHfzFABaVokL6wKbvpJoiwV6pEs/UuiI42KYRDZVNEWmsBK
7SbTmkLJ8q31JUTFYVBMcJo8VRRRjd5E7gxiZ+7KIHRFPU2o4GopUtUipo2ZeOdVS5IjkD4+NENL
0pqIb6Ls+S4K54VlPCm9lxA3AVD1VD/CPPjocLvTxIMEGI98uCNBif2g111maTPs4E5+H4P2tqLq
0q2eVoUzvI0vHDLTbv1EJlmrfGxJfMIE1FLr4WiRH385JAMval6hPdIGRmuzBW1YEmozLgd3JTzp
+jSE+88rqp031KzywjKxnnrmvCz01vUS0071LRkGi/Nv3PDhgBRrk3ozZyeArPLaVezFzHF7M7Iq
Ws5YsVpeB+gBspmqEm9cshM83+Z0ghImhdJjeltEg/mXSAy4VCNGeeYZYLXtxMwuujLBuTxBrOwB
8qqjW14hY2C/wG8CU9SjEwIoeDndsXqzercIaelH1Wwm83TM6IXis6OZKIHtpSVFrZOGDUn0qZub
ub4KPEtTdH9djjtrsARx5sq3cwpJfRxZhJBhGJUr8jD5ifixlmqKXoLkXF6kc8vjk1ZkPa4iqiaU
KTgA38aunegFcPQpyjCSdF7AEH3uPKSpbhhedlGAWlb7fR6QCe3oGY57DrWLTI7zK4ACj3v8qia+
EQ9lFLXqnsEoctktVdWXt4gQ7vfOE+iRmZVoNV03Dey62bi5KGOIrrEQ+K3vO9+lCaii+m7BKKIC
Ujd310MQGLdfKRlNbgejqwu/2cb+QfkO52wrV2f2FgMYIpULXcpvtgyIKQCBgl9px+EJQheKjuZc
ZaWLIEhaG1AJ6DvfUo4JR8zl3cDkCRadKTideRdFAFs/7Ijc98ul8eyWVytyj9Pa29z0k8gNhzDW
SDjv4qYxTzZJqoMrW30vmd70ZRxZcVPhVMLCCHk9HEfPNI9OV2j+g2QNHuOuCx8MnfW2r6ZzdVE1
Eax9sRqBiQ7hMCMXF9byATq6JQluu3AkN+JsPb8zYakBv4+LXuHXB539MaoDIa9xdg/yQHu4GB87
2pADni+cXmqCEkk03XTTAi9412QUVxhL7MFotQSDC0hoj2NEtK4SwQfol+rUhYoKJDy0QuSd5qU6
MOwWAEmhFT/gz/KHGZ0MOzr4urK9F4b6lnILKxntyhWD7mfnYuxQ5fABJ9jxUWA87N4sHV3yqscd
AsdvzMfIne/laLupd4vY9ejQSRIBI9IBfzBBpcTPWWn4n6B0RI5OCUc0m5a49G1WRjNDcO0CDmIQ
XTWjUuvL18ZpVV9LZAAHeWKaAcuk9oy6VJ4UF8kwyKsWPpB+gRSV3qVIASvD2yi0U9b6Y89OvReY
MV9rlfRZ79UfDKSHzBgpRV8glb2+T3jIMC09yPWARpaS1HEKwMeZBB76LQ63FFyN/FkRClakTvo5
B669zXk5y+WnW030gCFIuu4EyLgLTurW+9kR4MdFnViDIelGNPsIg9gXEl3ucBYyxc++Atd4tTbj
Omc9W8j4rtcmpFUaCzGbk+c27R3DLfTZneQbr4tZwS1v13U9vcBeHU0XfQUPujQhs1HZCq9Kni0h
i25xM7gE1+IPKETaGJO4MNGITd4Jfo/cGSOx0dUECAPZAsBrdNQHFw6TyiRqMQiThrlsxOUYlKH/
4QNTDnd6dVV89t2Eyeo7B+khL0GeDOzO84AA5fVI2/ZWtRsowgVnzz5U4bieP0e945uKYPMX+Ng7
hZFMZSHSzJ8hKV1f4BPfXcfTHO9ct01PECQAwLY4vC/XiFudYYyvmVNPlQpRP8FEfyiUjPc9uLLH
fnJdcmybfkJ7T/zIvzfc2Gtv5X2XY83Wn7gH2+ssYh4deOh5cHpUi8qoJ4Mbt4j1rl3As9cdusvU
6wRaCdox1hw9WQJrArZfd6hQAdjkHRHRc0Ksu0Hxz25BC5UyrRvhBLxAp2R4Yf3SxJlJNlVmISDc
c7FRTfaTkGXydow0iDlNRprc1cJt+widAYK3a8wrde0sT2HCQSCQbdj5M18Zds0lBrRfE9JnvuCt
dxxJRBrQtoOlEhBLL70XFU4U907DDhXZvC4ur8Amd+52NSQCar+50H9vuG7eEgC+V2M5RV6WwPwi
uOwVXaDuB24tsgUQEihFEdNn9HHWFGsr+OPohfa4ogNe91EokmemZ7S18E7qj2u1dd2ngC0nbJ+V
OZO9YAUO/uJv6LHWTaIQjnn12AzMpCXx/LrYwrMNcj+BmU+nubQPsNfavif4f5luFXcsZZjr/lhl
7av9OOKpLSaUqfc9UAj0arIx6epJzHmvfBnIRYU9DFvAGgMS67FPiwJW162ftWLFGDZEg7o5qImv
D/NcJT86IVG+KzqPD6hD6wdStrgQpVsUBhJBxL53UI00qcRxYMHH+3FSwAUQ3R0PQLm0VamP5YyZ
/jRoV32Ljn67NHyLLueWwasO8SeS07wdWLllum/JJ2aheLWjc19LJDasrco4hOQfdafGd6p7Opzp
deWOG9DUz0GVoixIB0h6Zwk6WCDNHc5ebaWPozZYyH2rBgDXJOpNn4NP1zJTSYjtomMejqYNjH0J
pLpJprTyyuQFwFxVXVYS+wfgKO1VB+jpBug+m5mgsR+q9qcLxfBD6g1HANjA5WMaQFlm3O/nO9qs
c3yFwxNsBhk7sIGsIQx17DgfPa/j12bWtbswhoggq70OETt2XMEdERGKpx4MHcUTDeXjHhafZCu0
39oPDuTz3esi1l0m8H8u89XWwI29RmEPB8Ba1XufwZg4S1qQ2hnWLAnySoEOQxm5NU9dG3TfRzX1
/sXWlTLelW2sP8DUT1G6uaTNmIzpx7n9SDJI8Lsp63U53/jjWMrMckyGZiDSsdf75fgcdtBf7IY2
dt2+dB6O5YCXPTyRtxAgsAeyG9VWhFnSvPLnThYGRnCsWBQAsALVefdtAc2cYncJwGrbrt/FXM7Y
acWiTtiEvUt/9sDoxtPyA7hxojMSuA3ApF/2D4gdxRMzWN/DJZ2n0N8bYjFPPXMvqgDGtTZ+bGA9
wI/YZBlPSeiNUGOTRjxFs/Ofjee59j0aoOTAQMK2WcAWslT5tlgMf7uuj683W01zToZyPPE6mX5s
wA62bG3USnbazOgQ1dKOIIhnDv/zDWE+GWbIiHe1OH9B+wscaTcqt17OBr96A+wKsD3G1kR8UKLV
6kri7a/YFQVWhBXncbbYKxsUNApPBvryZUHkxOwhvXJCnanQZ8Om6FPEHpqwwQZLl3pLQvhOxYn6
cCUHHODD4ybIg62bHkEez2zn13KadmdvnSr3tshBIcNU/wwr42rblxhZfa8mX7lUhomhxTSieMtg
VKnau5Y0FryEbID8eQKgBB5rqYDJtAPEvbgV11aS5qoPOsjcfRmWa2oJxsyOduvtCHpkQN2+TTMb
irhW7TPWh+8/TvFKNa5TbOJ8QftNM06phqAEbcZLrDaSHMbZh4lUE6OiSUuM5Zn7Zd2CEdWonPuf
pO/WZIc/YV6xuSEZuxYtOKuhGwLIMqJqjgq40usuhUtAE0HBw0WwI2CgXQb8Qr9bNtOlsHgSphRY
LtIx/BlMVhFUY6jz2gtxWcdoa1G0R9v6XpGK8et2QNOG9rMftzM0FS7uFAF2v0wUWLBsYVSORVuB
8Nj7a9nfzJjNforL+uwFMo7BN4n21O4sVCFTPrQ917lDF+K/wKlutHdEr3N0WQ9zgLFkgLQB33lj
taL3VkPQPYEeV/iXPoy7Dy+qtX8CCxDPu9XDHKpGRYr5qRS4AA4muCqp+KWRKCOgOIEx6kW74nTJ
EdIWoNGPoffIwgoHzakDEe6BD2m8MeOQAVbXq/CwcbLWGx6CVgXfNF3cG4Sg8yGRuo7w8TYNLQGl
3XScSRe02bp20ZmYW2P6XotuYjjhR1R0G6o9XKE9ayQxWzr6W9wVapM0znFOnvmIdrhFLubw2Kga
lLfH6HAyXoM3HeqmroEJT+558Cr4FQ6LeV5DypoccSZmO8ZV178uVRTorPKXestww7GVIog9XFCi
d3TOYGUCUZk/uQrl3oxwpLuIRH5/03AVT4cVO3hSeGOjSYYToL+OlYjjNMRo5wewmLnMIpTkAACE
Gew5KyiwOXVLP145JZobsUXcS2dD0fzO2G5zbFFqu8S5j+eZo1kcUxECMIacL7mfoU6Xmesjv8ma
FpMOqV42wFeaoVa9SJTwAUyvUzdcUOvQDqL1xLYbb/3SpsCQYFeoezzaHfECzCe2tr0OprVd9xX8
UtXrKMDlHcEe4lCJoEdaUyCxRBVxXE7+OWljavMtaAk5TbgWsOcuqUhSPx7G6ck5eA6otEngVYVj
Q4T1LaJEKmjxqnF8hNMUuetjJm9lXM/fcalQFnOMDbhj7NZaolLow+8QETLIFEI+rpiLtn1YgAtN
ECO2svKzNeHqZ/NS1zwDaBC9kaRaQY9KtWDZSW+7ssE0XK1cgD4J3dQUmkr6Zmi7PvhRJ9QzMaDt
DjYp8ZLAGCNzmH1EiP+MnWgxaFzithXWdyq8rHxFlpu48c1Px836Hks9lVA4nft0D3tBtXOa0gVy
O1+2+Rgxmpd+V6nCg9nMz5gE4L1DG/ReioPW/wbp4Ib32IkQ8eWudFWGEMXgsIoS+VxhJPcx4z/V
MiNJZgo9v0ccs4dDj1n4kaQMNg8sl9B69LflaGNxTbG8w6JNaPWCTBo9PMauBIKuEMrIc+kH7BIV
2ODfQyqDKjctV17/nMten6oIQxz5Ziqcc2prX/wpYDqr16XzCmXq9SGCdmDCh6jQnVSVFl0RIAqz
yinbeJT1YbNhRxhYrRHXx5VJZxUC8iQ4p+qUgB/lgKRDXR7H0ZPffJCWS+rsIAngq9nBImYUw1KY
2gepM2M1Xja+nyyFGGN2HdZD+2J6iqLet6DpqR+VGwR/K1ihecMscsbRsjyUwq7sKDxbl2B3hrI8
QOiyoWqLCAUNXYGTfMd8hQaOnOBxzgKzcXYh9flToM1v77vFC++GRAJz5Az3xy9FrgVtwLDbKT72
AqIxuD6NAy4D0NUCgep2xhnOIgOUa2HyID0nr1FyjfNuglN3jDeZkHdW8uaxN7oEfrF4BsCeb70d
zp1G7dokaCFY6DFAVICnjl/qqTKg6aNoQCkGn88BhChv37zed89tf4aUIPvu1EHVm6oRhtIDmhQ2
bswuIZMxu9p5UZMzcAkVdCusxcE3huYR8wfQltbCmvN1R5v/2Mb18LA6hNnflZxhWcchwrNSEWDq
Lq0hJ1F5mAzNJ+q2EdlrbMDlH3mNcj0Oa7TaQAzpWmCPAKpfx1IAEbZe8IbKNQCNVTYctndxS55L
lF0N4EMyMiCsPW132xgtJ4XAdZHZidrvM/SQL6VjpAO+wcY8QNBkkA3TgIQITUs55rJRqFHWRTuQ
X2ghsRPNhD1F3gjQuJK9uz5HZIs9eqXKIu4bfPMOzNymL2pl3JKD4wlAPrZ94B8IakeR89U7u8Bv
7fCzdnV0P4VoRiFFiOGC3qkNL+sxg4u/0bZOMl6K4OghHWC4TOQaZkmFmaliHDRQuBkD111u44p+
erJdHjZbW+iZDNFb7qA+/WyDqdPZEHKkHjJeA0Bz21IioDbxnIUIdrOAUkjb3NQQEp8vfdi+S0/a
t7KPsJD8iUN8BUuUS4jcVFvYOFx+NtbYCZVXD0MWu5b6WpYto5nnBo/kCcKUph2jkR6KavI0CjUU
LeEOANdid82UtApN/hb1+9lfhgX0KjMJxvW1ik5lbMvmqm5G7EpUdXwBbRj0FThq2UmEls7bvYYN
UnNyseopiKSALjtfimTECX0utTvuqiAbYfChnzuoR5c/GZf9d5ryL6NRpeMEnyg5D0P0CypsaNZ/
BLGyn39tUuDLrMXqbcuy+GApRrJ1Zzum6apbNPuTyatfp83/hWD9q7EoJuYRqLk2/j4sUbAevQqr
dD8mkAKkiDarh7xjAepStMDrDzTT/TsZ2sDkTYdQ0l2NFqsrcL6r6LhwL/xrw2Zf7UjBIjY6guoW
mwhk0U3drjkRf5bT8W9mV8IvE1Uo/qmMORCTQQXdq+jm4ccCyHxLg3Ho4YdDBsBNf+nWfbUnreoh
kiph257MS3W5ei3WXWDow197df7H4S3isxkWf2bb0xVDmJxN/tH3dfPX5jC+mp8mqvEriuTq/Sp6
v/BHonYIACN/bajnq8tpaxLtxy3euyZJB8vHMIgoUnhE/Scj/v9mTX51OfXOEYsmmtc9CPsffjul
blB3f+2yf1nu6DOYRh7qtsdS/CaSpECStP6LD8yXtd4PzkEaeyYAZdgil5OSAh9D/yUnDvrV33SB
qoL3vtj2SP8Tl7oazG7Ygr8WUUO/upvKrW8bFBjrfrCm+Qh7094YpuvfwhH+8335r+pT3/7PlmT/
8d/4+l33q2mg2/ny5T+um3eDqZSf43+ff+1/f+yPv/SPR93hv68/8offwAv/9ofz7+P3P3wBghsQ
+Z37NOv9p3Xt+Our4y2ef/L/+s3/+Pz1VR7X/vPvv7yjBhjPr4bdS/3y27eOH3//5exh9Z+/f/nf
vnf63uHXUuPUZ/P15z+/2/Hvv2B+5G+MJ9Ad+rDc5OHZyHD+/J/vBH/zIx6HYZgklMTnIS2F+YP6
77/wv/kBgr4h9k1IFNEgxBNstTt/C7/jw8UugSsegPYAMU6//P/39Yc788879R/Kdbe6UaPFuzlP
U/3zTMGRx3xGKXyiAiiHEHhwXp2/Gy+F1ahfB2TujluzhCmrnjwj16IqFUwlkvV5DmII0cSVnI69
Dz/uCP0P5lH605qIPzHF/eNm/9s7wcwOhQIPZ3HwZdE6WyNuDQz/sZfzsVwB3qQ0aL7xpP/TXLF/
9aFxDSkLaBQw/6sH4WCRX193rjuOfvlSB4jjXOgVPD3YgZma7PoSggjIftuTRyqTbY1escZbsdso
bVAC2j8LyPvjZOOvHz3CJ8d9DaGQpF8P0yjx9ArICVIQPSdFxZNXQI5NYfrgWIdQb0EPVOejHz79
7iH97WH4/c3H8/X13v/hz55n2H93771QMrIOa3tEfDokIhxQO5GWZSSO/2Qj/hf39vd/KfqyaTqy
1q00pD3W9fwDaAm8gCZs+Fv00TZ/+qn885Pyz2caTzGlUeyHv15M3N6v5jGlSYxvAQIcvbaEDDKS
UT4HZZtDWZj2hj/Tdd13CflpyiMmRopKXvR1QAvEcrxSgNT7Ds0TB94c96RwoBxAzqJl2Ldjs0LO
pDBJAnAkDTDh1FcDVLyrzqGz1feEU3Lr4Dqeopf5gZPyZgDcn2pBXkvcfNxBjUELcqjr6Umik97Z
0D4JL24ywB5LAbfTKSc8ntOkKb9hg5juoMRPeQL6VIAlyhcan6BLp8XMSv1sRoyOpW5S36j1TqsT
+mJl9aMPvnzHxfTiTdBGrk1UYBbtgYA/hfSyqq8hG7hOlmAPca9LS+z9XcVnKKjlBXqbHca14wOK
CMi/FkjNTIWFCNHcU9jWoNt1NxcaSvQHhGBdgsuVN6BBCsPGeNeuo01dPaSBAWwCWd/ONuMnnG8/
BrKsQL/hRo3JFqyvLXNe/S3eIowwuJ2efRC6IHsNW4q46Z8Av78SBZuiMCBp5e+1fQ/pDG2U15QH
0Ij66HTfA6a3/WGxycGe9a5B8zqt4w0EO58SvrFQK4R6H68LZHJ6BSSAsFU/BG0WOHfoVRMjMIk9
VWTZ40H54ZW1l9oBykPXvsUa6tJqiKHRG/ab3ZK8c5AXdBW2IxNC1IoO5dUfS38/WawXmGaCC7QY
Pgri4MEAVMT4w3CyFUQQMTqCYpIjpIm2BJO+gckK8AM6fI4InotkdV3hN138PDoo1egq3qj2waTA
XAjgKji4pMeegwHTHBcdgscJCGQCfOhiiXmIgbX42aPnPiZMXqSYn/hGlhThJiuGV3ibC2YzNcHP
OAGD30fLYWNgNMLgrhJwDBr8pVDDEROY74so1iROnQQzSnwIlCugHohNGuua5V49XmBonKQQnF0C
s6vAYMP1E0MgEF7dLTU0Oc5GN52N72IkzoAu8wBojhSrpiu2sbnfAJasSzPn/tIeQPU8h/C+gLzo
ArszxhcASg2uWAQAdXNpyQNN1LFaPqqaXrV0yYAv7iFM6x3cSzwYfaoffrDlfDLHuDTXFN6ka/sG
NT3UbGM6+d6hIg8VNnQ9BwVmblKoVkBG++kSvS7kvAPogg7lBbxXsrV1BeQy8UKhSelfFmyvsQ8I
FMuv0rdAV6AY9nl4AT/FPQMK4F3HHAJRgMWBPLlWXfVQB4f1qXL7Kr6vMAzKzFb4W+6PBnr/t8ru
3YhPJ92VG25kP4GJ+X/Undly20i+p19lXgAVSCCBBG4JgqsoUZsl6wahxca+73j6+ejqibbV1e1T
J2Im5tx1dS00CSCR+Vu+/0Sf+cVy5lcZvVb9ByOivZ4kopaQMProNN3PxDkUjwst13xaTwQadOPM
kCP+5+S5GtVJYtPhR1I0XhN9nxZFumRTdR8IvGuirUuuHTtj2DjVYcrvCsYzBq7wx2E10HdBfPYw
EqTdXReN5ZuaWk9NQinJIELWbAzT9jX3OepfsmlNPG9F8eeAfOPFT/y8bjvdTfLCM+F8O15X0FSD
TPpIpasIt6yk7Bll+2W+10izGvpR4lcHKa2BWh5i3QXDWx0SE555yC085JuSgEZfRlSW3q188WdT
cRttqf3S5ZMbJ49ujGHwkoJfeHTXXdP7l98yhyMbj/aGDqdnIDTlORM8JMY5j6lbF/jZGzM37qya
dGl4X6kSQ9lZ29VFqzDWkxlt6nrYVPPgtVm4KoLnHLOyX/zFhR5EDRPn/zCTRxGxQT/B9tCojo7x
GjfHPqbbEmur3tWvukjsap10dkBaoJAnI8q+NiBFSGT4ln41583W0peVZjf0zmJPI71VkJCH2dE2
2o7OpldrZ+xrxqfcXc7to55SqTZ8ZuNu5FgTjHtlaIVNfJM15VQQqrTlTWK8CJSwPBf8V05Gmd4l
cXTtMju0uAkLqLvhu1U6G9du1pR4aYyTFSfVZ+nxGu/dU8E14LKtkesWLSfLZEF2A6++/LFri+nl
bHC5YInlrs0m2wG52I9goDaliF+K5lIzIS+DD2+2mypriR2FzrMehrYHVWUmTThvsO5OY064rWfR
WGYhNlN+0XDC7zUh+TGMlgPl2ftJhu4xuKh5ZZbmFNXVRg1gw53vpjGcG0GGyt5qMnTWsdYcS11j
qiATpyCBrwct+xYsLEBJQxXBGo9IyB/l0IgdgYxbIlJXIDSuBNVuv9PD7X/eKpGp+pdNBUkg6Zq2
omjhis8iTCxai46Lq+26WluPgPqpJO9wu4v7CyfCT6PlmPZdskarRARmh2JJKla6fnTtsd4KGefH
earHctVR7qOV3IMU2A9ZuxEtfluM5+Umr3NnCKwXGj8fwVJLe+2w+pCp/ZIPinKSZj+hTka+y3Mr
qo8qc8jnJOwL8FuTh6nD6WJ+wHRNMbUhl2CcZLJ3Zy3+jqmozna/5K/8Oqr+ulQ3jTb4cVd6JSYC
DWm3oKhNho0W1RXGoYjDp9BkwEOImBm51xp5t0HoV6OkH5KI2q8W92kpUjq0Ia9T3DwiHl9QI71y
6Pe26oK3khLYjBt8L8TUHeEo1mcn52M6+ADnqG6S04wU7OmDwxrCrATags38Fs1J+RTP5YZq9alr
u2vDVOltZzsa1fD8ebQCSnYjIVuklVUe4YCWi3uBF0+rkK6EPg54ekv5ZjjEiQE6nANVPY5mJH1r
bigeJ0of6f/EjDADf8YKb8w3houDSSibXtoYNb5FvhcjxQ2OqinqleWAWl9Vbrp4eVnz3h0yfQP3
7SVBnKY8AOZpN46a5WnjyKvEaA9Fr8+3ZSeeSoPwcN/ohwbL5qQ1C/erE14zRr30idh/KLAMK83K
yeLWgL+IN9r0KNiW5EVcbt1xdg5svOSlKUm/qdHCdR6yIrOEsDa5tbEvy4GygNnctNlQreuCWgh5
k8StrlkHr6bFepwXcSh0ScMzTv05z19MRaIg6p6hD0ivXWbCWjOpH7PjsU4No2a2Xt2vBZvWE4XF
jGZ5063QAJqXwLBEuHInwRWYcA64kot2m7lj/97hY90Xpvskc6YCEPVjoy2fQ5d0OfH/M/z7q8kC
/1Bkwyv9IYrUbZUcp3JqPDUENwvWoczZhlALWhkp1Mee+gAdnuHSz2InYiByah0Q8VY9TVnDDsMc
np0kq4sXjBJ7xkcpa+iMc+oe0HaFImBugFJwNIqHg8Sz9CN4Uuyh3NptbyniUkLkhPeetlQhyPbn
47fMwCzqi+h+qYTGrVAbdOO5Y3TrNdEPSboVdfTOzJPY9VUSPvRdX70WOmyFqbohNLDqKLbubSsN
dwmwiVUNGINv1cu91b4UI+uDN/fmTKy9K68bxkU8qUkcOqAB51TMNGdqsayrhTJ5j4+nZce09sui
DLEw532FGX0ogqt+dnZTxlFBkyehWc8Sxw2zMLYIZUmKY8Yw1mtHvhhd0pw4ILFr6mdfC8Lez2Tn
ZfVJNkXhXV5oiwt5hl1Buzhrg8eIB3vf5lTpykPrVifUvlXJ+zIjwudi/PHsu9Z3kWygKmAeDvLN
7LcajRWPGNwg3kp6oGICI5APK+JcxlT6xSRWVg3iYSSaIZ4oM8R0d4eyui8x/dIs2rvxuV5m3DXz
2C712Wjyk1BXY/VUD0d7nr2UXYQ0Xp3xrBOSy5xh4wLYpCPzmnY8/SS3rP69HwtacGm3XWrtoeaB
Lfr2KnQImRk0S0LjLV6KA/GleEWtNby8Galu2ZW9a2uxqiPTS6YuJ2/nLrsy1mu/TeVGd/OVg6bq
xil5Wc5I2XM/fsvbo9kRfYmbzAvrbqWxcg16fwwpAqaF7TNk+9BnYFYaZphd9lRso9cmO/pK2zON
ne1rnjD9I8+PXZztpPySC7UOYrmRxOnHQK60WrL1zhLfvtR+lmWbzQ+KJaJPbgjeHDNe3tRBsih+
M51v/XSVFMlMe1hm22qIK6pcyXUznRhiea9NtfJprWcexbwzxaf1Ui3OaWp5oaIZr7ATv9ELMS+J
knFljeZ1U4ijbCLvx3vz/5kU+It2+G81xf8PBUOJxPHvBUPvNX8r59efFcPLv/APxVBXf9gAoSza
3KyQ9oVX9w/FUDf+MElEu7ZpXgz+i2b+D8VQyD9sx+bvSYq9JlgdBMt/KIZC/0Pqrq5cy2LbYitA
Vn9DMTR+1espVZEChGjimibZWuj7F1XpJ9WIQcYJyZCh26VNEu4DZRfJKmpbT+WLdayrYTwXoxXu
FX3GXUd6+agobN7Cl3HupyDhIN+P2RmT3mCzbLXvWp1pu1qxEYWOEI6rOKOdV7uNdTuwp1uHE/0n
mkKbvpHZbwy1H9Nw/ikU/fgq6qLLug5auOtan3ymfmA6alxH7a52h/jDbFoqbKIs9+ZIBxVcAEmp
eE6JM87W0eRbPxOatyGN2erWMpd4O826uEZ0YbhLbu4kUNhdZbTV1whOoh8zC4eWUBzvfqy5JCKa
r2Orj+/OZMXM97XLPc2x6Vbvy/g3ptxnVfdyjRRiE5eJW8g0rMtm9qdr1DdlzWwEgiiNSnKaWFP+
qjOow6/olu7maSbcaujNlt5GzHGOEWTJYKOChcI+2PYYb/sk7KvfuFSXH/PXH9uSDveLFKYl0cIv
GuFPf6ZMh89GA63dUSuKt43rJuswqNrT6I7GZrEp8WDUR7/Zt//Fh1qW7bjMGOHuF5+lwM7o+05p
VbfLudBf467SslW8sCP1BJDdczoX/Y5+EMXvnx7nv5BW/+pzCdzbFiKzcOjm/Ppl4dJaYbHwuXWZ
cWdbhAlGrXxMpoa7Qy/bF1A9v9FYcaw/CZ9YBoLThUsSRyEKCvFJzLerTJJYzcadKqZDKdO2gUcS
6gfQS90HhxPzXTWB+DrSbCXuySxJANrVQ9PI6Iq8DMeNvCPlaYpR9tuxb+1HzSHZW8bUP1ZLErvN
tiJrdZnWvcTOI0nmxKOvNd3HDiU2XsfvrR1N8Mhsc81GmgbmYje7mnHZxJwhvjxByCc5PdT7qSEb
FidR8cCs28U36WO+ZLMqt6kdqleClJCE2NikuQzbldka4ZdOFS3iYj5YV0ZROQ96V0esGJVjIYkp
p11pS1X5rUYoJ8qXy1+bYQlZonTmeA10vkcLs6ZtyXp2dCwre+Wpk3BYXJAuTTN0e4a2zdoum4fx
RTPS1lo7umw4HeeqvoNQVrwKuEGMaWuCScIvQbNclcUU37gDahoxke7GBdz8oFWmSZGroBLqjii8
Ce7FTC57FeST4ROsVQfiWdlRByA1ezleyOTFVP8+SlXrG3JbzY6Y9JD4lcEg4CBonlK9eZa1TQop
RINjcHBc5be1MwNVQVt6yIzWOZbYeCR1TRCPTsuTa0aNzT7IiG6HPhpbDi6zoiPMr9AKKvEg3uh8
QCz/1jLP9SSJSDF4WZnewsllpfKWdposups2LoJuldNqZg9eJl3qLVYZUIAV1iGMkuCDU4t8YBqQ
dXRz8vDtNM00hRuNzIidXiVKhqPfhaijfSTShzK8NCfc1h48I3BcanWF+SK62OBYieCiYsN3rVD5
S6OdiUl3u44mzCmewi31NutcWDSDCjJDB0NSQmdA20Gborc5ta9I4ny4thZt3DC7MWFxb5dEpf6g
tfR5gLrdUSDPN6HVvbflIvnWyln3xnhPoqYONxVireIV0KzSOS0eHMMN75l2QZfQbGuwI85wKvoK
nFsVR4bnLp2z5jJHG5VLClsQTPoAmU+Cf0iD+VYmhkSm76czsamWOnTfPVBZUo6vuBgU4PKSgF9Y
8Qwu0r3I0+4c7MPe7pBeF4e4dGWgeKVJSN64ljuLqQP3atHNtylBftDURSNstfGmkSZSPtDutao4
DPdhNW/NJimZ0aiJ5FyQANoYJM1v7LEBvBIVH8GgRcSZosBPWSFuwI1pcIlpqgzpMqBl4e01lX6R
G+f5m2pnEvR9+hK7dYDbce6Cbi/bUvcw1Z5qvb5pa+2LQRd2PblDvw44zj9AgaoPSVF39xT1UbKi
4r3mULbTc15IuyZTbJmr2Y2+DVlY3/S9gp1gmZFxQqxCcGO+VrUzexUDryD15CTOqmjjw1wEzaqv
0k1WFecEdMBeOJpJ/J4p0/c2k+h8KvA8Pe3ADL55sTbQ97LnenDj2bN5NttVZVNFg3EhCnfV5A4p
VyPstPVgjma2boirgSjg3eSz6pVePhfRjjb8dBcFBQfS3iH0DRiDAmyfEQ/hIJbEjhtDWXAPTY9v
eCVMuTyBW7C9VjK6eGr082A5ub0bWpNuWt9Zh26Mjjixc+qJ2olWwHd0sASZez2IpLtt46xY604Q
3hQ9TgoTlA5TYT0WRjidaZxcGUT/Nq3U5ptRr6eDVMVbNzxLLXC8XshjOkNyXDmyjL+HqfbQUmja
sjdgvF1iLT45bRKUvGzXYV3dVCOazlKX1gP1pcCXPYQlo1iuHVVyBZws2hiDyLeCt9Y7kIX8xjah
XTgu5ZghCNKC9lKfzbUndKtIHrhx1SZg87dzGivkDC/q7jp1lpC2Xtho20qZ+iE2pRl6kl1YvhJM
TUzXuFTdSnft5I580vSoV0F5pdtlursQbrxMtCvDidSRdc1e6aivHEYL0aBVYBikDbYYOcbI51KW
T7A07dvAbXPfvGjJC4OzupWjuc2dbHS1tpjus48GHvo+8B2mxh7Gcm6vxCBpHS25vF7KYN62BqOM
uuUpn/sHtxtwgufiwHhM3kJL3ldYGMy0XGPD7c0QVyax6N8nbax7djF2XA6toRJTjl95l2hru55h
nKA7wDwo5pMGEctnHPS54mAdtMmXuI9u804jEuQ0eXTN4MxwS2nQ2kHy9HraoHdJq9deoHXZZq55
b1FmbJ+KVlGL7zWu0lQx4ABzY2ihSAbiPUuhNsRm3N45DBm8Y8P6iEZurTVQXFs4mtatsbjpRiga
ukPXOHSdahyZZqj2pVG5Vwmd323EJBtyxQEqdmRTFOPLKdOMD1NqfAnzYj+S7k3mr24COQ4ddlOZ
9fd4dKy1vQRhsRISwRqCGZHv730Q36Zky/say0qqTK6cwAGlamr9W052zOsyu9sCh77wdViO5v5t
rAJC8C6qZN8epNuBssmcN6McAFUM9bg3tdg+ALy0jiy347HqRe/X/a62vge5bZ9Lux4ect6m64Sp
A7CuwgARAE1oKah51caIGNSat2Tg7edkGss1Y9I5n0SWDr6uS64zICzAc5zVoPF/pdNAO20GVDDP
IcNoHVHs4ggYbKRBPnG05xLyAEw0QAlDcmTgMc4Kp3BGZhS4rMq5jbO+3oRUNUnnGxA83FIgNKho
fCF0avgVUJb1YqrHOG0eurJbG1XzqoyBHcmyfFRjcw+0Kbx1wsxzlWGd6rpsfTLUXlAKdD6nrE95
00CzQ2D3apHxH0gXNCsK5LsFDom7UIaWA9YO+dkcBFGn9jnsklc9C7pNoINqC1wHP2y0v5gi/cqP
65Uqsb9kutmj5lrHxglwa/LM8FQ9JyytY3eSQfwasrvyKEBZXhjrd6ltPRr5pPuByNob29Lg0OrT
U2fDOKDTftOKMfPGxm62sV19H0KIQhWzt8jAHLSgOup6gsBM9N1mk5U5vEWNfWunQAatQ+LEzzBj
bhvJ7FS0CywyNcoV3JZ8Y47u1w4BRmiRw2/ABIKFQkxczW+zXW4iW00bpbPnHLsnZ5hP0nAO9IwY
L0yJ4yrIQntn0LtexyApVNelV25qAu6xS/clad371m3r54lZD1WpvjZa9ZS0BTCipnVvaTpscYGZ
S2aJL6AqK2AsltcMsXws9Yk67NAtm8WNRh6hqLj0qhBv27zBE5uHvdur6JgFtu2XTjiBmUHkq5Ck
ABE+LBAlF8wMbmylVtnFIRkr96OPmCcz6o1fImSR+dWPmummBG3BF9OI2OsOjNyEZMU6zSp8dtT/
8NCglAG5S29KjuPHYZ7krUXLPGi6ZAuG9d5lR78iRy3vKi7+nvG29dbolr2dj+c4eFMpbi1PwCZl
0DbU0EitIz0AGehwDLCcgltsiedbrakGpF6SKYDscmQlBRyhA9eoIYCb3d7Qiw0v1lM2tRd6rnno
nZhqR/UuUVofwoAN0ZjkyTkFVuxVbXmOGEbOi8XL2yJ+rflh1qHkKaxn977nwOEXQxPvoPnGL7Yj
eH6bZl015J+9ohHBtp6/T250BLbTcWYIrWibaVSWvNahRDPYw/UCSt+rKgZeDtWmGKtvRXEW43JC
Mok3+MTNoU/o/5ZRl8B/mOyr0r6aypRRuhobMEMbXG5M0cNHAlg7TeFKlxXkEU2LKDLmg/CsSISb
0s3GVwmljj9VZ3rc2dp1ZONTarPY29Pst+xXVsVYuPfsKEbURnvdM9b2rnAbPKGxSsuvhdHm2yrH
5DFmcLKrBYjjPjFsIH/Y26maV1Fv0vGqJ/EF9cGb6DZRdM19sJrIoeZBTXH2LJr8GLujvYsvZMaW
PUwB2+ejcfu9IltQPAoHRFPwZvXzWtaL7vHmlWtdQNQIJzqbORmDxmwINMxyD4BAzxkaTd+BFa06
mzMasGtXh2Y52kP7COpzO9qcB7XhccY5IW9yGCybd6SKHjSKGJsq77dWzXwZEi7bQJcRU0WXcZWY
0aV6WaP00kHXNpQNCcAYo0EOik6klyQNJI6izm+GH0WuaLhuk7tgZNkjNDJEEzhedG93B/P2vdSB
BgwAFgLzfnTrL8RAQcMcmCCSYEGSke/ujAQu0fTK2A+eXYOEgTGFi++I+zab2K3Nx0rQ2b5kIgWO
TMCe0wr1L6ydoD/EIaXvSgZ217n5nsMsNarHWuXgxuyQra9zDuLHIW0qnmS5t/sGSAYrT97sNXfY
iuSBhwxEff4EY6fcx7P5Gsro2pbMUDQy36le7EkXO8f8WiXwEIeGNr08Q9DbGdydHy1YhqchL+zr
IAz2kkqV1y0pULSkuqcPd8/yh1VMs0PuVRA6sJxcJgIHsTNz2Oj6bgV+NzdWjpGyMLhoVgvOSx+l
1fc4x31P5uCk3JaDT6NvLKWmx6zNaWWV5VpXCemN0bVWvUPeQzNqcGRGxPmbHsQVfBh1q7G0oYVD
QPTmmjQABaPqapzD6MOhoImPAvQtCrrwCorOOlhg8ubM+IIJbBPniJCk1wrUmZ8Z7H0hrnZemV9S
Okq/1XU53hRSd26AeIxrgGQf1qgJL7jMSTOXYtwmygzWXf/YLq29C3KDw0qjpYjZmfo6Mm2Tx3l2
IOeNYnjOMlPbiUBz7/PpuVbSpUMVjQ9wOYgK9QINClzEbWUOFfviqNvoiZ16WgsTKk0m3fFUKs09
MU/9OBba7CV9cGNGI5tEIQx1B7XJ2udle4WhJKFSac2aviWEJV0DmGlF3X6kmn2qyeFuTBW9JDQQ
73N3TPYA0Zfb3LlEjSLLMl6tYHZKbiPgNBy9xtm3Gs14jxEgLLtDM+tiZi1gRDO5F3de0nYuV0ZV
jPsc8vy9rvf2wdBmXEY7nXll4Jq3agx3MwUhsgDtKZ/mkMiVaM5qsWcq/oSFhEFVGyknuWa0rXsE
jpzuhD3tx6AWV9JS1a5XS3UbaxfcCrWxmL6kDTlFxdPw2unC2saF5HRjJxYH5LpI9zXn703a1i/E
y2AWUFU4BuYcXplWaPuxVfXfZqd1341qoAmDV8yeDw+birko5FUNBZKsP6X5VaPNWEChSB4nacS2
Z4iZrYBRCueZxl/BGzS10nNi0vjn6FI9GeWiP8z5hVsGSSu7Ng0tP4PMzl/doiCgQ4tltZiaPMeA
SQELsNmzckVGIi1MzYR6mAOXgX3a4ghp91WRjkfVukzabEjP7QL6ivqmrK0gXYOEYeNRzpyZ+tzY
90HgMGYpflNNp9bcj8N1YhpPymRYZ845f0VTUX7TdVoopN6y4RqNmkkAvTYUe3YdYrhooCPvveyC
GtIpwGcISwwRGIlJdP2qMsE7ejo/x4uRa4ZLP1MALV84JuTVeE/D5tmi2y7gP3uRWVAPp6rXe4tI
cTnLanqiqhyeTGZ5brTeeIgiwJslPutTYHaHDF3S5+f/EoKI83O8aBUwE2YOhv6Y67B0s4rTO/t1
a9/PdZDt86GrN4qpQFsrG9qdbSy39gR+EIlD3C5J+6VnZtc1O9r5thFuggerpXcD57/NoLgqF6Ts
tnYjdcrC+ZgWjcRWHIv95ThOxWqRN9yksx/ZsTZd8Dzh2Y1S9xrODRx5NXuENq03rmLpDSp94QQe
/UCfEiydhEqvtcYwt1Qzk2vacATxDNZHAJdRbaxDXL96mNNT1HXtzoz74twMmXanwU9/4j1Q34+F
EYD9ihGp59YMw+0wGtSrbD3JyWdoSfRBYLd1aBLRV6tcN73h7J56HHLkt2nUx3vZmMDfpaAL7mq4
nVj4noxrZ6dp8JR1zQnuxjFQVyJNab5blsVBOSAszyoL1Ri1b5O16SlfFkFvcWK/VkAesta8bbJ6
C0dx3icSjtEimZLEuSFly5OM+UscsNMfilActCVKvzCJuXv8oehT3u0eayr6+zFym6cujCos4/bS
Zi/7a2vS+2gNzL5cowlYR03q2kaf5+FrAO3uKOW8bDgvnTonr772SyeuabzlsZcNVuBlS249MW6A
5NGoaedggrmmh0P1FZC8c+JAXYG6bdzuSlBQamB7EhdbVXm3vDcyRY8HsEsff5mc40jr51wDl165
fVz4tajQfrpAnOo4LI6RI2z0JpDVrTtnpyFihoLemvIS2CvG9zxNgo0gkERYday+pnPo3Abw/3ep
qIyrZSrg3jJBYbh2GRYUrZYmR5pdjACEYbeU3aPbpfk2Yw47MNuE0Rs53SN29ExG/aZpHCHYfGXs
PCOy770c32cQIYDW5oKmYq/umICObaLZ1Xlm9CDFJe1twidmyEVpWkDyZ/O6nkWzCc0ytFbGAh0S
sI8COIWdn4hqLNZ1opdnAl7pqaKsyMvdSN+YLoFd3+bObdUKYz+2tvEmaj3ca6Ow/Fkay2ayCnFt
FbyEZ3eqvmo5f6knJHzhXvTXc+dA1cir7rHr4+CqLa2bC+Lw0WS++1Wug6AFnqED4u6tzLnNIiOG
R9gXWws6SrRCyCv38Bbo6wZFvomrkWRiNlcIwRz1H3sgNXQMa0j4q7iX4Wk0Ze41pBPu85bX7Rbw
4rIKC6Jb7DuyZWvFJhNMWkqrQzKq9w5ojbvqVVd9rebgkrrsks5aaQoEiT4U6jZgfplA5i+qr+Fc
OT7tVeeVPL0BhJ8jAzO0C5KrVj7YG9rz1nVBveNRTijk67CllaqRt933EQMvNAPOeCTFvLNt1BHe
62znTSI2KztM9D8rTX/L9f7rast/zc/+5Z/afisvLZP2f0BL5jL8+N+b3qvX5u31o2x/dr0v/8af
rrdmuX9IQxeGbsB/sLCvMC3/tL0vf8u2dHR3QODQHmi9/NP3NnHEL742NCOB5+nS9fg/vrf5h24J
ehWsnqblMMXib/nel47CP/1LCyfPcvmvYcdjXyr90uP52b8sEreF3So1L7EEdpkVdutEhrG/pFbQ
o2BB6vRx7Qm5dy3tfQ+ImqEx1tFC6GSASnOAe9B+t5YB6l/UuPor3f2SfmZndvFGBBhZDWSCxxJR
9dTYGZNR/29FMW44+953zbdv3em1+h9w20nulH9/29038f+6ei3SX9MW/Ct/3neO+MNRyhRCEYeS
xC2wav+87ZT7h2XAMpdK2rpr/lTPcv8AnOBwR6Dl6bb+4378x01n/eEaOkhhel46TX+aTH/npvvU
0JGORSXIulTEKGdRUPh0z1UF5Gi2X5MvmsG6de2pPnY2qGYYPKAMf/pV/sKy/tTR+fOzyI1QNJLk
IT4PDI2nDGQOtpCviGYR1dKKE5ZqvgvAKJ/TxBB/RoNYu/66evZX3w2D3BGkN6g9yU8WuZpYgQtV
AbgpgZMMo8RXyNMcLQKO2X/+ap/6VT++mlI2CjrxXVcan6IHMlagD2iR+BJGx1lobfOGpd0/qNEQ
ZMCyIDg1iVOSxUyaVvl//8MdC1AbH22Qxfh0DSctdluOapOfWgXERcU0FSAZekGkOy5PrGDtWTcS
Z59kQfL+nz/6U1Tnx/emSKcTBWFd5Yv/umQZ8FY0S8EQCrQkP3H+SXdm1ce/CXb8mCP+z5VRXT6G
0y0RI8vm3sHF+fVjVDZnkDG6ifYCNaKSg8oVsxOhMOe1cY/e6/hp55TFys7m9Gy3SBFkwmci8APa
79/+xsIgbyFdSZzHEZ+KZkEnu2TK6bbUGuEhrBLNG6Oy/E1l+XJrfv7Cps6zL/jihK4+fUpo4ODC
tpp8xO7lC5LqTIavZWzGqoEqhrk2tkXEUCcbF942nfABV60Tv/nZP0VMfvzqkj8C6w1vRkaR/Pqr
kzYitNTxh3B7dA8HGfyLOYPwMsYwwZdh/EoBluXu7/++UrEUUV7ifv7cVHSwjbRqyWYfvMnkh274
Tczub8P2f/HzculAKlJK/dcPcbtKAZG1Bn+sOIenl5Q4K9F/41bB5rdZ9y/VL5b4X3+/ppcVys3l
VjHRjfs8xO0O7OxvzTD+8WywJ1FUWl2ewcse5Jddg2HDIx0EdJopRUxvOT54jZG7v1m7/+JeQKxk
eXMUSSfxeRxzoziISREQtmgdAPsiHAi093H5ONumvramTtvaSna/uQP/YgU3DaUsIU0WGP1zfM5M
OU3FTcsvOF5I4RmWfTiw2lAU/t2c6c+Jtsvdzp0gGfVmm1yrSyH6591Xhh9AQh9ECG4F0WTYB+ar
45QyWTtLo5vwy2VdbCcxpChj2VAg5Ks5+Sbaqr0BaA1kv4CCOO2dkrF5f+6s/s6bjG4IpRBdksEU
nx+KJZnNODTMzm+wWQ7oPMWGQ7V7INUS/eZC/1jAfl16uJCSd5krdWJp+qe1thv0oS2ZKOM7tu5B
odnyZnmIteEg9PAKojSjkxLl51V0TLWg/rurq81HEzE1WFvpjX8epDz0gZhJXhCTUBYjzIwgx8nC
p/nPa8y/bERsCEm8SvgMU1rOJRj786UeSIKoLq46f9EA8pdVDXhQFzqjAsJxazqa/58/zvgRi/vl
N+XIx4bdUYZN3oon9dcPDANKz52WlH4+yyj3sgnz1uOkYg2rNuoYKRU5kfFRaSUKFSnKjKR7psh1
6iSoaQSOemSuwpa7cWNwtgwPBqgdSEu13V9l2PrVjkABND+oOGIdQrmAL4ojcRnfSQIVyyfByu44
RNB5ny5HZQbXUHpQTB6ON/FYDfaVstrhAzMCItsiYvt2maJgvloWN3cv7dmYihqhtXWfOwx16TKH
zRrH3174SLGt8dg00BeJv1sMhWASS2yugcgm0Zlx8+V8XIrSdpBd7MCkCMqcz9Uok+hdkNPh2D4v
k8bhfiZfJgczZtiX298TpEnuUyeYQrTYiVjWqCk3vy8YOUvYLIOsRy20gIiKVz2wLFROXZL/CAVC
etfC9fN6a8xunCZOmXFWphUlx4sH7fR2/ZoFmaE8MCmF7v1v6s5kOW4d29pPhBtgAwKYZkqphjYp
25J97AnjuCMJ9g3YPf1d9F+3SsJRKqMw+yc18KlAQiA2mo29vtVy/FCTdUl2TBhXfwNUBlJIn+Tr
ryGtFMDCQI3+AgYYBmkaCy29JXhTye4SwKfeqZ0reYDDQMOuQe7brvZaCqTjC1EgaVhoKKwiV28p
2PNQtjXvkOJGUd4BcA8J/nzaEa+MmrT36ZWeWI+3Pjm50xFP0bDUKjU2iyvOWmQZgFjVxd1EYL1y
5yak/gYO1VZDmllAObl7hn1HrZqT3SEPVfDrBtnlU+8lFGUjuARD4LTwL+OICn6cHuA7dg10pRIf
gReGew4fXfJBkAKeeQ2QcuCrL0ADwr0NaaK9Dgavn4UzUuBCUfc3ncYefikHvC7Lv9sAZo43Pfhd
eLEpRQ+oPZL15B5uMz5H91c9HuvRSd779bQmIcTFYPJ3W0nuQREFTRNuf746SX9MmtCbgF28crHU
aJSGJf5DkaZef4+HINYePIzm41pCgXMvULu0ooSh6Mew4b6OK1SA7eknyMngr4WndMzg1T0KOAHR
6zpd3DifQIxaym4YIDXW9W/s++sXLHBZfZMz+Pulaw0YIVz3eAcZkPaCU1YkHdxRKqEqKA+b/Mco
uEKtQr2Of+NVj8H3bj9KAype9b/BwufyaihbvI8FC9pY2g5Sy0xlyGfzDPlrvJl2wafF2xVunRBq
vXIbfNrr3gdo7GFbNhQOQITSOCAweBouYKxtCd6R2YAn+pEOA+ylxEAYNEl+VR1dvH7B+M2H4cFd
IwBvgBS4C2Zou8qORONatvoHT4FDexoWKckBdo3tUxs0wfIXfByGD8sEzSBelT2sD1Xm5Zi/bbIl
JwL8YIngy/DClqwUMx+1F/TO05pt+cHF29o7FM0kX7zBC2rI1RW0gR31l09/Fsv/KrN1VobxIm31
/10SATvp+SQCNHX1ywQC/u//kmt4/v/w/cKPM7HLUciGg/i/Egje/zBcEZCe8nG//X+phf8DvOA/
AQrj7PsONqQ/3JX/S1uJ/3GQadrPvUg5/BdKDR/b1n+2NYJmOY7qOEC/3M6wzVTIYsn0gdbzfPLq
gt82M5ibz/7+V9IF51o3rh3IwSVYVEj6kEikVWdkwE696ssL55xzrRvH5QK1blUyOSIGNKs4cq0A
HEz89tau7/vJ45kEIQVWLGCthJ9KgrzzSPL3ne75hWTDua4bJzPwZIaW04XFbJBPSB894SB7SVZw
ru393591XKg+yDvf9eMKxSYLvHPm4tJ18lzT3sumAWEGw0N5fkwofWQJFs4CjqdXbw+4cWz9z1x0
X7Y+N4FUfCJ+vAIZ8AXPd6CI07H+JukCs2Rk2a7LpvFOVT24MJ+Blhk1qOrCbf3cX2ZcGfoiRaqM
cT8GqAosaMVut8n9rzIs//m7jDMqrF/aIVnwQdgyx6mU86GhqIB4e9TOdNwUj1BAkduAzV480rq4
yjfUBCM3Z9m4Eb+cuKsACsON2Rr8aLsNr2XeL7t+G8E7Oj20Z0ntQs+LL7mx+X07u67dymCC+kC6
xQtbAmf0EVJIgAmAW3eF+pde8exV7tyQG8FLA12mSB25McRIt86cfsh6YTng+08+i912beBF2IoK
T3uoB1kS8C3Aq5YX7qDnOm6EL2xGAzp6pHxY5xLHdZc1w4PGGT617L37svfM68Dbn/rsQa1jdoRR
AIcep316e8IYt/t/h5F5qydw+GEcr6TQdqhHt+gk8B4VeL4A56IAi9TTaUYJyS8cZXF8VaiJkMDJ
Xq+qWj6NQqH+irQus/xLjZDmKCAoF5jTxomjbuB5JG4hNKru3v5Lz3wmk+unpxWmRjzr4rFMPiUT
rh8omrbcNE2sX+qCd67GVsSsk6Bfd+13aBlCu44bMQ1aHkC1rQCTHBngJx+er/lSJBe+/7lRMfZj
veUOIxX083UeoIbK32CRrgCGl3af1Ey9w1cPWWK45sS80Pm9qkDQhy2192g3NPtf9SywccMMWvjC
NjFMOcGgkf78ni3e+tfbre8rzyunOGYEtjcv0yYk0EpwIZmvIJHPD2D/s3sGxcDV2z9xbviN2PaS
bkIaYREQCLFr+L+jcMez/bTG5gvLlaRvQTCJNRzLblCzvLt61ORo13MjVlFN4XYweHfjjrvvweF5
16XFBRzhmUExn6Xq/RVnw/0qdhVMuEDn0OuXPmk7u/XaN7ZfmG+VXd85u8l2cicIoC2X3pvOTJj9
jfz5dEx8GKtQiCjjHADs66SQKJaZSmBOcu1ciNc/D2avTErfCNiAwJELMmkRVxyvWKV0hnu4sH+C
vGA8enBHCa4Wktaf82Y+Tlv3e1Opd9MtbHtaIeJE1Vbr3Ixpi2uvmurg3kExJzZElKZl2VJ8SIfh
O2UUYPm2+Qh55p3IF3l0Wn+867vKlfdL7n62mj+eMX/8ooXbNEoWYX+BKxJTZXDKG5TkWLVuvtpS
Dgo7POjqeHQ3lLMXEIDUFKIxu9aNZWdu8qnt3A2pE61+TPMMNqf7wa5pY82ZIIbLUtLJmJP5ixcg
/bHVP+2aNtaasq6ret0aGWvqArgCkwvU9ljeSX1jsYFez88UDJHjlPEwCOH5cWH326PytfluzJNE
C1eMaDTmvKQRA/vqOqUOSpr6DrzIuen+xoMOOwri+PHb43Qmij3j8u6NQBKASc9jH2zOd6iyLO4h
OIXaZpdzvf0TZ1a4PV/xfKEQvjMxqDFl3CCsADYq3/OptLtzecYiBHAjKzKgo2M8YIBI1XTdXzrp
J7s7gGcsPyjtxhHdw54oiu6+c5tvsHW48KXPjfv+7882c9hBQF6QViKGliaPIFSDbyiUCWEi9HRh
03LO/YYRuUXWgnu/eSKeCpSmFyscpdoAvKQMCf/HsWbNBy56AJ0qnYjrzGkBVwdE4nqGmeftBiH5
Q7WOgL03PLheWlX/sJsORtAzJN4rGEGwGHw88Bt9gI6C9otd20bUF3kQADancMKQxa2gqNRuFWzd
7Bo3or72gJtI+IAjRtG7J7+Bh1U2yQvHrzNBYr4JbSgUXmc6ObhuDjs1lsovQHcldguta4SghyJ1
4ia5G+sdoIpSVWjgGjADrQbmD/bk2Vyugfznk5MEcVqU4x2wsk+l7LTd9mPW0gAM4heocghiL5k+
BhVMK/Oe2U0X1whCFFopmJMiNwHcZQiK2VWtutu3x8R47Pv3VfMP1ubZoEx4IJfgqQex8ucS8sY5
/e5DtPIJJoU9dBwQkcB4TY4f/TJB1XyT80/Nxn+gsrh6rHOws5xggb9Kt3aB5Vcy4k4Uelk8gFpj
VES2EM94LmSjk29l0LAXB7xc0Gi6SpAGyiruWHCDTfc7ECuXQNrngsOIPAc6WbxPByXIk1yd5qGH
IISCPfH2pzrXurnpSvB4ieBlnBMevBeiByDMH+w2KMfYX2FBj+dH3PRjlHd/kjy4ydLqyqrfe2nr
8y0Etd94voN+Bf5OOTiUBzxz/1fFJP+eu46xqxbAf6Rb4JSxpOV3KIVgGlnYhbNjbqlw9RxGvm4x
IfR73cNjox8hDbIbESOey40N6ZJQDDYBmjiYcJ+alTvc2LW+z59nET3AcLL0PJHEydImV3i/747l
6qyWfTfCk+sAtQ55vsVOyyWgexAwpUpceonYv9wrB8u91vl532kWUHCIIWpLfPprq6sRuKmm/tjB
LQ78C/ggQ/Oz2eWe/pTvPRunuQXqYOFcxHB6TcNmt4NZvHKwbN2IVikaUpasKuIaGM0DScZHqoYL
i/b+JV8ZJZPepFPUiNQDEhRatfwOHmPZSS98slsKqBGv2aSLYpuTIiZJOdxU4CZDYkYvDMuZD0yN
kN0gfwhUC3kgZ0y5xxy06fdMzyAhNONM8XLd7mLooAVn2yoaqBHIlG2z9hKIvkmAS+FBu854la2t
Ox7t2jdiWULx1aL2U8WjJvlVC3o9yAhWXjPwXDNCmTiimH1PF/EKxtGBjdl6nEbYg7/d9XOvUNSI
ZThcwPGhIUi6oDziGkXO+RHCquKmGmhyqrJhvAcrBkozB3zKppf+r7FxcOp7+9fPTWIj1PsEOsoE
VqpxBa2k0CjBlX1k17SxDxcdKDzwiS9i4OavdAbpWTJ8sWvaCOuKAIw0O8MW+6hbOOjcBZYUhRA2
jYNY9nL1yzay+E41qBiKruTAatQDze6FwHt9uCHYeNk2LM0dF/4ISYRZ9pOUuL1BqWl35XCkEdUL
X6YWGPQl5vM0QFGcRsFSCasIc/5RgI9kC8TeSuHtO6v6Ax732ddxZZeK4V8dGNc3L8+0WfwECOUt
HIakOy7lDF4J95XNjQatG8sDylyJkHB1D7lecGsGzRdgLFfbHIDQurE+0GoUoq0YCxddb3eOpyA9
zDerrR6tG8uDkokDAX/BQ8KmR14i057JxCpVjcaN8OcUSrkMeucwB1JsFwwC8Zyy2SaS0LqxAowV
rERRZ7gClATaHEiOxQmOnBdyIudmjLEG9IyocsC7WDgz/jVF2SKozaNdx837taK6zWpWeEDX9adV
PtVJY5MkciHMfLkAOFsKOU0t3NCTg9xpdN6xr/ML6bkzQ2JerSdvKJ1Nrm5IlAaIqMsPlKM01WJZ
RM+NLVzVQVKDd+WGeZusV4PkPkw8tN3HNO/WqEyXqKMc3HDrnP64NKjEhOjb6kaIrhsBKmon25wp
WcLGz8q/KldAO59tNKM3VkNjnpdJkOT7+6wX8uwdMDL5oaJADNm1bcRQxhug0JsNww5HNCjEwRPJ
St+y40YM+aDFQyOMdAadpwVckYFfobLJck13jZVrmdx5QX7HDQsnBS4zLe9LwT5aDYuZQEjnHh7y
5Z4CbfIWVcqg5NLpya5tY8jltGJ/gqNjCM9f/1QTiud9mV9SmJ0LUmPMxQxKwgrobahGFJvi+eUu
IYOy2aVd30wg1PkWbBqVZGGA26bXQj7c205EY+WqNDSIeAJ3w3Txb+nE3nu7barViJspBBzfOZLm
QRCWWj7OY3JaJkdbtm2sW1MFvQ4U+PCYzbyHPtg+sZXbbfx/UunP7q6tByCqquUSwvygTI89NHOA
A7AVThd242IsXPslH2VLPiLIa96PLfuidGlzhHaB4H65EdGyToM8wUbEEwne4wiSYUmARLLquHl7
hSl6VQLkvITMBb8qpQPYXcuiL1yZzoSQeX1VLSwD6wYnuYb0w4G34rQobrewmDfVtPQ2aEi0G+pl
Cp1xvl1BurcbFOMU2m0sgIJhcsMBI3MivpZxJ/brtl3zxmSR4zIsxMGYA9DAjk3iqUcIsojlmBuL
ebdJDzSweglhIe+dBI681yjF/O8Eaf/KIWI2ui9nIziw1eBU3RrCvsiHSRlQ6zVk6pYjYyzoI5wI
wEfJl7AKZhVmkLvf4sU3/dtu3I0FffRBrICM0wMwMIvA873/Y4Vm0zYA+i/HBVaBYPMFZA7ZROW9
zFag85zF/2rXurmkw5YhQI3QHCpAUsATzcon7vdWL7nAJvCXfUcOvoVfkvKwYcDmCuBOsIdt8sJo
2ljTh5nnPrgja6jaoDsQAEyggkpHq8XLM/WKuLUEHfDCXijxkH4nxVpdJyDAWgWSJ40w9TomVepj
0Ckr8jsn132YVGDovv1J97XkH0lJjIwRpnyaM6/EDQ6LQDqeHMq9n6UMqk8Q3/YX/oB9kF/7CSNW
YSBXEt4wJ+x5De6ZyPurElria+QagJ4EzsvqNuNJI2rhIARw9sydkDfZV593D0niPb09Sq9vIP+Q
SJcE7G24dzshKnto7Alk1tIxCGwSX2A0GEE7uT6udfne+sw/UEmqA1yWvlv13BQ59uCSyX6clxDw
7+KpKrMZVUJecummtEf+K9/WFATzVVM+VPMcVqRdP7XOkGrYXHZg3xUuARO26h/yPgV8C6X+1ee3
/6R9PXjlN02jcIA1Ew9eUzpsSlDa4D0WJjkB4Kl1nC8dXLceRltHdXwbY+VYR69Zi97Hgsqmj0QR
8Hpyq9OgJ8ztPchmBvtOWAzMwF43w/cUWnSrHQxOyBi7ZydNJWe/8zdvQtoARXNTOz3kUkx2650w
1gyG6iGg8eFqBAGKvnNTUI5x1+yszrCwv33ZdaiP8NCgxRSOPZ4dE7wkHSADtwtkYawRXsmRJqDV
HJas8Q7Cwf+AXfv2vDyzSAhjX2du0i4E1LtwdGZytZQgsve86u2GxdRBKTjiiJpi1ldpgzJaAsNh
Oi8frLrOjY29X+alK1WjQ1xg1S0AI8kBUDxx4WnqzAbAjY19gWAROMxyDqGObB9H4EHABFY9fPnG
TIQL+GRWchB46RnRSkayJgzg3zDf3K8jA/Z7Su2Oy38AOs9Dalgp/MHqAAjifGDQ/YIfDsz2X3Yf
wIjXtmElJ8BcYAsAfHzx5ftFL3b7IjfCdUIsVcXc6RCI5fK69ntgrSX/addxI1orjaIMOuk5hK/m
cDO0i8CTO2Budq0b4YoyjDngXjeH3W7PSaEFPFDBesvWjYBtkkmN46incMs7fYB5HqwjZROc3u47
O7NNGbu6HrRsSlctIRK4uwfb7L9L/UbcrkFS2O0gJqpBb1s2T2k6hDPxotpzf+OZ1upVC3a5RtDW
cCoMugLT3W3VeM00rFQYC1K71czUP40V1L0j+IVgM65NBNbrdFuMjF84cZ5ZiU1TLykzPLWX2xyu
fdscFld+Ujn79PZnPde2EU37hh2gcHMKZ5/eqerblK52cbrboT1fYIRfuBBBu3PYzNCiriAmAuuq
G7sTgSlOokD2VwCEz6FHgXaj65hf+QBM3diNihFKDqq2UWmNhZfC+DusdTaEeQ9cqFXrpt4IpQDw
epjAraVAT53yDU5QnRj+tmvc2PtkIYuFAKIbdsJ5mqs0gjuN3Tw0kTKY4jAiVhjzxq3qa1UnAEOQ
9cL6cmYimg5kfp1Xs6LeGOb5oo8p7WvY5V5o+8zaZUqNKqYLAqi7DrtRLseq7csb0Oeh3pyVXU4O
JmovZzvz/SxPx3wMlSfoCR4M/CYHr9RyxhhRijd4gAo2MYbjQrd3ybZ8AXq5uXt7xpwbHSNQt8nD
lRbi6BAZ0aIAxD8tPxS0U3dD6sIH7+0fOfd5ja2P66ZuQRAaQ1eNt7Xjf1l5ZnfaY0aw6hXF4ajP
BdXC2TkgParDC3j8vt3vPWxeuZ2ZiqM8n3IQ3DKsj/Bxfbf0k7yeF81Pi1+JT87o1ke3TemxS+Cn
+vYvnhkpU4Q0+q7bbus0hX3bo7AjoCWAvdslLty51o190J3Z6iiX9iFgMLD9FQ+eqr++3fEz88jU
H+Xge7h0RNo4qF0fDFwQ0LV24YiST/2FE8K5n9j//dk9kAoUG5TAEoZg/iy/Ggpr+Fkj6g49HBqu
3/4z9pF47YsbkSzkqBt3xD1WdgoGtgowFD14sBfKYRKRBoN3y1Za/vX2j535HGb5H9H4xkAnFSHk
Nz9RUA13WYqLlkXj3j/AYyKF3eUKOAHKabObVgI1DhM/u6aNQcLNHsAu4ecx5Ss8dOFotWO+cmLZ
vLHe8W0qy7VKIaNacOLZRvlJL42dahqIvpeTyOlVkaUbXeK2YJ/HoCyOtQN3FruBMda5Fih0yELS
Jd4GMVy76wxnDzAyLL+osdRloKTPMMh04pIr/+fCix6AzEl8tuq7mbiTBE933UC3uMz6X8A4x3K9
VAz3auDCdNM4lbh+7Uy0ncY4W4f8Ieln4PJZXj71fB4e7XpvrGyyDLRAmnSMeVCoD6TDDSurKv+L
XevBy0nTLzjzrIyDVwf5wS3w5OI9pAriwu64t/KPNQfDY6xrWToNBG57Q8yz2v8bUEu4csA65AYc
c33T6fRiOcU+GK/9kBG3MHdlydg3fdzBHuJQtLA+4FXTfoZRYPpx9LsWxplghdscGPFnGWEMm+I2
7dZBRGBRnXJJjvDVs4sEM63mqSDYMhyKYqrXHJgrsRw7Nrl2UWzm1VQxCwUwloiKpnvXOJ9gO3Nh
B9sH+rUPYERw0PgAWHS+gMGChuHnvNxssFWw67aZVMtrIactq9FtD85Va8FhGb8mvd2ibGbV4KxY
Mhiokoiw7NjAVBrSN7uvaabUak8uZKYuiRSHoc5GHma6Ha0C18yhwR43XRrI6KKgQokPiMIyVZYD
YkQtES6fdb+haQ1bF5jhHaZKXziFnJknfP/35ycdBRZCk1H4U8E195hlnBzGqrEqZsFt0whMeHzl
QV8wEuWNrA6qIA4ogsuFN7hzXTf2V6aBCuWDJhGQerAMb7qbxIf3pt3nNPbXCZVIabP6JGrI/IR7
7jEtUpsiPAyKEZpuqpIJroIkgoXfNfUZ0iGXjsZnhsSEBgV6cFD1iF4PNYwex88DcHFW42HmzFAn
JNkkVhLBt+bdtPWnFk4adk3ve8izKTghM7luCSLHHf0PEwwNBYfFpV3bxnbqUF3oaUC3l7Tbc8PX
ZRv8tmvaiMqd9bo2ciRQhIv0WDDUUoJVemXXuBGWTHZrNdVovAEcFSjp5cF39ZNd22ZQLisp5wHz
D6Cmj7oKoGSfYJZq17gRlAHz0iKgC2ZgBz8xRm/hcGY5BY2QDJK+L1wFM6FlWl14cuKyof1pO9l1
3IjKovK6TuczZkqz3MLE8gpKSbuOm3m4ocAzNfFpEo28vu7BPwErxuYNHMYY5nl3I+7AJHqdTXWE
AwTcyS8cFc8sJWYSbi7mVPfwio5W1bDDvg3DMMCqEBHdNsKymkDMJAOX0dZtv+cEMgp/g7+u1Zc0
s3Bd6s+yqVQXb64mB0d7Tw4JLuFy9uh+5Vxl5t/kmNZZ6mx9XGzN5xzWN6eVbx+lzy4Ric+NuxGd
Qz8OsPOu8ANtvhxyl3UwFsQBy25sjPAEqRZHEz8AySnL0oOqYewI6ZBl40aAsnx2tinnbayE9o51
2peHFc+Xdj0341PsWCVvQ8+ZLq9hXyXufKRpLqy3+8R75bOa6bcSfjTzVgHN5ahFf2MSlrfN1upb
+CSyQ9kAH39hcp6ZP2bWDW6yCxR0MODmXoFnOVhJttcAvcrHIAgQY2+P1bkfMXbUZCq3lU5rGw+D
KB78jfNQ5Oo7ypbZhSPpvr68Nl5mALcFgRiZAeDi+8NhxUOYuNpSX0Wq3ZyPHUqXrjrAtk9LTUGm
ffuvOhMZJlEHHpYTzBTJvid6j4lMgKEm/Q+7tvfffHYGybnqZgHXxBjm7O6t7oLiNMLl0e4y5hsx
zRUj3rYluHbADRqelNtdp1Y78bZj+nu0yC7hrp3ufMgse9/6Cf24OWq7UIRwbtCNmHaDNCGJ3CZk
O9SjP81fZ82qC9P0XNtGSKcgFlaeqwaApIqHTqUP026La/VBTYTOXO/lEVU/xIx2MJorWrh4bt/s
2jY23bF3USakqiFGXcmPhLoPTllaNm1ErtZIZEwubLQH3aTvfLfrrsAVuvR4dGZd8IyobYZJsoyI
KQY+fHcDrXAByek0HsSE6h7Lkd9//FkoNa0Dg79dHgmLdCgjaj90Bv3RbuSNMHUc4o7u2q0xdTjM
w/lXHeifdk0bMUqwozDYJ4toGUhwGLTzDil4emXXuPtyTFjXZYEz5RnYDauCl2vxEeBYyyljROgI
KNo0zckMpol+KLbkG3DxreW3NCJ06TRP1UJk1ONF8+C4wwdYf1smY0z135hvOtdtJaMsx0RZx7qH
GXvp2XXdVADisKCGsa/HeAvEOyrWd4nqH62+pqn/q3d/E3jENjGHZ/PBX+FPjlSn3aJo6v+6KSFB
18k+zpj8mvpeCgh/2p3sem7EJpw2cEQLthrcnu4hR7JUZZdC88wJyhT/NfiahaOwg9I5+NWiDuao
k+CrhtHDbcNtE6am1o3JhQXJSvArHE8fagxOHD6cdtu0KXarnWAG6TRRcVBP46108uNUVfWFE9O+
RL1yYnKNMFUwxwWNp4WwmwfeTU5g9VdlzA6SAZ+vlwtMNXiZgtuTit2Mg6kNggK8Myz5v44pd6ua
RmR1M+bAPshHksL6WVA7MIljAnNaGN/B74fm8bLlNxtLfmyksxJG7+5+xqhUbdlvk8hjt84+5Ez9
ZmtjVeiFto291C1gL9zzKY+HRPP3Mh/rr35mJwNC60agyiqvCPUxKoEiH1F4+3OsYWlstQj8gWM9
26D5kBfEy5s8brqWYKej42EocyutK3pu7KOD14JN69EsLgX9AhfNz7ocGru10RQA62Dk8DTo0rhY
AS2EM/Ot3yVWtXXouBGgdICVwjTsnHWSJ0expHB6buRnuzE34hNEKFfVDD2nOVx9BcxqD2qBq7xV
66bIsNzGbJjElERST/mxh08cnMZWy3yKKTLkFWlWUg3Iuyn5zRX6vnOqB7uOGwFK0mErG9XIyM+D
m87rAV6A1bVd20aATlOwTu2Qi4goRq/VMqZXTV9bKYA9+J69XFp8P68KZ2040mPyC3JwV3BoerLr
+L6DPIvPVg+wOnJTHhXV3MBweoX1UmE74kZ4omhA+s1CkqipyXArpXND1tLyHdaUF8KdDUggyBcj
ny/i26LW4PcSIMts+UWNCG1a6sB7WvnR2nbiBO8+51oX8rfdqJsRmg2KzOPiRXiUfeJrG27tZHVC
p6a60N2Akg7mwI3SXraH5ugq2DHZ9JqaoBs9UEWAFpojmNbX19MOWNNZdbJr3IjObSsSChupOfJn
gYrjfSPyrLJ51FQWdlLBSCx15gg1TjLuN492pzIduR1LCv46L2MIIgzRALg0RvlWFMcKqcljOQ5W
izksVV82DjYvLbfOGyOPDPXB87ZfcqVW0xCOwy/b7mCnCKKdO0akca+XLKUH2GDaLYnUrEjq1ORN
1HPGaK7G202Tj1AMfbSbK0ZsMtTBtAtyyVErvAxGjF56QI2S1YULHrMvByWDUGvpZTlGaV2fgkr+
JTNi9/pIzWKkfJjGBRTqIQoUbOvdoDzBHMDuqEXNciTpeHorUj5Eo+c/Fbp44FNlt6iYEsJi7vu2
apIhYsqX4K+OSfpQKqmvrL6nKeBTuQ7AoRJ789nPiiLZGszSbvOE9OTl99zAFJunnA0RyB/LkYmS
w3Ru+GTXcyM6HTEVCgnFJoKAAS5zOmNHt7eTM8H+14hPnw3b7hLbRImcDqsurxzfCm+Dpt2Xo6JE
NvbMyRsUS7hXrf7bxe3WbkiM4NSyqtg4ouUhWNJTlS7tVQq6gF3jRnDC2szv4LdcR4tMqneQTLnq
qOEeXl1btW8WG2mpMz1tbh25wQoHV+X6w3oDE4HNrnKHmpKdrkwn2KFvY1Rv5T3btHeVydlydEzF
zkrJOJeu00Z0SxhMCYsPJJU/3x6ZPVz+mVKAR/zLCUNmtfa4OqNteALfJ6Pn/diPYM3BmxvLjdQs
xtrEQFev8+poHLJw0kNUC2oj3PGoWYyFt5xhYgGro6FH5uIAZydHHOAF09gtBGZFlrukXklYV0VT
i8fao9cv9e9dqW+348Gm78Ux3dl0Au7s3ESsnJrPpE2Cw0Qq1+6AZNZleVU3yMxJq0hWw2PBup/a
7768PW32hfCVaWMWZW0dKtvXVumoW7/VA/3h+9xuT+LGCrYNLCFlgZbH2TmyDRb3qxUWDZPFWMLw
jqj9fs51NIF1d6h9elRpb3exoGZFlgp4Ort1MkaJZvUPJIy2J9ySHq2G26zJAi8jZS7FNM8FTC9S
b/0UbMyqSIOaVVnBKNJcJH4dtWsnr6uhXG7xaHEJX3tmopjEgBaIniL35z5y+qDNIQqemy3Om4Fd
sjc69wPGZppU4J0P/dZHIiWsPUDWwa5X4ns/7UbemI6rhzrqOZ3baAvSuJza+mqplF1B3D+8yBud
rbCc3YZI5d17dyFxniirwkZqmtKLilUaqBicvSb1KKf+hrHeblkxS5FYCcRdORRYxhXhR1wcH6uA
fLcabrMWKVPj1NVu3kWTT1Bbsnl3y9DZPedAh/pytQVtbcuIl3ZR0XnLB5G423FVbXrzdtf3Vl5Z
Es16JBDXRni8kDYaayqbK9lM4luTZ0t2qEauj6zX5VFVQWl55DBLlLZh6ZK8q7pIB6I9LMs2VFcC
lbH91dt/zxmPJngmvByuXsFB2E+GPmoLrvnfmwNs33sxJvVfeLsW+qkKukkUALGnvL6BqyJshOBn
Q9vPM+Vuf+/zxquOuUOG9h5ZblUfkJyDK/YI93GcLhxvO44SXNAbUUzkMekAHYwAX3lchl7Od3Oy
8irMCaySb6Y6W2GCDZfnA6y0uZUs18P55uXfp13erO3itlHG2xsUdf/VL5du92dA0VDdvWxbJGLy
MtJ2Ud3pLbhfZEPFV0ZyXH9EM/a7O906PDUAnMx3ra678tQng54PczN4dmdek+g6pMXiDSjMjoqk
PyFp+R1wcrs92nS9SptMTAM8UaOtGK6EbE5ONl+QYZw5jzJjj1ainpNebF2UFdAjXfepzLarcctV
h+sMAa/z7cl9ZtcwdZi0aZx2KLwuEpt/JZ2aXxUBTCOtGjcLwTriVloUbhettNUfnZJ315lOB7vv
alZ/uYEDj8tiRNyrrHusq8o75UQXdgc70/wt4PNWwmRviLw1aQ4UvQ5giHC0G5jgZVTMAiq8UWPe
AKy1HLxE3AO9YTcnzcqubSLr5o4rBr1MoK+RU3mAN4GdMyb1jbUQ9yaddfXSIcPDhoObsjtOmgtD
fmbKm5VdOhmrKZmSLkq2kh0p0lJ3POfwOqyW5MKM/PMS+srmZBZ4uWUJkN9Gu4hUsvq7qIffU5XU
t1jigZLf0uUrjHyTkJCkuVoW8CaGotK3WtLh5HQ6+1B5E1zryxYvn8A3DndZ4or7DD4NwNziP10Y
iDNBaRKua9l6ztAibtKs+N2X5XTMk2W5sZt7xsIS8LEqqMeLaPLyD5vXZVdsQnm5XeNG/qLikqiZ
IyaBefmVpetd29n5R1GzCM3zpmrL1rKPfCavdVCEsPf4adVr07+NE7h0s6HpIrcR3TtMPHmrh2q8
MOfOfU3+MtiDzWmQW8RKPqj5PeUPCSN2l36zBK1YgiZptOwi2TmPXGdBTLha7W78Jn8eas8Fdbwp
MmjegvvKKmog7otHuxHfx+rZs1yiM3D5CyTRZN0UR5GJ8qAFgujt1veRfSXITfx8xhYABdK0j6jW
zh2p2PRerbS+Hxgr7yvfaz7jZKUvqAbOrFpm5VWawr2rYT0uRiVJjo0GYHglDep4USpst12Y5VcA
DTu8X9o28h1yj3vpTd9vdtcjs/zKy6q6lRSHo5xP7HOBnMOHJWhHu7XGrL/yWZNlRYnPDAdocmzy
/+XsSpokR5nlH3oyQwgBukqZtXVldk3v811k3TPTaEFoF5J+/fOcUzdTWWnGvYykEBHE4uGOyvfS
etYyXf51PdTlagNYbbkE7Z22ENIWSv54+wpdMVoXgYUyKSuLvGmRrou/mbJVunaNF9NwBDj877ff
tirfSI38iw/Besg3KDX3S+yZD7nIK0z1BD2t5/ZMgvLdjtF2zH0iXfc7F+f12EmjZzuiIdDuxbcO
wfSoFz9v5sKucsREoMFZ9Jn3wfQ0tkmG9vrgd89d1JXq8tVigK89y4gdIB7/tTb6i9eRuKCrvWjR
NZJYmgMudii1+qvdQU/tt7jzePR26vO57pC8EIjerlz9b9ypZ3zuwq6ilkCWtoTrakGs80BZ8CLz
1vq1MlzU1TjYPGkiYs7LLNrjBvzVoSyl5+d03g9VhV0X15c6YDD9EIV6Z3ov4q6IuJirJq4WDWrJ
7pwURXRvZxWlVHZe9OtYnf5u+mVgIYm4ogET1ngjShU8mr678RJd8Vku6GrraxtVyppz0B00YzEm
7KPc8x46gR1I4+QoOd4Jspi/dDE+lmDv8lvbRVyNxQAxpwSlxSraUqg7ZYPyjEdduFVRLjsPYrjx
eRRfYpCZjfk3L8N0+dxrICCX0Cy4JpwmaZ8JxhPP83Cyw7wD/2JXlvosJdbsplxnlt3IDq9EKy7U
Sk60pspw3BGVIFIR1bz+HOaqT+20209+R+MYZ7IKlBwHoQFEm/QxkNX7Nba9X9bvKo+hjp7YJGH6
bFAxC1j+OOf2q9++Hdscit1slOBtg7DDU7Sxu1z0f7+99LVjd57NYVIYduy29twh23ycmOmzapiT
RyZ2z807Blq1ZF57myNgsSM9YriVnaqu8+JpoYmLumq3gTSoE7fnQc53rBkKIEd0eaPU9arfwuLO
CFC4BSHqaKo7GxXf1/xgCq+5W6zsvJ7zENQqqMviDBgQSbUZP0516eNtsbZjpbPh8YKJme4c9Nuc
yl68H8NbjOjXTuRyjX5Jj8ppqVg4wCOihvMNzESnchh8ohVs2zHOsaZCxJvuzlLPX+ZNfoiH8sfb
l/zarp2wNlpkNLVDe2kRTdAUSTpUuuMbD/7lLvwnpcO2HduMutrWTdd05z4kXcajIvoAmajqXvIp
Ocg4twfIogZZr/pbbYx/E7jXftKx2XjZm3IUsj3rftq+baPFbG/R5NVxTkT5rilD/PoSDmkXTODM
Hpqk/pDsBOFrK7qv1SDXD9xMc4Zqwvy+DvPmvtbV9ok0bDqoUnyIqkFnbd3t2Zgk9fOEefa0rrv5
MIydvC+7obofrJV31Zb/rx2b4J5sK1E+TwxNXG7uheRxuE1bc445/0MnyV9hHvoMOeJLOY5IxrNi
ATHdOSJTk2IGaQbR2+AVK2Djye+WkXSlGkqOOzaNSCbJLva0GrzIcrC444iWBPBpouruzJWCQO1Y
Zltc1wcv63AxZroyiuaiNudtC49io1WaJ8ILb4+dO86obReR0HLV57AB+iMARWASlf/4bdxxRqIK
LeYn4+aswv4bj5OHjXZekt3Yt+MyZD80tZQwGlGpv1TQ/KBWHv227XiMDfOeST7jSKownu5qcVxR
erjzW9txDaWYQvAsCAWqKdo+UtLq53BJxhvGecXXuSTuXASL1bptzhUN9f1mN/2wAyzQ7aLIasGC
Q8AMhA+X2Iu5jyYuKixoTV0s6Hech4UuxXGeMSgXNyF8kddxubinuRBNRzpj4BLofSQwIxN0rRcs
FJt33vhtE3zKG6SCS1l+DpgdD32xJ/d+O3fsass7QwfY6pkR0JQuFSnSMvaa7sHOHcPad7QaCC3q
c4+Sc5rXVEP0Xfzht3PnnecsGibdoCrRBv23cmU0TSbjVZXAzh2zhZR2EAFP3Z6LasmR1j9DknO9
cVku3+2VZ9fFPY0Aa1BaKANwXL6xAxnnMsM0QZ/1A6ePrJnHd60ynuGQC4UqRT1D+ixsAMsvPxbN
I+Pkq98HcN7BGu1uwDen5rxZU6eR4TYlW/Ph7cUv9++VQ3JxUGEXmK0RFIi2LbkrkuQQV/KeJPrP
cL+FCvi3UPPabzivoSnjMpp2hn9gkmQ9Wl7+bWJTvgQag5fBUoSfdgsVVhXKiaX1QurnCCwP4K+f
o/6F5QI76UJbblmYF+tfyxjqW9D7q1tzbB7UCSGUJ1BFKcN97NOlw2uqVd49lwacI1kTNS25Gxgt
HzrkKfeFGKJnJgL6zWxl9CT6ensIrC5OrRD8AOCXn25I4gJUE6rKZumD5ryLLT5oojFsNHqVXmni
IlQnsnNWMbzDMzS37mJLdbYlwGK+faMufuG1r+34C9B8cgjqjS2I1JYCc0zWHHLwtnmu7jiMfqA8
mk2HskOIKe9pV3O6jp55h0taz1DmmoCsR+pLrIB8ZM9BsOpFHoZTd556kxfzxgVpztFus1aTnzkN
9hsP/bUzd1xEmFQoCjSoCkAUGFfFsCoFbduNjOnyirzyQV10Glm6IeCtQe9FVUW2g3s5M1sErRPd
eMFfKCho8NO/pKnagHuPtbw+X9SkD8PUPC1beevKXNu/Y+Pg4io52gENJvekfYSAxZ7VfRjBmHvh
l6q4SLWyjBCCt1Vz7nk8fta2fImCyXzxMigXllaDsqkhYCo+oxsZAvqWfFETkCR+izvWatEJX42x
2PllckK0z1oGL35LO6ZarGwZZN4EJ1TBoaxNqjwVcvzx9uJXHne3qUx3Y+kYmvqsp9WwTHU1ueNQ
H//S9iAJmQXfntc50n4pgNsJy5tRFHSh9Tnf5ibryfBp1MLvmFwKgq0tKllhqu88b0Wb4eFLMoj9
eHoGtxcGxIDhW2VhWYxEH22CikJIrb5x7698BReUpxvUgMwA0wKB+THXwzs5moc2kscSs3KU+3H8
Jy6EbeuGJCY5LKBW+bdEJc+JmbwQw3A9jutsIOpr90he1l7+YaR4UEn86e07eiW2clFry4KWdQwk
Igp7PUr7RdSZRwII0L2p5+SrYrL++PYPXWoWr3hoF8BmQB4NBYdEnxMVyyHVvO3R8tzM/bQT+2i2
fgU2f22HVOakBgZoXG4Novzbbnrlp912aBIbU+C5b1BF75bTajfyQUwMBEaLMnfTFMwp4B9JVpoS
RLCxCjJqqvITN6J8hu6jV4uQJi7GLiDwLpbjI5qQfit1/b+686KJxNJO4raaGVyZNdoETDR3dYNZ
XjOw729/tyvPtouwg1h937Y71t6D7Y8qmqK0s23l59ldgF0f7mtZlCX8imjf5SqugGXm053fzh3f
jpJ1u6BvhxBybkhWz9N3tH89azkutE6CJW9oBlmdy4ICMcmXKY3K7kY0c+3MnTBsDquibpWq0fDd
/rLhMGW7rX137jgToLdpEE7wh9VE75Yp+DGVixe9N01c2FpcFL3lK75nQiQDg1f7bVSxXwvCxa0t
S2s73W/1Wa0kustzHmdgcy3vvS5L5AZgCQ0jUcFHbOMQfIRkwVMbLvsN33fle7rQtW4NN0jA4IFj
2148tInUjyjx3+pWX4kdo8uv/hqYJm3RIwWozgVh5THmoFgOeayOW9161opdjFkkhNoXMdfnqAfH
5ao/YL7Ez7+48M8uNvMo16VEr6P7tA71j232E/JNXCy8rhpLezvU53EVxXEZ2znDFI/yi7dcOLw1
ZRtwVFnPUNvhacmSJ00wC+F1HV2c3WZYAnkRpL+UtZARJJAU3WIvAiKMMjuZDEE1l3aQNT/HJVAC
CalSMuPt99u5Y0hEbe3SQ3voAkKInyXVSUra4BYM7kq44mLs+rDukRHFNZicwzRY4q9TPh7I0Hyu
ksp6/gcXO/vFnraCaRT9WX3eMRU7lODMr8s//Q7HMVUM1NCp7xLYUWU+g7fYZIsmt0Z3rngZF2gX
x8DCJ2pCGN1XXQpc8ppC8M+zrO0Cv0LNgnWcgaRuQnYY4ujzRpnfqbhkWwtrKR0l3CPfl29jf9dY
4edcQicwsiEKzg2ICM/V2j9qW32qtb01V3oloHUhX8Mqx2mhQwXy+WZo3vWdEJ9VZIpDawyISUlV
gAuKR2OcClPQH+s85zcymisf2qXhklGw0rFaGzClM0CJRxA973z+6XVFXURYzyLQkiURriin4h71
DnY/tcvsZ1suIqzpEw2RmrU+BwF9WIbcpEviG9m4kDA+ARPCZoKwqV6iTzVt2YGOy3IjQrjyzP47
9PWLW+BqiKHHWSAJ69fkgRebeoFyePxz1HBKmdfhu+AwycaVzO2C/2DQY2pmjQqfWf3O3oWHmTFm
AxsQD3dx8U+Ty7MF8aLnxh2vv1g0qsthrNHvRXtz7e6rmnuRg9OEOEa8tHLnQzk350EF3ZFyehcK
5vmKuxAxu+wdLRvECIOEKl9A1Utv9ge/r/kfb79oaxVMycYDWG1AhlB972dAHfyWd/Kblm3lwCqk
7hSTmhnEdJM2rahQvveF/v4OxnwLx4Z1zbnk7CMprUbSnngxOOOjOimOwCtb9iVqY6oL64zRwKSx
6m81la/YKnFynErLuZ8vkR8Fb8ZjsU/7Q1A3NItrGtz5nL50QWLRRONq05M+E1b0UKfOWnJTfvX1
7UsXI6YoQL7oBNao8Q/apGNcD8e+Xs0fZdEtT2/v/2KZ/y2KSBctVpBcA4Y/oNRP9u4o99pmswln
BGu4QFaIb7Pqwxu/9fqDJV30WLxBxbSKAHZPFBHvt0I2j7JkfsmJdBm7BrDSat0gFV90d99W3/mw
Ht8+o2v7dgx42eug4DauQMIUz8eFhfF90Oef/RZ3zDcabAw1FaRt+STajFMlD2u4+kzrU+kiyDBK
YPsGEvPnnNImI2IyhyCav/nt3LFd02w6kflenVfG/2q6zYK1K/ESNsPOHdMl/TTVDZ9QWMEg+YNm
+fTEtPEqrEgXUDUAHs1MZfW5G3ObLlPyo4hGv+/p4qkAdJKWClKdZzkljys0Dg4bKVY/d+MCqio9
CDFAY/tM4/VDT211hHSVXzsUQOvfPb0YyD5IgrQE5EvqqeBD8zIWyei59YuX+yVw2iBZ1Y0EjTM7
tn9Lur5r5S15hMsGX3FiLrJvti0nVVThmvd0n9BqTdAJ30NIswm0cR5MG/IbMfe/bb7Xfsox13Jf
dxJwIKw2rXXKS5WntSDyYRmn+TEeQHI+qfWfqEvGJmM6YGlDxJhiWnt8aCAP9DwIyu+gJUXv86GS
WRiT4iXiMztsM5n/SECSBFqKPHwAjT+/aydS3eVQecWTNYKK/EC33R5Vnkd3Nun00SRLTtKyn9iD
mC3GnyewaB/Zvn0uAtPcDdXasrtwbbs1Q/s879N5tWAFVNC//VSXtJHZOgXNcgDCMzjRfAenHwQV
joRcZqdKkP3dN1PVASdf7EKmsoj1Y8m70EA7qef5NzaHzUfo7qDBEaL++UXScXvBNCx9FBKBDiGi
ewHlq/F7Plx6s2Ln7dbUeGpB3nCmdD+YwdwI0S538LWv6rgyC54XHoQD2h9LOd5xDO1Ba06LYxws
6tHLW7oANxqNw1qXuKNU7pj46MnXtptu4YeuvFD/AbMJVgl8KcTdQiTZvkbtsbZN5zOkRqULZWt6
EFr0SDXPDdhw08+EUa9RFazs5gtyB2fKhoLiWG/RQ9NukBLD7fTKRqTL31VsnWwhgooKzjKaTIIA
8mjl2B69PqiLZFPDUnVR1wEmR1uTRXP8fsSEuVeSJl32rjgQokKRFaFfoB54YooM9Ra/iF66SLaQ
atTmmhbT8Nt4F1XLMwA8fiBr6SLZyALMegwA8XlTG5Q9A6I+J4tin94+83/LD68YqgtdA7o6RmsS
3e2SKfEuQlz8D9rQ0WEFFi/dt5x8qZtxy6aOtPcRnOGdsSQqsj7c+GNl7FriL/FXfhfM7VvFOqhA
qdWUgL+31TPL6Y9xqJcbDuPKo+ZyivEwjxaG6eFzEwQK6u1yo+BGRcfp0E+X1intIYDmd91caJ2M
GsuRXlRnWeTPbVy8yJX4ycRLl2IsibSlF1GEs1V7jWCrQXramtjPCl3uRYM6D0ECVmGOZlxTDOwx
YIpWr14T4Da/hyxFt86xEqIEkU9EQBev8PI1zC8ecqFtZWEtJOLhndqkDbPcCLyiq72Va12zFJd7
TUAvKtFDjxI528aPZbXG9xugREcgkUeZDijmPW/QZjo1awMJgkbrFyOHMcUscj5kXazn9+tgoxt3
+cr7yp2oybJGqn2+5GaJ/N9YgJ5UdSZAiXQdb7xRV6zFxcMtaPIESRGXIJxotoxgBhcgBmUwkiPj
pc6KtvMDx0kXHKfWMF/3OEHBl+/PC/61tNTRjf/iyjvuELe97SOvrOFi4ETX8gHSlrBlblHKshUi
t3r2KjZJF/0Wz2gSJzOw4RAM4sekj7ejqIPPb+/8deIsKl2OtmrndgUkszqHY2gzxJ/gySiWBTRE
0MkBYlyPD0PS6yrdBdtS6DQOp6AGc+nbP3/t4Bxrp5A+aOauhCuJ6fdK1fdwXDfShmtLX+zil9zH
RJucOEeSr9n8h9ggbgjxPi+NZJza5Ud/WVz3PWLVHt/EjCvI1abp89reLKb/i4555cV1idIKu2xb
HiDMaTeiIcrY5/zjuGIaLK3kbvbUmrj9S4t6zLPcopx8KKMq77J6J9ND2O3sPp7y4ItaatjJoPMD
zSP6tAHGBNz/JFMI5fU/hpwSv4qHy6dE4tAKEHqUZ7Dh3cmp1eDHUC9eF8QFe4gdwkHdtiuwCEUi
Tdgm02D3K6YwJwOJgGPYi4gXOOY501v7mc2B59JOKaUD+HXSZVicQYIEOrWpr55RcfKiDqDSxXrI
0faB0Mgfi8REL9MaTz90LWpPf+MUny3t6BDMW3Xmy/xJVgYsvKtmfuGbi9VrVBQXiHyBOSizcsVU
YxzTW6XnaxbvHLrYEmYrZM/n2dLtuFK6gARS3XCUVxZ30XoyHLq6Z5jqjZvm7w09vxzjjH6hoAvQ
Q9S5zhJkhWcWdGHKpXo/EfKHnwE56d5sGYBeLULarWoeczxSaFT4GqfjvWOaDHu16vKci05lyRRm
orfW76a46DcB2YNVzUl5XtT4faTVkkYqWo5ep+IimgAPjkd8ToCPY/5RyealTfoPfks7B17XhhrO
ViytTZclUSsPYyT9/IoLZ5KY5Ue5mgenpGq6bG3uu3Wc/A7cxUxHXUwrMIYGpwWT5lkY5GXKum7z
u+MuVKoQpF4RI2HnegqfY1jRp2peJr/H3kVJges1yuNlLVDorI9Fd0hGLw4l+FrHG9Z7hNeyGIoz
k/1939qHjdkffjfFeX9Y00dqobYAh/0mDoxPGybM5eoX17ogqbbp94aE2Hi9I8dgIXKdoWReVGFU
uigptg8oaGp8zrmw5NmyimSS8twvLHRhUtWA6ftqqYLT0JT5PYRgt8MM6LDXsbtUZEpIMUG1Jj/V
qnsJzPxu6bnnLXdBUsWOaUXw+cCGaoO3TWNKJegGv0vuEpGt8045houLc8DpQxy26qFbk+JGOfbK
++YSkclO4aUvu/Istl0fK1LKLDbbLT7Ma6s7yWgSNYihLVYf7fst+T7lP/2+pWOdUNktiyFEOBGp
9YHz+dSXt+Z9r2VG7uRFt4gm5GGA8LAe2R8xWLLTmibq0Le1fGcX/lPVxpz6vFjOwTwv2bz0nn1V
dyxjwktXAOVSnNeW7+BE3JejWk118Do0F5S/cROu28jVOcahjcVWp/Ws/LyOi1ULQnzlnkkwoZCy
y6Jgf1ojojw37jyt3ChtVcDUWQ7loWNzxvx0yql04WrJbAUKQSGWznmVVmb/Myp6v9anC1cjPbgz
gxpr1wN/Tsr+Z2tA+eD3LS8G90siOlte1OAGV2faqzI1ZK0eLKIyv1TARaRVtgnWmg1YfbJLGib8
aPJ589y6Y7t1zbWis1HnphpJWlQBz+YJMqV+B+M8rhCdhqblioPZh+YLRMU+J1PhxXyIy+IkGqpN
GsD/NEI8INUfWG4+F0xoP0f8HyBaaAbbkAW3hUZoMQZPFrgxrzNxYWgtAiTaEYlndUXzISc7Ta2c
PVs/LlNZrEzPoZuhziLY4qyzEYLIYohv2P6lbPNKTcSFokGRowZ/RxKcqiDMU7QMh7SXej3soC/y
PHmnYgQSg8TWIQ1OE2S6AD1W4Ii3njkecQxVBm3CJ63VuV1ik+1R+XEM+x9+39V5Xekcon+taXIq
EMhs1fIgw8TPSIlrpJHqqhbt95MA5R/mp5L5YRKW+VWOXChaU8rF1sWWnIK101kzhOLQ55tfxu4i
0cRUsh6NTnTZ5XjMy/XdIMyNU3m98i1cBFpDaxCVdTY4AVVg7tjY2scqj6bHhU/xN1SqqjufDyvc
9juI4JtcLUMCAgF1CNZtAxuLJ7hTuFC3rbRC7kjzTtAWm58qyNI9YLzMK8EWLsZNqkQ2QYcgO98a
cpx6kOgtJohunP+/icB/vYFwYW3zLlSpZ5gqCrzVgRDSPtVbxTNbL99XO8D9ELqewN1ZpjafXwQb
3mtD8sOWXLTZE/WhsJzfr1uzZGjLAs/R7h/bKNZZ38fkftbFVz1r9TEu+4dwGt6PFWhkSAyUZyyW
4jkMmwrILvnF6yu7KDq7bgp9lD0/FfiH6NpD2pn3n/zWdtwOp5RKGQbytJW0PxR58QIgzS3+68si
r30Fx+/slTblOm/IpFjzLFdwZBlczxvf+NrijudpTQ+1EtCzn/JOPE9MXtDBXp5BJE5sMJmgCBpe
JSc9RHZM9UqCLuvY2PjNEAkXSZckthoKGiYnULxOmZ2T/6Hd7+XshQuki8J5CGexyBNTRPHDtJS2
zEITiBsR/OW1e+WjumC6cGBoFlr45LpWQ5aDnOXBxnN1DCe1+zkHF1FHi5WWw8ST08DJSfcGOFvZ
+CUJwkXUbXG5b4vGxAcIY3iTYoAe9Cxr0inmVZwQrhBmlXTgu8jX5LRPvAfxnDZ3JjDyRtv2yrV3
cXWC5rNm4PI7qXn9MATk28Ziz4075mr3BT5y72BRdDs05ki6wvOdcgxq30HZGXUtDIqxuxjgTww6
hLcatFfa6sKFcQHMYOqlqvBFl7k6rOUs70a6j1mTr90TbYv6gDdSf0eriNBUDzx/tKILjr1I9H2l
8V4u0BK+cXVfF/YAf0Hye8KV81DMvIvyk+jI+NTJ2jwlFsW2tNyJOjZSsx65jBq+DHbImwww8mhJ
Yws01IGGvHxCv6481JHo5xTDxttTo/bp7tKCLVNSlPV9WIMD/m3ff8WSXTQLkuRwLoZenswUmWNO
p+h5Nyv/BKEk8entn7hyW10QS8PAus9tJE+lYn8p2n3ve+6lZ0GFC2LJqwYsl0ODp6toWUbaIU6X
lXvF+sLFsIzrDjzBWMuTaunnGEOZ2Uy6P/0O5RI1/pKT8wSQUqCGxAngDn4s9H6P8Z/x4LW4Cwxc
wYoVqVkmJ8KCd8k434ex/uC3tFNeQcgWCCYQbfY7/WyGCao0y+A3nw6+q98PpWhgCbsek1M0sw91
Zx8bGKvfvi/3/5fzXnhEB9ZOcJm5fMkb+n1JqJ83djGBvKJjNIZYeqTbU5XLn0ElPJd2vPE6FTF4
pGA6UWzqLBYT2ApBi+V3JPT3IynKfmwXLeUp4bY+5DNw0mtf3/CBV4zeBQSyKG/WFmX00yqBziJ1
s4NgR/hdQheilUD7MSJAkZ7CPZ/vc5DbYeSVfXz7WC6X7ZXYxgVosYWuK1rQEvkmX+5tU5GUiXw/
aLvDw1RhciOvvVjMa7/jfFuwUGKsls0S0fyMUoKF1F4BlvywO3BO6geSLECvFlCeePvfuvJBXCDW
GiT9vtWdOPUd+V9iqvc8DL0qgMJFXknw99AiGMTJoOGYxnx+v8e1F7ZDOMir/+OJBLYUkjOnIV4/
dqP6Dtlcv1DHBWRxUUxcVRTv0tjmf868KD9D6NZL15IKF5HFKUv2tcbG5ZYvB5DOfe1j4YfdFC4g
a68W2uU5Fq/7XabPCQOY7O1rIl+/lS4NmY1YQQvo5p76KmLvoopVT2VVLfcRJD9THfXlXR3OwZ0h
qrthb1fswCXeqfOpWKXtxak0MeqYfZmWjfop1ugk0Lk5UL18evtfu2IBLgmaLhOJPHQWp62r43MX
jGGmA+GHUhMu2iu6cE0XfBGnXQjgnvsLi+oa+L0DLthrr/sZEK6Ko8Km9UHNejyOyy3+zmvn4rwD
VVsMAxcdPwFI8azX+t4M+d9+R+7E/HFZLDUId/kpkmVy2Kvkpb2oR/st7lTY63nsdzbzGJUFeGtk
iMVH4G/UjYbMldaecME8MUg36FS3uC4JI21qinj8WiRxdE7W8c827LdjW+/TEcYyp/26TO8QbPkx
igkX7DNLMq6gFItPGFVSh8lE9R2jmvm9zS4f1by0VG27iE/hlkd49Al7v5M2upVSXHlAXVCOpsUA
iVrBT8lQgGJk49UBHNXIWPKBrH/saBV5xosuzh9DsjuNJYlPPGTjh5iPa7bGurvxQF+xCxeyWKqQ
NFXF+CkuEnkcwJu4Es9k+D+QxUmF27JP8Wkxw5Pqor/VfGsW49q2HZvTpMRkMMafT2Tc5mNMt+hx
jG138DI65hodrvwMYP/lyNc5a1nDDjGUgb0WdzGLSxDxvm4YTsXaOkVlL3iMGrF7rn558n5JAdRg
umEJcVtE2ELat17DexSg//LbupMXlUuJIfkqgTMKoJvc0hO6fn6zO8IFdM3JrlVdwNGNvCZpt893
Q1N4elEX0TX0E4bW2z0+qTEgh1znmAGAgrTfdXERXXG/tlvJV5y5LX+KhdusU5iU8TtzJ4Juc4yY
aN7gLmpTjRmZgBLlOYv9pm+EC+vSKM7COWqc+7J9IKjfpRNjnvGhy361mWVow9rEp5IE+eM0dH/v
4D328/AurkvtMTpPgMufkmkbH/NFtneg/7g1lXnFw7i4LkHrcqKYXEcuHf6PsPB57cc/3/6kl3T8
laToP6CuccIcq9zpidU1/cOsxDx2Qz48qLWu/Ny6C+1CiGB7Ai0a9OW6AIxjIoX8PPfLslxsF8PU
Uxg3ATtFIWh/VNzexVV0i2r82rlfDu0XBxYNu2yI7bF4aacU1I9P3Ox+eZYL7Qoo6i5BXFzuOoFq
gUW9HVq/niUSl/sK+Ks8BCt2fCokSIsanQGR6rlxJ3qd4xhXhrfxCZI7/wxV9WdN4xuZybXzdl7S
vFBhNGjsOqrl+32t7pfwlhb9taWdZ3Ta88J0RUlPkW7jw2r7Lu3bwA9HIFzwls4LKyrW0RP02v4M
y+AwEvbzbQO9snEXu0VXE8d9CYGeOYE6B1SuTNoqth/8Vnde0WWhOxDALTtNofmaxBq3HCA3v3zB
hW91MwZgF6S3J7QD1rSulEpLyTwt3wVwxXLqwBiysBMYsLsU8rs/9rX55ncsl4/xi+HvvVDDmFh2
ahvxkw7kp+zjz35LO2/oULYyKRcenroBiqQpOCr1F8Pk4lVjRLXm951vZGgXRXp6GlUbp6wl7+pk
8jNPl6xsoJIPiIsoXlBy4KYmmS4KP8yccMnK2smWJFcmOsW5/puh5aK1pwU5pq9AdBkyiKqfyM5e
QB77LgkTz0jRxYXRxVa56m14mhgIKcSiUddVMn/wuisuNMz0SZlsbAhPtdYZ28DqWPlRGQgXF9YC
cFBHYY+lWfxPoooPDRgy/HZ9SVN/MR5D0egDOJ+eOAQBQIgR/NPNnpVPl55MDsNSRnajp7CayLFp
5d2SFL6LO1YfNImq+lpFp8KYz9HegOmymr76HYpj9l0Erp1lwhxlO646XQf+0qEMnfkt7jzJW7uC
00FqehItNz+imhQfVVj847e48yjvvRZb1c70NATb+hDZ+o92Wj27Fi4cLM8JI2oJw9PWB9tdNPbB
QVq/+RN0+H6/iCzaor4Cjftp6synRfSQ+Zn8NNe4C6UqurJBjWUKT4uqh0xBaTLdQ0AzfM6cu0gq
tedNNXVIanXd/lyVhQW1fmy33AU2geSp4XtFyamsmvheBM2URRITbn47d2xIjapURdiRU7Obw6Tp
c8CqH35LOyZUgJumo0YTeMP9VMTyy/L/nJ1Jk5y4FoV/EREIDcCWzKwpwUPb7u7yRlHPAwgQk5h/
/TvZK5dc6YzQxgsvVKTGq6vvnqMXpyIOYcuDLUPQ9yuXe1at8MQ9oFKWfRmnVX7+85e/fckSNtqk
RwZ/88X3MwopVMhg0XFF1bak3te86Jsb2ZYrsv7C5psAys51s+f4K1pxeWC0q/+qfQ1jyb2tDxHk
dZOVNVAnw9sJCeArAC/K1cM2unv59o13RXH688+9jPXvd0phy6r4uurinuk9i2A2eh954rmfIjfZ
UWGTVpDeL+gUyy3ryn7tD2aABm9CGhLBgkNGjZu+mLCBq26lIjR+vGfN1qwQjFjEQbuG3cJmrZpO
jp0xmG96W37GIFAOrCpunDSXY/aN3rdRq2aO4y1cyZ6FMTB+Vgb1czHlwWnzNX+ahrbkbkvdRq58
9EeugnBHloxvz6Hiw4FANv7Wc8DlfHnrd1g7SbfPvYpKtWeQ1Z9PKGApf6g+Et88UHyPIlwKDLvf
D6d23slRcFiwsJB48APbS+oUyQjboDIPhsJARNHPdvY9xFacDL5yyy0ImyLOyTq2eDzxM8iS8YOG
DzxV1XDjw/+rSXqr86xDe/FI2KFYd8824+cQM4MAxgp183QstvYoy0jd8w6Fgcuqm4NkO0nquGwO
FWlh0qXiKhFGtnjiD0yRRINHT5CxxVtqMcOHiRXbdl92PtVH2Qz66LZnWCHMMus2MHW1Zis108nE
eNfe/c0tTBc2HNGpTlyq0NF6kxcJXubnO7wBLY7fbl0wfG/Q0l/r9ULRoJ5zq5Miyh2PaxvmqgNg
yGaPlmyp8DLV1BCXhKGE25fbEB+I27gyG/Yhj8CEWJYPLf5x2x5sJi/e9rFQcbtnM9u+9rWqwZNy
pxyUsHmrholoyUmzZ3DVepk/7FX5zW0aWvmQEcUmQ7QbbMyN7uEFIJCOTib4Xbp1uA1c1f5eo6K7
2DMG0cFztHTdgQ3TLddq9vaWaSuxTXJuuk52eybYGCRwrmtOW9DeIhWutX75/1/uddXYB23fo3U/
4DIRRe8nM6/cIjCbK/RQB7AVtdiyfsz559KQ7YMwxnObizZY2PKI6cCLtqwp2vpUb6hHjdnoVjMn
bHUsr6xZ25B+zgZG/heQoTy2irhpkQobvcqrEhhdv6JuQs/lwSy1vAe3mN84KC5poTfOCZu9QkRD
g6YY14yIKrxbZU3rY6z8MK0rXr7wMBie1jAHSRCPo+svsuJ4GdGlg6DblK0FNpt+QK23vzllTIQN
XSGZoXpm8ikDqzA9SkrIHUehsFtga3NXlC21kFAZzYKBwGZSheE9wRu1Y+vWMbJ0ZAO+IUxWNeyh
Hj8Bj3cCr+DS/XrlGhoH494yk5lKfvfVTwVbPLeVZVNXTK/hLHEzyxq+38E7bUjGxf/ptBnb0JU3
76g2CUYDqvYcVmuXAL5SN777sqG/MfFt7GprhpKjRM9kcTcMd7zbxhOAD/pAYe791MwyeAnz+VbV
+pWd8zcQaia4FBf4IXSPSMJ1PH9cjSm/unWTtS/X8dit+0gH1ORM+yP49jmBnZUbrIQ4+vXc2USb
ow5LDxlcwn8s0s846qXdPjx43TRtKmLakPUZqmX+5t76VcWe42FlSxqN1RzPpMGUb4xpszIQ3fGy
7bgtVduAsOUelZ43D1ncolaN+34Sr8pNrkLYHFRTFtOwovApw15WnsMdKEntdW6m5sImnaipvDUf
FwjGlXsJRe4JhRDr+NFpRG20ELBcu8fwTc+6arzzfF0nMK90qz0TNkUV4qovzCz6bC1D78GUsb7f
auO4Rm2IinoklyJQfdY0wScUIRz0ur78uVeuZWZsbGpFmROGsu8zGhjxINfwoV9mHB3tQdL2g0f4
aYjDZ5EvxVM95uWZNYCftlXfeke4csrbYNVWrEj5LGufRaTeOpS01Oze9FHwrSmKNYUra06SpabL
i+qL0nEqWIsb5tQwd4viLmuIMWnbDt2padjw+c9demVHtVXiJvRbFSHUzXxQ3MfZG//pasc7gE1c
+ctUElOPXWaav1ckOJLWNMuNY+fKd9vAVdjyoI8b1mYw/zwOZERlxK28z7WmL4P/S3i+resGPYsK
XbJEn+4I/nHqatsJcOjCaCvrBe2i4AcO81XCPOZWrCps0qqjxou5WLsM21x/F0Kt9EQJkwe3T+ev
u6TirfwvOM+mUJKky3UyoMbUsfHLOPzS3xU01qbaI222HKrGDxOzNY6HF7XOXLAKI+IT2mZD4Tep
6Ic5DVq3OluU4bz+bh30pogU15lR5HGfxy96vaXUfG0KWlknyGnrUoZ7k5Ui+ooytDzpF/WX21ha
0XEltAQNsrUZi4LPs7emJUcM7tS2zVe1oFp9hXe5zGOirBPdlXkKIQHlthXajFW8TsyvA1Fn0Tr1
B1WX22H1N8dj0cariqjdZBPETcZi+eIpuSfTaNzWvk1XBWVQqCKiNeaKIaedeuZYEeWWxLGVs1o5
MhQ9Xnp98B9wRfl7KOj9nwf0ssDfiO5tuEpRpkrCtzpDpYP4t408fuQ73gkMbFJvVGRfmes2YQV9
n41K2WInZ95nmFlAcDb23O5rgbVEPZCR5Sr2OmPrHB29cMiBiDZukoLCltDytZhITvImi5p5O4S6
f9phyn5jKV3reWuZ8rEQa+O1XQYpB/NxZMFyDGXUn2sJat9pcG3Y6uK8jppC1WbBjuW0m7E8iL4t
Tmr1dydkUdjQVZfP+xKNJdaUaDOYJj9Mu7iRcbkyb2xzx6L1d9yQK52tgVYZzEHlqVzpeqNvrrUu
Xm/uZTWunVxNl2mIEVedjBOPL3+79bt1mkaKQkPIa3VW+Hp/zBcepV23yiN8n289ily5ldtOjgtE
QPyZS50Rr/M/ectSq4RWizmrMgJv7JXitBWBuLFLvN1Z3H4JN2Vnhh6CctnWbO+F+p/Z3fBLHl/+
4i+xAVQZRJ6vnc6Gnf8de+1HWt1SkH/7o4Wt/uUPeQA2LWozE5r6NA7p3gduiu7CBry8Gia7yEsj
7mjbMNHl/ESIdLxg2YDXqPy5jxeqs7EtoADhzVWS955bKsEW/4rgPEQaSMFknPzcItCGsxKOyWOb
8aqGuTPBorqs2iTSW3FQPZpp5je+/LIy3ziqbMZrDEJqlNfX2QgEJnpiAS/KA6jJBRYLIc9/1Lxz
08gQNvM1AFSbt66pIYLr34fj/Kmb3czbhC0EtpgoqGi7NFmlqxdk0/7tPEgAOe07NvPVLgCkuxZB
SBEXdX+oRbl9rkxu+qSEKqZbNG8rgempriQhiNFWs8yHqN7hcSdvKSNdWbO+Fc8jEkEZzBbUGaEs
PhAx6VMXDeJG/1zZNG01MKY8HuvR4DyP+/68LLKBxW4LTyu8xpfzgQRhd7/pmtzgTK6c8LY8GDet
v+z93ODtjbQwPVgCYHIoYiS1+vHnAb/WXVYMwXJOatSo4oj0qiQK4F0R8NxNl4DbUFhrpIHzMBpf
WsZSTab7XpS3dGLe7htu07fNYuJ19DssA6i5nOKi/67ZqJ6qIKhvDPbbfcNt7kzHISxqDNFZHSwH
I+E+wFb92aXfuU2djfGyKU+bOptF/qPwui/G628EVG/PUR5bK2CCRc+eb4vOer6Mfwlglv/0qPbM
k6riQ9KqvoFvaOTGEnMb55r1LAc8nGMYuCL3Yu3VMZascNoquE1zzVGzCyTcsVWU5ocKzAOBSrRT
/MZthmsWa9ntW1cjY100x7Wg70U1Nien8bXRqbWpUTUH37isDoPoGIsuPFVQW7lxkF2ZmTYxNSkY
kgTxVGd8Ld9R3FmSeBhvZFCvtX2ZVr/EU1PBSAGIpc7aVTy2RhRJDmd3t/G0gSnV7H7Yyq7KFhad
V3950uPkdPPnNiI1bVOJ0ISUWdMXkDTr2zUhZnS6SeAJ+3WneEHMpipcygyWPvoA2sc75GR3uoJy
G31COm4dp52obGjk3xXuiXs93mj6yl5gk0/eKFVnUJ6YwaDcRzZadfKRdcP4tPgt+ZB7HoEbd109
u016KycVQ6awkduksjaa4gf4RuYH5DPljfV6ZcO3AZrC5LXg1a6yaZTt12Ubh7s8INvTCN/JG1vn
lblvczRclluu1lFljZIozzHlfqh7wo5O3WOTNKOsIyjb5midb49zuxantRfm3q1xa9luZlk7o0WO
mo75fcenB2l2N7MfbpM0RKyjZDXNsxLE46HOBU08eCi77Qk2SVOhcraZwy3Plnj6typgIRoWn9w6
xVq24VRPYQDyD2w3/yLN8E7T5l+3punrHUGyvBsjVaPpJXqY6vafoPa+uTUdvG4aptJyNnmfZ2oy
0OdhO65wwg3PgyrL68Y7uvadbD0vDWtzXLR5nEn3j9t3W7Fk4C0+cmhoWpLgS7CLLik9WKI5NW6z
eT3O6lmUKs88pOxOK4BkSC4oN6yI/4ZEefPUqiD2Uu43HxRbMzlFbpGAzUPlDarD8jXw0kh14ftx
a8P3+STdDj0bhwqmJddjV+TZ1NL5fVSw5dTHEXPKu3Kbh9q8cCFby3PwUORSfa6gE+uTlz8P6JWj
ycahCoX1oyk+XU3KK5LYY/17Dh3nBnL/wXg/4UX7SGLv1s327XdZbrsBAr2cIzItXlr1nuKH1WvV
sc3F+DOqR3GHZFtzt3W9d9gZL9y2ZBuQIh5s61SovHTbp/anF3njERcK6VR9yG1AiqwzyVcz4QeR
7sUU+YcQImd/Hporx6CtS1XIlmtIB+MsET8hr98eVcCDG4fglXGw+ShGDUKRxsuzJoIQkxZdd7eT
sXqqa7wG1TSeEo2y/ie81bolmLmNTQk5xc04Gi9tVsziqIRlZ9W5FfVym5sqWDxj9iK3RtbuBInO
D92Q34jdroyCjU3JeKQlOMQ4nebti17Kd3u5ucU5NiRVzIvyGpQsZExuYdIt2z+j5G6Tx9aK8pcN
0nINzlzmb080FD91PLjhjNwGpIJgNUpAfSqdGvNYb1InASG+2wnDrWN3YtBC5vki06rSj7Vhzxvq
V50WlE1ImSKk45xTLwUz+Z10S3cfkNFNKYTbgBTs5HQ/7Gucjr7+WRDwwgPyaW7BmQ1IsRpzO5AD
joAOsgxRPX8N/cntLZj/xkfFXa+GpYnTrdyeYTTzce4Wt/DMpqPYOCq5+lymaodM6E7nl23g+Y2t
978p8Xsimdt4VN3jv3IcJCnEdppsI+F4N4/R9C4vJ396UrhE3PcomU9gsCvvw5x7H7DFNY8brCnr
pFKSQes2b8QEj+iRHXIVTUmcy3lIurkavzPUwXwOW1p9K8XO8iQoKvFxKpswTxotkMjJYzr9VAAE
/6U+A9zk9VUN1HEJTnUe1Ycx8qeXIur2O7wwoCp40fp9URBvStZyXODMikg46bx4nJICcyZrBdvh
mh0EB5FHDQSVan9JWFHgdX4ZwjPIi/J5jbwC+pzRzO+CZa/SXHv1vQc13UexLB0+aYndqDlu02Ed
K2AMQSk8oSujkr00eMt3s3bkNh22cQNQf4hlyuHi0i6iTaYAu8ifV/nbzwvcRr+6sCmq6fLhHYre
fw647T3Cl/SHCnX+Lg/a8eHPf+bKuWDLa5m1G3jPhExJ79/LqP60IKa/8ROutW3dDpSooX8zD1Eq
fTzsePV24qx3c43hNuxV60jsYCZkKiaaKsm/QKDQLVK1WS85I0FTxyZKaxLJhHqfPEJu1d5dyTvY
VolRG7Y+Fk+cygo18CPd8nttJnJozO7mcMxt7kvo2Uy6hw36KEyTCLZlJQxw3cbU5r6WHXRu5Yko
RVbmkewlObQzKd3OB1thK5gBQofVHqUjn7fjxfvq0Fdt73Z3shW28laNXgHB9rQ38rtqyTdYvf71
51V05fphc198H6FQ5Y8yLWamjyoP5lNIYbBdRvDuiRtvf9yhnn/jj11ZVjYHViMvs0IuXaZrVwbI
wjUfuA7dcsG21haqy9lQKOw62xibQx+vp3wJ3ZhBbmttzZyZqOEGHy79+q7zu3e5kW5yezBLfZ2K
QG1KACdmjO7cRAxaBFF54kJHxz8P8JU+t0kwrlcB2QCERcYIefBIXybxHnRui8omwUwXwvcx5HHK
Orz7wQRkTnZWfnH79MsB80sKPi+Juvhfx6loJviw+N8Vk24bpQ2CTcU6VJtGr0DO+CHqH9qwd7uu
2BxYl8M+zttJnMLpKUONLRQ9+OCW5rABsNAbmoktl68WqLD2ZXUII8+tBoDbBFhUkb3pyz1OWxjP
FJ23JgymBo7zxDpQMe1yKhsWp2sbv2v0NBwLv1SOU9xKuKmNGogK5GG6qua+Kel8KKPCcenb6JeJ
yqKuVC5Staoz1fIxWh3jfhv5WgslWsELkdIlH5KGLPfBEH91Wjs289WRgsDaoBRpZf4eWfO+ame3
TdyW2NIQ0vbDUom0VljtcSAefdZ8cPvqS+zxy4rX2JlItHVwRxy91Ju/0mr/5NbyZXv8peVVEt34
5NLXnvBT4pXewzog3+bWOn3deq1hXjZsWqRI5nEoAyzroYrIjUD3v6n2xjXLZqQmXa/wegD7BrVi
LPetmfzDWor8ET4uCN95/D32wiLZopWffa7FC9ayftgM9p5C9lQleeUvJ0FHjndGLwiTHAfa+7UL
CoJH6loetrInbhurTYbQMKJiiWueriS5TGrj9vJoIyAin1pe1mjXF2KBkEnrJ0154x575Yi0MTEZ
GFzwAhpiHVZnFFvSBH4vbvblsHJ4PTWWrol5QTaRIt/xTfj6ecJqdJp1NiXWwKscQF3M063xl6Py
h+WO8v1WhvJKr9iUWFWUrSF5ztN+Zp941ZUJqB+3RJCNha0xgVuPCHiqdHxAfPktXne3jIeNhXkT
PLS5x3ga4/IMHZoZ6ZoqcjwkbTAsjnNEZgaqFtDT+zFHEHVj1M3sl9s82F5XEByfQfkp1nlQzOlb
yEbcxDyuVIRxmwirAzq09YzZcqGQkvniRBEK+BYlBOfbockj+iGXwfDZl3BMPcgxHlQCY6v4vtnG
5UDGfnOcttaKkKaffS+WwcUp7p23dylKq5xK+plNWimF9MKwTSw1BU1116ZE5o5NR6/XcaS2STRd
RFN/BuzmwfGZjuUtnu7ttcZsxAp7mvKnhgZpp6YjFfU92Wenmyn7jbDqeGdARwYpXlJPihfnYuU3
mn47I8B+g5mZwotCjJ4WbdfAJ3X7SQ3vj3sV1E4XX2ZDzX2gmnpkXpAikH7ciXlyXW3MxsPacil9
qGQF6ajRJ8L/2NWx41QJXk8VgkAgXueNpDSSUxJ66kz23Gl7YzYJ5nPVdR0hG7a3vjzGxRQmkLBp
nJ7qmM2CebQLUI9U+Gm3Bt+3ocfDiLrx4Vcmi02CBVPItnDa91QV8Xbu9GWSj3OZzDFzi8KYjYPx
et2LqQv2tBW9TmIpn7syvnWPfjuryWz9rGEYGpVH/Y7ns27+3LC8/FgvffHMV5U/sL4c3G4FzGbD
diQfsdS2Fa8B8ScUWAIWHZ0CHWazYTLQACIXvqTRXG8PXt62h3AK3QpBmA2H+TFeMUiL1mMaHsfI
9He18pnbzLThsDHc9gqyquiVSSMr3xZh0jTkxpXm2ty0FuxeT9Ww4xKZKmw2B02a+sGoKL+fiyq4
sVde2eEj+wJM8fwaNSh9zlvALFD2OgxtcOt2fe37rRPV87066DZ/ScMthO026XQKWRX1fpasc4q/
mY2EyaLq4cJhlpQWff+wsB3FZ3Rz4wqZjYRBXaaFRjZ6h4JHSOogeKbh5BRrsvCS+fzl5tfXbQmv
r3pF1UoJVYM4TAb4Njld/JiNhJXB1A/w7VlTn7fzHYUFzr2vUbjsEuAzGwnTfkyirormVETNcVDD
+6UxN7bjK/PRNrSbexrLTk9z2njbh6guokOQT8ZtsttqjEjXmZF1/pDWo3ecmm8whnF6VWehtVID
xsVc76tJcTLC7rNpT8tcub0gQ7rv9UyZezauweYNKfPa/MDy6KNXFm5et8w24exDpqPSb01axF8q
X0+49lSO/W1DYV48+6hgQNsTa59Vbv5CeevRaQraRFhddVVfF6UB2OGpBHqePR1rt8VjI2GFpkh/
8dzghgk8ogj8gyf6yO3AsJGwbW10PsyXDy/m/dC18kmMNHCLS20ibK1aCIPA1ieFy1hW+eHLFpef
3Dr8smB/2a72HnqpK+rtUgl9l6Sk4wcVO57/Nvw19ROO0UgP6aT9H3IWn/16eXb7bGthInM8VMuI
pqWp38nt3h+N03WR2YDXxGXRxfCJTgsy5ce6U+QA04Zbj9VX9kGb8arhqtx38FJNDV7BIJZLxN0l
he+2EdqUF5J0bc1zr0u3eP0cNCQruuqzU4fbOBfzS3hstHmXik3sd7X2v3t76FbNAjcdaxLuXV+V
KANMx3z9H6xgP+awZHRb9TbPFco4bvZNtekCamKY1tO2rE5Jb2bzXCUvKgjvr006wePwHIt4fvSJ
dlOAZDbR1YH3mBigpRShrTqg/PDIVjj1uQ0nfd3jtFaKBEjUpw2kkU8da6dTGPXEKa/ObKZLLjUs
GtagT7ctfuQ8pbO4EaJcZsTvuWlmI13NzIISbxhNGsvKG0/93ALtMf7UfgvhbPuRzEX0EC713jmu
KCvUDasYnp5kRD8x4Z9kOMWHygwvToNgU14B1xDyFWGdhoP3rW9CnUS91G5nhk15SRSOkt2LdZoP
7RcCh2IVE7dgzqa8RO7vvRpbnXrhRB8m6H3Xco/dIn8b8uKbigM5jjo1HFDy6KFKOPKRMXTr8suV
5pfjDvtj1LVTqVOu/e7YzgPKL6HP79i6dZjOa1doiGo36Z6HL7rdUjlBLvDPX/7fq+sbU9/mnMAf
RTGqUJsUvTM9CNkVTdI3w3acmNbvIO2l7nhP9g/DEk7ZWJrtpElLHnnjlekahiMMwVStj5fNME4W
VktzgBZjf5blNJMTH0B9Bb3e0NuQoz7UDOFAW+ZzBstZN96f2QyVP8GxqVdYvXQLv8+M3PfT5pZr
sOWyiiAsNwL7ttT0Mmk7uGvyibml4ZmNUGm2rz0pkUeqAwkLrv69rBwNypnNUCkazRR72XaeW/1Q
wwj3Z7G0xfc/T5rLxHtjztgQVbxXyzyRcj97av6uTXxcgtiNxWA2PTUx2SNLXe3nwqfQnSIGolYo
T3LznGS2CkS7VtEaKSnOgBDegaNckrIt/3bpFmovpdhHvUw0dPNZ0+ifvFtUMuR4fnBr3ApNCwQc
nr9yc+4p/4Envifkd366NW3dGNuSzUsxqvnco+vbhDZz/b/edMRNwILa87wSCsYWcbicgzqo3+ey
gELj3DolRqg90ZuyU3ySxpyjNVn2Rn0faul/c+oYe56H0E2Y9RQPZ+21/+hAfRzayM3NktrznKKs
WwfR1p4ntZnE5Pyxr4Ibu1b05vqkNiRYjJd3gZ63Z9gewqSkOAd+o5K5q0hS8eW9gkn8Ha9vyQq9
vRtQmxqUjfB5Bc73jA1NHSgpeCKiWj24jYF1+MV+rFHvt03niebt11BD8momqF50a52+PrjpFs8t
aTAKBorN7+VWyXsyr8Xxz62LK+NgrVnYFU+zF5PpPLKNtkm7RPQQQu0jT8gSNAcdBm5SK9TmBhk3
EcBw35xhlRQlLVSAkkBuzY0A5O3MLLXBQSE0RGfafTj7YpOfFFzXznXXkLsxAq1x429cOMHfzxRq
84Ne6zXTHuXLOV5rcoA1XX7YgsbLlmAqj1Vc5HftEtIkWkgAFD/P3S5y1CYLIdLtj5Uw5Imvsjvt
0Dc+easbUEttsHCATWC/7jN58vKCJnLnCD0dL/3U1phbalYAPkDjdVE3CUhsqLW7nQg2WCgGKuD7
hqZjAUQlGhudjLC7//OquLJf2Gxhs+3z3IbBfI73RY0JRVHdua/C9QZCe2Wy2njhppTIQ4YItJ6L
SSa9aYs0b0J61mtEP7r9BGthV17Q+aum83kV6icLoU04AkT4c9v/ATtvrQTrOC70AP3l3AxnRCdF
jI5HwLkB9XopoAx5QkK3e5DwznpctlIfxrzTd/6s5Ym2Wv/48ydcG6Hfrqe1nhaM0pnrNumj6EXI
3ulySm0QsQrWdWw2M589skJ3568ydKuwozaHWPY7BO7YiChGVx/AZNDZ7e2F2hTiwvFo2sD65My5
93GLwxeWuwmH0d8wxKaQSH8NWAtQlxchno1MVP3PaRRtn09osUN/d9v7ixL2i1k/Bt7ouIRtubm6
XpppjArypGONgG49UR07vY1QO0CXhK51s+XYenRYJ2G3HNjS/OPWI/ayhR9MwSTazie1XtSJcVcV
tRMyTW1EDnfzkpJWVeepaZ6p5mdF/VvikFcWpM3I0cn3OhnG/lMxbZ9i5n0Jp+pGrHglRrEBOdUK
OCiPnv+U03568HZEDqzrond68vkR8Nn+2anvbViOjn7T7qH0n1DgkMhKvkMl4he3pi8/7Zfsi6mM
KKEcSJ5k3PwojTpOkAG9sRtf6/nLKfNL26W3blwskf+EdMUPPwz/3QZ568H7WtuX//+lbU92Im9y
dEnedO96HfAj9EvFya1TrMgWyxPzMMCH97r7oKIekoexcSO9qM3HDtBvLXvJ/Se4/rzP6fQwbW4F
g9RGZEHyxjqq0HS0qkNE+Usu/FvJrmsdbp1r7cBm2AMwfDY1iYzbbx6uSU4TJbChvYp2EUo/qf8k
oupzU3d/R21zI6J5+7MDWxxNLQFgvQGfTXfyOKv4fjDc6f4T2MjeAO2jEMYv6JHipR22p6gRTtth
YBN7sE8M5pqgP4K2OkXjYdXqzmVmgwx+vWyoLL0eke9lJ6n+9qs92Tq3dB/KDF83HWwo7hgUumMo
8/dNXSWK1k732MAm9fJtKjjEmvTZ+HOXRHrdj3thbgliXJsi1sm2g+lYpqoMoJiXfy68Dajrvrld
LgOb1iuKYKH+oIKneJLP5Rw/R9XqdCIHNqo3Rf2y0vmyanr5rlnUQTS+29S2UT3dFrGZF0wTOeE+
N+YKcKcMj05z0Ib06jivthzvQ+dBdeoBhdb0OJX01l34ymjalF6dr8z3NMGCj6fnuR5Oaze58W1w
Hn89xaNoV2Vb7dU5HmiUUM3+1y2rU+wW2GReqQIhvVyTp232YKUz3e+LdmzaWplNuUoVzV55DqBd
w8pkNc9uI2mdk2HQ6liuaHjpDDbY9qCnyCkuCWy9No6SACh4T/vTzGealGJYkdQGKOL24dY1cfWC
SnISl+d5KuHqXX/rRd/fSMZcm4DWQQlP9ipUsmzOWEB1m/gwQ6UJSM7RbTRtDg+SBPNS+aY+z1Wx
P4gclphidkzpBDaHt+aVibmp2jMUBLeElvxDGODlxqnbbRCv9qSu9drsT9CNEMkWzH4SKDeftMAG
8fa+nYMy1PuTpt2RafmF0uJWXuHKmNoYXh9pf9gE1PU8Wj3LHU+URnO3e2xgg3i+iaK2hdf50zSu
a33gQxmiNLqc3YSAIe38eteSs8JuRYb6LD3+1QMbUfqlW4gf2DTeWnv+QPKwOZdUgs/vzHpHVbwd
/zxfLlHJ79mcwMbxFuMbQKdxe966rn1ZKub/NbST+pTP8S3Thmsja63WCPUcLNppc96X7Wtd6ixQ
vhO2FNhMHuy9fUnWqTnHLUT3WRf6jxXvpxt3lP+qct/oHJvLC0derutSN2dUYepjuOr+jrZsu8vr
jRwCzuZD3re+TIgaxy+7iPb7BXP4ZfGW8V+8C+T/Bjjg5REi1PK+mgvxsg7IcQgyFM096gnGA9RO
iDwFPh+OuTLibje8uTGwV3rd5v5oMXljjH5/wuvTEepqVTKsVeC2y/zG/VG1cbagziWa9qTU3X01
kht7+386BW91uhU/l/CXGlG61p6Vhz34oCRAd1D0U/hQEjjFH0YoefCDX/YgdSHR9BDCb707eJ5c
D3Ocs5OpGNKCfCy9Y1BHpEzg924+05r45/9zdmXLleJa9ouIAASSeAXO6NnOyflCZOUgCZCEhBi/
vpf7qa+76laEX6vS9jmgYe+119CIWZ2kmOO6AwXlxCBV/TY5zu4T0kLBqYrC102y4cUkb2WNIVny
ZZkaeczT3N/5tGgPGnkyl7fM6JvGuX8bYPzTu3p/fIyqa92Ix0n1L78UN/H0MbOP9L3xHYOfxWSG
0aIuyeInN4e1TEPBPjTcTN+bzqkwz6EQ+Nww+riny7eOk4/VJu/5iAU8JtAgLO1NQ0U9J9Mrol4+
xohN37MRbQfnvyaPuhu3+pdCNvBAav7lxPiHF/meitixKO0bnsqboV26MnDfnuC0Yj/WWb5nI+p0
ZWboh/5mjxy5W5ldQXb5oENG+p6OSHicF40s1A1t2T2N42qC/8F/v2T+6bG8K+oRok10D+LkjS7C
X03kP+9J9rEl+J6NOMzw6oyUUjd49I8sAqTJ9Pox/1Ic6P95retW2QyeM+pGoCkpN4352CDajyEQ
7/3lZIbjLNJLdM3a6HsXAPlk0n/wgH7PRRRBR5vYQ3Qlm/qaCnuT9dPHkIL3ZETVSwSAWfTywY8t
gtfVxWlCHz+2Ut7VCmO09VTyWd4s0XgfG0SetuPwsVkq9Cf/+TqRDpBnLBvEjUnlWk+Dgbxd7B/r
d94zD4kRmYDXFMadiWoOLPRbpbX5GFjwnntoCNzDIsCxN7qP1oNNG16me//yoWf+nnu4h4HvK3bR
FbBVuOR832vt04/NmKEd+c+Hvlm+9JNM+JXPo7wNJiyXWBcfcyVJ33usablBFQhLqKtHpFZl25yU
k5yjjx247xlTxvqkW0Dmv45J0VVjsterk8nHaqj3tMBNsDFhdOPXyCLKvc3Y93wIH/O+T98TA0eP
OCVYtvKrioi8byLyPaLBfXA1vtukPCS94/HGrlS2L40ly6HP93+L4H1bF39T/r0nTHHZe8gEG3qN
mM2ODFFyV1CoXA0z/Pljr/U9b8oNSdStMqbXsE5Jnbh0+1Ssvvjy37fTP1BWYWnxnyue7LsjiGJl
V8/GlH3PEsZelr6Iy35KxdMQt1NJOxtOs0UOez0m28sms/kpwBD0V4Buvz9mOUQYTd+TY96OyzNL
m/ghQ516hDdT/DnRRXea6V5UE4R8lwJZkuBuwEP0v3/+f7is33N1cjkn2ey6/JoTPdyDU0ruRkv5
x2az6XvyF2SUoM00NL9mS/PNRfYFWdEfqwXeM72SCKvlrYy5Rj2s+nfu1krQ4t+K9H9amO+KAcML
8Indml8dCEe01I7uVUp98pyo2XysJnhvFBfSHAZI65QDpxDbK5/4dmC9/DdI7u9lBOl7Zzgbw4LO
wP7nqjAPf+6cWC8tzk1RuakYSRUjq6EHepn+m4zgrbz7u6387pzA4HOa7e7y61LworZ4KSdJoq6G
m7Q6GlQoP/9lxb79wr/5Q+/JWXGyd6FdMBtK+ymZX2zGW18N3iQ1772uLMSi5UZy+yI0HEFqGPul
XdkndsIbHD1E5RpE6lr5rH1C3xw+qXwVn7puK55A+xptmbmZYD/qGKyNfcHoD07hb/XsE497+dCG
SJzaflw+9fnGLpPxyAR5s1y9AWLweW8zcbDSdic9i833JSdzcioQTXdyJDKfe2KjW9vTsJQ5I21p
ezV+FSmcE//l4fzDs3kjYf6fKa6BF2yvXLNfzWRAeE/MemDq30Lr/uENvyeQET97wBYdvbbY1adM
je0x15k96M4Pz6Pa2n+pOf+XXvF3b/jtA/yfbyG3sXWmGHArQEYWXwa9OPgygCtRLnCKOYDfZL5S
N7qf8eryQ5fK30naZWWit75UGIKcRrnxf6Ek/MMB+f+YPJlLOgHO8HW0+68x8axsNB7th17XezJP
5Oy26cyn12yi31dd9mP4l3P9H97Vey4PiUTX0h51exwZ5OgZ5as4XhAptme88nHxMefV9D2vB4bW
VCWNS/GqOlJFTTgZ9kGudvr/mH+IqoBCjCVX7CX2BxHWzdFDVPjXf3/4b3vi71bZuyN+mrZEqCnJ
rnlfFF9YHNYraam+zVpmD6MQ9rgMfLuyjC+n//4X/2EtvWcD+nje6Ny57NoCeb1mWKo1rO+ax4/9
9vQ/d00i3Sb3oLOrKzJ/VfByKL1Kio/1De/zZjdLSbzlhFzNvhpTeouKRCw8/fzfPzyh/zuY+7v3
8e4CAdY99Apo8dXGVIqski1kPL5ahsBiUhZQek/P+zLT8ZcChF2Yst3bde/LtF2iWJeKpzmSHXdk
+rZDCQcy09JHgcHi3Fd+TKZZwr6acozsdjtuSVch7aPPvoT/3YJlWDFC/SMmV4i1xARh2u9b2uXi
pxj2DqjUKqDvR/r4rltzn6qlP/itSE8CYtfoMMYWl8U6T+qsF8r4QRII0ULj/Akj/Nu021o4xhn4
7s6DyeMq0zKvl5z1aB8lLuAiwIT/jODI/LZvyfSUqLjJ6nhXcimnppNH6Nr+CBXtv5oZPLR+Cm3p
4iJ8bdja3FukF71q5FM/OGnio2QQry57o9s/27h5W/Yr7ZsHjxyvb5rzODpJm/f9A5tGLI9yRPWn
schVG5UdSdxDoTpfjzpuSw1tXSW2DunFfso12lziblWiJAxz3VB2tH8Zuj27LfAdoOuTYa36MWlq
GnVt1bWTfmJ+hYte6h07Dnidj7GK6Xxf9M1qqyY3+QOkvM1DhAC8cz/pJConSDarbodw67x3azq8
gIoNK22pi29R613JmaApsi7Sz5lQ8c8mS//QrbPXoVX+C5L8hC1V1seqAnesq8Hezms9jGPtszAd
Wy5G0D9U1ABHZhYY+TwOX4axT2HV0EuYUXpZpNN5kUgSfyiiFQR8BBq45dz6ZiWfnR0cO0TW4Oen
LV/fIOjMdNXMqD47RZMLXoDFpzQtiPWXYRE8QgQCgJ9QKjiotV8awZf0ho1dsckDjk3bhioyPTe3
CcePlkTZudq9iB+VFnGGlEyTHhthNSxPpyWbojqMixWX0PVKPph18keF9X7bbzCqm8gwwomMDaw2
oyJljn7E1KbXfnhiHe/jYz46Fh9NgTr92OZr4Zt60DvggBL4uR0eDIsmfpe7xskvU5cU5i+P6mr+
2aBwjCsjTec6fBDXRyfAhuluKmUwRLrSzEz9MUVSlD+mEXxJf8xhVvtj1Bi4dygw9odv6bx1C/yb
LEkXV6aYVcwIy5hnc5umcU9uV4yk1E+1i0TdJmrEP9V4JPkTvEbiqNzwLvKjVLmhRzL6gp8X03he
mbgBt6wcYnidVPO4FfwOzviFeGWgxfojSO7EPHCLH6h3bSNhymXNQvMEpT4jR/C86XKUbsjU746a
EVM89GazeBgI1uGJT/NMr9YOLby4Bq2ANAxiwoA7wAZ0fuz4JA6tj5oFxG7hZlaOxbLQrz0hZHh1
Gwz+nnimcxQsMTLjH7IpGch5Nxlb/yAYMJqf4CGpHGS3ayQuRI9YsYlsW3kJVA7hNyl8S+54jDjo
184XKz9D7qKiz0JnA+pHO7KVg4zRkqzibBmaL/gpMz0OLkcUXrmQiJt7xeJxOrVho9Mh02NsPvUs
W6c7lmBZ37BJR+zgUroNXykmazkazV5iGcPMoDgN3VS4u52IIM9F22r3Ld55ipzlbBhFUs3exZMo
YaVE6IW1IZhfvmnfpCQWgpJTm/S5Pfer3sTNALZlcqayQOEOCvfa75e10PMiqi7PkZYT4jV7O1wn
BNt8RS6jDcdhcgO5TXEYbfnBKtu0105BTfV1zijtPmtqCprCr2hBXFaZ9jsYOz2OCn1Z8Z3aJw/Z
kT00RTPml9Y0ef+K+LiRXSXMAI/Ky7w/9Qv+PaSiu20OdDPcPTUpjIT6sk261J5RxSDpss7NHPfn
uGjVao57wSF83Xq8mPuIZpgDwgd00vSEewiSgaRQKlwWOy3mN4MXIz2ndkiRbDTrTpSjp97Xw9j1
ya/dz9F00kkR1rb0ns1bSWUe1WJMkN1Zxdq66YdN2Ro/mt50BgbTGbyyIrQxsRMAqCgApLHHnbiX
e2JxPxW5Vs1fgqolemYuSaarcVSup0z3jN8mXTLzn61Fpsnn0KVIJGrhXdp8I4lf0jvNMheesxaL
9M+cRjO7SAxuXYwkhzTJ/sriNPgzQdpFfDOaeTVlDrK/+83med5kSWbYIH5lqRqTo1VgTN91Iabr
7eIIeqOynwXvfkxhaop7nvSjfF2xEWZZZmwZm898U010bJslpceUbau4VdAORJUjW5LLWqcZuYHl
zRKdOj+5/EakXUoeC/gxDRTCJdjNj3WDfC1IqGPcJfFP+JXFqsYf0l1Xv22OcasaiOy3pUxN6mN2
SGmSd7cqhTmzqnYh6Pxr127sfrQmb8OPsKuIoTtDcshnbnknPxELgsjvqVdks7XnEZ3yI1UESNIh
hCHht53EIfuUIpNslGcdx5IvlU1DcOdJupWIc7Bi6/dSwceVflM5yZrDtttCK+Se0CFfS7prldOa
SRXnWRnSIZpvU+5UUxpknjJctk0zDr6kPvg8OYARQPlYS2Jym53YNIfpdVTxsuYnpPoqNZdbBpLc
93bKXdgqOs0Yk+utgQas5JsRMy2pSZC5AQWQWk+ID7Rjd2oIpSKpFS14ZK4A5ifylM4aMRwVWQvq
frTaTMOALPdEqquVgditylTS673s+cI6yJbmYac1n4NhsiowjYxPrYngeFNGGtyXyw5z7e7MIpPM
f/J4oOy0pCoaThLIE6/znXrk4TLdol5a1ShzdUwsa0SPcQyy/A60nfft1NOlS1+jRprxsE48+9Pu
zCS/mZ5Jdx7WBLO4NEurPsANP43WPAYCl7TZCV63gt8UIo3X8xjlfN3O+Z6QK4fMfMN1veju2Pho
jj8b0on9QIuoyduTSNcOSVtjNCc/uU7jc5YlWXvicBNtD8KoMZ+rYoaX2p2ScZIi3XRbx74CSJeC
SOSW5lFoYfhLoufZQftAtks0eQMz/YlW/TDFxXVWIpwKVFH+Owa44Kwh/lnz7JRvmQfSLc1asAMn
HKSnMhd9YU5jBAY+K1WrEPCyQlDBQb8yrkRRtWTmtHUhTZ8TRNyK6EhY7Narpla1T1Ey5skN7CxS
VGvYukhhgwrQFPIvERHnz1yxa8Ize5EpAlxwwhb2dRmKaLpx496pumVbyi95MnqO/zeaaER0CywU
/0KsOqQX+ywjeUVhTcm34HFzPYDfp9PnZtjj7oIkGyxACmYCRhqhzYM+wTHa4ZPwLtunM97f2j3t
NIcr5ajVL4ybcBm2zX4WMMH7w9gop7FcZjMPj4Q2Zrplg9zaBwJFUv6wrYB1XzYCBu4ZFEWtZDn3
Mic3rCfbdoRwfrS/iySJ8mMvQsxfs4lNy0s+geP90gjtm58tPmugZcfYLr83gcHYGlzhXdKHXRet
hWqy70OMbxZTU8q4V9BVjNmG/evHeU0qALZqK22cMXHhQLaP7WrBdSqbeVCntJvZiLNi7dqHhk4i
QkGJCHdHQWhQhQZZ5DBzDrvYnMZuTqpYaR+9TNapYTlgJNHkw/kty+xUMI6rOrCGF7LySJQgKM72
nP1qDESdrqIIO4rv6bzk6pKue27LdJnX066z9oW1WsAKt2No4462tZni5RIjEu8u494Msuxart19
2nS9TcqJwqIV93Pk0xEvLhLtfqfHRE62aodtK/HfI9Cq+lxOTyMuCBx/4NA2fi3FqExNNr8Ov/Jm
i54QN4TmXcdsvDGo0sOOEy31O+C6LBKfsGqTrGTtQJcLYiGsL6Ei2+J7WORyjGGbIi/ELYVlW4aS
YUbayAG/uD93KzbxJ8mGYlnvHC4F97hY5I7V/dT38RMKBRVDRdltQRwjHVP2PCH6jB6NpxN/8sUg
l9M4seY24wGK4SIXJ5RcooPqJO4KfQL7miQPO8pARL2nWFf24CEvHt1lzm0+OBTUb/CeTOYIWYOt
m/+MSxvYX0vSpl8WmvLf6E1xmB2LTVtazmmzTvWQ+fzXBiOdSmGIeAxjnG5N5XkjMlPh8CHzdmgX
aHfcKZsAZLiLgO2ugxA0msh0gDveLO8lkhmXUGMWG5yoo2znRB2zyafTY16MS/oIy9HoVbmFgygj
0BjwimxGdfwLGmMebqZugNNbtS1wEGVVG3mKDCcNZDXLa5mZYMo1FOFOriT+MRIEow2wR4/atKnT
eYgSVuoWIoBvSLCNljoiq5k6GEMvzXzn1qWFrUZoUMlOGHTFfXoYV9EM35FSyZdDhx2RP3PEFU7X
wrEl7ysMe0LdumGbSoSCWIRDRfTNYMwEmaTodod+/mFJniSnjb/5plRsjXz0BYesph6ta9Rth13C
vGJBWHW6ZnnpkJU3nWgnc3m3rZ6Q8wKvyAn20kYYWQahMW0Zdwwm8hd4sHT+VpsMvt8XOPbhJm2A
NzAPf/8yACK40v7NWzKLh+TAlymvDREkrX0Xr69q4dGJpWn2YKYtiuoIaVYnQO/kt4OgejiG1rV3
WCv0BskPBcZPYYuqMA/kosk2f2pXal8mlndIhvCANGoDHDOUSQbPkzKG+M8Wn2iWrZhCmOE3aUey
AFkH2cT5dS9XUdAnPqPFQkkyVEmCrvCkcNKChLYjCGxcuseReJzwa7OTq7La32B3jYjpgeEJcO5i
v3Q81hUNe0D1vcznPA6uVKuHHfPGdQUCtT+1wyzqJN/H80jyt9CxZrm2CgcUT2ZbDdrmd0kCvCaR
Q4uCDZQ4njX+BuEX8YGNPild33YVT8lSwZnOnuY5G17HecShZfu0bhuWHGiDYzfShpWEL199KDq0
ZZk4DwEd996P8UG2ODOmlO1VF2BXzy0MJzcCvAOW0V+InAOWHDjvOCiaQwT4JMUziJpj6GKPjsmG
yxatP2Gh+FY1CjRsmuHzKNutVbKODZ4/Ep/HSnfB3cCDPEUXkE1/nKPJ56HH8ZGpaH7t7bhULvP0
kfqh/dyStrnAEq+5ttwZnCduRECUo5VuE3HYFNlRiFItDiCMo2yShYvOEBlP9eZalHSUmvB92lpe
Dg2Y0y0YIp8gGMN8ghJx5LCWPXcDikBQ7tY9q/JINzfoqlHbgXV0AruL3qSssEOZA/o7CTtTuKAS
EhD+3GRc35gph9OY8yiA0dxmj0hPUuj+2Tr8Bm0yPo9ZtD1n0HyerGBzB7UDjO4RIp3XonXxoSdu
+Gnmhd9MlI4vAuEGWPmpwiyFAkiWWAxHl4sV7KchO+et0Ie9IFjoXptzr/yG5LciLEeNDDlZxq6R
v0Wv1UNbEPHNLh0t0znS+kBkYr/0plm3Y6fbkV5VbLuj0oFOdZL15iUXYngasj7/0SSD+gPXrQgG
QBSFWcH55x2Jw+QOMKN8mJFyfllSWUTlCtOJGpp01ABbN9mTwgzoR8A56M50B8pVt1I0pzZv4EuX
DX0sK+SHbeemSIQ82DiKlpLFXZvUg0ViacnHefNAjtrJ1B2urwOyxrbkddQr7uVS9Vt8k2RsD1/S
PCzspsjnSB169DHjAd06vOHHvZD3ZGfijiS0m2CxyXpgSHr7GcebfqVgGtzRiPU73h1aRLSVM/AE
3JPRITDuX8KeWlL6iYz9n0a13VDFqKGQCpiuFGTSAMNnZGWNjyJBiRn2drpuUwpfJpNwJ+4xDBu6
+x3lrzh0IRMPWVqYot4FnFbx6VFfVBxX/Q9KV3YBw88eUxr5P02I/Q7Ic2muYPW+2QOjVs0rrI5W
VD3g2LZKQTd/IGzBNlrmN7spluTQ//c+WhDnt+bMl54VBa+mkQ0aEs6WuEvPcPsdtCYOLuHpoFBB
6vxJpm6kd5EP/FfMlJEVhQGRKxNYzb7GQ8awijEAiA+gwqBMYXir9tDzLXxHjTd+hTlX89s6T/Iy
4ZFA4OCSoTSWk5nBA1/RZVbbXMwTNssYf1N2me5xKCQ/vJPLb4+p3OPCoRss47jDmoyWPdwtaNau
ixTyJ+1D/hdKNvbVxJqhJxNmjm62Rdo/SAOhUZkO2dbWAnXS/byPcq+ylRQ3iRhTHOZhTJ87pKAO
ZYz1L8t97sVNigpEVq416Xhs1nE3RzFms73QxOqrS94gEIY/VpT4FSag7tQANXon+4pABMG+wks5
62uRT6AYp9AX5NW0wCnuPuRxB6ciRIJ1++O4MpxsPMP597jvUxN9W1HVXXO/hkM3SSgw93gF4MqL
0BUHUDvCSzq0MLOPs5XnZUMaUTztGLWegXigN8OhGDcAhnhvb12IY1cxs0VnBnIsDmjraPpViqF4
2NPVfrKJQge+s9D4KmMS2EdwSI6fcB2so3vpEQ35M4R2Oq8xH7NDtGnzTGAW/T2ymp2s50HdTI6g
/EMmYTeet0WpL4j5I3Mdo599WpwQv9u967szyHX7VPkV0N6Raig2IYXo9WsPIvQDdFfmfmAQ7Bya
3Ep/AGZB58qgBxFXAVB+OuMnimsKcpE5EZbQts6ot3hPsXKiWnnshwOlYBdXMmYSPQfYHqEOPiNP
xbLhheJ3S1cyafaHWIO1XFpcFs1xJSuuLJtZbm4W0S4/VD6OvnRbn6UldRk/xZkPAFC2DUV4Ni7g
H8+qWxiwWSFrCd/c/aDIKuxV7T12agemRnrBcxP0kCMq4aIKDPgWE5L4kuLR/YimBch7j8LkriDQ
JBybeBi3C+s6m11MkbFvfrJz98ioglH21O0GGwI3G3UXgAeyO3gGgOy8R+tMq2zS/KaR6wZNiWO4
hgyd5+QBtdcW0CXMQVZ8XmOFFq6dlxqpOG/3b9rYojiLILqvmYrl8FSEREZPbEvSrUKBbtdThBSd
cOw2ljxOs2l/dGFHI52rDXAm3Fw6jFaSLPnZS4YKhPB8FIckDKBfx96TCeG/WR7Q087xWiun2MPQ
RvNfPkyKnPPOFgd0eABWoOoZ+hIvrP+Rzy2p2T61yCHl2yxrQ1EZeDRm9siLRZ48lJYM6al59HOf
GbsDIsHpaSNuu7zZC7Y/yeDj59kLjV7IN/p2iBGq+MgkiS+AIB9lv5CHBJaB1wRttyntZiGr9GnD
ADYaLcnJjCvIqkZN4nUo+q0t44TMF0SutlmVqlWc9nSRaJl3nR9iN/pPcrDL7ZC1Gbr0ZTWuztdc
xKeIJcNXN4xpUaPq9RasdTsNJ4ScdLiSJzRm5dCl/GABVBaltknLnudMDncIgWpDOaKy1MhX0eFZ
Gng94HRZ9Mkm/f5LkglD4V4WS3Y/pLMPh6KA0veaOxz9QHk5qotcIXIe9VOEYi1OHbxGypCrTNYr
3e18AAezaM8djTmtgI4SfYQTk15qE1NVVIuAhp+OC8XIY6ObLSniS+cyiRecqCQzxX3Oo7WKMq5+
rqTrZvQYKp6Pbewtg3ffipon3sSRpqZoEeNCCJDmYRBxKaTV4bKbYXO1sZvkZd/Daa7WDuS1w5vf
8gUmjvQBuHVetz0R97zJsE5Sxb7QkAKv4mhzS7heNPqLiMKYl91a9Cj12iLx1WqztqtzTBvfvgo4
IOVSTMKVS0LCiRizx6UeSX9Y81y/NpMMyLGd0PTLUWPMMhf+efJ2+57HUw5RvcYAoVo8Su7DpBRO
AigXefwoxUo/9fvewX6rGbrnqJu37N7xft3QrC/w+LAYTSA0tUEfWDmQk4eThRkuqbDxmCnHoVFR
iUna9myF26YamD7ugXQC/lcGxCuGSyx69kMUsjN/djIsbYn2EmhBPFg8JAM305vGkzatjMkMmLiN
jPZHR0XTnbyNZocKORS3YOmHx2aCb9qBGsV5rcBZC/XKim6vfOPE8wpNx1xtsFf4hMGa/z0kbOMH
1FLtOe+T9oR7HjeTcPqqgYtB3oSu8W2yMMsHtWBNwadu6/Mb6RY5XjeFQB3M04AznCc45q6Hvt36
Hw5g90FYJGksGZ1fiU62XxsamysAeKw6sq2fYNwEmWAPmQ4/do3LHia0NhdsLbXUG8lcXxkPqRK6
m54RuBaRaPyU2CzQE9W2Hy5v5PitwnBguTcZaAE3GGCZ4vu27gmGcR7VNw4Mr38Pg99++l2m4rjE
c/KpFZiOCeWSC4gL9GZakgY2kEM+nta9UajQMYz5HajHKhB8TcCeIQPDXJg69L0N/DRzOvLL3Izq
E1+Wh7TJs1rnWTefUSDYsk03pCUnLvwq7DrOd/DENOnBULHfdBlNL9wRfxsWnZ9kzGERC1hO5sB8
GRoiGK+uF4sXDYDUJmhB2YgLDtWcGku9Zh6wA+DSqleQSJxArE9/SVj9R+UcYTgTVDv/QYZ0onDU
z11phWq+bL1bGZbXyGwtIj/j4FlcuMujVf3RWYEiOG9jlpeYZWLKwoRa7oZgnD3bwLuXNZKYcUIu
9nnF1YbLeNwVAMw1wxzYcXNtdJE8bxGxv4yM4sM8pPaQxJiVtThjcNARVIaES3YgaSyu+zCZ40Lw
55M4yOOoLDC/osMlozHkKQ3j8ghYGAluC5uVqycga89dV6ATEzvip3ofN3eDsih5524NP+a2c3Xj
8xy3StTrcuDpfmwUzP0wsxINom6L9LwwM39h6zQhGxv+5SW0Juxu0Ww4kw3hjJjtKPqADgzjbgzN
KtPnHiBAI8jr2Kv5GLQQTyAO8DpQttTrkC9fp2jc6hQT52fHov5B5zCGBcxpz5I10RfsdrBFYw42
O9Cw5DQ1Pj4sIwAE3IXi1JOpww5SDdoSLlhaaa2wL/VuUMJtUHrQRf5IEgfhZf4/HJ3XcuO6EkW/
iFVMYHglJUqyLTmOx+MXls8E5gAwgMTX3+X7dupMsmUS6N577e5ooHWrlpvqwD2jnLo3dbC2zu6E
BmCrorouXu8mSKIbLefMnMRN+SphdV51YK+Qd9g7+bIChRxcjxCV2EJx7oZ8O/usLOEU2fcHmo09
23gjnlZhVWeIJHFp2+9dx1ZnTgwcaR/mVsRHZp3/7oHxUv4ocaxR5QzGHxoGYu5DtR+GeIufmlrY
77oa3APGpP2IqNvexqpzfvOwewfjl0PqeWueH7bBxuUo3CIZvNJmU7rJj3mz1l9egWbodXbBKhKn
PISFmTjFLesL2ixH0Ky+WCrXnQKdR9kagWPxXPh/QkKHS3k0HvLgoWaU8XMZVnOGIo0tmm/bwVPh
cgrnPbSSKl//Y8oe0ky9mIsc/D8U3H9loYMXArqMsWWiwG2r8aw0Ov2bXdghSn7jHipriy9RrKzb
pOVXMA7jsZEl7kqRx9nedtaHUR4XDfe5/4ayMJ0QrZo71tCXGcyh5CLf67+uPw9ndMjguVXz2xS2
1XtrB36bLtQAZJOmnMlsTXM/V3P04rRVeDAKPSKzgrhLmlLFbjIMe5fsEDeHvHd+kyib+DxXcTCx
6sBXyj0Ijz15XZUCsvRJrMWq0xJ4ouSyJ7RwkA1Uk9zm4ontBr/cmgFiX6XuvY0hoaHdB/6xCAcr
XUrDsoKTnhcuwiaw8GOe5F7bxUO3TK5nZXtAqApVap4LI3gBOrH+XE289WfKtn17RUqtB8yqXfnx
j3Ja/d+i2Yfyke3ioTwO7LxU/1hjauYm2XQjxkM5ldK9mthE81dUSXu44+MmqS5cSAJsbjWWj65s
Au/BqK45+MXauT93zzHyzmX5YysTb9alfIkJkymuvdXhlrRb6egf8aJK+TeydCD3pGecvoLm5Reo
Nph1qZMZOKdMF78u0HR3J/5c5pYa2g+j4ob92ThHtfb5/3OI9dEN5/mt1EvVJXqKlHXMV1nvKaJu
SGnpz5Dj3Ihzx98rxsEtv3bZ+HheOWum2ltV5PKdhnKkRmo5brq0as3+bm/kip/jKtJlxkwrx07j
Vo5XRBUXnKHJm/HfCrzXv4212PsXx603lcYVF/92UKFWbCrkZa0fhmmUXRo7DNek78TG8hOu5b5/
7OfZ8EkXBrU2aXYE67TVjsJq8Fj90d/FseezYYvxxcXHbA179Ei1ZVfvuxZmTMzCFPj3qpc8TK6L
9eQcvV27vzBeI+cJEqUp/pVM/vu3hIDYTJeDU68Oq7AjutkBheHC9gjHY0F4aawnSp+5OE5Rab3F
mqeE0bd+U0obMKEKm5zhxkIw4thaqj6L5rlCN57FuvldGpXRsr3OJebMoZqAnlgayLqBHZR2mLcO
29fO7eWfo0cAviN+3sBWxK0tiyVhFTToA/f+rI5xzlb3j0ZYvf4bIylFLjPz1MY8ZXdhjOuWSq51
NGWupwrzb9rG4qdXWzjijAbxIuvSjeUUdYd6hDa7a12IowYzPp7za7yLzjmD+6j9Milr6oZDOHVR
e5s2tcWnsKyjUV506BSURUUUmE9/Xboi1bZHTrboF5ymQ9cxAPdHibTlPW+LvY/ysE3hEuTMyWBI
NiNTHSNuVkWd+7fjn68Ots8ntCYiBxgYE8sqtofJ8UKvu6cnpdtNepc5aX/ELoSYMm8NKgP+Uw5I
FvdEeotBZVu1ooEtdhG0V4kf1v7GwOrNz4kDS/yrndnGmAyqVlf22SYA6nfUCiGoHN5Ww/d+mN2u
ipyjcYK+p3cqZ2tmeKlxLNSGU8cPs2gvnCc0cOe+H1zzYRdrOB68aY6q5gWzYNfDLbLdsLMPDB6R
5r/AKYLtq2XhdoPDvQftfxuKwCKzyvOKMhujapNjOrnCyGthMLATRRNsHzbkge5kvlPzL6PxKE3h
nWaZ4ocWdEZMkrSJg9bEExKGJrr/0Pub8Mjb10brIZp3dQVKb/urI2jNhoy7NIzaJF8E/cnucU7w
SXft+B8vc+1f7dmtZCK1p/3MqeeSt7+RXpmuzhQxemSO/xWlXX2t1D/bjM9VimhKGw+8oDiNfmHa
lzyYuK6N3aknDpOgvmBudeK1iaolf9R2u85XawROvavrcc6cfFLdAWRdHJkHLqhNVhn9KeO6iZPN
qyWvaEFZQckoZ+u948wejnz/7XKsIKNbkvORd3QC2yy33EfQ+RKFCcZPiC/3j/Q2EyEtYKAia+vI
fxCY1PQcWBveKQ8UwJUzxO1LNFax1SVbwCLHw9rarmKQgN9+lEA2y2NMe7GnGKOhvJZDFVXZ7vH+
HscYEzjxls2MbioZmC7e9TBr7xg79jYl9A/mcR8GbYZkJd9h0rpGf32yoF5EhsW8dknt7WKnINnk
vXTlsqU563zLM+Pi2H9tl7vVJLw85DgHd3uRhaX9n7YO7O3L7iPXOewLDTni6Lq/b66zKopjJjb+
Wp14OM0aYs0rgvASezOynwAtTd2mFexTdW1eJYSMmhe9ClGwYzcQacw9Zg7DEIPMCVOG87nnAXDf
8kagEo2t1aYyr9unyY9k8DhR7VK0lDMbQADJurumqUJzYb2TukCvB79FvNnlEWDD/nCDcH0t+Mky
dVDLnXGtXQAMGtrqRcEIhH8CtPn/8py35cxAft0fCMyiDIY2peAlxH3374AS1me/8ndE/q6P8mQR
9nrTjVU393VTDlQbXrd8+WPsbTd7i8dPvLztT5eHXZPGY176ybD4Pq5eQUzEAl5NdZyvUVqvddlx
cYjwjMzIfy5UwlhN/LCKpDJWex3bKDj2RbeeRBRu9UFWGhnC/n6RBzfGDdlH9VnqmZ2fE3Y6d8U6
FiFSqNu8u9M6/G0xCv8w/Hgwr4Z9NZ+7RerguW4bmd8r1ViMF96tNc5yHHJ1hJs04yHup47CRHtl
f2OHg+axrRBRMtJetfUSwHcw1ck06j8suW/M+Fuun5JtGxYU/a0cseyawlY5TkxRe6muFgg4sXvx
kERO5DVcqMLOHxFwiXol4K7N9M+Z2cxzLEFZKLbseImbQy/2zjlZo7LcD3vIB/nOWxXq7/gDApeW
dtM+xsjYKuEH14V/p3hs/qucQTo8Q2YpM0ZwjsE9DBlXdTUR+wriRoapsRz33CtZT6QqERbmaRif
18CViJsKVKF6KtzBL14QqoIXJNim+BNM9BT2Uq8fA2MbnwmXbn3qBJwPJKaWibPfWlrrpeDsevbz
rQjTMFxFdAy2soE6DaXlV/e6Hb32Z+OPPcdlUVrizAKyLTzHEZJRFgbIIxmEF2tcC1uDqHR7JPyL
KCSMT9jW9v4q+dVNJXoffM6l0O+jfTpWq2LQhlcU0n3rNsTd7dS6nfEODZG9p2Ie7PjoQyXxXJlO
d2m5xzvyLNsDAFcSZsKHw2O5N2X+2Yq2Zvlxq9c8SoMxj/wEEcnIoyeDUFyjgtL4sWu0unRD5fmY
0EpyLi11PN3N0a7fxsnIMrGEO5VJLDtchwGL89TtS3EJO07687ovk06QTYMKg4Nz6H7cJ+Peg4/a
zevArQTT3vs7314xIlR+CLMM/lHHo8+XsepVHbSp+C6CiuGnwZL3r/GmwzebjT0/XcmTnM6Otq1/
O/s7+G/R53/d2VOfkb2GQ7bhYK1sNh+34tgapOPUoiwLfrucfWx0X1iKar1EOhDmuHblJN99Mv1W
1jLVJP/DnuMg/GlGsT6rwm3vLUqdl2mMJAxKo/h5tbnY8RgWFqvall9PCMfhPvHUL20vyydf9q39
uDpwqA9tzpb6sYNo4ebs99toUVYBZ9dNc5NziacC+Uneqivb9ihCq2QCQDsbgVvuFN5bDzd3GZw5
KJ76TpWppktIRprpNdEiiM+qh+9ce0t+eHY7xUlbuOXj6DB050lwKpYHU8/DLzqTAgBA+lRdAyJO
f226VrXHftAEjOa6qcvUjvyNQ6x3YwbCeJvLGRWV5lewOwO4lpjYNcRutKd2muziuVtrNbxG4VDW
F1W28rv251VJzO4hL+2rJ162YK5Ar10Av1NJ9d/NSch+G9gXtMpXOpJ4OErlrjff7cW1GHN5iakX
AC1iy/VeIFo2/0CzNU3vpnXBK0MddO1bNeZ2f6yKDWLHwYNBEdT5VNxsL7YfG8fuBQ5DMzVZofMu
OvfjKqoHIL4agXiVc/4PS6Gef8m4HYe33DO4QhRSMz8B003XHEHWz0Dg5wjpcV34xWke5EnByZdc
RHhM53iYV31pIXtf6gV4MxvdMW8PWMN78eSYHKu7tIAxbx1mGKNlOofePPEG19Yvxlp47MemmGdC
Etx84orBzTfRVy6gYs1bRUZeTEHS52aWV49p+d3Zb0xpMFhmWE40cnOaBqvLWhifi9QcFUlN3GJN
KVTn22RNy52KGMbTD0PxHIfTcDevbiCT2AqggawdekrhtYijKJV3LfC/0mGxfH0vVe55H1QUe5CG
lj94F98I868eeYvetGmra7u58pOlVmjm9aDXIqVd1/t1nuMAvoKrY04xYiH/WDTq1PcL7pA+dtKa
LpoBh3yZcgifRP49Bfcb/bntbGr7T8XBeGIRlE08afY2+wzBL1QWaxMyWNBQJKf9t8pzh5bJIhc7
L83Jd6Zi/RvFQoSpv2qnT5dq7i9gCOpFDpZfUm/u/h4fxMDVlYKB6fJpXQwUAm/iTKsW2v9AJ7q0
mwe3OfKPSx+7QQbevSetMb5MnVTtgTRYEaR5Qw/+m6d6+SzMPh/hvEgj+EE+qOPodPT2ftu5a+YW
00hBaG2PQq5RVhc1S3jWZWEY2OxwWB0Gac8naabhDxVWc1xFox+E73QZgcnlsFHePSwFuuZA5uBT
x0PNAzk2jEAy43Dwp7l7cmo2cp5aVrg8Yo1059LZukdpVd6Rs8zFc9z2NVPUQkkdm/gsxnp/4lOe
lyMlYTtCkwT2nNLhQpd6Y5EtBX7B88hlo/gBOrH/am/leu/H43IAqWCO61YswKq+iiG6hyZUyIJG
c19Mk48nMqirL0zxS4z+5v6olTM7/kkTInI/lKor9g3Uun1wJ1u8umUQ/cwh31ibKXi5ksjCJA5j
w2Q61dXuX3aBOSax41VfSzHoc+s1QDCdwaDt1bds0LTdPbPTo4LPXnm/vaEJhgxzlewA9nbbpWvP
VPpLYeAnOsctxrOdi9ijJHCZVWUX/gM/McqATeWAVY0jGWls+7c8qpBIg9G35kwQznncyn2+8pd8
gG0x0oQRBOaV6CGZ1iZSjZPm5WKfjYA2OhZtYw2pgpczzGPirojMVFwKbW3JSPt1Bh+fXodGeTma
UrDuL2HUIzQYhvINSaNCa78BzMKFU/RZP4LVww7Xav2+681wclwRzSeMrn079lyJ9l/bXr4XNEA6
NSnCBIyh9rzWHGb63P0RXRhYjYNFivFoGafTDJp2uCsMuZ7htNm9bx0k7mj5grlUTQ+LFdNYJJh7
ksKytmMrvsvrMlfAPi3dUQxxJO7DecEh3bmgzxyDgFlzP+Y0mHpYn+jn/a94nAISR/5abklr+cV7
ANx2Z4eWfBLM8fKPvlGDc6PcXPKDM4DI/7SrxkIWtK3oGOqNapmHNjpLngnqNgrsMhW0j9hizibN
gUzXsiddGAzqyfS6zBHzNkeifE9FDtEBW/tKpbIu/NmqIJLRDv0bE0pD606PdHzHKXbkD98ftgMH
SvHG6ghKW0bqVZTflYmDVPZYUmUCp81BgJzIKW5jAtyYi0fRhSu/HvkZO182jcmxXHwhMq5KWIUC
bAjPq6GSTpRuIE/0DmF7XSlYg5TblEW0zKGXdeYAgexPziInB9OEzTfZ9znMyhtsSTtKRAvFkJIl
ccpjYeogeNIb0fBkDMYteIw7EZpHQL5SX+AivpcW2LxV15pXtbtbQzH5570YK3o/e9P+KR5yp/zr
EjlgUiCLpCiGMFx1Yjd59CseIj94ipxh8nmprdIlaTS0xSEo7W1Jly1vgnTmUOhTNc7ETBIJ+yaf
95m7l6O/aIGwUuY02n06cYFgRiz5XMo43T1g24d4kUoA0SJmWz/4vat/2UgdJ4vtRQ+dGob86iiv
zY9sdyzevaUvv0iHIXf7pdDhQaldIN/Gvh8t77ixfn/f6RDTB5kSbBOcVcJle3LKRpsOOlmJTLno
qjAAhwY6HrFomn64hHbGrJvCyj71Ubj+LVgRmpWBmcbz7NEvJAVJiiyE+ixwZ5blJod56TKz7pF6
6c3SWEAvVcGOCJaLqvK4xn3z28LEn259WUTT0ffj/RSElt4TPbSlldTfKQPq5a7I9ryqCI+QVU6D
LYj+wJn5LzIfq4dyCHFAo9Kls410BWxizLxnilJiS0nJ2OMbvi0fvVWENio8k57rpGjZN3ZehrHL
b55l7O+w59x7AOU2tNjVZzRh/2vQU/XY9324J8seiDcxasujR7ej+sFl8X1w1RPmxN+iCcl5mb4M
X9U3xoVBh4d856Nod5lbC4MdZW3myoPkUEk32pynSeRPrQGtfO1o2J98Ll0YAmJ1h1xMm3lw66oJ
swib+5Nii2l6bs8pWiVwzuan3YzmMuSkQX+7zHFZXsQCuZ7ZsBzFY9REXXszw7hWl5CA3w/dxOLV
nvpwRn6ihz6tXVU/uUUc4irWzVoRaYurvEiLpgj3R8sae+J+IUh0ykC9zvnpS39c0ff13P6NdTXW
/42wZ9FZBGDFAYJzxW/tO928YrCK7aOoN43IhU41HUBuJ+8PC+PKJ7dzGSBdWAhrmYEEJavkLaPz
RizX9E/0Z3p7wRFbu4zJluZfhH6HlyQJyV2kiUbRpI1yP1cA90NYai+69RCAb2DqPGST23CqIaG2
4+u0DPPwtkVTvT5QhOfrBVSt1gxLEYQnmnq8xR4LVo6EJLDuGAYw7KcojyzryM1ISnF3IvsajbP7
O5/rQd6FaBSA+2Nf/t1LbV8rkPPp5Au7kE8WOLRMrJ6p5Ie5mzYaCl1Ml9qY6UN3K6X/Co2dP+Pd
TgPAjlXdSCsW/zbPpdfpZkcwynzBjCfZYYILhP2afxi2pzSHGRAHy2tgUVgM7tMmcVHnzZWQhoem
2RHOvK2eXK3jNoGiY3nZ0BON3pv6xWLbHeWwL/frMPfUo65qwwJyTZDAEquU7VPt6kn9KCgAfSqb
uqrTIcrJmraxCBCO7MW4iZpzjSmhSxATpirxja6BmK/NAnJzdLtyHO+inIBRwkqc8bLkedQhQoqe
PRi2MwL0Wmv3qPm41pSbYhoY1bjvb73NjoIsksQUZnxNYNH/u8X56Crgqn1xfhdBLf5SPENs7Gs3
ZWxLFG4Gx2btdzGxuUM+et6fPgx77gAsBh4MdI9jubUu+adlGX9aREz3Q8TkpxGUlj0lJKqLAYGE
mRtjzv9aRYKY57PfiHgq4VGXRtzTfYNOxL0/Qck6BVVRuOSZv+XrDdiDCVgM3unr1J9q9A78swDz
vIiGH9FKrOroLnp/LOal7o8T26ZeA7v0vhoiUP9ti4/7vMV4FTcbXL/+qnIHKdLZAQljyut/NjDK
0VdLa/5WDKvJptlfosdodbCeZ6tdHlQBmnvHXg37fZroZI6lsCWUyDyG9aUssCEHdINibg75VGPT
VjVzk06E86LulTB+7BynvRyuwGTWD3dEp8ji3pdlNoSYHGkDElNk8Obiz1jmwXDaJTB1UkYbh3Wl
3M5+b5wgcE6KzT1uurcUmkSu19WoADCEJ+y2LVZ+N+3rFst0nOnKiA4IJ99TagItHwAxdj7sWEHc
03HUqwAL58GnTCFHl5Fb9mpKRpzYLVPzLC5WuEv3s8OzSec2d9YXwn3h/KZ1VJQXM7jaf2b4jtmS
RlqtfeS+9+7D/f8E4pTvj9ABUfvQ5RYvOfpeXk83Mcl6m2nVHJOR5YYa3FTlRwdr5CUaMk8E8gCn
6LJiQYX2OPJbi2Ff7MNehrb+Bb/5rShTDFlQ6eMQEXxnjMBDy4Qm750Fwm3MScYgUNCgttl/jiVN
enUdg8nD9uqldo52x5yp/TSZnZcO5b5hjbnHfrCUBkCCz8Rwm+vLNjfclE2AP9rltj9uaS38SV1R
WqMIILkTqgA1CAE0SHr1ytyPCwfai+GMcx/twIYPTEmkGPXkRZR2gHBCxG92b6s52VZ/2R5oyPYv
McT4hQko9ZINJVJ4nKgc4uHmtKEI1oQzJBzOrAbXB3ey8HQ6MzmvMeO4rsEWgfDSQ24eFO0Q/qBf
jX7unGAn9GR557XD/qw2D2J3q88QoM3jokI/laHw/5P4I58FkPPdIn3/uPshleOI8Y4bAzEdqNw6
EgvVZCGD5snpnDIdBECKiBSOpZ6D7ii6ZmTiXZ0vOM1xe93LMXpbCz8++eMswFMaN3VcDukKmvSj
4EhkppGwOMA6QdMRkte+81nt9A/3y0lr9e2kTnnv4pAE7VO/RuWTGa2Qcd9DnwUtCOQ0sZmbfjtv
/QPOtfu0G2u/0iw2UFzfkZSk0vX0S+UhbnI5ivLLm0YSg321ZWab90PRBeP7Jm0QUX/dfmKiqh+B
SxwqaUXvfMbS0+fY01i2fVAtrC2HgSTsr7YUxW3j2Ri0vrksYPwYPMIn3NVhnHlNtN9Xcmnf/XbU
nw0DLVRa8lZ42DD8U4a464MJFZSK03XvM2/cQbBCaMSDX8JngkzOb6titQOBHP/NuFV3beywLpJu
3Jaf3Q4aCM89nASFGAu46X8nCU+X7GDgHyNba16k3hWAKKVV5nMcoEmTIWRrY1m+2dZQfPaldtrU
nhb/0DgsKmxjz3kd7en72oqYbKYKC0a79+RjUzUcNjurmn75Ww2eXQWmeOWmlXewg+aw9lvwx7Vs
iku6qyhlThL3g5y8O432ep0c1/3w/HZ76kMgNhuy/EG5wnVAHOccXxOE97lQZJiIzNTHJVA1yXy3
eIr5Em9TaKZ/xHMI5XhEpdW+UxvV6EEZi3qK+2BkqFDildb2QTWqbjPdEEpBvxyIRNfvM0ztj2J1
ggPzrfYsKAr2tlMG+HaiIqHUsbXcoDuQFppu7P1tghvIKtsH6MVQbl5cPbuftbbFgCGFs3wgXans
bLcGkzrN5rx1DZKx5jnZMhuRYf2FyB44ZxfPeszIH88fdIAfZDPAgjySKTJhSRI0vwjL6ND0Q7Ae
ba8mkW5jNRXX0hrDNc1rKQ/TXvcmXfORLqEvuzHrPSDE02KUPjEtFKFiYYLWt48Wx59BVFhlZlEG
8ka6+/ptDfiDOTv2OkGEEJC/jQy0Ovt9GWWDDc1yl1sz6Tic+BcmNUB5795o8yyH1Wru5qH3snha
cEQqS6Gg0galjZwXjuhlPjpLxGyMbu6as9LfqM13QjtTXRvQHMV+s6Sca8thRaI6j5Ne/6t2kORN
zFjpiLaew0Md041J0tfM7F7ZDGcNEiTJq/V/mJ4MNnFpGYgWYEh/z1usZepI3cEhhs1O1ikvFal4
VTs06j2ATIfGYa0qb56YJWHOclwBzurNuuPrAhVa928O1yblRiM9siQ9by8BxNkdwzX0vVcSndpK
gJzJ3rgP3F1hNtXjUNpHrGIwuDzexG+YET0RU5rlj5UO+E/LdfRfyXj3Y+d63aMysfypmpCXZ9d7
ihLRn3o7/J6TUY9Wf9jbwnqtRTz+3Tu3O0JjIlKvlhpSN0SnCU30PWNcxMonLJVLFGmr/9MRnf9h
8hDDRMyBpCwxsHG5gDZsSkcdy2iFB8hdC0s8+JhY03bumKN9Y+pVA7FYi9OEhpZxH+VPU7jvP+LB
75H06voHHXv0tnSED3AXq67L1onPDw8R9bXCPHoZmb7Dmw7Y/1d7nCHW5AN5EOb6bURjgBiiYUxD
mJqkKxykBrhDxMteFXW61qt1Z+NNHJS2NUK9ch0WyLos4mSNsTpELljWyfbw+S8o1/DR7uZZFVLL
gACKIKXswxpCO1xWR3VnZgW2z17lhynTX+qUrCXocjxCp2xWMTI0PHLMF0UxBnuMu1jRQJzr2WV8
gUEwe+Ry3n9Wu1AvliTlSyRlaNKeIvjsx169nZjsFjsZ2rIpLg1TBEqebOVcadq/DUSEvQfBvfdO
vHlW2bhM5YwsHnQfto7Md61pmMllCuUOz3ii0YOIq7l+L8bZY5SCV6eqHbyz8vwx/EWhbTrOHbIW
aVUN49kEBBsZm0PoVQummjdmWLYXWgk+urKzXXMAG1PTWfSQM4AbTkQnX9qzj7DVTm/tzqJ4aDwX
HXKWhmlKzDkKi1Ng96tJiHG33Q/GT691OlWF+mYh4rr43eq84knupULCDhmWkr+uO+l6O933sfIy
x+s7SU4t3jqf4R105b/Xqpbdv7kLcVMRUZv2sn//7Xcy2m3rvMPKdAdI2o3mOaJN+p5I01vqIYgD
x/0kJRqGvHphL8aXuLdLv6TnaPb1rvW1Dk9soYw7VvPxiaQl12yQlrMTfm9O0KE6E/PuX1Cw4xfF
Gum3WY+be1ThDuRAkbt1V2vuFn1P4K5+7tkh9tOswd6mrA3WVeYFnc6zlgEh52H0x/uqb9C9nJ6x
Ebi/EMcbr2ZaNjJ6r2YF6e+DGP2u2Heb33kDJfuvmkEsAUQ60x7ho/b9a6ejlmyl0NMXkC2Tq9bF
9d17oeI8PCH0ifwoQQSvReNUXxshkFfP2v2fMw0FxiSYAd2oKCv/biHMvieKCQKMntkdFb2i2mr5
WudDignfZkvHYTRG8T29mzxGNa1zFoHDb0dGW0FRY+vPLwOyWebOxr7thMGvGDgCBx53eT4RWokL
OricfQfEJ7gGmiKnLin1vxFf4hQMjqjSbhHLpc4dsSRaM0qJUG/1ZwkKYSOkRvoL9a9+JcmrH2OU
oeYghabXYKwF3Zs7iHPueE2f0BGO7wvzn05rWAb3XU5kv2Xl2r9lROg7FY7WHNMWtkfH33eL5yh0
T62Zp5sDULkdtwA6oY4RIY5lTouGtVKTHYxBbfu487II3FDcQQHwezmNBvvAPLlwxIrEH0wiunLA
CIaznLy5F4dFws4yB4TilVfbmxMzdhxRsdzgoWc02f9KQ0YhIcG6nZQMbYwJs1+2BtUXOanI73KF
octk1/VLsjeSNHMzx/qyxHuYKdq3TKi6f6RLZdYJJEF7N9QsEsFE0be2a+RdkOflrR/qHGZh9n6E
neU0d3XbEZ9dkIFv0Szjk1fHzIyxxJtjD/vFz32BA5I38V1DZcK0jl2fw3qbgqde5vF0RQ6gkCFK
XofucJD7xvie2CpDllsYmHY55k+EMcx1n3gx5yUasmlyOqYx4Q0z7aK7Ixro09/1QLwlgzyuFYI7
JskcOJ9MZaY2zquy+5uDg+Lebuqz8Oc2jb+HhvyPszPbjRtLt/SrFPKq+4J1uDmzcaqAjjmCoVmy
bN0Qtixznmc+/fnozO62mQrF6UAmEnDK2sEgucd/rW8t0yI2v7APEGtOCscVZu3qpvDLAZGCcGVv
KaS6EWtPDWVCeFU/OnaotbaZArBLLvTqc4+JWN6HTKasJZt81eRC32ldU+YoeOPaWmVmJAG8iI01
CvnnWMfwZ4jiOVFycS2A64CHGLttao/6YxPI1SsBvOVtadjpnr6RPWjjqD74PvQlpk3ZGBaEfpjB
oiDZCH93FHKdMZVPzrKtUkejmLxiGx8cteo7MJtsdRZ0JsGoOqhKu8QmB5VpAIRwjWCqNZfo9KxD
0hY9pyfQ51j6WX35aCt9smE5xFFDHnXVtwz8yxE0AKyPuhsedAEpdFnlzGitWbfbKhrzfdVr9sMo
pcYNYAH9gQ29dOTYWXMEynBsHzzo9CDX6DYLNU+jLa50ExhxH8VOilBZLHuOVoKjFsf516IsxU5D
W8CW0+vbbQjyZYu3iZl/KDEHErjZLMag7nY+Z0mOlbrdymLQe9WhTT9aRtpzJJLiEFc5Ul4ROVgv
/aRlRu4GHG5haO8UonFwmLjAb1o/zL5UeoEKusCQsdDRZm710qL3ubKZD2vNlltvZ2VR8WiWSvQk
Y3ZFBJRKG0XKsUVV+HlXJbqDfNFWHH9mFc7LMZWre6hz+tESP4vOnVJwqMWR4ILal8K+lqzP69BS
a0Q8OmACd0SW64ct3BJSCtDpaW7t9CEVyjRX7UMM3uKJiF0QFAoVjhsvN8Sxb8zuc1XI34dRDT4L
Q/j3Zu1HN4bhFytPYe8nR028o9JrXFGPqjYEEBmQZy033+WhBi3NBaVC5aqYxi2OvhGTeS+uLyv1
umZfDQAwRKiOUmk6WqdTUsr7IotBf+6qRtpIvRZecbyA8VQ08dpUkbJ5mdUCvoI4852J13w1JITZ
A2/qDYcaAsm83nTXvlQOXxup95xmrMM1xnuBlyDjUKPYQb/kOHGZBAAotX2sgPQZNjaw+RDTegBq
+lsYZkp+DJmsfNwdnV5UpH4gWY4XXVQkHSeIkqm717IfZZwfxASNNPeI1gItXIKXSOJni20PwyHd
2ebsUPahL9G7UFgkt+yiRh0uhuvXGJHYPY/VNWXPKGYkUNgV3DC/4hZdZEaMZu2KciVBi5sRZIPH
6nf0oo01oh66l5DsZG8fIyhP0DnnadC11yFqMEluVVzl2kaiVuAPvqzpGWoUX3xidkOuHLg5X4qq
P6SlvL+safV36iebNGHGcSoOWM6w2GyruL4w30TMgKKSoNofRaV+4IjjrpqKAZXc5Reib2eJcZ7k
clBYRsrBq5ob9rrPzHNn+MGnHuQMJDq4CE2QOSkH9j6YX70HKUJAe9HtlmepEkYnU3tXkJ1niftN
q4cXk1f9wrZn8GaqSOgGVLPhSAQIipqJfSBdSPH/W+Kxis1NQQJ48NEor9RAUUF6WOVlD1OeAZuR
I1u4c7CWs1TENBJtEJNcBkmX9d/f76TIMboHes7WGvzSZzUcztztqYF3cLPyrE+WIpN9OTTzg0Et
W+LEiThUloH1JoDHeWFihTzrnRrUTx3VBx8ioh9qntzgrVxd9ibOemcfNVZYiTQ/xLb1EpXZLZqZ
H5c1Pe+bhVpHCeckB+bUG5ktXNZelpsiz7pmXzTwzNRgOMhwva3+Vh+iizjdYh55DMQrwHnqDQeP
dLiVJqacCtvrLnrBxTz12MyFXHBO3tPtLfWG6nOxR8HWXPQoxTz42K/QalZW0x2MrnUq4W3lLLy7
5FGKefIxT3IsSkRCh5S1BkE4XyqzvvCOz3qmpQJUq0XVHlxCBdcIF/S1WQzKhXd81j2DVuAeRgxx
EEPoXpc9W1co4MFFs6awZ/0ywgxf6Crav2ry3eaN8ea6+oVXPuuYIace2HMgcOo+5hVbytgbJFp0
Ztiavv/fhy1hz/pmKSU5i8mxhtJHyb9DSILASlz4SGfd07IrP4ICmRCnYSJ+9o6lln296EWcJyBL
XmVFrVcWhwJTzVqNI3NRCABJl7U+mzo1r9dB+gKCZgDHdC95T2EfdhdNQdzX36cgMglHRY+a/OAK
Mdl7TBazEWiayy59NndawtRpMssOXjpagAfaawpW2fKyxmd9NIUpEwr2ywfE9RHGZ3cjMA1e2Pis
izZxFSRNy+QWyPEjtAx2kWlzLghV/xmD8s6bbs36KJYYWR1CnRuD5/BRkcJtpjWfKLkjKshJrBNC
yiYBqLnPzfHQZxQgqnQ86padjBv8+d4nDGLRPtQpm5luZbPXmc7K2egsa7v6rvcy8Yho7CaAd7kc
LXHnligi8Lw/QSzEq1cOaLwaVFv6oOiHYoCW3bWvZs9ZAm6wBXt/67ZL7egmllGDoQTqr1G3BwcT
OM/C96V93GgPQWnfhAT+NF373A8+B1VjhE6Jrd6Y8rG5mUrdo5Wm0aY2ZG9dj7a9iUp7OhbO7yLk
+uvYa8TVKPntXqCF0Q11AYt6cPre9DYj+7zqCZ76To3LLltgk5G+g1Q1gdzr7QF1zsFqgUyg7lK3
OWS/I86+jBOnEDCnH9zYhevewBdcy17VfgkHBcdYbawGYjbX6KMdYZWfR7QNe62Jb6S0rTYc10vs
z7P+a2+zMjBkJ+GUoZDd3NwJCcAJHjXOh6xgIqeaosUo37cI2qSqRyifqvD6Ib9jeNAWie8eA69B
AJc5Io/3bFzTh95y3a0uIWUxkAVfg4LCKjQgmWohrGnKbaurt62ldxs2gQkmPLPHHYPBdplSjlpT
/mmWRmjHz2GgBauglrZCl/vbCGAQTKvr3AZLmWTh0xgn1pLVWTpsKAbv4D885lNSfZ9iSWO9ubJj
KxpW8GpvNVwNS0R2wGPKftjVeggaPPKtI5S7bh2K4SjhXcNLpC+F57pLi6cfqWqJx4pzcDypRr91
wTXuDFWg3E7NDa7h6hPnisEibymLIpBqBEYQDrsf0T8FmMIgGi2hRcgbo6O6uMSuiMHHUErHUiuz
p5ytFWBrKWzXKoTrvBjqo2vX1xlv5ET8XFs27LOtVbLUAk7S6cukHXYcNB07L33q6mErIqtJ1xkF
F0Ozjfi+QttyHHT5KgTvt65AsC5908YHIuARtsA7HSwj9bIu5CehgNQg1wqFYRxy7q5bSYSMCvmC
iVjZsLBPat4WCvmWAu6khLC4q3nzw6aevUpMTK4mB1H7Bp/JqqDUufAM1GDcBWCrjfw2auNdXRPl
c2t7ZgUbuioBtoj+SNF3AJKb0o+psSogdxdi6K8GAqYATAzFiOmMehkVx7pVD14f65+1psFaVlry
A15/46h3GUVPgKDJcwdCg5ugdUtKoPbwABHkSudwQ3lyswZ6fLaPVEM+BnAyOfmp5E2j2LeFFFJx
6cIjnCS0b2JvqChh7L7dVJM6A8+QWBd6uWi0KOQRDCjPAg/oCCZwTOi82MvJL4GxoL+LwKtski44
1JHqcM7+zfRa6xpuKEicuqR7D2M+fh6DOMZrHgT6Fp66ssw68ofbwj8ksmr8ABk/4NuHGwq530aV
a+hmMG6KNlCPukKlf6U0vbwBgnulB7ZirQA6oxMDcbRGh+RKq3TIp+XVi+8TFIBcj6xsKvxvwk2l
EAhG8SkI5GgnqpQ6ISa6Yzu6n+LAmEw3I+IvjfOfjZJkB1QrdBCIpnYzHWZlWo+uSUAeK3BXBa62
Q7r9FdeZ+GRL7OTQAROwSaW8WElQoMhIDsKYP7fyjQ49YN13g4RyJXebaWRGuWdhMXjysaCsrao0
V1ZUAiAxvZJn4eNYGgI5PVZDfAN7yr2ChX8jMY7nKSeBqiqheFU8jIS4o46A/lcCLvMXYeS7NCp3
vGDSjYcPYuOaPiRZl4JAn6vLrEzQ0+gFaCLcU/Rptxi/56mWbaJKjR5aZNELFuzeZ0HF/CGUNeNz
mTbSlZzZarXsmpqKemxnzauEfKQEVZIWj27ZvFlJIzky57VONfAoqZE0B0+C8zXwRFdFbY73rCzG
DWKOfFxJyC4XiOjb11Yr2VS3BhlXEqp+OcFWMWjxixjqgYRIkus5ZVXW9ogaxLfLFAx2eVt3uJui
mvgyVas9lFllz5PRMsOGt2y/cLbo7eS6CJ5jWa2zQytp7bCsQeQew661zaVq11/KSkqPKnTmQ5t0
nnmIKmugVmPUXxuoDsvUrkeETJr+iMcTTVWNq4vicrKCGYFNB/Arknq4HkJYIAxg5exs5B3bMcq8
Yxt3+1YX5QFzpY9htdBuI1MmeTuKq72UyseKXJG1qleNuRwS75bDR0JfRq3p0CyFqr8xCFJoM9sw
HQkUc/FiEvewjPrS2+q5CSPJLh9bPxbPMo8UfXSChQWPf6blev4EEGdsVhYVTHVlhYr5OW4nnnYh
y9Z1kYw7ILfDTtNRy/Uw9bcFmk8Vzm701Yt81B7A81LKo+oPWAXWfVZSGq3j4LsqU4dbJhAtPzdD
Kjs5GdWf27JO1gWmyVXMgIx5P/PNcMHCJl76QVOjpQ+ACYSxaG+kBt1A4yYgf8zaUqknKY/YXsTe
A8aFd8/0n8wiR8UbJtRrUz0Btaj1Ym0rOHvUpKauBEHtJqzb8VaTR3Yf1LwY0LxxgTOSip0MfCPb
aDnA+qWVor9ZkqgRLwjISI6JHJfMYJkqjhhebNS5eVo5nt9DAyL2prnr8JQ9ZhydHxGIp094UZp1
ravep4jFMeuFJu/qDZkrww6tUZ8dIkHGiixUXyfLp6I61/gpo1EYZ4suZy8tjRr6eM2XECDY68At
QJUbg7rqMu2qg0NK8R3Vd9TFT1rldpDg3TvKK5LAG1LGW4U5lWUeKBC14RNQJSF3C4onl3XZEh1m
ejt4Ic8wMaU/Ewf/47X/X95bdvvn2rP693/y59cMUQuq9Xr2x39v37Lrr8lb9Z/Tb/3fv/X77/z7
MUv4d/5XfvsN2v3rc1df66+//WGdUgge7pq3crh/q5q4/tk6Vzj9zf/uD//x9rOVxyF/+9cfr1mT
1lNrXpClf/z1o/33f/0hptOv//i1/b9+OH3Hf/2xy1LvH870n/9x/7/X//Nvv/n2tappRGj/1DSD
f3QkwgCl2Ph2b3/+RP2npclCs6YX0cKH88c/gHjX/r/+UJR/ok+UWWPIhkpI4RSMWmXNXz8SujCY
uWwcWNPv/fF/rvC3Z/T/ntk/0ia5zYK0rv71x7TT+dsuQubjf9+8yR4EOr9sZcdjSRONBxu1D2qX
X27HXx/232l8tndrhwrpidLJTkdIkdFUn/LA28OFuuQkgWuf7d4o+g2wGyvZsbFTFhJ1snO5nO9m
n9HybOtmyXkIiqSRnYKcgxjAU0tNKcRDxYJK0SlJt28f36Gpwfdu/2wTl8LaVdyRDyotXCxHkkbO
bJtPPVfem18zArNGQdGoaLLTKKh4FDCKhFVl1njJnp8bNDtmCVSrlTrsJU7Rr4z8yczPHINMneHd
GzI7YpFCOMPoj4UDQ2ejqd7BJrOqhSvQocfVo/amgeU1ZUsB/txJCpTJslhaNeYyPT/2tn7jCQDX
seVYRX0V+mxT5YOB1ZAFZn6mfvJucqiszJOzs1y3MIXLstPr4WdCQxZ5iDM6+sEUehB6e0kYHp8y
O7IRcSuQbnKHRfqiUq7twzO95sSboc16vIduqIorerwpfxrQaBj9JrHOhCGf6DfarMN7fdazTeei
k0ZdM+eZI0kIcLLgTpXKzs3OfAXzxFuiTd/tlwRMD5stddpRdnT1zegrp4iJNCP6EgWtC4UHT6tk
oS8ysQciHZH1jSeapyRK10M0KderdTfIKEO6VclumkiRjYQdjkCgVRlEK1/HDuBJ60BLr0jeAX9J
PJHblbtetpf4XiHtUXOHSDNSui49e0mE3sovP/XDc97UG7/XHTe/gvezkJRoqRNHMMjpzcSssFi6
ZgpCz6a/xqbIlegLViBZpmziIloLr16bUbll4FkFirGnpLOsou5aal5gM6+M8ju2bwSjaAFKY+Ga
3xEgotoPl9ORm6Xdh6PKhre8+3hoOvWezMbAtAt13xpD2RnSh6J80cKjQNzzcdvKNL69M+5ps3Ev
DNsyaWL6kEFkWsJpEVIYkDmTeL8Kd/2wH2rY4Not9NRlo8AawomvDtaqC3wn79HDq7jeYulRLZFE
1M0hstPDwFy2IoNjOTTn8rensuV7lzkbRcG5FuireJ/bNl93yucI2kM5vAjQlxknP9OBJETOj+/J
z7HzvQ+bjal0S+CZUi07quU+DyFGGOvWqMqlS9zCaEv7IX7DlUDX0m9qo+ZsQxYraDmOGtQrF8NO
ixEtbuRnL445X4PQ7PHCl0J3cvz6llpizciBUSdLxdaWkPLRMaNkCw+2Cp1Z+6LzbvmNdBSVstTz
H4JGSnhjwkAfHEFXRnScoq/i/GRZ48/15Ac2rFl25SL4M9xHK3rLBKDMult+fD9OTI3abCbA4NfA
eeDeT2axUO7ZKZ9pWTnR9DxWfQL69ijGeKwcSvlAwxtAjjInZRNFWqx7SVqi/Y05S5HFizVgqoyW
A+olpRmWZCASR/Xcc/BGBBfTi0ADcgdhFEUyzB0FYvVF338ezG5koVpAgsfjUA87pGJXofT6ccsn
JjB1NgPYcPpdtv9MLbg1bXUtactA/Z4UO/wmZ9YHJwaPebA52Y4h3DgmmVpixv7Udl9V6e3jqz/1
8GZjP3qCNqpQ8Ti2vSja3aCfmXBP3ZXZeJfHORAZQbsGw4jb4JXgSLYo9xb5flr58PHFn7ov6u8T
lxGnFVwyPoTYq8y4DotXI7z5uOlT92U2VmVGB2XaI2rBLwmi4Bx2dabdafx5Z1xSZ+NSYReWKYMy
d3LcSElYbjnpXCMBhvZsL3DH7M2Ac5CcgsBTEO5JOF2Sm/TY1fXKzD1UotVKwNiUCGvrymjXtgHG
Bx2pD+mBSrnxXHXTjsVWSgBKR2Lhl8Y+aG6roL9rzWsFsXiVfK0Q1UvDHntTXuf7wFvb8gYooOad
y9Q+dfNmg43UmiQxuiaLopJddrEpbenMavFEy/M4dgNQURkEybRJuQ8HAj7jM+PDifdVmS0Q8SrG
iSaM0UmqGmVxtJFbn3PIu57wMDOWzz399x/+PNS8IMtTIu2KodLHUbkvtTMd4dTVz1aKDS5sehwL
gAgr0Ogdx/B5HH4MkCJB3Jy5Q6du/WykwHYLfp14NCf2XhvhuDDyz3SJEzdl+sBflp95iKtFQTlJ
IO4amSFhvx+3e2J0+Lla+qXdrveFabrK6BhVvpm8h0Pq30jemTH51O2YDRCqDrsSLwIvTA2nv92A
QDxzP05d92yE8CLZzbBhj07mPlSVtNBcVuGU2z6+K6delVnflHG9aSihWezbyIOjxx4cvBYsyQaB
1vT948848Q3m4kZIuElj9tNnlLtaezIjKjO1ceYLnLjxYtZTgywucbnTU7N0VdBHz+3xT7U73bBf
XhefIkNtJbTbfI1xZp9bHp1qdtY189qSgsLWR6eTd/5Als/q43t8qt1Zd+zt0utLHGzOFMfTiYfK
ODPznXp40wf+ch8kJc/1ZmrY825a+U6wB1MvUXzIipjN13EDx7CFweuk+V5qV352f9m9mPVFHPfE
xU2PzmZfM+50/UxPPHWP5z0xGQFm5dP1+lvzPmvWl13urAsqNvuQgpIlo/VVoC7bcXtRu3O5aIS1
Ej047SbeXa++FN3bZe3Oelwd5YFr2AxIuGH76MpH4nBZw7MuJ/ddocUZY6jVg8Be+dGFN2LW52LP
H9241UZHMx6U8aE+t4GdruudtdtcHuoHoFzMmhsR5ndGVN81mFX7DkJ+ae0ptV94V2Yd0Kt9Qrcy
PsVHwT5Ih6z3Lhs65wLRvAUwAGNHdiiB1RiI+svmQnnW/xIfw3UQqbzQ8Q4af2hf1lHkWf9rpDzE
2E+7A5uGBlz1ZavIuTBUHUUhqRHjRZccUm3jXrZp+JsstKsT0YyF3cNEIst7R/rix/3k/YOTvwlC
MTxnVpFxH0b7a1f+QB6zBeG5VN1qRdlR8xBB1Lcff9T7Q97f1KGRKIXblubIPpmjpOZRpN8+bvj9
aeVv2tCk6HKzzumTMhlsqK22ysA0oG8+bv3UZU+f+sukFVHTw47IWq9HwCJibem/XNbwrDOGqoyx
yeTWt+XaMHduc+EFq79fcJ0axED0FotT01qMyk1w6QXP+iKOMNjANQ1rxBYn+6b5sx75Wzny1+rT
qTs864sY6ZPQ9Hl+qe/Ejb8gCvnM233qzZhNhzC+KtWeRg+bwA+TjW2j3KbQez9+gD/XhX8ftMVc
CyqbSudBoxwdEb5Arrn1bUrhzWbAbSkEoHT9KRMQz6Nq6aHDG/DheeI+Jv5V26iEJYtB3gWBd+5q
pi/13tXM5tKgCTJJLbmaCqOemxCMmje4Eg9NDcqXnlGHwbIx76EZXTTm/01P2mYBn5DEg+PG/m2R
ZzflmUH/xGOzZpNsD/HYz2O+CYEkIZEQmXvjQ/r5+KmdanzWn+uK0lUzvW21KpZFjANLfggk5cxT
UKaX9r2nMOvVZEKqZQWU24FmRQxyjxPO26RGs/SzF8KQVhLaD0+RDsrQOHjCJ9bLCuf5qgMZUufm
gkTzDfkO11kqreJwyvCWD/XQnrm8E11trkUdDVFhBKcL+xAu9HDfD+c2f6dang0OPTa2mMUKow75
eNkedeBlj2s2OGgkVyFtpd0Aj3pGeheeVvD1Z+7Hz+OR9x7XbIRAMTWkxjSmdZg0kW+R57eUcWBH
0BRMZdz2ofrDDp/l1l6H7bfUfNSULbRC4p2MVVp8jzvNabXNkD9rY7KuqmhlJNE2J4stRMNjx+o+
rz7p0v3H92J6/9+5WHOaxH+Ziko5rAjFTgYnhx8fBXfVxDsS0HeFeqZznHiK5mwModwDp1KVB4e4
x0UY/xjqy8Z4c7Yej3U9xxScDg4Y54GNyWVba2HOhooRaQ6MfE7tOuokUhJC/SkvWuojX//9bgdx
3mPJ524PmQPWL23PPMVT93j6/788RZUI6hJiGAOQaVBZJLM2vuwgTZjq700XiIGFVmSDgxZqRL/5
/PF7d+qKZ33bblE9E3k1OGO1Um69i9x2sjBnXVui5gvFUBscUhn064ubnXVp8j1qNJ9u77SPY9B+
y+Pq9ePbcGLmMGbdD7mdV5c4nFmw7ULpS2/Bw1HjizYOFOt+f3QAwgPd7/rBIQuDmmF52SLTmPW7
dmBpnKU0i2WcA9ziwquddbverT0eH82i0L0P+8tGH2PW4+D6B3mp8UKk/i2klJdYIuT+zLM7sToy
Zr2uNNS/ep0L4lG0X2ymZh3RYuZujHEvjQNIX+9OBpAgkRqvY3Yaahus0BvItWU95Zi5D0BHN1nm
2NYdL+5yoMChPEblM2Bl/nK7qPB0DllKskex78FzpOFrV0p7yEs7y93pzX2NM87agRl3QwuycgOW
UKDoLEEsFOpCNtYTkX7EzJ/I5cL2xVLyn0r588d34EQnNmZjQ62bSQkDcnCgB1XQzcvVx+3+PGJ7
Z1YyZqODaQdBMXhy73joagzzwfO9JUh+VOGfXelODjD2v0nJQ9E96+0LIVtnnuip7zMbPfxert2U
FC3HgsSX7kjl+vj7nGp3NnxEQQcv25Y4cfjaZsCdLptN9NngYdo9zBl9avYHVqCmPbM8OrEk0GfD
BjOeGOLpqbrh8xRGG4/3hvHqdpcV98VcdqjCKDAs2MNUDD6pxoKU9I/v8jT+vPPS6LMBxABUiw1k
7CltY3SY3ACIJ7TwXidjKDm3GD/xKOe6QzuuVVbgHAKKduu1Czc/88qfmAjmqkMwOVVbatOzJGVR
lhdhakNuPVdcOnXVs44aDVaTGBFXDVmvzvZdvv/4lr9vRJOFPuuobpyjKQPqzrM8kjJyp2Ay7rSV
OzzK/pOPGGvUupXc6ps4C28DISD/XcMR2wQ+hPSq2JEcsdO14ZBSuATHvS5IC5Az805I+kqS2KXk
iyx9a3JoxY8ywZSpwEJAAQgk2CoGc/3x1xA/z0Tfe3dmPV9rRWspMF0oqAJ3wRvd5BpxZPqyK77D
b1pmnC95nkp5GISabK0TkJojWMeo37cxxPXG3Pes9qvyugV6V8TpytKm8MgYf8cuBBaryCNiHgwZ
cDRVpFu5kh6N9NjrGqBYBmyivW3x1GvfgUuiufls5tKDJtqNriQ3WfRNrj+ZjbKueuizHiF0krFR
sZ6kMKwH7XWCgfsSihZjU2e3PoyfcINB+Eq046qHIGjp+5REyna8AyK9qGpoARBFS10sLOsJ6/2q
JOotxlIif4lTZVkBGvJLwqOVkjxqbdGbFc4tCZTk06jfmplCjoW51aNwQbLVqovXo4wt0FomnraO
ZP3asD5Z6pG8cdiI9soebMD8Wwmvkx/Kt1YIrNCQ1lDrFlnyQzZ0kHwvuOpvKxW0YVFdNuaqU1f4
ZUmMLcvLCBblnAZ+PNS8c85OMb0S77wqP7vCLw1TVLZis2OtneePmXW0vmdAihdkg+AvysXOi/Zu
dqZ7nRgU1FnvCsi6R1HITtKND23jLip/a4Cq+/il/yn6fO+LzN75VkhNZkP3c2RJLIzyK/awYPgR
q8c8fowzMnT2rnpXg52xzdfKe8jy7hBXAEM2id4tCthYrVEu9QJaoHbFpmlnxcWD3DTwQTl6MEky
ynMieu6BCX/yy00cw40jTCZRQLqjqJZAO+bRFg0a3JSuWStpgTitW2nKwQ8/BeZd6m1rkyyvc7rD
E2OgOpuEa83s8a7KvBDEzePwqtu7Mzfy/RdirvJw4zIoO4imTmJDdLwt28eP2z3x9PXZBY++IYJi
OlixqmNYHgAKS/0Zre60Qnjn0c9lzMjDC5LSmCrbSEMq+B2A9jKtxSL1w03LiD0YxaGzzjnQTywo
5nJmVwWz3blD70TurV49ltGVZgD7bM98mVPNz/Yjlgjysc2Yg9ygB7wUrPPhpbIDAM3nDNcnVhZz
aXPVEMHRTCsWOXW0lEAJa+9WJEIejOjMdzjxcs5FzQoRcbhcmKDZqqnNJr4IzoHLZDYKEmRM9k1O
u5G+IYc4qc/MmKeud7ag6KD466rBiacR7Xt56elnNoGnnuVsxEuxwQkop4PDgerKLFPk08my0m6b
yQb5cbc69e7Phj1IyK2G8ZvjueJTXLxo0nUZdQvsadR5sIAOk+D43MLi1G2adeHMiADNhhxR9XW6
VBpri9DsslFnrmNthiJLNb8aHNyDXuCE56qNJ971ufRURLE6EMDSU1KrrkQ37LMsWBYN0GA5PpBR
t/r4Kfycw94ZguZCVGjZ5KIqjG6mekwlfCrq0TaL5SjfjpBThzjb5va3eriV0NJbwU7FnilX+IhJ
aCpGAlKA6g8btxSYdotVJwXbMrCXfT4+5sVTqtXbMQBdmb5FMEzBO0hBuSFpxjKszcfXf+qUd65y
hamZqlZJz0rrz/EUbNMTe9Swx07adep/C4Gk9QZ0AYoMRX6XuzexcWda38q8xNVYLEOod/IYrYjv
cEbO1STbXrXhpob3Xvl3IvqUTIbwcyPwialEnf7/L2uWvpdgyNcUHLVo1dWrFjzmZYewcyWi5YtQ
aqZJyiu/NX2zgil/pp+e6Dtz9aELWl/2i+kFsV7T7Fbqvnz85MQJCbhQpsHnl7sxkpvaEOoyOCXF
EqWEkV7eR91LIm5KwsMXg/fiTZTL/OVOXxB0vTK1Q5x/Et6LWsCeJg6j4LDDHOWtpgRLb/hBTNNC
Dj/HXbHENYBM7YvoshUpjFWxDT2CybGMd5DHlVpftyZobk+Au8VY0g9vrnSMS8cPj3JyL/IrnXTL
9Eoer2LdqYe3utzlgJelL0b0EJAaXVXBJia+np3YQoYyagnv3iwt3vRSPEdaxP7uUBpfhu7GI9FD
t17q8git0muf07gIoOHYa2Lr18n4w6zvNVJmav9qNDpI/mxQNBTv+rJQzZWq2Qtfra78WkYK92gO
hCXeKt1jQe4gIM3Gu5XThxEmq7uHtxqlOw//eHEzwNfVHEM9jIG18kePtBonLMKF3d1ECtEt5VOk
Obn6vSJqyRCHYHC3cL9XFrjvulvLmnljFdXzgOnJN57hhi8r6Y5L15rvHz/5U2/UrBe0ntoVGUFY
DsaSsL4O/jK//v8Wm3++Z7+8Txp0iiTrabdTMKNcjeeG4p+d6J0xcq4JBR2HkZdYA9R4LsTieCE1
9sp37zwSwnz9KRYrNfocPn9xN/p4lMwvkv7qRuNitPa29WwEb3qf3OdlfKdLO72NdsQ0Cez8xGuv
iObV1MuEUeQN/N6fXBludCBQYZAouNBNR/bOdNXpxOm97z+bqosxUKE98/1HMigYDP1i2/ZPan+Y
gsYZ3y97LWaTdFCoUVNWNet3QPjDiv3JRe3OdaUwYFMNAjgbjugYmqu4PTN1/twAvHNb5prSKDbS
PwU2Le5UWMlr2/zqExrJlJKSn9SI+957Vc3XYjiQJb8Yqwbf+CGB50LkrNnjl62apQluJmhJaB2/
lcM1RxoxeUswTHA1rbT0WqquVQMH0bpWptyaeB0oPwCc79LkTbLyfZOm13npLmJxiHpp6VrjxgtI
B8yfqvKGPLa6uTK9G129Jt2ObM3LnpSYrfRtQxpE4rKnL4r7SBxNDjAue1SzGSFse3gnHm+wUNbG
axOcWSScGHDEbMAhWUeVkukMQpbKhW98djm5uuyCp0/8ZcgZrDiXCB6iWPIqeeK6N8szotcTK4W5
6DVtek/uoDA7U7RLyk7ZNx7bvj1zn38+qfdeXeX36/ZTX5V90tKdSCJtyDcdrcNMRYY9p1L1xlPf
LAqYJDICXyjVRRLFLFfkZBEU4XVNvOTgSS9mGrzZknzZ+uXnKc8vN3JEup5gchicxKi/q8++qn2/
7AnNRhVCg0lIE92Icp244pVybil34p2ay2Y9SwlytaTdhuWsv/LfLrpceXboHwBaGUg6Gx3FeC7l
w4WiZDGHq2ZqYhA/wuWCWumtTXO29jHdx3fepDlXtZXDJvcbLrh2kVWYZF8aT1YCACw9RmZLVsOP
dGBjUa/CgvhF/46DzGVI2KXV36fWqx/q2HoH/L7KTRbiQok/50P70GGjhKe8YpZxExx9YttbYiHX
2a5C9NZ+HhXyBW+9YhvHu0Zsx5bden3TVZ9V7yJosfznCfUvL2SoQJwpoOI72ouaH4rusqFojnSt
BgigASHMjgRAut3K1Zn+c2K7OBfp+q0ailqo1PG1mw5k6SLKOB/xQ8o6ls/y8rLeNNfsep06NJjx
GJaUlPSS+r84O4/lyLFk2/7QhRm0mEIEQgtqcgJjMpPQWuPr34p6k7pxi0kzDlpkVzYIAgd+/Lhv
32vVGg8/W/g3OQbQEE2sjOv3NK3BNho/7HLdqnaFMgiX0uS6krjvX8bv5h3++3mLt16uk6LgWGMM
qNubB53Z3qKkR/oIhbNs73/yQMRbP1fw4hVuez21wS4/9C0l2P6bdO6/9xbx1ssVf3vJ0mTuXVde
62KxZWXfmNY3W8t/x0Xx1s1V0XD3aa8Xx+Ktn1et+M11v7rp6//+r+9RhpiEDxQ5qJa86tZnRjsF
izPvZ8/6+sv86+JxUGrTKLNIaqaxAwdu1s+ue1OeM6BewbBD9dBBcQRd7//ssje792TNmaj33K4R
vIfSXg1/1KsRb41bF6HB1VHuiXl4e4teX//wfm/2YHPBsrATU4KeBMoPLvI3YtIv1tqtSHcGydAq
RkLF2Q/Ow+OPHq55uwP3WiMuOhcd9o33neHHV3d6DSP/WmCjpVpLpv7/O6Xs8/c7Nb+66k26HLQF
ZwBpmnajVjlJaqIwyfVfo9TjINZeORE4Tu5An6ygATspJjRxTvezCOkinivMkOwW87CSE0ZyERCr
FcWhLp7y6iVTw/WIB3usLW4cjh+I5bwakwgDagqIRnAq7YIbubxtsTzQ4kczPidMnDQbbTgqMiWU
E35vfl9p2Cg+Z0O9yRXK08krChGnEBdlk0Ya8lc9kxzxSgWesDUDcrUJ0nwzlO02wr5Pm+YK0s9x
lIstyPQuuJsmCiq7KFy3mezLbd/a0iQjddVCl8KlWwXxeRnLXSx4sz6uZXYUkEMjrmLLBnjhxrIK
Xw0l32RuuRitByvWNbuKQn1dwmj/+xv54oXoNy+kBINqBGNJqwgOamlX6jdx5Ivgd6ueqkVW+QRd
dBd3+1Z+0SFNdeLPRAnirXzKCvu4KhS+zkr73cv3c/7w94fx1U3fBL8WIHDSZQvTFfNqMCVP7TEg
DN2/X/yrJ30TAlv8q7E7DdlmmGNM3Fj9pvHx1U3fpCFNPjfVIPGko8EnE7dhxl2zqL/ftHRdB/83
WRb1m0DYxFnTYaDEPjNBWAER2BUWkfapiUq8dgen6TFOlUI3z2W3Nz8F/aVC95q2gQ/c8qKq3/mc
fPH0bhVLiRlKXaIT6EXzRSif8h/mLLeSpViMJStE7bCTq6fWPCk/cp/H3/D6tv4VPqW+nfJkJHwq
q/Bx/vX3t/HFQ/gnqv7roqVoiWBfYiTXm2A1f7N+vnjDtyp8ta2suh+ieWcslqtS0146FDICVsrf
zWtet4z/WEPmzcrXukCpx5rRDCXQVwU2SKI2uRnZfnxl5b387NncfAYxslIgqDzwbFMfftajEM2b
1Z9Kga6mVw0oRg+PNf8Kf5Yq34rnhRbWp0odfpeonZcrdxXDFX9/Dl+Eg1vRfN2PzSQygbzrmk0/
qbSQkOUn340ofLECb5Xz6PvkSeq576JFlHMvMoX2s9u+2YdkY4GnPREdE+OtFpaLmfU2plc/osCI
4q18Pg/qdixiVke9nNr5+K1b+3+3hEXj+pz+9UUKczmlQkAvNTADp0KlRlMI18wE883UEUTRbeQY
Wund3x/SF+pWyLX/+8eFfbnoQ0tXWIn8pbLcrnybqLRhxu2PWeur+YDztO5VDegIk65Mf04D9+8/
+6s3f/MRK3o5jm1M7EnvaNl8kw/+0/P8j9Bwq7pvEkRmVkXwKcxwF+F8mkL6M7UTqEsnyGLIb826
UDUPvqc956UnigKV6g1+6uR+hT+bJjMnr1zBGQs/NZ9yEXbuNg2ZVx6eErPfhEylBCgIA2n4NQ7v
aXuftmtx2fT1sJoM02ms34LxnbWk9NVDuokXCTx4cMDwxRWJWs8WrK9dVrk3YoEm9sUOFY6abub0
xPQCSDSnlS6x/M3a+CLI3s4DJJHGyHPCaTOPDn14RbJtWvk5s3aj+bO+qng7FTBrpt6xDpCEPOGo
vPrRurqdCWiapM0yxZx2Wcq7NLwB9+2/X1kGQvzfO8+tYFgd0dwAnia71XAA7x25/KWP+1B8MduP
EXVhrqzD4ZRWllMY70MEJzvZoiHBE7RxemAawwCkb29WE15lz6PxbOrbUXphxdqQ43xTKt1WYJYR
uzVLPEvt3lA2Cv+X/lwEKOo1p1caH3asLyDwK/U1/q7rFjO0LsKuO9pm+t2kBtvKqnZS82FYgx1X
qYOhvR1MeK2of0qt3cjGg9CYx7JDRakeKbF7pmb6k1j5cowLRBm7ALTvlkl202rbBedRKig96m5Q
BK6IyXYjrAODo5VeMf8N1FYpDqUFYG9sPVrODqPybpPc5RQm8qVyJtzLhnC8iypxpQlPRfWnMqQr
GWKlWf6IfXVmZp4c3BfhNsjkXQDMdVLOy7JH2AyOErJDaxvCAfAGWDwnGhWnw2JZ2MvwIUqwiEm4
atScpznaZVl6dfBHHN/HybRVA82nlHxWPCJ96J2wHz1BhBi3FsfEa+pynUohA1XNZFcwq4ZZ3ExL
688ilobCnzGfzjNRty4+a3Gbdu1aMd/Gq/IWeK0arTR6aYn8nFc7a/wTi5s2fpJLGIo5SNwocmfh
CFodKLP21AZ3KRr+psnv8NqOZj5gi1Z2OK7wQ3DHVHe1/nMsK7foKmYWZV/UzlbS27FyrOExCoQl
e5xXUmitslB0NWgUCtFIgOTdWZj+zx9pclAryZdNxamYfpCmCvzj4qrGPVUzKkY2BAw/mDunj+F8
0qeT5V3TpFjH/zHq+Kgu2GcxzTkqxwUHRBMLaLSYtmK9A01Ff+yOje4vkWQbfe6xkaIGaUECWJ7q
Jeq9Jp9b6wHO5JBgFX4e5tXEH7vrf9eEq52kU9c4Sz5W6ZF/h4heDg+W33tLvaJz2liek2LST908
Hztq534rN7bMOXsYjgM6lIj+nX7Mm10tv3RzjaqGQFx8mvJrm34o7Rs4gyF4nYNXqf/M+GeG5KdY
38VG7mSZcMgAzGeHYHkL5DWQbC3NnXA4T9mpyo5ytiGddgQeqGRh8i6hxnSD8ZDnB9ztR/HOikVb
Z5KlFo4BWookgr8xn6jjrEKhXtdm6Lb5y5AU7C9MSpFdNG95sin65hBkM0aFkOLlYtUBXJkYeokE
a20W0zpXTwiCnU44asNh1IE1dN6IQ7iUv5vaQzGXrtFm7tz0DxPWZTI1CVzyDuRJHhj3POSG222z
CE6ePi/lRusmgEu7vpRdPaztWNs2xWCrLFIhteyJqLMs1q6iNS+8Goz5JTCI1RQ1Nk97TFK7B7iS
ymhLlskBjOnWpg8wyo75nKKsP1jxWVNPhnjOTSTZLlp02mFSH2Gb8G40F0me9qEq300ZAhRFtYX0
KaGkCs5YKGjrckQ3i/u0i9dWI7g4R3h4oxYCrWEEuFl/l1e/myk966YGMxdHeiXxFeUOCrKdpY1d
CviD0BuZWgWR+WjLucZRtHet8cGygMO3KiCrVx3H/XRGel6FbhdOjxl1lL5s3ES6x5LX1tTRbqzH
vkX+xGdnhqprRZNjmMeUJ2Dl77GG5qY2QCnna9r7joDJR88cs6LtAYi6ZfOoSkjy2ng9ZRuNkXNj
cBk1QGMFsUJ5svT7QH7q4+Yo4zoZMuoI0sORlWqFqt6r2rdwoORStC+NOP2SEPMZlnCYWuJ/sWRX
20wHwrgNc2CdiJkTKt2m4bA0pIwfiNVrifo9m2pbRB/RZ5pbmVfbJhAD7cNcF7bVB6tp7t0GQBPQ
7VUyb+BK7qpshed6J1Ad1v1iul8GJlITr+h3Wfsyqqe+ftJlZvcvQvFM9VSothq5Dn9jssDlCG9F
dBlZPMCIObld3WJzO0FNnyoniRUj9/dhSTteDlf64EeNZ5anZKRG9ZTE9yrfSVR0dOm3gWzt6IvB
HkhcPX2bympLnLYYNxOUiOKciPRa8irxbpBkP2HTG5RHxbiDMDqLmZuNDJ3Vz2XAmKeV8pM2Y3go
i9JTa5WKWuQZ8vQQK29Fs5VgRyhR5eYChTgmyxBoYT4rjG9t9VuTN0pLvldtSu1ShR9QJWwLgdM0
rpN63WW/pG6bcEtluEUntdGHjmRwN2iyHSQP4+wLQ+/OwRPiIamUXAtET1WtRAPZVfwxMV9njRet
dcP23qpfGnOVTydh2PZyvOm6O+o87J7ZPH4sqmQPTeLJggALm1X0qhfvYBbsSGqozxnbgeiaVHgp
JBs5YaD6UBQShgoleVezDkvgMOUqm48l2Ka6IHBFbiudpbT0C4xg63YBi5HYUhh6sXZmDnCThUew
LV7Wrkfhj459IXodseTrl6h5Ng4VQg5FGuZ8IbN9RTE7VQ7fhlCzlK0TtN1Dz/7eXvJ0NYcnVXGn
dB8xYWnEvqj47MPIxpw0ruw4c0XpXRTXE2B09XHpT5L6JGVnJevpjF1qAe0Ws8u9agfyaTDNlUT7
CQuMhJ1wjJ670IWBQRcJP4e7eHgU2PYaExP1rsL6eGmo2/IzmPqwihDULDLqRNg13Xs4CHyYqj0O
zUbuAzdBU1aK3mCRiw1ro+wPZtZCuQA2b5ISLPVJboKMBQ20mxYECUuepi7Owk7YbYjMR6Pa9USn
sqqcOAydyGp9ARqPbIxkWTiqFoMnMxXfV/eWEK7S4ZCMrW+BPNal3rbiFSNk54i6VdRSmaXjG0ef
4nxI5V1e/sElUpDOWbTt+vsg76GVvHZL4IXtOa6JwdOhip+WGDfcpXFNBdBw66jxa5s/J/IKqAK7
7qpntMZMiWAhO3ufrAxsWmDMEMA/m2TNjJITFzGLyHBbji8LEWB6tqyHzFgv3bHWgIhDpsn6XWnl
R6kaj2mIRAtPoEmI9zV2Yh1SeyFma9Eng0PRH4aW/als76q6dqogcOMl86Oh+uimej31nsEvHViN
Uwb1Ph9HTHEv5IWEAnOF0EbP3oHN2NBw3LkT3LZsV5L8gPDHLsIUftd+0H7J0iYPrs9VObeBbA98
Q22X7joegc7hIgbFnAAzV/1CrFZF+rGwteUkLoB/PcWk/MAiVkiua/AiY6q58vxLIMnWMQLum+Mc
vpfk0XDDeiNaLzzlooaTpC2nXhO9QlWvH4AV9euwtQ4dM06K9tsAB50apgflZRUHxaabRVtpLKdm
3SRVuc6kN+hIrp515ACOdJA6BYKK7DVdvJJi3RvadQPUZcqYIxSuNhjbtD+ken+f6J+6eg70uzQ/
k3t2bes35egt6c4KUZZItVMma/xhHB2ujwyqA2FZkuSHTNJcFcx5rmsHtUxdsNhnuM/rvJrtdsn9
MmNjqzO/rZkE0yQ+DaBphOdO5an1UJ811R+036OFzd9Mz2EwqmfFOCrTYzW/kC6sB3F8gwPBj4ds
JKUOIykEtxHp1sdc+WKowcwK3UU/ToNhSzKZPFAmg4y8qodznGdOK1+KsXVNreLD6ByBXKrXJ/TZ
I2eByZeM5yhXVktf7IdCs2Gq4exUXxqMKqNGOqsaW87Y222d7mSl4BhgeGGyi2s3oAxhZZbTDqZT
5/iD6XBWWFHWQmLTmE4bG44hbuqGRDHlAjkPpWldLV1BGcNQujrP/amuilWVtofYAERlRmsU5I6A
8YXJRQ2kGUmFR7S+0N8z10qV7ge8vhUe8yIse6tAOqZqrxkBtcFZRyIpWuTPjhk/PTBswKWbdtxo
U+bUDA9NFsk9HjSylnlKPt2lV349H6dZDviv9PZAEj+l0Rk2FoBsfDcUTXS64rdulCc53jXle6sE
nm7KbF6jq88ttCME+tGxLRlvMsndBBv/aQ8TPY61jLiVPq7GdvA5BLEbdE+9bq3FuljhXL6DjM7v
AUsn0iI/AhQ+eYoywSBi6Ezx59z8kwy45FiFlxqTG4UuAB6AWz1AmHJedcbJULhxBvqKEY163x/r
yvD08U6WZ7+j/FOKpo0J32qK5UtT5fu6QwvZoF4FWsUJRtYj+mKPHafDUH8Ko9Kp0cWTOUIr88yw
9OLFYFIVnpBZfxrYgttjR2gz+vZQVfcYt8BOu/QwzXM1Os9EGgYgi9qPl9hBuZDnWCJP+0IaSO5w
ApeI2nE7FZscT5lOKY+WudMYEcNbxx71gnGtEmGyuQ6qu7aBVKMTHV9i6xeefJVd4eGZxhFbGoef
uEO9TxTHDljppeNoUuJZGhjn9bSSxNJNG+UwYi9gSIrLt+VXy2PBoGTIxquBlRISrzJxKQ/Kh1Gb
HkSsu/sMXCFyHY4nreRnKj9wEaBGzntLGL1hNFZgItAIOP0YAB3qbT15kMLMNWTLmWeOEpwhx2Rx
Rj7BKSi8fnkyWlKCXHVyXV9bYMZs0RL8Av1jTqhMO2z3m+lsAdnBnKlzay14WprUybXouKiWK4sb
MU3PVv1p1qqtMrvZKpO7MJm8IDOfJtXpJCoMZntU54dFORVjsIOe5ckV36O2s4LLwnk8ijo/sDgA
h7Urd6oDYsYvIgPyxLCvSvVTxZAeg/66PHfKyiiOUNqxg7Yt6VWOn4boMliRDbeKuIWQvYkPdUJF
o+4RQa90XPV1cX4QosQJAtlJy+xMh4v8obLp8Pr6bF2UJFoHs7Xp0vCg5uNKC+XfKRmqPkT70Xia
h5pGFRkDtLsCFVbcKCt4w07BVCzYMrx1BF+xoq2ICqsdZs7i1BawbMMXWrYV3OfVHDYmZwn6uys9
EHaBflQ4abQGfeTxoTcW0DSc+I1F8UPlMOjM3l5t7MvJzvTGk4FqaWblpEQ7WZVOsRAdRrrFo+iq
TIEJZDp5yHiS7AoyjIFZf5vMTyuLdnWb2lL8qyviRxoyJwoi+DZI2yJih8t642iqzUPbBT5KO04L
Z7MsT1V0Saa765nUyUmG405xkvGQFfSWDfmgj7MDp530bOFctAv15lgFbAPLO46IjlEoADUFbzHf
EsqJI18RJSOkuFlEd3xY7IzmcPFWZkysX4s40V3XvCdUanRVJTPL3Dr8BHxBSSuEFcYMLx71s/I+
oYmUafjq1geQtntzYAXPvtaba73nqFIr+yhV3EqHZXOdooFVl2t+bnkNd2aMn6Wh20JrrLXqSLHR
kXj1uIj7obmOCsPWM6h1Qgxsktc4qJzt+SYgAnQm49nTNfBslLBdY1Skdc+B3hBkPxcCZ8e0ZxJA
NxOGdUjSCj7c7qUU8XHiyHH2OVWtgyod7sDlWhGR2MdGtbtP5LVZH+m3MQCDq1nxJ67frTbYxSI0
wpp9R5rPdZR7RvYpLD5cvZUcANNU/CmynGhpfJFVmyjkn5O21sgeOBtLyuJF80LME5VNbZica0s3
ycN1ng3nwnorpP5YUojSNMXuB3L1UDwu3FrHZGsLhSE2XvJlKxrPA+qcUPhTzmcqGrN5r7mpN8a/
G9ncWxSEUuM4t8BJyamKMWXA+03W3vNgO1Jkb9ZjV/itumoZQxbSQ0omN7QvSbEpqV+ovQdZMog7
sIA1+fmvAg/lJNJtwK12E6urZfmcSFgWTpcTPtxKu0+l0aupDSf4KWlMOlFaQ7E9nvJReG7wtOzT
4pgQp+sMbkKebaKaYRYLImSCEq26FMPkprFil5xLl8nNOWkj+97DWNwbkbLOSeFyPbSt6S3v+p0Y
nKo4Zgj/VIamK9S921nvaqtimBUfEroWIvcbijpPf9h0anoStJrM+DM3B6cLBm+oyf7K1k2HwR3C
GKRPQKXyMViCtWX6Ju0tHaBPbGS7vHmqisCxFnKrUtv1JtM0IkXc7nqO1A51NG+t1mEkwGkMZOl6
7ggZqpI2d2Yk6laq7quJIA6cTY9auOwTVSaJuYfRyckKplqlWIcGFdZKPbAAa4mRF4aUyZyaEsZY
8WSEV1f65BTOhieC6wx1y9XqwM2rkb/au1FSO5E87keThZKn+3A+TnJ2l9TTuZkKhuwJYomwUqXY
H8qAOgBj/cW4TglVjfFm6CkIPclWWS6ySBoixFyNuKE/d4xkSYJ0qVXrScPQherEIwO6Djbvh3qx
HtNi3KitdOjU4TAHk9+iohUpasvCJs9w3Kf2eP3riSqQjReeMSV2NoDYBZY6N9BDTdKxcDh086/p
zuyUXdd1r/KICkXmFNqDjwvlgGpuqTEKLNxHPdW1BimaRHEEctxZbEyy32Zhg8eOwRji9Tg3H6JV
+cC23VpkWi9Xt7kkeF2pCf6Yvy2ButNQGswa1JLUk+M0ZPiJuX8xdOfydWrRQ9fzUQ4ktxj2Jf4c
06sCuzUNHrTwJWysbV+lO2ztXqOFyG2NfrPMADj5QPRnc4B0I33Ww3MNmkONDG8R4Od0gRellZfL
46ltssk29OiOQwnCAHcoOKhbL1FnbseoeJ9GVLt6eZhrbSMB1WTmUEjtxOjoRtGC4iA0EojSBAn8
yPqavVEVHKPeC9K4Vxqe8XwfzntTOE0Jr2zdXlHmIlRtA+Qvab7VQSiAHjjKpe6qWgPHZRGdurlo
2Lf1QhKSRGnOEhzv6nj5rFS/aiooKgLVt5ZzhtV0q5Fzf2Q9is2dkZQXoa49K5W3RTtTuq5XLY4+
oYIQarq3SFfb2to2lczZjBVmDhZeQRXYUBiW9zmFi8CSt2JnUNSsS7trNHKmpQTXeEzSTWiq+BKp
LICmXMvyRV2OAINXJhTJEj4DKHII8OFwp4VMsAzFOzRbZ0r7VWTJ9L/61fXPcGJWCm2qmv/s6A9c
/3wdEw3KxVtIBkfJtCsm1Lq4uJ57MEriwnkvkSJm2EmqVyn2Bpy1rdT7joShXaKLIfe2oEUQdrXP
KSgxFsKFpoVKrHeMs+hnJhndlI5OuhtzijANqfSkNPdtafjT2NgjDecAumvYU3+yTmGsuCJ6l16s
nW7u76G4vFcWowdN4fT5W0C3dfrUmgcj+Fh6tknBWHVa5dcqlWBsPobqt1E91MY2twb23NZrxsME
rbHtY0/pT7oprAz+erX84XTsDUBc+7b3W0t18XllfMKySQB2XQ9C6lA3kJ/nt2LeRNoul3M7L/aW
/lSLrVeN0H4X0RWoGiSiZ4qMaUqyE+sGU/nvLWu/osQLm5jDAHl4ScF4ZoxCQvAlRX4sNC/xID9V
o5bxOY4+pa+73NwK1To1Qm/sNrO2vIuknc3U4THF7GO4CcZ1UNfrXsDTsxBXUUyVqu9XgaStRD6E
mYfdR7+ntHiP25wvLHMFfWSr/W3OYCQn8ylWcJi0jPTehMkspejoBaRnSyIf8IJZhalEbr0dxh3b
xoYF7neNuGkk4kA6fOpEqbKFGSw9hFBLdO6/5unPcU+JMTDc2VTfu25AJBdfrBBOK3RrLBIx0iop
IC1LsS4GEyKqqLrTcoERJDkW5b5pmr1CifcYtlzAxezHNt2b+rKOYnkTCOJaLExOdeo+iouLhIar
61o/4Eww5OqqToe1OgAdoWMhZYdQeUzn5zL5sJKPZHwP2QIkbE3Sfae8l7C0je4UasdRvwyc2cAY
yyGVSAomgpB56fKRtM/W/Jz2nxOTVsV8VIc1NXwUgqK5ooKqRJqnp0woHK6d60YKmb4800uUmoIr
nEP5YlKVscSN0G2n8ZI2h7A6qtlBig6xdBDnj0m+WnnfswzdoUpXvSBc8AMtCE2LmDhZwExyOs4v
ETOdrXEctFN23QEf6ii9m3UOpHXuZfXg8DB+l+VHo60qBWVjy44LiB3o6AQLfjWamLdE9zr5rkYR
voiw9wzdWqmcBVUK3oBbQ+UAxpisslWy4/V4OVvnVDg1PdWj4iAEyt2iNHuNLS1U6QKucSSn6+a3
GhPDZP/LWRs3Qf6JPylKi30vfkhCuFYUPqjxkCReKzxN8WMzAaffUiooMIxKx6tFTbuTNb9SLJDl
85bjf2Ze3/euN5SjEB/b7qSpuJbQ6KWPFlK93I3ptuhN5TVZZJ/Bol1WvsmTtVf6O7WdsGEuRIxo
rPe+7E8akEHXGt418amLpBUnrVVoxcAOIV114Ed/EfMvS2itVUE5XJ1xsv5iRs95j6a9fxTip5xW
UXdvVm5SmVs12pqk5mvV+C2M99prkWyEpvXaWfVb8SjlJ6b4aWs4rW8OKE1DLwzw6mmVhzmXnIx4
PAY16/aoZMMlTo9GG3l4o/uZHLzq0SUiIoga3j7kiDQMOPiZsV0YfrPhOJPrqtOb972QbQSF84/I
D6qAMj0gkvTEnqqkcF+Fv/Mw/7Dq0lsGay8q4U6XgcpXdJ3bVnFqA1kv3qsZebgVm55G+I7rlU7f
EQhKTBXgPuVIqhbJauyg53Rm7zURkqVIceXhESQgFsEt7ead2H3IzbhCMmXLlD4yChlaLrqdJNxP
1W8mr+qWWkbFPymSx34s783+XhIF7+9Cgi9UHbf2YGoUtk0/ohHMWujRtO6/sR376ro3GsFkykv2
P65rtqvaOlTGz0Txt45gYhyLpTZz3YQeZr8Wf6qVvFEfFdDL5MpE/DU3+Ejzir7Rfn0x2ydqN9qi
MK+VqcsFNiVF3yTx2yAMnqRL7LE0Y2XVn9LaCTN5lVt/zGC6z6LWrqi/hlbjhky7F7/0NP3mXr56
JzcyQgb8tSy5/o61RmvKTX/4qm+EQUM66mZa8krE/DjTyqL3/aO1eevHYy66NcR5zrCQ5PaJF3+n
9flCFXrrvBMrjZkGMqPNbDYgsX3FPHJst4Ns+Ub385U25x9zqY/3u7gIAQ1L/xOLYScMsTBiYEq5
rnb6pfPDihybvvggbYxEtCcB/KCibDgx7mJN81T5OZgz0tBTYdFbGYjDVEakoDyKzXDq8m+GNL68
tRsxYjakixiFiI1zqt6QYhlTX2M7EFbVPu1/04Pe1P266B4R+qj6ocI9XcfAQqgNHBxSO+MMwUkI
IOA+yB9k7WeTu+Kt0w+vo6SYYOFQm7vUnIGk/mwJXT+Ff72I2sz7thURuXa0Zmf5T/8zS3ZRvYkX
Y9mURrNwYdUXOpDkP1zyN9HCGFNJFSwdt0bZERWOoe7PnsPNp280alqPccPtzrIbIjzUKIP87NI3
nz8wPLlYeoYQi24nZqt4+lmkv7XyiSAJFOEwzzvpY3kuf//9ZpUvpIT/x8gnlgVDmw3CsYowC5nH
oF2NaCmfTEtM4zo7xblCChhcLOHas8YTpKG/OGb7Sn2lBSEIezXZxmQTVQIRS1Zh0prM1cGxWn4X
A46y43S8dudj0fIH6UUM3of6zpJFXxceonBAC7WVFh3nYT6mXLr7+691nYb6D6npP7/tv5a5ISeR
JFPx32Xj/YxNydgMYBja8VWp6ve44leMgulnS/Qfueu/ftacarme1SwlIzktzcown/7+O3yxO926
8SiF2heSGhPtw32ZXM8Kf7/uF9H+1vJQV/sKm02ezSCUBGIAjEJAYckE/v2dN+w/EvH/ev430WBI
REWsNb6BRI6cpbgU5V5UH8rhrcssqowBDeTNoOzbcm9kb0V7Ylsvi+daENC4pTZVTErXmVPWH/nw
Zgn3gfEcy6+Q1fWZgi0wDSDo7bVrKeCwE1LaKbNVWf9R6JMCwdbliu38MU6ftNhFxmybtGwSy5fw
XTLqyOmMg9z7xngWqSOKv+Lkokkf1vJK9dkZopM0nRf9imE75411FJrdlBzjEtlBWdNkfKuo7+h1
cw4LBUkkCp7wDidDs1nA65b3kyq6Vf40BNsaaba1DfvN39/aV3Lwfxyy/rXMdObBuqTHjuhqy8Fh
EOETrRpsNeeJQr+O7tFytFACtlG6FSdhleK7FUY/cp4Tbwmf7WSVwsiM126qD2GwHr9TUX+1yG+C
pVyGaiSgH9j1n+ZD9c2e/lVQu/VanGOhNIcapX4xPGuQRVGBUh5zMNxSQ4Z+W8pxfbOaQsmVZt0W
xQW4NB2J0HCrdhOlG077Y+dr2UzRkIdNV8PQ5ENYLi9i3J4stUBtoF/MInIxFfQlistTrG/CZZ2H
ihPl/4+589qxHEmy7a806p01lE4SmO6Hcw6PDi0zXohQSa01v34Ws6u6Mlkh7g1ggAEaDWRFBLW7
m5vtvSw4DuSTI+2Y0JYl0D4zdb/zrOYQrVqPu3SMFGKCPfCB7msAGnlO0Gorqtmlz2GDU6pxwWew
lHe8KXN81tRnIEoSvhjXoCz3gmdiK8ovroXqbDcVVF1TFmDnDsEIfsFJwk8C1fcuenr0Pw0yRUow
W+cc1/eSpd2S6UBM0n2tbaKszmZFmU4didzAK1eeqY5+bbcxxypVkppWcY9NxLx3r8XTx7PNe5/a
LDyKhFdJLTKdCUtShavqizsudTbcRVdlbjc9gfF+PP0M8vHOgjYnKCWNZdu6mxDL2cWmtJGio0Ey
ZWQSVr360vOYs5T0kAmli7X+kD00q/T1awedQrKfPrYQELMcWHxs5X1hOmRxvnbY6TH9dNikDExb
zogTUTFS5rI/wTK895RnQ041vFLqVJUtnNZsTQTAiZcvzUrbaPFn7N33TjEbfZEKVtNCiQtSnqLE
aysuQnrU29En0KJ3Qt05tKiRQ1+TlJr5c+iOvdcu7Lg7WKQzB/UcH8/XwnRltmMJY70TfQQ0V01Q
mG/t2lt/7b3OxqRa6G0zVAp2+lvvWvrihz0fkHpGwVamRGAo7o6kPnb2j6/2nZl0DiASrgd1c9qt
BNE2QuREfJX5qfPxwd+ZnuYYItWmm3CC0XHK1nbtbtC+9jTmGKJ8CA0y4zziqloPk178ky3CO1/e
nEIEvaBQQYcNdINDFFzDrI/QzF0UQ+i4+vjJSd4ZPfNGnqqILK8OOQlp0UnXQX1BR/WlVV9baOZs
IM2gVYhXgXMQRRUshK6sMuSGX3uhs5XRMywlaixeqOECggP68EnU/N6HMhuMFijxZBi4ZtVYdc9S
uPn4cn80eXpjfyPPxqJed4Yd2V1/kLGDDeAAQzRpvXcMAbNK/cvotSgesRRVeDWGYiX1Mu6tnUBz
KasLQTkrzlBznQnVQgCMzaPwN2GuUfRMNt14o6fDVOk/+Ja6RCw5gUG13L+xE92xBrHJRrKy2kYR
7YqE2VKHnuGmT5M7QopkpAoPI5ssGjkcBay+fowPulwj1byqkHYHgvo5INnEfKRE7yjssjxSfYKS
ix+nmzHud2pdOjVoPytdSaM4xt6ws0N+3LwaFFPrm1Hx1j6mpDY5r0D5u/qlpaJMSFSsqDew61AX
PH38mA1zep5vPefZ9IRLWFGITTug3TU221u3vzHQG0kIKDPrKht4Pu5DF0ob1dZ2g12v66jcD5Wg
hrE364G6fLdNzJPUBVqOPlUHWt7blMrzRWu9TFmJKNuXJj4iNdtM9JFecyJkAJ68Ryq48XS8Ovx0
GM+K6CVUH7E+4HC4Tikcpvp2pPbcN+teR8cyepANV12RrAJ03kH3nGH5gl601KtqESMWNvseC9BW
V8J1RHVjRJQUU6g3XmgYLbqD1nxrY3uTWN3G8EmSoNAenjL1KaRJSd/tQnQZylkdryUb3Q0120JZ
lvmuV7+Tpl92ormJqvQsl+rDEFFUaqlU4k+utGxZIilz0ZhEGvjX7naoUEq35wOSeS/hSYSnJjU5
vGlopACgBRD3peay8gs0YPo29vVlP0iXWY3m81FRhkXDZjP3s3U0Rrc9rb/j4DYbeycrD5pYZzK1
elCOjVKuTH7YJbcjXZA7o7uQMI8XOn+sBi0KWUleaQjGm0FdMAxycQoCa9HnW5HXi7K6oHfGMg0a
R9Of4+JoDMYqFOlS65S7tCpwKKJJ56raQHsSENzpMrUNbIDrXdus5ZGm1nhSEr+67It8Un9pRnU5
tPXKwknRqNIK3camD87RTZtJ6sSwyU1JWXZBu2tR4XtmvKSj5JjTccIfdxIGK/2U3nqrGDm6bUT0
yLCWCpdgcOoCJUvrIcWaCoyOqrsr3S13ilut204AObX3Ci5P2+3xVCWOb9bbhlpbHfhOjFghKvtN
Ib7XrbsOAnubFlS8fO059ZBOY9DyKNBaieyIQF2l8dVQahMdZikkqL5lfBqrL4F5PmBlIEm6JB2C
NNWmdV6ytMxmV/vGcpgsh6OLmOg+tvMLawTHRAXFWEj4ESTpxA7rk5zCb9E7iX4/0Hl3DI4m5Ltm
y0bonHzZmTV2R8W+VPzX3sOoqSBJyFG2G9my16/lrtvb0YaMEnVRd2Ogt+DUi95bU6UzbbG00aAj
C7IrujecdIqMXCxFhFk4XTxeNxaGoALZqKwvUt6Ynt6V/Z3Ml4g0qqdI4LbuMnEzpFLJovKkZTmA
H6Hjy2ibC627A3lcBf4y6rGYJChTx2TdaXsZmYOofeRsVC1z1L4xJoDHLNJwFO6KUFv4pkaLRAh/
CabG8hgM/RoAFNRBJ4yuosRCOPDaataC5jRKtZdSfOnkifqWF96KpQYqSJMvDQzXGHcgh6uQsyrj
ocqStU81wwqvk+GykhGYe/aSl4HG6qBiFrZT9PY23zHJyDq6k5ISKJGGF0Pdxp114Rn2VWsekG8l
yJ7zYN8BM8/7tSjFScMEbVb3UownMMImGlQrOYfTHBJaAduibIJ6NvYjJ67ve4Px2SDTodlIq70C
a1yqMgasQV/lxmOBurXub+s+3ciBSe31IrIgZlpbxEFKHS0bn7aRk++xjfbZeKawhCnBXdWgig8f
baFv81wgNyy3timTnWsXGS7OGOGnJDPoMPycieQii/iMe2NhoeuX7e1gn7gmndoqE1h0tmzrG0tB
vYnGfpVF/qscxnvPv0qorzOWpgWxMxBAmXd6lzJFps5Ye3cu1a4aWXBiJyfCe7A8pPB8cDX6uY7W
MIsB0VDOEJWt2xClR0r3nCwaz0Uh3yRo4ocEZ3GfMi+H9kMiMSP6fVRu4l6sRN0vS4Pcs1Fm38pW
7Fr5iCjVBxQD3gHXMPBRka614FC3T0p5EsQnqvzN6vp1mLEq9xQlq4mW2x1UnWX/ZaiLXZVrmyi8
RGvoDG56wg5gqfPeaARTRldGDo4ZG2Bto6+tKR65yVYx7ZNSPWnLp4KKvNcta7j1ogZh6OXOYO2M
sl8U5k1tPZBbWoVBuyrErZF818RVG36jZdhKx0riEXQ06ZOJj2Gk6Y5amRdleJ5XdErxrsLyNgnW
jKhN53I0Iw5OvGg472gHFkj7qDPR0jEDo8EFq7qk4oIRD1VTFFbYga19lcrLLkE8kFSh04SXblYf
2hSfBlocgcy7QLspiEzYTAnb/uYOl3KUosNFwOL51954xWWsZERHstU+aa17LOULSb/pgk1NThgr
VR90u1jamy45YfskooSUI2KfSCnJYD43GStO+5rhzQuGeJ00/bE2sbrZjN/i3rWVXe9TZa1Qdkp8
rLEs45dxFwZFuqmbrRT0hMIdgdql0XwGz/uR35/HJtzUHO/m0zfRxRDTHezhtK6UVcDcXJWYwovv
ehduUkKrGqFLUKb0f8LJjn+Axr+OJ6Rl5+N9C76PanIZuSxu7lWZJKvE8Ijz1FXG8Awz8o7Wrm5a
RFd43YN6WfrStmwyVOE2Xs0rO0YZmmZrUSOqQhj8cciFHeCNkIvbmqMjs9pvotxvyfS26BVjDO9w
a4oLX222lVSsAiZjnMbbTtsU+Xi0lG+l9YIGdqHGYmVm7cIf8V5ixMpRefShgRn7jOYiixFbRDdi
IJWcQm8OyAqD/iLMYyeHNi+i8ybFtBqqh2rSEuYEqJT6ah1DvJkv4/Q6Ui5qmAdj3a2sTHNkd1ix
V31JMKHa0bgOPIBUFA2GC3qlrzOMnMGuwycW1OcGKiZtoP2QfNNCZTQxk4TuSew/I6U18nbficuQ
dSrsUsdjL2k15kkYoUgjm+8SWWFgo86QRXRI7LBOV3sgQcoiKQLc5OsSt31HdbpEFMR0MJYPY3EA
90MkhF3ZzO5kCeo1qcSJQNtIR6PwLmsmrgEnQF+t7eLENk7LclUHF2o2buVwN/DeK9xcroeqWMq2
muotEacRF+zdfOPGO7WrlkL4q5HpzDDRc2K2sHTE2Uru6NZZyqQsF81CrTNmcSSfGIm0R7257JJL
H/8ZWdhsSlUHFzlCOWAZdmmvg4gA1NpIAp+aJh+D+HSUHlgyUGR2K43IKW8vh5A6qbeW3ZORxbMs
rqzRWnnqRuoX3aVZnRT9uHCnWot88MYLNb02lXMjKh36HC90iuRBc9KY9xW+zHjXM60JwmVD4Uue
dPGgBCLe+xg8WHAmIhz/1ZXb3cryhe89teUhCO9cvNUB30LC96cZp7n3ZJd4qThweJ2VwdTsmliD
CdfCtU9Ji9YKrmed+7hwehPdMj3QnAYjYpnI1318kVFXN2k6gNDWsRJ1Z6vK2hLuJf24ncg+0APD
isp1niO/V9Vjnfm7lN2Pi0Q8iwXKKV6PPVAuKG6z6iFxr6rgRknsPSYhWIDatds395KcH2KGdGY+
j6K/aGn7SdMFOrytUnqeVeSfmuxar5khZIwMfrZ3UX9qAQ8At3QgeVcIvJYVNtFWZhEYLrLEpUtZ
v2jd04HGnTlKt+LRVS5bNVuUGDFsE3SBfmPApk0C3LJydNTzmzbeNP19GA2rrNlDKpt6hBK2osLS
mRgV7SRlKGr5BQ2HFwwyPPD4mOnawGB/VMLLhvBC5u3bN/i7aDlSd4+le9CoCqvnpEsI9x0VIXE9
nhj6MWj7jWXZK+AftXwYWD8S/SHE6dDbt7r1qtDNTwSZ47XZpal7Nylm7QDCCPiTGgL8qnGRxvus
QBH7Tw+s94b/qMTwHAZ/kyjPbj04Vk8YgCp8Wepb3d8MXYGT/aBQxIwFe9/qLgozDNERurkGUzsE
hra6saTqIGf0iyn8mj2zcLcj4XXWVPc+bGxhN3iw/I1uAzKgSiTwILY1Os+kdjxcB5VeXIvG3oHT
P+1w9ZsDqtZ4lQjIaQrGO8VednTXCaeteEcohPu/EecG5n/fPZ1cNHBTXGtd9za1OaZxD7cyYIFk
9NcYmgr2AN0UzNFRz5b6tY/cN/X6lYVpwqz2gXxUs9ueBJoWDxhFxmXkEpHj5VCEdZmPtAiZ3qc9
bNJ2W7W7aRFS4+J7oMfb0NWWWM6XVokhQr8aSCEkZJskLFlj7K0wfECr2AUNMmix7ft9FVpnpp5g
rA1ONA0+boyosKgd39uE8FasKrl0FX1T44TxyubU1bU9yLSN7k62Kety1K2d2ciHKuZbZDay4C93
xjcJy4+bMjlVlx7i/rJ8aEt3bSZom69p1ZMP7nFIzas46raKheoQ/s0nS9k7C9mkDfgpD45riQeB
X/owYCrEE+2Xn+TtfxQW3lj554TiTmlFp6tFf7Ca+oaJ7NSFztMLYlANKAStoQZifytB8Gm9gmog
/hBLjGWHUVLOot7aydV461vfQ9s7td3vH9/tW/nWadmesoI/3W052gXaeQEtLNYXEQHQJE/u8uyT
zOiPZgRv3fN03p+Or0dW2xYx5bxc1lb1KN903j5V6VDUfQ+kK69RKMrvlA6Vcb3vWA+bITyNzdPi
0667P2otb13BlOP76QrgkmeC7487JIcy4q5XhwQvSOGgItu7nY3jguaS2VlP+4QAl3PFOpWorDDp
sc4PyFx7iAqWKn8hzz898FnK0scEFkQUxQ++tFG6mzH4JLfIysoNvXWjs6SlKVK8G6xVB4z3i4LW
umTi8CRukUVcsXHGGJIeCH7o4BEvUyr+afBcxPDplZU8VlcZq8no66sCgxrrgKNjk+7xLMQpW9+L
Nv+mefraEM1aH/W9n7eOL33TUYdnmnVmZ/dd3i4HL3CS5LYYzWUX4YTLd1V1dIfbtC5WQI1s3LBK
fVaG4TIBKFKSZC7cc83aW8ykzGfLXBxx/RXFXSQ3pNbg2tBDqMdMxsxeZZiBonFp5t/AhMQuTrZ9
3SIYklcoQJrEJHDEIi/Vdz6TZI/bqM+SKYuwdKVqMREGiiYnoniMfALFCJEu8Iy4xhXqWye16HeS
jpp/onQ4Vny0ZQcDqz5iVSxO/WxXDe7SID2okoPotWQbwt+K2BJkNUZ6Zafn0QKOG/7UbLgJ62xV
Nv7OtC0AW99MjZA92EXFPie9RoelwHsc++9p5h1yTD6Fj3YaByN0FlXbGN3RhlKd0c6A8thxHIPT
MghYiYnZWVE7JWSsJCuvx/3dYWX0Nu7aMxQgUyavGttr/y3U1ZM0+65lxTa2hlXcTM7+fe5fB+X4
LeoIfASeQaE4bDeXecBqg0WvSq/b6ESNThCJwnRyw7U9PGmJ4gxyeGnWr7b/rKv+Ku9gxiUmSY+Q
fVa0KFV52adbKb+szXw1avn3rkq3tTSyX/tm6gdE5Fhd62OiaQ4sEzbx+hKY0qIVyfmIkbzDa1S2
/brLXJJH8RGz24/G4p4ff7MQFfhxRqvc+4jkcDNZK+EnmmNICsk8JMqpP57URI7l4N0Y0t0Qlgc7
fTV9HLVGsuq1whnwFDSdfar72r72tKdAI/uAaMOWX6VWw3dMN63KgFab01/9LsSzBVSsydc2bI00
0c9DU/6kBvJWIWfa883WlCIKWz4ZtyPiaMkYXvWev5Is5CM+zrjxM3XDO3O5NZ39p5kOSGuqAhDq
DnV0k9Bd2KiONpbWjxeKt0oi0y3MFgp7TNmgEEUdMnkbevTJ64fP9o5vz1vWbIkwPSXQyep2h746
adorVoBPDvxWZWu65NnML2wt61KTLHkDGqJ1R4BgsOPocZzKny1vbxUaplPMZnPDTOMqGg1eLC6O
PKppHShIle1DcCVBeOPLmyG1mGeCpa1by4/fxHuveTbPpyN9UIbptkr/UTOnqBA/H/b/j4/+3kOb
laisyPeTseE9e4ZMA/JDr9aYT2HPdS8fn+CHkueNdWoOzA3dGhWtobECimGaqXdBGZxGuf6keCTo
6cgbMLPWyrPZ9mxt49PEvbdKtiNTAzzMdhCWVk0ONMwbtlHOblbOnmyR7Gq8lhTu1mWrOGEYH1Ii
6U+u+J23bM+eiSwGT3bznjIj7kLhU1IQ2bGLryL/W5ffe30NYc37NoLj0gF+2BE8H1MCZ1YvpA5F
V46ts8KIZGUy5aTHVHoOYb9/fG3Tt/zGw7Rnla7KDRWgchZ5RDSHLCIDucGPj/xeRmfOHy7YAyuN
zpdQp+F5YgybIvEcu+52qhg2GZY0SckXVRav4NVD+IHEkWa3NuYghYS2l26tsFuG4kEJUVFm2p5K
08L10aOGy8x88kJm7uiqmCAlpDQVhTCDVqAy7uAODpRXgdKSwbm50bayakfzv0XuY2TkDt64bT5E
t9nQbyOkxnFwrlHIT+mu2tgPrqsvK3uTBmAfxv5J7/VLmkWTIdA+eSrvDI85OnmIbN8rIPEflDgj
ARIvezjB9HijivuHdv2/fun4V/3rv/n3c5YPZeD59eyf/zoJnsusyr7X/z392X9+7dc/+tfpY4vp
PZv/zi9/wpH/OPPqsX785R94yoJ6uGhey+ESL3pc/zi895pNv/n/+sN/vP44yvWQv/7zt+esSevp
aLAz09/++NHu5Z+/Tcqt//r58H/87PQx4c92VfxY/WPxWibNy2M1/7vXx6r+52+S0H8Xuqkxe1u6
KQwxifi61z9/ZFmmbrGHtclMKtOP0qys/X/+pqm/a7YiC9OQdctSrUlfU2XNHz9SdVM3Ld0ymDp1
pHB/XuH5v4fYv98KD+SPf/8jbZLzLEhrXCg/YLR/jURYDrIpK6YQiqUJRRhzYV3RJJLI+xqdqBKx
WY02OU7LzqX/CmgOlUKycamaAiDgcOpZ0TZpYSzQtrMe4WH4ykloRptMwuA23LY40JWKWa8HQRHZ
mP6qrVtZK0uS9jnBtK296PWDbZIGx2ti+d5dHpU3TZOu3UKsPT/cKqW8TLslPu81zWtXNTlNyYWo
ENYbv/bvPL1a9eQjxqxY+CH7efr5SULbhLTLjXahZm9L0cEPJQcOUR4WXwIYQk3Da002SJ+3l6Pv
bzpaU0R2fRDGRoswz1NPgUq6ULryk+n31yH39wc7W2stWRA3ulUJfzPbMwVg1z/XqfC0hbH+6at7
4x3+Opn+/UzTz38KpPIij/w+5xXa6rmkfmuVT9pZ/Wjp/es3Qj5LFoqimLrgg5ydoDDJCKshRCbL
Owko1ybW1Qj0UnEhsrALv/bUbGnnHaDG6DT3DxpVwkgVqzA8q/H+g8FzIFwtShB0U2FTtHeNRnFP
ue35cHyqW7BlyIbDcSOdOx2rLsAUkVMUNSGvRrcymSRiSJtSpuQhc4Y8cypsGI0OHktLFyAPtmkW
LbSUdJexLzLpk9BlBr+enjAPQFEJmBjHpjpX+cqKMN0c2N+6BAbCxL/pn9kYL+3mrslaML4pxo6F
DrShjF2qvJiBVXftcnkfv+i/f1K/XsYsYk5kobG28x5CvAXEd4tBs9kntyBb1E++qV+jtb/f8WwL
kOU6qCSvZ1rQRrqAElsZ4aKVP7ujH1LYv31aCjIqWzDZiXlnMNsv8xjSQbmu1Gs/N3YhQKiYvaKU
5BvJvyttIKgjCd99KTeXowTCt3Wq8U5FlQDEdpHm7Gpdx3WfXGTMHz/tXwH4fz6Cvy5tFkbpVUM5
nC7W4DaNpd+bqwiT5rSNTgtsybQzboXkSBgjPj7t2y/5r9My8/88msmOkslrJ/yZiCnJZPQMCMEc
tevYrT75rv8+cUzf01+nmk1RqREEOVTqcj0gDajw2nvJw8c389kZZjOH35T0lCw5Qzc8lOZ11Xwy
Nb39sGzLMLgLzZ77mIVMqiQ0mWQbdEPDc2PydXgGcdjzx/fx5nAgG2zbhiZYc2fDIcCo3ycV5yng
adntJm9u5fHq43PoP5ytfxsMlmXQq1WxFO2HmfinibwyPFmWE764pCSFFML+pKLnB9ZOhYVRR/Iq
tfAUjSM4vm4diEPFnmecQlNTu+1Bcnu5+R1z5lnQNTTBpkLeSP1NW1MOEUGJyj/gV60Az4bbbqXY
OCb9TRjJWz1O1z6uIHhfZxKG8KRBZJEbGzl/8epuLVOoa+zxtDaf5eJF0vl7MwemIe8V/7S10Icg
XwbVg0SP2qcjTT2tb5SMpPyuNirITBEmOXvXso1NTUZ3waiRsGEF6dob3XWXEESPtH+hCOHL5mrS
wJXjbSEpe60Nt7HcbOtuk+cyXf1gZqev8j5QsqegNL8bensrjPEKBzUpnU2tnnaUW5vY/B5OvaGl
Dn1Y6bihfOXT3NcK/UPNg6sQO4wAmnUKNUFjA12DMJKbK9Gdl7HHHuihjBAP6VN+C5EmggFEF8vI
O1VBjvOJnCd1dBpV6jEqXhpCiHFrXtTFczRuXNbG6RY6UMiuAvpMumyyx1Q8e+NDo8OjslmcHo0g
OXfRiAl2fHpvr6JuXI15ucqgwk+bi6EX664KT8beog+juun8m64oAHJke2FvVLQ7coOBdwxPwgFa
Zp0dp89FCl6KIFn3crgxdf+S10MJOQS16KItMFZeZhwHX32xmn6tW+5V13uTYciEnqNERw32Uqbr
ANC87lRru6u86LaNWW364solA2nT3AE2N3Icp1E7tDbikFCI1hH4WmIrw8XupuUBXV3Y4z7LjKWm
Gog+ylVPdwujfpKScDXgSQMeFBQvPb8UQBwvUYBaTzX8SuF1ToDAoaj1nekdMkaZYfq7MHzUUPQp
nYzk8TSFoNjWJzqiiikiiMUylBDpe+GyjHJoahTTcs1JSKRSE75O2jN2sZDZKGGyUSfsq5sn1XdK
SrW2Csp43cnnMkrlERpfWPmXWdKuNQ2CSp6sJK29D8kg95oOsYZRFiVUFsEFeelaDduF2wDDd9UT
20elgo3fyOLT0tQf6bb1EOiYuUV2mo3dZdVZx4RQVtafFdfbmwa4SoLQunludNSraQmsNV655k0L
cT7z86WXPdHqvgPhLZN7o/3PtjQnlQzU9bK6UsfU8Sm6x2AC/HOg39hWXhRXX2ikbEZFcQIun15u
BE4bBPo8hxwBLZG0HZz2FOkhNi9UKLsjUl4QVbE/HvM42pZqTb/vDARXftJ76UPO0RpVncDamYoc
w1yECrpKrz7LSEVn9DGwQjh7YlLV0GogvI0RDPpFAj0n4YM01lH+4A75udtoji/0dUZz2dLLKVmH
EEKugEE5rmyAODE3LWZGeoiBNgFVRjCpUvf34osyMXZd1yyDgT51Xu8gL1nHSEoMGbytXm5FKFYW
X/8IHTEFETgEjl70R4rVZ7EEaIjUhZHTCiEf+SyTamcDkJOGZEtxZVlCSpvuMLLqK1H1m1Z9aAGN
hOkVqrKIlwOguMpSEtHBzk+TB6uULoK63EPqOqqDAhev22CEl4S6LJC8VuNDqIK54y2gHV/UQwn3
qFsyxuo8WyucSAHZDS1yp7sxWgp9q7nNrkcPLY/tWm9s0L0eCl0bzNE5geZKKya6GNl5SYVeFG49
aUUThKNmFY6FtsGNzINfenc2E5QUka1Wv8sUXSv53Lebw9BCiqIV6uAdjcADHtWeasWDoXqXZdPv
2vYkt6qVRp8QKZqc8em6jAF5prsUN2kWRxuN6a4L+1MpDG9LKvOh4h9K0U4iuZMxiraNoS5dI4Ak
Hu+C6qr02u3Hq+Cs8EXYxabW5H9CRg4vK/PMrTSMIA8B6K+NINuHKrsAKKkGMtbMsheyii4qZUuo
hiu6Y6GDioB22mhC/EPUyic9sVJpteeSf4va65NL+1tAOLuyWfhtRlYaE5CVa5FYK610z9DnLNRw
XBjVbcy7tKtkXQOG+viB/C30mJ11FnpoTUjqosrLtdSjsdVv6ybc6Gr8WbA7xXq/xB7TaRRdMDGD
/rPn9jIfuqslq6hBhAkxraGzi0S03dTnjVw6mWSi1yLv1XVnUwAQAhUcVLDoY3NoC+ve41XEmpNT
KW0HSM7NQa3zpWFA12Bv7cNE0vmu9Ea/0QuNTSPlNGNYaRy1kF8M32DUiF0nbuvLOriuFQ2mMXx3
eLMoyVrUQQgqJ/xcCYIPyCIyJUW/z12E00QnXkXR5YeIZz34xqYSw2mp1ee6OUJFf4W2d+5L1fk0
5oTS3hpeci9V0coYvfO4sp0YraXbpmvb6259ykwWQP0qVx+6ZFhOrCdvpDxX9utkGK8q9Nx+CyYD
IP/Qifu49i5HtiayWm4kVYXtiabVDL/3iHyaBt0QHZ/qiZydEGiwkGghA9rXlh9/H8onb27uNmQK
dEs6Fkyf5anMnOiXV7q0ntI4iJeOLc94vG3gsGWoVq5c+/nj008f/a/fjUp+a0pGCUPR+b9ftytV
YfVGqXP2LNtUQbPOd/5pkBjHOv2D2/K/kGC8zhL+N88v/pKRfDdT+X8wC6lMr/yDNGT6Ejz+nH38
8fv/Tj/a5u+6YuAUsxjXNJSeHO3/zj4K63f+rdiWbPBT9YfX/c/ko/G7IbMhZ1+raz8yk/9JPorf
mZf5j5apmrpCiuH/K/n46+5QUpUpj6lof9v0444QuHlNpzZ8Ir1xHIY7XxX9FyQxJlmbaR7/aRsV
mlI0dH1qOn4Jo/2StVT2aBA0Zt9/esxv5N1+3Xz+eflkhX49vp2MkdVErnCg11fjRY4kjh4OWkhl
W9blBLOHVtTu+uOTvf2s1LkKpxKyCDsvFQ5daCwN4aHmASYehPXJTv3XcfzXzUw3+dPDMm3avIT2
IJxGyfUTRen05KqTQ1kcB6tO+41kjkibkqHIP8lzvHdDswkjtwhszemEOIHMfp/5Dc2MSbb4gfPx
E/t1uf7rjqYT/3RHdJ7q5LpB2dVFldntxaBB8wbFr/pHI/JD9URpooauUFWRDuZCjnWlWMup35af
hAvKW8qW6fubJuyfLiA3kwr48YC0DLF6QVcja2Nq1HIjreiQuqC/RVw8mNIx69h8saPKMpTwkmep
yRdUO9MVzHJImNmSNmb36nQWDRa0MvtuGlgtPn6+773AWV4sY6SiBKwNZxgq8x4PNo2T2ib8RHvw
3tFnFcLYCgNRaaXhRFoQvMpUm8BCBlGz/NLFz+XsKJmMvPABb8W12d5S+tORDY3m12aeuXCiJHOZ
EwQZwH+lcXTkXmqheeYZDVK+dvmzEFQF5mENcchskFFLWA5CTP1QC4bS6uMTvDO3mbPBA9aVnXzj
mZskrgr30kySorllR2LL+1rybfNi8DKIdh+f7J13PQ/11XCQwGHndBHIUAicV0Hl17dJXUvfv3b8
2VRTWXIjdz29BcdMSZzB09lk9kGEmfXj40/H+SsG+s9MM6+LABzW40YdXCpg1uTLKtHLOHE3QMop
Al+3v3ga7df5RNMz1+pyiQRX3aj1ltwCeM4R50Xv5EHd9V8b19Zs0iiytnC1PrE2uRqN11E5+GfI
Uezrrz2r2azRoQgljWOQwJL6gMZQpanRuW3IkM8ZFo1NPj7Le1/UbPbwLS+PLDO3NmWsDzspGeUz
emGjEfzS4ecag8wNBvZIo9g0ZgHcVg57/ZsYs/yTleudq59X65vWzEzqhmLTxryBOvYSR28k9mNf
u/rZ5NEEWjrEQ2ht9KqNeAeD1aP0kIfgM2/+e9c/iyUiG9693fP0bQXa9g7TZdqRbzPH7vxrdzAb
0KYKcpp2C2JjkyO4Na2qOu8DBA5ffECzgWbiPbVl2TBB6er0DKxHjcSKHyWd/LUhZs6GWB8MhajV
0txElZfDkEvU1lqEDZ1IPjmB9T+cndmSnbjWrZ+ICDUg4HZ1ZGOnm0yXmxvCdtk0QiBAotHTn7Ec
54+w9Tsrz1HsO8cuLaVQMzU15jf+viP9qjD/LfTYKzxLqhWfeET+DR6EFRRXb1XkFnFXmVLJ81ax
vf8EVjH/glokFB/+94d5LuZJvYXXbVWZIuGJrRDuIfoOV254cCBtmiOsy8za4srfmxaigaYWGs/D
mwOGSsQrHx4XYoR94e9/Zgb6lsF7KaI0g311odLInnizpkWWwkfkhb/yuln9ZcP37YKTxaBiF88A
BSduAiKYlos5J6Vz3Y3Gw/H+pprV8FMjRaJuIMftk4eNc9a/ZmmWtZ/goIb873935Zk/NPFWAtdg
qxu5O9ThMNiJcSTyZwVsdFjr11/9bRplPXPZko4OkEuQ7SRHfZ6QUH0EtS68fSjr20QPawPYf1qC
qSxc/kNvkLeHdV54u1A3Qeiyby1qTCO9FpWheJeqeFb9G9Z7b+RR9S+yFm8DILtu2ecEJ/PDTKIQ
3Soid+GNPNgjfRtFaQ4sG25hR0szhec+IDznF1bIMzuE8Pa4uRmRbt+mrDD7WrJbWPtM5NumKXaL
mtUoegGRAEWmzAm4VWrlgIMPGzdv7+MrXJAkgyGoyK4uhHpks4KjdBwFnj7CizBc7ORoxQTewpjQ
s9iXq3ncEIQQwofxNjhR5qSH4NvBcKQyhUNV10HgifWF/fO55Xy9y/624AQldQQNuCtadnViNLQ9
QekShB+EzOw6F35rHTe2IaPN4AqGOy/MagCYqAAPC/quibeaqdA9iBeVK6p0N6/t3hOEFmNN28D2
veVct9ZoPmGni0qV37IFtrcltHZFWO+95dCSaCJrObtipE13meHzeVyS+CUi9HVP+Mt5kXhzvi8B
B3U0Wos1Sn7g2inx4IMC374wayrCdtPEm/Z8SWHpgnK5gmPyv88NIKoUfo1h1/HEm/YoNkCS3Ym1
GJD7vc3yxJ7avQ9csj7qmxpY9mSutUU1d/F90wFio+GNHfRp/xfve2SllJSbYhzaEiCZBG+LKYom
61NY+97ET8pqlpFDmkf3zQaHdniO27LswibmL03eb2sW+dFooXj7uUy2WudHvpKse5NMGSgZYd33
zjFJm2WsFgZ/C2DBj1Inn/d87y9hjXvHWNJGAC1nsLyCXgavODP8QMc8f4nk/sxu6VO4uUbVUNlm
C0Y++jwxxHd9vgUxsymLvTUrtZuiaBb/t+sogIQv5iJCu+6v1iQrbVbT5ZyvSBqza+tz+MB4q1WS
RZfdjNa3Nq9hdgF3UiEA9An6qP8LzR0nKAlgBK3H7MeI2lvAoKrAzJZP6Jab6rKmQuN4U1RFl+aA
V0sUuoV13Vurm+Fp2e1yOScGxvIbXdiB6tKEHVE+G1vVsFofOLHnfrna69XND9uiZjms6946hdkY
dAT1as9KwkhEwBYWzFIW2Li3TkmZTHyvI3NOR7DM5635Olv3kpDymWXKvbN1nPOtRTRpz8ABoSa+
xVOwnVAnGTYu7M+gJuVtVDURDMbS3NLXM55H3pZp1b0Adnyu79463WzM+hgtF46i4uEADoVITpGJ
oGcO6763VFFXnSurq6XYY8iADhGH4E6vzHwPap55ASVtSjYNm8LJWs7dXd6C3DLLdj+Hte4FlHYq
Na/2xBYm56iYYe/mmL8La9pfqfPegmUYmaKpIyjuwENnqBgIa9sLJfOmUSntU1O0a52dLErzBwlH
tbDGvXXaS0iY8szaImqg+ena9FXKxpcwPM9MR+atUzzfrnresujcd9u/zU4/skS9IKV9rmlvlUIP
WkU4r/cCzaIEzLG5Fod95lXY1usXmCxVYmsZT/BLynPyKTbYBw5z42hYpPHL8OS3OMlCfUe6crCF
GiYHkUr6rW4ARQr7pt4iLbNmBD9yskWyT/tRKY2uy5deXp8ZeF9xk6NOoNGRMgVKgvLX2VzR19Cu
6Y9BXfdZzswAcIkaQ0zHuqwP4Od8SrMm7JP6OmUXD3lb1tIWUwL/SZptn4GgeBvWb2+Nxmu8rQ1H
21E7P8V2B3FlDqH7U/YL+vDbVBlQ1VQZXhlwlaCFjNryVeNI4B37VwnJb41TiPxSFzFIWUn+BsXt
n7Np78K2ll8KoN/ajmAggt0cY9LV/buhGi6lqsN2cp/jHIMCzzfk1M+DW26mld3HSdgJSr0TVO+J
EYPG3U4oAFWHreinMuyZ9VcS+rfxaDqz1dai01p9cCiCb9N/giafj3Pu8naCsSQ+YlzLbxMYqjCj
CtunfJizHReYr6/CFDu8lJ/cbljRXsugwjrunZq8L8FPa3JYCQJoi5o3eZOX+aewtr0VKbtmBsoW
RLOkQXQbEfE1znngwebjnDGxx7EjOJLrK7M3mYFryvP0JRu2Z7ZYH+aczUtq4mQBjE08TsMpQyY4
bEy8Q7Ou6jGGCbMpbAYxx8pnfaCjeApr3ItsV7y/73tfzmda65u1w9v+yFsTOFO8ZTlZS2SEUiJw
Q5K33OrvTQxUR1jHveMSUrKdjFkOV1jF3yZoe7NLWNvUF3WBuZNyvlGkXoGYeQUMXnsH0q4IGhWo
4v68TNRzvHSIZzFREicO8Az90Ik6KMCivoJry228yhwrf+O7AWszLsVwYoiAmhe2lr9Si7ASfaB7
2u5cLJA3XFSW1+DQ5P0O4gXF/37s1Ih/4qHP8S99THtRNLp9al3zRG3HExToNrYGZK5CYcTe/bst
HJfZg0kdWCchkwKywj+HVq8qLvEaAye8WH8FYOAjnhc+hDXthdwL52QSHF/N2io5jVY2QOewNCjK
ofl1U/ntlJnqBUS9HLQE4NHe2oHcbUBDBQ6Kt3+0KiUxDObhcir56w5ySHDE0pdqOK8d/N9ZZ+qr
v2wFW+HcXgu1dfcujrpjOwUZJFHqoyWmJOr3iqu5YJCRg5VKpyON259hn9PbPna8GczgFc+QP4jP
YPDfNWnyGNS0L/vaJlPKjEVTsdNuPXRDOl5AUw7TbVBf9jUka58vEBcVeCQC99ANDymHd3BY172j
3Wo2S0CPJmBnkSM7wNIpuo8Wsr8Pa95bnmvEsWfHFl902f+dEV9uc/YtrGlveRoci7UW8BSD0c77
TetbolRQKE995dVSZlLAg2Qq3DLWZ5TvAM7X9d/D+u0tzgaFxfO0ybnIUZAFP4sHlb0UFF//9L8s
TV9jtUbIVi86nYpaLYk9TKloX4/gL6Dmhtn9GNZ/74hPZL/1ckiAfm74F8DtP0ZaPoU17S3RDXrM
DrXwE9b/Mt8s80QPdEFRUlDrvryqYnXSTBzVFNDkflRL1KPCUP8T1rZ/woOSLydSz0XCmng9O25R
s9JnAIqHhRC/TAJ/Oy5gqVxlNuswJTfUiyn21IxhmQLQOv48ibomGXGdR9Plnr8zpHlThrmtge/g
rVEw10o1LvsEJJAC5jZj5h2t1iZIhwx6xJ8dZ+lCkqXBTCyJ2w/7NBY8DpSz0dRbpmorI7PN9QQm
KCgAZEkv41oFRi2+UgvMJ4sKTQw5tsf7ZWdg3G5ha8jXaOVr1dl2rKYiLav+kMLmJJ9Q4hY2zb0F
mmOWkA1lXAUdlrecjkCQm7B++9qqqcHbiVijESVW2ceGTu86OQZdMcHD+XOelFusZKXbqRAYmUMO
iTyAMuolAtl1tv1l0/X1Roa3Y9QOcE3r0no8Tky+s1H+IWi8fbERIbgF9gkZi6rh4P2vSKOcLYlE
4MB4y7Ntc2jm2h3rJt/heGGFeN81xAV+0euA/bZlLW0iSigBx8LlEwO7J37ASRr2tk99oZGN+mxI
tgHTZchjYH77bJcz0KQ5XBeCxt5XV6RSMcgpJ42Cd/PYVPO7VZrHsKa9I7Qq95V3XTUWaZ9/6YeV
HoAVf0lG+Nx8ZH8OO0TPJK+2HnOmqtf02CMlWYAENoa9zlBfCLVLFB9OCiD1DJWOqMhctfpp83QN
vIr7Uih4IJF4zSNdTDUq61UlwNSe6/8/qtH/iOpp4r1cpbAQyshCdIECf7hhC6j1OXIKYfujL4Uy
HbSBM+91McdpZQ7UMflVAn9SBbbvRetbM4lp3TA2Q40S+caoD1tHgwQt1IeddAw49yi1GPc+0zf7
TObL2g31TdiU97aahS98192qi7ZM3EcylNUN6j7BbQpr3ttrOPb3hO34rHlfjvMltRkqYpNyQK16
2A944QCeOOXQawAPYM+x3k5T9qEeu7AXD+rLoEYk9LPIgknEpzb7kuLJ48ZK9VLt+zMbgi+DMgTM
H8eTocCMB+AZwhzACqL0HDQwvg5q2iMoCFC4XiTLbg8J1Xeyf0lj9Uvf/ZezNfbm+9hsECJn8BVb
hKzgwaR6FDmTtEGtOpy3KgDj9L4+WjV3t3zmkShMXY/JEwrw0vFtnCfz9JinStxIvJoON63sASFJ
uwZPBdU2ZmQ9uLgdJwBQGCyKyT728utQ1xH49Qgs2YkmeAk4p9puFph65PCOAm/o260do6wtWLrV
8W05tOt+pLACSj5F0O7uF8rbGZyFdEOba9cYd6nGHHAn0jFnL4qxzZ3mRfH+y5bGcfnWxCJqv800
Gccicwz8n2nD33vSxiXnliwJfLxSWB8exZ5W9qaiQwVuVdajao2Mjj0yVJUfFiamW93MkyvIkGfA
CatuiU/LFFfJeUlhVHBOuhomzFWn1YB4Ns93QO0bnh7U0EwUniEVDBs7alJy7zDa6zHhcrl1LlIP
U7/AESgmy+IObTmV7rGj7ZCGRSG+8GdS1bIsehkKeC/af6ZsdMjw9tmLbix/j8986c/YNwa1A/lQ
5MjlAfXQvqpdFVYRRLk3QQlGLokzPRT7oEtAXAhMa7YRjrRhl21f+0P7hrqIt7oQlUq2M5t76w5p
lMjxFLR8ubcvGzWuZVQbVO/H3c9Vx3dJBMhiWNvepqztOi3jng5FTXKIi8ycbt2R5y0Ly+j5CqAl
GR1fLNNFN+YuAxho5Hh4zRgLe6AHvuLPUEptsRXS8qEQST0gHxkdWAUKQ9DoxN7I87jcccXpdAFG
+48ylo9l2oStqNgb+AUvmFvH0O/ElsWcd3dlQsPS1r44Mlmg6IL1mIZZJFwUyyiHCWtHX+ItP3dU
sT8HfCIVFxKP3QUILO1hk+NP0U5PYePtBd0tysKXPiVDYXerH1DY2NwM3Kiw+Cb2bsa1aIjtmZiL
apLxqxg3K1SdWPM5qO/cG5dV9x0lcPxBZRCNDzYFy6tpmsAA4Upx+P2iptO1bF2FIxwvSBOwk1Qc
dbSSsLTbL4eG366BK0EhdwIaMspwu+5O8CUxBzFOIkzBj3L0P3s/t30FmRX4IElv07u65+QL7rR7
WCrYR/OlmxqdmhH3IZW13ZZxaYuUmPQU9F2Zd3ww3tm8ue4BbaOq47yO4DYbpcJ2GJ8rSie6WTj2
DUW09/xHDS38D6esCtOl/uIL/z5tEsb7tm6lLhKRLtGtzHt6JOW6Ji+8bD5T9Qex9J9fFsWwZSm6
7OqoS/n0pGWzDMcyBUzqtM5D9IRyuAew/rr2hCgOSOAqx6XuUkdJMoR9fV/Ts6YgOvdq6otm2qJv
ql35dxi4t2GhM/PuFKhRFsS2iG7XHXzxIyh2gG+ouoezYdj08rYN8CsdkhjXA7g0tLxXTYW6tX3c
DQk74X15nCN2QrUv6wvOaSNhstuu8aGVoLsGTmFvWxWzw+gz/MBuGSTbzn5E5cL3oNHxFXKdUbvJ
resLPfUzkOX8pzNJYMd9gVw1OjrPMlUFIudLx+QdY0Ee4ldq8p/LQkURqVbQUwoTL/NRRjEeMlb3
PmxQvJDH1N1U0XXpixImUmdbg5CmEvjIhrXurei5jfsh7qkqEPQ/pIu778bqBdLMtYm/XBV9FVu1
4Z1RTENfzBt8/mgHy1zw2NewQ8wXsq1SNNkiuQLVOxsqGFtk412d2r4OHBjvCI7zbeCiJ6pIk76F
FVl2I2O6hy0iX9A26b6qyrzpizyu11fzpOJjatrl3X9/02u8+peB91Vt+Sr3ZaU43zsXjwisyFwB
fEboMJwFYuc+LNj3FW7wbC8zwauhIJYb+CEkpr1OfpK/5M71zATyZS4qauZxyRvMzYQ9WkPeV7QM
2+iJt6iAvjAZmdB3ZKmSUzMhle8sTB7++wM813HvItFjMoLUuNVnmk7l+2WP9GNfJ2G1VtQXuXVN
Ty1hc3fdJbN3WvGkME2SncL6zv/cyzSyC6RUfYfHcGQlhjGDoy2w+mGNsz8bt7uB7cnedFAIADAF
I1k9fnZdDn/VsPa9RQtcDrxrDdxY3JR+Q+7otUrrj2FNe+devBC8VqN+EWWpQ9kextkuP1Y+hrE6
iC93a5BH6OvyOuw6K5FwnLNbJRIbNN2JL3cDUdxubkLny6pG2okC/gkGS9gZQnzBWy5cuicz8m90
NXQ/9Q30CHB+7Nsl6IpLfElZtqylRmTbFRSePCf4ZJO3A6oN34d8WZJ7q3UXDfII6xidKlptQJAS
Sh4Y04l9ofe/Mjf/ez8mvrBMxJxtQlhMHWET9WaEm4y9aeQyAsQ+JxY04TwW82lMum14FcHrFZTe
tB3VZ0Z5fLGCuds0jnZgzh0Iu0g6RlK+UX2ysaMaxx0k4Kou3beh3MFj7DXOXDjzttt3ruL4ftGt
udubGqzj0q5oAoSO+kAUqMVPNUX1zTt5pWg89U2m5xMubPDSJGpaAbaGLvWh1XXkTvh/z3DPZHCK
DQr1iM9Mg+pyZNdy6XNV0vZhyWX+ijUMTrZh39TbaIZIJgOyo7JgG/kh2Pgup9XbsKa9PQZ3zR0W
KivQuQ4q4I7Ft2yYX8J8XM+fv00Vb5exACpXbt5kMWqQRG6n2XVwbNqhejitiOGrW5GLrg7KYRBf
JEdH8PXjBRYwkY7EOZZrd3G6qz4EjZMvkqv30uKOyGWxDDHs5Er30bSAhP9349e1+Zdx8r3kKKka
KycrC9HZ5hGa7/gNDGa2rxsw1y/kj577CS9EIGWeVkyPAPNvXIpTbcZpbA7LhGT7bbOi3u6FS/Uz
nzzzth/IEyq7iA4WE42R8mKTjUIdFnXnRrmMHaE3D8sqEV9EV9XInZQToM+iZxGEbuIjNqLAA8y3
mouAFEEioJcFxQu64esFrvAvbNDPfQlvMaccWk6HCuGTrMbU3ObdDCvyLMf7uaiWjgSpC0jmresE
bYumSSOAOIA5RCV+9Skf07DCW+K7ys17DpvNfQKsP03MBYrwDG5jNOyyQnwh3dIgFcktrYsGZj4X
vezwFs2boHsc8SllRGjadWlXnujS3JGSH+JBhI25r6HbOenmwaBp5+JzmY8X1bCg+yHxNXQ7MG3N
nMvyJOE9nibR/Qjj1f/efP4e3oOa+2cUC1nhFWfelCfdwqO3nWdTRAl/DGv8+qO/JWdL2CAsO48w
2eE3eNYabnN73sWXsNa96J7kcioTEjVF2sz6HqrXj2O1h6Fria+hq0RaRQuzTdHtwLbb3PQ3ZOzC
pKjEl9FF+4aHPTU1RdO240nX2asoneZz2Lh45+7WktHOfMhPRsXNdmFs/aAnKcPSfsSX0tVDbsYu
7vNTv4wPshuKdhrCDnFfSrfXG5xgKgRScAtuDr3tydF1yQs77zMz3VfSLVDnO9QfYhHNy3CAagwm
yOAdB425L6VzwJnNi9HwD84AX+8rDZu3curzMEEa8UnludpRcyGTHGVgg2OHrCun+2GTTViVJvHR
XVb0ZZ+OPD+p1eFl7B1UAC+MjOdD9j+aKNh8/bkJxMJR4KequqA7nEnuCQDrKH+qQBp9AgtpKJok
d/yQjotKzgLZtfU4Gpks4HdqsV9Gm5Px7DSt2FeVJmwpyow3aVAGnvgqPJfU62jsMp/7XsBSRloQ
MOIyjPJAEu8U7nLDHc+S+dykMCNLSgOeciTDno+JL+vhK+Ouk2Y+81XV0HCYJ5STvuRI+sxi8VU9
dh2BCEp3OCWk8AKSRE7HVAbufr6oJ5FWRHzEqDsFPMVq9p9kglFP2Epkf063LRopQC/megOeTHUL
I+rMnusZlqinsB/wvmrfNEZktE5P21QLnDl7a/tjnQjKw66TvkRxMtK6pdT2bGGqc1ZZvJ50Hgfp
8MCs/XN4EIUnXHNlz/QKa1uTEWiAOA2SzMMD5c/GdbrEc2nQ+GIBC+/meIQvCwuTPwJl+mfrcW2B
X7C9PbOW6iOXsPVBkulb0Ff19YmDzDJCeGnOC4NROGw/UZO3xSQsVPGJlxXkwySOuDkPEEsdBjlV
D13KzT9hfffCrHjVmlMxmnOU46kplq46N3sSODDe9t1MKx3wtm7OgKKyt73a5DdBXBoW2foSvMhp
NZYdt+cK1TOnfK3hHcVQaBo0ML7CxqEMomwWBFapZt9mxR9VzcKKv4kvsKkVUspwmrTnhkzksGl2
dXKEjO6/e/7MNdHX2HRUjkwOPLuIskuWt7VV8EfbBYNXSTxpnIL//TPPbfPexy0XOD/RFn8EfHWi
08KSCg64NkxvQ3wama7L1BiB1quqb04ZxDbHfNj/Deu6tw3LFoc39IzTWW96PzZqbOFVU4btkr7e
JtcxMSpJ4IYl7XJRdcYOwCu7sG3SlyTuigvhYCx5NrXrLnSWHxxtk7BP6gsSXa1iNyDXc9ZZnR5V
t7VHSFLD5PPEVyT26Z6aNCv1OVLRdGyd7g9c72FcKeLrEcsYXjy0FfrcmLE+ukR1xwxc/bCD2xcj
Wroj5TxV2aVte/fkiN7+aUn/Euj+maXEr//++12Xryu1ECufk4miHuV6OmlgXMKiGl+MGFOKdPWe
55c4Qup8ib4PXf8UtJB89ZcEbKaEu0d6AYWs7A6Lg0zW1NscpBYkvvwL3u18cGTKL4lWPWSO7SZq
+OJ2fRa2Vn0FmJ4zi5BP57Awo4c2Z3cdCTy2ffEXMGGj2RmaVjGC1atioQ9TxhJf+QX3iKas0zG/
uCuYSa40PsZ1toZNF1/51ZKuNm4f4hMYYTf9pN/Crf2Fk+mZee7LvnAPwaVGqfgkIH9o++hV3Dfv
gmbi1VL+9yWUAHJUwxM7PjFhFS1i3aHuul6V/RDWvrdEe03HtrNDeokHugHwHs/x3bVU7yXa4TUQ
/Usi31dcNZHUcbaW4qJ0NN+YclnUw5ySqjqjTjUtbyvl1vq1ceX/w+X612Xybz/K/hy0dGdlv7Rj
hzvOtvbbkXZNx/RZSqy67lKXG7wSx0HBTOfQ8xFn+9buU5/eDp0WtbrgYt1KdeicXPbbutyjEq6l
K2R3PYG2Gr7k7e7W9YAgR4+vpKCZfr3M5UrFLQzQUxh/Tq6rouZAeN5weIyaFN52qIzBpzsk+ThU
X/VUK0sPsUwbdcudBND5tONCn1anfYRX9FHuvN0eAbhbl+aQSBgQAeS9N9vcH2huIwGrvh3genlD
tRQA8yvkLGFZjrqCzqKDczr0HzRTiHrbtM1+Kg0P4MNkx3g5CejOObxc+0Uel2VlTeF2u8ETShI+
918HJG1TC488eDmuhyQTVf25b2KZf1eVhQ0RCjlhtqsOYJG1+6erjO5GO7Vvhx5Iq/m4rs1M5SlF
4WR5dniyYeeIldt8LDPMtPy4iHVP1IktLiH3NFtEfmkS6xTqq8Zhv4GHQX9MhV7E65bYJjuRhq/8
WKdiRBSWwacxU8DzHraxEmMP/WY71BXsUHE5TI/IkGzVgJ6N/ZQeMiZS1I0sTVHGKcJG7CVC2Tt8
raFuDjCVxGNVTqNOnazq2ZfRKHFad7el323jdn7R05DIBzfBXfGfemRp+sBNyfkrV9aZrU6dQ41K
fMlXS0FEcCK13WtUaGT4Xho23OhcRVxe2QsBcxnRmCKDkze74Nv6bcxUM1THYbl64qaoQMqf6JZu
837s+hg+Z1UWXSGVne36NUIVi4NoC3yf1C72vONbDsMtS5BIY7dC9ll9kELmFyHr/jiIbVUTrt57
NC/XyHKZ74md5XmdsEc9iKGy7dO2saqHT0XVD+x2SRyPj0NVxwwM23rvTshC1NnnzPB+uM83hzRN
nRALi99VGyTzD3DvTmHL2RnDOT/Co46376jMJnEBYEVu9z1bKbLaxID85vDMbJYK5ZZkn4WB1lIA
AUc6OPd2EWpmpiWN9WOaKJqd6nJO2m+4+2RwbYZkalhOc5sM8wM82ivxBHnWqC7tnqJMKB/IkNy5
JGLyFa1X6f5t+m6wqJiZoiF+GLFo63Ov653dakXb8WMdKbhhYnuTlYBlr4pz/UCMkfRb3JZlth/K
KldVsa7LktyRqYmHT+0q9uQIqj1BNXq1cpoDPJ2I7ntp1krC4XWU2Te4i4/6I6rLXX3E6xLOLqjp
h/01dKxzhv94iOLvQzst7lYxve9P0hFKj7rGSvrexpjmN5VksOLOSXUhbMzaN9lkU3EmWaPr96Os
N/d2hYyeRXiJBjcgO105yeJ2Xk3f/5R4uanvWzHyvRiGtiuLkeV0urdjnrJjG/OYfc4Ei/N/6SrL
B5SQR3d4RnLfUUCgDu2aVKcK+KLotDUuW+/gcLG4G6CN+Kcub+L8pDtUDL5L97rrH2hVNvR2HRq7
n6OxbrebfJ+IKFKxSfKRiFKW7+sxhyuw3k0EYmNL8hmlCkrMy93i5mR6PRNnyC3XQncfYCtSDm9s
kqf1hdRySE9ma6+myWuSTfUF+mk6vR7zRXzvwATojyXyS+ubeiMTtpJ62NazSAYzVXBiHsRyL1vg
ly9lZWGSvkXpUj3V2ZzHt0prLQ6mjCbxra7zFobM/SwNzI97WhI4I8V8u507NZuTWRmJTmbuGT30
nVv1Z25y9OCUkIoCtrihF01UzRM8saO5P/dXJM8BuD0nH8YVhWnnRE/rFwbLzqvvdtWDGgqzB/Ea
4VL1o8QSTo9tVzN1FGpNho/7yJMEgCOlAGQ7cOlcc7saVJs+7XDPm2B6PJp0w37v9DoMh9bgmF4P
yHgv83dJDbxKl9rl93DamHAqSCBr8vcdmrp+TW3sdE5ygefOc78y+HmjkLJPig4+sfK8LBXvdhiF
m8zdr9tcIdG4wfwqv4EBLgJFlLPV9e0MI7jo4KamiR5FIid2qmNho9NMFpqf0t05OAoTx9ubxbg1
L6waovI0rqzcX3H4i70ldG6bRyR72S4PTdeZ/AKwfWXucolrzMOOJEp2iWWDQ8+UZTJCjh3X2ytV
kVYeBzdRc4z1lEYoXpjmsllRQudm+t4QqVCR0cfGvG02vFLdDHg3bh8GwPia8bDsMOKugT4/jOsE
B3LK89m8SeYx6r+yZsu6V6LjMyZaX6uu/pd3mcN0UKDKzeehyprlgr9sa8+JkvH8QcilLu/mqmn5
LSpSRffaTgy2YGfsSZ04wc2Jlz8caM7Ars91m9zMQ1NVkCCj2AUTJQNM6a5uza5vdKs4pL0MUl9y
njWMGQ+L2Xv22Ed5dreoLv8nYxLZQUDck/IppnUX/YTU/vEqer0BSoXtF3hRp4+Qf24/h3kk64lG
OACPS9vLnxpVXv8olGEkNwLbMz0s+Sj3G7r2H+UUtyfAmpv3uNWAkeQIXJaP3eRUesw3hqmvCCwZ
Hha9LUc9I1h7KxmeDS+VidhpbZsTA3P0nUj7ZX3dObbHp6Zp5+RR5WMWXeoh0sd6G9gBfhEE00Ct
3ZHYxM1fppbhWpa1AKkcDe6Cr1uDus+3dQzW4wkyp/J+xT+8dlVXnRrETsgtMMm3UxtP+yc5TZU5
KhQQ7a8ALORf62naDnErXtdKkttlniNeoM5W89sRCqybHKa2j44qwGDqHKv+iVCsRVjDRwvmQ5cc
GcO5T/K26U/YdebxwUU2Oy9Z3h8tKV/pNlIfQBRe3qQWW/wp6RQ/NePw3ZEa/tuqbL7APaV9Fa87
WOzrjPz5jRTTHiPiMNuwn8iUcPNxpBXKRxFouQRwRQMeIkiCEvPgMKxR/MTgBsNOzapp/z1bOPb7
CBVS97qdISpvIRqu7nNutuUn9DWmOeR4ZYXbfMSW5D5Ljdv+TXu1XqrFQLp8qGEf8CYbjaiP4xbV
+l3dYTP8wgdVHqY50rw+KrlbEFXKKu6Gg5xSXd059n84+7IluXEsy19py3dWgwRAgm1d9UDS1wj3
WKQILS80LSFuIAkCBAHyt+YT5sfmeE7NdKZqqnI6zbIeVFJ4uNOx3HvuWcJZF+AczfbgTNxfXI9i
8McwJ4903vqwGNqw6vGoakjTZRpM5WOkVOn3IEYOwzM4a3P7DiYE8X1NmnI59NO6rtcELgiq0B6D
+RODVc6S9TZyUUb9NNUf7aAr8rmp6fLQ0mh6VFpvdeZgEG8WINabj7+NYTOF72bERQYfKUZhwQcW
4ySFbdM8c6homYw5MpwbvUR5pZCPe66bTefTZBNMp2JryzzZ+LIXCNRuD2hONnVx4MQ8prhsE50t
rgfVquLXKO2HfE2Q56hL0PJwftssaG0J+nFt80hvyc7HaXNa+yYv3fCpR95ZlvjGnRx4dO04fAAb
b81XOrI8qlkXw9zEIcxBj6nE9QVBl2hLApM2uxaVZAqVPeK+M7+k4X0zzMFa1LomR+7Av11LDEXZ
EM+7ELrfXEo9IVqaw4BBx8MLqt7PcccfbIjYiHDGFmXrjYndRx71Z/yxatLLQtN8nELsjDAkh7qT
y5BvbYtRQ0DYu7B30wljg05nYSvpoWMqzS2EhI+GSHEO2mTQOanGK/qMeTlEMuHxgu+M9NNV1VMN
+XoIo9q9Sls5XmivXIC7Ak4Fd2lc0aIdp9nvedgwJMoPRMNuGoP79D0Tg6v3i0S40uMU1fSjMAgG
KgwrgS2JJpjj6zqoMtkT3broAQNNOjybOd4eOJMyPCg5joHPzA2+GBhOXGgiwIEUhyVU6E22oUrv
ShyZyueCsepxBbMqyH2M3ftsNjdBcC9pGLkcJp4l8svTsFEPnQGGiYdXyWlHV+i2ET0/OUSEl3QY
Ck1KZNKHTS3DC7PqlmMcm1txLUDdras8FQuPit5OJLR4EWjGh35Odq2QsObKth4CxPcKUl76Wpl4
vNeDRVmf11Ub5GEL60EsXeGXLHExDonIwqPiWMVOoahMPEEvWM2Y5MInQDukKFEWzKcGb4Y82REb
M494PBXdWtvh0HncJ5840W7ZR0knQ6SFaZjrhayholgTWX9LF15lhobb3grrPw5DWUdoeXjZmqsF
Ww8nnkZJ35xpoxxm/+X6INZbLPCmN3pnhOjITiAbyaN8Q6lb6I1R/urkElSnLh74/N7KMlyeB23D
HIOcKfq8ytItOfdNUKiufkm9tdmigre1g85qxFw2076tj/WsYJDCoOtHsUfzbZtTlSVoyCfQfrt3
sybRMeoid/CjTXeuT+hdR9P0g0RBlfu1/VrBZvshBKT1WCPUqUKIwvyOu+U8jrgZzsJV6/dQteHr
NHBRH6Omhrxga82WXqYg0o/EwR0Z5vz8Al9TBKrHK9xILNkOKFum1wqQk35cAgWC+eyT3AagXJQB
fxViMNk6igtmVvAYQCIw1Zkh1R2OuOW0ahG94HSvdl3Uxl3W934G9wZRLBF3QV455FMUHbYOno91
ODPK5tjYpNphYSASLK7W8xaL70JU8xOLGDvHpMOCo1LnDYmfJNf9S7hJ/yBi1T5VRBkQqazsuinz
pEmdySr0b+t+RVrjeoyXqHqNQ6/Oc7uKtGiHKc77zW5+P+iWn1cQctmLC0TyrpKOIgYhmockOJZ9
sjiZldgrAsYPa02+N3O5zi+cx/GaLU3vBcjJ4eLWork5XJzk6jcYAQkdrgpJ1tNksMp8Q8e2qOIl
DM5LyKDihmLfkbOuwzK9msCbeb/AuYK8brGM4jxd2TLfWaZ49Rm9WD8h0iMKoqNqVMPuW79IhCtX
w4KjNVRavFIrFXmYqKVqB6+gdYDJhonr0xgsqfwUYGciZo2vDW8KJ9xosxXAeblLZ5s0uZaoul1W
0oBSma18tc03Lzid7hc/LttXBKk5FPj1LDhub4mNzFXWQqTW7uALVUYHLWTTPvkQaNZuHBjt93OC
g69Aj14lp+lGKN1NSR/RBwi5Wn4HRjgNizD1PD2FkOr5Hw1u0f7Bmlkokq9ptdRnMxlK4gxWMwL1
39ZGcn0C2JNEwHVAQt7ujJEGJ1E9JKihVI+t/64D/OI+dbxLT2wERYOa3iWfQkO74HOP+TKAHz9y
hI5irFLnWB2o/LPSLh3yabT1xdJXWnyI4VIxvwpXE/HRmCmN2oInU4BipRx4sLyL3db6KguiKKGo
ckrd52lJZXQ1m/DrD1a2qfyuGygod6JFcufzKmufwkKDj/oRmeq887thgZvyIW2CaHyMsT9xBhOq
bwUCwpsSwN/1AMeIY0tJ7Y60qzvSF2zTXo+ZjOO4QuzCiI4a7Us75SuKVBTWqHtm99TOKBHdIe2q
Tr9KE4zLfmyDOT0Zk1qOb2xLnS6mSPrlc5dy6EnjukvN59l107JXFemDPO1seNdMVRnnE3gA8/3a
tqzCV5I0kLcazI1yrZYJHdYUw2jo1W4sFfCemMr7sYqmgyu9eJ5otMJfd+bbph5WKWWmEY+bQYhY
WYpMPNGO+9UJlC8CHYs7tsTHuyjeWJDVqYXB7+xQRGeznZ15SkKX1D8W5AmJ3dYRUhexg6fXmFUG
wS7HLe751xXplE2b0TFIyzMy0FnMciO3NkCHtZLg4Dcs40MS8TA5z7he2i/p1tTFOsD95GGMjN41
wbRZEHuCMjihY6NzTgCP42gU2C05XMPoC11m0CoXV1fqlNa3OwqPbA5hqTyOTY6LUPWvHJMpsm/r
epgLFfDG7RYPfQ6wjADCzi2pw+YqWkeAAzVrd4W8wZ5k2cRDZnlpzyMBfndJo2qOTii65WfR1qO7
Dp0z53lKBlkXYl19zjlODyCMVfkZbi7oSKoeR2rT6u4yzySFQgL2Ou4kE1HnalsRBgRREzk2iaby
Ms3UyIsurbmzSo3tl0h70e1G0en3wFLorg8oSjG8n1ic1i1hOpeeuVcOj503jeRAktVwlWmwklHt
ZNIl/Z4i6t3mExrWMReY1y/IdBQeQwscngY1qfa5tABCcngwpT6HkGutsrDGCp7WLpK5Av8LzHPY
5kSXMR1moIZzsKX9OXELrz96t0zb/cZw473AvWaM7vu4sY3JZ7qo5m4UYIfBGdD7gsQtzrhyYQ8R
sjeLZUx8C1+OEpHVAyqL5CmsKTCZ0qDZz2JkNp63tgw8WLOT3IoOk3SUCuUMbdy3ckAezinqgCNm
JbxPxNs4A1vDfYbuBZmSnoD2tM044y6BSMf5HWZukb53cDNA8euQ03plFmZNuRBauYceI9GvbEN7
+3mo+Fx/qMcKkrluVkqCDdiz932UosVBajE6gQ45LgCCkPmIA3BRH+oG0AeAZrPvjF3DDAeFL5ts
AyDNiy6J61rerS4BepJBZRZ+1kYNNB+BrywPq6o290TUFCQfXTkN9sEuTdqcRZ2ir9n1tuya01LV
Pqxx6Eb8R+dQ2H7u1sr1y25LFZy8u3HaXjA+6MGXWoAz9T7zuOf10bfGYXtH02tEa7rHpCe8g8UC
bhPBYcOeDS62yQv2g5O7tJ5rdC4iHPy9E3boPrkekEyGRtaySxhE8fCm2jTtim4sdfQ+iLZ+ua5E
tMu1HJFC9ySAq0a/okn2qgylww8+mDQ5+rCSJGcMdtn3uM0q3NiV55EryjjxQuXI8QL5N99CENbe
LfA2IucYPk3kjsOcRJ5RMXmFWEHih0uqgLJmsaIOXuyq1m+E06a+Rls5gANYkm44whQ/iB6hekzi
MUfC1OYwvRlWtXcULnR7kJpUn2Mmwu3XwfUmQPjiNotTIIGDfCSyn9BFxCgfi1CnqkUDg6K2v1qg
f10OdcRsbAZLnzC6I3HEUbrzORiOAdJe66+D6lKPTxWX88FVjXCF5kp1O0mpmIoIaTdzl026X+s9
qimJtoDBhAzUSXmLHkMS21i0dZP6czmD+Z5D5VGlvICPAjHwbC97TKMxyByrc7x4uuXAxBQ74pwc
MWufcI9lQFHDLoPcc2uLqR+s3DNvw+ktaXgnA9RJIZsp8mjhhfNDdb2EGqvDfGs2+dLjTmR5IHV6
iCMVrf7UhYKKV6uREnN/W3Ne4YM3rGV5G3o6PvCkkf5DgE+T4mpAxzfa/c2LGkX+IraFXe2tP7kr
g7HzuGjAdoU91FpW1cPahwaFmbZwOFgwWALYlOSYlHA3Z8T06fCtWXFkg8a1Jj150/MSTHsL/1gU
h9jmAACQhDPqs0lHKx543S4VrkXRbt+7GrOEz23rxm7PKjYEaIYnRQfkPMe6eWIobXA1RGnC+F7h
aJ/easW4E9kMC/b16hJmxfsQwFqDaBmg9zPc6ZntXlVgx+BxrDCueVrSdjJwBFiFjPJkmeBKDNGb
0vJU95haYZEwRfc6QZEX75DRaKc76Pcq7vINE6Cxh8eaTpqkIDyexZ1TmAPdo5IQ8X1nGTPvBtl2
+pxU1I2nwCKH/TMlBD16PPgYkpyxD2wmk8gF9yOBg89TYI1tPgYbMg/zFFXAsFttL/S1MTNkKj0n
yfJ+k2Cv5YIYjGgaKgcYxOgqmL+J2KjyPQVAlEcDshPaZTsHG6LBdUHh7idPTlV0zVBrtFseJn62
x3UcUnrUwMjdQXbxRl7Deub83HSY4+WK9Bjf76AGJhoN3gCYHuC98TzYTzqKbE7jvg0y7LlLrMwN
jxo47Cf2BDbb47RvghDTmnjAgGbNJOLbRLZOXvFC1wlnx9nbdDsq5gMywJAtcjbNOlohhw0dWNje
81Ab88oNPNHfkorZ/p4A2U72ktc2feccBiuFrIDxQVsIOtljMwwyvisrOXTvnMCDuVsj0ZkzsYjr
AVoBfjnS0teNP7Y26auzb3XavaCoBZQE2DBemwmwguiBNzM4rDUkt9jMKsjhrRGvqsAULxHpvgP1
9mZAnHyCZSgxYZ6msIHsdz0GOcaekt5pPNg5aZV+9BoPDRNPrAQEpkdJur6jeOyQRqW87rYXzD6A
bi3Yyft025J7jq4ruIuCEjBiFhN4z0W3IZyIDqSNY3Xo2mTi95scoZsOo3WcP7nGpsDvOgtrjv2M
IOm1zkIHIBYTygiUKTIZscDiTvfmc78wET2OME0w0f5m1Bqif/McwfFCb+nS5mnvXFesvb6l1c0m
vnJdsuHEoMN1x2lQlhbVsqrhPjJwmcl82ZHwxDbF6X1gwjDYY7Y4N4UUVYriWk1GAR6jfUO/+ATZ
9HflVrX+GagymwGX16XevtOB0+qr6kYiT4RCongijVunC9T+en4vYSVdv4wDZ/4+ZIFZf6wTb9V9
s9g+2W2WCwAgKWbUGQZ1FjORBr52cTnN7GJJb1w+r4gjPWm8hbawWxR1OTjtMWbdjN04lIvYp6Cv
XuWC7PMX4rrKXPS8hcM5QZgeKgLA3iU0Cum8Im/eJKz9CuQkAPzERaAMIEKUYLkZsM77HYZJHdAG
HKG3ZsbdKpE00AvN1yAINbaJmDRkDorfnl2q0KtXGZDb9MEkiwxgE9AkzXd7uxm/JxZgGzTgvDpN
Y4oihOCkk++o1tFsc1YBvteZlQxGDI4ifSoBHkoKGvEArBhaTeU1qpPZ7XF+wsJwkUOzvM2tV/5+
3JKef0AVEDOftVNrzysASf9BJL1aHnBdV/RoUKdkPVxkpgwJQ5UvBgqAHpct5o6PqIrT5GxqCASu
GG300KkjtWBD/z51aM050jAZn79YG0wigx4ocsA0VQfUQk/1M9gNYVUsC1XLcwtCIi5ERGPAcjFd
RJm+JoqkYBMPBGMowFylnsY5ayDTY9koMP6nOUbW2r6hW66AiaErJfMXtGRbE2TxDAJEm3Ecr/OW
VXKESCODt7xy1d5D1YnEocGzuP4EYTSQ6cw6JONMhx69RtPmboLttzujG/Y8LDStwcAo/hzR5Sdu
ZLyyoR8HI3ck/diy9/Hy52jM0U/KIi7p4g0a9B1tngV6nob/Sf3Jz245Iwzl0rJJkj1uKYJ+NV3I
xeCw/KPk+H/i9oTr4Pc0GXTd0Qw6F+ruAJtgqsdmvutdMMKmzYDaAkxsaeGpn6RT9OgNUKIcSb0B
yQHNouf4119L/P/mB/1srVN5AG1NoJP9iKBSWTSQD1zAvJtylEsY22HkJv5Apv9PmEjh7R38hoyo
J7MaRmm8h5p+St7N61jaQlVNzCC9RicGGLwOJIpCvw5/IDH+J7ywn82sWpCrcJhHfB8LBFrM8GzZ
TYC1/uAD/bNX/4m6pRDWZ5I65aBd9F87Hb46oco/x2j72dsHVfLUq6rke8y6UK/r9dQgXuhPvvhP
9Kw5DOdhtDHfA+7agfUIjDUEvvGvF9Q/eyo/7fPSY5DB0ybeVyQwuFKXEn03Lt8/9+o/7faoUxTU
GjwXdGowtp1TBEhu47t//eL/ZIX+7OsTa0xrlG+xXOokjb6boeldTuI1QiiPiHqVKQsq8xFyEq7+
VPIe+dnjpxaVS2B4wvdIOuUf2KTNtQ2Bzvz6gf79m/+P6m18/N+UO/O3/8Sfv41q1U1Vzz/98W/v
xx7//eftZ/7vv/n9T/zt8DZev/Rv5ud/9Lufwev+/fcWX+Yvv/vDDoXnvD7ZN70+vxkr519fH+/w
9i//f//y395+fZX3q3r76y/fAJ3Ot1eDcdXwy9//6vT9r7+EERbtv//29f/+l7cP8Ndfzl/U//wf
//gDb1/MjJ/l9C+pYPSmK3Zvv/4/UfSXFGQcwkICG/AbyXNASGj9118Y/wtc/UiYCIHwK3SoWM5m
tLe/ishf2A13TUGUTXEjQp/4f97P776R//qG/m2w/eOIEaP56y83Hul/USUTQXnMOXL+8B/asuRn
/bqN2Ky32NjHZZ3HPDCVuI4EWbo0CZP/1lrDr4rDlKcUnyUBVewfxLJtAkjaVkv7BAj7CRlqH4bE
PP/maf/90/3LT/P7X/Gru/VvznqMWW4zRgteWht+sG16Spv10waY/L/3a1gS04jBNJAzzkXyM7l1
BfpQu1m3jxTe8GHwQup+p4K2+G//FmDK0KBFYCOx+FcR6W8+zCoi4UPg0Y+uO0l+TMcrHf/gef3+
sAQxIonxK0AIEhFyV8jPfHc5ppq6uGofh3uOTuuPTsufKozb6ydYV4QDK2FgoCX093fvBCCczHBg
eMRQ44IIhrP1zY7b/g5auwdGh5cZyC4ZSTaqZfevn94/frQ0ilCvCpFGcRT/vLClH4izMiofiJeX
DnSuOfij0g+Zd7cP8Nvtg+hwBoVKKgg8zpPkZ81WG9OWVMGUPCQdGnI5wJgTs9nmOEcgyo0ezjuS
rd3HqAUqAMCagXjRhiSL6hSshdQl2RBW3SW9dXbTsgMTrsy2JW32qqm/cUNjNMs1OqiUJOUejuif
CGkBwXvASQV8J9hJjwv6j0BrWJe46Eqa1ufGQnathZuKynBxB45UMmfWGpA+OZEO0dOhuy7j3L+v
00YdVudllQMt/uEnj6HpAPeDc0IVggT5wo5pK/xeO0ty72hXVIF+ATV0qTPTG8TeLE0sMMwbN3fu
NgYFDxCsA4McN4uF+qR8yg8LCMkAM1K8QuTTa4PdAscP3eQj5A9rRjA8B41tLj9QMLOgWrilpCSs
vhg5MTSwy/ggoGR9TjoyQptsBKgRFpRZkKshnhDb9MImP11q1sfnJK70zhoI8rsBrjcNaBpfmzSO
zgKWtZinwDiIS5F8x1Xqcg8+elEpR3a+woBrFWG1o1hIJyEkPQUAjfZarN/6Bn2NGZZPSQ0RAevs
vEtvA0y51tMBwcwCVtX1M4nUx6oebhxsH+9b2FrlDjDgXWUqkAsRGotxK0UbN04ST6pk6kJMMOzm
eJlyL+AuOVcjCIt9nV5Gybbr1CzDfuZTm1lwvItKr9OxlpIXZdJ2Bw/tUeYqbY/j0sGODiAuxmlz
ZbOww3tArAe9TKyTJ6Rqg/UkpHjy0wi3fT8zk2/D/BrOBByaoO32hoI9FwVkyqpJzCdYTqd3obTs
PtSO3OvY8ayTfDvDgiQ98LJu9vEiVb55IoppSIN2Hxgl2Ftr+SXVwwpOBGkzSbrxOWaEYclY9pbA
VZTt6lv3aPrtI/K6ypMX2p1XThmo1QZJ60u6PY80ne7Ay3Y/Kiu+Lj1yCaG3jvcmTfuc1srv7RCa
TzAiJtfO8S4XVVwfYU3T7RBNTDEp9yG+04Q+rJOMT21iKIhqsckA3VRZXE20GDh+DPyG19RXIP0Z
nHojPP32NEz6Hyn4RZniYNf18H7eQTIQ33lst9MWannuMKhAHMKqTgNiQaDfgf1APAP/NC1bTjdi
4TN8gEEfqpmhTxr4O5AtAbQv4GB/lkuJyVGldnKDVQxoa+D2dgZTwJXb/Kbp18j13A0U/NGZKXO0
BCSFsAJtDA+5P/RuqN6AVWiM/2idcZgrZEln4bHSTF/EOovdwMnTGG9DwQEEnerKjtcAWZenjtXL
TlSgCHapSE+0Mesl9rjknZvwhcdDhX8ckyIcwTnbdNxkEsysJutlqA+oaNwdDHN0toa23YeVxmmt
MZUfVb1nauzzNu5D2FyuzXkyLC5suZ5BLR7aL3384kq8h7mp8rJsxvt4FcBnqeqzDvak+wpfXiZg
LtkO74XjBTjDu8qDwmQn1+wW2n3XVflupvEc4LAc2eeo8rpIzPICijbQzqEE/lWPUHbApO4Bg87y
2AA2zkJ0fGfegQMbu7Y+6cWux35Ejg5YAPPFrmrLAdyMhZMQOmPIXWH8OcvlSSv7DXg6CATlLB71
hFQHwTQrFIUNdWNielkD357ojAuLUdserQxAVpHQHpAyqXMx6KUAWy2twYbAnEW4BOwVPePcCueA
fAlibu4wQIf9Cw5VpO7ABKGiEDC09doece6DzRBP/U7KXu2jHvnghGMAjeyW8TF0abQDkCaPQzzE
F9DVt309Td+3VqX3KciF4PSQMQctBObAI+fHRY4I9kSGJfjpSmSQwjR7voQVYJjhW7QQm28R23I3
C5yJney++rU3Rw+w5Cmc3PIG9mNXgyPDbtk9dnm/qKm9w+k3nYAH8TusrvjOIrsmr0bOMMdrmwMa
vOfRQsupQFrJoZ8BQydcjvBETfbdMuijc5icGLqCeFm36QEmw34XDGOzt3RtIbkAjuQCPEggr+mn
Bijbbmyr/gRSrzqy2FefQg/qVTx2oHJEtn0EL0/sGlVOOYWLDIaElQW9eOlzr1gDInBUg4WjkEQ2
BCp5D+ZilcuxNEcT3a68EmdbzoEB5xJzmY/h2vEoa0TgcLTjLsjWGVZ7IPfvJdHxkVjavUtH8L4y
Ltdm34BHft4mT66zfByBnbcXMDHcN4NIWND9U1vodmKHeJqeJ0hA9qAKLLgd4cIH4cLbMIKO4gZU
RLrtRzDYQgL22WJxdk1gysHmO5/b+g30O6zpGJELvBzIMagHUNGCHoA5D5pHn9CvMEOqvkeLCwpq
SvMgknb8CtoTmIR1HDRFEHl1TVoa4ajm8tDTxZyAkIZ5ELr2zguCR2dRM9ix/WaR3kZ32oSUF2Dv
d081aFJ4dq6tDsDjmijDrT0VBH40hz5qwb5DWOqSDaD370fUE9cRZcEuGajMwXIBoTnVyQE+UO2e
9PW3qkJyIPNTdG4D9sHpMbyMY/WV4EOAXWcwoVpBNQQXFmQTm0G8f6Pv0/EdmAtguTYS9/UAJ5mc
l/H8NCS2hr6Kk2vYzPJOAMKBdIKvAl15n+L+swqj435m56AGzdz4BBOnEkZRWPjmyUsAkFUJC10w
/JAEgzEFOO5QYhhLTE6RoLhLxqX56ETQnvo0AEila7w0jz6Tda4wrRzB9B2CYAdST4j54wqa1FK7
YlpAv19M+6Nlpf5S8/DN3f7nuC6wcObzUnclSA2Ydtzzyn1pYxg3wj0DMygRyaPXk3xD1xeihhDY
sZR8Y239ZXQ0+LKAJLi3DPYdQUei9zeLXnhBwnQ1k+06X1UHM8ehXFwhU1odFwbf22QWLm9A4Mhd
o0zeiDXIDZQpOxD5ZSH0gNLCLOujleRLBRWJy+pKfw3p9sb4EJwUOJwzcjv9CoAsae488Jpd3C86
d/HylcoEn5k4nCAzNDY5gHFcj8HirnC84xkF3apYo8UPRaBGcYCe4wEUoCvtMXgibKfZq64+YlCx
a6AFywIclJlbmH8A/SwuSqt+BP32poNgPlfWAKgPKXg68MO5Q5Ux7ns0NBmeYgRunrOF6QgI7HEC
2CfWS87SGWSypA0uLXrvYkLY0BE1cHcZcfJcCXZS5m/NLuOS7PWkxhyyMZvRgRBUUZh7HaCMdocF
IGwRE2hl+rZc9xZslROlPMx5Rz4PYSePcDvpcovJ55l21MJtsU/P0xwT3JQVnloEmSFtVrGXnm8H
tpU4mREMtG9k/A058JjfEUBgosVBOpaOHxBLVL/AtmLJFEWt3sH75AS6l8lJCyJ6vKXpfR0kV53K
LR+HLXit5Mp2NmThawMnN+xUAcgWVyuYpC1sVc8WNs4oCNcYb837M7gzoKFMTDyvgpksooG/SOmh
R2PztwFKxnsHltOlkexLHKLSanqwi29KlgZsiWo8NkLaDFXRWGwK7GYQ6zBVGyw/rsEwv8ci6e59
JKb7elUgO/YqfNYM9Ws4Wo5Ltj6BmPaEBccKYlLxADlT9ygNStbYjy++1lg14E7eLBL1adD0gxIz
282RD3dEDj8wtZl3cQo1CJhTzUHc9E7gute2GHu2PsgJKRcJMzIjqll2tSvXUzj62uQSGr5XyJfW
fYrg5TpLYYKRgzNW3tURZFbYZhZcE7rAiHPR5WMsIXZYKl5dcM6tRySFgyHJW1hNTOB6oAgc96Fq
EJ5UYaSKQ7+cLwiTkJkCJfrUgRELygMZhiRjEBE9G0P5t37o2l2vYJbZYYj3/mZf9VCNEwj0iRLv
R6yVnUDkVYUFCZLzAETgNBoCAgG6ozMUYvxgDHbhBMLBOSTiO+hQ8W4aeg71XlQfzFTXRbvQao8S
ge8GzIezkoGyyViTgoMeobKo+nwbFQXFclSXtoEMoNMr6JLT1Oz9tH7tVrDy21atRzBK33gvtktq
sN7nsU5PdcPr6+o5xDzL0GeJRqlI2QIFSD/cDLKiKo+UiYpyg1VnVrbR9s5DEvdQlksIWuOaumLB
YO1ooRL7Rjc/7yl8xQ/TBmEVV2V7lGu4fG0Gijk2Gatd1BF7nOSwPgpar68txhXnacNAiAVbm6WY
XFzAXkNXvDLQAdYl/SjjqX3BmA9sqmT2rqiDoDs0cUXAOkJZ2qT0mdfrWBUeMslsK3n3TEN11KjA
VRciqQp7Fl3WeECtVp+5oD3cEJAkhrav/AilIjR6mOId+P8i7bya41bONPyLUIVuNNItJnOYhqIk
SjcoiZKQc8av3weq3T3kkMWpY/vCZZd92IOOX3iD0QzrvPGNlZFH5QrYADSTuau8FozottTnT2Rb
lpfX9OGYOQR8fWK6/eT7oBoiMfzIm9xaOoTN3ZzTWoutxXonHYmZU0SlALuVKzcyi6OPCv4+NWLz
prer+MFi8xzoqwY71fBeEYnGtyijjrfVbCpM0MZvmYQLXLpRuA07Oe1cq4bug8TspheoyEB4JgpM
OiBTZmpd0bRu1pFFGAqt2aDjKvD+KbPDwLndWdrsrIdIZNuaO5L+oDpFGAkfQgcSTZoO9dHSx2Tb
N6JYc5nJazuuWwCTQXhb5FZ9ymVqXIk8NzeThRaULCyxTps039cli1fFJKBeGOFullv4a82UtwB+
Fe63Mox+a4XeUAkieM00gE0JCLIWiN0qFeorrKF0X8EO9HSgnEcJVInE0v1CKlV4VU/k1Lehu5FN
D0V6rsTa74GYzr6hNnImLF8EcQ+xhLKkZMet4Bgc/Yh5yVUk1oWtEJILhL4OQ+uZasYjrVPiMJN3
Iajn4SZ2+3LlNKYLY8u0Piv42TszQKE9go27UlUx7IERlqsYssFuBE/r+bNGBtBp5uexzWiWRnNA
viV++ZqRrErXVddZnP6cfLM+9Oj6r4zZH+/ov4w7PRl+d3bn3k6lBibCdJdLsRihzNO5DheeQKjF
+bEwbHcPumTYoPQYrprJxjrHj0mYQgWxrLPVEyRFpLkiaX6TbgfGMfGzByYuYMrH5Bnq0LItsu+q
N0YuKOOWQ2Jdo1KV0BnU240EiwKfwii9rrCMdV2Qe4Yl7Bf8l2BPFyC6O4dMrSpR+jTpIm76NvFX
Qd+lntaFPSeEBHlsNW2l7BmYDzhkz+rb3z5EcoDxnQWpkP0w54S1YUIi7w9dsHcFoNION9KrIhiS
rRPhOlPBqSpEc9CrXO45GKtoUAfQROadkSTZo+bMOCm15ZfErf2NysvAK/3Z8tDEjrcIUvMFIu0p
NRXDxtYadYAq8ITTt7GGAzWA3G50GCwJXXaIyiuIrcNNqZTF0yQXPpq20eOs2Tq6MVDbEnIr9UEL
gVvKcdeHrYtyah4yqaTDh0FP2tXkazi1iAR4aOvLDTpaOWIES2QKb8iL0yFb2z40CwDy5gIu4sYu
JD+hh55tykA72EX3x2hMyAeIIa/r1G42jZh1L3Fgqye9Sh6KmJjJBqC8C0FsHLRhanDoHfJ91hXB
3qoAV/TKrTcwVtobPoEW5KjSG3wpxPXoj+2POBbf+hKypTO20B5VDmtpyAD1KoBXVWirHUoK5OZ+
MO2pUJGeR2HssY2za7cJy8ciiIs7WM1/CkGyBNetW1k9jNJ2qOM7V8X5nt/pQkSD3ZJTHt30Q1Hf
ypJqvGm7zX1UN8lxUN1Pm39xvVEdSWWU3JG3oBrZO8FtNM0JEZA2qUOFhsMWCJq7T8qmOAIegzHc
giINfaYbbER8ZcvMfnIDXf5oZ2PaAJLtvLmZaNRVhg0Nk4MZh6XNbQ3S/doP/GBVjmbnVdzKnir7
z47A8jKvYujndSv3QTNlB5tZuoM8wjlw4hocUCVOZeuE9AEbnYDSj3YDSNyNJnQ6j37nbvvWaTx6
B3xNpbCbmrtubwVpv60i51ulZLvLqXndI+8+btyoMrajZO8CSwrvYjPqd4U/il0glneKXG4L701s
CnC3ZLeoPxDnPCFVXexlb06wBBgGQGZ4CpQoDobmWDe5Gpq1b0D/mkdprcHfpVDjxmAHkzT0/DJK
Dn6aUHOInWTdTVKtA3rh+0Ah5VBkHejQgTpC3mZiW04UGbCorX+Bpg0/Icuary02qidyytR+tBSI
SQ+HlVYb2zmkoDHsQq1cBxXIbNRzCxQWDG+AAob/Wyqvkz5FzcEWJP30mAnfgjw/AqqT26ATT0lY
UUyI/QWm1nZeNMzYVCQafOiwoz4t3dyz9Br0ky7HKzvEIcbXZmoNdlFeSwcYvosS6w6CbOKZyipu
5hSmbGtbyaqCm38fBk6xHwIe9VnLf89Bkh24aLst8KYW4ZluuooVIgZBC9oYR+F0x0L6+z5YckPA
s+tyNuEnpr2zzmygkKFhjVcD5lhXMK/lY4UbGn84ACrphDqWoM1PCuM6ZZdZ8wKAMhBJyznwZsgh
tL95mjotEbtOJfGq7M180+cURKqo/kKwG68n8qfNNMa+B5nPPgSGKx6GCeqRUIOH7ciACgERm1CL
wISDvyhpY0v9jnQ9JQv+ms1yvC4N7RGNkH7T2EAeywCfOcfvJNR/O/NGp6EMNVfPKqVW0GuNvRn0
Snh5PNf3kktt5QJdmz1pT7+Hpje+y152n0a3mTwU2oN9AhFpXalK++qTIVzDnszXEQq4a8JpfSES
qm1NLQ7I0b2eQ9NX2k8HvTxPUw2vtNVY+0H40T01ytArBGurDG26CQVK6VqP5QRMDvswZnb3CKbR
4O7Ru+MY6WrX4LK99ce8XyV1hYiaDh56lO3kGU5Url1IpivgEWwOq4uOQ4Hud58hxgJVon6Kkkkd
a6qan7oqB0zZNc64KtOkuylMqa2BwBsrTSvkFzosPcgngkAvL6qAzkFugsMCRO5nxRX4Oi9p0/Qe
PYCvdb8U+IcZsGqI38ksh/radqmT5M5Q/0pA79xBvKruZEH2CkNowHk2+hLPfnvskfhBFDK3QFr4
OKxjoxTba7sajE0uiXRUFxSflcolhBvdaaFSuwGwv8Xs1rFhQZmFfpuP7o9JzNauigdBHSolKkQr
YW2CqT2KYZ5hednVLpZxvx3I41eUVXWv0aZka2Bsez3G8jmEGZ9S3gCdOvUhUPgIHZvRsxB1uKtR
ZvnWJYV225kEWe0ICkwHOuhxbvx7gxRxC6xWfjJ9AYC0timPUTNAXyLEQc4BJHxsI2u4RRK02aJt
Mn/FyXy+a+GQhCSFjnNtDOXXqs+DtSPq8hECuKdE9+yXwqIVwVtjmFH6w4l1eRB+ONxZxFsewvH9
3g9nbW02kfjuuJn+h7Twm5n4wy2tNf07+iXxl9gqOjC6FFavLBj+Hl318KGi9LbDcxGmfQT4Cf1c
rhBnK4CR3rLxvhhNAdhcDF32qEMb8VQIKxCM0ozKDoI3OKDaMBHi2q5haQO6/T1QTdq0WVQ/Ss3o
buApJutRuO1OghnxfHvOjo1fLQnc1GaQ//siHck25gjiEeWzqaHp1dW2eUc++oubtLvzjUigetM+
0FgM9ylPCDVg4g3s35TXF9TR4JLCL4KEsw5nSkVDNrdc1Co+dZH5Ux+i9EgOaoEw9Pu7Wo9IXCsE
MsKGUqMfKt8rq+GnSXN4E5pZuIOq1gMySYV2PdGMWDttOa4bttd9PFBr6BuTYNdYgpQAthJyVAXl
K236KZbOeqohNmIH1rNt+dDu7awf72C0aRtY6PIKH18qIakmVplGZRuUOcKHGcpWWzG5+p85G8Qq
dGX6IJM0/lRD77gDQMBRIBKBNtC47bfWMTbSjjbpd02MMzcy5CTXyaCvDCOczij2Q160qPvZilQd
qEMP96nusJedwXCvuMXSVWLX4Vc3SsorY+7a48CbuqrieaEIONpNMXXA3ES7h5mFNCP9rw3ZW00B
SyM/M4t8WhWlNI5IaTS70onbVYm+PTlDYu8yqJWrLgC0tnbTYfrcCSeWNNIo4tZ2CH9KInvdOq3Y
gc9wvKIz2jXsFue3NvXt1ir85V0nT5PLv+VRoUGYK/hegz5amZTffaMVe/Ctv/CqmK/oGD6N7vwF
Xtmv2OApsvX+SxlT/fS60DG61VihhkOOYBafHVDaRTHq7Y6NjkWNpkMYHttmXOkUF75UmlC/4kpO
0Rpmj3PtJ6FB7EG1q4isjIghCa4b9OpOUzpnNL4q+8qxvGnobiJHljsdP6kbftzsVWNspDuZVclK
s50Q27ZC7JvZRwKAfKlHhi4ODPjhyTjtWtZqZ/lB/y2MjfgaqyhU0xsaOLnI4b9nVro2aB7eUhOZ
kdqw+gB+Ie1JIMBFRjPP1b42tmuh6BqOexkU9TairbztRU5vMdTntfLbcONoYXikvpxfUdbJDyZb
sd+pJO8OYOAr8iEbmZFBaB6FGfYlvZNTlfTjPqbwvMlUljyQzgXcw6rfjq417E1BDK58CcFRKXub
tX6wLbJ+pmnPFdIhOIBjt0PXbirmfYaO6NoZJDkD0gWrPnDgoScGyluJb637wZi39FO+R3Fv7oLC
STcdyHbDM6qYRN2t/0SaO8M9DZSkFo6QxapeIj0jD2AapfMPoFr6L8rhesvfmupPPRSzTddhs50g
TLsNk3Yg58hQYdXD+qb1UX9AmEauNWfIt3Zjm0cbxamVslpMhnjb6IJHv8jSEfyY42SDvytEUTer
1xFI/p3R2eVKL+lO6e30A6VnEvQMqaxoeRwiB8JAna/abvo5CKSN63phs/bBJ55M9cWfpowvspKv
zLh4dqsMGai6AseQGBElDsReaJ1Ciiqa59Syk3uDptQmG1NrlbgifZg613xK2mz8ojVmW637EX6l
G6Ry3QAr9gBMN17VUmy2E+vJbAp003PybvQJQrifvTxCQUMNIdKoczk2fUpSKbinrb3IS5XwC3Ra
Pz80KJ3hNi40G6AmnKf1mIzfsaVyQITHBaYkjdVnBLkJgHvil9spEPAhpaDQKKx6K52h3eOB0zJ4
1++zYAiulIuAoYWR/NOUClP34lAR47j2cNdV0C9gM4RHRBT071qqiLPMxi+2Zj7KFXvNWI+GhMZA
1vOIppiJkEDmHKfOBIPgiOKri2k7JYFpWk+Wale1r2PfodPf7sIhvsr0UtKPtMY9VBng95phb1uw
ORttKNodv2bcTWifbC04MF/rfIGI6766iie0uFI0ax6DLCRHiMHyWwGtS0hWP9Fw67zGyrNVUiL0
kbldfwzLJt/Gos1iCmzJyQ4cu2ezEmthGIasXtTVZru2yyl91KY0BlYvnZ+hr2JCByROyjIqtqT/
wy4bRfIJIpO7F3oV/RwT9LVQ4ep31OgGUs+s3cx+mTzmSO08cLUidQd/CaaLWwiZeEmv33XSz7xB
7wckleZoOvGD6OACYZcwPyJE2agpsClrVg3eCcHl5OxMs6y2bmfoG9zGYvS/NWM6Uk2c131o09rr
1LQ1jfTWiPP+btRKc9XWxq/MhvCNYIV/Oxh5e8TxNT5AqmxpVhULHEczn/UuoyJa2jqVRNi60Cg2
djjMtQfP5XdItoBulBasDInwog33dNZzL+yHVR+ZltfDtiDHHSnltRoloyLw409YTNgPSTrEv6jn
dR3KoXN0T+vRX00clR3gtBnurosuHds7XLnwUrzCqMPblNYf1fpZPyAuYnwVRerCHkyaU171EjpY
J+8j3aCNWVp3PdHSySTdq8DkpNgKdBxT+Br5EjvrG6kb1aFI0noj6j0E32MQDYvy1MQhCbNyWluG
jiYoNq/UU21RUTd1xHzCl4ETX4UZ2mN+8UtB+6bxohlHq5DWt7BHjXcK0obAYwn6CFO29Ato69nU
bUVnu1etaBUpqvMDFYqFMddN1aqsuUpKxCOqOEDpv/N/RwHHPOb/sNdxYE69jGwNktNM0N8s2l30
QxZVFDOC32s5w/SlLNtmL5EoSEkoI3+XoU4Dc1tot0nUgc2yw3qjtY1Jo6upHovCZDJ8DLt3Zt2m
f3qh/Ce/kfMpRrLmC040FLviQKNcWdKhSO0HOCGAbAhZ/53YO9BfF/oEaEB6fYalzAUT+hLJbi6v
dQoy6rOtHb/K6YIC82v08du/DtD15V/vK0Qz4FqFn+moPkwjhQUUEfxQ3xTuCWe6C+DGM3geqEAD
BTo41DaMZxvS5uvRtMFAvNHXs4dMP6BVpv8r5P0COrSkroO1BbVjGZgjvf7zpjkqLaIT8tAPUDNO
QEUuQEDf/n5bOmiIKeBtluOeO79EWZxJxxfmA/AYtMdWC+3vYwDjGTKXT3g1wjmWFeWcAkE9RuBG
CnmoB/+bxSX3LweRQCOxfXCFaZpSume4dqgflgEVsT7ZfIPVb3pQeuISFPM1x4PFkGxawYpYtE4c
89zKZqzQ0NLlUJ50c9i01It7HSTCl4x+/Mdf82ZRpKMvcGbArLorlX12QOIOrktPj+EBnyxXp770
r7g+y4e8/vvnRwRpn8pAAvGhmlGJusKq+MIHvJkpQ+kLVNYAMWvjPHN+KvKyRUepij8N+vSjpluZ
iOdM2HsEIC98yuvdBQSbDqllSlsxWWC/zx26dG3xXhuBY1ZYrg+0WLdtcgGB+/pjliHYWHIBAaO4
KuS5TjegdF9Mbe/ezq43/qrntd9sUJD/eMkvDXJ20OcsLZRvMIhCRLVa08sxopV5CYp9aZRlNl9A
sUkHIBJng3sLuXoebn25kqBhugtOga+3LxPmOmC6AeETknFk9PPta6gZUZww+lREGH4G41DdxlMf
7P7djLmOkMqyDWXp3MDu+co3iWhKXa/mezoOAbTMKdklUZ1vcYADLiPT5MKeXvbsPxBpRwBhx1qF
a5LDp4R1btcUDSjjRXYr7jMsn7OtOyXBraOX+U0pneBzZ1v5zz4ZHlE/uYjT/0u0Oh/bVg4PAe/m
ok/7et38AoSasgxxn9v7RKO3opNLDj/89D6d77OwIcb/PICuQp2SdJtCDRFYrR7jJLpwFhYrmdc/
hLKFLV2w4qh7vnkuxIA4IBXA7FSEX4VxmIcntyGhvpfNk48uYQac6eNVPoPeL9P+asTz54NOehwO
Ms9Orqz9VaPi69q1vGoKfyGyQleuJB2jl3OlFc0xK7vTheGXvfr2g8HFO9z50tbPTsxkRC29wSA7
xVV95Y/VUzcDeKEE3UdRBAXVt7yuB8Q5ldYVhI1Hjezpwk94b86JLbjnCANciA6vFz9KakO0ZGon
6nK3o9be9GlM/VTOf5xifrJK+lVu+AMZ1ZtiNNcmrBTP0mwqxfGPWLP2NZKZDjpnY+ashKyP9Mr/
g03hCqIfaXDoIfu8/oFdHwCXBlVzQnHyZM0LF9N1vXYR4M3B81loS9ZW+wx06cJF8+7mIAsVvP1S
WLzJr0duykYkKk6zUwKSsZmIfnPuaLgZmfm5NJ+M/rvTXGvjBTdIsbyP55vi5bDLNfviGp1IYMK6
ZFP4alzl2r7qf47D9yk4maGLEOiTjwF32txRxQZ+fSme+muG/dHoZ9OtF1EB2jPLTlpCsWCOp3sT
IYJVmAEqtLKfvQVWvUUm2BtCcESU4J6pXvxOe+uTmdorHrtthUgAQkIkYeZB6VRBRlGCHaqeh7DW
wLTq96Y2gZHu8k05MEY9Z/dEDBlJKKka6qGEYM526rs/RQZm0MyD1QKy4OZbixyUHG69MerVKF3U
t+GoNmqenwCAHZ2EcrwzlOCZm3VWhFv81teGwYYJwmQ1yHHf+SW9SyP9nPrBo5Xr935SEsDzj4HB
o7Q/rUWZXzmV2ORW9VVYPlLaFE/H3JkptVoJJTLAJ/AlkPpAqc9HmBsUG8onBdpnlvzdV+oHsEdg
30O7qTOY4FNxjGjZUtsFjxAEj1XUdKu4kV9FExxt53dCFStV7hdLofQpun6HPhPpLz1JhPEEvYj+
eirU46gN13lcbQo6kavebjdlEzxcuAjOX+/lKnRdbl5hEekQHL7edtwDMzV3Kz3plnNPnQTNJXcs
qfFrV2Mgd+EEXDAD62fNOyOej2L0P4cRGpLU3Rpf/sg77QTa69IN+fYw0AWWwrGWFIKq5dn1ZBRU
XSJVlKek+mXyErBOiuqsJj5X8dalVqhNP9r+0UDAf6p3F6bk7aNMdR8+lkmsYS3/6fWUQMiPewt1
hpPea/lxplGyNTQMhKJWzfRwR/0P2objz9ltAUXZdXnXpvNPqofh1SzQJNFSw7rqBre9q6sJ/GaE
ujOWHWqrD0n36+PfutxFr4+tKfCeR7PHNQylzqOiyR46EfdtQ2+DA1Q2W93ON5m88Fq8nRBTCIEu
Gk8WfDF1FnuFLqioxenlVCLbgQTDDxt8tGk4J6NPNnHbXNOR3378YefhHvEIQzqWgDjGJjin/WpT
baejYMhkHuQBGJZ21Ctt+PrxKH89X17PH0utSIEtKgeKRtvrpXZAetH7NYtT7R6i/ldUfHVmKGcu
wsTuPXLF67i7QaOXrrhXVLekJT9rdKHMOb+uxzt/ANHn92vD+ZEnNA/zPyOVmFRD1lbAwEhh80FI
C4xrBClXo57cu/EF1ujb5YdjJyRq4UwVmcTZUxXFQQkpaypPs2qP/pTco2AWwX3SLtmLvfMoIsAi
SFsEj7JJdv96ooaoELWkHXnKU+AfCZWrX1T1032r2b/GfMzuIleNN1D+piNgFwBM0XjJvvftLuQn
QOvlQNouOdPZT7CwBRnQqytPUfVlGsyHPJup0lceABY3fVZ6emHXvw2RGI/wgyzAJOc8d4rXUADW
zYTJDXLXelbDnFKTn9NNYLfh3ixG+TlLakQmRwGWCunp9cd7893PNeBnurYupDw3udH0jt4iyjYc
MkSIOqSuUDTNH6IWdTeUQg8qyNeda124/N6eOz76L11zORHkBa/XudFDH+TIMslhikBeutbs8d8H
WK/GODdiimy/1Oa+LU9K7lzKre2kVqX5BYQE2FxUON1NLlCa7vILd8o7p4WU2yCvUwZk6/OwuzQE
/A3fYUaF+9g7gk5U/3mmQffxwr2TWJlkj9Rd4YHDUD5PIqsI4IbM7frUCPOu8fPPiHACw0j3Qdh8
AkG4xsv8sW2nQ6vqbYEdSIPI+2iA9Xez8gHVvws7aXmvXl9yr3/PstNeRJbpUGYTnfCagBbNf24n
dg5IDk9r6u1wyav1bTyxDGYjN8XLDQL27EoaqdLOEaJdJ/xPD3oBcqZrD4hz7VsIvR9P9DtD8fhx
ay+rSfX1jEAdTdx/E50uHr/4E84X7ikReHAFsfwT+JN9YRbfngxeJFdJkiYkId4kbYY7ajhwMZpR
5qe8V58MI7xw44jlCjtbKeoP0gCpblDDPk/JAVwoEJJzc3KyP7UsVsJ/duWf0SEDLCEWjGuVn2bA
lLEb/gdf93Lksz1iAGILHGd54ptyX4nFDAQTgAsL9vYAgsd10RLjQmUizx8RLH/sCgyHeW/3fQXt
2LBuIG5kxzlK5wsv49u9QeCmm+SNhC3Wm9XS4h40Fjawp860Z2IUwAuhAVd4GsJiXVbJfOHQn50x
ujzKZdGIpHUp3277JBCW6HDeO/XCyVdanpW7udPlJkmncoORTQfDojH+VVeC0hGdc2qIrkntVS5q
Ba8Pto/7DWjAzj45ftNtfWxMVpgVJcfeHHDpY36vkkFLLm3Ss3dxGZVSjYMmB4RY3Ti/Ro2Kykk6
6toJNczhoNci2bYtpKiuELA8mkDcaXY0fCWfhC1MpHzlBE2Sreo+SZ5mOwGwLMMZRbduSE+YsgTH
LG3k/RxEvLRjEV4VjriwOGebgV8s2G0ucR7FVuLJs8ih1FPZBW2hcXZ+JNO6g5pT3yfThXft0ihL
TvPimlWVOSPLmWunwXU+6WVZfLLCxcgwCLVrXS+M7ce339l9RN2QzwF6zxuD1IlSZ7cfmuvGAtCq
Tt3kJSOmCRcO66W/v/zvLz6nwgBIVLpbnarvLcSA8L/8+WfvRDnOhZ1p/Hw1bewUdM2FC+2vGtOL
u/TN/CzL9eL3IziH4ujkVyd3vne+uOJEUk2LCM1a6D89AO4C4rynvs7aw3+3MMtV8WJgfDnGouxU
dYKGI8Z12V34sksLc3ZVl2U20Is0WRguNhCFl6qjl/7+2a0yzdOs6TMrk8+3Sj3owX+3scyztprt
dq1dgLs8ESaB0r0ttQvH/eyZ+d+Vt21easoaznnu2ATtCH1Cq06O86kqdqPaieb54zV+c93/PXz/
P8TfdOnFGutJ36d2EdQneJmbeIFTdHjpOV81WQKKvdS6u/BBf8OGF6M5MJvaaeYoUiZ2AWo3B4j3
H3/QpSHOLi8g6K4xLacdxn2OhYu47uYLQ7y/r/6Zs7MLS8R1gBYFQ8A0Bwzsav/Rvvrn7y/jv5gl
H4+hPIFYeBqSfZ1tuk//3QydXViIp0cCx/T6RB4YdWtMH4f2v/yCsytrQCnZilKnOtWPcuR2urAA
yz/+5kZ0FAQSSYAJzv/1BJUkm0hsNPVpzJodnJcwxiereMLp5PTxVL270i8GOrsBnQbJAGRq65Nr
32kIp83BhRjk3d2K/gQ1KUo37t+7/8VSAzaaYozU6pOeYavZ05uo7jL75uOvuDTI2X4C/DRayH/U
JysKtjAcPiW9DWE6v1D4f/cqcRU64YJig2WeBSeAono1ASI6OTuE+gdrdW9MB5SAP/6Yd9d+EWgh
twD9cV7TRBVRc3KLraXEVewfjT9zu7aePh7jvWUHzED06yLPhkvh6/2VyQo3DKOvT5p9A8MK7sB/
cD5eDnD28gHsbtFjYwC3QQbje1Rdcit/b5Yooiqdug8SAuf5V2bWATM4l6fsRzNsinEHybssLkTt
7+0rJWj9SdA9lJXOpslPWx/SMeUPq7vW0qexvm3FhVB0mYjzk64kAmwKJBE9rLO7ynHROe4zKtgQ
nh+lW11runNrmou0VHCVRuHsqaWk/u+X/+WgZ9dLWHZ9FWjU7E372ZPuz4//+rtL8+KTzmZtCjJj
yNBWOk3O2goOyA8AZGu7C97g746ChDZQE1qP9CBeb+E8cGIi06A6TZswunPCZ0XOIi+8JO+dExrr
lNkcTLDJpF4PQi7ZQp4QbIDkqtwa1oXFf3d/vfjz8vWfnx10BKCosvhBB/D0xGPVXTI6f3eDYTSz
7GIy+fPMc87o9Ek1krEhcz3O9c7BigTdHmyZdzLZm8Z/NGX/P955zNiUtZVOCeOlhCXZ/GmqxOrj
/XVe4f4bNZLD2waJ9HJHnp0Zu4UX1oLFPNX2HgY+3H5wRQ3yDvBUYYr+FO364xHfXacXA56dlygs
AHnVDNhKr4/v0CLJiv3HQ7y7nV2b9onJ+4LG5OutYJo1jfmcITTYdqOEIfmrMm3PPnw8zLu74cUw
ZzuOY2+i3c0wfo4hU7ML6l0ld7h1r9F7QcddXrhp3nsyKe3oCEyyToAYXn9WlWFBhQ1OeWry+8T/
lfmbxL5GVCW9BJN476S+GOi8Um1bPbrrDgM5f1DoMtSFItV7O8DUKUugforc29+m/IswRjezDHow
N6ZjbB0LcjKWGRd2wPtf8M8QZ1M1xpGLHnnGQUVYzAp3/aXL7L0t9s830N98vRYKRQKnt2hTBDD1
ZJZ4KoJHpRAxz9SFZX93uhD15RUA/0n56fVQVMnDni59cSpmGErP5L4ZQmwfb+V3P+efMc5Rkn2T
oNEEmeAElU+prwiyVGqDw/mlYZy/V+T5G034+n9fc95esrG7mvzMKE66yAqoFK5zm8ZZtx4rULkN
VMPDQKXtFqeR6Bj3YMoRtoP1ZY/0H6s6XuPYHoPH4Z9AMNM51EigIMzXLIj/VEujvTLawFOl0jw4
7ArFLuzN/0Qit/bFYH9DBAZAYDn/TjTNPsVmYK3jqarMdRfaSEBit4llQS/dfZ6l3f1QB8kmhJKI
2CUCZZRPF8JNKLhUhO0FJplQDWsUIvLntO5WE0Kea3j45Q4iwrPT1hhQ0RJdBVX0vYCvNcAZwoqt
ahFta1C+a6D6RfNg/XbtjO+UuCuOMPB2GZ4YKEIhp280cXiax+kqnzPy31ZfOWiWaFCLkBNBCQFP
iSBQ6Nlgs7BK8c+y9kiUYCGt1QrU+jQizRIpBPslqkAysVzPFVW+tk2UWihWu6hCIVaVyNHfW7g4
3MsifcbyQW3g99jfbHjqOwOluV1ehd1dgAHEnu5ZtVI+nr29jjFu42RyYyHAdJVhjYaxlxVvNKs1
HxpjcZsv4XXnHZ1yBLPKQ5JDKZRRpfZC+MU3uw2anTl01caWJH1uAS/GCQ37Koc2up7TVNvU8NPX
IMXttV/33xsVWKvc7MQfMw2nVdhRzp70QaHraEmAfNPYIaUXYKWnavoG88IcqUsfspxjJBscKqL1
XOE/P6ppqLxOG2FbVYicuZhufS5axN+TLPexeUCp7zodQnktg+xPJSgFgRZxDn3X40M3IT1ZzzHy
qTk6F1DTpFdPXAJD5Izfo95FRgyRhI3u+NZmyiMDPxWIwtBL6psocZyrxY1kb7oTLI9QT1lQS6Cc
V/1kd+CkIifjWzBbMN0kamd9tzgJ6tA5g3ZKN3E9/ZLDcfADr8+nx8pGtb4OQQ2VYYhLlF/6OzP2
45XjzuZ+7KZfEEU02PUOi+Lk1dpCwyVdhykSi6XEPtQWIt44Td4eGqstN0Pp34nouk+uIsxH+xKa
GKYeHkx5uYMrEezzZlB7AJRo+6F2A48mNeBZDipZGUn3px6079Vk0rTFomPn2zXWgCoD9tSUIdfj
ZD8hLDVZHhVWNAPwhqF+W8+7Jq1tTzcaAac+QLIlCrX7fCicoyyLdovd4ojZGyylrovG44Da1dbC
7weJsSq4aWz1W3N1SC1Oa2LwCg+zT2HYqsT+PooYkB7AkBUJ4LBNNV/H3EyMB4F7JQ0DI7qpk7A/
NL7wH/wAx/WmLLDOQBT1zp2g2bszqrhwmhFizbPohyaR3lAKOSZcNTAbTSMB995wbqMWWfwI3hyJ
rPlsoZgLDReGX1I5P9FMtbYVFMGVk0hYaplPh7Ao6yNSFJT99eBmQP7mkPsOgDNo4oAYwntH78d1
WDj5lyCzbM/gv24N1ZnrEcXKbR/PNgTRYgafhXlbE2MKEmmD3JbF/3B0XsvRIksYfCIiaGjcLW6c
Rt7fEHI/3nuefpO9O3Fid0PSDE1X1VeZO76pqRq/HdXCTR1wDam27zIvLAAC7gRiWZLMycUaIz4X
KbwHhCoYoOsg2brmJ1ZY0wcCCFZVWgrxgrFdvcGw/hIaAigHh/7AdnYCXT0uPH2wK3fIkDpuBdZj
Ysy4Iae49pNBNdmuG3YgD+bo1Ngmf47b8SkmIRQO+1r+2Gz1ObG5P08VSBiz3vCatBvRxryNXP6J
6F5su+Q9aT6yMdU9dGzAZfpUonzBBanogPXg2AwAJfG2JUnCMr8TRUFXt04A10v3N2iDYamgRSV5
J7/LaFE9PGCDl7YWgjiWqWWa/85V/9ewwke4MvudDOVNb0a4q4v+U0VlFPYWfwDZNmw52+0PGtDW
tbQIM/D/gmk9y/xtJLlaEtB/Yi6cs9kNbgqt8zPOR37M1iy8TCQCWZi6uXkKxi9mK5zNr45VbbvS
DyaEGXduuT9MuIsJnQJAq6YVYCeIk/6Ff5AnsUgBWcq0q0GwqMVLavVsCBpt8Tr17Y+ybhCDoi/i
ktUTjpfyMudqe163Or7ETIdQSgt4c2PKk2/tLBaWT5UfGWODLStWllktnsHjxfp5xo0TagzufYDN
5rmKrT+JhojfMa9vesuBRjj3iss4UCUM2C9wKMhFxbtPJzWb7KDNUgZTRodQ5XkJoamYj9ko5gMV
Z38FiDjcNo3Mzl3JGbyP9m6YGaK7WxK2ZWrjH4dR409mbHHsKSX/CyURGwlZ2EzOegD/tIQJvTG+
4vNIDISdUFZEWd+W+r5qk21nbRpnf+t77SnNFfFp6lHceSw9ZodUYSd0Vp3sVUY9r3iNi/QPTvQ0
cWH/TVwYOv6m6hw/ZMtO5dYm1nIdwr5ObX85WTW4bSPABDmbvGV9Ft0US1emq7ExDRlY5jfMq96t
3vgwxvF1ZRnFRTaZPsK3zWFecSM0Ju4Pprk6Lhiu7lKMSnxvpGBJHFb5vaHXibEtOYtu2KcKl+5b
yd5hKqR+jIqMz2CNje5cNZIMqm2AGjDQvGl8aGQunSS08mphthcb4VCwZ1jtgK+q4Axg4By5Bela
z7JGIElJVbjFUG3nxZJLqHV6dupZwr2dcknkOpYAqSP5V7akfnu2j8/qMAzBLAr7HcVzAXKTUg3Z
V+NZJZQaZM9sdJqm9t7DV2TDjw0D9us243lbbdgIo8zYlYvF9IguuOSrr1ZXIYGrIQ7/18BJdZOM
0VSPOw7cspLebTVontKY8iMJ0e2uqUcell7v4xuJ5MnLalRc655/gk8X+7z4oqd+KOQhNnp5GNRy
CQogFqwejs1rhev1OJat7fGjilBh/eEwVKxKo6wZOtjsk3MHr4Kv8do6PzY+OQQhivBhNzr3YLTt
QKozu4XLwENbcJGC2Z6wzt68argxv0zWjFnEzNcSDOtW0g1QN858LR+hnMhZfRBtGz1HYwyOaGyX
Q16JyEdYvQZmTLjYqTYO5wgr+Ggo5e72WuNnFdTRo0x4E64Dl6ncXiakNFOEVkttnuW+hp2zTBUM
CmcQ2DaC0YuehWY22YfUVjM/aycW+h0yatloP5lVD5Au4i6Z7PZj19raPx32/mEFS/DAN5vvgjD/
VEkKuK242vYdQWeVt3DsFlNefwNpNkLCvCrWqEiGabaVfrNu3Z2KMRCShMPv6iZFXV6yVAzPCKe/
zF7tuQSNv7AB4+u66N116jTVz1Xxuxj7h7aQkTEbjTXZGaHeAAAH3M+aHJeFzhyZXME1PuvZ7K6G
24RMqqtUnKn2kG5h0xmk/NiFDzEtLk/RsjaeguKLn6F4mVuR+yTT/tlaxiyH4PqZNbw7yBS+xjpT
Gf40avLMbjMr9AtZBYsr2GFue9ObQda46jKPhyJ2UqSea06i1RQY9eIlkPqGti6NisCSfE/NHtMv
futkvKyGoJbIiuGcpkX7aLRldlSqpvQVvdpwJ/TDF3/49aBNOSus87oyt7T+Tw20PX+CpbjskmWQ
Bnn0DFAC7zhryYeK5hl0VRtGNTcRwdQ26WDlVOJlKkGOsjCT+05T2Vels+PQwNLOFd0c7mHpURio
7Rx/9hlFSJh36/zQwLnpuLNO7YdVdDfLYnyydtewm24n1Wqehwas+w3kQlW5GmpXf7JQv38dGfS5
JY5RYBbGFKDVwyOZ9AZv97buxKUvM9u862GnXdk/ZK5sSsst4XicjIEdcQ3qkQcIiUvIZkIhqKQZ
OHZTH/MtNV1DKB9Fj6qzQCZ2shvC53krKGjsMiE3OsKvsPO5hqaRcMuOCjtFwjvo+YnUxBpMZZbc
i2bKyMlHnfWE0BO6dyefptkeyL6TYeWwt+/N1NrB+DQX2q4te5TIrTV8CEMjN0Bq0T433ABP+qSk
YQt+5pQV7B8oXK19YwTUTOiYW/+iGt6a9JvrIIVyYwmRmMRFCe+dy49q5g4L7Y1+yhrrzTEtHha7
i0ErdqzTc565VRJ9FBGuLJlLDYI0Frp83k9C1sfdxswS6icaiRR4ybXtV/7DUPuq5xKQXeY7ICm5
3tsKP6oouMyANeLANLL1CifKgN+SGdvVFs193hYfI9Dw42yyeu2OOkvVSuF0h5m86pO1qJ2fAB4J
hC7LEJMLLwfw26w/88Vkaz555R5AhgZa8a+ZxMuPpUYT7pfMOBiirkBqDcktxFa2QePNEGi/rSni
XBD1+1CymK5Vtg4UbbGO2pborhKBBOTOMZ20dLTu8qjjWa92DOtkdpyQ3Hb8rl+hdOGXuyPCA2DR
6D9iy/pTCrJXGqXIeZkr5c3RbOXQrUr95azYdFMCqXwueoO5FdSNUiYD/hCc1emksyfOueAZSqsc
gWMQAyK366rYKPyWW8CNOcMiUXUbNT2tQbehxtdcbMmsJzQrcop5VlABwH28V/vFdhl7aQG2PdUz
4mxzyxwmqt1bJH50a/No8Wh+pup/TgxuqKlxB4gqxo7GFc6HPfm7LMCmwMBAmXY23VdXCbdU1Zew
pMCAyD1NMXpSvpNm4ytbuTwNGu2NNh2mY2cQigT6Gt90vQFsozRsOKHpeJeXxnhgG3X8RJtgX8wl
U24hS0Jyno0+LJF+vCccNxeQJLmfLTkYab5b2j1XXWAnuEbpDNTjk9bNf9OMGyQZJiTwiMJvtOQJ
k21kQ62hIOJz0XLxwZV24pzhCrRtG/xGXR9vu6GxgoRlRF+LNbSC6HHduRPsgadJkvNr2s67rE2w
FN26Vd/GFv+sqTa/xFpVn/CHowZRy7VOT0QVi+bWaEUDnjIZzH9JbiDE7Rbdj5asCFCcpmgZI9ZI
BK6YoFz7+rYftN9OpOqz01HrccujLEsAzuXRxAGwNUB08sX8rExrOO5y1Qfs3YIOcwdXotYJDVeo
dRuABK+Our5Z6bbXmitk0L7hnqcUysEaZeTlJX3bueLaymYa/LS8xvqOsiQ0mYy6Vjf0UFG2Bxoa
00WNWZ6J7Hi5gwHcw0bEG5KWanJMZRQf7bbqHhPNtp74VXTXtPhmpjYrVD1+aehZ/iIBM6jcolwS
bcCBhmkMGIbLtxExXLAOhf6ZiXG40XfIlNviYWJ8WfT+wDF6mSQLSMXQwxhTozcNnContFLBSwRV
NUA29aui0469w3cN4sj31uVTACMLfoOtc3ZuzhxmjhUFc9d8L1PXvdBsgnkVr3FIXBGqo+SDXddV
PlZW8rJl8+LTAQLmpts1HArWqWlD6q40x79Zs3aNed4ck7GTnD18ZirU2VO9Gv2jMVXKBfyQdYGv
ntxastjCMse6vkFFp4Xb8GuIvfpXPsAx13e5tXBVHfBpUjfTwogjnkzjhxfLn4PP2RuJh3nMjmmZ
gWo6xqYWBea+NxWnqcWrc9dLmPZ4l1aQAa2Kd10FKoifz0xw6GhtEKvOFzHwNlTGimdSMfqvZm6f
SaMnXLr6OdRkXd5yLZzelgrCnt5FiUvxCHuQr1SIuAXfS25SFWyNmX/gho7Dqpq4aKxGGVDOIC5R
VyAWzVBkx6GunXNsaf/aZmXVsNk2r2kNgJfS/tc0aguPvcjPq7IaVxapKl8OM9thcax3j205LtTx
xQBitZPAsNk5Du0J27wC2D9syj5y9az8JhKU8LB2v8kCYQqoidDPZsUXf9zEzw7ycNnmqUM7iszc
7XHA/OWRUXt1b4i7khl8AFqfzpycdH8cnKccDuSNtUELp3vQnbVxmcH/2uO9VeQ4kE1QNmTZJ1dX
EuW1wPfwMOkieeiQ7l6d3LbeMR3QpbJI7PPHbe5iMm8hdCjjKK1+9cF06wHAfz0wNYWqS8sGX4lH
DYBe3Zcfw2BGF6il3TFJRHuMRJ/cA3Xt/UpscHT5WLwxm7WLPvHRxGbMOa62RlDPEPjKKNsOdeZo
Fw3gCbxP0bi6jhrCcUR9+N8n1MV9uFXbl5KMFi3YZjFPw0zMj0VcQmXc10LRw2TpG2U+EkkGwGcn
fBzFTHAgleZpXuTRbtLn1gTPktT9GBRyoCJTk+xEyL29ddAknDWatZcNQDJvlU7If8Smmg/THt6j
pkguAmwg4mMIaEua/cb9wtB9pgUst1avaFKNRrikfQQtylx8VmBoV7UUBNLK1TuEFDzfBnyTNXbU
oKz14cjDqYcIj2SgVFpzVrqletKizHpfNvvbqha+LyrnDaDPIazRiruLUtknabQ1Z0lbPROSwIAO
+57K3Rk8kSvpx6RZw02aId82UgV6+ri0nrJti581hQP0X2letnTAvUJ3AqmEOUTREx+GoOwrGsfD
TN+4Fsj4oDPZgxS9aXwgep7O5HNG2KaLtqdR1fmFF5zcW7zaifUM9S5paExoVjQd18naca85+KgS
63qGodgvGyoAg+77LzvpiQMcsS1/khjeEjL28h/dV5bj7E467jou5lXvmymsSpn6davjP4b4T3RG
wleVBrZbCEa+OkUoi5zcCqEfgHyRfMXvwDEnZzLIaAfiofPsaF3w9wyTcR1NWnObBgO17sV71u1h
/6X909p8PiL9ArBkkFE8aXlVku8ENhKoc1OFutCTq9bVM3hfC466g4uhazX5hor2nUyxyqWt+TTy
pEdN1tIBAF01nGTL+qsyL4EWReOvXjoiprW7UopkQzOcbQcqXbUTYAd16N41gij+1JXUTmhntep9
Z4DO/ZNWS94RQ2X8szn9b7Bhf7DH2pwRe+HpoPFEP/MjLcnYLTGuLxoIg7d0hIuKVgFiqwgOYu7A
H5kFJk8r4fARZMyeJlF3DA3A3IOAtcIoq5Lj3AjNqwntnbA1lefeJHfOs2ckrISOZg1scXQuDT7h
D2Nrugg1A9rrVaYvo5NQpejzR9LsngC5qLrHq0A+2fQMIK6PRepjLNrg45elBBZf6pGrZtHjQllx
a9gbiDea023/krJfPobZ0A0vJBEQufapA0itR4/SJrp6BnpsnxbY0W9Rp/Y+zy/BbLOPTvHKrUJz
kteIwb9X2TFmJGHYh0hTlCNFTnSCXS58I4vnF7tGFbaRrfaUuC8O2TjTznOmeudkG35rN9+lWn3n
dSk8nY3qKlisTmkvE/VkFxTReF/Y4GtHG0o+UqeMyinRghbaG73e/HsUnI9TUxb0HCTjFWVq9W+I
3eU/zqlx2/03gZN90kSro5uqGuG1Q7yf2aidhjQ9dCTjbzfFXNljkumBTbnUsyFuuVXe0e4qBX4Q
UzF/txxqeAVz56zI+icq4r1F+dq9ldnFbEPxtP8C7IH7vDhM8yJhJyIHAa8nl/K0qeBmM7JhbSv5
gaK18IXeioMpgGkPjJcgz4H4j03B/WKpoMpqmXOwWPDf4klx1yx/EYLhnOw6EWaFbTzisPtetX0S
AnGslmxE4ylCgkSDvkBAUTvlVc6rOG6oZbxeTf8gu1deaV2s6b4kcWVAxKXjqZUm1/eyiN6JlzlX
rWTo41mrkvxr5Dw+Z6bdfwpIlL6zDrpwHbmJ2zzrHD1AUV7fcVsab2wt/bT1/jVuVEwSBXTgQUz0
wpCjXpKl7viAq9RzZMNZUztsb0lAlXdjo84XWYNspE88u3WqwD9X6E5XKR2KsapjWsFDF2Z7hQqF
jZmJDvxXnzBmxIk249dCLlYI2vx0jYqDUct3yjJWB5LWi7aN60RqKhS48FrVGf6cnKHcTo02oVMZ
0xBcHwvdfYnMaSWOUOr0cjAW8daTAHP7hZlLmybWBTfMB+e9drAYi3g64pI73A6ZH7F16qHSgzvc
FwRBVHZV9gJYAtnSecqVTts7RLyb3KKc+r/Soo7Sc7sO6p67XCRMfHVz/LdYSxJg7duqgFHIe8ux
5DGEMfgpNbCYtspNBa58qCmSYjFtFvVXKH1/aQYVLiSGLrcs2ZjZ3zp8b1P9V8rNZuqhCv0RnHfF
PXlrWm+t5k+do8ov0BR4oNG+bAV9QqeZ7RrItaBxGG9ReafFtrgyyamvBucJcyLju6Y2vmSxucKn
NiDNGw7b6r1IkOUIJrZllFOqFx9qHLdHyEHOmSb095CMM91g3J52VrURnyX5Ub8YpuGpdVQ6t1He
wTgEgpsWAAQMK07QY8XjXVV2X7gztEC2DmuFGS9ubnUFovqhnqB9W93KWGZ8kyXkoNm2yqsydmVz
KbW8vKrMliyW7ocFOPiUYczi41CyDa9brJa3Olrwu4auvsdDxs1RHYeXWfTc0TNlCVKn2WUz2iuP
E3NrbZ6C0TCy82Y5+dlU98t3x0fAnJViWovbsI3zxO+cYQi7yeqOjHDw67VVQkhjKU5K7Wgcf5Xq
OjTa/Sgz3kVVvLIlbZ+tqE+CLY20I94/4+gsGre5aFjskOHl+jjpLEoP1qyfzB1xPvd9eVMvHdTg
3t58FoxW4MaQHBcplWBjFzfo+8kEeeDYFyvm30BX+ln3uxkjF0wGVC0OCPQikVIshv8dvGiddtND
Irqk89XI7MAOq3l87RAzMK2xNJcxOyT/PrrnRJF48yJxNkWRH6dBpsedHE6pszHYzxzKBXxFQb7A
vQcT0HjzSktLIorhxUoAAYhBx0TSKo+TgT4pNUEYLDR1wyGmRT5l2CWA2lB55k3JBXpYmHXEuYe2
tb8s5LAuqpFqX3OJXAkhtTjMHURDWM710ZZT8SC4qR3ibHzI0eIeMrNFkCMLcR2yfRlb6pMPmnm7
sBYtz6ZpNCepAICo7Qi9YZd2n0maNkGM2MuT3Em9zSk13i+8CLDl5Oiz1OlJnxjPWDPKDKQoZNii
oQ+MattDTIJ1bWHUzIe3oYNljFvOybft6DixGUyTTA5zMTN43t62duqOqIzqwJrk+MhG+crwCE5Y
1o7FUQfkfdNoXXNZRQNEVp/ah8bIwBK368h1b2NG28bZXd/NT5Ir6FFZdDpkgyKRje4za6l+GU7X
X1cJcaKyBvPUr9r61EwjrSduGJ7FraaCiAh7q7zrEtMOFGf+TXNzfo/nykzc1Vw5gnIOhWaOf8tp
NcPcTiPq6Dln1K3yL0w7BLWa5QOlRfw1GHp1QHeJl23IGfXGbeblmTXdVhpWikTbUKBVUctuW+yc
Md85Z3XFyRTnWcMeb/m0jk2OPoX38tbn64E2a+dz22/vu7yZr5Uo86Nl2+N+T1TYBGBwqPXMpqw1
L/YZKjfltYbBP6+Ja2bGS9GMzoGJT3duzH73TLYqdfAEm8IcoAZHzqm36shT0nm5bZa4RhWwuwp0
p0Zm5vxTCvHTUZ0wtf4xCGOcTFsp3mZd5g/TuuIS7+Ix0HkL31W0i4N8YuCrGXF1zpzcOAObTA9Z
mb9k0iooSYV66Q1t4Q8wYHKrculaDHCYPrHrZ86sGjLMWk+aEcVvebz+VkP7AWkk8QRnOfm+nvbZ
1HAXkJIiUMHrtEtOSLtY6l0csYrsWHkf1samuRizND/lFLpWRQ/sbF0Zm5vLC4hs0vtOUoCGT8Tt
bEYl/H6hvGK7O7GgervWIg2ZDtzi2rXDbTI+J21IfGPlVWsLvuLgLpMbh0/1QMUmbh0opg/gH3JP
LjTp2M9xwmgs7F/6OQKYsVUzPsodciJ2d1p7ZGr6anx23O6OIBoImTgRXPpx0d0KLWKYOIbgUdA/
7Yx5X2N0LRDrvUpr1fdNzumNU0XjmfIGUgEj8tSFsjETT6NPkLJL7wlZ8XVpMv0Bg2R+FQ3w4C2B
m7IlSRuItMEgS+v9jsW4PHQq6kT2rRLXMPGuFpMsWS8xbYBd89tM3zTkS5b4NL/QtYneOG6Rw1De
VOS/SLX+fxD496k5vMjJ4N5Yyi91i8XUpflwlhHcxzyO15xj+5gp/DqxTi+o6eUr8YJkZ7Vsxw1o
uWdu5YM9b8ObyY/mOxkTMqFq0UXBCevnQ/JBugeAvCSNPaWWL+Jkfo5qy7prE55QI6fNlLH5e2oG
awt7cyM0Nb3WEbPFbMYgJ7oxdSe2T336YJFnd1MZOIkYThrC9/tRjYZDn6fVszMluo+BS/NYhkHC
CjO08qJ2Nj8NTe2Pk73q7zHcuRelsWOPoxbDKuMTG0xOQWOP8JDXU1wFdkLHcG3H1s3Myd71avlj
xzDncZomuCu0pXC17CxtkV91s+2/2sqobuhQSSb/VvS80ilzzXaGmRtXNGbTiFkno7ErDjr1J+9t
ah6IMt/bELXvhbC345JkVqgnFKcdk8hakV4NpFADwMeN/W+o57dEiZ+xFKL12WM7S0FnsLMjm4Ca
Ob927FYwzLaqsO0ZKFIgMbmAFHpnZHP3rQ7t9CpUap+MehefwDoGlCpkCxbGBHlvpneUizFmkdHy
xnyOjwlAO9+xRhHEDpmE0rZ/nbnun8Wo/7H5kLG2P1iHRdMzT4g2YseQ1yVjIfGQcTNzB5NpBuYZ
vF8aNx52cgG7M7s4Cr1htK8Q99WjefIQlEKULrtsdCckEe+Eo7QwnawXuze1R1022pHSi8yOmbcc
8A1vFtuIbqKs3agLygzLVPSUQiy+MD4sXwaDsEW12sWNMM9kpbqYkjZ7wyhkeQ1/HKJllD/SJmfG
tEJ91PNPNohp7DxEwx1XAa/jYVVpPqe5ds3JAMyvWRkKQkbMFK9t9TOJ7DbaVgjo92lxAxlT1S40
bNyahkEe/+Kv4FUJU7SAx7+P+G2Esi+kHEPD7I7SfMaJhc9Q+Lnx1IiLYdCVvIuTs50eQcinjH1U
4NqOfTRabng3SHfwRnFLrqh/pFum7xJXnK7w5z1uxdEsfx3rgbrLTVVKh/7G6A5ioxZSLwNN0GoM
0u4olKtCTwu9mPVQqy96/rxVd0l66C36fMZprXsGa3/lfCxoR/WKp5H4ruqblf5Syvbm/T5/Hpk0
FtPAhITOHK+2bvg34l9JxF+v+MgCuvFmKX9H0FBadEuvX5Qd5jwUXA4ZlqQL4/o5lu9KeyOa7GQw
vDblg9U6oTkqN3W0Z27qoOEvDxbeR1F8Ucdw6X9XGhhGTsSRwkqdX1d6VH0czBNpAyojnasXPe5i
PorsLNeLnWTHVha+IY9q8VA1zxVPTkelfbUHuv3Agaeh8Bv9homfZw+2X0+/+6dmJv821pqqDODb
hrMnMOy7untTOS/jJj/n2mEWFzxip7IAk0wVzcEwqj9Zgo2WhKroKSodb5qfohgkyUiDdfnlAHJL
cbZGunKyOXcz7x2MHTk8eLV6rc2TSSsCwa6bRjOSiXNC/ohvDO8Rn586T8JW3CvYteVHXN8X4jQk
v7uOAmiINxv8Aa+Khofu6pT7KOyDJstsPTjIFHvCl9aPFM/r8graxGXW0ctrZB8aZlqs/StEc4ZD
RpqmNIJB/BZMVUveqmgO0k1Bfnito9tUotwjwZVfbd7jJso72attWFPvouwgEVbWSscQd5IvCW6a
E33eLy3X8lvb5rnaqKzy64w93kbfydE+dItH7OfeNhSv1HG5Fwi9CXnhUjBvIq29JBPS2+JYWJU7
425MmvQ4CUxgECcJ7jJc2jfclquOoE5y4jkvU8vB6zBkK2ipRq6cXtAT+GArvZbbIP7zlNHyDC2G
gOtxjVPwRE8LY7fyaiLjWjIZGP17pryxad8x7bX1aw5G08lXrx/ujOVFdR7b6JARy9yaf3QqD0r3
qm6PmvNCrH8r/s1Iaxhg1fhwoPEd1Skjo3bYbUiaga9i/UjblxQP7KQeo3g5mbPq5ZBB2xqQmIOd
g/Y9lwVmCaeVEI5UJ3zj5H2qp1689rpfq8qRu+2p1nYFD7qh9E8iTykYs9T8TDQa3Gaq3NL8Xkw+
vuxm49Ma01MT09NZI4/FAIpr5Z6Mka/NrwtLT47zi8+Tt++9Zf4SCfRiQrM7oU4gs920wwgeNeO4
XRnLn/ZspMSbmVydVXAj4UDkO0DB5CtFFaS98joRSsNO6trRQ27cL0l+zPVPjcT7WoEgJ+EQN5/1
xMrg9Dx3d/ubcKGJSDrLLxRiAY3rsHqeFdxIS0Fc5Rl3tUqViPimWq8S86wOMmKJ3gzEP1kSnSPA
6lbkDukvaOt40AMlu7QIB20DdM50LxA1Tx1jcUZHXFk591t/rrdLh3tvxZ6aGH6sv1b1h6ryF1ko
eIgH1Ca+iZChJx/Ysxn3NDhuAZRLiGax/Tloezh1uc3XwS+V6LufGp8uM2q7q7melPJtnH8M9biW
B8GlKXfOlfNVG/fw0bwUnHiu1xzR544asTIOFW65Gb9fLoCiPfBaTfMDHcZiVrzF+tk4c+f2p8uf
LeMmIfRiNB/x+EGyLGAZj4sPUzRxu2Xk24+zcrWXI8C9weZ5uB+x+ZXvSv3R0rVpJPWt9aX0TzFP
ypCGZXnQstd++rGq5rASvCV5wA3hSUK7bkkdVsqIBj3jyK7crvyS8b3VNx7zWSY1QA6f+uYNSVCJ
AZaGAxR58nkbthKMjNH03Rj3u2jVUY6G+Vgs/xiD1P0vqdsjvgJq59JVtd9yxSrrHNb2Jmt5eXKK
D+DwLcKLenbYyufRJi273ZnGPW+3kPu0B/Ix+tfSLvknCW+b9PaUQxW/ZtODur6XBEXEcFG4Y8WW
M6ADlDlhjZQTyQTCnhFmCnDkDecC19uBT3/w8J7VQaWbyaXVi/sZagwffBJyf/HM+WGayRGONAnL
W+HQgswgTb2mM8pg48da/noyKBn2dmOBAr/Fu2Uu4MvgrdmfwgTCRgU3kLieE+mTK10N5UB3EbXR
GwmzwIy2W2xlh1KlrEJXyVw7EDnoPpJPhTl+rEIP+/hU2u8MDCili7A03pLoz7wdHETt5bH/sk/t
cGc2/B8XamV3Kg8Dszk2J09zcjJxpzS16ibbzZ7rmdYXnVM1Lzkz9gNC/pa8pyLkoVFyb5VwPxBU
1o820p4m50P+4BBzEJRCRK7ywjexvHO24LjznO0jNp768SZz/nCrFNM5Xm4wnbrmcN2fNGbTPEQn
DEa9dps2j5HGQN6wAqSN/Nf+6iJYueXRJ5n7b4duGFMUXj2d18VA8NOvLL82ZA+gQW5mMMILMG41
7W4Vp66nlFWPcrHCideGbp+FwkCiD2V2azIkmbcHoqqk1W/X7nGdvyzBN+ajSD+VxCAMR8wex1ij
XMfWJwIQdKSC1Oljti5bfW8qvzUjwiaBf4Gb94u+j1Itx7o4le2zqhPC/FKtiykfo/kF6VkdnzYj
7JJLCYB+Ozg2Q+by1qEzW893RXYvyd+mw2eRDnwJLob9gqxl4S2WxmyxvBjac5zdj9ONGp/XPTI1
vGfmGVLmuNncV4IU8BTfUDc3Hx3tdtEeGtrqk8Hz+L6JO2cMKOTIjvzwPmLqDbAa0WT0t5gouaob
G4e6USBYUQtAmweHOl8OD0kuglTDg5ZJYhKh2bI/Q0oq4uWs7grDa4m+L65Po/WYqfPNpH3GY3Qo
NIdeNZ7D7paCxjOtjrKncidGGIt6ALaE27UJuKZzYaZ5XXEnMFVs7VQlyS1mI9fiBWxXj5DMyKK+
6Ot+2mXnBVFG0f+kZKnLColDdSrFXzJZbqu9ZRwAmpqBUMw8us8lF/iFuWI8/41r4ivpCpprvcv6
EjgqLVzBa45fn+5ZXp+L+J3J6GF07tm04FYQh9vu0uTSsViB1ZClNp80swjTuX8cY5whm+Sgif0u
+lgM0vzzS9Rci/9IOq/mRpVuDf8iqhoaGrgVypJzGHvfUJ6xTU5Navj159F3bndN7dFI0L3WG2Mv
sjroe9Cq1fud+mq7pi9z+xWnZLci8sw5EhoQTG1tMwEL4D2y+l2Hlv5kl0srqTaxhXKa732mrTx0
kCsqDr3ReetKHuimpM4i+edKWKv8p5tq+Ai0/ChquBT11h/PE3k/8NwcuzR9gDfX/C9r5C0xbeE+
+FGuX6bpw20PanigFwMlBod2vNf1t4Rt12EG//nbBDs1kuoRx2/IZNjFu1Pqj/vJ/u6whMchlaa3
BOOx0qcWBFTg2tk4N4Wv9WHl5tTQdoTu5IbqJ786puP+aCN3s2hBWwx3Wfq6OCuFgXoH9nfthy7f
GU7wOd4OSr47Rfe1CrUpRR+58rurflPPv3i04ySkkVblx6wzlnOEb1CAMM7rROHoY2tx6abvWfiW
OvZupB+tWv8a1CHxa738hh2lhfhv7M+R1uiRj5oe3fVU43xZ2BBL9V9C/7Pe5qs4Tv50HdXr3O0V
dC4zMKXgGxtimG1H6G/Kb8fuy5NPXcOQJiFqLl2zL+2H0T9M6uT5+P8pyPGCHRqKaGA+VHV2GGnw
nZH3OeJp0JfRvWjIcZV+V9KLDNDxYJ0caNIWEDe333z8/ZZ9QPy5EexRpEZGOeJH1sybPiDKbtsY
oM34biRlOeOwkeWTCb5pKPy70qvjVm5UufeNfEW4uskaA+bzw/nuxvfautj+qcoPY0HDMJ8N8txb
n0Pvd6QTHvS/1Psq/TP7MVHznEQYk84Wjw9MAVVHV8hn6f3USYta9BWeJEPwhtKM7Nq8/BXmTnSv
HnrV+koYCfwFT7K4Vy2Sr6O+FSYFl7Zn7/GuU/UrldomFBtpsKrsVY1wSvTKtN1jrN6K2Yum5X7o
Ykh/RrI/NqqvhaxPH4CdhY8HoI/v/IzXrn6ppnerewn087wcJgJj6gApPmFu+uyV/IH2UfefDtuL
G176TJwaoJJiYfrBgFiV73R5P5iMjJwLVsFNvz6X/qVSHzn9MOsyRL6iLJrmv3Q+CyrPVvKGVmx5
EmC1Yp1OmelE/juhQm3HY0K9OTW7WcOKy81d198h9TolFFhmHyhhlch+uvwe5dO2y6mCTdrjmL1P
zYLBQcNc/8vmrxCzcor2wJIftfO309MhlctWihNFMSi7eI7XYHwaLUrKielXDbKNMt0NmrQRa9qv
VIepDieGS2VxMf91EfUtoiB0erzi8zoDNcQbLH7vVA1FK6c02uriHIfg+lZwj5EwWov6WjYLZDnu
R6AeSqCyZedM/bknzZzvw9csPAWWKlc/SgJcR9v6jd1uV8UE43ZuVCTiN9AIkxyzs1zxGSbYicBh
63CMJg5Y5BVnf1iOA7lK4tazRqsgMvmh7w+FIxBKr//s2HmAsYhqpLDuFB5kP+wy+9YgNG272j12
Cy+7v8ynoEk+RtN8wOYcw3XaBUpcm4bW5naNQMI2aikfwTJ3cjJn8P1Pj+FQhdOZkpwn+la387zs
szbtNo7fkHWtdkEsTkNgXasiuaTS2tdQ/xuYjB9tqf1YmedkEbD4EFWzE61ef+p5a7KQaKJKfqJ/
YY6g4YqbWG9whkQEGL+kUm5tLe5q2f1nikDtnIbA3bAMzzaXLZrvSIxy01lyt4ZWGHlzgeHvd6me
hv5FuRPj8VpvnPC2yZUf0EKPc1bsbYNrwF/OK8kvaOIeyxB+SIaHWttQlFRm2f1dXUHr1TD0oz6a
OH50sokcVULox7W/HymGrK1pW8DmxYL+NYBlStYvASfzjc98RFd4ZwjnrRPvj9MOm4kLcygcvH+o
c5zkIpOSdqT8zSYp3DjrW7/2u5A/I5BHjksShSbfuRwcHe2v67Ii06GfKwkRV6wHy7OvfVMdZc97
iqaSuK1IBz5SreKzs4Jj0cx32jZR481vPXWasJkUvi/h/I66/6i0eaYn6s88jWe3iLdypb/Aplac
zFNWnttOC5K4J9MJgTUs6tKg5XUfxPg9xt4hdCwKTfxLKrydB7FcsSsq4htQtZMnxt2reHsJg7qk
JZN7gStuUPajFNNO/a+7jRYDt9+iMYvSVB+7fqCrbjiMwtBXRo0lzB6N2CffabYKQ6Asbu8Pn50b
GWHzT0j95Wz7595et4RX36uGaW1y5pcJAGnw231igccJUB/jmW0JAA8s9SOW8DkjhTjyppR/lCp/
dMPvHVS71uOKQl7bOUjPJOMjve8esEG87CghQlmD8GMe8lMxl9tQlychavye+aEz9SdscrmN1xSF
cGvttYaGuSkPnXq5wksAisyGcoR4D13s7kaSCNM8EWB31CTG3AaKndRR2aUIZorIkkM8mWXrEjrV
A0SUpr00CWd5sL65SF+ngWG4s0JNwyXU13RrRw9BAoXQF8RFp2KhhglzXxymLCP6tl+fkA2NrHS0
div5Qofmlpq6Byriyk2OFaHSyZ+Oh3dZSJW3x6da+jQXuFW7t+z8RQ7vxcSG1+OVtxVeQb5Ojoyu
ffGG4jNf1M5FtoI48miqhC5DRqqxZZ7DIooMskZ6Vm0NhFJsl1cNE9YOHMmMPTweOfdHN7YPC9rJ
PuWlsOsoQOuAjBUzN1rwlVM+zig45E1oOwYMlhtPp+c6HjZ53G7rBk4bmwNVlAgj20g3XESkvSO5
Bpdvd6kOjg7gKg0Wu3wylNz5G6eQBz+oto5X3zNfnvH9smUxEA9WlJCFHTh42rXCNoT3km6fKKvB
wlw6ieEGEBnkTeSVeLOG7hzm06a57WspxemV3R9dxl09Vr9ej+eukuuHPUO1TcvdxFa4Asm2PrLn
gIYm9MbBQGtLzYmpsBHVYwGq5+D3c1JUZ2GA2rYDWWkuPcsg1ZqRbc17ToaTRFy39HrroNAL5/K9
HfPzaHIRoZp9WNOYHke3em48xIqoJ9gKMbHlbv3RY0xjV4NjkShjc1vcoYm96wI+aIl4irsEapaR
zOPtSw84tHZzDuu78isCimJV2saxiYgT38vY34wqQEVAI2upcJNRFT4jC/eB44tWgpf0+DsHWkbx
ys9w5qi8+HEs5OxrvGuJ3C7XuYqU5YFp5NVW4VVuteDaxSKaBlvkWlFibrt6F8m6vooA37HNydL0
NUolZxOm6ltiMomWwo1SF+JfBOinuUoFTaClwsTf9z8NE3jL57VWWHvVXozSu3gVOwm019ryzgb2
7zBvbJKpp+tVO5faXV9lLo9ovA+t079QcfIEI3zX8uVMRh1Ga2fCBjw0n48pbfbJoA4Yp7ZYynaQ
ck9iYFSFgwwwCRJM+kRq5Gc7oxQNYP1ssbJp4MdQKaxxuA16hnJmuHS0nkPJ6jbXp4GJnSZcWmg9
M55Lfauwx/zs+IfQ/HW5vaaWf5qa+EZ9FpFmqpjzcT3wX21iF7KBUdhNVsTv7r+F4G0U9188exyw
uIldNMiDP3yUnreXZf4wA84NJoUQrvF6JZdMdwfs/dA7Q6RM8eC6zckeccY108FR+TNucLBQmFlI
+5NQzsl2w99OZdSEF9hw0vqloW7lRq9LAQCnxi8S0a5jSy1O7D42hNLgp+dD9hVNxSgNJeeR538s
Fhj80PsEOFqfMzLCKCYPsRyNgRHi/1c7cErhn6KNr+uIUW0eUFSmyWtYm7uhHPEQIv732qHejDgY
EGc1B9BlGI0MwyB111kOu8Dd4GJRRH1941IsggVQ55u5oX16+XTygl6QCS2P55OIj5XbibJyZIIe
xLlOe1iAuCWfwUPUreFWd+lgaBJEtBaznNIMfLzJNhe/v6Pd/kD0/8Ufl/EIu/YdGLn3svxqABhx
oOzaRP0RybQfY+3ez3MDchiQbdGErDTUAEMnx8q3o4mOEL8LtsltZawW1njcqYJtQun+XnhepL1g
g9LsJNvst5HBTxisd5rek5ZCTNfF1uDW51kThEGAqHHSs5eUx5sQhrF3uwQoz24YEJCSAoexHQ1k
YtaN9BIai8HfG4tLGyhsAJ9MbvehhfMmY1V19YLuaGD/KFKmORo5c0WIRtUlOzQNe+OEeEDom4W1
308ltGuPw7w2ujm5KUmNRCx0xmPudkFXyFBYJZD4MB38skZjOaI9z2uXOEQCaJ6tBcM+lcjBfdMq
OlbygrNZiifkf69tWWkKsIMbSzQ5T3bQtMGefuPhUGUp5s6pDP7lffBXaBHydXVQEDbJ4u+rhMVy
vCsnroz/qNApLgRGlYcZG9d2xkO2UwqhkKTr5Rj7ddVtuqb4yilGfmgUCjAkRHTwHKY0GE7asaEL
3MVi4fE+xsntLkan/9aiHw84DTNc5LWiKFMX1Jqm8UNg27g9kzXluZapg/IOHM8hvkIE722rnQ8c
/sGj4y5VAQcGEYjvULLo07Rs16ANxRTn58nxzm1IRIarcVbTUY/zkmLcI16X6q4jIeTQry5+t7aj
b1wVw64rfFRNPTI9Qyc3V4Nc0Q7V/gajWn9XOT/UOqKyzenGloHvfNE2jGBrQhyftEQMtHkSn/uM
vb4qRoMzNXRgnrBUPyNKS0+5lsiVnJiWA+rB8lcc++i9AtpwyZ0MgY7tUJLs4mDXecrJ5QgINUnm
x7nN/H+q8sguWcbqSZsgfuMztFfbc2P3Nt96SJ2WF0j/fZJQtesvPpkPfahxeUt4bDJmqn9Uk657
mvyqrSjJ88CY9DUaa06QRfWAOhPpAzgpt3npoYJnouo5PZf0yV+H5rdYB1bcrKlZQl1HhYiwfZJH
ogEX30NT6vY4j+JFB3Qbu8oGaPHsu8or44MbTNDjZJH8IeaG+3YI8Bt7ZK48hlnr470bwv2qZ/sD
6jl8HesY8sNrCrSQ+DkvutfTPnFa9yJCNb4NvQMFHFbriR0SZ48yy1NeWOtv3Zflh0AgeehWMx1r
2FIaDlTG+5HHMDpE/zGZz9L6Vj3i/dAaX2XiQLOEtDLaBc7cMWO5wGHwvwe/JqaCw63IO0zMneAv
bud/hcAsecuAPspFvmRB5xy8GQUJA0xbWGfUKgJ0ugex9pKKo8oGFQYQLN8x0yL4TNba26OZy67o
Ypyt48BRtLhTGcrqwZyopkX2ocYRDrDx6PllOuFKbN5EI5hRJ4uTusDlIjZl7uqDm2OCR8bYu0hC
vOHQ3Hiedg79v2GmqdbGBjZtELfiTywoNeFfnW3L1jOgGQljdZYGkU3rMogtB1BNnPcLfwUHlAMF
3ohqvHdGApY3ZOZARqsEmx3owqGfsh9KuTIEzjPYUF2E+BY6CLCU2C74jpYi2bLh09iyD+jFoTa5
rBbu3Z4AiCVFYBuAh+b5uDxY+h6SDk/QmM0Pma1v2VL0kOU+44Uftse2Kf7JeH2tCoOl5W7K1GOQ
ko6PQZOUjtAsSP2Q1hwT3XCYO+1LzjA1b4aUw7S6eaK92KufCiMDrqW6RV9Pfe2JzuRb1ITtvVlm
BNOkyXjvxWCtRRxiE+nV8jj4VXvqmylAqAvOsDWO9TmF7LEjQ/BHsdgNtktnOs1vpAmk056Prk9Z
v3YcAKCvjIVjs61yv6Wfuky+ZZj8x5Cy3tmmbj5K0CF3eUtKogEZzVOyNmLyDbCbJxEGVI64Ko5/
tejKZzEG8c+wKDuBFY+zkx8HDzE34cs8u/riWugKK4tyZ5LvQ06U26lRrvbOeFnUx+SzMde6AX7U
UvfTiSxJqP3EBQ9h9Mm9SKRzaNNDxdCx63VJrgHW1/Yo8RZFlNwAsC7JAkWSd0LjxwVozY2D2BH0
KqrXJN3zsyYnK+tghcSEqbwucPitlu1dZuIdkD2xLlxL/VHpjz0Oku1MfNxd5yIkdhjSEDvD0E4U
UlnKiE0xWEzOqls/rBW+250tyTPh/bcYnpbByXYT8UrIYtlcKLGKwfIte1NrcK5W9v/Nt7QSYuP6
aKKC+TiEFgykk3f7Oa1wQ4q0E1+zXTF+I7saMnum2a5kvMNEwaCO04/SNUGeVRorjLkofnjxRbFH
H8srNFb4iuC6EV1n3EY0a6OKpjR+5J+9aSom5cTyv1afRbsUY8Jk6xWbxAZtkEGMJ2Qcyjpqs4Xk
IoHHIg5x46K166I+1QniBfWUYB2hjK1FMzHqId4AcOUNvaRxrLfT2t618/AjqNyZnhWjGTKEOH/U
syxPvcanp/EtucDo6X2Y9YYiPSuM3xLLmX8rLnTiwKTztw78b/CscNfOFXsWY38RhTH0X5hM58n/
6wUKkUHVkW8tLMdCYkvHEPd69afuPOcJp8P4QUAQLtybUH4OnP+GocnlLitnm9N6IJUsIfHsBG0w
nKBdCr7PXN93N/Vj7oBW+Sw5O38oqn2ZcBfj1cK27PbhY1c6KBl7+1IWpr85klo0llkHeqMs3DZt
+RGsJZE9QfvFCjsiTkqKltef+WTSdFFH0ANENAV5WtwRXMAkIkq0Dp67PLSr+o3H7DbleuYfIt/v
dkEFZTr/IVSWuYvTGGcvpSBd5ItuGnak3blcaK3qeUBwXoFXgfAbo5qDs9pzcEo1DufYxO2Z/Baa
oZawesRW6V2rMSDdZQ7nFCIUk/N7hRh2RwIAIAJN6NadkyKADOZM3IKG4InxTUS5IL/g2iiVh09Z
EkJau5bhrVOg/RZMiSKnJTHhZzeg2yS4Qu09L3tIgLi70Y4S5yMe2ClAXOKGOs/ZhM5PUXrP2puf
O3cEKWynRzlb11oX3Xsceznahw50YJwkd18+woP003fl9ALy2H2bhxQizK/eaV9M79w0Gd88E5J8
IgyorcSyTln909I2z5isXssAJ5WLjZK7nNN0s3bdn4FI5fsqZwZ0lUXKUUbQTuE286dwgkrgVsZT
eVjxDVYPoi3fu+RmGVt8aK16tmwf+XuOxD/pqqgbV3iCgDsjAKjYVNPwW9bVj3DzGmwKpZDyYKM7
Eqp4ZfJknKJWWmQzCB7U+GBn8bhTge+i65cM3fPgUgbIbBp1nVUfVDb+50wV7W59EdwtQ3IrmwzR
Mbg5sW46BUdc2JYiYrzIVOulcxxlg4o/m8LG3pq8kjZ0q2tTKpj3v5b0q11ZMOOUK9rrcvX/ZQBz
+7rJPtu2xkaysAi1pbVuclJbonHx0V3i8YTFIARjVy9p9a+tRPVFgNpNz10AUu5cDXPmJz5qfOW2
nNzOAhEpR799tp3cZsnnUFtJX8tfQTdYQLnHUCb0KoEASKfueLPjFPs4tYBX88DYpyavZ97/2EZw
qJeYiJ0Erfg7e4g66bYlcWKwkQ+axtQ7W03pocCeTtbj6q6PdjKP/0pe7mJnBdafeVF/qwLSl1S5
ek9hFllS/uT9TLIcm6h25od56qd3zw4RQKseqdQtk7gqKKFhXexfYXJfBcbJbRlb/qbOnWHflTD6
jN8pXgfxLlPKWo9oSNzd4gY/U8A1wdLjk4rBIo0I1GeN81ZswWWwVA/9AhTX+WHPH/LYooh4hmCJ
87u06J9WjdWPac5hNCs696lKa+iJahHwpUxPm6Im/7XFlwEbxW+STkiRsn7wgVO6t0XNwZNFQet+
SqfqEqvR2THadMCetMMFHjWCG99Nw30Xh/qnuKW2oUBhZJx863EkaOpb5/xBa+UhtjgXtmhVg10f
AB2Y0QcmjoP6r3JXd2tVYmAxEeOVN62JSpcHjuSs+agQKd1NoepOWZAFp1JrsHI3x9c6D3g9UbZD
fJj6Qc+cMNUE4AZ0KW8gMrYjTVYJ8J6F2PN2fhABNX0QdKOiwh+9+6Z2us9C9P2502Hx1Js8vnPk
lP8Rvhfi7bXGaC6yZR8SZy128eimmFD0cnY98W9Fp2YRC7cRDd1oVR5apwn/+dFNnHHngZFFuS/b
I0AJkgVHcJYHfKA4lc55rjP1NQoyfhcvm3EHDHRmWflb8f/iLkSC+Bfw8FEHOu5MZoG0hXa8tyf7
Zx2HD7Xgwhe5WP4LAHAu0mDnhotvzvTXFS+rQFUnSmOuaLnVEGFKgXbuq9fVy0iDUSCVroWQzFL5
39bVjEhMXZs+HNxff/B4HZmjo1ROyzP2LScy0FUbnGX2BjofpLU6Z+FyCxSy2sgUmdq7tgjGzSqc
YdePHLqpYTYbYuxDfdLa+8CE9lYICNaxX1oCE0CyPJQtlTfsePEJ/4hb/6JpgfmdHRzPvRnZjobM
WvcZA/h3QTrT40LQOCkxHfM/QT7X0diPpXB/SC/rNzod4KkYckPGhkKRwTbV8d74xGWatrNeWr/w
toUyGGViWVM7Pzsq+FJjm74zaoQfs8MFnovM00dMkvMfXbn5ocFMg+UPdzGAUNf8WX3MYjVCiW1P
YOl+nGz1m6lntymOsfLmp64kSnJfJZCEbZhwUTiLPnfSyokKEBbuS8ZtMtbKD3fuiI5o8E0AMy7Z
HwqMFzYQXJERGtV2A9ukt7dY1YtY7OXiO2uzY+Bm3wY0OddW/Un0XrGdnf617K0/gn1gl/eLfSW6
Sr+hf+7vIaQlPsQECMsu4kuIgQ+bYJf8A7/xmF+wpwRtrP91SzbtnbGINyMow2fTrAIEawZkWbV3
5flq93knf8pOe7gHxuqYVu7qXDwnaYZv41sqw6Ea9CTGJXZUtE520Yi3zpmP4qma1IyeKSfjZsBR
6peLiXS+ADZx4qTLnZld+7mPvdk9YWaKoy5wynzvxE5uItwoCDpyX0/lPs9GAmRKlGfEoHq2vHQu
dseFgKTjmsT2iwtvivK+L/cUQdNmi+/gSosF1GauGgIILJsmw5BIVELhd+XaWtvV92cfiEkUwCxL
Kzd+oMhrKoSH4HYJ/gwZeHzhyKTY1nJ9l6uERiJNSgKaxgnKzwVBUhu3xXGw7a8i5X5a2gX+oe+W
Ffozb/XHWmRjQs5rg4CgMimF8e1ImBPYzGNg6wno3XHv0xxgKhaZ3JoJkYwZYeSI+Vp3VJPrA4fm
7W8I3/yhHP7aaZkdPFSUWwfV2RbaoIqG0Q131VqU32sY62vR5jGBcnE5q6iXsIHaV/bD6rYB/m7t
7dshD3Yl+9u5atMB/g9aqlc1A0Jqe/dUCYdPnfDGbagG+uwsILsZud6Spc7VrOX6RiZvc1yb2X60
paWiMMiHR+za9b51VuKMetsc4QGAoZQb/y0nhg7gSkaGVYoDdlgkHD3ne5Zn5HDVQwYSJ8pDGTR2
1M3g69jIUWwFgU2bsSdQdKpvl+nmmteV949QAdLcPAD9ivDHlY8M37eazjqkvZ9Giqlhqw10qjJ2
dbe2C/IFWUzoCVMuNJiojOMeeqRe7Aw/e4LQxVfJm8zh5LgxLPkutFWdvLDtL4N3e6K4Fw6gdpTr
9KLaZ6a2H3kXbhwUwGaVAooSh0bT4FSFBAmN//kJP3W/1vMN1S13tsjSP8ZfxLkSo36tRp4QdBcV
AktVsPxYMKWlKyz0m2lLMCphyAGRJ6TPQosVtf7PTrPue15IDAKRH49YS4pLl1TtfT2Zf0Kp5J5h
ouK5QtMc6q7DJrXWx1C18+Pa1uqCC5gEPYjIrRo8YmdkUuMfxCI3BZzurYb1aHCbs/3A0IUZ0Fc2
JPaWcBvsOR3pwIj61hlFMknKpBRvhrVeNgsxD/uk52WzAe5vrDqTZZHcHmCOs2UBzBhw2awfRTK6
b33KvDanWDPqaVCkPwbhvvTc6iiAsDZ43j5Umd5KWnRGTocSABe0n25pBGvfjCm4oJhWoIRIhcka
aQ4uKYq/KUKyTdnM8VFU+Ei9ChXeROYHXACLjZ3NC5N3gSHdhNkefkwexpnQVgKSmofb6bXxcV1u
am7dHVU9cHZTQ3LVqP9biLkiwjS+jxXO9nip860mdwr9SvrLGUQ4rm0+lgl5sdaxPKZz+cawNESB
sF5Kydy2qWa3+5MoYe7DLhHXtc6+XTo0+ZBBktw3QSH2xsw832E6P7I1untKdfuPri0Bql2JTK61
IbzS7KdaA2jibBjfW+6RrUPB5YloKeuUxG6PbzmFCxIucXq+X51J8UNKkq6Jc7veuLY8E4i/7LDA
SdJCr8L0vEI+UeCbKua2zrXVIWjYhGdpT+9JXsf3QT/qa5PV047NCF3fXGUv8Bu4xjX64Iww43Sz
YovarDr7G1ZZc5kaXV4QZ/DRSVQCAEgQSjfjYF/LogVnCQaPySMh1BBlp1u+EEgmj+Na20/wQSi8
+xox2oRVAd3O7XdI7JwhZB3IyppMJ//zZlHf88yRvpCmP8RpAKdmsnnwY4lAImuc9TfLBrntJQCq
dgFb5gFrjddaDlByzYBO0HQcVHJnsGMfpo5y7aTTsK1+A77u1F3Er0uP+tiTTpM4zmUV6GwkqQQb
FJwIwoYG0wUipY0hTovtd3guR+ZLx65ezOg+lmPS7gTJ3AdSP8WXf5OUNzdnIW8PQ6PraSS6nrhT
k/XXLme9z3rXdIS/tnqX5/Z0JolkpiMw/8JuHUdVJdDyOhTkUM4h9rRILZd0JTkncaAIW1F8ZmWP
JNglMdcf0y8Cb6p9gsaC6LPCXJu6Yb0YQlRNFgvANnVbpnmBnCJUTnXI1t7fJUuphz3aNBjqNTSR
VBaro4OIK9AGPtMMlxCL7HINlppkr9gN09vJXzymoP5/aUB4A7Cyn6ZyLfRF4pYTj0U5kHEOh4q6
H+6tPzrDoH/sfkifMhUEj3GKlFjTlPxAW/wtrSrWMddRkU+4h5emQbeOaBf7Ebaa9KYsH/OO2ZK9
pj3HtUkf7ABLYA2gTK4JyVxOW/6IFJ4VLBtPH+w2RDnJkYQQuO8drffHlBCTA9ZYPP4qEUSQhCA2
LdmoKllZpRjQD5aDH6i3wW5Rz6qtK5OvElnlaVW2vhJ9mGxJ37bxcHRZNHMqR4UJ1WWq6Xv2Tf0n
KXu5T0KMvsXSzHiF0mA32It81c2KMW5mxLKtodw7y3xTYvKzVm7zmScBsuDA4nmeeKWk3X+z1EKt
rg6uGtKZ9xahJS/ONIS82+JmS0CJz/tBhtHcT7g4GHs8F/S4jEk/rQY5kO7h9ZR4AKqjdwsF3uQk
ppzGyhXaicrHW+EWrxK//LTr12z5wOfRR2GP7Tmrw2kTq1u2ub0w/+kAnYUEtNrOZYEJZJjzcygN
kcj1+DL7dXGUxMdH/mzBDpModXT8KbjOLh6Bjdt0kHNd0/MM5YljIL21UMulylgI5snkr3FbfXMc
k3leqxtP1OTP4xKbF68aG86oHDdn4KMYV6nzsZDKdnXNUjDto/8JGeEnUPPsre5ysvtX9B2xb9J9
KsD2XRULdB+rbA7oExj3g/An8auvgbBmviI7O6y0KVxa0xVb2nmZ+lpN7mw6a9xfU4ZgAPxRvCVk
U2z8Bb2vIF4b582abKVRdrDJoRy2SbdmQMyWHKJbwKQdCclXNqy+84LP036WVY4YRPL/ybP/ABBC
Vutq2pZzzHxgcAMBGMXHFYsBAmBUdaYFyLNi6I98gucVFNKt8HG0Y+j0v9JSkAiAZkfHMvocUsK3
RYOBrrom8fFMZeXAJWsNhp+GAXeenOJqLCLd06n39nxJ6X7xwh9LpQjDuyS8lFJPF8kbRM54u14J
QbAAdMNSMwTEJIgnMb5VgO1puZRTR+p+1iQHm21svywT5kGT3NJAiJ+AY847EryTfufKvjnkQe69
zFKVL0uWELTgt/ktv0JuvB7jZTJD/IzMK77Dkp9q53Pqfe9hIXJ2P0obA3LscotJd88GEDs/RIhO
W0B0RSSfSuyXxKT9ux0UqDQx+ACl9ywA2MQhhy1kEWIY9Vm7Vv7qBkzMziAVsMk47nSN5Mwii+cn
tvLiqRkScj25zb+CDANrMbEvkilOUumMZKBwe4fI3YXk6wDpXz0peYAaYEzWREyS+mMgBHPzRLK0
fbaUN3zFnQcvBWOpHyebnBBsM31kl+03KIP8mUabwx1WbqecnEU6IMhhtQokHXgJYLNctYk7NmZ7
TKsvVRZyN85m+KhHVgzCSZi45+AfRl+U3Wks9wwUqF4CTwPZ92Z8Sjs/uzQj4KmNfM3I6WZxkXPK
GWQXnwEsP1s8AoZh6azHLg2qhzJQ3ZMDqgWwegOGbRfHj1pRZppFoZQvMnoayNfHFsJbvg8kCyFM
3EjJxexvU+Gs96HHYIF7ENAHdgWZE61hc87ARgLW6AD55eYHqXl9DKzBxx3W/SctUb9OHYUDAsHW
V+nM84oW2+2PDQfG1l25xyzXFNcFhzLqWDuO+pzw+rijTLsswTMlio87FmhSZWcMOSRWcRQ29g9z
EBObV97uZK0potD4k/6PtPPakRvJ1vWrbOx7AjRBBnmbvqwqK6WSSjeELL33fPrzsWfjTBaLyITU
jUGjgRowMvyKtX5ja6gKVLbeP7s2SFzk1/wnDb45mv1Iud00RmjvG9klh7G1ir1bjDVCHHL4VuIa
sYMtz0mBViDXAKRWygX1C44TqGqJxKIcMLFMCBMOGvWmj30NkFzt1PGhL3CMDRLM6dGCRSRY5R7u
NF151G3R7niC6YeurP3vaa4pN4ZLQXjM+u+tqVks5yT4naLFB/qxr3Za2OW7TosEDOLAQNrKM3ba
CHSXcjFvR4wCdgLDDjCqINT8TKvEPh7INoaBvu+R6l4NBjzt1jOp/oRuvR2NSoI2xVEjq1vrS5l3
ZOqmY3aA3XfTGop7a/ckwVdBX36NFGF/FUNJSTGz8uwGSeByY+kmU4GGgOe9Jg04RDB06ZY6hHuQ
IewbFxOVbapmIToRUjlEvhduA69ROFa9dGsMgJQL3f5dCwVtqEkVjGQPKj5+hJ6JhqpOPRakDNHd
4D9JNFDyrJRnT83EXToE9rNeJP4WafaI2hZYWdGY2o0bUcjrLN0+GnWL8Y5tvRJi6Pf4BCh3FnKD
RCvITa0NpJY3UIZ/UaabwFR4Ja8DVSLDVGW4ekRRgy5k5IQ3sQmWO0ZOzXKQZiYTgPZ6/EWmCvKM
GXdo2sLB8Z1Ru1OiPP9sNojPWFDPtg3L6YNBLHQbIgawLi3AKXEYeg+SutR9x6rneqo7IBBwA9II
K682Q07QN79TIDKeoJ//APpHem7svX3bWfWm4KW7d3gG3uJOod3Z+lDtuHnzfTxy7IVl6sD8TDqU
o0SwC6LKeaUmh2nfEKorzC6BlVoYWmAXWa2DkrQJC3CNkJm1xXvJQ8kBtXNqMOF3Q69QRoIS8ECs
yHo0VPhnCvXCPstAYCqIWiKWLY6EdPIjCgHwJFAPQoUOVUS4Lf5ETx/8vW91CXE7ts+hpfzgeg8E
SmMcSV04il3oSu8ezCuowJFUKecwMFstEztdTT6T/vK2BXnF9dDqCpGnEtyRyPO3gyIJnJJc/T36
zqcS5ssnK1bYUnbZSJgMunyGZVzunDggtoL0BqXekGsXKBOCFqD7sGO3N+Xopfd+0psHTwdl4qGo
UKLxISnEPlKGtD9rHnrSvE5a4DusjjEb840fjgh8+fAGU9V7RpHkMA4SqopVULBL+4RYbIhJhcFk
1JU03kcJHGuCAhgDlaKin4VIsC/Vbp2pqXpDvhd1ijjI71TJObR2JjMeoxvkB0UFHFSTGUITDB5P
lMl9ZcTFMcljhIDiSr1HjXtcBxppAscKsoNDIeMA6BaFA41AZpfoSAb0QfpSpdTLOWr9GwNpRQnc
fyB6zhG7XPV2LTcd1jVbIy2CzyIdMAghdQh6k0z+ra2YxmeQTuaumuIJlC7yfa2TgyYjJu5GCOWH
sGydXdKDqA2CFt2NDhhxL5LsJQpk+qyYMG95Og9At8iBR3H+0Rl6fccpgSoc9ZdDHanyGKhVsQvQ
Zn4B3omgR2xTjwKhQMkz0yCwUqbp4wapeUSZdxgNkzLFK7va2FNtyBodY0TfNQLInGoFUI/KIfVs
11wLHTZHxGmd/2B0YY6stV9+UpIenSxqhY/IRzPEdZ4c0XVHnEOgLFmNebUhyZijD66ShY/K+N6N
8/FjRuh1b/rB04BqxSZMm18cKt2qd3AUhO8/7F0MTxAWIb41Af2sLEJEDDRINiO7Rm4CI406bm9y
NAPv3YTsTVmQm2QwgR/3hgamuFb3CG5/8W2uhVXa+CgfAwVz4zZXN9KMfqMFmrFcESqALlqAUwLK
izyHduy97hsUk68VOhc33egPLzUp8w112XYHAo0kRVo7xAK+9UBdLdtXbssTBb400grY6FSKDlo0
ynJ40mixOeQu1ojLOKsoorSY5Fa2NiqrQH6YK6jsE/tHhBjkfWEHVBBbIllVHf2HTCdfvKackDzn
dpTs7dYRG3cgTeTYEb4CBU4aSK/FH0D9deuOs41YGehPm9k9sp3kNKs0AByeufK+13MAEtH9WBwr
Fe0TtP3VVzNvzO+BPilqSVhCFs/JdYgU6oPmdnJtNdGwS0fX2tmqU34Ou4q8guSZbA2RSpbG7+/B
nms/OAGgnoaxxJsmwpeDV8EDeo5cprpXQdqhFh2nTnIPlDQhpsoIPPB4+cExTKyFIAl8DdXZ+2ik
31Hri7Z6b1Q/XL/xfyoZwpRh5AY7rQjalVdM+pdRCzYaDBwa1wZprTZvXgK1pFhEuAYiF8qpbMlc
rRwXo6Iwb/xPFIZdAvI4eu6wGjk6yNSDuR9qlKs6d5eZhfXbEkBv+Ff40qGjcDCBSNwUDXnLdaR0
Fpj4OAYYGyChf19EaUHqpEhuOK3GT7qRK7c6Nfx9XDQcMQQrWkPQBDiGV2IoYeC56jf0aj5Xqnds
UHdHqpw8U+x8yrtPmSS/p5HM+VD00r7zQJ4D1Bh5popWh1sGVDBiHT2ElpwY5HUK4HjM1Bs9afBU
IF27N/Qo+KhPtDBVav49KbPoV2JQiYap36LiPaXXtKbfOnUf3/HAyJ7GPhE7BSe0HQIt+BRY0Uug
GEW2rg5hhs0LmnEOmVqbBDsmKRvTQ1P5kNhbA8SjuPGTB/irCJM0LuWRvNbheYS6dWcj+DNJpNQv
QTvJbNhonZZdArIEsCeFAPB8vRGMa12W2ZaDJNjWuEbQBKYXrAJ1MyhNvktLowRvn7njDzeLBZM/
4TrSoLj1Ki8E66qg1K5OpaLQFkdzHA0qs322cUTt7G2DmbJKFAlUVI+onmUvZJjVb3gdmQcrzJ7V
gkORjO9/4HOQtdFpXmm9g/VR1L/anZ0/wHXyfzSa3z5oI6k5ijKg9ArLIZpA6xSJpyZ5Ii08fG4z
jgJKsBilx/JTUfTlqpT9q0Yt6KcbuyqVJYfHDs5r4i6p1S8Db++VkYzBHt0+e5Jtg0iHZiqLqma1
sM/uTL/D06CICHtgpDTsDoGq4WS7QjYqv/MA1q8CixDLQX+1QbA4hT3b6ZNTTI0GsENKc13Lpzby
i0+ZQJNn5Xu+d+f0kbgF0JdvrGGgAKoaw0MRJjZ3d20/ainpMgz+4r3XOMi2ttIBFkQFnqogJhyD
U94XJJ+fqGsEiMSm38H1eFvB8/zJ8gvt0LeIyIXUEcEW6cktWVYYuIme7VsDiTm3Kb0PfWH9QKY+
vdWyFnqv0dmo7bvjauC99ojzFEczyHKOC57pWp+5z5YFaNKTOcmVFHXHiILmKS1KCkg8dp56CdEg
0Eg6GB1KRHWY249lW3GFOmIK0SCAhL0akTxk6gYVJlMUDXiFTO8nPCSDQ2ADr+LNpk8K0OmhYTsi
estZ1dVOsPEDKClmnVfP5oASJgcKUjAedkzgGRU4ORoJ2GYIuE3t/Ls3Bc9pUbS/bFQafyRW4+1i
BxOUMUaSxVfcdk8OMz2p7eBhEyNqalwo0IYhMB1pqANZa/QHXWAmd7WEde1qcNw0HYUBgQNxoJf1
XSUhDZiOGF7wx9JJMrriFkgOBHFLe7URlQhDyXPY0GsTDbfaR8LbdyhTqdkjMl4B7CzQHNjedRv8
vRrwFzkZtRhEsQKfWnNhmtlxjtVC6vaIPyHlUzuxim+iJm5zsPk7y2idmyIZ872iAaRpRqU8sPsI
qCvy7XUog42nJ/ZdDDp2Q2THkVQ3X3KQhYcK6MxzYY94tTaYKQY25DArJrRzBe4sZJ+UHfKf7F5Z
EbwPqv3J1dRnGZvdJswGcT9K84vemkjNx9yxdUrFAvil/dzAsbuPam6+rGalFCZo7VhpQNwJTANa
cAj7wREwZAtAWRRd2S7kUInAFANJW4pQD1hh+ZsuMiDkIMbNAwd2djVUAyd/ld1pDuwBoyl4oLk6
VfU2TQ9IbKkgwZvwkJpm8Y3olZgHaCryMFHccCIKtb5BcosljFyQAoCJh2zyXYhSRT3QLw5mqAQP
rDDjBhe38cBzpvmg+yrU+yZLOTJySLOyzl+xSoJM3CqNXGk8U8Ev6rBPSuAgpPV4pUtD4+gEdtRH
JRSlCC6NAh792WCbcSJqYmONEFlaUcK8Ctzqc1mW1VGtcH/0Cjvae0OvbZBeMzfAdb+BBqBGiATn
fcYNtLVqD0X2vEKMAdL2GoyPPMQhugJG43D2D/rXppfFfUU5H94R9aBKA9XsFST8O8DCm07rvmGq
pu5h3ts7OxHNL7yMrFvNCSklOeoPJPuSXYkK67PTOd98aQNxK6lPUE37CdpX21LK4bVKnp1UEopv
dt6BChENBlutRepPzfamIF7ToIaTWzXdnRwgCQp8vTYCX/C9dPDqyno9Y+/nRnJoFMN70s06eRY8
HgGS1327I3IKbllUP4qaokWeZLwibJ97yW3Vbaer4EsrTV1JqaSbHl7vSgwpcoUEc+t+hKcJPjDb
Nh4XYe1SfsLCz4cxF/T7XvF1eEHkY0jmDDVGWmgiOkDtbkOsMDZMBe9xXx22dpz+1vFY3CD5FH+v
h7w7mrJRvhUdeaJEN2pIieK5IMx8pNqGJJXq9l+J/V5BnFnkXKHJYIrab8qGvFHXAl8Iw+wnnWNz
kxtakZ+LD1lIacrO/eq2j4VATrgojz4H0MHP0cwE/Ue9giKrnsJqB4yD4wplDR2GXGSGj+YY8KBI
4NSKgGeU7J0G5r47uDfAAzCBauQAxpi0pTqiRNPgBgJwCnRTJcvx1nFahI59O/pcuwAobZ0SRBVx
SZhqxxiSCFvXmaKQeitLVPTLCqxO94ohJZnlKJZojaho/MMq6fvsQM1GWUcRjMhWM7BMj1PuTxVi
hdphRjSmkCmd3gIa0NYGvuAVhPVywDmBwuMdXJQPYRRxsljpsKvMiJSqz06LEfmA09X4azsaVEo6
1NWCrCEmAH8PlUYFhyyV6t6srYJaBPAbqgeCd0cz5N7WbuVvz2laj8Jp30+vfwV9K6hUcGvMTdYN
lBULFwQzWrmI0YXW0Nxa4Nc9gkKzqUsMsDzOuzW+GT6v7kr7DBjpc3GPy2QDFgCrnwrhcNAMjtlS
gTXRZlSm1F/gVNFr19Roh1oKSugIG4Jk88zbKvdIsIDh+OkPivk7rDWqxQIFYCXOf9mkaPdAc/I9
RnHD9POS35APxKY1KPL7OhsdCQk0BidFU5WzmJMafe/ERw1I/VggqbnKSgsyeSy6TWGpiH9Byr0j
pUQevyOeW1XcwTDiZHQosYRC7BTps8CGztI4OrLBkVXeU90aXyz8E078fzE4qH1lmzSBshWNP0Dy
A58EQFH9qTQAM0nQFT8jywh4OUQ6b9aCsTEmZQTRUqy2DJvLPzXMO2mB6KugttzwSm3hHYTVTYRR
7QaheXurU8pDRsSQaIaE5q2uRQH2of3OKCAp51RNu+6hbRX9hdI2pEmhk6S0pHUrXMJMLgvoTprh
bfNkKB/QFje35ZgUSEdgHiDLAMZbCUGuN9ALMvmIWxJd5tkkCUKqGlRaEKxF2SBoY5kgOz20i2yt
RTG+jSknQIKHill2H8POrV91xLuQWiXTdCwMMGcZTkTrMXfRYjZYf2WAwguWlC82BfKddD84EByI
9SbnEnUE9looIGtM3qP3JAsRJIY0Bg50qqCmjfjqETN8KVIKZWMbq/edn5pPINKnDLBnPqt5Dn+t
dxy49+ADgUeWZOZNar3Uw2FkgQSXpqbdWR1cSsVtXsdmAlDqiNSqATxz3pPNtq6DV8GluIpbEhck
2MWeBU9yTnQCeRogbAiMh3tU7gBOqAi1TWKtikIsEqoOJVjiZhIvqvNgVgg5ogBSvvAi1vYtpHFo
0nip3Baaxl4JsadztbA/6FxfYGOV/lGS5FYPfQEuGTeySObHrIff6wKy4jQiX6brpb2y4xhZiNxm
2hIIN4FjIo9vpslnMOYvsrY4cNoE++MA12HLicpfKPgCgOIRXCEta0WbMRnQGcOzeOUUUGYHn7Nc
6REvq/mh67BQzOcRSCowvaD8jIOMvrfzuDtFvmlxp7DsKp3iKmW0cV0VobX18V661XUQ7tzcGgAW
o6HKSlZLCFmgAZdm+7E27B8Zu3ltIui78lxAVJedyBed2w3bFjBRheSf//2f/MwcHjAcDssBIsZI
piFeaH3+08+bhm44umlQAkL9VXv7+UZ4gof3kB3hR3/0xnydacPXy02891KnCdMhZjd0yxTqzK+d
nJukYN1mR228H+wXmHNWBHkZQuTldqaReOukTic06egMlaFigv22K4FfjuaQOOkxDz+QvhA55mMc
zE3wWkA8vNzW9JsvtWW/bauE7BRM3onHoX9Nvd8OIrIOhXCNDHycPFTVHWCxyy0ujaJtSE3THYN/
GdM6OVsHouH6KkBYHcHxwkSrs0diY3AXl1uZfvesX0KV0jLYyQ44ZuNtK41G6dcMlPQojFuTyx0F
Gx7Gh1g/FN3Py01p07cutTXrkYdjJwuetrIOKQbIAM14hF8LpPEXoOF1o5B4ptzR/XScUx+RcK2u
dPb91mI12tIxHFXXOA2nIT8bUoyxEgc4IVvrVhJVpofLHVyYsTefn61Hh3JyaQxRdlTz+6Agw7JX
PLTLny63Yi6N4lknZivRdmzNtjtaKZJbz9+M4qYR3/5dE7MNXLcJPhMBTej6Tvs60brCzeUWFoaK
64jlLYRmUN+btRD3pPLAR6TH73H2tYUXmTrEYlca0fT3QwWXTCc/qAENRqX17XyHnjmICrbbMfom
V794MwXyyY5vee43yq1oHkFy+M7L5Z4tHErnbZrq2zZBjxgJWk/pUSIvD242yh3ASmIdZyfXubvc
1sJSeNPW7CwPXUcfDWxgjjZZ2A4iqUCuRRu+XG5lsUeUaASAM+Go5mzBpaMkFWuybXXnZRKO6zZK
iySBCTxl/H65KX2xR+xPy2RtONweb0cPYLTs1JoeEVBj1XJE/W9n/TZxOVl/LMRH03C3bfPJN2/w
paNWS9FBQDX74GQPhBKBS8rjQ4ySXn+DX+Xln/bu7JC6KtUJYW5o5vS/t7+sj4taUXxHfzbb6kup
fwIy//vftTD9grPTqf7/LRjZMXWe/uXXZyNLPteBjs7vLzXwR9FGIbq8/Pstft+b4302QtPfz35/
6VpktVVakFQlMqzJVrF5F13b04utgG/TrekA513xtpVWg5aEKZvxTOoFJBRSObqLCFJr4IDW/VB0
kIZeddT7+KtGSbE3i9OEK/XCeG/ZvPxb3ClXvAP3l/v+fnVYMDthv9hcpY7uzI7+KHN7TVVzjESd
z5b1Kbz9d5+fdVog+Rh11ItOJRKrya7503tRMpjThWioOoGbPjtHiijIAf+YpHnHQ9Pvw/7KylgY
Hb5vg+RxpMqmno0OPpSYeCua+0zCPV1Z9l/8fN2yJBcK2v7Cnq6Bs4UHaFXLpVrJZ+xSSoSPr5yy
S79eaELAC9RVAs3ZzomEEeKd0LvIa94Ou7L/87nVzSkmMYUlOPlml5SWZ2YeKrF3shD609k4f7zx
gabYug2KyeDwMmbfN3wBTE2RynOAGiCS9IXy8MeL87wBMbvxIMtrQ4pNMyJ0IB33aXYlEJ7G9+25
YpE4RztD06Rlqdps9YC0gyBSZ97JaeCuQ3JZDeZfLFAgSZZKrMAJb09L4GwF5WoeYskA4KbyfjoP
OoT5y0P0/tBCZcWwWJsE9Lo6f3SZSl0rA4W1EycQ9rLA9wwshfQ/X6hvWpntA00Zyro0jOAUoOyE
jFh6pRcLG+HN92dXIPL48CCwmj7V5U0d3JAVvjxK174/mwV+OcFzIILT8CKRMiyunNELk8B14dhw
4oRDoD47RAMTnydQCPEpSzeg0uM73nBYrF3uw7QYZ4uVC4BCmiV0aoXzkLMqyhg4AI2oDdbtJDnT
e8BYJarw4ZXRWtgW7AgUU6RUNfDas2MpCTCeAHlWnRL7kZcoOAnhfLjcmelomHXmTRPTiJ5tiwL/
eU71ojpF4Ft32BgmkOyHAle2UX1youZUVSYaqYhBkYZOyGf/efO8D1TSFJol7HkwSKXYh5Cjl5Tk
4HKUI/rTFtb2j7ku6w9hjh24OgYhmCAMRyui7vvLzS8sR+e8+VnvU18dVaFo5WlX9F8i5cvlr0+r
bT62gn944DsqGZnZZjLRbhrA55anXnspx1OBpjPGlOhxOHazVbyby60tLRaBuRY6Mzp5mX+e5mcz
aQOYAmhhlxidA1elWluYv4w8uTJhC4vfEbbJHT+FQdZ88cd1ClMtM8sTvDsvFWu3PY7YWCDuTR76
coeWJsc0gTzYbDXHmGfJwB8Uhd315Qka03NpebedaVy515bGzLQERV8ScZY2H7MyDfrRDktcDdHC
eEYCUn+KtBohyVBRr1xxS4tB6jrdARKiqWIWgHmUTtTQyOoTSNSMMvQXcPCHzkJlqQatGEvtQ4+M
7eUR1JaGUBJGE/f9cyDOAwMvbUCj0mgC4oBEvbXzKQvGvxGK3Hm03zbt5y5snjqIEa2DLl5wSByx
K2r5fPmXLA302Q/RZgFEXXSlT2q8PtWI11ntcciQTyk+X25k6Sw7b2Q2xEhjVlBBy/rU1JtR+RAN
t6akfg7zXD1h9F1d29+Lo2tM+83hraKJqdNnOw6RBTPKBzqlgr0p62PouleummstzM4nmbqtJvCj
OwGy80icIy7Tu1e22T9jPz+mWP0AdWxyTlw2b7vhSEfthDlUp0p5AhCTAeUJtCeneNWM9CDcA3pm
Kww3rxwki5N11uq0X84Gz5VVkqbDWJ3iHoRze5OKFxel6xHBWIpxTbwqwIZcXh/atADe9dQ0JIGB
YVrG/IHvgnVG+tWvT9jubVTtJuleffcpd/fo8SX+TRuAXVN+gZi+0tfFaTxrd/r7WV+9AKnY3Ato
1xcfqJV+dvGbvty3xQ1mkblRpc2StGc73c/qqlNytzoZvF+shwRJUn13uYn3yV1pOUQiuB1JVeBQ
OrvPkKuANsGJgjdLS/HSQZrhaFVPenOvOXKtVb8z+V3zPijtJz9/TPwrzS8Noq1qoEYFt4E5D4Y8
1D9GrOPrE2qfKvSx4soIXvv+bK/Z4dDB5uH7QD2BrYjmyiNw6QI4//2zbQbAJIojuJ6nZiA3DjMi
2xTCQzJRavU6mcCTfjz4J2Wknnd54q71bLbVhI/WYGzTswybmxGXvCS7udzCNDbzjcXE8O4h747U
+Wz1aQMstgTV4RP2bY71YleEOHhs/Lzcyvt+SFXlBSeFSfQt53khapIOVhyiOmk7BY9Y6DWbyw28
30RTA46pqf+5pGcH+ohwBnDxlgZ6IBR7HfEz4t6/aGNKagGsI1wTUyfPzgIcrftI973q1KFGHW3j
yYXtyq3xfjboBu9ogk6yPs78XnK83m1RiKtOmb2BZ6F63IbbKLoSOy3Oxlkrs/2SgBguG3xOT4n4
EhofnGR7eaDeXxD0wjE4a/4zUrPJaHqD8Dk3uSCKL9QBiV4wZQQ0Hd8n1WEoHm3tWri0NP1TZCZt
jcGz52coBZdkBL1QnQZg84qBpial7PbK5FxpxJlFQlpr9NUQy+rk5x9wYHOQLNaeL4/c+5OG5yIL
QCOlpdpknt4uMTcMC5AN7HcEdpQaydx1S4E8RGkf6dwrp9pyd/7b1uxsUXvbR5UoIUKp91KnVLUL
7Su7cvq5bw+Xt92ZHS5hqPYjbCNuT1wxQkzWGkkhydRXOqZ3ZXntSboQJbxpz5rNUB+0ugfpuD75
3rPLaRkot2rurSptU9vYaJcoSN4V/W2vXdlQS9v2bNqsWfgaukXPP4SThnbfRri6b4Szr5sro3mt
Ff3t4mjNpgThSStEe3346oX3fvnMXXR5CV5ZFtYsVAChHjQOYjknH2nUSQwRY8orB+nS+XM+XNPf
zw7S3iog5QwsCxuSFZrp+pUuXPv+1MWz75dNX49uVdCF/nPvQg55ujxEi9+foA26apEbmE93lolM
RVatPuE7svazx7H6+RcN6EKSCKMwoc4LFkoIrb4rDLJH4WfkkfOXv/i8wUnJhSl5PcymuOzVsGk7
rTqhr4eVon7lEFscnrPPT38/G35B2dMeez6v6siP3yhNsrv8+xc3Ajheaunclu8e5ICMjaHV3PIk
kQ9Lx5eS3BPZhm0DXfhyS4sH2JShd0gA6O/eiY2tFgocPcKKDtCU5e00C5WZUsd1qW6Aqcfj4XKD
C0+6KWFIt8CI6URksyMzqlGwCi2B4VaMEa7o1uHQovC+N+RtJPEwnQTdlRUc1svtLg4p5Q1yr9NT
5J/S79mcSVCcSKSSzesiZJBRERAYyyevtnlzuZ2l02UqDZKENallzVe2hwrsgH4TScuIl75wt5ga
30S9uNLM0hLUpT4BSgAWvKuZKbbZACk36pOFagiq1d0+DkbnLxbHeSP623WeQxauFczaTwVJwQag
LPj+qnjN2l1eXgk9Fh5wBFNnHZpvWVlADQklbaVPvvsR5QFA37sBw1NFPanynvQP9ppDrCIp6W6C
5MoFtzyeDlCuKaP3rkaI+AiAOmrTJxPc4Vg1DxAVXy+vjKUm0FDQVdsUgtBxdmijzqBFRpU0J9J6
qycUeK/M1tIKP//+9PezFe5jdy4qwfel4a9jHLqU4lE2GHHuL/djaYWDduORQABsv0vmxoW0wYRn
zUnoGGJDb0vwDIubbne5mcXumDxCpqKnwwPubXfUoUJ2VUHphHfEyrPw8FzruJaTo7vczkJEyjlE
XQYDGB3lz9nCw47U8DyUy06ZyNcWLPFRu+mKGxk86uWmuBaTLiwCpCJ4H5Ko1gnjZ6cfPoCQZJN6
OFnez3pdpt8ud2Zh0DSgMrppcXGQRpp1pgRY3pq+7Dm4N223G5ObeoQZfWXI/km7zcJemiHlokNC
hh43OxhQT5Ox0o6MGR4bhvcphIebms9KdBTyUfd2ZuZPGpqrPJRrTB83EDrXArAtKoh4a4K9/Yte
CzFly4lY5LwEnAk1s4o6GE5NsgcxjxYc6ODw6+VGFmfurJH5eoxEq3VqOHBAJatP2fgXj2/NOPv+
bEyRYgoj00uHE4j1DjG4BPvCKzt3cXWcNTFbHRAVahO6DV3A9BHV0HvkyAM4w/9uoKaBPDuHwl4Z
RqxkhpNfHXA4Darj5e9f68XsHBV1r3m1FTNQeCTC/G0fRufekdt/18r0K856AaXZkGEQDafAvLN8
ZW228LecW3Gt9rK8rNithAwmqPZZbzK9dQfVzwZUizaaXOt/DhwDniD++/1ZP8A0aNDsWFbauOuN
QxhfeSos3AZvvj8FmGfjhHNTAuigHE7euHU1iFQQKXaXp2KxCRP8iEXqA1D6bIgM20tiv0GaCu8Y
I992GPFq28tNLM7CWROzUYJi0SdV4g2npHzEbnksnv/d92ej5JdY3vkdXcDuEcM89t3l7y8NEThW
wwJranAlz76v9tQK21ofT6aF2fCPIW+hlF7Bd0zfmB/6JosJEAO3JECqtzM9QKtL+yBXT4BaEY0+
eSlKKOFBytug7a9M+dJ8mBP/QBCy06PZSaVVuZ9kXa3yLLmrVGVdtcOVU2rpHcIDUQJ7oggpDX12
E5eIvWQeb5STJ1C8Y5enkaauzBqBAYm6cIgho159bwLzdgyvAeqWYg76BUkBnRvzHXgCPecaZdJQ
OznVhAO3w1sMZWOxc2CauVc6ujSUkNqJDE0CgneY1gTxzZGMq35qhLppwCqiknp58U0TP18Y5y3M
FkY11i1i0bTQofD5GO76317yF+ubmr40KYyprPPZeuiGNIGaL7STmmww4UX6LvSuPBCXxsnmQUoJ
jiIVT+K3y1u6rugR9xlPGdIgCUqsSK1fHqfFFljLlLtNYcr5ilNCJffHJBtPNSqbfh2ufl7+/tIh
QPXJJHFAGEQv3vYAjSejhnQ84OYYblHcdUNlq7R/MUznjUydPDvvAwjZQqvz4TTiyWOsdP0vTuLz
78+moY6HMSwcOmF4eyjiSNNfHqSlxXr+/dlijQcdwwkMWk4OzyMNiUFsRGoTz1DjynG5NNuUCMjV
86iwyXO9HShDxxO2i9rhFIUIWesVO/vPu0JyDtygplHWepdJIcbqJaoFHWkovG8z9cHAOibuzS3Q
lCvP46XnORwgIQyYOqBe5rsjSXwDea6iO/VulW5Up9dWWQZ5VaQ2KtF6Eqxxb6vWeO7hmSBy59hU
ffFRt/Ck6smHIy6l9u2Vk21hKt/8ptlUDqYKFqbmNxVpsK6Tn63yXOiPtnrlTbV0U7xpZ3a5Br2S
FKpWdicDql8fHdUQccpg1edPhX1slW1XfxII2F9ep+/ZI1LqvLJJwtoUld/VlE2N3GsZ4aoU4fyF
i2uslyjxbmAC5v1eevFqDCHWph+xwSiN/ErrC3e9ThmQDKTNg8qWs6NEceLOUWzZnDTnW4jtC6g7
ONZpdueaV4o0i5MIs4PSLHEF4cXbbVIh2wTbIW1Po/47RnlhwsTkCDtjIXd5QBf2I4BIdULCclnx
5H/bUBhXI6p1DS5V5Q4HZn+8cnAtnL4AbLmebBCD79Mi0igUO0NK+tTgokjIvB+1cl0a18rZS82Y
rAaiB9Iv70IHtFqSrBBFfwqSTRJAhX/WjNPlkbrWxGxf4XkcwR6iid5BwAfz3Ft5LYNwrYnZljJC
BPX6kSZwEx+CO6h22rUlvDTfFORZVCR8DWoMb+cb8eEMybCqP6FGoyJjtr48SFc+/8+hcXYP+rpM
c9Xg892LLR7r6M+eVdMiBQsOiNHgJidRPrs9SkUdHccN8qNSfVF6tj3uRnCx/6gP7xrR3w4RHpc2
3IIwPzq4S4L+/8Mxevf92d72lbHsbJNOWEa4MdvnqLSu9GC2jv7Tgs4A8XajWDIvJwdJ0iKoaEOp
RD3oFT+j6PvlIVpugHydVLnFUXt9O0Qw+2Nkg8fs2LTWPTX/W7vO7gs3vbLlZg+C/+vHf5uZVtvZ
asILAdmuqIe7aZDgbjGjwuKlb1aD9yi018B/vdyr2eL9T3OcVGRWLR5Y1mziU17amarRqy5AG0Pa
K736mw6dtTAbNzcz1aKqVEjYqX1wKFFo1geMZ9a9fBKkv4Pky+UeLc7TlPgEXs8bwZgVxivPxIYd
tdTjqPMkRYceIFOxHl3l5nI7s4vx/0buv+3M9mXQF1luFk12xMt+wEi+tbZaBe0R4zhj1cpaecZ4
L7kSSi53jnSrCf3EIAfydnWYMLFbz2J1dKA+in3j3nrXEGDXmpgW6NkCDIpMy9Gvzo4O6lvWrfcx
zP9qrwJGpfLh2JRTpp9w1oTZw5LDcSQ7huZz2v5yiscg3/7F7Jw1Mbu58mRMEI3z0XvIxnVkHoNa
XaEj5Ec/tWuP3qWFAEbKhLQON4v/eNubFLqhiNHqPiLYssaZ48FN0K3SkFmJR/FZS8xr2I+lGSK+
gBIA+3DiJLxt0EgVNRaDhAebadvAD7YhitsYxa0vD+G1ZmZHQ8+RrfloCx4V/WeIQIhR/DD1K6n0
xbE768rscJhuZiScICkraKdVqISZ8TFoERVXva01Pl/u0CzA/GfHno/b7GhVPJ7cXkyHHOZGlC8m
5eZWz7aYJV5uaOlQFRMAFWsiC773LOBQ9QTVa9WDtp6ad4hM3Ru+f6WJpcn5J81nWlR43uEapGcN
oYfo6zFyEHgbPozKC2J9f96N8zZm41VqiHsbLQ61Sb/JATNpq8vfv9aH6e/nx8BgiRRvIyY/wPp2
rDZO266qa/XxpVknTKagDLNRx4LqbSutoemFZfXJUev1vSI+lHW+MZIf2R+mK/5ZXSYetRaxGk/w
+TFQuTiv6zJKji4MR/MGEcPLo7XYD4sTBijBP+fm234YSVfhnmolR3Xc10iyIpe6KuP9z8utLIUf
oDElYgWkpwBSv21F+L3XyzzLjng54/eKJcxXo7jFWnAjDaBe1bXAc15A/GfYyFZDSZQCXuV8ejJD
gsyz4gxVYPP/kXZly3HjyvKLGEGC+yt71S6qJVn2C2Nsy+ACcCe4fP1NeuaMu9G8jZDG86gYVmMr
FKqyMqcbV7OnVarV5lofDA0aBpW1d4R4AWkmdMuJPW5Ax51uBIS8g7oousCoIMiERrc6IJCFWSXE
L64jtKCuL0/L0lYFFIBYAIxYxhnIwhVOD8420AGQ/DWDBO3kvJHuE3f7sQ3J34KFU9cMHfQGOgm1
6qEGc6OmKqAsLu/ROKTDMPljTjkgbyG0La9d0j+55vRSEPMaQu1r4oEr30ozxXNbNXeSG+EGaEih
05KHEFp272u+FtVnLCC7hjcS4BTIhEmb1iCTa0AFKJwKCLOKq1h8z0dVjmlxGEdGpGGAiXlyQbha
hCIvIcmYBJVdowXr+RMbDdEdenR99G/KTdiuZggH2nxYoOIm7qfdBApxA0+ay1aWrl0EX0jjEWD7
wBZwOmFpWZkdaM8R44liPSXPUbHj4D0Zq+eY/bxsap6Wo5LA7/N9bGp2a0dOPgVnkuF0iPWG4bUX
96bi80urAtfuO6iazi2F0qFxc5u5WQSiipayW+qBJqaH5HfsKR7hi6MAxmUmVgD7iFybdcFaVjpi
wtm00D9b6Nqj5nnfL8/U0qKg9cKeH7B4t8iutwSvgwFp8SKE9+Lt1ofQbLwzy1WvKnEuzJkPDgFf
n6kWZq97uiR1AdI3aAJnYdb+YOmmMraZq1iWOcKRVt1H+zr4nHQwteAeOTXhF6lmuzZQIE75C1pw
6IlY+ej67/OrBGTjhv9QjQofsHA9nliUni2QJDbtDJsA+2wIMvOuopDnmJyVAzLgy+u0NH1zZxYw
qz64HmRvEyeg7gD/fRa2SB4OKdTNq4B7ivhucTgWyBjmGH/mezmdQBNp9gnyAiwk9M3m5S5z9tA+
WRvQvvvEaGxUPk3PREld7vTo6ioX0KwBXkf74gIqZnhvbaWI8hdnDH0SQHqiJeoMJ0aJU9Ipxtrk
oN/XQCX8oPfvl4exNF/zg99Bqdi0zrIzTlElnldbDGkTG7ydbaAbaMDKECaNimPqLPgC0JMhxWSj
tx65Vym619JWTDV43EMf0iiPldN9q3gEwQ3bTCGdEHHtMcqjh4QlWy0EMehWY/YWEupgvI5Lbd9O
Bn9zDZDZ++3UBBUQsHifTvkbJFOTfT+R7BeDuPTWn4h/B3ZM81oIOu48cCtvbDSarF2NtHvdtocw
akoQv/f9sINQTLrGRhJhzdL+TvRasq71nvwsWDsrsIAiNJga0/+hl501rEjudWuz69AJMVX9r9aC
BLMJ5fn3GiJ7L5Tb6Q9aFP6+gJ7ctV1wbe11TOyAZHtJRY6eWDrRfaI5004vYmsLgkSIimkxGNzB
4g1ecyvbM/TgvXdmnmwgY1wBtedkW7TMabvLy77gM3EIgT0DkRrKBmeN3qAHa/yMZOE4PqdiBb6M
WRrvso3FrYWzbuMhhwednPhrUgu069AwDttqB6ng+0EDmk0xjsU9hQEgT2bhEUEkf1lMDFUDBhu8
bDb3el4rTvn5GID7wfyi6G8DSiFXcRwHqvIWSFjDaCzeJxs00TX70sfGLSeuYrrOh4KyB5CNoBjB
pQz+yFPPZReDSESZwRTIy680VdpNroYhoMD3AT0BrwVSoGcnvSiMqWJGh6nqEtDLxg0isQq40xpg
5Klvr2kx3Ay1/m2MPGhdTjtiFm96mimyf0sTijsa1QTgpjz0I5+OUocGLGR1sPHAOhkOIH/QBZIK
dtHsgcdeXd6A50H7POI/tsipLRu896admFkIeb1tYYBeHf3HUwvo9ZNXe3ep6kpYXEFkl8BjhKa2
syRj39WuhccIZlhE25Kiz4c4H97vc20M4GddR00GUc/pkCD04rcesplhBqFgQt8bXiombXEQ6PnA
m9LEOOQkmYi1HDKJZhpOUJ6+hhzO5TVZWn8Qq4Dv5HdzhkwJQrWaFDbEE0Medw+MgZUAYiSg9Uuf
a89VBJ+LttBEADwryu5nuJ1eJ37mV1EaRkD330wCD+DabYa1gNzlOgbjbHh5bOfXtTffpD5eU2hk
PoPYAKkQ+X4PdT6L7DIPwBGk4raXTSytDihH5nQMHjmujFKDog5EN9wCJgbqbqlLyk1Hol7xoj6/
HTAQxJnovgAyAg/3011WMMOC0HeehSwnG52/2tV3b9oaqD1RcPNfHtGiLfRkAiemwzPZkq2mrR1I
6sYZctpcPDvIa65svLZRSzOjaKePvvtEhJV+ZqmOrEquwUfgYUQcS9XGw36OIFaO2UEB0wOF1+Xx
LW4K0IJYiEUNvITmvx+94ygbM8hT0Cy0i685qrRp/0QcBbZkwQa2GyCF6BfALMqRdT94JsTu/CRM
8I6bxNrPofunqgwsbL0TI/Pfjwfi9ahBpjDC/7Kgl5Ui8fHhmTIcEA9jWQCzO3sr6iM65kpw74cl
tP3aVv9SjuyO0E7x4Fkah4tq54zwB4hMRjGAdhvyeoxgHK+kedGSw+VRLH4eXRA+wHZIkTrSNQ7N
khZBNT4fgYXa2ZNM1VK0dJHj9YmVNq25M1eOSYaRNxPRhyQE5ccIVTrtAKQDFCAQf66qCuG7OxTf
a822odEMidy8aPNrDypEt5DBAhDlE8O1wSKCngk8vuU0ZK6NM4uPlYQD0dZiEHfA6L5cNrFwjYMi
CyXJOY14Xica+9qoRg0bj5mvDhTDmG7t4ua2Sv21EZN1+UHwxhwowR6ub9x/FuriUlYsLh0moDWS
gvGlfuJ2DdlzdE719O3ysBZuJ/Si64hzUOlYqEZFw9i1pZmEdVTvqdC/xUV05U9DmHTW18umlvwD
GkUxFDiwc45or0lyu0i8JHSrtQuZtuK+bz4eNiAj9seE5B2qOQ7XSywSmkYLCE+ZyCCk0DG8PJDF
w3VkRXKmEEukOoVabJhke2Le2/3+v31/XrMjH8ehwlk0Hr4/uRwya8OjXVBFULI0BKw6+KiASiHg
7D410dimiPDuhfvJNxB2V11sC9cpwJJIsphwbnjbSZ+nZgP/annIs7UQtLgh3sFPvujDjWt+PBKZ
SevwUkGUcJ5wRZI0bYc2i0MxaVsBLlpw5inY65amCq9UVLoxlPNcjl1lrT8/IcP4uQCO6vvH1/r4
69JaM3+E8FeCr/vtqshvG1W2UGYa+O1Hjg3MS3W0meoSTBA2CInC2IBWLSS/Mwhqaem4KdjwgIaY
MeDd8D6K9o5awwsUIxQDXLooAH1ywdKN3QbuIGkvwOezdoSwREgz8mCLx7L9nmvdK2E91EAStkpN
iC+0xsY00u2sTZ1BDOLDc3z8C2SI1wAR8MrK8Qsax3rUi+hFJP7VZRMLvg0aCKgvYY9AFMGSlpE6
VtX3NaGh7kMw/I7X4eh/PFiECTRSQBxwbqSUfFvsOZXLTIeG0NVr+PVkXmvR5vIoltcK/aAIGkyQ
e8is405iZ51pQc5Qgx7CV8jQV+thNMRe81rtFkR9dGfZyBEVbqStACwtgriyIG41Uu0qMyH4c/nn
LE4qrkFUf+cXgPwI7MuC1Ppgx2FrPDL+ZlfvtFA8BGVM8Hw8yMxb5/p4aSIulo5HwXWByDhPQvjb
nyha/oiptcra97bq0ELPb7q8fjEzaIXFs6DU5fEteBYkhxGzAGVKcC1KtlsPkk1m5sWhJ5LV8GVK
YsV1uDiBRwakKFCr0TEyRm4cQpreyG6TEmVJBeXg4hi8uX0UNfPz0kqn92gkaEoEmhNUT1sDomzP
n5glb6bphgFYkgIhL+vyttFEElII6qwyc4BoEeMqVM7yOP5Ymf9+5CZbaJ7lZQ8rqYB6IDAsXUUU
y70QQaJn3HdmQjqUzOX3rF96he/WPEGSu4JQazIi6k8nUd9MU5ztx9IYH3ydkrXpDqqs3ux+Tgs6
2OVgw5+ffnizy8WpygLGvLcQrGsV9KqG9pp50zPpxQsdLcWGWNxzR6akPRcNwLvmDUwBRBcFogNN
GymmfuVBf1OxvRfXDPU8cFyh7AZ6wdM1m+zC1NIcUb/b7fJD1irCsKVJAwGENyPdgN33pJxAlGS0
hDRaEo7mjhXDvWfeGqxbQXZxe3mHqwyR03GY+mRBwBmGavYSddaN1jxBQvWK+Sq4xtKEgRcUfXIQ
u8K7UwJXRkPaQltci8OI7WqyHxUJm8XPI3mCHAPUQ8468MHrnEFNEp9v/Pv+Jao+cQGiuAoMB9LS
yOZLOwtlo9JIxzIOAf+na3ei5QtaUvpbCMNaip21eBEaNip4SN0CoiXnMkoolqEXnsTh2GjtKsqB
DRyyrL53oxbqkCYUtuIk3g1OskaKSqzttESnN6T23s2+8xWpgqUTNTf9zRzNcweStA+zPBW2EXk0
dAbvxoCGLBPROv5gT/nvixAvQXhY3ERIgUlhWszLPIYeZhzqRfvDS9FKOfnvWYWSV9t8ZkBoPgLc
CqxBZ9xxxdxL2XtpHBqZLzZ9NZYPnV3l133Vf5AU4u9RwUPgfofjRVL89GhBelhUY4J1jJ1ueGgY
YDJ29Wg3zrimg0HualrNRAbVqHg0LG4gNO+ROVhD44LcZOtriVPp6RADGJU/ljHafmo7QFMctCvL
dYtCIHMh7+s2vr+KSLvuURuACOTHobro/UH37dxqCWyCjEdJ48Irp5JxPLlLlNWhmfe1Ur25l7zX
kQ1XciplVLvQPYaNodsVPRRtHWjBjlcQkVccyiX3AoiIPkP0QLohVwuJB/E98HijSJztXWvl8sPH
3fDMsgvuGNyQaMQ73SvggBvr0Ul5yGKxa6o3FA0Do30l7SduyLntGn1hBnyMLIRDSaaNIAvgoQmJ
Q0g1rwCf1oDf+fho8EyAD0N7MjKB5ulobJPm1M8ED+txO7PtelctYLOq7ralxT+2Mq/ZUdiUDkWd
m2bPwx7q3rVdr9nwVxrHQa79/MRwkK0ALBfN3q78+hG6lUMxWmdhaq5daIz6QVT8NbaDYtaWfC1y
FvNLDjmqs8RFBAxC7VQNCzuj6wK/5veF2X7r7Ezx7liyAxvo+UQKFQ8nyS+lyWD6g9sBUzGB9bgw
wdFq+pAF5M3L5XlbdETHlqRbE4AFUfvGwEJImm9zMMCmunfbaz7Eje2rJHHWDtW30+QdJge68Cx5
sQpDcbCWDu6cYMTRQsHwjICfNmljaGxioeu138B281jEKrDz7wyvHOGi5IDOQICigIyTLkmjBKnB
mOQ89Cv72aqmdTYl677C8DJQrnloW2KQiHP74dYEECcb/GtepFeDktFvcWER3aMoiiaB82xHOhEO
PXEeFqRq141WrafOi9cN4L6XF3bREFoHf0PnEKNI3irjWZJ0HbxVP2Tpc24ndCvKbiywhvQT6XWU
ktHo7uhzaCDfotkE2n+nxeQazc6/b9kn4sbjz0tblEduZHcDbhBhOEFPvaD7cnmu5tN0tjnA6Tv3
4KFyLVe/6rSDQjShPKTl9NMtr30IPfP82pzsTd+0m8vGFhfGQ0sJMgvWObbA8CmIbXyADV3vAa0l
gd48MNdWrL6xbAXBGiIbtPXK9aOmS3xW8QYKZ5bOAr+YHuzI23lJurWo2FpJtimDMejKtUXWBCLG
RWw8REW8b7q+VdzLc2Qoz64NxzyD6hCnypTJQ+yUUC7m6KBhaJ0BRKZdxeZUbiHFDvlZV/BVTiEs
1+X+iwtla8VMLK0tymgQ70F28ZyCg0dRT3Ojgngda/f+aHytCieFtI9fbobK/dXFTPvEAqMg4/5G
kwLsI92sqd6LLEIxIxy12xnw4ydvFvnr8iZauldteBDAHmeuD9mdlc5EWzFgTk0PwtcbI94SMCuK
T2Qt54ws6IqQPcdFdHp7u9TXYlZZPEQBcVe1fNfrxv3EkvXlwczn92yDIMWF9NAcDrvk1AyoJhDo
+z4PufHVd+JVRN/1RgSx+9ah3b4zRsWWWLpv0Ff9rz1pgSxTpDEa4uGuoJVs/yJEteeWDMwFAbCL
gJEcAIjTARUCp7+yszlKuErojf14eb4WPw/8Bqj5EIHg5jz9POeewGPGyxC194EDZrYS7K3/yYSc
EkeufcqoB4RvHrf8ahwqdg/C8F5hZTG7ilhtpgWA8NaZ7AN8zVjrNXBWdsLdr2M0JHst0fjKtkS/
B2NAtoMys3FVtSwCBCeBuHo3MhWWaMlVIm2O0i1SyfCUUqxFRdWx1hGItbRpBdDNWzYN+5wNisEu
rRriOSjfAWWOgpS0KdwpToyJzx1wkOgARdsK+tgfX7RjC/MvOAq2R9rkMUthAdGvx4LW3n7m+z6a
3mb5MkuXvm9HjRe7hcbCybtj625QvHuW7gkUtOc+ZdToz4gwmFmItCkRWwvr1kvbAJxOKwGkC26m
WLv1IVFvG4oRLbnRY5OSg6MI9JPCB9i3pTwAq8OK11cEVTxTxaazGH8eW5I22WS1gNrxFo/TxN3n
dbbPLWfT8XQ7E0/1TpEHzKXXXjMGvtZ+yXNnnXvacxelisTD4i5EAIwwGlfiGeGHS11Bix4PC2to
XsD+cQ0k+v7j2wStFCgPIezEP2mj25XmFCUHhBOtX/GzF/HoxnPF8HrZytKlMdMmI7ZBz/4Zkaso
gJkZvSkLB2dYx/TFSpF9vSvsW1AfglX46bK1pSgC4RpyUWCIcc94yqgO6uSBA9FmgvM3KIW/58y/
ijN2RzPzxmdC9TxfqssimfHHonTYfK1B/TwFum1MmztR8niV6/X1KCZ0JfDuZqjoVgOl/liD19Fz
rSpwW5UUxdJeOf4Js+M88ieEj9OUQFkrbOpgMNcxVzxyl7+POBiaHaisyShbUFR6kW9UuMfoE2E/
Jk1FDbLk2dGn8q8BKbCw26zV0hqrlvAxAnw3v+p09sO0VKwOS24EXYcA5EDVEcR80luLDagOxRpw
ehQ9foE9dU8GH1dmxv6yEhWv1eKYAMSZxYHRVinfVl4eux3aCLMQqaM7d7SeEwtUaWb+8xMb/siM
9ObKBm/kToOps50oiClZUR3Nd3TW8MjBj7m9bE01KCmiMfRcG2wLgyodYx23cVDGVZA43/6LFVuX
lqmDh+WswH7WxI1Ht3r9ULgfxzhiv/1vdUDjcHpkQCPwjwm33pN+1/wkqozaot87siDt6bLmdevO
noiZ3e0QG185YI41t9FXFj24tD80RNXGv7y9Z94mbG3wN0l+wIlZ6aU+CLFqHwuzywoouAXNJ0Dj
qKIBzA2ILbSN5fgIdZZe8yrg0n3tLXv0ii+XF39xEOi+QI7QnRvXpJWJGrvzi7jMQlES5G0jcUV1
ez90aL6pc8W7SWVLWqMhbz3ujA0cm7kiw97qgx5kbZOiTLJ4Jx2NSLpnq9gD9JRjRG7kp0EVD+u2
tm7F5F1luHLFOKneTYvDQmId2A9AWFAmPt3c3GvLUa/R6BWLazY3s4yr2tWQ0v3MvWDb84ZDuh3V
wlM7FAqFDqk4C73hykj2TBEmLzobdJbMjYtguXOlm9XNHLSYxHg+1f5fuvZklj9E+vqJzebiDYb/
CDlriYvKsulYghG0fDXZVykLBN+j5f6ylcX705+hAuiDmGvcp/NUUJMJOq8H1BvfeaFvCs3+cdnE
4pKDrQ39t+haRRrl1IQWJT5IwlIWZuOqsFd0ChyUNlXv5QWfhswvqA9AAY8yrZx/A34/0jXEuqHR
VVcYLQnGtq2DqrefmsG7c3PtdUwnVbV74b1xYnUe+1F4UwB45rgUmHdglu7RDHcN57Gy7O7Q5NMv
Mmh/aWW3LWJV28LC9pvFUJC4QdSD/I20anlp94J56KDyvJu6hNACvXEAdbu8botG5mfU3yVbmfiJ
Autscw8P68rcTdO95t8nye6yiYXdh1f7jIHH7sN7TXI/ZduxvKwdXERs1azE+PHNffJ56ZR6eV5m
JMLnpwTsWNeV+3EnM6utAxcKYDNgm5Iza0U8stwCfhpEwPW4yhWBwNLsHH9eip86qHw3g4PPU75h
6QtYNxQrvHAywfCOnz+jhZBKlrYRmuEj4qcAt+CdjqcrtKFIvB8TvA4qFZ/Aoilg+edU1kyrKK10
woeyIi7wJ64VB1VO1w35pQ80GIhKJXDJEQBIg3OB0BYAQykOjLK01vO4SwDhQKM8c/Z6C36n0Udl
stQ2JE12ad+8Xt7HS0cFJxtDQ+3pvPo0MVMghw6EGgFn+gC19L6pX/pRdXkubQgbFFJIYTtwdXIL
gkGK0rOSFKDtKqTTvfnx44LmaLQrI4NKoDghhTdiSkiZd2QISb31viaqosXSc/Tk+9JFwL2+cisN
uH/Nvspse1ta9+D8byDxYPBr4T/T+m2ayWGt9eXVWQhy0AaDLDognkhDy6lUnvsletXMHt2KEIrp
fzDzhmtX4NIuVdrVC3sPFSxkfOZM5Ez0c3oduFyYuU5pD5qRUOtuxjQLyukbqR+r8YteVIr1Wth1
sAaQCzw0oim5PmNylowCCpIh9+M7LXUem9x+SVqxuTx9C7sOexqwY7xNZ0IIadmGyp5siPsIOGkR
jPGr/4k+pRMDkm/w/ZaMlejQml4EXbG1JsX6L8zTyffnAR5d0g3appEMxvc9/p1q60HfuPTn5Tla
WPgTE/NPODKRRh6n7tTPQ3jW+2Rdshau5t7R2cbLb8pcVwxpYUuf2JPijjZq4952BoGHjhuMBJk/
ROr4BdusfaxVwoXz/Ei1FeD40CaLmAN9T3JqIvG7noHyT4RpfbB3hnj++Nwdf146NF2nWxF38fmR
gUt9l7ZQYb9v7FUT76qPUz8CQoz6LCLEualYfoZS3+aNVxUiNPt7o+XranqlRFX4WLjrvBlHh6AG
5HtnYDrCQZtl1aQLI2ctClABWXbQeVEwev3H4ycPjxCAR3G1nldoNS9LCTQduzCO8yCxfkyKe21p
5Y++L698mWsC7besC9tHyEZ+VF1xRs4d/3xTWvneLHlGW/x8EzCR9GYarptKEaItrAVad4CNI4aD
KpFMm9A0g96CALuFiu817hZm7ovpnqvwaQscZR7MoOzgAdaDq15yYWPGuGFw0oaeBTWNfgii6i2P
vkfktWcvEJF7jfdItLqP8bvmrWJni/4YWyVKILk5wPzRLf2HxPj39Xvkgyyn5UPUgWXYbjepdpO7
q1zVNSbN5pkJ6SrQC3TvodFlONDXug0muOsOdBoK3yZtujMj0lxOU5v7TVwPh85d92kK7vL3yw5H
ZWD++9FEJUbcCGS7wfY8fNO+s/zXJz6Po49AA8UFvGtOPx+3peU1Bci9NbjlDn3QH+Vi/nuGjixI
AyBWRfUmh4WkXJErM9t8ZgB40PioZIJpSlplPhIrn+KmP5RTtdITvlJJVkq31z+//18DrhSiVx4T
nhXV/cFz7/HyGyCCDebNtTYEhaeoVclFs9+2AOZD7PcbTSE3+BRDOvkTmsMOrD4Y9oaKKzN98cud
ILeta25asqNJtbaB0uFVkLoKByrFBbP1WQcBhUhAmvBcl0ZaUjMvapJUBwJYro+Wj35G9w+HAfjF
ErXwSbV2C1OL3AaSXh7CULT1zn8/2tvg/GzxB788GBzUJ9HeQmRYD0FdxUHmmMHljSJlP36P7tjY
PPojY5VnRpSbXnkAS2dQ5Nei22pNSNnPLH5xMzNwBtUTZWk+jy1K88lso+/iJCoPUc7emhYOKCbb
thmv0RgYVGg0JFN/uDzIBW+BvBjycHi7YBHlmD5p/MofdKM8gJpq/Fkovr7gUU++Lp01U2gk71x8
XTyw4XV0r4xs5+cvl4cgv7z+XqijMUguqen93KpNWBnHfQ/6Iyv50tBk3fm/amcb+36gDbuouW4A
JbtsWTV5kqey6wFZ7AGGy27VQfHrg6zxZwOb78SjHag1TcWnCt8HeqXlAVVh++f//yj0/f19pF9n
CCTo8FCLPv1+FHM8fIyoONh4EFe3xLuus+8fnyJQOgGHA9Q5uv+lihJrhZuYKI8c2K02re0PQkb+
GcGfz0sxlu6mZjKOvDyA5U6IN9Gp0oRLS4w7AmQwCIDQ7T3v8KMl6IDnsjTNLA5o8/Kbx0jJ27/k
0hAmouUVpOZoAZRGkI8NKIahaHJIiuIGRErbNgV3v10GtPE2pFTlVpdOJGI5F7QWlonjLnlQSNTl
LbhSoDnsPWlFtOIFcCr6wVVUXhZ2lg2+LWsuThhgJpN2Fku0kpZNXh2SXxQsoT9M1bosuEpk23ER
OKB2QEFMOvMTOOi0dmLVgaVZFtSadV302Sbtum3vG+u6bFeZ1nz8uJ/YlI57Nrdv4ilcHSr+Hmka
MBWfUCg7sSBNGzdAN056jKpENd7j28zLFWNY2G4nFqT9zHuv6NIKY8jqBh1Y204Eer0Dgt51vlw+
+UtbAIjIOYGD6/qs2aTxNHfoI1od7OHgtXdVFHT27rIJGR03H38QzfxrQ4ZwD5qo+tTChVk3aM6I
V7b2wnx0HTiPVvTAxWOKTiWiuqUXXAL6u343RjlzJla6pfVCONkExqaD5a2BGDbb9eVRKb4vd9Ek
yBfxssb3mXdnmetmeL/8/QUXcPz7fcnjxCKpDYda5SFuZ51K4q2z7BaT9d+skFPHSWNR9DQxYYUj
13EFEHWENkBH8QBWzZXkBjKiVazzMBYh2rfKLG6jMt1fHojKxPz3oxsAIq7V39NVxhvkbSATcvn7
quWQzjxoJBurMDFRUwP5yI1WXVMN/NqK06gahXTuoyhq9UqHFZfuOFtBaeDyKFTfn/3O0Sx1RUf0
nM6hEJ6egd+B7mnATfZ62cr8FSlgOdm6UkheN+XkCI5RZNVK6LcETPP6Nk0fU5Wyt9wd8Ldn+XPI
ZXqXAqRTpslxCH2IRCY03fUTY4EH8kFiJtYm86JyM2VkF+nZlad1AfGbLyzR95VW3PYCaCARu18v
D/7yRkHB+XSK08KIojTHFBd8E+crNJVmX1uVHJXc7SQNHO2lp1amiic6y3Cios4w1gh+WBAhB7fO
mqQP4pJNAcK9pwyLDemNqQ68xBuCzgdzOvXA03p5yMu7CnydFkBjgBZKu8qIHb/qK7z3onoLUI3W
KXbt0vsZG+qPAWlD+WVpTIjhy0Nq1k9u1m4SS0MPiBtU4JGxIKCjWf5WDACgYpQETVeQMtvVlR5e
Hufy0v75GdKVMunZBFFZ3GNFd+sKEDeXZjCgsDdlKh6D5RP0ryVH2kR5bPaOXcPSZL1O8U2hP+bx
vqA3rapQuXj9/5lZ+WHpu1HdQSkKnpmsswpq9QEOxeVZW77+j2xIdwzQ730e5XihV1AgcowXp7iv
+H2i31nlba3vevp9jMfNZaOLgeeRTenGMVqHQ9EEW3KI8mfb7wM9zlZaR6+arNgYnvPck1hxClRT
OZ+SI99KCWBFyCkh4PDRe3cPrm3T+tRt/WdbSJeQ21YOqWcTmmlsjLoDqJFejUWzrXt3e3kC/x8P
88fWfBiOhjPRESLNlY3IIL5vyU9uvbjuax/VgY52YR9YI/Lij9+YvQM6SRH9Ks6ZI/kTt6GCCROb
sjF2TbvV/Zc82mSdYoSL6zXzfKN53UYLijRAjZnllLcT1sttVuBD6bqVwm/N/uDsHjyyII3Di2yS
corbya6v/G5vgXy7fM60bRVvqHEzNh+Davx9JxyZk7ykif7XznF7XLuAU5cBEn2Xt8Simz/6vuT+
SgaekMTBhFXZ7kurukQUkyWnICD7nOmjgcmKjTXyaPVjQt+jJHCLW7r6jMY0ICf/rr1c9GFuItB8
j6HYJA4GRoNYcVUoNpcp+TxQP1uN0404qWzb0YOtPwyqpjbFcsholoyJIU47TFiBlvQnkarAbMtD
ALsutKHQ0iSXk0rC02H0EWKY9T6C5FHn7agSirk8iD9G5r8feRmQRvsma+ewut6P6WNv7z+zZ/98
X/KYwuBNlxf4/mhv7eSKG4rLbdFVAUP6v0mSnEjTZwXCAkyS0YSZdu3GXwnduUolFNVaSJ7E9VGe
8LJ5mugmBY0cqIE9xemeP3HurKAFhiIlwIsy0i5C6a7vK1QJvGGj9b+yfGen1Yq43wq8FC4vyvKk
/TElXc4CmrBJbyPnQNP9aH1pxVtXoFCgQsYtT9ofM9Leyl0j7l2OIKqhb06x0pybLNteHolq0qTt
Rbo8zXIHYUbf3lbehnV9YMXX6C9bOR+kxfvHu/8ZjbTTxip3HP13osYPGCjI+ErrP7MuoO0CXw3+
nTUQ8r5E94IzB2pVtqbmrZffFdWd0yn645bOPNggALcACO9cpWoA6r/s0gHON950w05XrftiwHls
QHK+LuQ7WRrhIuzq24x/74odc7sgEU+tG9rNDxDSrAuhGNTSnj62Ke3pCozoQ+KJ8uDY2zwPIuhI
uGAc/fLx/XZsRdrSKCzFmdFhZET7Uo27lK8jsU2M9UQUG1s1HGlj89ZJ64Y1SBT40YG3/XVV1Vtm
xFaQ5aMiql2K1Y8HJe1s1+1sXrQYFKTEEKVH2fU0bMiw7vVHj7xcnkDVuCRHagxof5sExmWQ9Zjc
O/1+Gu6y4RN59eMRSZFY3umNOTLs8IYFLnT8RuRtP3HxWOj8hjY40B5nBC5GpQ9+5uFG6Bzo/Jbl
kwFgT4LI0vU8labY8qT9a0tOdRZdBA6pOVqqr+heNwMNvAMfo8b47d2OhiNnO7V8BJ9Ih6yJx3dG
e+9Zn4gDjr8vuYSOJgCnpXNWhsWBXv3V1FSxIMte7c8kSQ5gGtqhS2NYcA8m9Im+Xt63qq9LB78D
OznAFognebFzmk3+mSv5eH6k895xmlGHzttJ34O01ske6/J7EiuAEPNX5Bjj2Ip00m2Qk6XE0csD
LR559qonT1Bt+G8TJR3wZHTdvB5x9IZxS82VqhC/mHE8HoJ0tEGxmwk/wjJ3Wbau0mRNs9c4SYK8
vNH4ozXwLTol0Mj63RquBbmL/XfT3HJb9URW7QfpLVY06JdwKY5kBxBHO/cAHi7P4+Uzj3a508Cc
lmVn0vkBQ4xwsPYJ3w7xg6HqL7o8DFC3nVqJEJ5BDBFWTLz0zL2p0j9RfV869oaT9Kwu8UYi1aoR
V6z8jKM30UEGiOVvFd3T3w/Qn+OxssYzj4tQT83AG+rvUaliVF0cxpEZaRhFYpDRMXFrNfVjnXyJ
bFUzpsqA5LySkaRVjJk69CXuqvbdKd4ubyeVgfnvR++8yWt78LxgBBDpNaagU2EwFrcr6PJABIdq
OYDop98XRgr81YgYwuCrtA6YszO0DesVr3qVFcl/EQ3c/n0zX4ReEgzGpre/Fgj5wcavuExUhiQv
5os8ETGE0w6UQnCaPlv5s7CsYOxfP7EsCB/QfQm3ZMr1k7FvM3dK4fYnQLjR/I1q9gf5u/6+2f81
AXzG6coUmc6SaILP132kdoIp+lKr6gOLm+vIhORFuCsiBqQiAsgfYBVo3//LHMHM6QAiV/OGYcQT
v6VPQOdlCker+vHS0au12qpIjiXQ3F1u7pWprsWtdDQ50smLWpPUiYs9mzs7b1t8DU1VMWrxVj+y
IJ09WgpeOXMl3GarMb1HAblQ3UbLkzSrZEGvDVyj0ibSxxaoJRuDQDE861eZskaxOAYcANAQQbUD
vvx0kaE7N3KWVcgTQRyxSobA6W8S5x7ac1sjAY9KIiBq+eS23yf7Ootuy8YMUv8WcMvg8mZT/Q7p
Xjf7tmKNKPE7osex3TrNGyAml00szeUsiYEbCyQ+eIGfDjVPoza3Rc+BLTL2Psshl/1+2cLSII4t
SCemiCY++J3gh8n8RYt7q7oydRVC5swGWk5nZS4CdiqwscnZSZtFoPUem+IlK7VkHxfUgRCx616V
I0RcLw/HmBf/JGz9bQvdGrAIvkO5SDZkrq6zYipeeENWaZpD9XuV/x9p37XcttJ0+0SoQg63CBQp
ydYWSFm2b1COSIMwyMDTnzX6q84mBihOcX8X9g1L05jU02H16qL1++LYt8890dwK3YfaufaqLg/J
jK6a9VFJy2c9r93IQnlZmgMQLws2kj0C/GehQQ9wNeiBrm0ocBrSL7NUD/Qtbi1XM7tAyi4VsMRK
9qezBYbORotgCa5lcVoEvDA2tYqJvtn2e+LkLkiOvCRT3RRVrbdXe29jryWx368shVk2c0qRTn4z
4yiYk8zFUQ1G8KfdFrO7eGiOiswPo9rluceg0gujryh9k8s/8lR7hfKSxrE7o/FrWcX+bWGbK4fV
Q9daHFM0/wTnBXflqBVlqarN9VtuVl+MLn0a8js54j9KsK9FcHcOvIGmLiH58xZ11c9cso99FAni
NDuzAGUwyJDwD9V+H67R1c7o80AN0EnWb10ue/W7XYoqWHYO2UoA+/1KABIOaC2dVfWbmkVuPj5C
axym0QkM0Zu7TW7aYE69mgpnX8VIOoAOIMeGgE9SSZ4Vp3OzCZZc0/pLdcpi5ZB1na+R5KEHJ0Xe
3JuqQ+EcqhnRJgZE5IDdcWqeGpU1oCK/etOW8pRgsr0sgFztnG+GsUfhF+uNCaqn9VpaRa0Y6FIH
6vgpehgyUANG4+IOkgTYQmtEbtWKqH53jgeo8AG0RUwK4BK+94It2XGSoXnwWympeKF/TiLre0+A
CWYFlDerDmuqyk1pQKvOzDCqt777Pic0GBzjdPue7hxAlOQZqDG0WaNeftG6fOiqKNKrNzR4m+RX
11fSL7clsI3ldDYkoAcL3BFUzPF8lwQ1oPlUydUbaA089NJxzfRXabRPHWj6lNH0FDuYZoHvtT+r
f2VyqiGfOo2gvSmeyin1Oj3s5EuqlJ4xPdye264csHgA64ulA+Z3vT8FaHntoetxqIG2GqelCeIM
aLyxtgavyIRZpJ2HAiT+KCjQAF0GOwl3HBIwkxA6k/xtGSnSLSQYAYKisqhj5t6pg82Ju4o6flTX
cbpb6vNSckBM85YYp9mvKsGREw3PbY4aJ0sPYrjsrSZNibY1ev1omcLw3natPnDeKNJm9QObDkPN
XKgSCgySt25MDlJSBqAtCBplEFhKW0MJfESmBRgxiOWVTU/JRpsqtKKfujeUnPmZdpzz71YCOpIn
2TmU5Oft47ZdOSgDA+WbKG8CgJ1n8WnNol/MGBbgPMdeD5h3KpjNVoWasPXAcAJaCgDYeXT8YFV9
P4LMDTgX/WCMXyrynIFYXlu+W+O3u+eyEsVdnWlM666prfqtMF2ncKmohGRnrRRAIcEQApj3liQf
BDu51gKA+5YV0ejakkncthHR+GzvP04NiBugmm0YCDyRCo5VNndy1791iS/XB7M5TrFnN4Jd2ZkK
KiOY1YvuK7BqmIa9MhJaoBmVdFySNxAiq5+bqSwCw0bHp3s3BI0RGIgVxg46JPAAPANO2NJENAIf
RGf46JvctCJGiO1E1iI4xWLLiTQqSR9djCQspnN7/N9mwCkW9EOdKcqao0v9cWpJfndZFfxHVKgw
unsQW6DDw3oj9BIdhKeO2helr4Phn7jVg7tnsBLAXQr0v+2HJm7sSzuV7tIh4nZvzpabAWcFNhpI
NOBt2Jepan2gdVzi5svoIiTt357JVv0yewLOhgKqa3CJcuGLNB/luazt4q2cn+YyyV1tRsBbvf/Q
rsVwJ2qexmpWNKt4Ux8Yixq4UwXz2B7ZjyZRCMOAHx/tXjijUptVeWlGJ39DwbFrHwdZhEDYWShG
M41QJK44LD1+y40oyrVeyt8M8oJCsUz5nvbn23ux1VJ4MBRY/yYK8tE3nFukslXAnGgPOfaiQ8mt
V+lelwS1k9+tp9ZyuPuXKRGZnRhyIgNsgz/SzHFvT2RnM1YT4TbDzi2QDM8QUE9wlCfdU9J7k7Lg
FtcR9GANmcBOy1fV5THVZmUwx4uGvucV9e1F1LVzs9+QACoMHBf2YqA/yFqHFLZTTTYZp4ve+13s
x1YwNgKrdLNMaxH83YOrlZUm2BAuCjJzL04ucIo3x4kbnjtOWRdZsT1i+Eh57P9GYMiz68fq7roN
JoU10XEYxdemMQUx8sLMZkhJHyW0QRhR0X/7MO1Ng/mhSG1CU20qASd5adtUW4bL/DqYpyF6i+b3
PhGcp20JMJ4KqCjUsrIy001NVgnxkWmPKkgPaDCPxlMxUE8HXczSd4Gpj54kRQd91v9WKA+TJdGL
u03efshHQy64j+gzxhcqlHSJM5sW6nlyiFsbiq9pRzLPHnJ4YDF/rJNPw/ycdrGnzA+RgQcnPZpd
2Iv09Hax2TJgtUHd6mwpzwhN4AGi/+LZqmKvmwd0TSG+hRq/crrXCGATBg2UrIJBBfWrnI6gqIOQ
EzqrZ+NdHo6ycW8Ygxue3b0rW2wZFX0kNYbXxikAlD/pqOD27h8ZnBf0DpUR7+VpgkHC3droQYAZ
jPDwRvQQQul4lAa6g3qIAFjh2jyUo+XWwhqMrW7C2l1JZs7O1eSiZcw1sujquZUfm+XTGD+hpfft
W7fVTRABRxnTY+Sa/ORQ4En7KlHVc9q6g+XlItKpnYOGpq+41eAAwrXm1SuIUqK4hs2OrEbQ0SN5
aunREkUed9aJRR8VbA6Qo3i+1+ukR5KWpFqpn6VmPKXS8Jxq0ydKl8PttWJPwSpy4qA4HbXdNpwL
9Jzh7f68SeROkRsdKLFvvX4ytL+gPnQj56VVD4QCkSSLipd3dgcAKwW10bimqGziJka7pSydUjPO
FRrWNurrRO9+O7AtugpVAEcTKQzuhC2N1Uw0Ssxzm7yOw+JW3xtgOmvjcnvlduYBfYuGRtB4jBuI
m4ehLZZVEck4D85BlTxNMAvR8NwsctWhiNpi+FZ+NRB+yUX8wHsCNLRK/GAwQccJ7oltKPpMyVFk
nE1ws/22clEqYOcAs5AfaHRllk3h9zl3oqEpe2Ke8+mtSSNwRCi+Ywnevp1JgLsORxjM+6xxNvuI
K23iFAsSVdVknmVA6Z3KIyL2tx0B6JAE3xuZWBlZMfb7lQDwr6XKBHLDs64c+sTXRX0zd8ZHEASr
jzY6jGeBM9VKVR61BLG8c4FiHOQVgyy495hqiMqDr4y1cGS7sZ6A2TuUTOhwedYivy09Su5+rFbj
bwzBCA8VQTzhLCtP3R9SCfTTVtdqDkOfsHuMHkMat/6lM7ZWZyrReSxSlzrLZ2dqP1vDd0vUwXl7
XNeCuJOkN3YygGksOmdxUD1KU5DdbQsiiIPrBqZKUMdtoniTaiUDGlkBdeKUnpJ9M/W3eHCVVr7X
Q2J8GpABFwOEGhuaoA4F20qm1/EFbW3L6CnRz3cfKIyPlJuqoXwFVt/6QBH0taVt38UXRAbz4ZiJ
iMi2NwL9M0DJAq41GFibA2uPWKRKS+OLNJah0U2PuVKJcrwCGfyhLcHLE7cjZMyo4R3lg2OJzu1W
AqDp8OfR5gm3GmbxepWcInOkEtzC584H+LoTnVam/dfP9np4dm2u1JKmpmWCoIh9nvNgVCdPK2RP
6z93muVFmuLF97t7kAdrREMH5R3buovTmg5q6pzj0j6YnXMQ6PHt7VuPz83HdBbSlnWE+SyuRv2o
/yTf/96tRfDvNcjwNSWHCNU8SJ1bq6fb94L9Pb8laBUMKwrscGiryL2n0TK18WLl0lldJq+aYXdW
Rzs+jtFnJ4rvtnARJ7qSxUVBpjQnzTRDlo1e34nvlCK4wM7xBYRFRR4fziPyjvxkrAGcx5IRne0v
GTrIyImIn3pPwIe3Biwn7AM+JyjH+mAZaPF+bh8r3QkWbQxub8fODdGvBbAPuLohDVAVbRO10VnJ
8oe4tx6r4WAUfqP6ptodI80WPFQ7J3glj7vwpjSBLz7HhIgh/07y/pgmxXEm5M/tae2tmw7QAcjD
QXcMbqb1tPqJlk1aYFog3QfjhymI3e4O70BvIQeEZBOfQc8KPQVYoI7OSfutRMF/eXfeD74G0EVg
e5IVG1YVd7DGVGmpaZfRuRmAlDpQVYCo2ZuApcqsxTOofjahr1Tv595sHeOsNf6geIT4t9d/b5vh
KbGAs4n3j49zDhWAB3Ft6mcSl59znTyrWv8QU0eAM9ibxrUY/oInDbpwwT0Et48v/5JFVYnslHC6
Coi/f2fBBTAMIwGHDxzccwkaSJrm3mJlXmzgoRKRFu6uFxgDoK3QFxnlaevz2oGhKquyzEBR4vJT
zp1PLSqDuix7uL0tu+tlIq6qwZMFLINT7gPaDVh0zM2zMnReWx1GYv2XjUcLSmbEwRvn0/Dgykhr
UDrhYC2LT2sK/tJgFimR3WlcCeGmocsF0ccBQnTTcVv7tUjvTcAxV/9KAOdV1llp53EMAf2MjnZW
5v4HQ2ElgHM35LZC9QZbJrCX+c4ny7nfn2GcZ6zFOtLTiNpyB0quSKYnkaWdtWo5jakULLXA8945
sisJnIpVwScewbbTzpH0PrdBQ473HyUoV3QTRnkDknx8zAU3tVblLjXPcTSdJCvyqom66iB4kHbO
Erpv6KiiAJARTGHcWVLbFJx7cmSe6+RZf9FFlZl7wyMCirYyYAFDtkFeX2x0/4qmQS3N85h9sV8k
7f3uC42oCtqloQYP6GH+nUgqpSrHHucI4WLtezr/vD38jgL8aG/oMLwQ64C8/vpYcwqy1JJ0Nr+b
xuApxPRqAz1sHFFefVs1C5SYiv47OhQgGkjwrkalWGRZjF46y+kSyGNQlk8y/ZxOD6mSe5bmywiI
25Xg+dg5woBfAoMJkkDLQE5gPb1FbWSJ5otzHuN3ahqBXtdHEt/tCAIxdiWEe8pjTV6ymAkpjZfq
QO7GxoKfGAsHSCSCF+gfw53fWZOlZAHD79nK+09633zKEzloh+ITSGS9u08D4uBo8KqbiBrbNjvr
V7Zi1kiOUS8kOjvU13pX+jNbD6kIhsm+l3tzgbAAYAhAHjS/5OOF+digp3wfOecFVfmW89M0w4ic
tC+ZIoLd7+w+uzOgjFIMpAD5fIxspl2DFwzewTA/NHDWlAbFcq36cHvVthoAtMsmox8FdSdMeE4T
a+2UNHo0d5fEbN1wlEU9LvfGR6MNxL8B6mTc6+tdmSTDWKqh6C6l9rt4MOpf93++gQ7JeENMB8lS
7insq9iaptJuL870j514SvU/js99flQvlda0GD+2Peut/nLv16MjDYwd5m3iDurcIzU6y7RMkRO/
zfKpMQ7t3XaCBXgOQqp4YAF35dfeKSLgpqy0uQxHyywCpxExSW0398MHgCugKwjd8na0pM4RYuoF
vQDH7ySBHN0dllyPzxnQnRybkW4QCmKg/FPhpiUVCNheMqw8aBsQE0QIXeVzgHauxItddvWlcuof
XT97zsAqEvTvt/d5+1Dh1WBaEGhM5Gn4hypB/YBcDqS9tOO3XNe8GUjjCKiEgoqyWtsd+Xif0EoB
7BHAmbHfr5Sgg268o1F3uM7DA3VcKqJ6FI3PqYu0HaRU6zC+FvuT5aa/by+UaHjuQkyG3VtkbLuL
hESz8X02RLXcOwIAi9ThUqI/t7bp8WuObU0jW+4uBRjRm5MyihImewJgIaB86ONG8AGkqhz0dJlb
csmKr11QDt/uXiALtw35XlRKIGfNrf9i2rNZ1HV26W2/RRsJwWuwcx9Ww3Prn8YSzKwKw/vE+E5P
Zf8/fj5nDpCi1SJpxPgq6GZ+1HZyuL08e99vODCZ0H5LBQSSUxjzrKjLIuXZhSSBPj8oUTCpgiDn
NiQFZJzC+u3A2ICzyr0IvVPY8SJnGYBxFzutvK5JvA59pBrbAtKodEdR+e7OiQI6FWBuaCl5C7XV
h4o0i51k6Fsku2VyakT9fbYCHFDaID0Nf4i1mNTWOmNsI9TASgbKaPPXyNW7uz2x9fBM/JVKmtM8
QzQJwy/ZdDCm2a2Uzk1lU7D1ollwNwM3vq0QvSgv1K0yfxFRGrOTvzb81rPgbsYCokZ4Sxie6LNr
6F+kYO6/AlHs3j7AO7NgSW/EvRSY/Ei4rhcLZREgykjJdGmq2rVI6jaCp2hPABKJKBRF2HELZqrQ
DtPo1am/oA1m/0rU8/3fj7A5cqEwCRCi4HahlRbNHgp5vCjpc1U4XhKX9+8z81gAC0FbpS1OCSmT
Zp5bZ76k6WP8kDh3hx6Zx/Lv8JxBmWRTnMQDhlfN9764mMHt9dkqKNhhoPFAJYgBF4d/Hpp6ppJh
VvIFrPzSYyUrhYt4mg2oU9cICUz5vUamWAUMEkBdNKtm7Y/Wh0kncO4Kqi0Xqpz+Icrx9lT4G/Ex
Osw7Q0fDQ2CcObVhKvO4ZDVdLnYx2y9g5K9DRSLtg0nlQXJJHona6W2ng6nYYHNhSXxgg7i70dvW
gmqQdAyTr5UdxHd2olJhMa2G596OBPj8LGswvDY7btp9VXWUNR8SUYZJNAtu2XI5aZTYgJhB92rb
XRzBCRONz36/UrdwOGKnTTF+6SDXPj+1ROBV8EcY6wR8MO4eoM6o0eOxCEoEF36YxiFU6EVxfFvG
JX+9fbR25nAtgg+3xFoi5Q1iqKGiug31RGy0u8MjJQbcHLuGfH105mg9zbViCHv5wS6fHVFed298
gCWQGWFoBEBH11vQS41SdWkyhAijgo8uc+9fHsBAPioJNdwGhbvXKgibbA3dD0JWupii4rj4dXv9
+SgHthi5IzjrePh1oLy4M9qlQ5sawGiERn2SItSaupF9wluXS5fbgnZWCrWKjO0O1ixrxLReKaCP
CW501IWp6UaxrwhMD9Hw7Peru5Bb9uzMNYYfybs0ftfvpV74WKerz2dX5Xr8OR3KccT4svxNacIs
vL06Ww2LbWAV7AizsxppzlqWTKO157zsQ9DDfKd1e7BGyZV664DmCgK7Y+dSr0Rxz16hFRoyFkUf
pvSgDL8JCao+FsgQTYc7tpUxVKY5YTpK4keZL5HAoa4kalnN2+cfe/LvovG6A+1H0gbl+H04NaOb
VpILbiB3MVovS/8q9NSlomntXRYYemyjUDqxqR+czbpd+rjJwjq2ou+KPc0WWOZz/ZSQaH6aMjo/
EmUkIpKHDWAbE2WkHED+/R/PHbecUp0B5FFbWdg0uf6iNLMZ4TUpLdBzjGhYYzl/xy7pDxEx6XON
pU/cUurm1p1sczxITY8GgVG2lOjQ0haHxrBiwTvxgQ28NpnxgbBXZUTMUUEL4Dz3XjuEFiRLijyk
XU0fLFSkpq7ZKeZjXY5aMKtggu1sHdSJdOqP1EbRL1GU+IAOMt8A2JT/DGRBry2plj6VcNndjDg5
oKAF/XP7lu0c/dVnctpaQe1RRFH3ErZz8rnXyz8SOn2og3W6LWZHF6F5FLS2ibpJwHA4MVnWTc6s
Qkuor5YS3N1oC4ttoVENK8QFQsbhDcsl7dButlGbsDtI0cWpw/u/Hj1TUdaE4oRtBjhRlYLqLW1C
MngG8Y3Ru398pGVhUeDRhN/DqbpiHCyZDnkb6ulTduyL/7D418Nz6i3KWqPSWgw/GxejeKeCmMDO
3jJOF5YXABpiU3c5F6nUpZLcho3m21kQW4IwpWB8PhNEW6lMkwjjj7mvR+4osCd2bsD151vcRS27
tK5GEMaEetueSI8mjE7nzYt1t8OgwFqULfidiEmbH0m2q9cyo83cVbLRhKVxXFLDXZowNRrPyX7e
PksfUR5O8SATZOqgFDFRp8gnnUotMmmsdGWIr9E8u7M1TynN3HMqoh4SKXW8GqRPAYHmekqcsvFN
Mg3QTWDG/Q0ofXO2kumbFs3F32VOsxc00RgvFU1StFaO7ReaWdOhzfCiyPFUqO7UaJZIue/sCLIZ
rK6e+blIU68Ni1EqdDm2SxIO/XjSyaweKUkXv4m0r7fXak8QCi+R/gWKRwMYbS1IL6rCctKWhG1d
Dv/MtTM8oftY/rootahIYef5x64DTKkDdrqld9DsiaRFLZVhPh37/BTXz0P6OteCpOnOVWHIDoTL
WMUF+oquJ4RoPtp2FlYZ1umzYh9yUenw3oJdj89pEop+kKZdYfyMvqrOJ5p9tnPBdRRNgXvYNdpP
KIGFCFl5mF/Mxr+95Vt7BSUpcBtA2ACTxeAxME7Rq0lnalOY6q6qf0NmUVaDOPm5/L4tZzsNVvqC
Ii7UV2ksurjeiW5JC8sAcUxYZcc0yBuBNtkZHsAt1LkDQachicNtRKvS1G71dgmn/m9ybO4tGUDn
C2ay4CEFEBtniTtH02AMuRw7Q9iiA4L2Xt4Nzvw/AWALAs4U8ZmNPTCAtNA0yBiO7W/V+k3uflAB
s0cUDg4ibCWEtNar38wL8nLSjGBJHHn5A1jtBQK2FwECmMkLVBhyBhp3Skcrj4EvpVNo5IYbN6Et
n6Pi3jpeLJIO8jpAhYAjx7vKQSAIirQyi6ZG2KGxJ/RfJ4iGbnUSuvqBcgbhMZClICG0XqWlJwmK
fwozNJ5b+YtdkyB3qsBQ3m9fhQ1+hM0DDhxuA5aMWTicnEiPuoSmVtgkofILPM6Sfmj+DvNvcAEd
40pgee9cDUhjREPwqLc597FMEMScIa1PwFgaVuV/2BZMBnlrJNLwyPIBiCV27Eqeyi4kiul+cui9
DL5YLoyPrAeyOECO8NbggM4jTZJ0XQhgs6cG6MQkOLxMOawtBJZEw6GyVZS5AyK73g+wDFkpapO7
0ExGQCdfuvSlrZ7sN+lLnS/B7c3f2Y2VLO6MlYWUOH0EWVKFYFbqSfReIChbLrBMAP7gMJeQp1DT
J0k353bpQkP+3Lfa0c4Hd7IU0JiI+gLtzQXBa/DkACbNahq5dWtIARemQWTrR2c+xNbD/UsF9wiK
y0EhFQLl6+FjOKxSnOUsQuD2VmC2d9vpAO1cjc9tRaUkAHFFWR+Wy5OUecQSAK/3jhXMW5TtwBPY
BhbrWkPzqSEfwkz/U83f2uR33fwk8vdi+msoopZDG+pFtu2A1wO3A4MEXDxMQ1/Z08YgjQvYD/vQ
mRy31AM5O7avM9gkO/ndJJ5DTiV5rH9S6tWzN0Z+VpxRqwv/DSWbt/dtU4nMfwp3LqrKcXpV0vpw
tmq0+f48SN/n9Hsmfc4J6/hgdOGSvKjp5bbYnScIFxhUFYCRwqzkiUlBya41RZ5ADX1tvwONAMzA
bQF7+wlSQuQ3cGhYwmm9wlMta5IOsrvQsrqApsfGaU7D0niqfiyc9FDZ327L252QwRDdIH5gNShr
ebJNU9IqThtGhvHSSJE/1fPbcDf9BtstuBeIRoA2gWnBtZhxykqq1nC/wCQg1Q+SCN3L/p7Xrqjj
hGUGCxPBDs400BfQE0hx1IRy89wmpj/O//T2s1m/dLQ73L9iAMk5JsulMYjheiplrUd9rKpw7BOq
BYteqW4yjxSNLS0R1SnbbG5WoCVkRckItcDg5EQZkVGZ6TT24QjGqK9lPrWBkrxX0aj5Ko1FpOA7
a8hAYSoSXcj7w2hYT8wESMIqQOMVShSYyRSs4I+2ekwWUMbd7TFh7XAcPipF8BxyhnSSWYk+LCxg
Ggek67zBNtzbm7Tzatgf6WakIeF58Gx0rRKlRTJbXRhVER4mP2lElU7sRPF7A/wZzgEO9LYFuZOR
bKqkcgy7uDiA9861sumzPGTHYXZecqv6ZGqUunIsC47f3syA3wN27IOxkJ8ZQR1MPKh2H+bWdPwm
mfdyVOCmwoX64KhUUQ7Kg0CVcWr0pZqGMP8rJQdZhGbd0TfwxNHkHD4U0PgypwhUOZ7Rm2MZwinS
XKv/inbHXjwr928/c6EQ+QTOnNUkrY9yM3XRoNUITaZflJ/Lj3vPFlDFKMXFK4A6tw3EnFVu2jVS
neEw5E+w6Z4QhxO86ttVWovgrJK+au2ohb4HOeToLZV9RF/wT+ijJEAeqEy7rw8xA0gjFIOdhtPM
oyl7OumzRto0JFFbofnXNIARPtI9a+k/W0510pWvMW39Vo0DuzHjZxrl8484zcqfNtosHJzcHN0J
tCMPUa/9AIsM+ECqUvf70o4PDtFFWKvt4whOUewmw0MjQ8WbH7FKRn1e4jRMs+Ih1hvPVh7KZT4N
9nQyYbQD43h7q3cyHpAIHc/Y51gYkTtI/UCJA8LOLMyJrHi6kruV+uz6Xe34mVyPgUXi0VUlR/Mz
2wTOKNZ+NVSfYIHkQzB2aS8wD7a3n1HgMe5AHdHfjV6TMprN9SAnYdmeKq/OT7fnuzO8jXMNOg9g
OmHIcdMt9SVV5ITUIR1/EFS7/rw9/PZYQ3FdDc8ZNyC/r5O2xvB56kWZ42Xm6JsiDbN9NJGgQgoc
RSomK0HlNAzOzRDZ7VCdZd2vytoHw5tvZMdOFdzR7Vqt5XCPmD7ldSH1kGM157FGM4jftxdrZ3x2
NwEYBccz3BNuHo5ZEMTN8vTc/TLNJ7hat4ffWSYoLzjTNoC720rdPrNGeUDKHbEy+5spz4fsHylp
HvBq3W1hopIAQQjU/ePEoiPTWhfHNLfntOijsJX+KftDvBzM7O5bAYoshJQBbwKEAEWuaxFqpTlT
DT/uHE9B/bMSwXR2dmI1PKeN9VKnlepgeIm+2z/rThA72XFloGQY950FiC27fOvPX1qKtCYqKcMs
e5sJUrlyQPOnKnq0x09Jp7lEkYOu+emYohT81uIDwQDMlw92WHNDmZAs6rhQK89DAxTUSz29g1y3
c5PRbty8015LrfVvH7odB5IF4xGOR7/BHQdSVeu6QDv2LET7THdun5Y69xLnOCSGr0/vvX3QpU/o
Cedr6iMByXypfHUc0AkbPpLb6eypxdfbH7TdWlbngk7piPigQJPP2+QFmGiWaMjRxvzQxsdYFLba
arz1+JySoOBgdeS8z8OOvuZt6bY9dXMh97JoFtwBqnPDycFLkYdxagQ1/aEImxsI5qFzbuJUzGZs
zG0ezrbXVKdJfbBEcNfdSYCkkTmhcEP4SxxriB8VzZyHw+/MPjiKIBCzO4Or4blL3ML9dQhIxEJE
qQZgpsECKWKo2vDYg2uXQTJAz4gjBUuF24fRMElsSnoepvPj6NRuZxyK4Rn/W/qxLHI/Lz2rf9WX
r1Mk4rfcucrgA2LF0rDjEHFi07+KzJSGOhmNXeeh6jwb+SFdCs+C8ya/oNZH4IHsimJWNQtQILvG
idLVAelJnWKjaj+O/D53o+iYR2493J2D1qDX/xXEmQu9atBSryFIV17t+lN7uv/um8xSYHTiiGvx
Z3psBqp25OPu9/lhFBy43WUyNWwHCt0QkmC/X+1IM3YoCTeaPJQ0D33Zpc/aD3RqLEWdJ/fONaJR
SLsoSLogw7YWY6Y6rYmOx2OefMvx1cEFYcXthdqdyb8iNln0SinUwTSzMC4D7HalvtqpN0QBETrV
W6MEO34liXvIs2iOxsR0stBR3C47kOEwoyntvR1v2TW9lsKpgqZuqV0OdhaCxHgc3UqUSt+dBQI3
CHEA8ulY3Jbksj1KspnkYbR4GmLik1sWJ6MSGHC7Gw+QHgK/AO2jwGi98eAWr4B4MLAr6DVuxl+s
6QTGv9s7v6eTQVfISP0BqoKotQz4O702G3UZoqWakh4GEXJ4b6Wux+fmUDYoEV2UtgwX580AAXCK
NEKMeo3ckdzbM/kIy3GuLrhUEbpGpBwknPxy1UURpZYdV2FGkta1Rv0bSWz0z1E9uUYFR18dTSD3
ci15KOvO7ajutloWtNa9BYY4fChMRVdvqBxEefkAb0r03DYzpNrVKGisgy2yhXeOBQxhMLAgTI06
W57oJc+nnlKjKEKV1J/rKPqVO92pmNK7vR9ANxAuRGyNYTh4q14tWqDKsxZikl8/DBGeZufcrUZn
v1/pznRpGlSpNkWYqP/kVigqiRANzx1rbQJ4qkEgP3SWdycwydvts7a3BWAJgBkAi5JB/NdfP6K/
Wzx3bRYaPUyNi2Rc7q3iZYfoWgI3gQVlbGpLmQQ9KPRgfL89gZ1ruRqeu5b5oKVpR4EvdeixnYJu
+GQamd9UpuBS7sRzUBeEUCbyHEBj8/HtpltsI2+zLDS752xKTqVU+yManafomlWEKLn/L/LQDoXh
UDRUKHNPcjugn8ekpVlIi8QFsfGjlb+r0z+SGUT1SR1F0aO9Y4abjq5o6GCDvAfn+WZzXhjTkgAu
mx0iF5CX27u0d8yAg2AdrAA92jwAsSIPxTQQvPxF7Zf2U1u+Lur5toy9k4AHjMW+mHHBA2rbttab
BNQpYW11Xo0uzdFwAUjcy3PJvy1pOxvG+QmsAqtLZ5jS9aUZ9MaBG4PnTM2bB7V861UFTUT+3hay
3ZG1EO4AzGbToW0zLBmgwj2iXfRKFHkWTYNz+KIpklp9ggQyjIgJvTiOZ1a1IN4hEsIZGGbblmYZ
w+bTmmNSn5bqSRZRnO+KAEgIRA3o7IEczXo7lDleQMmD7bCkw7Io7gi6EUe92/vGdlwJUddCptip
kfeCkDF7T5PfTSSIb+9PAn4Ru4IIonHrtGS6QeUJ6ySpudcUFIQpAER0IntvJ4DD5vH/5fAFAPBT
erRigNnafc16V8/9kj5M3cE+jJbXvqMdtSqqANiB96xFcvtjqMOSgochC9OydbM5QdHPaSieJURV
gZGolAMBOXfe3a0O1lK5DdOmcenGCVIHxrXo1/PRIq5+P+QDQTwUOoMAE90kN63L5qaz4q6SsJxj
7E7RZyX5db8aQOtSB84lg1DzKVxJb6o+SSUC1yxxleifKBEosz09g8wTHhkgVoAM5XZniUYE2DNa
hFL9GDmSb5f9w+0pME21Nmd16EgYSYqCfBqYgrirY83qggbuJOw7n+jEs7PnuntcstRz0vsnw9Jc
iBPDFUdyi/OTiwKVJGY9xmGsVIGWPFmLKZjMznKtJHCTceJlJp0ECdXnRgtq63DvWiEnB1gakAGs
SRFfqFA2bak2akvOaBumaeek+OqQs5n6kUjQdh5gnIHVzUCisGh07noYwPxbo9EV51oqXMOUXMsK
bk9lTwIy2ihaQKSHJVPW2z7oWmr2ul2eX0Ah7k5otfW/jc89kABj6xKpo/KsL4E+HstREOsWfT/3
PKImYkR4GN+vTsd8OtiC5dkqfLB+GTiiGkrB0SGWU/hUoTJuXUXOmf2DSo1rZIDgp6LGFTuTuJbC
B47aciqbQqnJWXLc6pf5fvcWrEbnLkOut3ZVmCU5g29jmYJWv9unxxqBSIrRESJAwMPVBzpif52U
nNErlmb+LOKD2d2Dq/G5LdaUqMuJkZCzhZ52A4wHrxAFO0UiuG2eFgmpVSAwzqp+cBI/tR8UUbc5
dpHW+nW1SjwuKhvIVFmA6p5z2xp+z2jGHuoUvUmMto4CqOPleHvX2aps5KHrDoDByMaj+8T6Yk+g
w5AWlJudjWlCf+vMj6eHyvjTGrlbal+b5V4eXQCl0EcBqEoIwxPL+++5GhUZOtqTcyP9SNtRzMGx
vSRrAez3Kxe+7xOiqTXFMWteTXqio0Cpi8ZnZ+RqfMOY4mqecNWj5YiurUJg6PaMrb+f07RVnNGl
d7BAceHXmj84n0nv397znSlAh7MkLCjkUMbJKdsyMkZtRk1OiCAhIItVcbcyB10uYpBAS6DgBvbO
eomsJK6KuIjNUG0+10dTVJXPPm99ZFfD83bBUtfN/yPtS3vj1pVtf5EAapa+SurBjmNbTmIn+SJk
lETNM6Vf/xbz7jnpZvM20bkJkL2BBlgiWSwWq1atsupCs1+avn30LO2X79J7EF5FeP4cvJkqVuvy
RMJfA4sIiPDxJoB9P59N2ZUT06dkfSmj7Hub7ec6XH2FDMmOoH6LV0EhDwXXULjAK/Bj+4M9k5ei
fWZsZ6oAfarxhVPe9blrlBrGz8yXdnw2TMWO8zUQtgROMyfHQMUkEuFc/umhoNx9K535pW5ik6T9
Hcv7R7Aa/0KN5e+O9feTNWb3fvbhuiJfbA1quUCHCeQgVA0cMsLWZPqsrVtmTC9kpEFjBXafBcR9
Teef/yAH6FG85HjPSXF6vTkxzSMo585Rxj3MUdVFrdWquA4uTj5mASZrg6MJwBcrBr0TNrldRRsg
7OoDUlyZG5ntrcYLInh1Pec+4ql/4Y5EbeuU6SAaf0Fr8C3Mp2jN/FWhCxe6xmUg1OwDMWSBPUNw
2+nslWjuZQGqnByq8fh6fSsko6MmF71YOQbukvDbG8AIpq3V+oJS83mfdrv/0/Cm8PHaPM9DuWH4
xXvQDxO91Q1F7fLJ14vFMbROTKefMfyo7dOdbd2+vRgeKSaQofOKMeHry7JF9YVjrC/zg94c5/Tu
+uJIFPRseMFDLA0nmRMXw6OJg+e9t+j7/FYGMGD7gZ0CKREArqikE5t1OFqOMtSmIy/5kATV/eqr
8PuSOUAAsHU4zTgIYmx0bJjRLmtGUJmbBKlmBqzqwnlRgcEkaopOn7gsgDi1OCusYBB9ILRwnslL
5UQtizxV2ZBsGqfjc/knBpfNxG8zhvEH8lTlz3Wz33KFZ/iHu+XMqGMvkK/k+4BUy0X1JFjQPZRi
m9uLY9TZe1vfaGQMRhklw5xmsLVDnA3ewfKmz7hblp+dsVE4EwvpiqAoDP0l1/I6tKxCt3bgLs3A
jeAVgT8M9I5maRkCJls/ZkOW/8Sr1WdBYZFF2xtgCo0md3Huvc2d93Nm1AfEAdAxZG3Kryj7L5/y
emkZsO/b+OgyfwgGTUtDcC40HwrTGMb7ym4j3+2i0Vw7O3TI4lWRW6/DPhnIuqNrqsV4K5v7qdSz
AxrJl1FLliwLTEAl9ugfnX43WLbECbO/asPMAhtgy4CSedp27eAClm6kIdFZedz8fqOBaVD9AZW4
WjD229iGvWa5b4XX14cxo/2xL+gY9lk5xG2zbj9Ty5zfNRmq24tqm0Iv17PQ0way32a/D1AS4bxV
Hk3DvmyGwKv0eY8eB0MwohjpB1lcEKI0jvXCzHZbApArJeG6Ns4T+pHoPwrPYzRsy7WLYfsJ+mg6
4A8D2czgf1woo/vOTb+PVuKpIOlSZQSODFVMJm5IMb0BcFXakSLZkNfe5ctdagZdpYBkSEWAXxuN
xcG45omgxMyuM0vvtg1hxwOWfy6Ouao5tsSZ4F0vYReIC59CRLKkKAVrzcLekNtyQr3fF9qjbcQ1
u7WjBDdxp3L4d5wc3T5xmq0onO1FRzX+z03VwlNiecC6aoLnA9QbyHELRjpvKJJoWo9ayC7cyghg
tuuXgGp8wVXtmDfC9AzuS4GO2zY4AUpL4UD8Ka0TDA9yZSBp52xJPA1wvkJszIyscGjywvQt/TYU
SRJXnvutRNnVWzWjPVFhNgbKPZGxCapJ2/a8qCPwqfEuyeq72SDh3Gm/ehutbVbv4/XpXyoiHFxs
ISC+MO54OJ9/W7+V1tjOufViWmCZQZvSfJc4P67LuFzicxn89xMNQeFN1/cA2LzoeeQ/Zt3NXgKG
54hVBPRAxCwyLnhmazYNc80Xh2n3Q9gA8/kP3w88GqekQOtE8RLXrKavxxRmKoWT7BkvE1XM4PKo
YgYnAoQjNKMMNNWZbb1s9i/wgwU9TYOuQDWgKuwpFQQgNMgcEBq5QLfNFqpeyqSzXgrvw8IOZvJp
XT97hqrVmkypoOmA03CX4QLU4MylsSyI9aB+eQiy/p4CfEv7T9d35eLZzAmbeHsklErjiSHat65A
k5++Z+bLxsxoc6ugYY+ddadPn2jx67oomQIDTgmgLbCtyEQLfujQkGUk06K/mN1Hpj3Ph+vD/0ky
nBsIELVhXIDI4Z1cJGpKg+W6nsz6y1SywF9/F91yQG4lzIp73/tpDPe0e1hIGmqDu2vbd2z8hEK2
oHP63Va/6PXjMj7W3Q9zQ390hYMv28m/X4ab5PzobsPkmamPmef0uduCFWjIOb4+e9ni8nJ3lPDD
tQSn3LmI0mG0oktvgDPjSNZ32/P14f/EM8TFhWuMA+Y4qBoXb3NCJmLAfYPOmyR0Gy+ojTJkIECk
x7IcQmMto05773rgi0yjedmXrbfX818JuGbS5mtTH43+qKmeHpeTBjsCqsPgAPBCFDFs6Dqb5wwI
PMSE9mEA70px51we9PPxBZPb6nNOB4rx1+73Yro7yxh3a3nnjbNCkGoi4u51iWm1CwSZcMPAwF7k
m+KClk6FO0pQD2D0xP3LeN47RTV1bFnNMyjZPoxte7d049eeqfAAMlG8GBnWEXCaCwrfCYGGJJ8a
B1xly6MzpoehR2Jz8MvQMNJP1/Xy8mQZnGz8v7IEv6NJCtulJWRl42cTpxmNmFtVPEm2OfD8AGFE
rynO93p+tAp/WawkT+y4c9GddRwDVR9H2SRAio/sMg4QyngE76HOKNq44L6JM4sFBFa+TZYdDs/1
pZJOAyhQ3rIMDzgRiqdpbN0K8FDHPgi7SaChN9N1AdJp8GsEDcXQSkeMwDrUGhJ73DCNqUSLExIV
dPg4aUxxVi7xDWiQhVjvf+UIvqxrzB6gmsSOcy8JKw4tr/Sd2X2YUJ9e7uZ5ClfSBEP12fRer89Q
soSc3QDqhjgZijmFjfJ1mtn67JC4SxElCHx9f318yQqejc/ln7h4WToyp2MYX5tC04+sIszfrkuQ
nM0zCfwLTiS4eeHn6QgJS7/XvS85AK4/qKq4QbZMJrhlcVsArIOA4rmQGW8Z4k0LiV33qcyeVDXH
slXCixJKgFPJGXjPh9dSp8smcyaxb6Lt27yjiRdQVe72IgOGBMipECGInCytNpIEc8i3OtCS7+Xa
hK7zrHd7mh+HTrEtiimJR6fv3VknDcO25N2TWzvfvKW79/psd333uZ9xfomfTUokkF57YOqWFZPa
5ndmguZALyR/b/gZkEiqUJdUFFAzKN8HWgNs6+ebtBmanppjQWKn+L1Wb5tRRQubD3n6UrelIiYl
U2q44X/A7ah+Fy0byrUGUFfWJAaTRVSTbwl3S3Dj6N+uL59cDrwNYCpQpeYLiudW4FYjzkjiMj3o
bh42dJdZH0z687oYqTJwp+Z/xAiqt1qrMRnjQOIpzcJKy4egtrVg0VPFdGRyOGzH4azfQAAJ1gYn
lzppl+ux6x1TI2q3wP94+0xOJfAvOLE2Noq3dcTy9Hh0gderj0MCkJZiFjJjcyqDb9qJjLr2t7ra
IKOwAneNKhVljnSV8LRHggTRzotXS7oioqonpR5v1jc0yoQX488K/ZVOAdSfPDSDt7eYf6nSpfHn
rNbjtpyD+eghsnd9H1QCBI0yalLY1Tjo8WK/TftxUJCIXRbu8+qBvxP48/vJHlil03fG1GGfh/pd
h/zxOCEcZ7rLZ7ebj46HmsmtPiRsfKsmN6Iaev1a7o6Ahqd1il1hofKlqNErgbIoQ9/kccijsmgV
8EvpIuCJxOllsMZi/hlk/Xlvt74ez9nOSyNgrv9hkf+OL9rwFE1I16Rw9DjXDzS/61QWVfr9wMgA
Ko7Q+0VTW2QlynRODHy/88kbP366/vUy22Z5iK/hDwK24vvR2fxy7evU4Jfq3cb8cHUO05LtlmWO
rkuS3awouf3Db4UaYzEMYEyDbaYDgbVe6Z3rVzu9tu9WywsXXZuClaFg1FMR0ktndyJTuI3syhvy
tYBMJMgCzb/b6neG2QVu/+v63KTG4kSO8ByhiVOtZbeReK1fQcNh21/T9B9ecqBT+7t+ghM668MI
RYMMvMjfT8v6ftKRFGuRc0lUWMs/CSnRYTiVxXXy5GBXxeQm67ySmLA84g0Siwe32+UOuh6s7W5D
ixZkE6K6/9yw15bAL/pwfT1l+4amnPAf8DRFREe4cUdSbyZ4jbCeNmK6T2D6RxPhWdX0SaaRaDcD
ZwVJfPxHkGI1g42sFGa5ZO8L+tSP77X545B9BKXOjgwKV++SFRzG8lSaYIxpZyaMLZCGKrd7G+0v
clD0MKsL4cPsdNLedfZ8bPI28vo+JN72lbEyGrv0SEw9mqrtS9p74dh1CvN4ieE+/y7RiK9tOmYm
32u3aALf/2Umd4WLyMcUkPKYFX5AdLpLVHWp0h3+u/ain5h5Rp4nHU6mYa1Rm1mvzqJFbT7sUnpr
f0yOaTpZeLE31ghArFMWODjjuq+X53aJmu5oqkr7pJfhqRjhfC71unXoAUTiBD37qM72iVMGbdU8
6H0SrCkqMFNUrOTri12X+7Gsnwfm3K8dKv5ptacpcoOATdOsiMy0DChlfdhV6fH6uZK9odF2HVkz
cJqjSFzkwF3y1h+oz1W+vG8adEfU9rp1N/UPa4+q4Cp5yDr4nnUXMKRAr8uW3WOnovnL4cSmeMWU
O1B/EvfDrrin2u768NLDDHq3P5FKoGYEU+8gX6vhOQCTVf724aRX1RTkFBn98avJvmWZChsikceb
VYGlCo8CYBO4gp9Mpyhmf9B8iodisiuaPfndssNq7m39Y6oCGXLLIFhjPKY4y6WJEjUwvp2LysqC
+E5WYeWc9XfvbQEFB0ft5S9eQlDVMVcRoJp7pq3760squdUgF9PDAUJuS+RlAto+65MqI/GcHhwa
2VloqhqsS5TiTIRwcSKYNNuThalpSx3q3RuQdber3ZkE4VjmZO7dosI+uWBGAgsGuKHm/6MI4bYs
a21ZjBUikuLDMNznN6Nk0T0TFgy7gAoiXs95vv9GmqZlRUu8qakRzdsOmJjo9p0GFx4AoLyY9iJH
N852NhW+ucV1Z30tljICOvBXrUToyRTK01GLjsgtcjZiHI32GR2rwt1izb/3nUOn5cGGAqHrc5Hc
LOCv/itE2A2thhVGomiLPbcNtAbNPtCEW38ocoXBUU2G/35iAMp6qalfWJiMtcuG0K9Q76QQIQmm
8AYryAMCIc1zgeciGILSzWj5W5zqdyu7h8s1vy72zWAK8H0DronYLU9iX4Ap+tHJ3Jls8aof+v4A
pEqrAhrK/EkQiqM+1AWUETy6wlpRYg64jtY1poZxTEga5MX0NAGtM1N3NzfAm+vGoRqm36M5vHOp
Fc59FY6massk1gafgdwt4lLg7xbT9cSfNc/qzDV2QloWIRgGw5t170yAoHuZbs2AHLtrbAGDXO5a
6/tQkqDqb2WuhHoDO4jSEhR3IR0tLGcypO2M7MQab2CtDPxCYQ1kXgL4zfHmBE0BOInFSkIk10bw
GmorXJkZZMH02JlV2LjvClPboywuWPVHJymD3n4m7o/rKyhVFdTCYZOwQTw/fa7zdVsbQ7EVZuyU
gxnmhn7f2+4IJl3UIKx98QkMEbtUd+5KGx7V4P4cNva4+ctrYWWKVZYYElhEkGEB2cGveOH0TYlR
IH5CzHhw9qP3w20zIJn2piLDKjnjSGog/YPaZmS0RIKWGSDKrSt0M6blQzX2Ub/m4Or4XTd+iKTW
9cWVzogzTIFY00HASXiCGCCxNtfJtGJvedqSb870VOoAqlEVgkEmB4BTwDKQ9JeELHrDysqSQQ4d
dpZ9PzQBGtOjrkRx3GTn+USOiM8dVqN0Z9RyxYv36OZdMN3ckQIH7VSAcPMiFwD4igkBpLhHYWCp
qia45GriAlDXzgHMUHdx9/MlA/dZQ6y4MUpyGOypD1p9ygMkJKsHM0XIKtmG7tA5zTdjWPQAr9g2
HJDqDfxsVmHe+NES/ExYFB0WhTddQ3T4/OhVdmI2mbbYcTM+dOi8Uj/oo+K1KReB65/nVFGRKhjI
aRxTJIVbO3aG9ltppQ+e34Bd2t5dV3SpYgDW+x8xghFZijTbRgIxuQWyYm+J2D+EVrFWfyXwI3By
+1e5N+aO09hxiYbIO2Z8uD4ByesC7HScRgt5x8t3Wq5vWV63uhU7Y2Qn76wc/tKeFu/QdFKJdpDu
yYks4WG2Dgy3Fu7LuJ6MoDRCrwXkVhW9ku7IiRBBt6apX+nwR8gY/iK3A8VxjHyUkIEIDH6y6MM4
FLnHOc9gcLDXZqM9GO56d31HpDbtRIQwAXcxSK11OU5q1njvUOY7hI4GHvEBdCFBa9Vsf7s8F9kH
B2hrXMREuH0ApxmcidSQN1oROtUFpjWF6IkYDbeXIWDBdLDE8Lwquo4IRs5dW6b5bWvFWnds6fF4
fR6yjcfVhpsAzzDQuwtHsTCdsqr0FCa0DLRvlYr1QKa8p8ML57BuJmfN+bbM1s4u0JT8wbMUKC7J
8xt+698ZCOfDS6sE3fcwg7Q+ALrf1EhWHGttBxLOJmAqNhrVhAQ9Q1OWKgXFCSBBrYdg/OOi68Bd
Ha5vCh9EtPRoHmS6YFX5Q0Rzbr3A2GSNtUmtOC8+zBr6qKJKObW/G+Zr6z0XMAPXxcnODlDIADQi
mMA7tJyLA7dr74PfygIwwEA1wKsza1G+UHRk3F0XxAe6nNdfQcLiJSDnLzsDglaUBd4PlD1NGUi8
iqx8rRBYibzOVPk6Uv0GUwRIHXX+VzinjT8sbcEKK2bs2ct2+aTw2eTjW3guIw6DejPhdDYF49w7
mxXb2aEtA39RLJlM38ASBwtgcB0Xzyfy+J1Xtq0Rm8t+qvfIjhSl4oUp2/5TEcIZLbNlKVGNZMQZ
enBsETPumywsPIWSyRYK7L466BXQeRj5vnMlm7YU5OAgk48LkEYFuW5uoT92KsyWTMM4pxnoLuC3
4ZVyLoXkrWmyIQf5oG7u8s2580s/MlcNz9Ws35vuzb2/cZsh9sYZiUCQfEEesySp5jQ68nPoEpq9
zaqnnnRrTAeYHQABgBIUTqbR9/626gVac65p8upWzNz1TV/lgb1aWujbi/0P1wGiDQhkgjUEzUuE
XVo2rdEtczCQVn9w20dbdRyl6swxYuCiQomuzbXkxC/rUQlVjxUx4lKvoi4DqcovnapstHTVAHPE
I4oAFyjGZXoXPV/qxcGqtXZANicyE7K3iidzULjLMkGIviJaDxpXFBoIsxlmx1+9HLs/zXoZFnbx
yViMITB0QJ/MQh/D283nqThhc0bbdmiFtiLxZH8BLWFZoYnuvp4/mf7n64Jku8SJjnn4gru5glHT
8QgoTF9DTnv67C5fk23fq6gB5Uv3V4RxrgidgVKUbYYIt7/L/V273VnDna5quizzDU4nIpgDvR48
WjVYMeCdN7ZP32VtsLiHPAnM30kSXV81qTAoNZrRIlGPSPD5lNpWM0ZTw2GtunG9I05pf6BkcPFA
qPQ7m/lI23Td4kQIsVJ0Lk/QceT6B0jXFHwd8ByQmwX3y/kHdJ5XJJlXGbGeTu+7vvjOhgSpIgQQ
gzlRKaNUR06E8Y85OclpB+TsqpWwfP2u/1nTo5IhlZ8e0Vvgddy4+RGPRlHjuYTKLrfG57Z1tl/y
/NFpFE8G+Qz+ji/MoCwMdBkl1IgRYQsG42dfH9d/gFrBbf8rQ9CJaqXb4M+QMSQbC5m9vUHzDfT/
nt+u771qMoJrNU/pRHUH5wl4oAMixoGlzVGu4t9TbQk/Aieb3mWMstaCFNj3POgH95jU3r8YVTRg
wHME/1xA4qt5NdsZ5SpQrCh9r5Gwf89UpBrS1TqRIayWm/StpqH7LEA7XzO2H/XjNP/+hw0BcQqw
afyvmJ0r/Tot9AZLZZT3dfKlsfKALInCqZLO40SIYEXb0Sj10UwwD/uJ9H5A2c7KVeTR0k0/ESIY
UTp1eWXaEGJoz5y84/bogMmxJOjWwoNaYN08VyoU+s5ox2ojkNsgaP1tISqn43IC4CQDRxy68OAu
Q9T6XMBGDCAMNMRwGVoJOEE9quh0ZQKQYubtCuCnoavIuYBEX1mvFTYeAZTsPIZuBZvikXtp2pFa
RpEWiF5ABaOLTEMdY1s/MgQizXZNH9JF/4S6fMDAyubF71XF5NwonRtehDyRqQdFMKI1Fx1y02Qp
nGKqrLgbo634gganoA4g6Vewtlw/I7J1w0mGDAA5Eazj6n1iToYejBZ5P1px8h5gi6RWGHj58MCH
8i5ieHkIistGA2SuFG8zUrybqyAfPvzD5/MMIAI02H0xF9LXc2JrOcqDhjUs58NoxNfHvzzdWBdk
F5Hj4TWsYrODzC2ZR/3MjjsXCbFj7gCOqTAgkiUCTTDv6oFgJmBWgubaDeqDO1Qmx3rF9I9t7i9f
NZZZx+sT+fPsEjQK3jEYaHkxDRwTQYxf6543jqsea2gJOSKKDtapb4y58EteO9sKPFYd+vx+YE8r
CMe29mc5KQ6QbKLAaPJ8ESp60F7kXNVAPtOmtqWReJ9Y5NCAPPj6FCUHlPf1/s/4Yk5ua7Z0Igbw
zqu+7tNh2LE6C4xe2yXJzREHRC8B3ge2F2h0RBfOZ2K3W681Ne4ua1h3j+jOtbs+E8lKGeiKh+vX
BD8hHNnz8XWrpk2+IMOneV/meFJhB6XD49BDpZHnv8DLgmaj0i0gaWIPMOPl1brd40L2+O/4F0mn
tKxdp/dMoAZ/rw0Yo4GaY4rNls0BFwrvTwiaRfBNnS9Rb9c5Ko4WMy5wJvOvg6V6wV6efKQakQlH
cAF2Bcf/XAAZmTmOLZ1jrdxXwMTkQZ5Gt24zRCAeD/Z/9BMCWeS5iDRLyrm1QJ1R0k9JRsNhVDhA
lycCArBCIMlCnvaivZ472aibc7U5Nstmj0sq7Jpo0PalpzgPKjn895NLpAWEXi8Y5KRw43stMkHE
lNjHSlnhJt0U1GMAn4BY30Xh96gbFfj+jBn1LHXUj+THPLmB6ah4Z1ViuPKdzMdAtHK1qT7H9Wjt
zb64K9vmu2eW367vv2zZwP+B5DnqJwgCJedi9Bpv/62dppjS2DVz4K6qgNprNPS3I8vxFIRzBHce
5uqCDgS1h6MzuuYY286htp9n/+ikY+AVH5f020o/X5+WbPUAZMFrEZFz8wJ7MdhjgeCgNsbddszc
uCyO5qC4SqQiEC/ngQVwXojAAxQiGuXUFVOcUStoCZqNa4HX7v5hHi54NdARF3TKIsncMOVNAQ63
MUZgyWKRpQe2p7AAsnmgSaAJ1xtP1ItGRCTT5kyzoM9l+3FEqqwmT5YqeSXTMg+oIjyA0P/hIj5K
+0kv0QdpgTUu7t3WevQbe9/OfdTansLbu/Ra4UHyvtMujxdcxErzwm0RmilZ7G1T4FZ3S74Dz29k
Lh9prwpmy5buVJb4ZOn9cQHkk8XWgu4gr30DSgtVF2n50nElQ+D3kl2rzwqDJR2WLmVf0VaF0ft2
Cz1VwFwlhf9+Ym1sPUWjtRFSLI0d9HT+U+njGo9kUABpLu9MbA/0DFx5yAVfMBUs6eRnvTmwGFF/
9A/tgnJV3MrSTTmRIGyKzVq/oH7P4t78wZr7hAKyr8IVSLBXFhA66IiHc4Nj6QjrVSdj75VrzeKE
vjXaa2Xcb4Wzs3xe406DtKlDzbjvjYd+6hTTk4vmmAa8xeGxi6kmL/UyOrvGAsBT+3l2zXv0yPtQ
tN3T5pk7c3PCtTPfoe6eBA7g7ZvTf7lukv6XDwDfISgDUREnhoVbFJfPiwFd8fqX2vitz3PUV/tO
uyPTm0d3U3sc9QfLvDkehBVHid9/pAr+aL2O61A5kIoeQ0EHl6iL1vx7aivMh+wgnIoRfLqOlpNN
V2eJO++zU39pm30LUNHN5N+gQTmVIl7ua2NnhEsBDWqQtXmQKYr+ZFYQmCjw04DlATB7/vvJee6r
DaS06wIl6WkbEjZE6VYeNN/b5ST9ornp23Wl4Ifq/GWHCeFZx2+QP3zj5/JMWKg1SzYwsIFJzuju
9KoJJnanL0ZkoDilbBT3osyMoEYNFpGTl4Ka61yeX5kUpC0pi9vPNPlkqdic+DPwYjonwwtaUOaJ
4c0Nhict+pBmkZuC2tMIkEwCYVxQ+XNEtJvTr7yECk8tzpBz+d4y+yxH4DZtYqv55C9GYNFdnpph
m79e36nLleOBEHTWRYQKrLWmoHrgOKwncCTVcRM4oIT3lbTwl6qHwZEFQxIXPsUFwQi4XWtGt7WO
s72v75zf/opM2K48XJ/GpZXnUv4U/RLEuMSHPMotsy2fIaUAf2xgdmhqodgQyUKdShCf8k0xl7bH
JejenpMJ2uH1GUjHB1ECAiFIUKLx/LkKZ4M5TC3Ko+E/vlShmSqiRtJtwA1rAe2AAmkxarRV9rZk
5oLh3TWocj0o5i+aFul+1OB1dH0qss0wPWRyAVEHwEIM4LGlBNVMVtSoD/ng4h1R74DAuS7i0sDY
cBtRDQ+YHRJrBj+xpwZttt0im5cmJnkR6dP9sH22UTmAeqVdXu810uyvy5Mt34k8MX5AnYm1rBya
uDPmQC9B3m/nH6wKvQZJWx3TulK5FLI1RFE/wnDcCoAJ4nyCo0N9u7ZIHVOSo9EUhYNEw7X0FfOS
aR2PfXHsKIhmxLYTFq29aspdHH8wZ9yBl0GxT9Jp4CUB/xs5ULAKn09Dm9fKqxatjj3DAwzG/aXX
YBhlyaKqGJIEExFHBPxcB4c0/keEK5nMgAnIaIMrrgzG9k7r7tDfPSAOuLi1o+PcDdXHbdLxEU1g
sKey3t2uIafyRT/Tyqep3iDfKdpvvaU/VAkdA4Ae9mlfP1u1rwC6y1YWOWXg3JGP13WxlM2gCfWG
NQWDaxnWbg8naz12KpY+mXqcCuHH4uSYbVMxDTmDkJpEWhckL9fXTDI8dAJ9mhA9gcUTbd6wmhNS
0FUf20GOHJXKDkmHx+AGD2ehUTlfwpOvz/yy35J6bYFiTINhfmu+/MPn89orJBEALvrDvnsyfq8l
oGTtMX7SvlYHQj9dH16ywwiI4vo3UXRloZro/POTRHfTqaJt7E/Z3iH9rnCeZpVhk60RLgQg2RG1
gO8k2JlyaYcOYbI2pum3cc6Dkd1+b/Ib578C+AecLBKZB3uG99TGhvPWWb99/cP1Vbr00Hk+6u/4
wirRYc7QN2dp47VKgtk+sCTybTQ1+3xdjOQCAFAQ+CQU2yHyKqKHmqWaG9BlNXFF0LqW9VYXgFI5
RmLxLZm9z1o6Ks6GdPc9oCLR0g4mTbzhUAnSlKOnN7E9N6iBZEjydKn7TvN7Ve9pmQog14qQFYjF
UWElWK61aTtaM6OLOZn8x3pRXAGy4cE3ApwiZ6K+qA3yk6KsPAenJG319p6tFXtBC63ba1KRAj2R
wtXkRM3qbJ3Bigw1a4h2XyzW+3ZSIUMkEwGiHkkQeLFAeIvEkJaT6NmcGmNMvrLhntU3h0J4R66/
wwvbsHUwMFmO4Scnyp43criuwNKvRw4EpBkcASmmu9GnFwGdDsOnX63pi6mpKsUl+oo7HK4YigWB
sRONIW09rcvWcooJYMkE2fqyiVwVcks2CU5oziFovKyanO+ymxNt7pZqikEQHha7JFfxtkisCTK3
iOIjssCj0sImNE1eZZOdjPHqvGPtfc7ercCnq7pAydYKiBvEcdHw3UPe4Hwa/jh0KdWwVitIj9P6
12D8MgDovn3DT4R4gmWfAWVpnBlrNdifu3CqFZefZA6oPMCTG8Bdfq75Vp0cOIaqo34i+hBryYEa
Yb8pHiyq8fnvJ+PrLfGqxsb46E2ngf3cDLdWYWIlNh2PevSxAjYORMfiNhgZ/HfmFWM8YId7fY0s
4zMaSrP6JZ3ebt4M3lDDA+4UFbsXcU4y9PrE6raPP+t+XK6Ktbo8FoAZOHjW+eghh9SNkLWZBt8e
jZxYMcDMwzEZFa6mZHi4Z7iCUBpocqSJsBWbYbdZzUxY8DTowTlxc1NlHsnmXHDo/YVXlpg7mYjm
MmSZAC1Jf93P2c9b1/7/l+MAvIL8MtLL559fzt2o63S24/V9OTwmrcIBkawORyih4hRPXbyhBEW1
zNJdOoCLY7809ma9vYJHSZFburRKDmBvUFF4ggjyiuE7WttDbtU68IJ9kNlh70dJf7Qnhad2eeJ4
6TByvkAmAmAiljWueTaSalr02BvTXensqEv2tXM7sQuk4ALl1FUwTyLiv7M65iVaZwC+sgSNe6et
u3aNiaWIeMqWDNQLMOJoMQPPVrB+Teq4K5pDGnGj10di4yW4peUjYqyo7PZuL1FHZBWNcgCCh0EH
EONcwzwvzUotGbTYDer+LUteryuwZGNQ6uGjNSHPmmMy58Oj3tTr9K714nweP01FAiEm+Ey1T9fF
SBT5TIwhiClta63czosrown0LZiZYk8kAhzkRxADRKrisixickb0DtRxEK3+h/HRKBTfz1f5PErL
2eoBgeFRNLxl+DKe3BiJSQ2nbgw7rsof6bhvP5PmgRl7su1z9vvmpcJ+cz4MVK6Do1UQhTrCIS86
kAB3O5Le0+V4+/Cgj4DNRXEkIvaCm7PZZrbNRHPi2ggo8ieqaKlsI07HFxTKywldiZ67sf6hT4rA
S1VFyZLTB7cGwSugx4CHMYX1AcuOX7tNqsc16KkW0HkUGQ26tgo1FZ2oZCqAbcGnBXM44uQiERYt
tGpY247EYIyfn5NVkWZSDS+s1Gx0NNcK0HsWgZuA0D+8eaPPvl44cq2Z96RiGD63I5qF+e18mKgS
gi+LEj0Ou7G5B3RyJDo62RtN6RZX08vkPFvFV0ZvN064unkNHQ4d7K2w1avWolNH0wNsTL1gQCmV
u95bTLENfBDhaMPLhP+BCxwAKNFTyyxSbE5JwVmJdtgFi9lgBu788fpmSIWA6AT3H2AiSIqcL1Zr
epNG+4TEbfWErhQJugTaKsChXIYPrCHAbBysdy5jogNChDYAgY5xnxZgyNieFkPVnkZy+nicAi4V
UiE4GMJE0A4roUkBaiNS/26MhyS7SzRgrT5dXy7J0TiTwr/iRLfI6qJfQ5eBGs/+1ZDnItlfH19i
ztFHQ0cPGfSv4kH+8/GzkgIWXoIoGE3eLfqqDXd+dWeuWzDaXVCrKo9kswEnMQIgHN54kUZf0sJ3
iwl0Tcls79zFf1snlRJLMuUopOVVQKBS4tyxgiOazEjvdlVPYoOs3/vF2E2VnQH10B5LJLEzuzt6
zNo5jbMzUJfW4zZTPAkl2ofyBSD7ABiHPyliBTo0KCEapybqtU/2+t7M7sr57vquydYR2QSE+1Ei
xvfufNfGPGk1MJNuoL1yH8x5fEz8WfGWkqk34M88ngRP8gJgrSe6k/YlF9F9NyoQ8Pt1sIBz8h9g
SuiSjvgxEErc8xatzohdsNtugfEnzRa0tWsFZGWRk5t52Lbs9frKyTYHqXneDBNxAXCCnK+cl9d4
ZXQObrImD+0ZAZT8Q5Kr2svz9RcsKeC1f6UIN47X5JrdoyFAXGn2+6qZgrGeIO2blo8HhyhMxOWU
/rjewHuihxDCtIK1G/s+7XOWbTGdWmTK9fD/kfalzXEizda/iAgoCii+Ar1os1G3JMv6QtiyzVpQ
7Muvv6c0N2a6ad7mym8888R8UAzZtWVlZZ48R6N8Q5TXz04crEAOCYBVaAJeoNWDyEQRKwN/kxYo
IShWJn/qczDHFuHKLbTAunlm6aIGrMajQJ8eLGnE4fwYWN9s/seIn2pQPagtOvmi/0Oa4nK/o8FD
B/wZLl0SPMlZPnG0baqoNANXHegfQZazAccnqFWntfrz0lrJrgXpavHGmD/yA2IO6HobcKpiiNiN
Ix76vp28X1+qS++AoZwYmXkHoy1rUfER9GutejtV/b2h1951E4vjkJcrEjpS0GDmZMFQ0E5mbYyP
lr3j01dl/NquiRctjAK1ABV9N5K65EJVcUrRX1UndXH4yirq4CGy4qaXvo+HBbJSQHrDkc5mCRSV
QBrbUXEwgtxhWup8vjMJRWUISSHRifwjhH3PdxSpjITjFZxDfMkb8230fH0J5H9+4mNASwcJXNwy
eLzgDYOe1/PP5wFN0BtmM59CHjENeifmiaNM3zly2/TQ1lCOH1Y21mzV/zGJtDAKfUvkVb0Vd1YZ
Gcxn+R1Nd2Z1k2Wb66NaMTF/lJVN3XOBm9UPk+Sn3eLppNqTEwXWSh1g5qH/dyjItqEij5t6Totj
8JiKFNJcPnhf33VD3ORdGrlA7aMn3u6cQKBT5frIZpHWPxbxSMChQdh7UWgUoBgnbOqYH1jBsLG7
ZvRsFFM2OrRuXLVp1E04lMIbabDGx7o0VtlPjrQT6r9IYZ7vlCArg5EMNHoMppuKuEPkNcYO4HYr
W2kHmB2pjyHi/YMHO3SxEOLJxT3xofEECERcD9Fjlby1GkQuPndkP76PBzvB8wEeGozv59+fOuiP
dKKKHgmo0fU7aqxcPUu/H0g6iRNEUIw07Pn3c2YA1oAMHeBgd0rm2WutJbM7Rv5+uDS83sDvAL8z
hwclag/eMtQX/a4bdmGngnzT2ADP2gwrueRFQ2j1QhOvjmyvNluIrlEqrex60w+QSy605EYdppuW
3meZd31TL8wY8voSQAPSMmhpzmYsNkqqFmpj+C2YJEQDjbk1dqwFhyCf1cA4IQqFDXmsTvZUFRpF
PyXE8KnR+6WOzgWlemqyYiUtuzgQUGnKUwKJ9PnWHWjaNhP8uZ/0d5V+Q7j7+YnC0UBZDWBa4Ehm
EWFcajyvhxgtGLqXjruiOV7//oJ3kamHf78/W4gkTAUxJnxf7TfFG6/TDUCoEJ+WwMnWYWspj6Xp
Qq1Cw1lHgu6C5qMhZjqhP5L6dBeE+zxd8ZUfG3R2uYHWGQEG0lp4G8yfpcpUcAGpYOprE1e/DMFk
f2d5BnlfWna3YQEXZvUmCK3ylPk6z1UXOof2riimeMdaVjhlpee70jaHe7sHqub6XC9tSchtoQSL
pA8KKXJyTrYkyk+lOlkN9cOeHZVS3RthgTKsEqxFiwuOG5TkQBSjgRPQ/XkWn2dqIgIzp76edg6M
OKBwcqu480DWYZE1xsUlpyHrvfgH79eLd+uU2Yi7R0599JpDchpkcaHD6PNE/mKrAnYrG0E/HhQz
L85YXtMwKg2f2McI8ppEfZjU55TeF8pdq3z//FoZ8Et47uFxiWzp+VqJKC3M0s4M3wj7zlVUXnpG
jNq/WVrqXxzxU1OzIw7GcZMUPIULGY5UHGxzjb55cTtYeI3DHWLm5jEL5Ow71lc4dH3Gyg1lIzRh
hDreJBZkCDqANe+jqGIrR3HRqI3IAb9+QUXT5FnLBqQifKoSL8hCaNNsYsrum/wQrT1clpwYJCdk
asiWhARyh54cLIOIOk9rZvg5yf/QSAByB5niSnuhrPkx9vlTUEJE5/MbBK894I2QzEM+YLYbwRsz
9jbHboTWOGQFfI3sdStf8RhL7hKlDKi/od3eQsLmfGB5wPOwR7O1X+dfIIrsmGLlwl9ySYDqMonP
RoA3B061qM/pQ2hRXxAPsNwSNCdrINaF94asJv1rYub1Ei2urAmFIb8Fq+PIFUeJLa+r/3TWly7/
0U3hzh5er6/NXDjiI2CShxc9kjLtMM8NibitW27jGkCit/k6DV10G0Pxeke1knqGKAbHNMPBmZJJ
dafOrO8q1tZfqmIkkLhNfgtLDH4aerUZbYuqEG4SBtYuqGUTfKRDC7lDa3y1EqQuHRgcRQAt0Suh
g+P3fK2p0emV1cvfPGyUzmn0vW25IIXp1vAti5sKwEgEq0iYXIQstEvyPo3gr8MycRJOuYPi6Rq+
ZXE0iFYBAceA2DzAI2pBFKtsKaBS30YCr2PZToeMYCUc9Mnurq/38ohkwCpfzBekC6Asbi21n6iv
Tl+ZdTMMK0uz9H0oOuMVhIyCFJM7X5o6i3ioEARJioifq7T/kqndiomlS/TUxCxcjaJBbZQ6oH5a
EajHdco2MuEsEcJuQqhRXJ+vears43xgq0FsQ4pgAZZ9PiBdV7IgREHKD+vQdAsoDutKcxcl+aZv
9Tcl0x9iXm5IHr+0U/45uMQ/tuE2ZYOphtLUbKRi4orWV6rlK0YcuKzR2UZpEEAXVOu3RjaW79cH
u+Ti0FqKbIoKL6Oz2eIJgzZNJibYUzWnDfVdP6Ju+1l+gY9h4VDZwPmosr4t99DJHRQXua7VZm35
ZukHykP2eH0US1uQodyiAWeo4y0wu+KGUreiDDh+n4670svX5J+Jjp83D5xPvz+bJW2qrZQm+H4G
Di9k66uEQ197NL+yRKOJI+JAh7iE2hYu6EJe60BN8MwFpre3IsUtVZ7tMsKjrZVavZtqEECnat+9
msAjPaJW07gR9IVvi7Gw92HJO0e3BfteZFFwc32a5M+cDwPkjmAQxKMPKBZ5GZ2sQmiBOQ5Gmd/a
3E0nKNdnjyLKQIsa3tLEXjlHS4dWikviMUOlUO9sK+skUas6HJkvij21X8a7OHsk+v76kBb2LwO1
CkIMScN5Eb3ZotI0QXLm8+wIhQyI0/wfiilrRmYjUcO07bIEjyLA7nZ02o3dsOX2ykgW9jB6p7B5
ERUS2Vd8vjgclQBSC9vyIVHzPNq1Z2RRuOJHV2zM84BBOGlDNTHLH/LgGDbjPUun5+sLIudivsfw
+/HAwotNCk2eDwMs0sSOo5L5db/huafe8Fd0X/S1GwQrMebS/jqxNB9MoiQs0rKa+XapPEaBeQwM
sQ8n/WtCxl/XB7VmanYjWHqgRCmk73ycICfLDG9iwoknZIfHn9ctLawQ7uh/p08n59On5WRQigRH
dDQ86Poo+soOWBwJnmwIOvB4u6ivj3lX6iUo7pBaMm5Lq3BUa9M2xsMQKivB8+JGOLEkf8mJsxlQ
alQHeTLr5keea05nvzPwPpTG5Oj1r2Qtxb04cSfmZi6aBVER5zRjfmaCVN6SUenKAV3wAgA8/zd1
csAnAzLUgI/2CC9QpPvR3JL+W7Z20awNYnZ40OecVH0NE7w/WM1PSnfXd9fKEKwZOAtup7OiCJMk
7OfBeFNjSNlma/nkucbEP5f9fxNlzU4LLytW1WOBHFI94IUgnimdXkHJfd8V2lFlzRG14t8iUHa6
EW9obT2AgmbzNwOViXkQ88oS+PlaZX2YN4wMli9C+0tSWrvQDr+Lfo1rYnk+/zMj1/NkS4RppNNa
GS0fbCP3qU3eAYXdgmJ05SgtmoGeLAjzJExz/mDT7EEQprSWH4ffivhNhH+yeKXIsOgXDInvBhQU
cM3Z8UkiiIGjQ4T5kfJgFKVjgiiZJU8ke7q+MHMgyT+b48TQ7BSlom16KhQLeLfKK+vBZSxw6+6r
1OYi47eQPzYgIaqL/Gbkr9dtL04jyp5IgaBwc9GXakZa2oo4Zn4ePEz8JqYu6G6um1g8wCcmZhuC
pJoZFw1M1JVjdLuo/PI330fOEtkcgKovnibZlORhaGEnBNZ30Gl9I3qwcnSWVwhIYGnFuIQfG3Uk
ND0jph+q38MwGhxFlI1b53HmmNDLTFUdAWrzyAvlppua7TClL9cHubgXEdVhfDKMmEMVMhIjhjUS
y5eoBMMzX7PCxT/XjUhXehGnnBiZOalAqLmlUBjpiSoiT+3ET2jv5N8KUMccFFttf+RT2G+SsW4g
6xis0V8u5uLhONAfjdTjJbdyVqXINXNh+RqIIqMi3Vmd5jVB62qkegIF2W6MxncRJr/A/n5jWjHk
mrpbxrvHjnS3vGV/rk/H8pzLHkGQwFwyLfd9OLVdEZjI6PLMx1uNfVWTejzUkU13IRFrSYOlpwiT
qHB0EcMpGrODooxxqg5qavksu431O1Z6KBRTup/WQLZL6wx3BrUjEAuivWt2EyRpnmf4EaZPEFk5
sSm2wIq3TpJ3h6mb1M1Iim2otXuIrx+uT+nSEKGgAGcKSBRgS7MdFtrAKlcT6pJN/tbQd1E/mG25
Ne39aKzcD0te59TSLGhMQD5klqNi+inf6YE7rdFwa0u7AwJt2KnIIQHdMYtL1CCbpqzVTN/KBBdQ
74iZp41VualiyCpNUfmC616ypaj1po/U7FbwKLvvjVo8tn3X3TRJhA7vWBfuqIzmpszMx+tzveTa
T37g/C1gRolikharPOrJbVPgHZ7XjjD/wvueWpmtaJRqqQK4MgrA0F5sPH0tLbg4CtnkKP+HRMZs
mrOaqkGk455PAvZW0+A2MItXNJl71ydrcWNS9GVLUjkUzWfDyFgLGV4TwZFtFB6vhRuJ8UtlBu9a
3r/qlVjjg1jcnif2ZtvTatDipQwa8mmT6gW8+AId5t31IcmoYe7NMRgkHyGLAuZdObMngRjKAw1B
vtsEhsZNAq8ut70JlVyHVHf62hNqcZVObMnDcmILbN7xaORwlQKSItBJM7XSJWuR+uKJQ9IEKCqZ
op/DXWnKAh7GSJgp4qYIImfIK1AkKI7eZTfXp25xOJD8wtwhW3NBP8Onph+50Vt+oQ/vYkSFcrKO
CERXVmjFzPxSBxdKMpQVzGh09Esa75FL3kCr6en6aBb3muTLk/KG6EiWfz9ZnDhPhyrWgQfSguF3
mBX3JKMroIbF43NiYrbXygbdbFYpTXQOMVyWbhTlvhpcsVbSXdgDyAghzAPkGRSM84ZeMzbCllZ4
DWbRM8lfGuvY5C/x8dMThrQZitOAu6HINQfcK2bVJqC4Q0oIo9Fd8nmXCY0cCxAdRJQguJr5mjBE
UZ91FRzz4OSjV5grV9/C9X72/ZlvKbWiFwCBmH4HfrPc4ndd3aMLlnudbj4obPrBSPodysArZpeW
BpAW4E0BpETf5+wh3UXj0KMqZvpmEjsjjmW9RbW4pM/XF2dhq+H4o9dCtikDiCL/frqbtTQA6jQx
kQ9Qb5DToY6J7Lk2tls9avb6JFbwe0sXvfQ3FqRzpRTgvKRaRqnaKqyQNxw5UPJNRO/hvZlNXmmZ
0QFCutFtk0W6M9mt6iZc8zlPoTufFJuIZuqPNlX5DaXGWt5ywXmgvIvjjDwyJnxOAECqthQEoBGf
mHdK8H1QQldH8e8vJht9kGigAXoRjKvnkx0laMID/sT0NSOOnVDPdpOaPU+59YJVuDVQcrxub3Hr
/msPZDLn9kTJignUA3hnpQjsPdY2jkjdxHJHljhxh7b0FU+/4Bvx6mXoKEZhCaDB2dObI38eN9aA
MNHy9NrJD9fHs/b52fwNTWrlqorPG+3rcKtaf/N51CzQDAbcCer+59PF8qKrVAWf59adXXxBYfYv
fv7J92dnrUckO9YBvp/dEG1bxtvrn19abXR4AqAo674XfeJjaSgJ3huGX2e8cfC+8uKp/g4d9k3e
d5u8UH5rLDVcpVsLWpdc1anh2Y1o9zbScGQE/EMkbp+2bgf+CUree7YmF7S0AYBZkTB/tIFcRBJp
3lMTuBYDQdgLOrjs3fUZXPn8PILoS573pMTnEzUFXst01M8DVaG7LNPvcHyXXVtmTZpubHvdp1bF
3Bqg0p0xpmuKtEvrAf+KFiAAwhbY0aIQj0Kh6D7hu2za9uWe1PtxDSa/aEVqPKPqiYaceQJUY2iG
z7qC+MIInEG3bqCiFDqDUnuoY62554XoG+UEIOdxE+oy9Do/mgmw1oMyNsQHK1bojEV/y3XrW9kW
3yvAwZ3MtMG9gHTG9f2wdKJQlEUvg47WSmBCzq3ylIYAmA46QO3irgRCkwm+DfXkx9gpvQu66Vco
fulOm9mflF+ROUzZAof4UgWjBLb7ueUpmtLRrEPdV9v2CUwcd+nEV27ipRsPVSBKgdOEqXnaIo+H
MotYpPt5vVfQ0RIoXht9vz6BS8smUaaomoNgFQHm+TC6GMwoul0A3hSGIOTXev7O7TIAOZSZ/yHN
kO6zPgq9oNDVzXXLi6PDVY79gnvvomqbF7WhCxVnQKuH7k2wanhhwsw8QfrJ/QtTHxArlKIvG+Gy
yRyJpZTUD9LiIWZ8n2rRbVAkK/nzJecEoJtsdJJm5pUV1O6HSkQVzPBdmbupWLmdFmdMAugh3C4Z
tGdHTEusuhhMfH+qHsrxtg1+MO35L2YK3Nx4QqOf4YI9nSl5XBd4C/hdUb0YtN/bcfCrbNn/n5kP
9M1JTDuh+hj0lanjHtdLryCRvR1x4yOfFJkrL7XFSftvRB+Z7hNTkam2UwRZAF8AYoF21diE0Pma
mJSc+VnqAVHDv9P2UQ07MVKjqBCrYwhQdWyWxEFyQNlzq6CbsW5TV7bIb3p9FXS1NDTZA4VyDcoN
KLSfn92pDjKJTKe+yjcK3UfhQ5KuPN0WTQCsAwu40AGHOjch2jGmA1eBXJ6y1z4ov+gZ3xjJWh/N
mhl5k53Mn6mFPDIKnfrQNC2f0pjGHiSJle/9pLWblR0uX5vztbIJdEfRW4ek8Pw1Omgq1/UoNHyp
UeB0Me22dQIirtIyshaKJElxz6dx3BY5pD1YHZiuEFDdqIMuxcEeAXVOm3TfWArfDKFmtE6vqtmu
bofCJYVa37JRK53EbHpnstr41izKx0QUJlLpVbptoHe/D9HItFVTHX1kaGDlKTpJRlODe6/MdzNm
fQhIQaMeEItI6d2+dXsIc/9WOJESe+qboajKKx6LZKNEY31fjwPiYFR1KUSAYm2DigbYcQ1VPxpB
qDlJHMUezbvmpjKKeKt2wVoqcSnMgE9CUhgoXNTUZnukKOOhpo1NAVqBKq3OHQ0MagoexOhJ/wsP
eGpqtk+iMKKl3UeGH9puZj5UeHKS7fX9sXSUkTuUTHMYzgUEJ0vsKcksONmia+5lnlcUQbjpCuNr
3jG6zQ22gvZbujVwhFFoUyFYA697vvdb2oR1q1DdB8Dph2WNW0B+Hq+PafF4nZiYTZsdh0HXZToC
CU3zRs042IO2r/Lh5rqZpVjCBmkDA5uJBjapuT+CbLSSt5buDz1/aUCWOFXTzuTQCDQj4TVhmzpZ
uobPXpw+7HZkLmWj+7xfdlJCknYxIkCTH0ZICLcrc7fwfRvVMBOpN7R8XZBBZ6NhpK0pdH8ElVTP
oA8ZxCu7euEAIY6UdVZQmENYc5YfK4agVYoBVxTIUN5D0qjHVudiw4VCN7TXzM8/cVCOQikMPA5o
SZmHlX1Td0PbocnG0pNNQAyv7FYC18UBnViQc3riznslm+w+g4U2Cg65Ye9bJbqr2sm12nwtKFpc
H4puIZT3LJBCzAJYWynaSQZLvtU5pQVlMkNb8QgLpwc3wb8W5mFdao54NRMEqmMS/AhNYD+HXnxj
A7zc9fOzaAg9wEDhIv66aJIErXpfZUGg+30jfitg63TYpEcOJ9WaJTkpszsQWN//LM0WSKDxcCIj
dpzy2iQb+lKD3chy28QT+WYaV/Kki8PC1oVvk8DfObM1swo0UUwIjmjdvNAk3TCeA2LM9tdn7wMw
Px+UBlpToCJA9QdA8/muo2SqmtjsiQ9JycwZVQ60KeUGWvXq1o+hM+3lRas6dj3pBzTTtk+GOoyO
jhCtccwqGZzAtErdGXhY/eLAyAHpEHRbYjTDa8YG0x2Smt3roqpvTKYUT+ghT10tBB8f1i294xN8
K41rwx1B379vukDLnGDkfEsCmt8FKYptjgUSDteKqLnnVVN9NZQqu7PDIPLGdD817U2FRjwWeizz
0Ha+C4fMGzQXMpVDGHigsrtLIFD8gCscKUkuKk9taHOIoFDkFopa3WkM3GRGzcI/iFrYxrCTelsl
PXSuoecNSe2iRj+d2kOgDrFKa5axi74QC3pyVuzYRUIcIlrFo7QG5XjAsq2etfQZeXVxawek8ppO
nVbWbOnwouLwIWyFvr/50VJEMXZdneBokVtS/Q5zsfLyWzMw2xNZz/UmFTCg9l5wa44rrmHx80jk
IesBgPNFk25nUsFDUujAN5Z/Wr372hZrfcAL8QiaNSElC4iExpCZPt/VU8m1wRYaQbga7EfmCdWC
KPXzWD0q6hqUbanrAcYkO4OOBDubVxyLbkx6NeN4LJFmg0DoSYeOMKj8d6iI77W2+5rQcENNHrpA
rDxdP78f4cH8/AILAxI8guQ7sIPnIx2aOgVwClGKXqaVW1f0ronYjsANJr3YTHVqOFoq0CHFlO9k
MEwnssMd4vXB4SE6vld+jcy8X/wadAMCUg5ZDlwv57+GRG0bTfAHvpneVoC+BGBtEuFPW2+8IJg8
oqVeJB5i9ed1u0vOEg3+YCBGRCPf4OdmlYIbWqmNxOfsjkw3YXNbdyv+eGnTnpqQt/fJ7Sw6TUxG
PxBfLZ6bhyxeufzXPj+buAlXfKlD8sWP2lfdev18jgWVi//mR8agJz/eKIXWoSGP+OTFGBrPDD+p
3ivzemcGZvGETluQxzQwwIe9qZYO4ssVn7QUHUmqLhvIa1QC5n2RWpHaVAFCGXXD1nT6mNNdM2qd
a6iK4pSsyVa28uKWwnsPDINI8anz91nJranKJ0KQRjS8CEyiPFTd7vME5mecLHNqa5TH0CVsgZMl
Is/htDWjFfcw21bIQeD7QFzI1j+ZN5958hglfS1hGj8Aq+AQCGEUn9tZHwZkIkXKXQN8b80WngDz
Vo0h54fUqYPXoni7frAvfz+y1NhdWHXkqxGjnG/cSc2FxQa1PJCcuqR21HxN/n32/MIAZB4clQtk
+kFQOi8U53TQGq3QyoPRupHqFPZdojkqv88TqAZ+7tH6jy2IpUk+fCzMHNemd3EvwE5RQSbyXox3
5bQWoS5NF14poClAg76Gf59PF4mgjxZNRnmIxtTjJneiNcHL2cX6MQQEwRbuVbzzgQg+t9A2Sj6p
fCoPXm1/sW2vbV3T0dYwjovjkAAe5Nhxm8yDX65acR32tjhQDtzTZLtg2vr8xkLA+6+FmUccWAZq
fIQIh6zN3T5WvX5No2/msP6ZKegBo+NWknPPG/dsbhlpYaviUKa3vICO175ub5t+8+lxoHsLHWl4
+ADgrs6upXCsTTHhmB/qRmw15uTGGiPjwlrgjID3AWpBeCzO18KKkmiwQ1Yi+n/OC7+++fQAkCFF
7ISnvKxOzy4+JSgmLYtjpCECf0jc/PMOSqJc0I2K9w14mudEKkJvGsvOguzQRKUXGLrTKCvh+MJC
g0EH2EMgAuVKzA4dMA+olDRmdmjpVigPZnVrpx6IMa7P04IVKfhj4NyBcRxIi/ODF5halrG+yw+K
k1a/f6f2+5rzWLSAIBKtZ4AVwxueWzBbUZSqGLAS+q1gP6L4qeCq07Qr07XgcCVprJRVQ834gq0k
BYZmMBpceYqR3ie94Sk99crG3g6qg6i0rF+vT9zC/j2zN5u4LCqDrkpgD9CjjUmbzeoDYBYqyJMu
a7fYARI/eYGc69RkGtLByg9BuUU3lUOZU66hGpdGAT4uqI0ixEVihZwvjl62GWVQNzmQt753P8/q
CjYSdAZYeI+BgWxeiQkLLcrzQCsO7fhGyO9prey7NEMQS0LBFKQWUjvi/NdrmWW1GSP5wTrqIGWq
ZEPr9VVetABHi9QcAiY272PO8GBHPr2UJCDUYXHsAqELHoY1nPHSGZH+/H/NzJsMyxRcAZUBMwXf
0NxXkiPKBtrKUV9cawlcAxhE8qPN1holdMF4k+aH0v7Nj+2aLPbi51FrBYMVPMoFOLLKOguyMyq2
q414p882WbIWPM+fxB9HAkzEaJmWaJYLbKRKSoXViZYfmKo46BEwAJkJxe8kSTZcGZ0I/WS9UB0x
rKUulvYBpO0oPIwEoszVv1gW5VU9Gfwgpt+6/ayVL2T8c32rLYRAuE0QKoL5DdmF+YubRnEb8h4x
tcltVyv0NytMd5OR/2IoYtphs7IblkYkz6UKrjY8cOdumTbgnKzrgB86ajq6KByl1Da6/TdWQJ3w
v6xm89C0SKIOFAmwUnb3zNp1g0eClafC0tlB7hxVIkNHtmIeOg5hpiRA/4J/kt9BbGcTl9yp+y91
v6YXtLBAaFhBp5OG/Yei5ewi6wnNgZ0Yo0PDh9cu1zyEgY4aKo7ZdJuht759ej+AZQQcaghgAL2e
l+XtskE2NM2zg80fVey35BmZYmfE/9Xg6bqphaML4BPo4OAbJDec/PvJOz4dOMLvzkCoYX0znY58
/qqEei/6Pj844S6JGccpQDK45IfsKW7ddg3stLCTgVzBlS8B5gBy6ee/PqeREqhlURwa4mWBZ1io
qm2uT9C8g1Y6HvT2QYAAZSFclvNwLywmLH6FuD4xf4aWy4dkxxpQNnTbRt1l4960Xuz6Z5F/Ccja
o2Vhf5+Zln8/WZzKtOoJ/e7iMCj9Q2P2njXo9wUPbvRg7Yb4fwwT1Q6wNxiIzmdTqRZRVgIAJQ66
1rhh8oWRB9o9JOI7b+2NyX6Y9pMeCy8wG7ddO8cLAZxkjsIGxOWBktjsCZjpVqhVJhMHQX811Z2t
30N+d2ONu6Dch6sopA+66JOU4j8rKkWnZLESzRaz2KEq0cMbonZ0yCYf5POuYAMIuYUbptzNjN9m
uKflpoa+LYmEI0rf1jeF/X1lWy24FGAecKtIEnVQMs5+RCxK0JiQvjp0k/JVC3A0oEzgBVG8JaH+
pHOybWv9FZIIjwziXhywr06ptyHeNHxsOOi2c3DkcZRB9eLH9Z928cvwykd652M1JLx3thohZ100
4Vgd++Er8MvOqG2rakOjnRp+mqFYUpyqEPcG/hKxgzrzPvog+raqWnHUOXd3IkxX7qCloeCZJuUL
UNG9SLmZ6HAjEWvwfc0pyOihc8er3+vyR1T8vD5pF34UIwGuAs9lGStgUOdHNUuTRh9yWh1Ndxo2
4Jf59OepgTcaqgIWgvZ5Z8gQ62UGWtj6GBuZpwylq1Vs5TK9OISyNQRZPakvJtU+Zg7AyMmoTZXZ
HQ39T5of42GnVrteOQTI8Od05YZbmC7ABCR9q+xzukCpklbpK90sqiNaqRT1Vvtc7htuBNhnFE/R
gGZBIWheP6l5GnQ0i6pjpf8JN3r+59OrgRYdNOsh8kC/zhz+LmnhWWqS6mgT771ZC5yW5ub063JT
n3h90XKztWK9Opb8h2vqK/nPiysTU3P6dbkNTr5OkybsUGSvjm/JeFDe+vbl83ODHBh8GiplEGmS
9k++r9R91uHJWYIB6HuT126r0ZWzcLlREbkiOYzHMdYXmehzC4UhJkWLsbiR/TAMCP/N+57+0q27
cdor9affZ4j2cPOj9x1vcSSTZsdCobh7GVhgjn2EtCRvXJ5vDesZrT+fnTfYQYs9NHbQY3hRdYOM
kl10YVsdtXhTxJt+5XRfbqrzz8u/nyzLAGxcnWf4fFvfx+I5i/fXf/6lp8X3Ac7B0qJsCUjL+fcF
tZMoDPB9tWHeUIRfy5K7mgbeb3SBpjp7um7uchdDDwpBCpL4MIrc0rm5zK4bK5yG/gjJPIClf4fW
i9mvYC4Xpgw1ceiQIibBc2leH+qnMEV4DKrT3uo9o6g88mknCPURSZ8gaZ8vpXnDAHR9Ztz22MhO
HT1Eyue/D7oVcK4AAobwdV46xdSVI1NT49hsa1tAiu3T8lyAbyJMkKcdfZEoVp+vwsTTDIDuyDja
6ZuRHGO+1dXtmlzuwlLj7OGgI7cA8e15cAgV1REhVEyP9UHXB6+p+SZaww0vLPWZjVl+pGusBrsN
NuKYeHH/UgI9eX3DLjgtqfaLGooUSrh4qtKibXmswQL4Lbj+BRfLNst/g9oW2LJUXVPPWZgzvBqh
lY20HlgP5tVrFfQRUDzSyZFN6j5VvSl2lCbcXR8SyjPyVJ9F0iBIA+BUKvWio/uCVqEElizoA1M/
QjbhBaX6/GHqo3w/xBTUo1ZADtCuL74GSZ+7JLD0XUVGs7jpoRPuZIqCOokWmEDWJLZZ7gaDZ/dl
0/wkdgpaZiUjzkCVsNo0kZG8T1oUP0dZoIADNNBp7uQJAQiQ9vq7SaGhDLEq/aZMcwmhsYfESypF
bPo2V3Z2ZQ6HaGiHgzLa5g/gP80SjSiWsgU0UoPEcPhHlNG2tdA9GsfQyylLJXVRGancLgQp1wSQ
5k0cJD8TJY22ojErx6YpUDlaVP5OB629H6oxustZgyRtReK3KIeirRONI8FObeARs5Bup4obkwtp
ibeKNwbKaFb8WpUN2EyVsDhqrH/J+rrwJmtKv3HbKrw21jqQTNr6VvB8cDstmPZxlqoOa7V0A8Ym
XHZN+pwmdgjosaJu9Fb5OY0UfOhdM5HIsULG/yjjEDmt2YHbKQUFgxi156BX0+cKWOq9JqCVwIzW
ytwQvRmaF0ExWt+AkEMrv7VpY7/2qPjVwIkl6k4T7Y+07L5pdj44Gvhn75iNSXdyWw3dqhHDd6Cr
rcqxCmMqnYDz51EUeFgRxQ5uRl2vXU4SYB3jnhYOq3KeeXmus0fakh4VlIi7Ydh0kzOOU3ln6cX4
Hqvdb1GF9bYU9Vs+IbPnRLoCKDVVI1Rdso699CJ7GWr2jUzTiL78kauPjYV+D0i8ZW6qjKGnTjno
4XgXDrZj2kNRua2i5L9MBqGnLAxCt6uD/BAjywRexOoJ0ghvhjY8hnkSEa8HAiuu1d8NaECdoDCH
rwCt9Y1Xs9YoHmpAHnd9lf/JemoF27LRqsipO+PJjLuydQNhpZGnNXofOGHHauayYYyPPRlfc7PJ
caOA9wFJnf6QVvGbVlqPY9KA70FJ8tdeE//D2ZU1xwmr2V9ElUAs4hXoxXZ77bYd50UVZxEgJHYE
/Po55E7NxNjlLt+8uoIaoeVbzvJzTGvAEGTqxlpWWWQg7x0DWB5EWZWybVvBmyS0ep9usgxowaLK
UwXlHM6uujnNgJGh9aMLWEYVEcDnNj7I0bsyn6EI7HVVYvuy+lPJsbqQUj0W0ygiUkL3WpfiuW8t
+uRrp7yYpvZX7QOnGvmV0JdVMVkxBOq+Q5sUuiZWQFu2V9ls/wor34K+w+Tkz6STWVzXkORXpgf2
vpIl4pkMQt6AbCboaj3Byol0O6sOpv5ySmXv3nICc5q5bWZIDHVlMnIq43EI/SQosj9+XuskaPO+
25TMKyKvA7hry8ZhxgLynMgx5JBPlOjIndy6vmgh8B4FvWfHfm7qWIt6StqidA+BXcg9EZWIUQrr
EjLJeyetJRT3x1f4zNQ7vwCgynDXgwYo9cy2bRvPjduJ/aKz1aqDkc21LBt1rQ1OHyyI5tFR6jDl
1n0RlJW1m4dKqxjKIUM08OzEx+LFZjmOm9oho5fAp6BsLxuW5QdvaABb7bUc7MiySx2pPE95JANR
X1eUwKVahtI8aqKEueg8S+yNV4njlAaTBYvpvkKM5elIWlCJZTMXF3WndLbJraDnOyzOW9mQXcfB
ne4d+Q2Sw1OEO7ZJfOObuA2qEpztRnQRlzy/qZVwb5uRy8QMw1BvJs9cTaIeQcogewqHpSzFAiwG
3x72ehzZTwe35XZMOfnJm21fbAe4f24IN1j+2Shux9x1eNQ0voh0R9hNkzkqS2TpNc+sodMJfdPX
PrfJleqGO13gq2itpm+1V0Lgys7aNIa9nd1uZlOMcQFHqYPwAIMsgBP90XcN30FTQj2CfwxCeP4C
S+bqgjm1B3kJnx5YjdWBLWzFgzeAP+e6XZRbBNwLSnmUjXrazrDeOliSW/qK+jAqiQo1v1Yeya2d
XSjFj2GngM4x3RTVxSCmH27nOok0o0l6nPVRAeBogp6qmwC8WYMQ2HlQ5y78Moygih1GlBU/h5qa
uLAGHK06mEKQPmTV/Q67mYcR3Pq8SPhtznaupSikpmpj5HbUM486h+AacnyDC3u8r2foTnLe4itM
LxA/ZomvIK5eObO6EnNzaE3aRR30UKPCLl5DhnpVWqW3XTA7STs0dON5KXskBuJdnhncqIXa2wuu
jT+Tm2UkhjhPnzBnanQEbXHPjnRPqmpHBc9saGCJQCZzUYxyN01aYc2mMGiQdpjbMaJmD+s3IPQQ
MNTqaMfHBKiafR5Y8VxYl9LWGiQe/DJCFRZWYeiutKizyVJY22Q9y6/pKFVU9MVuocVyGx+mG/B7
cD/3R/hbkjunETpWzMce5TOb9UZ7drGtJuJsvExyrFbeHv1x1EnDq/qeA1gAxa5wgonEDOHedMwP
sN4Tu2KcAeHuzJ8JMxjjmq1ihkbenT/RfrcUJrEzqdlQ1wwgHjncvNSFDYqOnd8BxsM32sq7Fxx+
5qWQ05TgXC4vS5a2DyC5ljgbAreOeWDkjVNM87csLUp6bfW2+d4r14nmpqExTPnKOO1s/tI06ick
vbwtJEXgAygzJyaNmWLoZ5NLv8V0hEH/y6XdAzH2k1O5NXAxFjsyoGe3rE/9Js5GYAGgHKpQl/H5
3qZNm/AqLWPhkSx2eegcwN/LscR0e4FTeAmWWLmRkLc/4QKrbwyV/aUnZxwgDrZH75RBHoMCSHZG
uv2OO9JchSFHFJaOzEF82s2RZrq+9rntvtAhf+4clj6ZLodhx8jqq0I4UAzMcxh9t4iWqqDGhvmP
pNhchxVU4kcaiZzqX21HggS/Fbd4C/Y9oqt6qbNOXuw7KdTu5VA33l5ZfRtb/iC728G1059lwyGQ
nI3PTejcd67KDt5chWjJ1uEsd7Y7D008l82BZMGD9I3EQgbq2/eaF8G6uyqvy70Vqix2ZAottyvm
jUnTjVscubum7YcL6VtuYkPQ4KKYdBfD3bKOGgJ1t21WMrpp7HnBbuG6ppNqY0eDU9N76gYCt2LD
3bTZjBYEaBrSJqH40bSBioewsDecWTHpBpNkPoWCbJVHY8hmNA3GP3SyX01ltnYgNAxJ0VeQ4c7N
WVJz75egmkSz5PB1hSt8FDQZbINzhcpclkZhbvAiPmiUyO7ma5gtHCuT/oZ+dbEdK9miidM+UwlU
OXQDX+bJyy5l590a6sBShlV/VKnZTS5I/wuGx+SQMd6fZsY5zj5d3nuWyR+16MqN4mTai8o34WaC
nkh+LfocMEwViiuCad8WbPKvWGDKMIEmiNdFtLQQeuXSCzaGhBvCcLd5ui8Ru1mVh8aczr9VEy6+
iNQ0PbqkG6fYymr6A7B6/RJk5Y/AGn4Y4fNYzWmLqC1/SZk5cRB6H+qmQ9CX4qA5kLYbqqSQfgHd
k9yMTcxwI/0a2cx2I8uHH4gdmgR1Gy8C6QldmbyDPFoqrHrj8WLahNLJr0InbW4daLkAM+5n29qv
PHwDX0L1Q7QqhI74xB9lVwHhyJ22CA5dH5ROJNxhnhMRWM7WcsgfnnbDbeHox8b31QbnLvIFktV7
W/u8APQI+KnBUuJH1uoOAWrjN2wDU+t0V+Jgig1gDN9dqymvkDMEOCqsdDQH7araOVmqcst9WjFX
b30EtnEx8Hwri1omMktPaBH+KiVCvNLLY+r1E85A8LqscP4TwnkNZ7iHUyfAr5f4+hslmXwGQI0d
5srJN2MOM80J+/rY+TPC97LuvmdgWJws17qtmwGorzDokP9MfazbWrmbslDlttKpfUKXnXU7e8qh
xBiVehDWlTMpDenyZrDCHpEpWhNdX9eIF2e9FQYalUFv+S8DPtALL0JPXHsdisoBAHl7ko2lewEs
9A16r4Nz2Qy0jJXbk32Re7TfpKxBhUdM6MbABdS9qUHMhMV18dPJoWwz6Km7scPMRDXc7S8HAcBR
JEbVP7pctheouhi0nT0H61b7YdSxRphL180AR6kKmT6PvmCRFRSYBwCVtgX+P6xsbVpuQof88L1Z
ktgbEP+6I3R6u7aK2iaFwlg7Z7EU+YnYUxbnjT4q0j2WaBFcumE1J56Yu2gKGYS2U6VuS6J0PKIT
+gwy/91cpYjKSB/Efk+wndMyvbBxc+wyu2KQd+wc7GXKEjhc6ksSDqR5gEGyA6MiXutrYdJa3ZQ9
WtE++U5m3BgHLjqX3XNCmgKrrwfdpS5+Kq8HNaZ4dHCeYr26w3NKvOqRFa0NKWtnmp8rtx9vcNwe
mBJ+AjwdaKJVyL4P2fzssledatyGlUX2wves77nOSVQgYM2jRjAUFNLW00HCA9E/+wI/3y3L4HWY
exb1Lr3nae5tpql6KvM+i3WOjaFY+7sdmMA2K59dMyL7n5ELpmNdRkFtebvaL3TcUhgn92NIToiC
H1PmZs/ESYMf1EvTyxmgfNylbVBExcjLmzBv/HnJaNRlATvfTQHIwaF3ipRs7Vnwh5LpUCfgI+lq
P7v9Q6t9aQ6ZzLV9LHwkdWkIJY7e8N/2MP2WXX811HkJNxX1Ywrmo52Cc7IpAzqTLaK1V8q1G6ka
+FKUFlD4iuq5xxXoM6CCWKBrRBmAxOebsivxxedydi7CrgxgwezWF15JXpEFvLphn8elhnWgp8ir
0y7KeDiLIhDIoQAeMoW+8phizmrePc1A1UCDyObYQsXwp3ZnKyq8QMQTrGoK1BtSAZ+iob+sqNXT
SJrqwGdhxeGQl9mVGKX3IIX/PFbwYrWz6W4s/CBBZo9Mz2Q5Dpbw1BD+DLcQKwLv2t3NWQFhyJkW
+9kweMrkvMcvy+p73+gBKTwYMJHiefMdsk0dZHMQbCM95fHYzeFBZULExOQsknMxnCwzFz9kWOlv
dd7rYY9iUHObA30dObh5htgE7nHmOXusoQO1D0yT5bGTEnmYcEg8VlJk2OF+0wHBR/wiQuRIXyrA
/y5mZzQ9tDDg27LVpfJ3A8Q8vUqTZ+TDJlFAbd0MedFvWlW2sG+l9o+i7PppPwjJIyRSQDyK5aQg
fRiFHanjloXzrhrZN8w8jxCZIGdjCFmnmZzKAvoLMkPyHwz71La3YdaFlwQWOHFe8Ky/6TrZuIcQ
BMhN72XOZdayJkbfuklc0z2hPkr3vuW8hClSqrEMH9MBL0ZBo/FT78BzcjS8QwQuxc+grV4QnAWb
GWyyC9O4t1WItv8YSHOsRNp1m6YhRdwsBEVYfRGd1JRnScOQ2nQTfw36gceeVaiYusVeFc7eqf19
aU2qiRE211BcmDd1O+5Dv9jT5huj+85vI3vyfjujaLYtaB1XNE2B0kTd9beHwsePNOiQiGsi+sQv
QhD6Cn2LvPPJaYXcyAGWL7xq860JgzaSfVscXIM66lSTl8nKqiulgkAlhlc/bGs2O5yr2b5JZ/+G
u665l7wKk7x3vYQE+Ul1889clN5OZkzDKdtxikNRd0U8pFVowa7YY6chHJ+ggUwEjmKOilsBsziJ
bRHLzg4v6sJSSe4NZRlxXCw/M6O9F1zIptzPef4T1fjgqgDM5zoTfp2MBkJ7BGfMFTwEnNvOVi5q
NcoisDLiBPsa/H7HwH52tneNduE7mHfZwTgiR+JMyijr9R+WWr/B6HcjiCoeA1mIqELQnEBv9pVz
HUYFB/KJz1lwITzl+5cjTDqe3Bn1Ljt0Khanxm1+DqJhLPaE3d3Cz2SOZuFViANCK0XdVAVRbw/V
nrZ59ZhpgaHS4HkInSEZCmY/GEOr31lfDyriODhxHs7ztwrXwa6jyG63I3LA+8Z3Flcuv6p+tlQ6
kWnrh8bunO3sD4ETQxTWdEie9EmDIHmJWxatuyksxsNQZMF2HKrXCahaFbt9PqHG1vDnWuCHMtmo
jWis8CbVNUmkgBNwDnf6APRsNaJEGH5HBSCPRafa5xlYtFv8pGpCKuRT1KRnJFxIFtjGd+qMRFLz
YGv4ZGLS5+4WjfCnqW2y33DJlXfTwJ97XEX7AcDVmDMDqk4zWnQzc//ZRs2uwGEc+53f2Zgg+bNv
nA6vkLdFVMFJKktMZU0Pkrbyd7AgGTJucAqGgn7vkHdeWTOrf/F++exkUY4Z22Rs+IQoGxWyxAn7
YcNRmjzxEDmtPYQPzpDyeHDLIHJoid2olYkKF0LmI06dbd6UI+qaFRSN88qjv5mrgmcA73LoVDjZ
klhYcLGJ+KJGMmdIhGll8n3WWoCwAcIMvEKFmtTlTP1x54JCewfDdXbtmsxKoBAK3i5OiYeuMeGc
5ESzqAjhxIUSM6CQgpoAeYV0/bi2qTzTff2otQAanr00MUBvWWPTqsq1uTATPQbD8xxsBrovzdf7
VtAuWAiQsMoD+GrVjZEBQ1ShJEXjLbHzPcpUnzcuPuj2QLoOFlmAdOHfGtHloVpF01bTo7I24Anb
5wz3Pnj+0ikGHATkBohwrRrUShIeyjZkx857xfmJBfj57//gE/z7/DV+028DgxIbnl9U8HHme1df
CNTaPh/kzEvQFQrIbuAWlGoMYmcH3CHWmebRR48HcAJaPUAHwkJ8+fs//WgHBZ5uhJAP0M6XvwW7
+OqPhwoPwOfAszCIgq1JcGwKqUWznh6BJrMuIDT1+eP9d22vt49fzQ1yN9dpUzyeVIcwgPL+hZl2
gTwHPXg/R2+HWe0DVCXR37A6etTzz3k8Za+fv8W5x6+6t07VVgI9YXqsuj1q2vTMF/5wktCFhIgO
Op6+t0JE+QMY6xmOvqMmW+iRT1Xk/i7Dr3FoAfTxADYAvBRdSEidrBudvLJT0MrR4lYjrsWpjHT9
5X2AEWCDC+I3AzSbLa/5z0LN8larLA+9o4syZOZuVPlVCt/yCv8MsPRY/xkAeq1QHm0xAHjrkWEJ
J+fw3h99aAD/A3AMoI+Hsd6OYNUDRYXJcY9PqJlBtfYcF+Oj50NqfWFJL9D8NQzbhExmtOr9o8E9
iHA9MNaZj7DMwds+M7r/AJcsdnIfGDT00kW/1O2C42BuZpGE6sLsmodQf31HvBlmaeL/8ykslUs4
BWCYCu2CRBTx5xvugx2BfjlURRb1XApAxtvH1yVqHWlaBoiOvWs5Qlpr56I1DAnKMwO9vyA8YPlw
AyxbD6Du1QfvfJsOqgqRWLhzdoBA+hHdCO+26gf3zEgfvBKocH81VD0fXPnVSCJFc9qRjBxt+/cI
HQ4zIhVEtxkF3K+PBFgZ4NAAs0Ci6R0aJ2Mj3tifjt3kIBeoTTNcAVPgfJcmQwUyZfzLGEJv0VAC
vBx8GYDAVq+GrtoEkFvnHtN20w6b7pwS/19mz2pRA5IKW0sofoOIvAYpNjRAigIzxqMdokInLK+I
VVYwgI+bFp44M2xflYKgdoK2jgDo0zYXSK2CqJvt+mqGQu0Fuo3Zgw0YQSSQPO9QYQpuELJOB6om
Yu0m3+9vbTRkb+j4fSoP2dD5kFz0um1BYKeiG5CaMlIFGqIKeXsLx2+xGcF+f20LaT/kOULPL28A
sG/BE4LqG6DXaypNGEwp8eeGHhnO0rA4TVBSG2Hh151Bbr0Hsy80XwyF7h5iAKybtzttlKCO9ZlL
j4OXRdTA0FdEKGlNLYpTaHWL8dD3O0ddIAdEkfnMYfWeqgRoGhYppMRg0bHwpt+OTpeik2aEH+3b
NvAg4SkwwT8r9zHMytiqYhtJT/g1MSlchFiqAOGAb4OBYR72dkze+yULxoofUyF23LK2959/uvdn
PEJmIPNhRwPrBty5b58fTMQUPq+yU12aG22rS2p/GQD5doTVRVuqLmwdDyP0aKh2G8v/MgISzweE
bIGS+Zit1VeRnp+qnsrslOeIEuKzjMQPZwhKEj5WHGBxa45d2Fc9KXqJr+4ABaN2TvfffIJ/Blgd
SNDDdqupxgAVqpEnck4O4/3vR8ICJDZgtWSR0109ngwdpyVKY0cQEWX1fTzH8//w+fgCAdCCSB3X
tAJpC6srDbeO0AzX9s6wM9vu/aUH3OnfbYd4H0yS1fd1rI4BfefJE5svdHjK/a0+p6D1wSu8GWIV
H+ix9gjwL/LkWQnIWEp8eROHfxmzi90Xct/1JhPMqqWnmTy5sOq8LMWXd0AIAVEXPIUAnK93F85g
UugwzVZ+0j9T4JiHMzf0R7ODKBxhJoRQgQBezY6slaPqKZQQK0KNIyqfv3oCLZT+/3/86oRzYFzR
BQMer/QV66+b4MzPX9bH2+v4zfPZKl9x0UKUg4vn231cBUAmOBFK82iaxxk7Z4T1wVpF5QQwb0An
Qe9ew5fH3PfTIlT6FPiPZT9E47izz4ktvw/NQN35Z4zlc/0TzNaqZZlGeHayNpXJomFjL2XLzZc/
yptBVtcC8zWEEDgGKWkNcvTVrL++JZa7DT4YUAKFeLqzeova42Oba30igdw2lXXJi373X7zDP0Os
Dj4DkTbNeaFPT+10PeZfvtbgkuCDnoqtjctnfSzJYmhGge7uUcnXDrAr50ys88Guc0OkkEDBOzYY
96vPXJRA/4wwizuOJMkuAI358uS8efzqA0sL3FsA+/0jtD23RXYs5XRm3334AlCrhywL4hbE92+/
MBwGfZi/GUxQA2xjEJWeOTPC8htXOxugIdxrACujnLjOT3Pe2qCzseBomi3gbT5cUobt59P0wWaD
XhFybJT9/u7qty9RAsvjlGhuHr0wiN38prSuKtHEhTlzyX0wWUgeQdZ1PNAGQdN8O06FBCGjrGfH
RWefX6qzUdIHp+CbAVaHeOqkaQNLbXaUf4Aqgh64B3XCAsTTM5tuHSSDWcHgcA8BKciCIPlZ84QG
2+VtNQbWqQsQjzkAGDiXVv8UgKTQ9xdzOCUAe6Ejke4//1J/+QL/rIaFMoIcEskBakdQdlhXf3WX
UahFjvQ0jcCVAHsk3UgA/PAYzhPdZRoN3YaXTxCqNL/hvNP/NqUfXunK8D8KRvKXmpMnoDLKrXKA
5bPo7KCTOwCORi2kFl3dQq9jgl/AQ9rVIg57J71lbWtUlIUdQNCXA43BJzG1UBAreLSYBjahajdh
1kDeb3Cqnd1TQOsAObxoAVSpI0eOgKarUBYHgEzTBxN6J3BESfL5xKyW8H/mhaJgCsIkCNXr+E84
4aDSYKCnzLv6tiv1QX77fIDV2v3PAC7UnKEN+kH4UbRtB4Xfnp7IIBIA65vBOfMK50ZYXRat6iCa
lOIV3P7F2vH/4gUcimQSrF2w8tEEebv5Uo0yWtnaeLxr7bI83Z+Jz+gHnwDsPFAwXVAiyTsSKTUZ
6mispiehoZcacClvRGBXj3ZXijviQfbJ8mb3T1jyHMALoB0BKvWu0Y1GO2swQbsNaO9dVo70H7xG
s33vMfunb8w1nwq1J45hKM5YeQLzuuoinFt7l3uWBcVTVQCiTtLNzNpqO3RAVA2gGQBYl47xlIEA
F6PTDxNH2ZNfdY3V2HPwJ+ZppFeAJY1fu/OXhbKIkeKgRjkRS2V95+RgjKb+6J6o8yf8IejT5+tw
dR0sj8cHJLDQxK38nopTdZyFinF6Qk0xcoE5GMdLYME/H8ReDsrVMbNwb0DkgVYXOmWrl1BzANOO
ULinYAqSstjx9lu4G1C9cb8DiAfwNy0T+XvBuPuJmn759r0ffB9QKLeGM9NpL+2Idz8FclKQrggQ
Ea4zLyeEQcE0le7J6cvrpi42xk3vID4JfJd3RdL5hnLAnKDPQEt745TlmV35wape1On+b/jVrgSs
qO/zDMMPLUCUEvaJMFK8Eu585m58954oPS/ESQcaUIt20ppSP7d96EF22r1BrfDWcn2wFnCYm0pC
QbfONyaXtzXLvo3Wxm7lHYG5weff3FlShH8nGrrn/5EHQckQlcr1ASENRY6O2tqt08/dddmHAEpb
BHDBsjqpmhTXlIH+lObSXcp5zgXWTgeUJpg4EhVtj+x7VohYDOGfucu9JFeiAlpwhP5CM5g94O3n
Yq+/h/r6F7toti5fB3bD60oxaQY5+hlNb9vO8jbZaNcPWTNOyZCHiJVQP7yZKlsnbaODKE9hlMWp
2cJbZUOq4Veme3lmCtdrBWbK2CrL3CE1siEL+PaIpTkpmkIV2b0Rjr6ojOyuAzvz4qIHGnnO/HP9
ow/HQ28HI6II665rsCFpe9WIMr9P0wRksMa/pwCr04vPF8b6Xvr7Vv+MstoBuVNNc9ljFBtUmRly
Vef4i+sjbT3AKoVphmKEJzgGaDg4DsGjPTw0w+bzl3i/vfBtkGAsCh3gL76TxMXNlzYgf4n7zExX
MoPtm0V3gQU8b9X3tyN1trbHE57xu8AG1UB/0awGh9cyPhJBVFWXk2z1kl3HMoCMiLgv0j4RGd21
wW01nQlSPloQ/w6yfMp/suYAJD9qK1vcO5MGmyUHjw9tP+veGk6fT+dHn2yxwF6sJLHz1uTc3jMh
4LFheg9862ualb98H6SncDhzD62vob+TxnxoS0GqFU201aTZejRlpml6n0MRMerTAZqRANBl9rEq
DJpQ9E9tnzsHPxoTpkWo78PhcKnEv51DfJ4SguZ5eh/6r6G3z7OTyi7dJozqsI1McE7x9qOZdEGu
XUApFFfA8vd/PllbgoYmTJ3eGwBpm1PePCEs+fxjfbSBIYqA1imBNAaaa2+HkLapUfxj4h58J2Yf
df61XtOytAMkwJguGCcv+d3b52sbcsAhAKt3NXiz9nJRf61K8HcAVHYdYJcASgHm4u0Ahda95bRu
CPPSDdkG586GD+YHelVoNkKPD1m8t6yIfz6BzapgsoUX3hXDzWHw/osfD1ESADrgJ+Cghf326SOh
2iZlEN5ZKaoDz0ad2SMf7HkG1SF47uICQGi/Wq+5b+V0So24b72I5z+pHzshQM5fgyosn+DNKKuT
RYRjpo0YcHwVegeuxI+gkV+rNf3vENCqQPkVrXiyumcGwpHCARp570/TDpjQqwbcx893wsdz9f9D
rOZKCajCziOGEM4ltRIGrqTedee6WR9s6UXgFqgISIdBH2iJaP9ZTyEdqnqAesxd0XjRRCGDeVEf
P3+RD5Ysuh04fZEMYEf4qy1nM97NDRRq7roudps9gIefP/+DiQqXKx9hKDBs7yBIimRMwj0KO678
TSwDZPdlNTixOSeQ/36qsKogiWhD6QYTxVZbbyyYJ0CUC+/mn528LZ764cu7DwN4DMVFd5GIo6vd
B+qlbjzB2J0Wh+yiPucL9/47LCWgBV8DMCgKMqsFZVsten6Fw+6QUE7XXn4m9Ho3PZBtQTvrb88Z
Pa11SD56FuNFVjt3fXnl/nYMzDk2n3/ody+AEaDeAZEh6DMtSghv12pjjbyxpta9gz5T4rbAX89f
QwjBWI7gE0Nnw8ZyWhRP344AHhxLm9x275CmD+pCsTNL9X0WgC+MbQbzDBTEkAisbgdvEEOreTXf
pUWfgImMUH+H7DWysksNep5kN9l0NORFeJuG73l95th6H1ku40M2FDVyBCrQpH37ggMUAxqQ+uY7
WGK5jZOk3IOK1tUMQgVqYrdNkyAjEmdWxgffbTGpQfsFxVSEtatBjW2hygrNvjsfxFLrSnZnDpgP
Vh6eCrgPFvUHKNa+yC1X9dV0RyDr1l+77aWVfjVswNbBpYic3kYA+a7lybUJKXfJeFc4v2yagcH4
+/O1vQZSLEsPI8BVHa8C18E1YsMRQIOL2oxY3E2UdQYIlRgJjOlurfkO0hsvXu5vvFFFUyv2n4/9
4fwtaoRsUXtFZPF2UaDFXpIyq8Y72odPw6S/yck/0uZc2fOjZeAg6IJaP7J3XAVvh1ETEISQ1p/u
escZNqZMy30hi3Oo6eUpb/JszCOWNpABWAoANi8v+8+FloXKaofcmu4YBcmnw1lEfpN8ij2iQON8
+HzmPnylfwZbXW2+AGNFVwLbuQVrQCUAJJ87Md5VOpb3QSd/uXrQt1m/D9TnsJ8tD4s7PLICZCW/
2PX1S2WbqHHSWE0iUu2WtGfi8A+nEcEHBKWxKN+p6AxgzEqU9iZ4msAqyx/80wg4ivTLmHv9ri3I
mZPpw5lEdQSexou01RreJkntmaoPp7sAbDWZqsNM2/9miL++AQCmoE64+ljV7NrCr+h0Z9rqD2n4
ZaDY7vP1sDzi3eL7Z4jVEkf0kYuicaY72f2wtR0pfTvqIkq9M6viw9n6Z5xVKEIyyVjJMY6GjkZY
gRnpninxfTTCIum/HNiLEdzqTVIchjkYWhihozDjclU0Bv051fqljL+aLnQpFpgEzlVIOq4OHjLV
kBFRjrlrWpCzEX6iYlqPIO7qPGzbSKdpDXJqCcewvKd3RSrNme+FtvC7wy9Y0gWkgoCyIIRcgw+H
ypkoCPrznTV32bblcoJkgwoEeB52A54VjJk4w86GFMDNLHWdWHlRJKUXdrEEqQJaov0Qj1U7Rp3P
5001QBWBCbCUZg05ANCJVBoVVVvvB4DJooLq/ih6Cg5NXzT7TDlsI0zr3riTse/p2NOkg9zONcwR
h31hiydateZZuXT8JT0Vws0ss57k5P6yAoh/A6mRP/ipVJt2rN0kQGwR2x7cVBXTr1VvgydDyVyp
pC97nUXQWOP7OYRfuAXa+QVcTP29cJsh6np/TjrfqKswm6ZNTbzyMWihLuPWubvp08a6RT+UJNSB
XIoZJjBR0qq67ucy3M0oEm/bog8u+QC6GxRWKsgoQM0FOnUEMn5wKJ/zmqURmm0ZcKSWHafSZw+s
Uf29IU12G7pgaLqu+FMyuA8FXlPcFnAZiKFr7cecWBlsVUu0LcHNvVYU0jkVGPzJCN2YpAYrbtM3
3Y+cgpztesoGQ2+yE9zkZVSmih8C4ZMb5Wjy0Cr3IFBwrMAdnPQI/jBXmyyUcNXSjbjwRTeBqCev
Ufe2t8IPUGzL2S/PU3OS5Q0slFkAkSM/rCB3FNab3uTWJuxb+U2Dk5vA6rOIR08T1MvQOo5cfwzs
Q5dlD4vwNCRLRn6f5+ErLaXZ8wJ2SDcExCoVWW6fQtYkfQmnBpc7xHK/2TMscSEZ4oo+bpr5ZWpy
r421zdStxSyTQLzdeXXGuXUTg737PWOCvDhd126g9WnlsTUFwaMzOfqVB8o+gR1dHojCaqyd8H9I
O6/dyJEti34RAXrzSqZRplRKylV11QtRTiSD3puvn8V+mJGoRCbUg3tRQKO7GBlk2HP2WftvLeft
t1mD08GreWJgTNsga/9m0ig9zQWHtHEG91T0WqweWpBRS4l1bW50I7ZdxqJa3BD9fO1zYb5kE68l
AtG1yewpBC1j9l5P1daNaFPlIZeFXboOBalfHalpfsVl3HsyBr45G9fwM2hAbpNKkzYBEaXQE1YE
SGZMrS9aNTxZ0oh/ZtzP+anUO0zPSglg1dhAZwqdwS3McN7wa6djXLb6VmnZ4KNlpEwGQK9xmHxK
+vubKYl/J9okfuSh3Z0ibS7dnDfyIshqmIeASvsdFX3m0xTwAVywGOGDBfjjXlLy8Dmtyh+qVWbf
mlL9ngQm1+MBdHGvzyYVuxCCKQH+Z5ZGY8eXGk+8YOebNrWqh6xM2VBi3G4QBxc71Fr2pkjk75SM
4cg4tQ2KrbgrPa5j/FGTrw7T1vmqU13PJMnyjRxqzdYa5eZHyPQsPcfKwi961XZ01E7d1qZOdfpl
iV89BwCADm6v/Q1TY6beNkk2GNp3fOmS/9CgQt1sLLFXMtF49uD0m9kMio3ROmLXwprwcmobPW7Q
yk7r6+qgFY5OaWFkvTQ6kJQ+BtuVhlMImkDTvYmB5w5zQJlfOMpeGRTIoQtypXU3SFTomhRnUyZP
ZUIMF15PtOpb0+vSLyoFe3fWKQzMrLL31DiVbs0oHvZzamdeRr0n9K1e9mJDZJ7adGhGq1hvnqwU
lpkaxPYeo6rCqztrfO05l97W3J9/dUWcHkBtGNQVF3Ds1ARk6EQx1Q2rj+wVRjRsUrlXvgJDaQpv
KtrmDg5X8suQOPa4MTd5TxP49YKt64+aqIx9OUjWVuRW81tqJ0ocR7tUNlIP5CGcBvumNCLcTgoB
uBesDvyNOnlWszbe1zFZxt7so9se+cUD7rYla7lE8S/FcZ5QOvm+S4Sxg8TXPFKaOj2ItOk2XWvz
AvPZ3HR2Uvi91JpHSbGdm7aT5i1AkOQfwA3ZjZgmhVpHKFRtKgNfjYviqIqkY9zIoncjxU5v20zX
wTJNNTnW8CdUptwTgfMQSkqwoQTsD9IxaEdD3rh6mn4jvZC5RSihewczvumBd+xkCTSN5OTzfTK0
VIzakGOSqmJ3gMHwpalgLHAl7101xdazaOHj1XqQbwF+4WsAokAcHaA8bqJT99+LttvFbdJ9mVXK
wuXCrrcaUr9tlbaTp09SsYmMSb8JQ1nZBXnobEcy/l4VKt0PtuB0O0Ui3s4j13BLKin0jCWxLRPG
dF/o5qGG4OyNpo64Q0oTuAaK88WslASaehNtG0d/TR1zfqrtsH4sRZntG41mOb8YeLyAL3PCZPya
t6m1qQaAOzbEynv4IvCkOiEfEido96XUlNvI6saj08bDNs16c1dTFgydQDYOdSKPnlQn5kFHMvLU
Zd3gSY0CaUMOq41Vdq3XJNiVW1FvbuaMBL80oQXxKIwV7FxNuAlbMHlwZ/S7FHfHGyo7pBsjsEAQ
RNACnALTrGxg0ZikpD6C01O2wNmSx0bgAKlRPP5YF2l5yOq5e6nqUdsok60/1BAntuxmKQTzvv2Z
dAuqz54q11HQ3gujHSAOOd1rl0e/61LNfUGFr6s6Yb41gNa6Senkh1QNtA1YwOq2XDgL2uRQRs5g
ZmrH7ZM+6vFvYWKc29cU6asxq3GgwooUc/enMLTGRWUkXFVhuI1JodwydQOPmLW6Wyh9e4uKdHdq
7fkGOQP4mgDzV/HvGTOrZlebU/3Q5lJ/zz3S1I+kIafBjQQ8Fq0xnxIRlscRBAHcB5mxa84RZgRF
sUUQbh7LUOt3VWZYrt2r2RcKekPPbErweYWRISviqBVZ5N+1EShbEObfk1ye3UCfdaggC1aQurTd
YOsdpMrUdqfcbIDUd9hvloazLUewJnll/rbn/ndtjdb3HsNbbkOY1YpOlfd1XwDsMJHWTXEZ3LR1
qd+KKQqhF0bxHg5U8TWZpcBTja7dJ2mueVkDPKcKY7GR0QPtDLmo9zkCkrueUyQvvi/csQOwURe9
s0Vb8NCFkYMlqKVCHAI2so+DAjVUYUKumpZNR7R9vRELiJKYkv5YxgbrdQzDgAp46vb1PobV2DQW
OJyWedc08U1OdaWP/3twUzRdc5/NiCWkujXvq56TwSjC8FQ0iXxf50W0QTQl7YQiDftiIHU9oW6x
3IxFaENErdyJpA3aTddZ3dOkhn9To/BSzThVC+NI6aLhm2nH/eQVs1T/0Kyp8ZWqS/7oZZv848xm
uDVwot8McvQ7URJYQNLArw1mDT6Ho3lNz7lWxQPlpjB6ZwecTt6iEoQM0jfWxpjtcdt28egFGQj9
vtTDnZDM1p2rQb9xFJCGqaQw6IgaUFNefJ8KR2HhcLKTrc9io+URIjF9pqbbLG13JIS3DfVC2o5Q
NIXH4Vw2jno+zf2uHrBPyPsxcPUo/BbOeuSGbVtDkygjY6uT5PYjXfR3BvKd9CgcgYGrZaBjIsXe
bYRea0ejdpp7J7T+DHUyuGXBeNfBiu1Ap3I4HUL7JnAGdp6MnTBOC3M7ib49oN/pKPxTop0VFvl3
TQWVRCKtfbZaKT02TTH7phTGpps0c1Pc1uFsyCSHg8oTTTNz7EaacWpG1oRInUfskKERjA1yjXRK
ID6mRuI3CPrwH8xhKwVluosI59/lY2+/APkKSg9X2u7I/pIItw3kASSpEsR/0z7vfF2ysqcUjt1t
BsRhoxegH9w2Mkuv4pC356gg7Zwau/rRiKmWn8HuzKoy3KQF1tGFMzQbPbF+ELppj4mpk0Qdguzr
WJniro9ATCTZEqic+vglEt20o54Zbutsa65WVfKzrZaxr4YSqCAjjrgRVd0+6ydpCxOoeu7TivDP
DCfGKTmk5w5AoJCcxzFqId0VYflNauqGO6eZ3cWVmT91ZfBNkSTlgZra6mSk9fhkmVV4kGvB+ADq
cKgM8cpfEpto0Do0lUxII5r6vUM90oELV+VXZeXcSLViI4vRh2AbJWHvp1MhudJgia2mYnqa6Vwy
sigcXrQASrFZG/LJYTY/t7JZbKMoyDa5GKJNLGe9W4xVfytDkttNZj89xnrWPuoJdCCNuIabDx3O
10ng2cI+QIb7mgS6tOkEuphQHSBtYe99r47clhrWQE/W82YH80PfLRVxntbIwz4yemUDHuVvkNQg
X8y+OhY4kN4XKlSJFODaaMqgoeYB39bYbu+g8rY/05yae6gf2heYTLARLBx7kqHC36YYk2ME6RQg
RVRuklneR4rk2k4OE2lW5+NAonnbBqI6grIKd5oR1G44h+0jKSnVo7ANrF1bZ7eaHTg7mKshJMHB
vlOoQd6UwnF2vRmzp9dF86wr+R8Rt/ZJ1iDAcUPjzDKAdI0lLT1MYWz/VGslQ0gRdBu1rduTmeX6
rZI77dHq5L+mVbAqd7VyFKM2ug0V/y6B4HQ3G6iXIzJ8npO3umvUBSZ0HZClILLNrTSOyh4OIOim
1BavutqRc9JCqF5mIo5x0WW7BCSXRx6aM8kAwoN1GwxCzW4QGw1gCRlDA81BjUt1ZA0A0QA0DFbY
pdDa3hDjgbTiROmByjrjdlyIk8FQRq4Rh+X3thLTVh6CAEJPn3mznM5HR52Sn4jMzJ1dK+PdXINh
FEn6omsS79JIvg5OI+2KLvjdNU32VGui9Ns0QJg7qqpfqFbvchYNt71q5ntO4QCGFEXdECEZ4IAV
mqvwfQ5dDLFPNSvp2IUxdGliJ/I91g2B17UAe1Mlv4+UQTkEwLK3oTNJJ70lLGEKvbgl81F86XUx
PGQxTFGgN08oIlEll3LmPAWODrNEll4kJwbKkaRF7FbCiXziPiB9ovFLoTkFoa7g1cmT7tYyjPGo
9lV+0NmnvBiimxtJydx5sjrnX3MVgGDBy5FovpOtgwlNY5MIkblVLkovj2XbHZo69ILYKG+1SpH3
fS7bXlXa/S6LgsSrNOMrQTL7BlZT/pr0kIznCYBQr0XpNjHCnntYXZ3goMC2VZ3ZcItSmR9NtHEH
s1OEx3FX3kPlea3TxLnpVZByY2hyKIsb7bZSZ2uXScpdVA6ZZ4el7Fdav7xCazq0juRsYi35mWVJ
vE+5eQE6STsiChB7QZAuTGeweEiQauOIlmZ8KUZz3AWzzHVyFNk/iSTV34IxNo/wiKHUCbl2J5Na
M4lDlAvUM9zYVUWAq88UwCLBfN9L1uhGhVE8VjG6Oa6twS1xRnWblaN0Q004qKYBGoPLSh3t5LAG
NJamLeSyzNnmBN3dsKv+2vBxQI7PKhzIElAfxBrXGmtpO5dl+cBpeXYllHBuJTOiQsfA2rgelS92
N6Z3UVbHXy9HZD/EMZfwHsXFpLAXS7F1XLkeB9hyoCD9TjmY6t1cfDYSy/PxxlgcEhQOBdoS4nyT
bsibsDGRas1+292P4hCpV3Jb537/m+d/8END/WsrMc93TikF358s2EDHwP/Id+I3RcHGh5qZ0bLZ
48Zg9gEKECs84iowifKzseRVI6todWNkxmD2NJJExM7ca1XA517R2z6sPoGDWLEZWx5vEXQsHqrw
++eHkLMkFqn1xQNjLYqZrGqC4U0WLmt++I3289NPx5KJ4DfmOQv2YundmwEU1EMr1b0p+1Kt/lCJ
DRED+2xW23L+VRKS3GOw0sr7JqiWGZKyKQ0/kLMTqUfyOZP2erkbZ8LotIEWhrweF5C1IpjMlaOh
UjV8xTkpjV/nhCmeLzdhrrMFSze0xTvJWGSJaz5Ipxc6evXC8Dv2yEa1noy0J0qf/rBy9Rr4ZxmS
7zITS1uIoGgQ4gnNvX9lE6HGai5zgw1yvEmy/jgH3QNklGdYbL/lqSMg+VktPhORJk0dTMECDzFX
TcqlBFFVrwy/oHowPUbhn8uv70Oyhecjy2COI09DJrMaBamacJ4B++Wr+Z+53Wfx5BK9BZPHAU4h
BBRdmfUf6o6WDiGkQOlFs5Rqrxo0SsdJczAEft5byrZSA4MUSX00AnNP8hdIMpi0KX8eNWk75IAN
L3f3zKqAhI0rOy8V3dFaLEJIt5XwzzF9pEHc347C/GTB3rJ2vmthlWnu2dOjQaimH6KWyxiS1n8Y
8EsRMduLuVhsrRa2gsMytsEtI4IaFbIsg04OB7Rx2EmffVmLdkfjdSE5xqHYWqbem0VoUjj3DxY5
tiZ3vGhyJYK4lz/HOeXL4iJFbelCSnHWw0/Mai23Va36M0mzkPtZ7uf14FrlcS5BSgKtk9rsHznQ
942T76Mu9fTx7+XfsOQs301qpE8aMgeM11DsWeta4EzCawK4JzoH7qGWKVwbQwwVNpymNF6fXKuS
ONscrSjYmS5gk9X4EA1RpYWS6WP4ttWKf8aucVOiqE33TS+uSB4/TO6layjHbIrBkV6t366FxZul
wMHzx1H+qhrhrjZxTzFIFbDWTwImfQ4aO/2tzPaVD3u2ZYcFX1uOEB80wYOulXWgKIPfUXAydBY2
JPhB5IdAu1P6B1DUXgAN+vKH/LA601sqKBY1EWY4H2oJoh6TpF6xB59SULwppuzezEqsJKpNYbem
OzGitpmqXgPjnGsW0hnlreTEl2H0fpboTdNJTu2MvsFEhIUaQbQVksrlQtnwj0V55aN+WMLo5qLK
YdFGdfhhw0sxUSGcqDFeqWDMCMpcE9QtI3A9IZD4LwS9BVm1nhBairMFBkYk+bnZ2E6EiQQhu/bT
S/HSDzIdS6GZqsMOev/emAJkvdVm9Gfd2oyzcVKS+nB5RJx9VeBnFsU457R1aXM0SUSX6370k7Lo
HiabGB6HwvDpcivnBgBgC7JLKqp7pFLvO5I5QW0YUjH6DEmSUDcGSM4qPZYdhrvGzdh/v9zchwMP
7+1tc8vPebMqt93UT3FQjb4SkUkf/9rqM75Ku1n8vtzO8v7Xw8DCR4LGFs3j+rDTyaUThUY++sQX
Ho2gvKVeF48h/avVKK66+LH31n2GoPrK0vHxhLB0UKdgHwEI/pTrCVUAkaZ8V0x+XKAPCCSu44Dj
DShQw5/KeSk4IITaL/1akdC5YU8ZAPsdtQAfRZCS5BhtEyvoEecXeOAEdl5L6c/ld3puv/u3Tl1B
ZsmQX8thTTkmg4SxvR/KJ4MVWG1iT0pPXWACiwcEPD+Y+Y0mf4nUV2k4fL4QiqWYVZk/Mb6lj8uE
eTN29KGoUy2WVb/KMVgh8hbGV+u7Pw6bd02s9je7rZbg4az6dta4Y7aX1IfL7/DMBvqugdWppNa1
tDMi+qAIgvbaLuoOA55CQnzv1F+Xmzqzfix6X5Pdc6mYVlZLlDxTSy3IyfiW+dsMfl4TJV55/L/l
jG++BuWpsz3lKY8HtSzcGbDt5d9/ZkhbMmcMfVn/OMutztpxr5NFiBXCBDW64WrqlJcKscYxGRTj
87sSMAGuwwh5ufL9O6nf9KVOsrnqigEJsfLaYoKRXyMvKMuPXa1H71pYdWYqmnxWCnmmYMDBpei7
rt3NUryLiq969Meel5xIdWMjYNKvXJTPrO/vGlbfTxphJFo4Gt3s1yJ8QrS8jbRvweC3aoOv302X
XhEknlv/aI/iCEYeevM1haiUcg3JWzP7pRr+MhP5V6mWW9IVBJij0I1Fvsdm5fccVHdaj6Th8pD5
sLtwt1UoVWMNXChC/5bIv/mOYavJUaPjVyIUbdMovF7PzLD1uWay+2FoOtTHQKCg4hYU3QfpdNrp
TjGSCDkZ9g354CLfQbv/dFfeNbHaKEuOBVmKA8hJUlyt98zxGE2Hayv6mfcFSHIRKhoGcb71YUng
rwYAsbdPdgJK90ZUXgFaj4D85b582IyX1/WmmdXC3VbRDN2MZlIj27TORtH+ImQZq1NZspBX3+1r
VNSPyvNVi6t1nKpoqWgK0ic4hiA5tz1LKNi3xNvWge2e4Tmy0xJ0H8qvMdt25uFyf88ND0S/GP8u
AEFGyPs5N1ZWWKpSap+qJctRmbdB3DwP9rVKyY9zjV6CoEYbjiuz/sFAE9YKYWuptE9JVXjOuA2I
fWMC43Kewx3gp5occx0Xm3DzH7r3ptnVkpIlsyDHW9snq3ju672IPCe6soycfYNvmtDev8F4jqW4
myv7lIXFb21KfvVjvB1h2V/uybnx//YFrgZmlzWFpYS8QG38VqQ3FYYOgO8HbXu5mXO94cDCHryE
+j4GEmOVUCVetyeOb2yWj338nNrX1M3n+kJAhUXDIC3AfH7/yuQ6qq1ojKyT3mvbfCINN6temf1s
4iu9+deg/N1exrCj0gf/Gyq6luqK9y0ZhdZh5xJapwFmym4UtuWV89y/aJkTbSczrv+x9FjaBQq5
1RaxwU5O8uhYJ0Z1mBpywy4diHZgJrXjEOfVIQ8RDXYaKWTUaMmRnFB+NGN0OoOkq96satN3wyxG
z6xKkkMtS0c3NuYOBa4h3F4eIGTiY1Q/YgBq/hVk329HI8ViEA30rkE14VsWPISmC+y7JELPifrH
2YvCGu9x5ooPUP5DRANdfN8i8djlMjrbsjGlL6Lu7P8wdShBp4SDCvQzxaKyaIyRwP7JcE6D9LfH
/rX/D1PnbROrMR2hN7AwFApOrfNFUx7TFh+bzx6XGACUJnGrYvJwEVgNAFSPAPirODjFY/VDSGij
bOuaJbhybjzDPgHvZC3vah3hB8PZzNguBafenvF7w/RWufGSnkwjZkLIEIpjkxqHIhb7AJVciUui
KbXbzgq+pTjRXJ7Ayztbj3gK7SEEL4F6ijLfj/gh12ScpVLpFEQKEQWRfmtIwF5u49wiYaNPwfVe
l5lYq1VVausq1HM1OEkGysuCAGLV6SjUCD1dbujDiXA1fVcnC32upVmSWCiq4UWv93pzV5ua2zXH
cn4Yst3lxs59xQVUwMJnGCZK0fdvrkhIVmpNa56wFHLj7CYrfjLJ3EF5vNzOuS/EaYxSVqTn1PGv
ztcOEnshGt08zSi0IuWHk13z4D7XAqUU0BbIBS1ajfc9wRFLiKkL7VOEandx3roG7D83AACJcD1E
RkCAf/WqsgBqV1BEnBqQ2icbgd3stVrNc1/jbRPLv39zPtYccn760kSjPCAvtmQvEHfhP5//FGRI
GMNE+Zab+vtGjFRMyM9kjKuMRynwxfbzj19KTQnt8f8PZ+9Bjdlm0cedKorhTBhXmJZcbmFZvtaz
nbDREv7FBJ1Cofcd6GvkntCCgpNt917Z93844h0K6M9ahO1MXbZX5si19lYTsu0zuWsQVJ2ktLvX
an2fh91NqIr9EDjHom2vlMF9DOOwALzt32o1qwNsa6R6Ck5BW+J8ySKP4Zr1F2kgGpmpdnZxneJY
rYTFBtff117KvwdNFd7M1mScCpxRXy6/bygMZ964TVkeUD1SuVzD379xC5hXODRzcHKo0bitSvC7
+LOn+3QIvqnlOO/kEp93qda+kFmrQIdpwaHt+hL3HgNSb9TUW9uouNEqPe7sJUpLADS/tWSsscus
wmM+W92mDWDtSTgibeFA6dsoprJmCpzecLtaoq3SdL4bQ2H5ae5km6gp6tuZA9c+teR4W05UitVt
irhVjdHQVgquy2kN2s/p+9s0HmPM2ghuu7WtU/CD3ffGmmZIaND6d3lZ5Mc21Jwd5oEo/aoRYUKH
9l0aU2XXUMG6T7DZwuO0wdMwEpbrGPL8Yk+UbBUkuvdjHUNCUZTAQ69mEVJs5Ufd6gUc6mlnNvh7
lvJ0LwehetCM+SXjv7pveiff4gg/76kS+m6Z6a8m0XlKlTc3OOve4QuEhDGy9gg05SPGruVxGMbU
o1Qld8dSk0HFh/1djEE1bsHp5KU25lF2F06PcsXhrExBVNalCDamNfMvEANsqW6jBECNihcDG/tN
R8RjA1s83dddoXtSoY0eGZf2Xoo1E/fiztx2thzeGGMxbuIaZa/Zl89OQhGRi1kf9VFjnaFAo5bL
I2hcogItuxsFZ7cv+LTHG6q9ZndUoNqn2vy3wnSPpVmRqcNVq5OjYiaRU912QGjU3fd5IW/1ccJF
fFE6qZne3zZDrHgZxW78yOBHV5vqSyB65ejU1uB46ajMXyv4VwkV3lq6MdLgxWmT3F1K+XfYcb9m
GGS5aFGyV9KXP1Xc3L/MKefb1snjx26ShNt0w+Bhj2p5hU7OlpRy8g+yp0g5DsHTmNtQSYgi73MV
j745nYtbZLfaJgwrnJ+duWs32MIZd0keZ1+ySIa51pUO1dJlu1HzrHyJVKvyZxuB2jKU8sPIrHHl
YZS548acYhV0LzCWVJhR5Kt3cixjlVYn3/W0fbXwEr63u07ziLSqr3oV2js9g/9O7He4y3QqsXBc
xlhaL7BLbQm5prrVnHBUE8yisNzlVdMf4zyFc1zNTb7FTFKiToDp0KCNOapWSkdHvLtTOf07YDC6
hyEdP0iwhKi9acKXppTVBk24lKteCEHwYMGH3WdlXblaqERHRUjOjSoj5rTmKDpkgWLv4UiNm0IZ
+m1V1rqXCJAJcw67J9aact/Prz2SxYhx2xjQ8TSd8orLi9W5xRpAm2Hx9+EOrBPY8tBbg1kUwakw
F+P1EmVYk0c7/uPXImjvYK39udzgubWRv40u0dF0AjWr3WgMO60O6yY4VaNzo1WYVxZjc4OnMauC
Wlzp3blDDsuNTWSLCfuhbL6gHKogFRucInxSKIcqr9AEzz4fTDyKHJXY4DqD0NVCzUWsBCdMWrco
WB8avMGv9GE5X6y2byopltvVkpn/wE608sRGix6bpyQl1rjPBSWEnw/wvGtidY7q0fhTvk4TXbGz
c9VFp+1iUXn5w595V5gNyBTJL9Qotsf3m2LKJqJoVM74GKuax1pcOQacfTwGE9xG0fgxlN8/vle5
Mk2JIfzM9kwUxle+wrnHkwqDCKuChCWB+f7xkqygGcco3Y/JpAxWjb/S8+ffD4cFC1CmufRh9X5I
AEVmNCmx3+BBHHl2t/v/PX91jh2Vsm0gTMS+9Q07wVG6MobOLCRkZgzkNmSpSaut4jUAnhGVxEXs
U4lzjJ2vyfhLUMIApd612t//oStv2lq9KjY7I4fYGvvjbtKfZPnx8uPPdoXIEwovbi8fTvyjLQGJ
nArh96n1EJg7/tTjYscBfZOXV77KtbZWwxYanVkOnF98LcsiqvjFP3MvJ27WmikG7blBhbP+7XL3
ziwo2PEtlMflWv4BcynJU0itnRB+lMd7ObijWPEYB98vN3JuvixXjkU1udB6FmbGm6tZYGmT3I+O
8HXn3sA/wLoy3Zf3sloV4W2A52HrQgC4DqeoTqwJTvrCx+bHHTlgtfJvJRi2gfPjckeuNbSa+HYf
23ZaMvE15Y9t/5NLuhvUz0ZxZSc5Mw7e9Wc1fbK8VvKYemw/nn8UGNSWDWVb1AEZgNjUn5e7dGYA
vGtrNX0ku4ySRFGF35W+Fuz70qfQ9z80AWFx2XnRLawZeHoUgewu+fxJ/A/V31RCmPKVYXz2w8By
hM+NaA3R2PsRZkyZiZNAySxN0klzo0xEz5EmoseqgYNQaeWn+ScImVBlshXjj2BAP3zfoDVbQa3O
jfBrfTtTMrT9D6/szeNX/ZE7qY/koBb+oAY7B2y+sOWDiuD7cjPnX9v/9WI1noOob9ohbIXfUFUb
/ChJ2pa7ILgSNLnWymo4xySIFSeohD9LR6M8SPpz0TAEvMt9OTuQ37yy1UCGyG2VGCUxaXCyLqvI
i/W7xtldbuRc8m1RahDuY0PgyLr67kVjji2JK+FPpYIqQMrtP5jWJkfK+acvXUE2k0q5JNw5GZbA
osvkjc7Ct8lAYlzp75lF9d0vWQ0Rpy6ksIj4JRaA/WkrXSMZXXv+amy0USQkiPjCV5mvm6neXH6T
Z9c4y9TZWf/NN68+1zAkkioGPtfYPGTJF7V7DBJfiw9teC0mfLYjb1paBs6b3UdHnEAEoGf3kf5O
gA3yKyvotecvw//N82usJuawZhI5dU5oSdcTL9GvHQ2WuNWHLY7CmMUS1iKKuvraUy91QdPztbOU
m/7oRdKvuQu2sOjdJuzdLvuD0/jlL3S2X2yq6EbAfLGzvu9XCaohJNScgC51NeMh1/3PPx+JgbFo
GmCvronWWTFH+Zw4ia/vq+40J1fojOdWHaT5OII4JlN1ndcom6hyxlBN/dr4qRfesHMo2QyeL/fh
o/aFfQAxxuLdRdLwQ2YyTYZArSZamQiN1U+j2JjiNgU802yoSHUXXMEkea12TXRz7uNw0MGvg0qp
jzkBoL8Yeg0z7TZ3wfPwaX0m3UKYhIjV4X7zQSWM5485IvdOfRH6o9jFn3TYXRSEaJFspv6ylIL3
ej+2ptBoqQaOYz/oHvXvVXVFGHTm7bx7/Gq2JMmUD8Lh8RRhCmj20dhtLn/4M7vN2xbWR84iy1tl
SOEWmoF+bGr5aRxIFVJyemWVP9sOIGx4idyo+CbvX5SqwaLKIUD6clNvGvtvS9SyvHJbu9bGslS/
WcAy0Vv5TPWmj72Fq/e5izsx2cgrh/Sz34TsNx2hygRF2vtWytqMB87osV8BjhikZ7m4ElM4M+GX
UggOgJREcPdcffTQivQwDbTYNwyMBYLXpK12unRbN+WVb3KuIWYeVBoVPO4HKChcjqroFCP2sxBI
0avUvbYj3kbTtVzNtXZWuRMVLXmXz3RIU37l6bGIf9f9xsIq5/JQPvdhcH/BWWC5AH64rMtdHcIA
IBYwqNMmQFVeZNdCb2d7AsMbnfVi+7nOL85KWstmMkV+XCJoMOXyxhb5i2ZJN1J5rYzj3GimUuN/
29LejzN1ohq25rbEtgWs2qnCgAS6BFXHAPd2+c2dOw1So7XUFhDBhCu5/JY3M0dKRQiJqo98Yosb
h1BpXMx/7UY6qjnUpih6VRt5C/yAmLXlbPtA/pvowec1Ee9+w/Lu3/yGvCXjPdn0t1d608PcZtvE
+YMjtGvR4bPj5E1nV8vE3MzCDgqZJc827zhqQ2ZpbOnKKz3bCMGIJVGMJuHf/N7b3jRp1s4tLix1
5zUe4rbLX+za45d//+bxljmNIZ5tDER7oxBX+/UfHk84kwwkl9EPFUt2osdBE9Z8CwnOjmzEd8qo
XJOonZ1MbxpZ9aHL60oZhi7y5crXtJ+Rqe1VNfMU9elyZ85OJFIBS657Sfus2imiKTOapR3HOkzt
nuSD65C+u9zIuQ+Crp8vTeEcSdJVI1ZM0VxbJew92ivip1C+cgo81wnuxQ5NcFcHY/v+gw+dUzap
sPngoEPSjVNs02urwNkuvGliteBEeTanbUoTUAZD/Ls2l9/Q+R5w6F+Oeexqq2knKCMrw4lQeUkF
XGYo0Ji2WXHlin7meuEg3/vfRlZbTYE/rxhMwoDcxozGl+OjJN1J5U2S/uyqX21/5Xx2rU/Lz3kz
DdukakIR0lwhPwcRxX3K3tCuxDbOf5b/7dI66JgXI3RfhDN+ah4Say9d+SxX3tj6tJFJc25T8MIb
M0i1w46b4vGmkrutnXZfGj17rAd9R0L5ygK2fIjVPfDth1orqcoqrMdmTGhW+hHCshGB76i+yIc9
FdCuI///PpS6GtvOMHWmDPfcDydpX0hQKPVSDThTd1dOh1dGhLp8zTcjYuiCkf2ThsziTxA9mHbg
5uPN5Zl0buF8M8jX4h0rVJW6ViJiduE2jm+q8otTudU1HdLZcbfYNKHhofJsDQYXYRyb1kjCQMpi
nPbEpi0+f3GmVOj/Wljt+IqkkR9HpupbRekO3+ss/C+L8psGVkuOOdVwRCQGGb4J+U1/rSzv7LfG
6R7p43JWXyMUaisn5GhKHDh13Y3Hh2r6lgefD6Hzjv6vjeU3vBlPYZpl7WgHMXyDwsv7v7Px3HQ7
ef4f0r6sN26c6foXCdBGLbeSerPdi+3YjnMjJBlHC7WLoij9+u/Ig++ZbrbQgvMCmbkxoGpuxWLV
qXPwNv9ze1dNk3F1Is8sSath2OB8JOAAQN58BeEMr1IgbK9xPwWQoY3H9W1r87vrv3FJS+OmzDKi
FnOn2FtLAzHNgn+Zfu2t0UgXAfojSKYpDqpp2kMa/nLS15I6Hqe/bw/jU7zi2o4DXqZJXxgQysv1
SdBFOIzTeRfRACpmzqG/ZwDb1Ai78nU17Fb5AJ7RlgPZ0lcgbwblhvFD78D2x5Tyu672BuBDwEPq
dUoe8yLnu0G1PkSEZ1lSgpvSdpm9AbbVXmmcVL6jpMO0HBpoQGsw0zlJA0Yzq6EgLnIMcFASQOK4
xjxutuPaAn3ZttRJvxCNzK0eCmHQPgRAAI9gyZ0WoJMk+YCUmtmskXKnzcJbYG71zr8vedEMTcOh
QfD91n0GeEmN/6jqb4sunK2lUUhnC+1BDkjCCnrq2+PwQNjCIOauuPNBSAcKzMxpjgIoBsEeenAE
1+lHVgJA1t3jzVgpS85uac6kE6UMFbd1BnOi83vqleETGTaLt8KSFelcAXM+kTZQil701kvb9xic
KGO5senr7YO1tDZSZGXZYP9OWozGqf40Y+H17vttA58RuXxyz5ZH7ics1AmcVGb0RG0w3/J76t4r
4U4JX8rknxQ0q7x4Ys1vw911ICnWlDs+bG7/goWp/EzJnrl2zU5GlqX4AWA4HEQQxdtoXGvR7utW
AIUGaQieD9Adk45q3XVObY8C5Y/cPfVxeV8mulcrow+NyoUCwtyAPtVdkLNFo5MMJ4nqqCY2d5PT
mKODA8007AHK393G7Ioezbrgar49tNn7F23OU454sicNLSOJCVJ82CMdyGAV0Gp6ccf+JoaYtOdQ
P0BiREZD0ZKBkbrCReLEkEXJBwg9mcVS4X9ut+tIJyLhB24XdGZe3iIiQ5IaOJ/kZNa/UhBrF/zX
X0zVmQHp2IL4p7TSRsedEtnb0kE3mms9Q/Z9ddvM/DimBs+JeQEpxctxJFnWtANoOk8pGooAgiwW
NvPS96e/nx2ZJhnNcghx29LXGohD42/WGte4NfVig5pGyryCopIlTZujKErfTLbBA/Uvpufs+1Kw
IFBtp0xBdZ+OYAIFL//fBNRn35emXxdtZTkxCtROH7j5ainpNHu+HfSJQK8HXZOyiNRIuD3pOaBA
OP6jk8EX0HZorLdiVBfmafZgI9WBdAr63+G0LpfZbY2oQgoBDwNQW+cAbAMt7pO+D24vx9x4gCKf
2tcRwoMc6NJM1Yk+pHkPcJrtTFCbXLdWIwk6kKHdNqTNDQiC6wCoGOgauWJwAeMlOq0FPFUT800c
Ft8gTJD4EOrOAeEHPrqsU4jP8KCIN302BtCj8erc3tNQbMra3Njx99s/aO4cgdllKi8Amge/cDny
KAI8q3BQSh767Tvrt/+3r0vb3CjqBhzVuHLYd2MIDGVhNucm8/zHS7scLO5VE9EB4KV4XbTBUBwN
thAczO0MVPQh1wGELSQppZ0B0oS872u8ulxqetU3+77LfdEs1UUmpytHIJMKDUFyB20VstenpSoY
s3Gewoh6HTkwexvTbV8+gcEMSPMlzO3sop+Zk+6AxoLsM02RNtCSF6TgNPZ0e9mnSbkaDnQpAVsC
CPqqDu7G0LdNwKt+GlXjaHT9AJU31JJao7+rmBm4AGZFYffeQej6tuHpdrwyjAov+o3Q9YUU7+Vu
7hVVAeFwisSlCsx/LwKj1NdCt7e6zp6b3l3938xJ3mnUc+gzFDA38TBVvVhTSwkAfvXxJDo6SfwX
Xgr0hug5M0BZA6G2y9FRXiUhH5MYZa30vTYoulEpYJuKR7piwdTcyQJadyKvQ98o6AAuTUFNoieM
t/GJWgGvN2O6QbfA7clbMCFH3aD8MS0GMv5TVbxr5StYDYX7z20T04TI22ECMbjoAkRjqszuwyBY
RNwIZeChvqft99h9vf39uSHg2Ysk9iRRjdrp5SyJJM4jhyT0VNTIkJji3tSeKmep1XRuFGfPE1np
FbsMeXJnemiFv4rou1h6fcx+HwoTmCOcWJNIyIU4s3UFqjrAKpGNCaj/7vYkzZ1JMIf97/PSDTNJ
DNQ6ekUgjvoTCiT0o6GrUNsk8fttO9fDAHZNRcfvhMKHvp+0ZePBhUTGCDwRAnXPROKYL9w211cB
OCIAuiUgGQWZqJzqQB5C2LHDshMIAiBq8L1lq0a9E+Afvj2Q610FHl/oo8IQMF5XV045pCh/2gDC
VNU7eNbB1q+ThYTEnAlzUlefgFBI6U5zeRY9m8AV9mrDk1OhMDQvV94SpcfcYpwbmH7AmYHeHAqj
LGCgzJkHrDeEhBdmacYCXmGgjUE/AUQA5NVINYezEez6p/uhemn6b19eg4kA1Zng/gg9TWnTIuXd
u7WiYK0z6IkoINwGy7wLIb3bZq7vfWwo0F6CD1IHG5hcCbOi2hopiTOAfB/zcIUusMcseRS4/fP2
zmRffhRcWpOufaWwGtI4sEa35JAs0cbMLAgoHnHwwBeIWF2VnaHu5gJSItVJAVeWeHJYvzBZSwak
n4/WSvRyMRhw0gDQIdGtbi/GzPm+GIDkQApF2JCqw/eL6rsgd2BEZ+IuJc9ft2KjKjy9MgCzI9LJ
SFLBardM6xPymdWWG7sm2tJqIQ6amyrE8hO3nAZJJLkLrWq0EFpednUiv2voeukvt8cw/cbLe3V6
JP33eWkluj5RS6FZ1anKuF+2ft4FTjj6f2HEwtUN6nS0DMnxgW0rY1KZaXWyu7smdr0ObfzJsJD4
nR2JDR4HdSoUI6y69FOlnSRKXOrlyW4G0CwnGX83k7R7MfvaDW6PZ25NQFoG8WVwRqDDRlr4vKoJ
SRNanUp6f9KVL1cbgdo5+7o0EAgRZRah+Dojd01SeYZaeU2/UICeOyGA7AHfCIYPkBhJJ4RqWVzm
kLMCQbRAl9tuGE4lWmfHhUWZmSngJjBH8L7or3GkgIQoQwjFgrY8mepjVZzo1xfi4vOSb1dw8YJd
GJ8PcT6q05KbmtlSAGYgYQFOBfDTyW8QqwFDSi2MSU0NbcAQFPMJirSBO2psd3tHzVoiE7k1Og5h
Snr+EjXNiZGO5Ql7zqMJ5DF44vdgk7ptZlpV6bRPPv1/ZqblOrvLQ2SneWjADK1e60agi8v1dHIM
1XtFORkK8/vh922LswNzpxQoonYTrBSXFuu2KBhkjbD0UJuGtNhQHpV8wQ/PbrIzG9LkMQ4flk82
kuafyID4qPNxexAzh2V6YgM3BYI9dIROgzybNkexCpr1Y3TSq4dxfFIKULZ35Vbt24X1mRvJuSHp
6Nt56igoSEYn008omujFUuA7sxwE4riA60I1ewqBL0fC7awCEQ50VBz9XbXXzNiZSzCzmcmaBHAR
uqN6fk08A0EhgZIVV466+2xC40i3fjG79sZ+dXtRZubqwo40VyCCcPOuhR3TgoZn9l5XCwauXzuI
qA2AwAHPR2RnSFdjESUDEGZRBAxLjZPi+FWke22r+cBPegakNG+PZ3bezsxJHhkliZCCuV45UvrW
kL0bQl1pU5jBbSsz1HXTOwGJ8AmkATYdaQewsjXVGuKkp0lnpm98IGjWmtkhrH8R9ncb3QG0+BZW
4us7G2YRTOLSQTAuQychtpciZ1RFJzBK5O9iibJ0djOcfX76+9kJHfUud2uXRoi+Wz/RJ5KMBQ89
rbbkOi8GIPmAlqjUBR9qdEJ3WBZY5UZJ3tQYnCerJYbr2TNK0E6D7j0kKmX0PqIYmmaogh2zXH3S
FDfeOaJvd1rxF5UX7IUzS5JzNuwS5BUNLDkNWBn9rFqIZGZXBY4GmgkgHbgShDGEo3UEKuan5rcq
oHKxsJfnJgpPRmS1HCTSQFZ7uehD35SxSQHaFxF/Z9AFpIZ7j53/9RgGV/J/ZiQ/wPLeZCOfegMU
/Z0n5vPQ/c3pAPhLxS2J4BUcqpcjCW3SNl3BklNU3g/NVmxuH/o5T6ZPukUIjpHskIO9tjPSsjRI
fCogj2VCwKtJ3SAt78o42WnGwm08uyr/GZO7Z0y1hPBnaQMBPNIVqMDfMgCpeG9+3B7T3N5Cnk4H
FR6CZVv2zmAt0srMhhmI/H1AaPVvvo75cgGfn1haLxcE+lkG+E6A9B6soOV75esdOhqkuv/7vnR5
6YIVeHcBrm6yJ9duNuD180FltOB055bi3Ip0QIqIOLWpYhSk/LZW4jcoFd+eprmNZUw6RuALBJ3F
VW5ZTThvSxwNWwcHDAT2SJg/QU11l7rQS0Qdf8He3KKDeowgk4O0GiKly2XpC7cy7BDnBOGad+jw
lPz6eAjoGoD2BonJVZZZzdXMTNCVfRLszuJ7RwORjRdCO+2f23bmFgZOcQrEp0tFLhKBFTozO72G
HSeHgFIXb3Wl2juELsQUs/MF0RDIMkw5CnX6+9m1qIA3rRE15qt6oNzxks5amLB5AyBrAzfRJPwg
7bDS5Tl6jQXQGk28go4hT82FIcyFRUhQTM050yNCRh9AvT61B0fAdzVKACFPrzMfO+hYgphoYSzz
lhDroScTwbEMFIhazWkdNiDe03zDzj3uUbA4CeuvBvSfGf1yTUYzo5Fjw0zUA48EQEUN2HzZthtH
vN7eZTOvPVQB8OqGVhOq4fL9WIFpTxcjmwJYjxlb0q9N7QEEHlaHF78fNgu3/Uy7KYKJM3vSLVaG
5cDAUhWdBgTKBarfRrMGGVDhJesMNJdBAoBS+RcZhgujUtisWnWcxoC5nozMr7JAWdKbmzuqtgEO
YfTQWsjwSi5HA2+joZU9JtHdJ3wIivo+duqFrbdkRLoOuDpYaQayg9MIhVm78ctwZw9Lj/+5s4o0
IpDfjmqju1WaKWhPip7aeFyW1jvjT1BMv73dZgfh2ujRQ47BQA78cmN3kL0rXYXFp85Ijp0YdhNC
jFfVx20zM31tSGGocNEENWlAkqTJUga9dsCfCDvQVYdccngX1eHaUOhpJMKH2hpQfibEOjuPaKA3
DqHimn2dC/PyN0h+z9ITkpakjk+Ku3bU+4FHCzti7mY9H6R0lmKTJG5jTM1a/X1avitmsbZHK6Aq
Ajh1wdbcxgDYGY8N7G+EiNKTsBOVXfWhjTCdbUe6sxdiqbl9gb5K6CuBz+4aJzPdtg5yW9Gp0PLH
Xlh7Re8fWzSi3N4Xs6PASwD0p6pmanK7Yz0iLNeAZEKj8NCuKdTE/+gNSZZemnNOFSTLeJsh73ud
jydaBOliFbF0YyJkK7VNUe3cDLLd4EeOSR+Q8rkjS3HW3NV0blTaDQrTc6YzLT45E51mEQNT9F7H
oR+rS3thbrGQ6ZoGCDcB1OLlIW7zsABxB9ACvVPuYwUlM7dM/MTtfn99tc7suFJiGL3SY2dw9O9F
vRlEQgviJca72esIesjo6dY1UJvKlROiKSLU2zE+CdW6r8bqOcydY9EpnsqjE4jRvoFbFQA060Rp
Fyjpkq7Y7Ewi843gBYcKSKDLmVQdPoQqDac1iw+oPZ54GG1Cx/ibCwosy/YEbUKBRXaHIH0SANb1
8cmoBpS5/gj2YVdLicmZwWBXg+sNQJKJFEMaTJlG3NSbDB0runLsibIb234D6d3d7V0xs89hBvIl
NsI90D1LbjUCK2Zu6JizRNgoZgvQ5Fh+pDxG3T+3Dc2OBwQPE0eFOZXmLxeHV3GflAzMBXqT7iJu
bJhGfL21FqosMz4JQTcwAOBdhPAikczkmgkqO1AJnhRnG8WbpdL87Cj++7wlHSI9FinTBzy/KgVM
tAPzHPs317WF62HJinQ9FADNRQkFX0VLoIEdup6CBNhQLMVAc5lJMK6AYBqaaIBKyDRZEK7tKoGs
6ynt3lwlW9c89DOzClIyehzM7Bp91vTaM5PH23th5qq9sCvFLVHp9oQwLBJBk2JcxuCkfQnLXTGC
4jZeuj7mdsSkqQjCOez0qxfmwMWo1LxXjij3/Mjywm+T/uXr4wFqDt1r+D+a1KVD1DGr1y1zVI4a
+950zUpFI4z7C2DVQMkWWoZmzquNVr/pxYwEGWTQLo9RbTclAKd1BCYWRPnOPdHC1dihe3H8ixLy
5EShawQNBw29i5eWzMhELr5EKiMf2hUdtW0HMI1bk9XtufvMQ0tp3gs70k1bWKyrysgAlG1Q9qFC
/LrJ10JtN0n9BF7NjaFBSzTsfI7mOZSdtq1T+aJcwhZPfuHWr5D8BkvrsABBMG5HZngmdBRzioq5
uKfjmxv2HlVBrDQ+3R66dMzNiegWMCLkcabdecVQYvF2FNagsQNz69NQDFu7Equkjb/WtPuvmU+w
j4NU7NW1CI2W1glB63boIFnX2cNz49p+74RLwFhpa/5rB7mcCRM1U4ZSgEi13aFjh9oFz05XlmgE
ytcF+JA8tbEXYk9pvT6NTZxrU4sB5Jbl8q2bUjdHOw472DkJBFH2TV+cENXkfggWaw/zvlYnMrZy
qVtGdpr/WkZGDNipSRZEjjKoFhI26G57MN1nVdki4PWSpghChcJFB7Hy1vTRhlsL8KPpFJztz3+t
Im2Fqj5CAkSLl6exo3VmR47aHnKtCiqTcS+qmswvFBJ5GXE3pZ3HGxHGz7e3qOQ8/zULCmi8GPDM
BND90ix107FXapjlQ+PF1HoGsOXXbRMyqv9fG3DNyC+ibxbMDJc22oaBpVw3MKEjH1duX4yAOBLm
hUwxPLgHJ4hcO/Qjo8q+8SLLV4Npj4HCG80f44p4tY66WlVU7C7v1CXR2JlNjeLZxOk1ablegcu1
2BRsSGh7KGwdzYAx6LrvFP2Ok7fbszAz0ah3AIoAPAKe2PKLsCUDcPIopR24+ibyD60pFmKKuX17
YUG6dIeJXa/P8vbginVVQbq57Dye5J7bPjcaXvD9K8AknqUv3SPTPSHt3Au7xuXy5jm38tyC3RYI
CDPynTawwm1Ln9Lw9fYczlkCCRNosSDYDG4s6YxAHr1w265uD4T+BBt/LMCE/9H2B3XJcc8t1pkh
ueDS6SG0LYeuPTT6Q5g8JOvb41j6vBT+uWobpyYEzg4CjS2my1cOlNxum5jdDedDkHZD0lZ5Dn2J
aVUOQ+JiN4R+DxGpnL2OeoG0b+ZTLV0P9tNtwzN3HlCnOE5I+iJjJecMwLqkdMSJ24NR5cMK8QWD
tHybPEQG2je/bgq5NzAV6ip6heToNqlE5pYafJfr0gewgW3j8KEhC/HY3HjOjUjzWOS9XtQojR1C
NnpR/tbaPxOtWVituY19bkQ6QpbdApDt8PYQO7sIWUrV2gKWSIxv5hLObsmS5IvrgXBWZRjOGAcJ
tM4UvyV+1O5TthCUzO3x8yFJFws3RkWHygPus3C4VyPyZFPj1+31n3Pd5yamv5+VYgQUGENDwaxZ
iBij4ldiAEjSbOgSDHJ2KChdTVcz0O1y9K+z2o7rDEeJpgO5iyyiBkIZy9Xt0cytDNiXgE5A9woo
AySnkFMEbBbwMQdwWbhPvBkSv6EqQBHwh4HDxv7BTIxs4bTOTeG5UWl3x30ai7DAEdKyh7T/Exvf
IvVBKV6+PDTISIMeCxQdKGzKqYEmpk7kRHl3ADXw+KiPtdiqWensoHnnBtwZ2GPqdmTBO8hJ7Sns
mNIQ6LRClgBzKh0qruIkDRq2x6g8Wu3PxrbuG3B2dDnI1Rnf1BYHZds+jNN9GIqgGXe3Bz3jOADM
QX8Xaum4rORdU3ZuEY4paw6tgbb8yPQi8aovSWXPbBoYwT/cipA8l4n3W+gS1nmdN4dYA/F+FPtQ
HHnooJnCs7sKzI63hyTn/6YpBTU+gn90yMO5y5AjM+lBnBClzaHJ00doyKienjYbHtOfpI2yoKQU
iuDcfMk5BIYsUNrn9RdZav/9Cai9QRMDDxFAyS4PPc/isBmATDpUWfrDrd+Tvluq8c+E4ujH+Z8J
ueXHNUhUWq1dH6i2rRy2TwfLS+tnfUxR5GNP5lIP0CeJkxRBTfSFE3IIBWxTTgXSbhhIZDX1Qdci
7Q4NRxYa5kLW32cN63YxYiufjua4itoEDZCFwvehqtKgKvjoKWmbfXTQFTQCFxzidzzqyMoVItkK
k+VezV3tibng3MqMjsdeAw4VhmCgAPfK7c0xt9+RLJ02IliQrooFRmaURmSa9SEpqp9WJ1541z4r
AkHobTszLgseBN+fQIRQ7ZSOdSeI3ozMqg9aaqLpeZ933zr2aCXvt83MOH0HJUoE66iUAw8jXS7c
bRLUb7Am4SMje2dJW3puFKgOTUEsekKuDu5QdD32U43ZUlZ9fc/5T3D+kyVA58yaII0EromJoNAy
ZVS9AXCHOuQZLuGM3LVK60OGaTNSsbo9VzMHBk87sAaCBAvuVo75ssKGNFUGLj8uxEcVm+8hc/9h
nfOQ50roDW5YAXwNEuuvWtWB7kKXFt7qk6i6dGEmNnMHUQ3qAVTsaTB2owM9M8WzIjP1dBr5A8qU
vQYG8NtmrzfGZBbpTRCFTI0qUoY4E2NfK0WmHiotMF+4tln4/PWaXX5fGhaex4hCKnw/H7LMs5QR
rCdxyKATmx0isCPR3Nx0PfutJ+V3vMt+Ns24rpQBcu9j4aO6FEI5jqzF4BxGFGbcWH9sDfOUhsY2
dcRjxV2cFb3dZ6BID1Sje1H76htIMn3IYG2QelwhIfwM1KzqxVz13WhSYu59pgvf6KzXprTvkNBK
vLxkr0VjbWlPUDJrA4Pmd5TzDe7/hYT/J3HfpXdE/RSQSjB7I/MPjNKlx3cLy0kt2mPCIV0B3nCn
u+vLVt8XQuMoAejaUxKaCQeVlF4egUL6rUB/9Bn0Gq4FHNAmtPbjjz7uJiRD4lCggK0isCrnd1M1
bQA9tmHhNFxvkM+fiXiHgML5Sp1EMbvSNrPc2g/O98b5HgW3NwgkWjHgywkBaH7KeBPkERCOTkHB
Wdxr12DWhcYC2ReOlft14qxIOnxvu9E3tH41KmXiaXUU1FCvsQpjbZn5HWmMJGB1sUP67pfFQoQ+
Tfio2M5OmOm2KJodPhWU6gB949J3MsiaNQPTfeaOL4WDYt4gkEJonOioMkbv3GQkHsnMD31w7qNS
t71RbwAeiB7yzH2syya6F2Wz7+IygmpgvbIgAKGnySY1hu5PZNSVX4RpGzTdJOxmF5ZXhCA0rJy3
ImWpn1jiEIsCSVmtXSladq9P4VNi1IbXA53qdZD/2dXJ0HnAkeoed7J+BdIII0goDXRb+eNUqS9M
be0khY8OED9mCnQMuZp7hmUlHh0Stg5jPam9MM7eBehtecHeEuIGfeHszKo+Eq3dkzQNDCN+Yize
iVDdmcyF+Dnxk7S9A4zizXbJLjatbaeYQZ11AQhzA9pna2D79jlkzdKy/gbVkN1IoocxztYovq1G
9l6WWtC3ZMVtZR8nDnwyOu9Jj8a6aNiWg/1Ns8KnLOZ827uNGtDReogaNfKSuv9pFupbafQBJOEP
Vq6vakj7JSw7FBSqcbnCA4M7YqXH2AWODlVI8ivUxjs1Yp1fTMrQxehGHnQD43UJ5UHPVZLDCNUU
r+3Tp0TgFDPzl1IQe23SoQqQfYVudV/8MCK7uauhTmx1YdAiI2dV0GgHZwXtIE9Monxn2rkStKOK
uXYU5Eqd8GeaxM0dVCW1wK5VzzbtPnCgS+RRE4FhF1U/BMsdMPSTBczU9c3qwDmDw8lAxhHxv1Ru
SMJYtTsgTfeWVfmtOLTAKzTVsxPFC+f82lFfGpIi0VIHYQUzRkQg47ZUPtBRHX89+XBuAp3blycd
SG8OeUmMJRkgj/lt0lFmX85vXJqQrpuqyHCJTtNF89XIwfn5Q12KdT5b0iSHBQAJAK14Q9vXmvFJ
mVUhAFRkb4ELsvaysdnoTvdctPVKiw0fEua+4XY0GNURsg1aoq/1amRBoyq/9XZYVUYXhDTOVwht
vZHzDDqV1uTpd1yhT+gk+t6JJkjCot+NIsvgMqL4IWUgDxrQTrqqIKWM+lb9IsregLB26jeh8g5a
s0cwYhw1p3/KR+NRGQqA7MyHBEole6HzHDqkw5MF3VHemRsdHq2rzO8hzSDHHL9lUU68NIeSK7rX
iG+54meR8h9EYw+6Wu0HUwsSXu3RG7SL+hGcNa4BCsJhPbDkB4o4uJcJAbF/Za2HKCq9TNcfWKxB
E9T8pg4Ezrn2TW74atOszZgj95R3uI+1+9DUt0k6PmuZQTxIHjwgV/p8+365flKimxTd3WjPgWzD
VUI8zhxUWhJu7UFxgWeIXVde1Q1PnZ48larihdYXAa940cEgMB06QOGoD8ivn7yABGZLOdmbivtD
K8u3mC+c1M+SzdUG/M/EZ7L07MZMEJ2yVnRkr7qtesAkRusSib23QSmLwbepi0CCGIGmrkPXH4fg
yBt9pyapumryPygLb4os6AAICMVHXUN8NyH7smvLu8qorUOuNiIIraAwBr4q83oMGlAtvNJUax8o
yB8XAsTrYHvin0dDI5rncMXIjMB0oGXOUa7du2ORFV4cO+HdUAj23FPQ24KNNoQjige2L9qhXN/e
G9eRh6NBHQTa5Gh8mHBhl/5IbeqKErfU9xQB/wklSbpGb1K/8PT6JMC7XC7cBBZQ3EiEQRNRhhk5
Oso8NlCG+7h03IfaaOoXO2f5rmO14XNk4UBOzuMXQB6UU90r1i90LXR3Wtzpj0WkGhC0M5o7tLE6
r1mpkocmYXQNfGNmesSO3U0ravQAW26XPA9FJlY0Ir/KRo+eu6GsqK9XgL6KVOVPyISQFckiND+h
VKW+6lAS/t2GeYXDyXDZwzmdNDIaqwxNze+hStjaLW33xQl13ArQgkU6su4f7LENH8y24ve1Eyd7
RUnqAKl4th202oZ7CdnKqrXkvmsFwNE6tU8tD4dvYWj1Lxx6y3cVIu0PTW/bNbDUkZ8QEoZeHVtK
7rulFflpyJtVGQpjQwkkiW6v+XSNSYsBr4382cThgrSkFG3S1OzxDnf43mgBftDjVU2479QGAHOG
nxMoWPfhU5IbC2HuzDYHNnh6GgN6iLShtNWc1gYrrZ70+5K1+y75UyYvMdtlcQyRADUoyc/bo5yL
GiD0ruF9gd4nvMwvd7ZVihoAGYPv+/ERWUKP2feF+aYp/9w2MzeqScBnwm1CS1T2ddCfzhxhh3xv
lbYfRmYOpsT8uy3ob5WaDOyd+evYmeHCEs4MDhkGHCaklZEPkJtt8dxzuIMkEyKVVdcdeb5LjXtI
V98e24xzQOYH/duOO931Mt12bfO6ipxi2Kf1I8jGlgAcM+EW2t7QcwF0FpB5ctdCz9G+W6sIVHK3
R16LmoqnddGbatVLrWNz04WgCCJ/APDqQFRc7gUj1XNbRIbYa+LZ0dc4UcK+X2TlXLKiX1rBltcA
EYajsI3EU1q6yYx3NtV+yMvtdZmduLPhSO9npY7pUKowpJZ/8AYryntVffu/mZi2xtn9KnRHEKrD
BHX9SIAO31f6BTzIdAAlN2Q6UwYARRhU0eV0OoOQisbyabpa+G4adPHPmvlt44F1/fZgZhaGIJk+
4TAA2b1SxUbvTTeyUuN7Smz+T5Kr44aGVnJMUkNfTQpaX8fVAFeGwU09l1PsJfmerCwbs6vQHBWh
VbjldGtiWNCc98GRv5Azm5lFgsTV9A9gNkB4LxdKJaM55AgW9ry19B1wZSPA1lX9Tx674tlgaurb
oh+WEuozngEQkynZCUDUNQbVCAXtaiXje2I29aoZVHXNbQgM3F63mX0OzV7wsn2Cdq6afInRdGjb
qfhe65vhVIPED+mwSFsNnbFEAPeJNJB2I8rOqNZN5SUIjUhvP6DFIscZKN/HaGM98NwsPc2iyrGz
6hYiZKPxmw5s3EMTOzo046j8TGOabE1u9euhzot3qKEldyFCklUVxqMPSRQXUMIufXI5Oot4CdCf
pkMK2Jggk1ZO9M6PGKQAMxcUnCKL8x36Hd11V5f1WvDMCfpmjB4QzXQ+yNNVD1FBv41F+5tVJvdU
kKkiFVbWq0GUG6EKPNjRReL3RtEEBoIQb7DEqokzd9U7FISbVEReE5l+lZJobQqCAlZmu9ClnyoK
Y6wHeq0QNKM0sWelZvam58aHJhj5cMVo+W3F2IqZWnena324SmJWb9Kipke16ABK61Aw+xjDSNln
DtMzz9DSCrLdTds/sjTslwji5rYFtgR6vy10bF2l46o80ke1GPq9ydRw35dl+4OGRfOgsXJYSFXO
hEqoSkzXO/Y60uDSQR6bsDJiTvt9q3TFerQI+INDDrV7hQ4rw1aMVcjK7MHWs/ADD4N44XDPjRR9
aWD8wm0PwSDJ0dOWKuhUbno0WQ6/G8C+sTjNax6hleL2SZvxIhcpFmmcHZhuDFLjKo5DL0w9Jwoc
/jikR16sbxuaccWgxkOwBKYjMFPITj/OesNVUj7uGToz+ug4kh+RRv0xpwsjujKkIcKcXqDou0TO
SD7PLitdq+7r9Gi6D2bxErLvBaAy9tLDRr7DYAUEl8Diox6D8G9awLNrUguH3KYWSY6cfxcUglGN
5oWODYDbF2UdAC/7xIOiicEy0Zkmx5kprUzUYcLkmEJnB8u1MXnpdVl5l1nO9vYaXTl3mEKlDO4Q
r/dJG/lyUB0nY2/VVnoc8nt7XY0L9/7VpsbnQZCIhkTQa1xnBwYd+jM5GBuOjVKsa5t+G5D3tNpx
Aa7yWTa88OiTHZB5Tq3DOtDQ0toIV0WeSDTJ0TXywKjWZoFE9XNC91CsTKxNyp6rQkD/N/NS8VTq
SzHn1ZH6NI/eFhUNUBNf5uUsOqykOVNZcqx7e8qQP1cQ/OlQWEnD6m5M04Xnzuys4tX2/81JARuA
tVUWkzY5Up34WUF9jXyPx83Xd4Z7ZkSaUtUUfU4GnhwLsPrYwJa3C+dpZhTYddBiRUQIaj0ZCxDF
wHeYPUZRJ6bv5pqfm695ufvyKGAEpNQAiYJGQn4ZKtSOOwNv0aOWvYfW6xKmYmbhgV8zUScCO6B1
1VKFfafWuNnTY6UiGaCg2nlfRCb/6VaWFaSZjZDA6cPg9phmJ06HXwCht3r9VOtzJxp7De5hgKqf
7tT+4O7iOFu4j2acqg1aAQTtuOmAxZHeURaplUpEI9bfAKuL+ViI17QdcN8vrNDVoxqvdliZALz4
7yorZeaxniXEpkf2iWh0hLpmFSgG1N58AUV77fXojPJBlkcWNvg1HmayDNw02uFUpKzkG1epa2Bf
eZodjTpeaYq5QZV8rZTOD6G3O15WHw35f6Rd2ZKcurL9IiIkZl6hph6Ltt1u2y+Eve0NiBmBQHz9
XfS597pKRRRRffb04h1kaUqlMleuZT1l9rQxm/JR7/+9dRXx2jYxAlShweuqwmGJNHK3J2l1JC98
DMC0Gt8MtgF86cSCWusudVKYtQ0LKBtbn7qmKX+OmS7WNsrldpxLA3PCDy4eeXvv3Pm1LI6MhMbV
cRx35e+x/2O7L9en6vKSsuBYcTvh1eOCgURxr6L38mZqy/poMo8HbDDbDamHNXqrhf0AM2j1BOAL
sJGLJ4gx6ixraVsfSZ4/R0TfjMiXVd5Xg72WzHx0JzRlUoirl6g0dsXKob4YI4AqwKvgLzQtLEBK
BtudGkanI+fCu+NM4zvUzvmtMa5iZf4VJzGMxqqYFu40Hcton0ogLCao3Ut32xR3Vb43of2By/P6
4l34EZhEIgZIGeS93YvgrJlibhV6SY6OGKPHEm+iYzFGbKMDx7rxjJbdtlmA0oe7RwMJ+vkRdmA6
z4cICUnLRaeBDHXLB3Ql+359OMo6qZ9X+3RFmaUy0fF5A3VzvMk6d8UvLBpAJIP01Qz9UYNZoMQ4
c4deQq9Y+wowIPQWQcS9EjHPk3ASL/1nFH+NGEppshOEEW9oZJhEMFCR6lOZWa+e5v0ekxIUaOS7
5gEwV7przEuKs/iPYfv9Op6bq1Sf27ZjymnEppDyb6Cps7s98LHXV0jZcBcmlD1uctseBS+mMHU2
5s+Wbov2ALjFdSOLq2Sjgx/xHkXlS7kdOS3QEjPBCOgVIRJSrs3T8iD+fl/JL0ZSI7UV11M41Dvh
7WO6G7qDPq4weS2vxl8rimPlnSv7UsCK0WyJ4affjLVxLFoAghdYT7BgoJnt/DRWtuyyLtFlmHVE
bKC7+iPXgVdu1/oUV+yoqE83Sbg5NSBttUbyddS757guGt9K+Eqj17IdzwA2GQ1XthpPRqh6pya6
9MAg9VSKYORg0V4JvBa3Fm6B/zMxB0wnPtqLWydGO5kM4z73eVb5FluJfBY31xzb43GOCEgVRtFE
2Vec2ViUKvHLQffH3t7gpTLo7QfGAkeMSjQu7zmJcz6WrEPZXGrmFGaWDzb2buXzS6tx+vk5PD+Z
KmSgbK8Q+HzSOxv9j3gBrdoHvMmcWpibYAm4muefcGJCcs1IJatImDSbFI0KACkE9ho1wtKSg+5u
JlmCUsFFa5QjtIlVfJxCF+VrSbraZ+5aIWFp0SHyMhOOgMH84qni5lGUxjQmoF8Yth5rDyyq/NSj
W/fGuPPdAaP9eQ4+ZwyCMY/2ZMrMbBYw0eQE4mlX7GmuF5vYcW5mIcQ9DwDdXIlDg8BFnYc4mgVV
UgIPyXfadlzTiV6aLqwFQmgkHelFa6VdxBaJJmuCWLzw9bgJUKVGQ9TB7lZCsqU9jIIY6gd4zrkX
7RU6Ly0zGaIxLFMA/7OfZe8EZbGS5lkxorrHtne40dezEWD66uZNIOXt3szTOa8I2scsEEBBQ0LN
JWWANAiEKiNWpA0K7V/Y8pvu8+0XLyYKASX+Bq7UON9cUJBxGOhzRjDlR949n2p9H8VrbzPlWf++
g0+NKDs4apyob206hkXG/bz5XsaA0RjfsTJe9e/18SyaQrcd+pWB27nAQQ+mKLzJGWTIRpQPddI+
eBp9EdX0VDP7FWT3K/5sydWYeOUgfQD2/Avqyxr0pm3WmDIkVu279G6ojRWnvHhy/lpQn50Zcj4c
HQASSvR7pm2m/Cl2D9FaAKb2Jf9njZBbRMcFApgLvssI2Iq6MzFxZSI5IounwZZ+nvO3uM27h6gH
2GQa6t7P3cL9pvW2DArUDNFzMLr73uv9CkpkzCn6lbtVSWe8/ywwPaMgCMUWXK7K/hRVTjOtT2VY
F+2vgqZPVt0ngQbNvaCr+873CoLupbL4dX0bLS3rqVllx8q4HsCknsiwtYagQj6jkZ+uW7iUEsWO
seYmAewbYIhUGJbjpb2XFNqIkYFyoexq4ZfSBRkEqpEPRFL+oInUex4BIoaETGX4Y6kVW1ZkzV3j
NfU+1qsm0HqTrbzIlnzbO2vvXPBF2UYJAqwpqpLSxIyz4SH51jcQ0t1eH/qiBRSTkQgDnuWicSpN
cuGmKbYalYmfuS1kOF8rPnzg3AAajloryHVn3pdzz9a44MAUHnx0Dvancurus/aOo7kuv5k8Cwt5
akjZK0B5lJ1gMBRJEmqk2jh5cxyLsfS5Z75dn7ql44CSDEJlD7V/T31oDmk8wV8bOKWa9qQPEvkU
bW9CC6ah2eTnA3sjJP1x3eaSA5rXyUAIgvSa+uaIG5FELuq2YR4dK/PFzQnAloEWr6yX2qL4ftRP
7KiXKvEk0yGtgeB2LDdVSne8ATvYCD6t7KuTP0AmARxlvsfuRU7u6k7fXB/m0tSemleeoAUoCSJN
RwBU0g2XQTu9VfyeWptC94mzEj8suRdcuphM3O0UXbTnezPNALqzex0PxVb3fBBc+Hg5rpW9FgcE
8NHMnAOBDDVz47LUqbwY64a3l9gbmjY9Gk0cBZHR1VuR5c4WaLbsMy8S+ZGpROCCUG+Jot/Iyxg0
X5jKlh9avQvahKAn4ktKzZ1nh9RZeXYv3PmI9FEmAtwBkYwKUWpdKDD1UTSFlvaCx30hd3X7gHmF
1MX1LbLguBAYIxIDASUuffUqNjt7hNArIyHI/4Kp/a0N+y75et3GwtZA2yC2BTRByEw/eb41OKEy
k05Pwmr6Ek07a7j7wPcBdplDfbwkVfgbyIcKtJ81FCrpwQjFUHdljhZ//8n3ld9PAL0oeyOnoe5B
npSOPiDTHxgBStNwg7NopBoXE+Q/ilwaJCRJ5uubuYvjdgPAd7oAJs5N2qrDq10+gC7CoaH7JJnh
a9pafXMhXYitOn8adz9KJvM+O3nRIXWDzjRT6CG4ep1N7xV3EbO22tA/GKMFjp0uC9rBm4Dry75d
H9qCLwdSGVTakICZqzRK/qgvMwIdNxyVqfKHIbC/at4WmuUfMQJoNNrUAB9QkzpGFlHmjAkJ84nF
eIN5931EQCaJ9inbKFYCxMURoevRBDsYwJDqbjAH4J5JCWM9tz/1Pfscx2Cv0gqU4N21mG3Bo6KU
8dfW/Ocn66Zxltv6mOHNL37k+Q/aontwo6evvfe18G6mRETrA7qHZ3m/JWJqwyldp4WyVSiaOECo
5ncgZhWA/F5frKXzaoJtFBIk76y6SupazyLTidCtFZZGF3ioB5W3p3aRVPDQ7QLeAfgzZbMDOWWV
pLaRP0bfmfXAxrUe6OUR/DWgeBzDnkAcjt4j6KDv7OG++3N9gpacPh528DSYIrDXKnf12A5OJ9E5
FrLvkty7RhjxjyyBhdsLe3hGJSuRh+cMyQTOB6Srit91iVbCNYd2eUFCPA5s9qgZgfnhwudTPcpZ
0jLnaKX5pozvY+9bKuPASEa0ta1kdC9XA7bADDhnqJG/UM8jWkhqi6bSPlb0Pn1Io5t30/nnlSOY
DpmN1l58vnx00Xa3FjOpyBdMDrq24fXBAIYi7EVaz6ulnVPRWcdKbpOWggnjCIkev2/uqHVX62Rj
d79pyaFy8UBrZ0PHL7futnP7yvg8Kas8dgbrqHmvjeUGbXrfFzeyE/xnkAAIzHU9YMfVpI9AW3Uz
ZRgkTT81/bGJCz9zVuqG74CG85oYnrbg2sT9hurbBSFRNQHMwRACH5Gbb3atKOwBKkeG9TnpU/aG
WUbDRFV8Ki1hvFZeTo+8qKE0qeU0Cqa8FvdG5/EHKDK3zwNDPtyfIpa+9Vrv7jtz7B/MdBYZKvvi
DrdMgcbLNtvXRqlvicyNNBhTvTsgFOFyY5VyvB8RO6KvyXR9zuvhToou/ymaNH5B5WkMGHPpWzaN
2lssLbJzZFKHAoi7p76dcrR55UmQxVPmlwyIO6eQzmbIelrucfEIIFSn+plVTOyHyjReR+Z97qru
33TQdF9LSM6CfEq7aYc8WHLXShl/r6Q7PbTS7dFp3KRVkIvG/nckgv7JdXmzejK29HwT48WNXOLF
ne+g2F6RwsJqN0c0uzrpoV3rKVs69Ccm1KebwaO2BDmddQQKF1DBZHf9UCz5L6QmgVaY20UuAoqq
wkyOfWwfCRl2qXaYmj81xGJNMLMTeXPwN8/WX1vKAYSahZnHLWxJ4e5j8gd8jDe7ewPsSehAQZ4N
QaBaLqJVXKJ723SOVOzqrRUfrk/WZUCEqBhefjaB8EHVgHbiGunCmLpHNGz0eAI1FvfpdDDXsjgL
aw6q1DnrCQJs+BBlojhL40ajwj2m5Id4KN1vtw8D44DeJiJlYIjnPXESayG9r9VJ7NlHanD3ZQRa
5CsDhurLlBvDsyVIvtIprfLOwClCrGx2jTgqrgchvnODUd/HYsrb8ghywuZlqOUddRN92rYpemdn
CUcfB/67S+psO0ygLnS6MvVZWSagbkRrOqBH/J673PtcwUW5ECvJm51szRKT7zqBUevgBQJ470V2
LmQqtKq/+eaYPfoslAJ6eFRZlN8f5xSieMVUHAFuJZbwUaLw25uLKzNlJQ4IsJLou1Qj+wSxtpnQ
gR0d0gRTpPncHn1mba4v/eXOmq0gF4N4aCFcAZC+0lnvsKMmHqiXBMN0u0uEBUSMKNyBw+lCDjOJ
YzmapMyORkHQBln4Nen9Yfz39nFA2QMPIWjLzNH8+Y4aK2mheFflR7CXVS8yXZmmy1ck8H0nn5+n
8eSEMNoNyWDh85H1fUq3Wve4HaKXpgM8d0/X2LOX1gT4RaSsZ7mfi5VHNcWRZMTu0sv8CW0XeTXc
1jGHkwcGD0D35rItBGNVWToDQTwD8pcfQSTNtX1VrfjF2R+dxyP4Pp4goE6ZQdTq+UhNkqSewfgR
vaPsSRA3+UI0kdxnlt0+mpEY7gyNOKDkHm5WlZpH9t5zYetAIakhcWLWOs+7hh+732jXZ6+37rLz
ryt+mEi0OhDW8mPD0sDu7sQH8iEohczS42iVApJe7WX0srxpGFzeEZDvQfrMWItHLzfXbMCe+xoA
osAVf76TjZiaJTWx9LJ91qJHYqyuwPyKVRYfzWtQ7kAPNdja1IwL7fUEqkixfuxgaxuXIOqJWtqT
gOSF4x1iNH99wTuvAnkBtF1Ad2/TwOtEg1d3JFMdvsHSfoKbvg3QNwP9HGm9YsdQPxexIGhPs/ud
hjrqSyZ0dwOOd3fXeLnml7rM33HLwWjon+Ohs57dyNIOLCkTcI8M1fQ6ejYY1Wilxwcel6ze9IPD
d6Ri08OgN8Nr0eEOH+x0ALSEaw4oKlsClaC2XuOYvowbEK4DdIr2AqDIL6oyJZNNLDrPBHM8ZIg6
hCjPOspAexyU8jEZUQC8OdKCQdQb8bRGlgPJh/NVnzzoNTXItR516F0CHmpm2vbmo4EKOvBkeH3M
tGXz0/7EQ2YI+eN4asxjnRgvVHafJnShXzeholxntwWPhSQ76K8AXFPDLTGBQKjpLOOI+BcVGOD8
/6mK0toPrOyD+SX5YGVDekiSRv+emVmysSIg2FHXb1Z+yWWeAr7TBRIFyVcK4Ity/0dccqONDONo
WrupvpfTTt5I1fs+VmdOGyPOwENCvf6nFNDxnNvGEU8d6BigercymfrlMQXFAbTkHBf3zEUM1uSD
bGvqiGMSRXzXGlHzauRdkkMkps4+GVmif5lq+x8po2onipHuk1p0zwyUy5pfeZG4W/k9c+ZFcRtz
PgZpALwJsI+UDUQ6Rxt4ow1HZoL2qe5Jvi3RPQ4+x2p08ZTDSaQzDQOjZRFCpUPzh45bfhwhOFyZ
m8s3kAXY1Mz9jn6pS9qYJDPBnxJb9CgrOCFwF3r9poq33NuY5PZjA1Nw9TNT3rzo58eGtyawmIAf
Hg37Lrdf6LAyFLpwFUMAaNaPgM83sdbnBljRVQloHOixJWBKIwyJO6sX4iWyO7oVdm5IyLkVaetb
Y0UOXAz2PZMuCoIVhN9MTVqP1uR1u5ZRA/VxCboHK4m/xLaT7uqmk9PK751/zrVdMHvOEzdiZXGh
NyQbj1N7Bz2u2ADRzO1TjoUFdSmomtDbp3YvMMkTyM3ChCyfDbQca+LX9a284N1PDailqww5EoqA
dzxan70IqeSDMwXesBJiLdzjZ0aURKZu9dowZjCieT5rfbbWmLi0ECez5OjnC2FLnC49K8ejS35A
W8eGfnX16fo8XQbVaDjDOujgS8HGVEMRcAtOHh1Id2xzOYCfC8Thgw/8e/m7sb34H5unaAauvSkY
nUqfIBYj14Khy0GiMRxNE2hhQcfiRbeiMQ1JknZGfxwHNDp7cXykrfMcAZZx87Y+M6QCUOQ0TVYW
6f1RoxvILMh8t6pFeem0cHED5TI/4mcchvKIt8xiNNFE3R0RNooMOLwA+OvOfOm7lbEsXMPnlpQo
uB7AUjAZaXf09K902lrJAx9f9XJnJXs345vG3qfdfV6ssRVc7vhzs8qlq0m7L7gFs8ywprsisa17
WfT9yj20YAXFOrwjUdsGH6ZaQiE0SU1BkamNgDOc2FuxRqN46R1AtXBiQPFwRdyOU5vz/igzrQmy
WhNBKsriVSuyYZdFhtjdesrm5DP4D3DQZrkJxVG4rkazLOswoNfoFSomrtxngVkGRrlHx/Z1WwuT
B8YePCg9tBkTJPbOnUaKNlZtcjL9WHWPrNkn3ub69xfmDskK0L0iBgSgSQ1j6yErQHFZ68eBPzK2
g9oM5Tv567qRxUE48AmYMjTEqjlDHQ9Vu0Rr3xF0AwjE+7XIa+37ujJJbT1wbs/vI/m5MN/MNUah
BUeASfr7+5VYvxOUlYWp0eOQpyQcWtAYUcCZS78nwkBPIvgnn0vQd6/kFBZ8KVIW+rtwHaTP1WtV
A7HjVCKyO0pyaNhDoW+ctXrXign1YuUxAfmoHdFjlvsEdFS6T80V57ZmQjktkhdd6RUwYUCh6Ydg
d222socXLLx3eiOonzvaVJSlm5daZTRoJcsINzdlnt2VUOPzbat9vb6PFw25gBWinAppdTWrm+m5
BjEjOR3dtr6bdP1BxAWyqNK+PVye2S5RLECDI/JvKvqvBwV7GbXojM/ScetOrxwABD0tn0yINY3e
9vqoLuNZBMoWKp4A4uMJpj69kijhQ2V4VWgz5sfGv1b0Mnbf7P4uhc6IswqxuZzEM3NqtUWAqAbM
ejDXTz/s/K6qhA+czfUhrdlQ9twEEr3c0rUKQMOnvDyYw+fEeLtu4tLnnA9D8TnjaCELkkRVCPaU
wZU+H3/9dwYUp8Ns2nQ6RSVPCrbnYLkl5crFfOn74fiRMkENBKjpi+086QKML0UFffpxIL60kkMc
GwPEqpxdBNbjlTVZmLAza0qMY3bRyEULVffUHraOy54TazXXt7CVDWT20T6BHMKcjDu/CEAlmKZx
6iShBAOyGwr+YrGgRxWJv8j49fr6LOwxFPOQOUG/vw6GMSU67EsO/aLESUPigBPXvm/r2HfWXNvS
pM0uANgg5JUvwIGmSHputgKyvcbdZys6fGAIJ19X9jChPOOM4uuol7wAcPRMKw29ztFa+n1pWdBb
Bj453GXg/1ZQOiWkUKpxoGlIoXvGHuL8jpXMzzQUkTftGp5yzZhy9pNGGL3DCR5Y5ncgEcik+eAU
QAGcBKb1J+JrEKTFfXAyOGUSawhkVpqNwWUCfXNR7KOPIEjjFZTo8kbAYwT4N8Bs1N1WcIfFKDul
YW632WvNmvbe0Xq6sqeXrIAqD8RH6D3Ba34e60muIK2RaTatKEXj5Od+DDzn2/UNt/Z9JVKfDLDf
lmnKwkInL3rxvcv1r9ctLK3G6QiUU0kqYwT2ESMAkzVhh5rs02olJL+MBkHACHwQ3AuYGi66lh2w
oI+FwIK33ZeufIiyzC9M3bdBRGryNRzd8oz9NTb/+cmKuJaGxEeK3UzsYSMrN5D/XJ+wpeNyOhpl
yQHscoYY7JxhpH0erU3MRt/zSr+o2QYPNz/VVirVSwNC2yFK4wik0Dqi2NMjSUs825MQVLff8zVP
s/Z1ZYPppKvSLBeQe9ZM/7lu1oLZpbU//fXK9uqmQg7Uw69Pe8RK/VavfmTkp4iPtyeLZsG1v9M0
L9vJuk9mWbj1bOg4aP+AiCT/eX3Z1yZKuSmZVjopM/H90oCwTGBvr39+6Rgi6YyiG7D7lwEsRGks
abh5Ek7c2RiA6JfQRAE//f66maXlwNsf6RkbHXrA7J/P0gAKXTcGqjRk7t7z7in5ZFAob+tGMLLf
100tnBPkekE8jZ2LflY1tKjYOCSRIeOwBGl+EoH8r9PvychfaV0ewHh1V2TtmhzywiyC5BX03chl
z/UZZXgUcl5N43lxqMUb7ZfLARM7XB/VwjYALGmul1lgXcJMnk9gVridliJ5ElIrfi2MO4q2h5st
AJCEDkCESUgOE+VEGoY2aKlZxWGU3sf33rjijC+nCHERmgGAGEIP6IUmuj6mrmabWh/W1Pa1eGwC
1xVfYr1YcVvzzzzPosMOAKjo0IBg+QXrjAlZzAFgPhFWmWs8oz1KbFB5gerEWDn7VhfDir33/OWl
QdST0AcMrgRXCSusiQiQkccCxBWuHxmVn6A5u/sndR67+thCy0XrpqCju1tXCw9Agq2GCgf4GVSe
p7zHBWpCqiAsnenQVuUxAVf/dRMLyc7ZBpgN8fKw0aWguB5Xl04q01GEeQllXM1PeRXQ+lBVIM8v
u6Av0YkegxozdXyzWJUEvnQZaB5Blyik5N5bxZUdDxxV15hIUYegC3ga02STte6G2uUuFezeTvrK
99rKbwxjK0sy+nGLbK9daFsTemhOXf+pUxP/O9mAL2rFwyxt5VlzCcgelJcugBYal0U1WU0Xgvdc
Ax03sx7ACA/EZ9Succcu7WaUx4AkQffUJWSBuUbOASHmITM2FfpQ+mmX042Q364v9aV3wVw7c/f3
XF9GtfzcuyRun6ca03lY2CMohegnquUrcfHSpAEMBZpv5DDgnJWnReKIlthJ0eEZvqUO8wXPgO5Z
2bJL4zg1oozDTZwWOay8C738UehPa7rF84ZXj/osAATZZkRbF6BzjXQUBUW9DyPLRXL0D0hh/Sn9
WZnOviEvNA8h1nPzY3yutf81qYQXBZoOZE1oHxo1RdMl/VIY/QdcyakJ5Zh3WRFVaY5RkemJWvfl
7WwiZ0OwlZWvI5Cr2wzfj8s/hfFPrX/k9yPritMImOiFeAbIRHRukkyEwh0Clmeb8nbcMUZwYkFZ
BBDkgIehZSLM8sP0ibqb208faA6BdQAcwYYGyPnpy3NiNTaa8ULWvnhBVK3QbM6/Tt21DurraClC
CHHBEU9565hJY/RIG6aHAt09XdvjgS+gGxW9Jgb7mdE1IYHFSxGREMBQc3fbBfQ/jSE4xAsPNrO9
N37Lk2dQQ/hZbKLHPN6m3fesaQ9muxJlLh1/9GchlkUqB38rEznYTkJBkdWHVn5Mfo7y5fZ1Ov38
bP4k1E+kRRl0sHD8gbbqfgKce/37Sy4SoRcI5fDk8i6qL9273t+Es663X9MeRQtr9Os1vuTFpTm1
osQrEDbtqaSYpMiV+c9cg7RmEcXWl6ZptedqoiASs8fIT6fke+rx5KgbsljB9y6tEzoTUffGuxyw
JsXjmKUNqaHJ7sPMFH6+s7Q16MfyTP6/AU9xOa5wKifOzT6swOcJ5mx3/6G9djIGT7lqNCdOyTji
VJldutW5tqn/XN8NK5PkKeuEXGKagPKjDzvnFzTFjI98XtdnwSykj/AuO9/MLUs7bbJGeOUD1RFY
uGtp5KXQZQ6ODDp35oCM6dyAY2Up1TyJw5h8j2W8LdxsD/57o13hDVicJ3QIAMw7w5bUKNUewAbU
9PCeJHpO70n9Ae8JjYD/+7xKhWDo0/96T+IW9/2Q77nuHe0M/T+1fI4tlEr7taBveURALEE2AMGd
qkDm5dAGpCWcp3dIObjbp7WgYiG0BjoVDQ+gW1ggbyVTFbW57dVh5pBgEC+sveub5o70kT+Vt8Oa
kON/r8ThOYbhKPuA19OgiYg3oVeZ26EWe8hiPJb1WsJnYdLw7gZyeBZpwk2qnEfSJHovO9mgWnXn
sC9uc7vPOvu+chwbt+0jaHI1oSigVDgzUh+un/clx4znHAjzob+EmVIRBDyJx2EUdRNS9gmqODMq
bTOSZ5LHQa49NUm+GZrvslyjMNXnW1GJD1AdmTlYQMozv/XOD2qUuSC19Vpw4gnAG/XSt8Ep0kRs
m4xvbfQwxXsafRP2j6hmKD0fBpcFlH12xesEfCBFDj3nTjCY/475eFcMrV83T6ZYSU4sOPTT36g6
dO5WorP7joc139bapnIOXba9Pv9rJpQNlORGUc8UlGGfv6HUZjTM5+T1v7OhbCIHjTpJa2AYVvmC
jGRhdP4qf/9CuIepslCUhu4HuEiVYFWTkom+YTwkRTI8y4JoR9anhl9ZaMYXKLptRqG9QqG4/cgG
PrWsbCS99kDu1qU8dAoWNObBrJ+9stsmue4zM3S6XVaHU/Lt+pQunfsZ9QUUL56VF2nqJG/aklow
aqJFqkW37O/r31+4xqA1AqIqkNLiyW/N9k+CvkEg6NN7vQ5ZzoO0+cEN2x+1nUj/Szvz9jyxg4YB
d4ipUYemuSO2X9iPqbeHQNn10SxtcuQpQZiCLkfE58omrw0rKppmqMO2D7r6Lp+gNLy9bmJp/yEB
R6GTNxP8qUh1Da3ALY9wueRg9rLoJ7c6ZmIztl+T6i5dE6tYWv1TY0rEHzGSk8mFMVP6EIbM1poo
l27K0+8rq2/KNItBoFWHtH7xiu+yOcT8N9cTVChX8iNL+wyoLlD1INMzP9TO199rge2KPMJDI/np
pOBHQEEcLW9G+8/15VmaMUTd6KybmxUu9rNeg0ltGDkPo07z/R6a3Td/H5VPbDDQRqG6/85HdrKP
s4KYU+UxGYpvOn1Ib1QGwDMW1U6k9cFMDTossIufTxOUPOhQ2pUM88fE/uGYbx/49e/FHGDf0S2k
BCtph5dlzbwxjNM3iO/6cvqIAQSq6EMCWhUJ9/PfP+L6demkj6Ew80ADAyZfC4To7GaV+9wgqAuj
7omXMF7+5yZcmttjwW1kwHuP7lKz/dxE/M1ImudROIED1W7et4/gKoZAfPpASve3RObaHfE2r6YD
g5yYntv3adH+rk07RL/5ywfm+O/vM5XHWQLiFOAMDRGaSJaTuvbXoJILWxyJ8VkFAVOAfxQnZ3aO
PUKkXoSO5rwTv3XZyirO20CdYtRI5gcm4J4X+VLWQMm0bzUR2tNEA2k1n92+ODRN5ztJBowzHzfX
52zBOwAvg05uCnINwECVOeM6+iE9kQ5h1IL0F7Ljvwa3cYK0ze5GPvx73djS/L0XT6CnBHWe9w12
coRjHZrvvY1SjeO38tGrVjzdwh2EceDDQC+YIA2YzZ983oismpnc7cOp3pZsN2gbcy2luTRduk5s
VA8AccdBU0wYdecWNBehlPToJMVLz8AKMeWfxmqtSrJoCkIi6FYCESWO27kpxjWX21MhQmayb80E
xXeWf3FH99D1xkqAtbguuLfRVOoAnKO61hh1B3D/TSLkde5va/zn+rovvUAgQIzOKFQakX9SE5Ge
CQcQ9cMAhmmT+qQfnkbSPFEjPuB1Nd3hQbITNHu2mLGXefEBtwAmAfTqQXMb5aY5rjjZFlmVD4Bz
9GNo6i+29Ymt3EtLuw6FPpTq8QYFgari2SHqQtpikEPItRYsoj+JeYzYSo1zaYEQcqPhG1587l0/
H4JoeSmRRRNh3NmbXxrqVdcXaGmvnX5fufzqCdljD93ESBCyu6krwrLLfg6Z+OIBDHLd1OJQ0CWE
dyja5NBZcT6Uqu5zcPqxAWR3P6GOqCf7699fXA5UmuaSMHoJ1UsqjehIwGKAE9o/6u2DkR57/oEN
NRez/teEes9oSdt6EjLTYekx30wK313ZUkvLATQ+6O3mvhPsKWWOpEa1sQMhuxXt3OJZ6s9DfyAr
h35pokDNPHOYzhHVxaHP7H4cOwhL9PqL3rzwdN+uoQuX1hpeHuTCmK6Z3ex8HLSVTZVa0FXW0lct
6MfP15d6qY6M5xP88Vz8AyfJPMSTkz0anIDyoiHh5DTFN+jtRpvcdOJ9nDaGT7qp3KKwJe+7KbM3
AwiCN0XZNi/t6NGV87MwUKjdAKEJXlNAQdU+obI2JJirwIdJJbLcXucX7fb6WBdirzMLihMbez64
9ggLTbsDnXasfY7oY4YQp/eL7HEgKwNaaHEElP5kRMoWTMAk6oDUD+xtMQ86+UYKY+eg+zuLoKKw
i0DjVslPcSd3fRkHjQFdSB7EdgTmjn0sRkishxVZgxQtHAu8YhA/z0K+6OJVPK3jlpWZkho3ol49
Fk516OxvTQSa2jH/en22l9YTUTrww7h7Id6rWMK+IlZhRkiRtyKwiq2ZrpG+LZw+DIUiHQeJuEvh
k8Qz0A3rIFaJNTdo9KdceyZttbKKC8MAE/J8MvCiuZTZHQyOYImjgDmyn7lfiW83z9LZ55U9ycbS
YU6eCgAH44DvKxBF3W4AwRY4D+aQ+wLc1Y5itNLK60Lw2bIdlf/l5+f9duI+HCaNtIHCahgn0idH
Ya3J6izN/+nvV7ZRDrUtp86jLkwn15ffJ7ZWAV/YRUCyoDYBbDguUxUTTEykqAYwfqCVNBhdsPk8
dONKenrRBEUTJHQucZ+qCDQ5GtUgMzz62hpy0/Cr07CtPlAzmhVW4XHAVIjGGuWikGnqpFYaj2Fj
BeCJWCM5WFqH088r4VMMSiw5edoQ0nhTlcFHjhnAISCsmlFaF8xFuXB6MugZAsyuRj99vVmJN5aW
AKUu8CuCHQmo2fnPT/dpUk1AgkJIAQozXezzIphu57KYX5x4bYAddM7gKCZEMkaZM0xIT1jU36IW
cnvUZ+PhDKn32RUBSHc+BOHGZi/sbgz1Meg1nyUru3R2Ncq7Gc3AqPhCmhBEGc68A06mCE9Cm405
VjiKnyYkv2ujDYz0ya0eGJpNs3GloL5wE52ZU6YL+eJp5FE04GAHv8hPLvza/siMgSIdlzBqXBct
prloBQS+YaLLd1OxT16vu9aFeAKdvzhtaGL18C5S7vdOlCAEKJsxtJop33tTqu2zxOV/9KmGuiJ1
NTAZyiJ+iKfK3k5Zk9z8okGaDe8ZWJ/56tS3euZpEBKfczVD+gd8t6N1Ow783ICyREXfdRb40JEM
epH6QzLeXZ+/S5eCz7sodSJ7j8tJrdKXlCL6zPCMcQbUNs033VrZ0fPvO9/R5waUd1IvCmuIwAwe
mi0kFbYtO476ylNpeQw2IvQZAHyRkxzSpHE7aPKEWfMca8c1GrSlESBNj3cSaOEAnFWcumZa3VCI
SoSFmT6OAmwrCNdT5M1uly1DTmHeypDOhJKB+jpuWyDQrZb3YUGqrVOke4J/R7mWkFmYLvBPWlhx
cPIAlauEC57kaQn2uC7sjjZaMHWyllxaM6CECx3TSWnmBgwM4Od0Iz8xVjbV+6NO2VWIE5DgttDw
BwyzYkLEXdL2HkywKtlK66W2vuT8X2v4VsgDMXs/7hofEm1BzXO/l+1GRu3/kPZlTXLqyta/iAjm
4RWoqau7q7rb8wthb9tCIECAEMOvvwvf75xdpeIron0ftmNHdARZklKZqcyVKzfs/bg6RCzAixnI
Ji/M70QCqtRGn/snre5DHwNrXWcFW7GgenjRgmHd/WPf1KDF9Lp26DrhnUxuhUDYbcrKfHVYGb/b
CCCtheYGxC1oPFabdPW+C2zOau8EdtLIKDAUahDvdgMzeSRI34CsghNQAbR24rdpEmT+qXB5WBVW
xPSVyt2C1iG0RlYJYtD86yjBkUWDXtcMGswcF3Pfl3y/pb/6vmLIPK1KnEBmwckeI8Hi9vP7z+Dy
5yuRBdU92Y8Cn+95NBRlRP01nMniBoE0Eg0MAGbD2l/HFjURPWcg7Dk1RREVBQC6a83eaxIUX9U0
Y9XXJiSk5cv0Cc/s+1t0GxzBx4LgFGgZlM/wTFAWYPK29JMUn2+yp9HW8rCmgQxdzf2H+t2+CbQD
COz+QnEvhSq7hiYCEAs0eXAaavAHa3pUrrX+LF3ySwnKroncbMbAgYSJbUkW0fZA3x+2ogYz9xGb
eJQgxavcjSHN8rZFCf+EcQ2ho6Mz4N2JBpwLjDFYTw0MyPNVn2JViI66xDthStPwQZC3+yd/G6de
f14x99zpJ8eU+HwJTiYAi1Jny+tD7r//rNHaCyqUmXUoQFx5rWCUWBbr7SI56RVICp6d8vv9ZSzc
j6vvKwpcTSWA6sjunSYrCuqt9f73IV40aCFAqgeJnRt8rF1O8ERTk5y84TULi+zd77frzyvbkxFk
MUqJz4O5qutCf4qt90ejVwtQNohJh9lTBwlofuo27P09QVjAPFzeBskOcupKokciU5aVnkjg5/Tw
YOdrc2kW1BTlVESJc08t2POUa+ZTTU/KodFg/8omLAmGFlXluRVWiOrQSpFwURYwBLM3RS1SBaUZ
LmWgh+sR7gY/2u6rY71J86u2BodZ0lg47f9IURMaJgbs9G0BKZNfxK4MUI7+iyOHP8Klg23HS0Sx
rwMao6jV9ckpdosu8sXaLNXlFfz7fcW6jjx19NSXCZih0pAcrekvHISNbjq8oQDjh3opL1CALbVc
og3qVGrf/fQ7je/bjAXvcPl5X3l92K3dJn0O020MR+b8IM4PU1uJppe2CFUN5CXRkQBIhLJF4MTl
rSV5Alb6amtM+hOpjA/3VzEbaCVen0mkkfOB6wZaeP4JF3kNk3m1WaZBcKpztP1NHokK19g4VbDz
TLIFtrKI7gtcuh5wQ8gpAiyE/5RTGZzOIdLAmgzNjto+D30rB63VuU5Xws7Flf0rSK0NTcXAOjlA
kEZfzf4lrdrYEhwEvcFJS9YM/PKqAucPZQ9aRJVVma5WjbYBZbbExt3IPZuOo/fz/s4tagOwgv9P
hqpwAGASh3jzhUm+Jt2GTO9n9p9RDciZoHoKu6W+p2vMNQVJKqLEiWVICYUcANr7S1g4E1BzIN6Z
87C3DU9dYmW6xir3ZPkfs3pfg5U0Tb9kGg2dakXUwm5BFGbSzDSs86SSa8WuutwnTSndU/fkm29O
9/X+ShYOHOVZbBVwby5YCNWrWfsayf5MjLGMmBb/FGX14PfnQK4N8/qjp8oNBSf37H0NQGMh8Xoh
Jib3MJ/37mmQ1RiWU3bM0/Khc904zYcfQ9/rB+zrR9Pp494tN+9fJtrCkST053F8KjadlGw0qUi9
kxzKh9Tep89BtSVF8H5Dh1F/yG/P8d1tAhptEHbTVRDTGTuy6dZmpC7u4eX3FWVw+gEpnATzfRqz
3OTDzmkPPcajjQ9VzUNS8FB2+2SN+2jBQVwtar4MF6Z1at0qSxosSju5wSfg1PpP9w9n4TZdCVCi
JiTcBk1aEDB0Y6TnwMUi+5VyGgI/if//cF/awoUCLzxweTaMN1r5lRgqc5skNVxcKI2eXO1bTdcS
qkvLAfvMPA4HXPY3E7DLcvArdGRrYKh0Q558dEgfOs6wNVi5zfN6e385S6dzKU1RiTxLfIFXq3Yi
poGhvQQEFSQ/gjR4ZduW5CDknOcowOrd5A6LMk10BkrzE2+mQ8fbRwqqipytle+XNg/4UjT4womj
DU+JRurA6ifSYDkmxTgedJ6fkGfpMQJG0Pe/xQAnRw4NEQke/Ko90tw+Z62tgQDLrpHOi/JgxbQu
7BioKEF6BUoHgLHt+e8X96YLmEcruwhOhMVOgJm/G2Pc3T/8BV2+EqEcvlfWpkN5iZTRS+qCiXxF
txY+D8qrmcMDhahbJiV9qjW7q3z/BMrVQ1PxTVGkKwnIOaBQvALqgaikIXYDGl49hQmx7SBTvJgC
W4sC+yN3Xyp3awXo8PyWtM/taufV0pouBc5/vzgVWk0DxntDoPjSEhbBB6zo1cKxB+jmmzugwBR3
UwcmyCRwXZQgWgHJkbYP8lCz3t597ID2g/UQ9TsfQDolSpN91pe9ZYEo5GHyACzZ3//8wh0Eh+b/
Er8DxqsCKvGsLCYiDHIemtKKOuGHdTrsufypWZha1znTh/vylo5kLhPM/YOgPlHLErUxtAMwSem5
94+Y0GUe/uLzoFOZm/lgKT3F4KPqTAe7a9Kz5/0aRBYGKz9/6cDx3f9+X8latHTk/pjw9Ax2+jFy
Rx7TRG5GQ66ND1wTpERQVQkGmrrAQlB5FCwqWNTKlVfNwmxmdAgijYepq+i3vyl3mpPrU68FTVA1
kG3r8UeMId93gxUXvvnISo+FqLfF6DasQ8yRPKdGgFTvCBqQ+2e2MJ7v6neor56MkM6aZELOtqe1
p9bKnWrDLfMlCBLw8zMn36CqwY/2gCDcF84XRlxxnEAbHvJmNH/q9Rpx+5KhutiYPxC7C7tRz1Ph
vAobA+e1Ra9jKNgHzAsg5GzOdHnoJeinlZffQh/B3K6JmryBwXrODetkhWiy9FxcjAAnD/6cb8Av
hZ5Rvw2gCwltLtud11c8MvyaYB5bwEOzohhY3HUyrJtiiPWW1zElHY3xYrbjLKPsiMpVsw3sd3eB
oZ8AhWqQMKHKA/ZqxSaR3qbFhAaqc5KNH1lhv2Gawoo7utH/axHquy7DW9zpXNglJ30Myk+aGzH6
z329uzF9igjFVtCkbrK+0gmYLEBV1/7s0i72QL9Dv1DbW9HxxeX4qCShExiYR9X1eWinTHTRknNl
oJ+zfDDH3yL5/RfruZCheDsO1J9jVR05i0GLixH8sf2PquFhK4+DtYbimqMN1ZdjMsn8mkQh+abK
J7IMTCkgtT9Xfv/isP4V0xBPxMnjIOArycmbvfPnm/GvKGVdhiRuroksPdeehYD3ewrQZZKvGMMl
vzTXgQD7AOIKuNTrUMEbJ5307ZSc2tKMHLavyrVYYU3CvKMXRkVLBifBNJnkJLuzHDeZ/+n+8a99
f1b3i++LJs9S5uL7+q8iix25EiisfV55uI26C8LqBp8vE5RkIpuvPKeXFOryABSb4raZrhe+kZx6
99iyEeNAkyjPXpi9Ro10c+2hTuBJQcIeuGTUseaFXuxTmWS8MP0kOTnJkxYceiOL/c7AWG4Q8a9R
GC3KgkahdwmpfICHr2VRa9BR47A1LCp9ClL0gvEXLkZMvjE25vtnPc1t7CiZzVBgTBVQdpDXTA/g
LbUTSPk2PCs23E4+p5X2syf17r6uLR4WHtRg+Q9AZqEmeamsuxKz11D7aGlkkUezHTcmeWRofP6/
CVIuTe+AuNiaIMhkDxTN8kwcKkdgTseK+12yMQFQzeiPAKj2JlHAbdHbgUThYNLSAy+yJ0yM3bcj
WSn7L4DzgW2+kKMoRN/hlZoE3VxUCz6kOf3eUwwe6sxgYxXTk0bNqMKgsKq1tkLXd8IqvtzfzyWF
xLl5mFyI07vhbSCOxkpUs/AEy2VY8j7UeB722keG9G/5dl/Wn+Su6iMuhSmLrdxBVOboJidSYpQa
s22CaM77yTO/e7ASSXc1F25k1VSPNMtAa2IJAr990MzmCxoVmlJgoD1gVBtvNKufNPU+a0Zx9BMX
QdnUPiauWYTByMxHxwCIAnOysq1gmhNKHTwJFZrIIg2hYuhMIogLhJCY/FKSVzfPkwNvm+BYjKUb
BQX49hDpBFGZt8m+0ZMOca+dPKdlBn6o0QiOASm+83xojhMAdDHIdLJdP9h+lA95f6hLu3oeXdlu
klKYkV+4yVOTs99DR7cd7boidPqiifTMlc+aaHnU5KMXgtckCceyFQezQyEM7QP2OIQFO2ZTIKM0
GK2oSlCZJm5GNpVNin0u6ZdRE2mMGZv4we70A9FyExZ01E4JuHC302QHoWz7dGdPBdqzraH/7VC/
j+8f640KzWETuohcVEPwJP3TJHFhPy1ZmmXTMoRNQf0PmA/Epu7GF08znqa6iWjZrbj/G8ejyFPM
mqsPyWTklJw9mm5sP41o/zeB4NwMjkgW2H112IfJM83lqYaUp/t5DPRIFEcHoOiJv4JM6/7mLRnO
ADEGeNOQZLlhT6sxcyjLNB9BgAzt6WUbSfPbfQk3lmzeLqTTkJQAQc8NrsVKoNOdgE742rmX30DN
WHQrF3vxRC5EKB5U8wEyaY1JOzEWVVPI8/eGGsoSlFjMHlG8pQ6+D+rlY3W+vz+LPx7lgbn1cn4I
KeokMowas4JEO+k07cKJeU+a36xskHFzzIrOznfo4o5MSWuiDprhRTtg0hQmhJdbVP2SB7+zUaUi
PSq7PiaSokDNo6rIxm2pm80OEz+zyDE4/UfnwogtWgQbZ8rzMdTqYK2ZaVFP5rZTPPyxEWoixkSP
iu+BPf2MyWsxMb/1hbmt9WTFfy9JwRAdcFPMBI43dK2YeuaDiQoBkG9oOzIcHLBSWd5KNLImxFJ2
m9DUns8VWDQSgWT1R0uH7/qQHu5rzpoYVe2pnLhez1lx/+OYn6vpuVjDLyyLCDDSYJ6iccOmLPHU
AWUEygmSyywatW5vDDILMYR95VyWbgGGc+rIis+9JWoAZ1uA33g2wCXubnA+lcaKEVrSf8NFagk9
jgaYIhX9570GZpoOFlWOwbMVGHtCrQc6prHe29FfnApAmjB6mFp+k9qHTQeNUOLiPhtf3fRn4u3T
d5Mp4zaDbVjHsGckyRA9XetXijq5SM0GtznfJTS2zQ3hm79YBXLRBtrS0FqnkijUtWEP4CrSTi3P
0sOI0V07Vw7JrmzrtZfu/FC7isoQf4K+E/YGTgJJJOW2MB8j6ESFTn2jG9/yoHDCriJfppK+IeXy
q5nwShl8Y42fblEqEr/AOM/AXfVxUqJfFYPphHHiXboh+i4rh9CpP2XJpp6OE7h27+/nfCQ3i/R8
FDNAqgDtUI7M8ROiySrQT0n1m5RgVqBJ2KMt1PKONegW7wubXcaNMDBTzIjn+UopLiXRR0yMy0pM
iyr75OhZeBONVLJtY4DVytYyUCZ7zsYuXBrambc25m3BZqACPb8usa+3VX2w4jZ9TjLjJA0R6eaX
pnlNUm1libfVaGgN3gwI+5DwuaUyIhlPA9oaxsk3X9LJDLv+waz0kMht5sUk2SAICPIf9/f1j9Yr
GwssFFqY5tKHi7bs64snErxQGKudk13l9QbDGcFlbmnphtZC3xd6a8VdYXzMp6KRoddM7U4KUUbT
JNpffuMPsUsr4zngaRMG3OvCXHfFzmzS5qu0WvFWNs0UWvWYP/U1OsjgpcxXs57KrUEQGehjAUWt
B/rSjO7XYayL/eANZqTrndzibVFEHkhPWFwxWm3cRk+32pQPm7ZG/2QI9hASDTAlp2TS3Leu8UDR
ZfA1INTC0QPjYCMJC5oK1GqVAmoqBu5TdKmdhFc8dYa1NXL27E7p9v453N5dMBLAjmJ4LF7GKHNd
H0PWGsVkZA6KKm4b0u6ZgJNu6MRT15g7p0KfpViJn269EwSaMLaIHNAZp16ovsxqUXI/PSN8iXPe
xu3w6f6SViSoSwJjmyUtEaAMRZ8A+Apd8eu+gMU98zFDGl4DtRXVyo65xXvwNpGzUZ5YjanKG2LE
Qf6h7ne9s5JVuFUDbNeFLCUw4X2AwNFCIjsZN8Q6euzNXusmurWnswj4c3gNIF5V/zSYWpqngUPO
U380si3Ln3S+t0+eHd/ftgU7cy3IvNY1aTckATwK8yQyGeoABo/6OQteKHssdflQeEB1zlRdyd/o
w8X6FKeIkUHEThAVna3gZeIRL1ZM2dr+KUeExFg196KTc0M3nrlv3KgtI/kLTQb3929RDrgl4E4t
wIZvKldao8GbF9g+1yN7lCo/8cH+SKUtQjSE2IdMI2vluyWRgO0gIzC/Z6HT1yfWg9KKe4Mk58Ap
ybM/BiROXdEdGcXUiUxOwTbo8+r3/XUuqTxcLShVESzfBspNa5ttnU4QiqifNz/QSfAjISstIotC
QP2DXgbg32+GjLZGWwl7GMlZb3+IAA26w8eBrA0zWbJEM23KnI2eX+yK5jklOE0w5R2Df7IWHZ88
XMORL54PmNwwoQX19pvZFaXvtZpsMXOmCr3hSIOjXcdZ9Xklfb+4jJmCHKQ/6F5VS4JeBWxmlQEJ
4etfs+YhrdeAnksGFSr9HwFqQRBGzu4nkGyepfuTehtSRBaKTSWGmEWYz3RfuxYXA6MNxiwIvGmc
7gAWCjpB0nOjPWgb31+5pEt6NaeZ0Tgwwz1VJhtRFVVXAox5ql2LhSO3gChF9R249bWo28Xduw6g
gEX6V5KKsKqm1BKkQrKjRUw6tS+yEBHyHyFz3p1VwTMP/TrIaaFd/sZji1FPXDnCBfmkyjG9ZPSP
KcjNX+6fy5IOXEhRvXbhsKArMtx6z2dfTUs+V52zB7PgG8n9PQA6UZD/vC9x6ahm/OA8bxa9GGpq
sDZRQB9duCNP7IpUhMSMLHtl75YOCehrd2ZaxDBjlWbAnaocdZ0U4IJuCg39uTD6MPfa0Dc29xez
JGimCAUGbn5mqjGJ1FifDRUEgRPuIakIemltbTcIPSbVtEZvtnCHEC7M3A9QCjzN5529SIGRwJWE
FQFFxduMEF17RnR/NWsC5tVeCAjoJByp+/TcO3pEhriSf2EGsISZvR+sNKiXKHHvxEmiVcTGRLus
DDW9DFeUa+E8AHwE/wPopjB0xlRWQFCXEL7EnMkqHVkocEUrE5SRRP5q2u/3N2sprvKRaAHyAOqM
rlnljVpMWd4lGHR/TmTy6DfVL7C4R6ljb9Aug/mmoDRqsoeA2xtRybWGwfnbihW6lK1aIZcN1CYV
ZE/ahKrEY9EMUa8fhdZvSudr3aCE2K9YiiXlgM9DdxaAv7cTGxna4gPCSnquKQmrcTfoazQ8C5YB
KSHoBhDu2FP1MrVlHwxB0tDz6DkRgp7Q7p2YBWvZmkUxhgOOQNtDtKMCS5GYGqieT5gRarkPRmdE
wITvUzt4d5EFCa45HwjqCXSAqbcVPsr932mdlrdvwQezxuy0YLlnOgW4PJDmoCCuRDlFLXkLrczP
U15ETr1L5N4sIun6YVXxsHC8FeOwEPSAuhHd9LBzSCGokDKrqFu9La0c3IBVNGZ56HZVVJp7LyX7
xluxq4uXC1lUkAegXQ+kC8rqKpE0dRbU+VmvCCqqPEpZEKbSgFnqQ5OiQ7Y7ieBX4aw9y/40AapX
C9QxKE+6KCzjn2sjSAfPS1uzzM9BHXhHJHpZCCI++yjYMIQAP6DPzuL+A6mrKkpoJXaMd3konX58
8N3iz4Svx4Q2WROiYSJ75aPZxkHnBpu68n+l3sgxhMEGmgDx60rAuKTY6BtHh8jc3niTNCtNv3P8
lufwevmHyh7PwB/DTVRr1Iq36MIAmZF/BalBg5tXHOQNOJzaDYaw0umhremjhxdshWyr3Bs2f2z6
Mga6MDZItdUcdmjRR3bfAC8ZJGSxkFRHW8w8uu76oNyyJpJrTnEee7HrU22fZitauCZBeTl7A++m
zoMEVoFT5NjZu/srWDow3F2Ek8ANYCHzlbvwt1ZTWwzXrTh3xfTQgHU1lTti/nNfyOIi8HywTVSk
kKCef8SFEI7hKIXlJwUYF8yw1mJGf94XsGSIwAP9XwGKz6W1baU8h4BmqLcd6zYgKe1BUTH8Bq7/
oW/0IhwLLY3vS72F2kIJEQmhJgLCVYzNUEKJAfiA2s8CBkbhKrKAKyCuHdL8F3qgQ+E9IA0eSJSf
2darf9JB/MVdu5SuKF/HZAnYicfOlD9iat6msMjWb1cgNIsXDV0j6HSfe1eRErg+OzvPQIadkQI5
lDa0gVT3CD8kaV2ECTMPPfICedLHsGYPGLH+uQQBkT9kTwAs/rq/2UthFUh78QjBvZ8xqte/QyBD
3BV5CUWtbfyQoOEbjQi+oS5ywCmxqpWrvXAxwEQCLmI014EZUfVtWonBEm2A3mwxlBEY4yLqvRpr
nUwLi4J5R8ZjzofDcCu3O9DLYhgHONA2Q7/8oAOTPPe8ouwAyoqVfOLCJbySpbgzpLGdIkn8/GwU
W0BKVmn+F+4gljFTOyC3ewtUszoUB50hZRiz+EoNZ5PwR8F+1+ypK76hJL0SCtwiq+fSzL/i1Fgg
6ZoGSUWIQ+nCwHD1+mAIHy76ydFRExie6AiI9HfuI9c4vgnyOg5DXBroUvwuk9+lu9WC3/cVdHF/
L36QoqDWjHb3BWPnQW6nF0OupBdWtvePLbqwobY1+azRcnYGeXEUTC/Cf9XrF1m9kuQT01cqvcaS
9l/urqIsXmm00g0opFEejdOXhhz5+E3XfnH/2CYi1JIjq9owATSqyk7A7/koaJf2y/0tXfsV85Zf
rLk2EL7AtbOz1r51HK1x4bTGSrJ4A2FPwKk1x8revO0XIkYPY9SmFqeWOx1gGdrW0dk+D8wTuvj3
f7Oaf0UpUV0X5KgrFBCls2ORtagmHoT4el/GQoSMZANGaaOqg/5FtRkYpWhOSwfWmoOMAcMdgt6P
x0e0mZAVQUvajjgcH7TB2u6oPBb5gJYc4cP1oUGbh8Zar8bSsVx+XjGMQH6IxrSwjjrbUxbr/lOL
jpnh/cFPAFQ43DcAAMhvKsEPlCIQljDzMweGgR36Zl93K/5zSYUvRSj6xYJ24lUFERVG6TLyVM2x
fLGWEVw8DXRfgbjEQF1KRSTrGH1p94aHB0OImcmE/YXrQDCPnrh53CBSP9eXRPOzLqM50DE178Lh
OXfWfv/iLuHNgIInXpHIi10LsLs2c2q9x7OBFHGObhwmH213xZoshWszGxtqqjMDq6um5NDyIseS
YJc49x87gx4qXT75zhTxxguRR4vMWtvZLTHCrC7fGreMAOdc6ZZcUuyZCmDOECMJbSuGtcZ4AN73
BTunZadv+yZxNgG1gAMtcqDjXbkG112Uh6h7Zjex0Sir7Ky0g9JuOCswmOzRHpGZ2cn0CwpV983O
LYf2nxEe/4qZf8aFGQWTP+jph6LAsvKHoi9DnxTPLE83pe0dU9sP9RQzZZEeSr3pweLmQZbBRtry
uyOyr8Jkzx3l6A5zn9za/7Dy22bHq7ymQQ2FsbZADWHmg5rtnVNkpj4m7Iys7z9uLQQiV0DaO1ph
SHuuy1DmNnjC9BGkv0b26Lb1jpNxbWLL4kFc/ArFlxl6MgGSil/BRhJ6nyYwbE1aG7b2x79a7swz
gVIHTl25rCncM7dqh52tMXvStHKnM2NnpXDaWcl3rE+f3cF+bbzxlBflR3dcC1SWF/pf+SofEEvH
2vQI5AfDmzW8EtDTN5H5Fxm0ubAGL+fNd0k13bTCCC5h5yVWWUeWeC5dPdTp9v5eLpmlSyGK8W5t
gu4LRsuzdH6UYq/JfyZzxbQuOWywomOMC97et3XWuh0DjxC3OJso8+v146gFke4Oe4091I27sp7b
RgVc00tpilsVsh3suvSKs5d+Q2knlD2mcHl6KK0mDrI0Ig1GDxYPtv0kh7Xk3bxZ6jW8lK1YPl7b
XC9MyM46J0R3oQzSKHdAEYHL12YfUZsL75/eUgLvarXKlfOQA9DTxi/OiZFvh7YKuf5mDCVYPV58
9MOO9cawp7Dv1pA1S2rjgCUbEFw0fd6QzcqmIh6bR4uwwY186wEjgo1urfdwSXGQ8IfOIHODYFRZ
XM+9lo8EFreemrfJQdtDaTwIYKFCMngHmqxiOJbM6KVAxZO0zNCq3pof4M0WjBv5BGruuPV3NAdW
PJTmC3P3aN69f4aLWwl4IeA2eFKiwHXtV0ZHa43RJ/TssQIjtb5r9C23D/dlzDulKuYcDswlVdDn
qEVuy5263powrlJoUb6rzM1ffB54htkFoq9WhWQHzCYt0KyoB4FXrOBPdfsX7wpUPjBhEfk1FBQU
TWCuCMREKYWVepXVQWtfk2wlalnaoj+W1sXUKSRhZpt/4d5FJYYM7Fj0bJbHQn721jjklmwDgqHZ
X7lASKtok2SgZpViWPO5JOm+8p2Yd9oLkkCxy6az1chNMRWv94/FmlVHPfZLmYpqZWAVMGtazDLF
lpWg/nK9Han0uGvzTW64YOPxgURkMfG9bVVjEohLY6SdkWzGe8oHTxibQMHqbX2BER0ifSx4digd
HmM1USrSn5mdb6jZHUXCI62o0Y+INrc2OFqJd6htd6MXU3x/TUu3BTqM8hhyI2CpVI7Jl+NEhkDQ
sy0PHfihq12xRiW0qAnI4OJpBKuDGbvXmoAoOXN8yumZdDGySNra4JNFF4W7/h8BannWrFDClhSq
hqmsoWMdxgYTMEEM72ovzNu07YvQ/mmYCHVwS97fvUUlvJA8G8ALJbfMsQZaNqPnTtuIqQ4b7wPG
NHBMeaxE9H5CZbjiy3Uq6lckvWsSk9FzIeSbABOPzPO1Z9ViGudSiOJz3QGgS3TCoT7s5vuydUPZ
OGHuNiGl9sEtbLS5TV8Asfhom/U2K/wX5nRgOrKidDC2Vu9+ur/DK8qjEjnKHDUpf67fevTRAY1j
QtcIjBdvwMUZzn+/OMNqSNAlOOFSG20fjsl+Eq/WGjvUmp4ot8wVaOj0OpxcVskosT+M6HEk7DDm
cptX/6Dj8P+2aUqSos2Fw9EZT89ad7QKgrfpSrJvqdwIVcTLHj1sfyrr15tGsjJLpwDHQtB5KZsv
SfYBCQuMgh+Ml1I++86rNrVopf4o+eeC1SGrNmCcjMDBEzKJWThfjOqHGLZlvVK+Xmi4mu/Ivz9M
MTZ09ApSj/hhufssK3R0m+B5asCWdkAjacytKRwqzPT6MfGfevld1ts0+Z21h1J+vX8E/5979J8f
grmY1zsEusPSoAxWj2FUZa25zwMghCE1yq2D2GcSethaU0zsJsYwsx2Q6pGNnzvm2d5I9AcEMT/v
/6BZxW58F+hEMS4IXvMmcSXHdsr4OKSYFoTuB3EYSswU15K4fTe7/GylLgTNd+HiPk1obZ6MoU8x
UHB8KFH7bsvmiBnxKzHS0pUCHhModHumJ1MLhEOmYcwWg/8f/7DLv7RuH3GHhG6WhT0lO5ak4f0d
XNStS5HKLZ7GlDRTA2vPQMFDu23gfxuQ6xbBS47O5UGfkBZI46H9MtCt2SA3pA0bt39uK4T0wVpD
/OJTBZD/mcsMWK4bpIaBGSGMN7Ap5fR55LshADdzv+84uNNoKPl3W3wZ8hWE2pI1vpSp7IBrpgw8
oTAsTkD3PEyndH9/jxdP9WJRiuUqqzYxphyLcnqOHl8/KvnXwNXCqRWxYb917+b0hLIihJzbxVCw
BG75WllF22WDhwFLf+Y3yXqI+8RBEah/cvX2NObmyvKW9++/4tRIxTJl1tkmNEgTEQduXu7ub9+S
LwMrlY/7DUQSBkJfL6fMNeQldRgdExhiR+4c2YWrw7+X78GFFCVEgC7bXQfsxJlLVFjGV9s9lkW+
E9VmaN5K+Wpnp8R8zCwj9PgHXiF51r4OYlsUh/urXVSWi98x7/aFpeGWZ2qJwO+Q02PxKcgi2Ya6
tWn8R9fb3he1aM4vd1aJEtpON/ssg6w0/a6xF+n8hP2k9Es+Yspg9ql2zmLcudk3v95Jj4cOnRu+
VgoDi4EuGrvwO5BQB7Bf2fhJgIq9ynA7rPJFFx/1sY0ysc8yJ3SAPQsSGqKBKnTdl2ztXi7V9JE4
ACrdAGjldt6uP/GJkslOzwXr642wDf9VyPFb5vAiBFnuL9et2UZPjWTruKBbM1n2m45m89bR8kef
tWuJmtujN1Fgx14ANwRCIJW7xdcyEIiXsyFyxtCir/7kY7JiHVbixcg+2cNaAHfrPa/lKcef5d5E
WnR4nWvzBbw3aa+hi3DbteaKj7k1EJATzLR4KMoAsa08KNJECsoHIEGzLtKqMPHfbSCuv68YCE0X
GYgN8P3Oj0j/enY4WVnB7cnAosL+oKYEjkcgXa4vpdcPXtGKFBbVbjY10c8p9WMN72MMzd6yJo8x
u+l15XLe7tq1TGVV8I8N+vrmlI/uPAPmtpG5uWFls/H1casJGdtFdmqL9vuQJXu9ojGcWMwFfZSW
Gd//LWvLV66o60uz7Oc3mg1uD8OjEXUPudeEINbf9P5e55/vy1u0+BfbrdhAjHQvNWnCgektPPLY
bl0//T167Pt9MWvLUvTfl2mvZ938omj2pRXErPvEBXxLUkdER5kVVuC+wNnxquHqpRopkYZT1mIs
cnhKSsq3pC5/FsNwSJMKjKqiBwueHXWl3KBstv8LuSiB6JaOagiGF12rr69ZPRMe9lOk3ZPBWnSb
8a+2A6gUy4+6Vh5oPoEcjq10GN3aF2gwOHbRuYssCS7QtdjKA+rWKJP0bAb5nk7VoQZiUwApxZ21
jv9FjbkQNR/1hdesUqNKwMYOJ8LGjTS0V2PqYpkVK1Cz5RUFoBTVMUjrpopYDILatQ4xeSnClh5N
AGmKTbOG8Vq8+miZ+o8YRU/KsTO5FkCMmYjvuWb/zipvZSWLqnghQj0biyRFP8GiDcR/Sq300cSU
bsz/c8DipaMtlTWfp3zcVGP6brZiRKcQjNY2WG0sUbl1xC1z2bdjdnaaPBpoGiZr/F1L2wd3g6Qc
oNG3nSA97zJD2gYsZ3kQz3xtCNHa5xXrFDRahrQRPq8V30b6PVmDdC1+3wG3O1A4eAaqpXHRa/j5
ExoKakKfKWngm/+mMgOkx39FKEtAVyOzOgPwftuPqRMV4GRa26UlBbsUcXPMFTgynA7xtEiOQRLE
HpdhgmprMXaRYee/4EZPGlkbj7t0QzFacq70Y8bkDRNDRcC5XaYTMn0U+dJJbCyr+xT04rHP+ErY
cSsKVQwEbOidmcmxVfr1MhG5g1xldoYKAvVKv9WIEdvEe6kq343vW/CFKHkumeABhCF3KJ/8D2lX
1twqrq1/EVXMwyvgIU5iJ9k72cMLtUcmARIghPTr70fOvX1tTJlKn+qHfuhqr0hoWFrrG+aYDQ2S
pEFhQCbSayU0AH4D/BIqWYRas+vEF92g2Eaowrn5poCP5+3giwOFBomLFB0ifFfZD++VaU+ywJkL
xzUKFHukC2rtkDu3RuhSj65FvD7OMVpANVBzARwUohqXx/kogJanJsotDOptHhtD9BBQglvp5iyO
C+RXeOACuAwe12WURKiEFZDEe6pl0ETcge+hYR8IDx5MuSbkcr0dMKKzWLMd57qaChzo9T+VXnEo
HO2+rMwY+jFb2iZwq6g2eg+b+mr48BWMsDhupxUTTLpml0NUpUvdduCgx3I7busRbGVo+Ad5fyjZ
uMaVXvpqUGuAigaA9NZVNU4lI3Wa2sB9T38H8P7ssdM9bSWXuT4d0f9EYQicIVwgV8wks00MlnUo
+TlSjSg3MrRd2Vq+vxQE1hcA9IH6gTU4W3+eyaWATj96lf4n8GxCp1p7Ey3N1XmEWcIihFMmnoX7
V3UsqhtgN5D95Ym1ub11l8NM0G0XMhoAfF1+/9RMQIbh6Omq5MC0u9oNRxHdDrF4NEHt/J8Y0zY7
y73M3En1tkdWK5siHIO4a9+qVsZusUu4CIX5nPRHOXahYX++HXmao8t0GhnEWeDZV+KKGERZeJYU
VruhlR1m+rcMdGOqoHiM28aF7sntiGvTOftqGqTkWxiv4VLLnc+8ancMGimFRDn+dpyFatTl0Kbj
5GxOMwiX80oiUFXtWPpZL+ooaPaG+TfLfrakjBm5F/Yb+KmhbR0qF48HPkQWv/OyT7f/kqUz8myO
5yimxmszeCSikeTpbRbqwnkxa34oW7LlbE3efuV7zg2Wc5b6AZAV6L8ER0M+oPES6CUMSmnkqm/e
Gvl5bd0G5uUc592Q2o2D5x/8lUpYUpst6GRYsPQX19IwqTNUGSdmxy9DPN+e1NXQs5snhxiQaYpp
VlmsN1+AlM/pHxFAqxs3evLNUo+uZ4auIP/dcTAHyxggipWZhiEH/aYanqlxN/KVsU2b7samnHMt
Wf5/mxJZ0Vtpm3dpm+2LDH7fnMTc01Z2yvJJ/c/hE8wOHxWMVmL7mMnB+DuKLpTD19vfauniPt8A
s0PGzzSnCFqcoJrlhpDRBJfQN+Ih7yFCkt13mn/kdv8k+L9A6U5HAB7QKAhifHO45tg2hVYRZCeW
n+1KIwuVUe26YYhE3USKbkvzQNI87qttYd37YqXnuPgZoQ9hQn8EfZg5rl0ZRueMFQ6gQD+OSexC
kryRn1ztswQs+PYML4ea+ptQKQWyYHbW1WlBh4HipQBtbGpGfRM36S5zY2etu7R4vsAM4n8Dzc8y
28v1sZgwGwlkhIw32gzhBD+toPBs//Wal9vDWuhl4QOehZtVXZhTFaVTY+XI4BOBZ45eNaENpCk9
6Nbvznusir1gK8/6xeP6LObsTEsbqD00qJo9wXBlx/wHkzlh1z86wUpeubjtzuLMDjBpZXpm1egc
gOAk/Dc2/r49eWufaop/dv/ZBd7GzMQ42rHdcGpCyczbeEMQS4gKtWYTZy3QBrdjLl7uZ2Oa50oy
8GtYnqL87u4zsQW6qbLi2yFW18TsuKqZzfW8wrw5Sp1qP4/T2nnurPzgQQeswluSQhgb4AQoY8qV
2IsHGQS7gG2YIFHzN1UNkrRelthmWt1FXv2QArFVP5XZp6QYtn7ys5ErR8jifE5mmcAt2t6VK4So
0FkFriyHaoqxbargh4D0Nep0f27P6bQUri6cs67JbMmPRW8Pfo2TihQ0EsEPuqaevhZgttap0QwK
TmQTLrL6Mgo3rNz058fHgLf9dI1Nmgtz3F+XVXiMSA+ZbO5uGpTx9W7l6y99jPMIs1niUFvNSunj
7IMyRoBGiW3RHdqat8exdJSDGgtLAHA5J1T65bZVnHpFX2s4yqEnYrZ8I8U3Le1CZVtR2d3dDrb0
Xc6DzW7mBm/DwuwQDFT/bZufNPgg/4sIeGyC7ov6wJX4V89o0BLfRXJRBGHFgfJrw/8uwuyz0Jz0
FYNX9NPnQL0W3tvtX1+6DYABcEAnAqYJQgqXnyPxBpqlwMQ+dWGj7aWI0FAd13gOS0c1JEhNvPtR
5b8iCCt7cNtRQhsrr/7QClswzyMKpYgSHcU6Da1iBa6xuMZ8NDLwngVlbV6NClgqck8gnsTCSth3
CmvFwv/aGPYOUpa3J3BxiaEIi6IX0jDUHS4nsAEg2hlrFBuY8bUH3uf37Z9f/D6gcqPIq0P+5L0/
fXbLscTSCCnx865wNlo/xsr2Ip7kERMrkZY+EpQZkEma0I1FonU5EIautcl13Dvm4MDjFxqD2mPd
3NNWTK2uY7YqUbs0c/D3BGVct2HvPZfu4NIfGCx7UEGp4yEkenR75szFAaEIBMQ/tElQnLwcUNCQ
JKmaonwqJNdBYSDojaYK1UjLQQdtFCqmOdTs0OD7YgDU/n2ooX2QOQnbEAWL4yodVCSc3tiJrhAb
DQJvIbi+MCOmUpxyF94RKgXPNgmM33YjG5DxKI3h8AemkhaMaEhaekw07n8baKJWVvji3EFUHFYu
k2DNXGqAFj133DQvn7Qs25t63eAlCILI7RlcuhDQ4vsnyOyobkaiMbgKg5Cp7VlZhD4KduLDJvUA
dJwHmR3R0mtzqFEgiBbW/nZc460uThTyeUDlkNNfFaatOuAj9G9LiHa43QHq5TQclVasIFSWdunk
wgzXYsi/XYHybdnaKYCFYH3qxUEnWlgN9QY0pVBR+998FMhlgQKF3hhUnC5Xted3qXAyp3jSbSr3
o0uaXc4SL9Q9mu9vf//38sY8bwLw711ZHPtzfvhYxHNLotlgYPYgATkKO6AaPevk2PUYDZkv4I9r
Qce6ErC2hncUCnhj53/FVH/TJYSI9cFu4g7aR3eeNthYO4OC0we1UIUL2iNuoza2dA2CO30rvkJG
uLzP21YewKRuwxTdu1+J1IcEwlKtfWKk/6YPMrsPxqGK8bC2Nz4U/EPd5j7MosHOUpnvPVW472FL
2HyFWsX40uq12jkW/4oCwA+py/LFSMG0LAAzupe+W256kH8gvoTkWpY/dcnSHbxNJkkcILxqCZln
1xw/DVlb7AeLmw+j5yRhr+cOfBPso2CpuxeN54S9aEgI3k0e9gP5pgfyewaZlQg9fLXNyrdq/Oyr
5wboQWid7CB4Jrdly2EdUaswSwp4QAO9pIdlN0A0SUZN6kRJY4cDbJV2NKiqmHVgWlqNBV60jaJT
Y5Em6szeP/iAgUUMfZBtQRv2bw4A9GABqgPz+1rxhjdE8XLAk0NBZcNsq0jZX5ph5ShbuqzPg0zH
+NkN13BiwkwlKwCp1iPXNd5MEmxUJcGBTbf44iv7ZwHRBmcoXNd4eE+KX3P7FtJjrD3pi6fC7GEB
lCfiKYDC/V3jBsl9g0UdGZkcN55mBvcG17NPHUMvI6L6KB7BhoVfKyvIYcQTbdenxFp5nS+dV8B/
oKYCSQK8imbbmxKYRfS9S54M+QUcq+T19pZeuhPPfn4OxCQGSrUqw8/L/MDGA0CfnrMd6MbKf9X5
ylCWrg8fkGsHhE3k+fPUshsbHcI74G8TN3lKvfTRhQg0J2u4jqWzF10zIEgAY8VKnV0gvGhSgwc9
SLwTCroG+9SOs8bZwjvi9ty9t3Tmx+F5pNlKdfWiQq+EI5Kbngou9JBr5l0i2siReQR8a1x2JAw6
sbc8tRFBf8xM64ubjZEl6b4nVawJMxZi7fZZnGiYnuGIhoImMqrLHZSZepeIRJCn1vtl298D/seh
f26PfWmTQgrgnxCzVKC2DMloIclTJX/03ac0OJl0m5QvKXTe/rtIs8+ZWolqRItIGX0kBF6BW28E
PSXq1kR+1mZt9jUJdC0zk2HWHBt+dNVdP07E2pUkdHlxYtqmtACskVlS3SlYMJO6g5AJanrJOEAz
P4XuxB2aJiuRpoPhenH+f6TpYDk7RjVXh8VDg0jgIegRtDTaqMiVdTCTIt8mFg7vvDGzMKW4OnSJ
VtDtz7Y0m4A4wOVmqghfpSWuBTadDFjxNAYqInoT5zooguXr7ShLg3w/GyEaOjk+TH/F2SBJndDC
blGiyG2XTBRR8TloddRoW5+EbW+7p7Tiw85AavzgurWzMsiFXQAYMDJi6LigZDX/mtCEopDirqBB
5QBNYQ7ug0qKO7iO7lnhfqltbXN7uAvKTRDWQj0OIlHQhfDnhNjEgsgrnBRGYHzMsC7Hezf7onnG
tuiOgCNoSbXpsq8saEOP/RW2iHL9QNtfvvUJb4YQawV04/xk+GuSgte3CHJBOKjgmTi9FOeVf9iN
aFmaJvJYG1+Gkm5c9lXmFqA7f1RnH2jwcnsarqf93RMY/jZYW5PG8uVXHxnsTzVbl0eav4jqJ6u+
EeheV0YZ68aP26GuF9hFKGf2ZoRgddu4UsljWSXAQGyDYlMC4+l7r7CVZTKGZt7tgNf3PXYNuNSo
vkBzAw2vy7EZRDMzOEvASsnaFkOcrdzBiz+PVBcKreicXFVeKJGWlA5RxzaFU4fx10o+3f77F/qU
GACMUVBxRnkCa/VyAKRxGOqVmjzy8WT3ZeiZd5r80vrHst929lNl/yHiWTr9yjWxOLD/D/teRT87
CahCX5aWhToCaeQGL9m/QDRBkBqgGGDEAKe68jwacodk8BAtTmXfRja7z/OJxrfT2reVCXzPgy5P
7stIs4vIdSXP8rIAeaQGgddCB3brCP2nlbb+awUzTegHNO7X1veKu4pQ+660XRpziPx9rxPV/vQ8
BgKugz9PH2Gd2YMIBk6GJbfwh3nDW9E5Ai0DBYK8dDcAFnuvaZL+Lrnn8ChXTvJLBbqEEPLYbX3C
+Fcr9z4XvDEj2rn1ToFpgjDog2/SIshPbWOaf3ORDt3exYPg3hxU9eoT3GaUu8HWF4n/kFd0fGFV
1aJSovXPma+9ZV4ZPMNDo9oEpNF3RI4onKR1mR1F6rY79NycMoSngbXxKigORUPuD3dDV0IM2oWV
j29x4MeImabhADDkzhpKoMu5BjuH1La2tEv4fZWN9K4wHLwc2aAOtivSO7vBZVeoPttpWDAQfQeV
vIM8wHYgzIzT3kyeDOT1oDSAo2PCdu+U9l0XmVaeBiF3dP+rqCvtlBWtZDCxdIafAq51B11t/Zb/
TYL2hw3sq8i1vSqs2IPSyktWuO19pw/Pmdbbu3pk/K5wm3GTNQCfgB6g4y3HZDTAcDXyIGl0Sgba
HjnaMd8cM9d+NyASbPOxGD7Zgabdq4CpSFq99525EzUi76uT00pY5bmywBc2lIwM6WTfW274zw2S
AEhO5b8V1C63nUJNDQa2+bairNuYQeZtVe40UeAl4gDGhUD/tEr2IgsonrHwFADgAMivxhwjwyiL
O5BZXPyKGKJ2NH/yxq9ByJcqVo6fxUhz+0ir0a+PXvXciEptLF90+PC8qqb1X0qzKR4zaEiFDdge
97WXwp8pIdDASNoKnXgOOI6R0i+s4nwnsYIiWDc3O48kzqNhpeAPAIgOMXhUF6QJz1CuqxLMcq8P
DYd4B+LU1g9dWtpfo0euGBQQCIAbm33XViXfDI1e73KuY7JFBdsKXxQb7utwMpBNv4VT5xCbTsfv
3KQxDprF252XQjQ2T/Ae16TBItYlQ2QWhblzbYbMqfKdlXP/Ol9CURJqPEjYAWG8krMsOYCnxuBm
p4lJ2VTdIbDoi7LGDxempjCoFqHh4uH4n18v3Cm8oXSyk2cYkYst2bmvTKJyKVbu6OtE9/IQm10D
dqJRr4UD9wkUrq0ZfGX5LoAmfRL8un1cegs3NAr6UNYAA9SepOMv7xuUC9OxrMf8NFqZ+4M5XlGF
+eh0h8RyOfY0Cm/cTvyNp/dqj4vRxVjNIKYuaw+eUQbhWJVa3A3fUTWNHLiaPI5tAcEU/o3aelgz
r9/wHGR7AZfbp6zSxU+/ww4w3Xzb9cKMYLxiRhBgs0813tE7v0etoBAg4Ra86mLWkuaxT3rrBT0h
ttNMlWyHBIYjo6nE0+QIGNOOwGS1a/e5g1qPBkO0eOADdGEhO70rKsp/8p7U28oNfsmadjjO0Mb2
VB5ETZBYj5KhzNYG/tZ0ePeiSyU2fuAzoANLd/jErJLsu7bKdp0us23nj87WbqFSYEmd7wasAKQ1
WptFFcEKH6Hxgta5jodqYsFBrMv7v31u2KFeDGKXdLA4ykpSbBjp8lNlcBrVXcaeRS3XivUL1/nF
Op3dgaxkmqwMOzvx4EsBQQkCQMnthbMUwQG8FS8xFw2Bef9UsoC6jc+RDhtjqDk6rB9WUpKFrBjw
Z9BP4QmMZ8AcERqooOkKPc9hoY1TyldQbqrDVtNCVFhjSBtH5pr6+VJE6KQBEDP50gF8fbkXKom3
Ut5R7G7ie/dILr0H5ehqY9QsOGbU9ctQJ132SfXmx60hMIfmdKgASI9m0fxgyRv4TA9GdsIN1ECy
DnyzGmptt7/ZQuIPAWNUHZC5oic1rz+bSQokuVTZyRSxNUB3dKPgjC3Dgv+LxXEeaFo8Z9lkkhea
ws2GQMMpsfOwrlbeFUtpMiqo+E5oR0GMYP5yrTNDNlmnZSdmqWMms1fCxQANdPFX5eIZRteop5uP
IDw8dJn4Q9n4+vGpnKqdABRPAkhzJkJX+d0AUEl+Ipb3CGNt+Hkk5pv02CGoyS7Nkufb8RYHfH7B
zfqi5ciqutY9LBDqNQ9u3o8PDAW8jXC4uVG1UxxSvHwHeG+awcnq3eCeq0w7oAearDpMTa+2WYaN
UipW0WQses2MgDlXYUOWMzl6qpF5mLlVsOsgGPHqmJUVMjjCxG7fkf1QODLuuMce2op0G0FF9zSM
rPgGyQXj0bOcZENMWUTKpelrY3hVHAxY/a2Rjtsk0YN9m/hqi8TlL3g17JEFpLtL+5S2wPAYZFs6
bHipiXKfMzBeIqMj8kFkIAuboOTBq9EbYzRb0ERQQTl+k1iRz4kcvGcI1KZ/k9ZvPqc6MvyPfyhI
6ul4V0MWayprXK59IodS9xNlHU2DyV0hLPO1gnDSi2eq6i5goOK6KM/Dzcil27TAHs9YHmxNZaR/
b/8lCyc0OnSAZKCW+y7xd/mHGL60RMqldaSEHPKqOawVcJcCgHIw8UagYotK6WUAk9VlmcrUO9YP
hnOq17iMaz8/P42FNuadBcWTfjgQskeL7Pb8TP//bBVPRkL//PlTCnZ2SDWDTQzQsb0jSq/18Buq
3B3b3A6xVHAKII07McsnVYg5NBccaduQVe4eqUfKBOxdzYOcTQ63LhB6hcc2HuTjn6dildyxHDhM
tO/oQUtAQe/a9AV+jyG4Sda2HLzmudAMfTOgb/LDb11QgjkL7K8QwViDwi9O/NkfPZsYqDMWpASP
5eh5L+Vd234MyAjbYx14JVyzOmAYKHHOvqtfo7eb2Nw48hImS0X3gFfYl9vzPvu0UwhQVWAbNlFx
rCvshbQaQway8o5+ZvIw6LXsTc8Sgaxz4CuhZpM1hQLxEbDTyZpKR9/kchWBhqsJnEED3olpUIUk
s/nPXMPr+MMjwqkCdp8D6fnJ+vwyzGCib4mEeDhysG+qBh9/+JIZa2nj9GXPtsT7YJB7QJzhXZd6
DoPIGV6OTi3FMRmtDYE2F7yVXf2h52u8pcVAsP7Aq2Pi2M1Ra0bbJ0JXvTgaBq/vKJXaJmshFNb5
2TcDWyL++OyhZ/ZPuNnsscYDn85FOAYDZTyD4lGlG9v5fTvK7Cn1n9lDFofqFpp0VxQmk9ceh5yk
OA6ChXbu7nx5tG0RFsWPDlC2wG4BACq3t4MuLHW8d+HziKUHI+Vglul7kCYY63ZE0LENR/PJbVmY
Wys95aVFDgN5wCSxp4BpNC9XH7ZZb3VA6Bzt3AvVW7KqV7E0ivMAs13kSsZtrHFx1N+yEZInW9tY
84+bvvF8bZ+HmMZ4dtzDrUQSohAi3euQONJ+RypBNeXn7c+xtLCBvYICK1oCcG+avdtrvfeThiOK
GkIt2I1w1di6H2SyvS80b3qwAyIJlJw1++ap5/FOZOVwzLpgi4J0KJF/2u6f20OZI6ffw+BUQ20A
ZwKkN2e7xu39lpUGCJJ1h425zcHUGVDdyoDMuC8dKEW9yTUdpaWFdh5yNrJcA5zRSpvhKB+tZiPq
/e0hrf387OsIZK3M9DFxXfrcq1P5QRItZgweQxASm6pQ+ED6tDrO1hgTVp9oFRc4pfOo1o+t/d1W
bCVvuT5mDAAu8IoDRQQY07noqg+tHE6KRh6LVqMQYNHHSLZ6C8CMZ4pD1jfal9K20xfLrdi9Dfew
NdT+f/gh873kw7UdJyr+dcUI1bU0dXpN64+p2+G8CSDVsi3xIlNh7ivxE3sD5WXbRn2jICkKfxn0
eoMSUAWBnk1UK9XEigbj57qvnH1uQNlltEzxllgwdQT1oIu4qWkRcvfiU+bb9ZYlJdx/rMyqQtsn
zR0q887WyE31IHM1oOxkahv40vJYVcbPvA66O2IoN65NSFoP9vg24GyOodJBYxBQtagvWm/faLKG
9j0zQi11gkPd1q8JfjYehG6ETZqZdmQbLQ95mYzhWHTdDuXMfOvSGq8WnvX3HvK1be5V5bHHhfpJ
ct4ePREMscfk56asxTE39O6+ttpQ+ncGTcg2G1MGgGOh7SkdtXgE8U0j0DLlJuvePKENd3U69nHr
67DU1Uv/zvRhfZuh9BZmeSMOeM78wQHvP2fwe8GOH9Sj51fsDuee+JoXE+CJDxCtktKghyGlYyxt
yA2FQwHRHGzxv5I4BKAgXYuFaZFtV5t9zJyu+9Tk+rgd+6E4kqYFTY2mpbNFaU9BBXXCbjXEAsbT
rQ5BIFMaWq2Rf5a2cjY218ZoJO4v02XunXJZtZEo6R2qxIAg9Fh7DOfsaMEXh7iPGZE68l9TlmGJ
IiPmlpA7TZPFS9dQHgvPAJIULgVQ6e6SP75Lso1oTwYDNi2HPhSeTTI3KRrx0MYdddE8ydoz/pjQ
t+DQzUP9GwqjeJAmitlh17nenQq4fEhNSIySGg1uSHy0UaAFdlRrY8MmtF16H7j8d15Z1nNQePSu
85SFppFWHA3VkDsFvbe46oNqB1AdqPey7CwoDsAIRwBm9RyUMHwbzZHCf3twEnsr/YTmqKlXk/iu
pmIDiDg9ZC6AhSH35Yiaofo1oPuKmggzyjATZW+jyUftLVeNWYQZzSH7ZWboHAmXRdRT5U5CVWJv
MZeHHQ/yV5yPbFeUqJEiMU2PrNfHuCja/JF5Tr1h2qDHZlVXz4aTqN8OjNxDHwiCZ6p9k92XPspN
U+184hu7sc2yV9+iUONpHnK/jIYqqR5zxVuU80gM/8nmrc4663tbpOWnFJ2WnQrS7I4alThwg2fH
QMDPAlX5JgtRxMOXcbJRD1vo0NznEhZZsOlkX5qmV6+1FclKdXvpBgyaclVvbPJUYukk3vise4Az
pnXyrZXjr6Sz6E+t9ZOoMKiCt0+h/KPmp1CnLx0rDBSM7xnDtq8tOKegRSMOqItIK255LaESydUO
zwN/1zKeGCH8BwsAlUE0LQbziz+MRow7uiKArRpoFbRBjiZFoDkKVYLE2gq9NB8BGkwPqav9poFp
74qu/pOamFTA6oIN/oTkr1NrdDtq6RAKDcBDE7ThCLWfvzkZ+5AK0903RPf2hNIgHhycyqapufjK
oJpotWF+9k1WRsIdf7gJZ7+NNjVhB+HlcWDU9qOWBe295sp6oyybPSSNGDa0E8ED0ChuCFBIFwoH
gGppamXs54YXVTYFehpIy3SFT7R0X4JUMkmU480BQNjlfUb9xjTAiuZHiuMmm7qkH1RZf88xJvc8
GzB5ZBrmlBie3ZgthK5SkDH4MStezdSNyfC9Il8/fusHEyZgwkXj7pkll6r0pO04JT92Ieq6kU21
lRt5KXuFWqyvAxaAzv382dSLpIO9gD4cKxN9wLsy2Pb17l+M4SzELLPgePAbBTeGY98dBrnvPzyC
CWoABA7+mUgesymiAy6bonX5MeibA+27R7d7AdT3o2Mw9EnmHoGAmbx6w461BtnafhyPtD8ARIXS
3u3fv87w8fvvlgSotNjQkbhcS4aQJeeAUh9tyLIN7l+Oxm2mDok9bIhNVpAgi8E81J9xBHjoOU7/
/Wzh+pmt5XpajUfs2btKPgYgL0o9D/XeCfXuX8zcZKGD9x2kE8FUvwxGgbkP8HSRx/QHtfa+vzJx
C5k+KA9IJyf3LmwTf/b7prJqUrbaeEST/skyOZS2fBpBLeYFhH3oPrfBq12Wn7QhPfSWeL392a53
DzoRxmRYja48QDuzpHwc2tTmFudHbphvhOqfwWj7Y3XJyiCvz7KLMHOoru22CoQ8wY+i8v7qEmJb
qJbfHsm0CS/TYoSABxoaOZNt73xNlAYberhJ8WOqvveWv0WTDIIzXQxtnfhfRApwmmGdAxw4bz+k
nd9phk/5sbTkvceGNBocFmUtShtk7FZugTlQd3rWTFBEF8AjPcBdMDukkyChzPLG7kgb0WwRSUR6
xdpnYaTefSDMccNdPbLLE6gJRdj6dXooXIcCAtKWnyTcuTeZmQchpa7aNNy1w2QY+rvbM7KwHy/+
xunbnO1HWzUGqYehO7ZE35QZBLqJqA8KEkq2UX+RFd3cjrf0rSGtiY4g5KEmzd/LeIAb+AOQI90x
ZWYTmqm2N9mwAVf1sSerUlTTyTVfWBC9QrNl8tKGUvNlsJY7tc4a2h0N848Sf3Ltq2e9DvLJgCJ2
jZTyoJfandOidcJ+j9ZKvXZpZs+DTxvrbGZbPMWCjLPu2NUdGt+m+ME88TqWehCp2t1bwxq9+L2c
dD1cHETQ/oTp9ry3PJaT4aTVdUei192EITD2zMrhhm7KFowZXtxTYhUnPBIB/m2dNAqQQYVOa/AI
d4+z8qWXzidUw/GG0vHivSrr9YxUZMhUf2wFCFsd1U7lQP6M2RrieGlFnceZ1T5gy44Wiw7wQM0e
DV7EGtGigmRRX9crp8fSUYjh4LiHZhsYG7P97KeE+knS9keeaelPaAh1YVkW2e/bO+QqyoRbnrSO
DRuJ1xW6t0iKtJOOTJ+8MBuTEFvoo8ftFGBC0U8qsShFzK5gPjQJTJa69KmAw1gD2XTPT/FgakIU
p24PZd59hUbGhMGGvB34aFBSnAOHgyYZ5Wj1KQSxjX1QjLsxS+6pT2NAjUOtwNugEs+ta/8o+wqs
Fn1FNu1qCc7Cz+5nnnKej/mYPrnS/6Yc883JYPo9rNUVr/MAxMGNMtF5cNhDyvFyqxu8slvpcO00
uBQuNDQYwqYq92kfvJqMP7utF/NO3rkjnOg152PYqvc5hgMPiloeqJxX7DiAT30n92hyGj2yLcgP
2pcbIn8UaiVzu9pn0yA9CzovLm5pb07MRefc4jDASU6sluCIvSJzC7n3YtcffXa8x3F9a7JbxME9
+2hUEkA+uzI5JWRjlY8l/eguxoMJPbSpyTwhhue3MnZEPtgGbCJ59eKjnPDy8TWP3/cmwG4waWLO
Lh00saDOkeTaqXdzEytisFA1sdKDauv0kVvlEOuAQYRZ1nf7EWgTEMxGf4+3Rf5vBmqCDmrhsr2m
nwu45PLaLLEqu9h7dNb6wHNi87TwDFCmDeSgU91+frs2dius0bKSk+wzusEjXUWNE6CsWKP6UEBc
6asUOIPNmqF373ooGgxJsaO57oQS0I/fvV5m2xF05cjrWBFRg5OdRdU3v039uDRQVYBopUTXTks3
hPK/eeDc54Pzh5fcflSdOcnm5hWUAgAkvP0NF84NjAxZvQVV1uu83mZGnRdAI5w0j0DVy9qkxHsG
u/mjZfX3CQQsLoAD92SRfnlsAPVtKqi4aCfLT8KGFBFbCWDOECf/+4n+iTDnEQjQbASEmbRTAsf3
umThaJtN1FggqCon8vv6nnda2Jp1XCpjZ3v8aXD8eymCPcRv71xgs7Ws3fmgHBp+tymrfA+Btehf
TDYIlXgSvvvVzmYBfXhWpIaPZUofXR/sgDRkawIvV7nYNNPBJIkOvQ8kA7MzhbTQFqS6oZ0kf0n0
15qQ2NQZSlfOtpIrB8CUb1xkYYiFBzUAr/C7AsRjdr26pS2cOifpU07xVdkvDRKrWbnj+U5qZuSu
JfAL6QLS26mEghqKd4WbKYCJ6PA81U4jOhvFnv2+/XUWlxDo5Fie00MabsWXi7Tz86YbTKGdxOgY
91qCF0vmWHA+oCDjFkpVIcq85jPQ1sVD4vn9zlYeHNj65Cu0ENJYcSvZoEpMPrkJSX6NBK0KCCCi
AuhpPTisg3dvtyz9dPuvXtrABjDl70LigJHM1hQT3DUFwaT0/mvqpsi+wctK1nhRCzciEMD/RJkr
OzhSK0vIK2on3cDCiorvXNyD9XB7KItBILBtTa1qHJOz66T3HVTB6xqHBKBisSbhEt7nIomBXzc2
PoPN++14S1sF8A8c6lMFEziby++tSCpQT2m0k+YW0KeE1ELwl6BXw7KQ6ytbZTkWBIAnR4tJSuAy
lmVlVdA1GJuWVVHGAdqpeNwoF3eBFnqDvnKsL+1MYEX/CTf997MXGbEbkzoEQ1Ow7EiNXSD7/yHt
vHbkRpoo/UQE6M0tWa4tVTItqW8IjQy993z6/Shg969mEUW0doAZzGAgRqWLjIw4cY5tWC+NfA4r
2a6yDce2ao6Hgka5kb7j5XNM6SUrqotacOXsWAZ4UBvY91HVIKfcAmqsTCReB2YbkWcD+k+L/a61
cAOUErEZmZqT4IevnacceyHcV3V4LJJpI7Ox4nMuzS03ftUDiwvMgZuf9D/PofTb7T249f3FHkyM
OjVGne9POXGSnW4hMZf4svle5C+yMijW0/O2zDwbjajUUtYygFr9RaXKR9oZtR6Ckz1uGoqZsOfq
62fFR+uTjH6bmHa2JiUEG8bL0PePgOFPnhhunPWVHcPPMmaymJmte1mi1sdBFsOciGqG64PeTsp7
oWvtGHKVwU8d4GsbJ2J131wYXLxopTHqYmDhnmsK3ZMWU87NGLdFZDWOu0mQNk7E35BwcTfC0wh+
bQaa8eHFPqXXwcviqWfeO/DTRtY+KVN2EOtXPfmU2zQPjP1R8boTbVLHWGbd/WJLrnJ1jsFlUHIA
iYvTeesERqGhNA7M2i1DKD0E+gWPXXHQG9eyviZbWu7zeK7Gq5KP4QU894osnHdVAAuK57dZK2Y7
NdH2pvToD79ysN0efiA14UHfeKb9hZdc2ZxTFNqsBIUjfztAqQPa1OaV5wb6x3yAc1qXdmGjwGyG
IFRzNoZvgCYFNbD5s/uuteyupsILc0At0csL416MZGEe8MabnmJD3FnQcFeS+hyZ+jEfTpRznXRS
nFqT7cE7QSXgRCq51IdQHLkrAlto3DxJbdE7mtpzNAq2T0U//KF5Jy2+0+UfgvV11O6m8i4Y+t1t
v7EUtf97rtleuFyZ3PgVvB3MOo+NLvRcf3it0aAd3QxeXiOYbGn6SWnQbqUTYMYPgvac9ZGdoxdX
pyM9aQPlRxHykwhmFPN0+1f9bZ5drsj8k2RUhQjUln3KnpqMupRKlqv7TwPIgaH9ahHxx1LllKWy
HyfBHqVDMT3kxasicychEaiW3wVxcjRt2qvRfz7U2ypl12k4d425UzPq5uNhbP540aOVqzuv3Mpp
/FX2vP7RxLDsWtpVlrQZjVcaLdJWEA7za7Ko2AdsmdL/k0FYJdOu1r9k9A7m2temeMpTYx8r+65J
bTk4KuIhVaNDJYqOpGW25z1IQnJMqufJ+Fx0x0516/xcWy+9epqG166hGI2+DOJvU2ieiuDu9uxf
Z0Vx9DQa0CIOaJlK6cLnmOaUNUHtqS4cWnYXPAv1fRo/jNVZY79HxUtT/lZDACQHeOY33OvKPQZm
g+B55mSjRWVhuq7Gvup8U3VhHmmLp+J8e2grUS6EYsTlM3gSRruF91bruAvaotTcSFefrCE4ov11
pGHsX0ahzAOY83igNN86FINWVasoK801oRZpvMdGeidyej62DOR/FuZ5vAjMBr+durpuNVdUz75W
25Hy9fZMrS2EOZfJZysgzRYzVat6NgyNptFYk9o0mG2BJFe/j144C8GD4Co3pmSwF9Ukdd20tptT
+vMffv3F1xfTU1W1pbQNXy/Kz5n8DPXWxr28cieSECbbxst1XozF9AD2UTo/K3W36NQndWjdaDC/
REPxOZK93Wj4p0Gr0w2ba5uXvAdyeuiHU6FZ7qpe7qUuYvN2Uc2NWBvVp7wb/H3WqVtsylemOPig
cOdcFdf+FX1FpJMBCcs2OYvKfZW96N1hap9uL9GWCfntDpbRj+q6okzOQTai5C0r8b5qg8TNZXML
+nEVszEacpdzcgFRIuAHb01Nfp5FfoApsfdpLG6OYhQZtqWDJWoi5Vfrb2Eorl6gs0GosVTyM3Oq
YbE7pL4Eu2MVMTKrXwP9Xgp+VBygcCtZtTYu+pDpLeG+AeWwiFv8FC3jtrXisz5aFd1L6aEw6wez
6H/yZjtpjfHn/UsGgoZaMJEZLFeLYZUTbT6epcfnegRxJwbx59pX3UJW31uEYPqodZI74QKSrlhK
EjnlqT1N8TmxZnIBos2fZbPh364O8MLGYvtFfhiokSfGZ56HvwCxfp0U/T62aP83mp+ynz/D/bFF
eLVuk94AerYpfCwDhImix5gPqN1oUmjT3Ynizq5RXqmCqN2DWW+hZ9dOGDvj/5qzFjUWgQaxoNCU
+Nx3/i7lYSh2iN/9y6ZA25NoHd90XbTshNiP26RKzokcO9lgnLXROk/9Vs5z7UjpEA7Argbe5uoM
9+boSUpUFOe4NoKPqj9pX6MyOHbt59DD5d7e6KvGDIk8FcQS9MIsPO2oZT6wXi8/j1W1y1XqUnl4
Z/WpPQrZRqiwZgoAN9UAFDQpPSxMJWqhhLTbFOe2xhv1L2Oe2/X0k3fC7SGt7T0ofxQO7lzYX/qK
VMvbWFGE/FwmMHYLseg7wqQdzEj6pcvRJ0LWR7FRm42JvLrlOWUzs5VOxGXRY73wGIEQ1aIRYbWR
HyXh0dp4/W99fp7ciygIjqQ2Q1mkOJd2H+2MrV+/doAuf/3Cv+pRXgtyzq83X/OSR1sHY82Gq9sa
wbxsFyOItCpp9XkEU7gX6sO722kW87+4+Xo4t9Iq5fOteBLAdBxvb6r5j7958fB52gIQvwJXqSvL
xL3YS0Fn6GpxboTpmKf3Q38o0m9R/jEbTpp8hJl4w+DKaeHC43UCIxvR+1LjpK0GJWujKjuDUgHw
3vjCoxHDvQP1ibDzx2hLHHXVHs0vGpcRxepl5DBUUw6n+oA96xB9ovb5OzP3t+fQXLMhUccRddAF
VCMWu0wbpVAXuiA7p3oaJbaJUDyQb11GHtkxjeJDFQj7KO8dIbG+NKmwhzHITWKoY5yxjvvyg6xR
MixCiWYmS24/59M0PLRmEPvwnPnFJ5ZQmugLSJQ77AxIulmtXXSp+FgoWrgrSl3cF1mI4Ct/BEo0
2sj0ug0fIPb0nKHq4Uwrdb5VCOgUFQKdILbolwA5sipgtXNH9yE3JWmqT9M+I30CI3QyJLzBfesU
iOL0yINOuBsKxduxTJHrJ2kmHZReIXkNcsOmFkHjuFymr73ZSq5YSq9m7n0vQgFx2Cht6P0IY3Hf
C0DQAV7UHcgcA4IGJTL/SGCCXhRBlG1r8HVpz6v/s17U8UfolqKzKAUWEk56OAP1g+oO3IW5V4VK
3OuS6P2wYlmmjQF6JAfZHNmBoVW7TxMDRo8aHlupENLndADu3edx/1ylqcH09NX7XaTCGcFN8u6l
4rb0AEY30NkPwl/DBf9Oa2kj87yyvdBr08lu8exljy0yw1pjInWuqekZQSQ7nF6l+Cns7zsm8PY+
XnGWZCnxAVTOCQSWL6KoB8zvNWF2hiPKtuLHojKBcGyUWlbcJTEALxKuSh5dyiJqCySFbs6iSs9p
cOd9MsatTOC1P1M1VmEu3fE0XVaO8lGbaqlELd3wv/R0USvFlmbb2gA03gS08Sor+Q2rKMRQCLLs
HJaO1r7oW6XUje8vy9dFGo6p1/F91dpbe/KPtxd56/OLzeRbsaeJI583HgDoN9Hu9udnV7e4T4Dn
wxCpzGCrK1dYjwmCUnGRnCe9deqivVMUlxAdj3cn0vxz29jaWC6NLQ4efGBaGsM1fx6lBxN3In+6
/f21gzeD0UgTAN5Egv7t1a7G6aCbwAnOjb/P49qG7xbqw11+uG1m5dxpVB81io9QTl491bugUSj9
pByJyd8pUubCGnTyBvn1X8wA0IGIxATmsbiliBNLQVPD9Bwo7ZlCg9338qnQxo3RrEQUZFXmhzqb
ANDrIhz2ralOFdGvzqPQ27LV7nUYwFTpKZhcPWqA8/a2l2xkIlY2wrxEhPrkbCEZWQRJEcTcMUIw
1Tn4IKTZvsrzjSt+zQA5drBmLBId1IudkBoRHIB5Xp6VgnydrW3VTFaOjTa3OxCJzYdGWZzKMLeU
OG7k4qzJu/Tjx+Glok1r47Ss7GbotamWinQvAmtbjKGERiGJEq84W8n4Cd7pMYzcvhVMe4r/ZbYo
/oJtZz9fvYiMTFLLaGA0A4IjLX9v5IDXVgNVAcjbEDIFu7aYrbFmiTIxYosFNFLsBmhhbh+VVQMW
1zntaCalwsVUiQIeXgO1e6YYVO4S/n7/97nPeS/O2nHAyN46lkTKLaNPKybIkE9tExwU6e62hbXF
vrSwuGYbo5Qq0+94lfiJ7RvyLpD8vdD9l5sbQcPaVEFDS28xKwJ7zOK4B+E00oinlmf/RxmcrGLD
m6x+nvCdesxMnSQunBbaBb446np5rvOXsXRkI/6X339hYLHUUR8XbaBgQE2Pknj0NgDxK7+fmivp
IvgGZ63AxfSobZmqeikU5zqs/ig1wb2cvT/k4QEgklPhPYX/WGwmMykmoEp9cVZaEM2g3TZmaGUr
vfn+YivVkkgHc8L3+6C+i4X+Czmcg+6FJ7J871/tN6YWs6UMNTmiAFNg98Xelr7cPhQrF+2bz8+L
dfFUz9tJziuBQ2FUJ/yeR3Wqf7/rI3EM7wUMzST6l+sthPD/Nb6Vn1U9p9QOrEewxmLDPa2uCH3i
8HCD1LySZEyNVsjhz2RF1HI/1fVrrdIS3KR7r0jff7OS/wHgzc6imrhMOkmDEYDoNYtzFD9Opzbe
eNqsrsjF5xenTxdLSHd0nc/X8Z0h7muJJu54wxeunME3Y1hEB5KedgO58OKcpfDsHvrT7V218Xlz
kaTlNdCXCe3gZz1z4hwVso0ttbbapEzmVj6DBMYS2yB7TREHOVuqzLrweajl30LoIXcX++KdqvTT
xuU6T/kigif+EMGMoRl2XdbL67EbFF6a5z7JpKepMQJHjjvUZ0boZiUuq50Xh+ZrooTyFlZtZTco
5IUohcC/M/PUvD2fdRpnUTqU2XlUUydpTlVy8gHJ3V6uNSM4ZEsnCgYWpy+2XJJaSdWGeXaOq99p
8epBYFR8vW1iZQoBPPzPxGIcZiwl/E9MFOEPXQnvEutoepYzWPtU9g9t8O5S5gx3l4lOAd7/5Zd6
O29BOpnQV/Bw74SE1m7IKOrUFtJuV3VuEfwUovcfqLmTjcIEtWUguIvxjeqI2i6VCbjFbRoXdsb4
D/E2xX2dhCT1Pu2qh0bwzF5XgjI/w6XsC7974/135pvvL+60qFDjJhty3HSs2PLwO552t7fAilNg
G9M3Rd/I3CUz78KLq6ZtIjlvRSE6G4pTMUtbYcvaLp4TmrSMkLYlunj7fdJpErClKTrHlkMbuSDs
S2XDr22ZWMQVle9lIjzC0bnvy73Z9mepLd2wNI63Z2rNDKHwrA8GdosX42IkhY5cBaWN+ZFt4Z2b
Y6r+w5G/NLE48kFryYMFe8Y56abiaObws8Ry5O3jGpm4/7/RLI5G6SWRNpRjfGbdPhh98KwPd9OW
jufKjQC0CkT/35KTsWREKzvTmira8M91to+U06TbYuV4/90eydoOvjSyWJdi4DnsW3J8hoXj1yTU
o+1J/cbar9kwgIehsUEmkCD/7drL8GpkmhQlZ1mz6cdLu43vX00UmAFgQjN7IBSz3KFvv29Z8xGp
vMkdKlo4+kLbG1n6aBXRzzbdYuW92scLW/NYL068lWe0BVmB6MJ375oKNe9q+KhP0v72sqyboY5K
rw41m2VrglD4lYKcwOQm1GbsqWqcZCD3VVb9j9uGVuYOjkIWBl5QrpYlgE8dwFaP3ggGX36ciq9x
9aw0P+oo2DgwK1A1aZYL5fmC7DE6GfPvuJg3pWzisu0bGgpy+aOhDKQjpr01PWQaetwpSjqdlO2q
atAeA8GrT12ZtHuzQ+j99nCv7mxwMjSuAKPkH5yrhbcThjGHQwrFgamVKI/s/XwPphKm3k8Z9ZBi
S3tkZRkxp89igjwVuCPejjrWdAHqPEYdJveRiVLQl3YLwrZhYkliYJUh6T4PaEIhPgvxN1k/1up7
A4G/k/b/RrFMWyXQvWhqRZ9MguPODnH8Xse9+P7imqYNhzNbMUsdgXVE1QutMRvyr/cvvUSDpwTY
h+zh8kipYp4KqUDnW6P8DMzEkawPfXMnCQ8WUH/T38KQXDk9BgUmSwE4R4sLOdK3S59FgazgWD23
n76HaAWV1ZYglLR2di9NLC68kTduK4Njcwtarh/1VHmJITjoYVxyhaRIT/U4WHbc5FVla8r0Qbb8
2B7a8YcyaDvEBBzPUz7moY4ytNlutaKubUvSXhR/CL/BgSzOewUERPU9z3MTsL+Qpg+pbYCgvr2k
axOAv+dpTBKPFq7l8aoSdaxH0XRH353uPnsPyhYzLY3prNObhxLreGFjCc7pgjxUCSBMV6aj1R2T
EfBMh55L0Vs+nCh0X6VD8bOIDOvQmUr/LdfLfF8PinHX8eJFMsP8HoSR7LS1AlUAQNGdRK7FEf1c
d7TSinZdqnX3OTbuZbQJTqUot3d+1glOF3cVUBPZ6I6CWOdHKeWI+3BJt7YptrqtQhp9hypNtCuV
KrTHlIJrTPYOHbyCHJoaiiDxw1ejo946tF1G0UHTd3Up2omu9Lu6NYWdGqowVTilZNM5/7HXdSRo
u9zxqyGgQ8pyUhFwcxz5wLj93LCbCh1clAvkZwV9MDuWpdouJKVAl3uoHvtISh/l3uhPItQFx4jH
0WMIUZqTt4hACFn4rcyM2rBzc0i/1d3QiPYQJvkOoAvtSvVYCcdyKpp9p0TavomD4gPdk8oJngfj
a+oHynF+qOzGNmzu+8oL77NcT+BFEJp7wRQiW6Sm9lAbYu0GAa14Ulf4zog8xxGK5ZcgREjS6w1v
P8pGdq9OdXSKLa06tqlY7K0AMotArKRdraA/iVpI4o4hdf3Qgx2vLCFnllO92WUCN7EXd8q+0pXs
QDekeGgMAXy3iTzKMPj9Y94E6n2o6IXjt1IME5xX7Ie4le8QhRRteHMtNIYGeTdaKsCAYhh2A2Qe
8CEY42MxVi0L1PaPnhmn5Ph6/ShOYvvZFKjm65HhuZUReYfeG1O3NozQ1sI+5HFWzOyyqrRTRcE8
qJr3rHhNsq+9uKL3CxY3ifr+l9tnb/Zfi3Mxd0ZDqgSMfo7s3vq3ZCZtC2nbQV5FcwKPtmaP3gvD
e+w88FcJHQAbh33Fo2CQQy5jkkz0IsqTpAYixKnR3QhN2kSYPquC+DRY2p/b41o1o8N2AEkFdaZl
nlUsxgiGVU93ZbUUbEGSvwF5bY65rBXvfXmB7yIWUch4z+xASwqnXizjOh9l3a0pmBn0hFujcejL
rXlbdZJzYnpOJQLuWoQ8CQJKXePppksLh2OAHXF6Kd1J3fAStfLX25O3Fl5RqCHUpz/nuvgYmlpB
ROl7rjVkpo3LflCT+EmQB9/JzPwYj/FOSqyN7OKqh6aoxhRaNMgsQ9giCZHQTRrPlV9NeCn3t4e0
9fVFcFIp1gSyjK/rOfoiEeoYWwDrlZPEfCEuQm2YESxPEgm6xJo0WgKlNLn3leCYlNEus7QPaFaQ
aAz1jX23NqK//bazKh6aQouDZBp9NHVzh6A1pb+R/dpXUbiRT14bEsVu4BMKtzPZzLfOYRR0ue0U
muEQ/3UaVXw0cnqVpF+l1uwDwdqovqwcWUoi1I1UYjv9Cl49eJkXpTlNSJI87QS6NmMtOiTTuLET
tswswq0o6juQupPlToYbyqUt9HfEfxtebnXmLsayCGmaVAFcNWJESt28v0shVh0ei34nbyF01o7q
xaQt89lFG01DZ2JIaY+9ce7zj/rf5ji66Yo/tbYBn9yYu6VXnfRGqMJ6xFpnfVGE6Njo44PHnXn7
sK6aIZ0Bsmnmc1lmGmo/IVxKBovuXSePPqTKThA2HkNr7nQmjofgH3Q4t8TbrQ1dXKGa06yo4ntO
J3p2kd+beeTI0sfbY5lXenHBImaDtJhlWXRDLEH8nlZ2WWGgAyzIj03/JyScU8L7yttbITEnjGbd
lhjQlsV56BdvdNkro9YLsGjV5aHIIS+hdK29Iv1s9/kpkItdj7LT7VGubsOLUc7n4cKm3hMzVyM2
S4oBcUZzZfqi003QFumhTkqnH7bShKsLOOMVyASAGF9yQo56pIp+EHgugd6EwqlPt2rvfY/Cn7dH
tmoHgigqwgDIroAYY9f4cSpY6DjXOuoCml0Wr75VH7zmvVg7Xijz7cFupPYMKOLtFEpCFwuK6Flu
AUmvbO7DdotffIXsiqwtV5OhcxvJV3vR0NREqbpBd6ETdLNSPaam/rnsB5ZJ+1hH4x4imMSepcuQ
MgmOFs06tydz5WDPRTHCP33G+S/veCHufXoxUt2VRuRS0s7PnXGK+p1ZCtP+tqkVD4wpgE3gZwzi
2sWOjONabHNyb64ufJ2Gk9/zYIn1U4g+ozy9P/MxU92C96S0PwMr3i4drCd1kZuB7lpt7dYiKFeF
otyhU4MtGn0wGnxr4U9YQTLvRGYIhiz9iWK1sRgisenCo0zDhGDAUjxAhxz6lYOYrNZ1DqqiQpc4
QVntSx2cuw7qzhaq4ncqdvnXMEZyypabSjrBp46qk5ZWkVNJ6rmM/f6BaG84iGkR75Kkbh0fLAH8
a5rcOBpKsjt+1e8xlvonLw/blySRin2MSMFdX7bFXRjAY1xblY4apG89BqVHVlDrageOUi+wQyEr
n33BUj7IXtA6mZ+ODmJOMXm7STt6chO4Xg432NhTXZCLoCJIy7u9n0IJ7UPP+xFRPv2uzCrdrkS1
2xXoUdm6lmfOpLbTkx/1/2Upv8AMDf++p0rr1NxVH5HuQLtTHeJ7+v0NmDtm0UK/so5FKSpPTVeb
j0ZqfZvAuh6HnMvG1yITiGIVHAPfy520BOHtJ3FDVOr38tfIP03qIeptMZfKB430TMh5bbN9qAgd
j1PTuC9iKTrpOU/+SMzGB9iuRXc01PGcVr31WfJz+aH2NXEvCCIUNXIMK3c7KMil+BG02B4jiitl
ug+ykmVAB/Eeec7RQRvW+hxXaAcPY1IfZ5Hvg4l6mGN0hXTHv022Ere+0xZhu0uUJoMEDdQ3rzkf
ab26tNEk0u2omWVV1UYGKkUgb3hT6/CyyRwpj5qdNJXdn3YwhCMMYbojKqF5n9LW9NSVmnqPamNP
kSQOHB/e0MeyqhLHU2G9j7teeokDsWFnKcNgh50pQWJUeRtOcuWegakEaRmNVjXAfbODubhnes0s
1LTWUYMNQL8nX4T2dzcUFLlhEej/K+AJuO1FVojz6Mu8MLi4TJUAyWYBgKbbVW6Vfh+U/zLvOQxO
mnIm4WnXdMB3W7DoNS95aXPhuoinfLMVsJlOJ5+6sAZm/3B7XCuPBwCYHDtS+SjdLRkWw6gFI695
BlFJs+t4IXvF8baFtUHAL27wHRJSrNbblYp9WZkGfTDcTvkFU9regIdp1Nut9VkdyNwWTHUFUOZy
Qwxyy3VHE5sbZ5pwQCM4P1UFbJ5Cm/83QBr9APe78jVR9cihNCY7CEZXu6SKsgPs4cWOEdRnmh7M
9wfKMB7SJWqyTXHTixsBFncZZU7mVzMhsOwcqAqcZgtJsDrFc8MmuVP0WZeV/SLWkmyI57GXxh9E
PfxHAAARlISoSL1/MaFIBa429xvABvd2MYU2EeD87DTXL//Q3Og3O6v8fdvE2kJemlgE5EWRNMpg
YUJ7rE2ad+EFuW1g3nBXFyfUl7wn5lbhJatiH3ltEuoJLfxJ/l3vvcnx8oE6aSi+aFVNVB75u9sW
1TVvNSvWE/KQGIDI9O20+WST42CaTNc3o3IX9FN/aLvyq9gmsiOGxq96zNOdR/stNFm94phlFB+b
LGrtLoR6eLJU/1lvtdSmzoGWYpiHB3+sxScuY4rIPuzM3QglfZrG4p1gRoptlBVpemS0yWFag5OH
qXSX05mDdqSlPyDpoh8tyEb3A7fSSzjBiagLQntQEU5KG4QSfNK8uzbL+W/eQuRF4+HcREN6RzZ1
ICs5qHtuFfHQica0U9Er5xrouIxrFKrMStlyvhvTt2yu0AdZGRNPMl0DwYqo9772XbkLddqS6CU5
VmPnwIK4BddbPVSwLoFiJX14RQqcKzlyYr6K0W58HIv8RS/1z/QsGRtHam2/z8zs/9fOPPiLm8zy
xXLIEAh3e97rIy1T6vR+Gl0JVvn/mVhsP9lKzDAjC+rWxYucPNQavkH9FBCP3d7nG1P2l6DvYihG
M/qZWjEUv3xpdYno5EvebbSe/o2hl8f3YjDLp0OJ3GJC8Gm6RU7yLsw+J7pgy2r93NbhrzjTPzHa
0o5K9RQr4VMUibaWN7tRKzYikPXBci+AIKBbfhl/C3WGzLpemy7wLUcoJCeN6h3EHvvbc7oaeGjW
/IQh3zsTfb7dHwDaszgRepOGHKj0svI+yTW7k9STOirfK0391UTjKZ/6OxSv727bXhsiUQHRAenf
a97+RsyUDmnReT0dAfp39ubHf7Ggz6IHcy/rMvyQq3xKc6swXT17FvuUOfyY1RsdNGsHjNgDUCRB
CFi7RQAieo3YEdwaLkreQXdo/I1Z+ttMvdyRlwYWJ1gTLHrumpEsYvkcCd9TExUf+nCNRzF+Nr09
QHXYpk59S8+j9gS5zhA3dtv/uj2Tq/vk8lcsDnmZCkI4TAxTTJ9FFPaiwEQrfR/nP/TWdLLgt+Qd
u+DPbasbc6su4oF4kCsJTJPhGmnu9on+UifmhlNZHxhE/IRvPHivmMnKNEA4MIgMqF5ityxHiDaA
LKh54WqV900Lkx+8uz81lfczks2NWf2L6LhaW0pHiFfMufXlKQ8M0athXyI+bpVSdBpEXh1j8uo7
s1Xbk14WoUOzWfYlCUfPrQMere3UZHtdbEghej6i0YXws4ZZyQGQ0u1C3wtOUicbaKPAKZaMRrov
LPnHOFY6hWTL2rcWZJZBKYovna4BaIkEZJBHc7CrwtPIHtNztru9hsrqMadkQfcoUJ6rbofMhDZJ
CwzDlWMcZftHr4Xsset1+YRqlXTIozR22lwPnHLKid2byqT/GHLeSR0t9rOQng1SVsc0aLtzX3o6
FczJEL6Lcajto7oVamf0UsumhOBB1isCdA118X4YvOookW5w6FERHBAN5T2vdPXRQk3XjkBRfvC8
Nt8XQqk8lhqV1AQRyRer2nAPfy+M5RJDe4nWOHwJlO0WB8dvGpSDkpo0aUZCorT+q0bp26SpL2mT
fzSamAKldxbNxiXcOktCBSxNQRNmojc7mciDKN9SMb5rlKizS9ScAvNP0IWDLShbJ2HtsM3NA7xD
YSU0l85S15s20jSy4cJ4ENUPo3m+vRH+yjkvZ2JWuAXXRZ76qpIkFlLRyChOullKHsjpE1tV70gS
xOonZEfK72J+KBS7CR0RQfJm46W0NrpL4/P/vwgecKBjVSiN5Ub5VP5nlU1yKCNT3nDWa1aoArMq
XNoQfyxu0yFq6qkiiHPDKd8rGn2O7wbgUga+tLAYR9io2ahJvPjENtylcb0TkCIzsvcXSS16yqkm
zJIhV1AZLQhQh6EJzjVh2pKR/p4MecPEuuP9n43lY69AyrHKWs1w81a4hy6DjLA+/TYRj7JhG3BV
KdoPg3CfdeiYBeH325txJd1+OcBl+7zaqFaKnpvhDsgT+co3Qz/D20yucANTvmVHfrvtphK0pJQw
yNJ0OoRPm+e83Mlb+ktrb84ZhED+g3fgFW2ZUQdofZSZ6bYv+QSKiMp9aStatos2AqrV/X1haB7u
xSmKCg0B7D41XfoJFNZpizVj6/uLYCqo9LoLG77/rR3zGUS08Thf+75Brp5MCbkMREXe/n7PnKAH
inPTlSqvtVOreW6E+B8id4M0McVsVA+uEBSSOgSKH3NCs3onph/9b032D6tAPoaaFHg5GnfnG/di
FYQi8APUFAygILKt5zD5CZ0c/stUzdwVNBKgUrYsyoMrgmZblTDSZadJaQ7WlirR6mLQn0gDNVBs
yvFvhyHHQSjTqs9Ty88PSv3D87f6UNfOxRyTk4khOXbF8yKWYpiVeWC5vniy5P94i+yj+F6tplO8
pXS4FuVcmPrr7S7WBPlIIaaGRy3Zf5KMDKFNu1E+3XZaqxM2t2uj2kwJaFn/KS0xNxEAt1xDHD9Q
UP4wNsbGJb1qApoPspnAu6/QMVatj76kdaYbiCQ3K3sKt8rGWxbkt6uOSouRVD4PziJ16tD+Bwz1
TIM11zYppl6xtQZT28epRy6MZNXQ/a5CZLWOt5dhdVehBanNDOrXlCheIfW0D3qYKMXIiROLe6NP
xJ2U5qJTVa18NORYOt02urq/TOIz2u9ALy09V6c1fqYk5CXisbM77SHvHgZz47m1lgi7jJEWfiVV
zRwsJQGaFqh2Oxm21H6wplOWPEuRblvBxnZejQBMejwMTidvoOXrp+dhVdKjwPPck1H5VUH8zo5o
F2hwflVxJaE7W8MHBXvEUZJL845IuPp8e17XFvPyNyxuNFK1CDt0rQkpbgdgC5r/UkXzOZDtMpbP
ibbV5b+2jgA12Jq0z1KxWNxAXS4allCQ9FDLep9FpR163q7yxw3vvT63VG8JFy1wRUscXwMrttx5
2Bn87NnXRo92oPyhsRTEnJXgQ5sbP/J8eG08bW4M3JjUtTNuXhhfnHGxgSYnt0JAhJP5FFXRnRWl
G4HVWosIpX2IlSAtARO5PBBxqQpZXBm6i+KklaEH7t33w1lGlB0V8T7dy22/92TLkXT/2EhbNZG1
uI4HO/yjpK6AmC7uLstsahKrWAdGfVCm9I8BVeekebs0KbdSknOWY/luurS1mE0UqXH8nQWcYqK4
ShHx2PjqZzmbPjdNFNj+kFPRbQ/GIB6nhqjs9gFZW0vLRCuG4hdjXcYBQF+8Ro4E3Q2Gh/qL0mw8
A7Y+vxic6CXVFAV8Xi1j+6Dxj9s///q8wTeCeyHaZ5muaiNUKsjoDz2vjOJX1vTOkJ404fdtG9dj
wAbPPUOer4SrFCCKZ6TnAM67sR1piFZuuP7rvfb284sEoD7KuQ+Fqe4qgfAdwXUUI/NHAYhfqRfv
fr/O7Cz0RkAR/Bck+fZyjpRJlkt/1N0JFBfagXb86/ZUXbtbDFgibeuwo12LDgh1H2uZ2gKXSY/A
quxyeoVCzu6KB8XccrWry3JhazFvZT6FUecDAZfhNAekv9Os/e3RXF+Yb0ezyO0EddUMgc5oohqC
2V3WNE5Nzoq6sN7+3szVr42HJD39JaRQ6Ela+JwpMZrAGCIdomjpsfSs49R/vj0e2kWvfA06hfA0
cT0QQ12VA3xkdYZGRXNRz8XSOMQI3J9SuWh3zf8h7Up75MS57i9CYjPLV6i1t1Dp7mSSLyjpZAAD
xmY3v/499KtnpsqFCnVGmkgjtcSta19fX9/lHNzWTTiSjhwTy5swtD7UL4PbpxuKFu4jbzCk1/vJ
FI2aIEcdnJcRYzzdJV5uf6UZHZ8r1so9PNjwFaMk5DOimfzQG3Fx4JgbDyawp4dCb+imzjDLEcTI
pW0x0Cy2OQo/z6AOxR7Gqb2PwZz4IFrR7yu36A8FM4uN57QZaIFSb8sal+6sPh+CCaRqdzlYidPQ
Hbv8jrr9t7p2/nYh/b4xCj1qnTrflWbub9Fl/m0SeruvC9pv0jrnD1pnT7sxzu37rhKkD2LRIzfV
V/JTMTrJJ1I2eTihtzIUvg1+tpT+HIHbGLhVCmpDbnUbW8Taky/Z8JD7GUCwvbZHg07Od/6g20D4
H6qNA9LZZ4vaRSAKHWxkYxcHZpamWyAnWjuJ9OjnuJsJgfrc/RJrTrWLaVse7J5o+wrdq/dcUCdE
Z655FK79F0cxB91Tng1WuSk5Ibfch1qCjiqjQQ+oVxvlvSb0nwngPTes0VCh66bf/ho88dIJt9GD
Oj+wgU2hwm65IPuzbRD7RnFPdn6R32PIE6M/9qsnmz0z+pX7Y8m/owECNxR6Bq6RxVq3MchgEJCE
pumu1NgubpL7wl1rPF0UM5NAoe0O/9T7Pml1J9UnJ4ns0eiCiqUP2HwgZX28YQbJCdBnYuYVGqGo
eumAe5qWllthEK7yqjebgEeiNeKV0GnJj8zwA2gyRRB6xT1Tt2apd/5MxwROEtMC4XKxkgK5urGA
CwNIZ8A5IuePfVE8b5nYVsbB/h2Brz2ojc+e91iy73m+4q7WxCjuN5bomLMkxPQYHyLmZ8t9wkkP
jGRtcvDKpmd9HLRfzeSROECKoKo1mZtm3Iwo1zZSlPsK9CncQ9sikskBKif72374aodmeUDeRic3
XggI4S+tIE8qkKTw0YxGMxwyIMDmH543vZSg1tLLGg2dUupmRPrnsX0la8RSyxqQOYoA+N4V/wxi
i0wQZplRyUDzQrKnhtKVqZHrwuisA5YI80PIhV1NwsTt2LSdaIxIZg55iUc/2QKOT38tAG+7qbiT
f5kvuY3Obf7SazI5Mm7KkJodovQyM7Z1mtWvTOj+Iyi4s9fbW7hkMsDKQa4eoSe4FmeHcpYPqqfe
SjA5Y0Sple8zv/Q2mNR8NON6DCgv71Hl+nBiBcthYtQAHIceIANVI9Vwk0nhCBgNuRO7tjvcVmhp
R000m4GmAj3BV31NXokOP61OrchhLiZTf6a5Gd6WsLRkaG3G70dkeD1yXbp+a2dubEbaGNHqu4Gq
Jm9a0DXddcOwImtJm3NZyrNDlmildvQE2qRhzJpDAZbi29pcv8CxH+cilJd+PbBRMlczo9pDT6IG
BPhHTZjxPNVrbv1e6jsCZu5DRSUPGqcUW8Oq1lqbltQER/EMOoPxRDQoXlqhlptJnrgZibixlZvk
wxz2UBEVTeD+AH/+eqK6HniRUjaSSDQPenqqqvumPmTg9L29lItaIE30/3OWyH5dapGDTsSliUWi
wgodEFTpK1t1dbnPaswomMCbwUCEijbRi4bmYmhIVPInt32dJhQh/8Cj4/oAKw6uEfAuKu5AtJz2
TVNAhP1sPvR0JUewqAHcDNAvUQ64gnGVCSrmY1ySqE1/ioGEKOaixXpFh6XrFk0uqGyClw+lDeVW
t8VEARmO3Uab//hZJBtGt5vbO70owgeXqPHO5/SOYXDmNZu4ThE6xCRy4q1bIjkmM5AevvX8x205
8wV6kVKZd/xMjmJRLq+TlE8uiVL6ivbEtNlOGDCgQ5iNHAjh7cYDB+dtkYtbdCZSWT3THK2qgluN
/GGX2YEz7ZJ+d1vE8uohg4sUxPtU7eU5wYWboSGzhxXoPAEvjbtlKZCABvpNsz+Mrvu+gv/Iumqa
7AQY7VJJIrzRDiloDgb2clubpQWbWeJmTFfM6qqn3jQQQVTWhAVDL4RdfdacKAfByoqQ2QurljBP
tqI/BQUPEERfrlkzuniqepMdGQNzPrXMHYIxHcHMbWpTxwMydG9Jz1EBi/UJcHeg0M0GepeTx8Gy
Y3ReFXYcOqIkT4mPlAyw+WMbkP5TLYJKGhThVWl9ahpibceqA51rJsEe3Vs1MI+NxI4QhjhvUndT
zPv3kwykzLOdHB3nL66jFzcpfYkXHZDUekuYn3mPJpDE5PWAd2b85CMq5B2QA5K91u4LV+9+p5JT
5ECzXyapky8pM9iW9CMLK25VSKbL4h6BVB4MUzXsALTUBz4u3IMe0+Ln7XVdctnvDS9AKERZWs3O
WkXnthXPnYi2d55/93EcG5gfCocmgKtnIhf1+8D/GUZmwxfF0tvUjbYFJN2Rgo35D9Q4EzOreeaP
gMlrtRmBDeoi7OwN+DFvf3/Jxs/VmP9+9v3JrPOEmfg+waXQPxHz1K1lD5dEYJ4Odz+I05DYU16U
mNzyWc1dK6pz+l3L6F/CsrtgbK2V22E+KJcHCdmkmewCgThI3NVqrqGN7VAUpY1LOnGPfqdZQSq7
nZzKOChab7zPxqHb1Hwg29truGRqyAAglgek15y5ulxDU5etOXHXjhx7x8XzKo/oklc9/755+X23
Gubhh9iOUvmA/7TkwMydn23+mxZKtJjak221sxalE7LPnbvm5652RwcP+9ymjYoJULUUJUZdHyed
QImpDUbnpWWvGL68rcGSoWHMB8MoeJMBLFSx5ZJ2/iDMEZ1jE+CRCnPEdAWVGx0QBbcFLW4I0Jkx
VY3hImQyLjcEaGfVRBII8mNuf0ZRNNv1Q0x/TEmSvCDhz/5kazwLke4MzAW+3kt5VeOMbSlrHNL4
hTxaw7fb6iza79nnFfu1CBqIvRGfN4zAuDfXuvMXP//e/oxDidqxcsHZk/SreaQyGoAMWx/oWoFl
+fuAaANukwdICsVwTQdj57oLTyzvKi0J6uT3HywPOnP/9/1Z/pmLbEzJdK3F90ngFo9+9dH8IS4S
tFP883nFmFq9RSJ7vkj6r54MUFsrxhVznb9w6RiBLoAJYeTVZ3yvd1LcMwVw4zfxNOHoce/Ijb3F
833H18bglnbhXIiyyzSWJAE5IZwguxdhPq4k9BZ1MDEIjAIgunVUfFzO3Dj1HE4iC8hW1UNjhtLe
fnyf5xcexsycOeBTjoHecNaMg0fwXD4iUKr+RIN5IB3VE0wcqOBfsTE1uXS4E4F/WmavWfU0fZh5
BKaErhmEqiAcAtmtooHrliB9shHzGLTvd3br1dthqKvD7XVa8n64x9EKgjsPScKr8+aDSQMxUaQl
Ux2Avvpx7NO9nnRoDV7DYVyUhVIdcrmYebxCkbdGaVOU8iCr9+oQGBrlXWagr3oq+hY8HlZqnW4r
d21nCCIw4Q5SI4waYqrx8rAXBKhpeYl8xTSjkaVbF3OGSAHdFnJ9Vi6FKB5lKkowshcQQut9WYbJ
Wjfm2vdnJc8OvJfx0orn7+t/9/Vz3jzf/vnX8AqATAKRysxsjoDrKhtNnEJgASkujAxFMDS8D/Ng
be1qgWjah3Kw9riFMWg4I7IZPfupTebu9k+4tgtIhpV5Dpr6Aa+gPJ+BqKJ1dHDsSK/50bIBMC2z
clez8jkW7Yf9ggE9QRuKhhWig5/0cjWHLLcKir6GqG2OoMVei7uWLG4m0EIWCxHkFXmnATJvu0wr
OxqtIfSYtwGI3M6f1sb9rhMO0OJfMWqzc4bOpcabOIJIrWjdvSBxGVmDwb5g/sqMkszMMZ1XtNlx
qrj822Vj+np7y5aMcu6xQsocFoNmhctlbEotrWmpWRGw13Q2hqxZG/RYk6CEmD3I7pDzxkMjfZEz
D8TxvymguIa4/Z8CdKLByMOCTSt+Ybaky4sae3S2RIpfqLhBXdT4LFRd0rAQO6PBo/1g/3D7tUz3
4lIhTkalj8CuVaBuLqs8ZT3eSsT/6R1TY2XmZKEyAk2QpUNkg97dK8KzvkSiTvjINsbmS9d+Ecih
2PseaRQnwRCclKH0Jow+uwGorTHst+ucNHiiH68x4VfMs324qzD4oiZwSkmkqFOko6Y3ZuO98fnj
BoF0KnKRDqBX0FRyadEJsGzLuGMkGvVIo1+NtUL20iahfAUIfcNC3KMGJPmAVoIG8UQ0oHIUNNWK
PS+8lzENBZpndOwjbPYUv4amAqtwMesVZcggFdbP6aB99wnQNu0pEBgVuL1YC27OAvMSRgTmJbvq
HdFqRkDkK/woEfGGx3vm8d0Qa+FtKQtLhqVChXQOsRDtKk5Gl9zWPAwbR+joESiMDh+vZwBmETl6
uOuZI8lVjqhIgR7aVRgJK8WXNylebv/8hUUC1u98pwIhFs0EShDdYnzOyplkJwt9GP2GWd/9fkXE
wgpdiJjvibPYoCpLmpABIshOww1Qr0w5LbgwPMHx0p8Lr9fAR17LSo66dAnQkP6Yxm5oG1FWnFA5
CPVpJQhYk6X4+2IE4QgwJ8qTlm4zE+qE2g83fVztel+Kdy6UUjy/MQy2ZrRteeqqNxypoMEUuyUe
M5ncOV55SApA5fbg0xnBXtr0/odnRtD0gYwW5tbQ04KuI+WggipUamXSYAyRfOKB261s2bJ6Z99X
rG60gUbIW5Bf6mJH4lfTeyDikVQHcJIEbXrk9pZkj/bavMKCIc7zL7AV0LogKlAMEe9Vb3RICeK/
4Y5vXbHyrF40DpCHW8C9m/MO81E7s3PfyCyATbPyRLXH3gEGBnuhXXbQgXE8rs1YLaniIC+D3nCU
1tDsfCmrBjwST4oETmEM9Q4D+QB9+rBjwC2KFCPCzxlSVlmsukZfaTZ6OEjpGBjtY40smmZ/+7gQ
ZErmMoSFhIStqFHodT/0mVWc0j6kRphnm2ntSltwcOg8/1fEvJJnu8IzUktakuLU9SDQHV695r5G
qeO2HguPgwshytZjKIKVooQecbEBLE0HGAUwYK8V8JcM7FyV+VecqSK8cgSEsF2cBtmFVf6rAXh5
Yr5ldO94KxuzeELPZSkeQJe+4FoGWd4kDgmGiDTD2IjEDWTPf6ed3LVe98NMxCbxZaQBn3plRdd0
VTyEy8vUt6kDStMmC3Nk8OoWPLz7RBxsuuLUFzcP01iu588OT02TFJkoUnPA5o12E3jWU+2Gg7H7
OC4UfCo4Gv8nRo3dShRWgMQNMR0GLXxMQbTmSnfQoqkTBMFop3tvw7i0j8zU0jIVJtYMQw5WHkjv
p6mvOLnFxTqTodighfnBvI2N4sTSTeaGFKU7YJytXRALmmBAxkTxBrHJrMylJlYjqqQvi+IEgM/Q
dTFsNL346YfTYwihz4QongFXha63Y16gh+Mpz36N5t06tMpVbzGmBc9lKI6BIcmNViyEI7zdO4Cv
8APEWY2xS7PQ9e8991tD/+BuhUjMaYByFBzsattmXViszgXIejtUXEn3VxXftcm9nNC7Wz847rdW
P2j6Rk+3t13gfB8oL8kLsUpoRAFjBTA8iG3aIphg4Si5jqEpg6HbtuYuttfC+wVLxFMCkev8fMUN
othITvzcQNInP6EZGj4CCIN0CgHkf1uthSfLhRTFSFqPZ00snfyEko4pj659bIYftc83GdWCZvp5
W9qi3aN8jNEKFHgBD31p973r1KKiWn5i5t+G/mpUT0O10gm7JkLZJzZUmM2uIKKqd132RsutPr7d
1mLRFM60UHYG3YYNuOdxsPDkOBjsu02/YP4r4P0vwr4W9I7FK05pTSdlk0bp9RTYRcVJr9wt5z+a
5shAm3lbq0UhADVGH+Bc7VNx5zSj72XsjfCu5J4B+AXpRub+iSJnMhRFSoz+5W03wbsWIeNBW22Y
Hn5cDTxV8brA1AMUmTfvLIhgBkgL0eyRn8b0c8ECnj8PH+/JQY4eyQm0cs8TtSqqRjtIUxglmMx8
LeyyoykOVf8pHte6i+bFUD0OeiaRDEGadEbYuNREy5MevTR9fiIAAewPpf75D1bq7PvKVZf7nADG
ZP7++LVPv2nVb6/9cA8bVupMhBJlYRZ8IAMFS5rjbmj3VGYb88PgGbiBzkUogZTTtG1RleB8m5pt
ApYdC8Aq2ZovXjgbqP6g2cJFhvy6XGw50ijRtSJOQL7ZGVLfcO9emGtFjCUpqMQBtUt3LTQvKt6x
xNRREpNGnIz2ThgHWxxlunIAFy4VBGjv1RgLXYtqpanXMOls8KaG6fYAojnkIAmps1+p3N+2rUU5
PorrPvqwoImy8SmoUseKyfpk+3XQSh/Aut2GYSS20f66LWlp0TzckyjOYZIa4NSXpwSl9hLwjHoN
1tR8w+mPjDhBy8wV57jQ+QtwlDMxis8H4J7ppe0AhQy+SSlFO2YVjBrQhS2gGHeHMvWCQViBFF//
m36KywQlzjBJbapPBSKcwXkqbTNga4n4xUUERqcJVpX5da84TVeQxKlA8H0CxPddnw37aXyN64/H
o3hnz/jh6GX0r6aI7LblIAhs61P1RdeRdTnF6Aa9vVgLLhOYWzO6NdIGCC8Us0MrkeWPLsx7yOXR
J8VGWmIlvlgTofgbREtWl/kQYZTmm52Mv0z0+N3WYmE3UAj20R2BKwxt84qtTZnZlR5PxUnS4lA3
5ZMpxQ4kjSu+4D0drVwwF3IU0yoKE12NeFGdiiKXdxiV+VX3rruxAGT9kLuZcUT/khmiW87dSjLE
AQBQvMfWdn9bvU5OItHJgadD/zolM2ubxgCuKWy6HRz3t8YBRWr5kmxqnff39lQWx9pOftMOSb3J
1l4cIeywsSgLm9H7kvU9fKprP086tfaacP0D97X4Zap089FL0uKLDbzO0Gl8MxiIbDexNLPQ6gQA
rEUcB0atZ0iwdH4IYAEQFTis3omUDWGTePZBAoZ7x3oyhggMkoPpcAtQpWBW6f0sfalo3hyn0tTD
dDDsL75dtFutFO4L+h0bPGr07msvWBfGjtNtk7T28Vdf/5RqXNx7Bo/DxjOSr76eOBvblkMe2J3V
Yzxk/t8Eg4DbKtumYIjw2vwO8/UkqFO/+1RXNsMoowBiDci6gtGlSHKNprbvdNJsrVrrQskAAJMU
wt8Ynb2GyrPgoHECwfQ9nxYkxpW7xhDtWHGRVie3+tbnn5ppDAReTWuh8poYxTuPPHN4XibVfDuX
QKPNH1OM61S72wfmPY+mWjKeMYiV0KmIA6Oce5kmiQYrqU6lPbmH2M6HUKCTIWSCUTDfjdp+Ipm2
MQVDE3AvssAzQUc3Zo5xh4nR9oQRzOxgtV32UArAcneYC7wfHUDzTb2wPoOShYYYabbDTOrod7S6
emMmbRFWXjO+ji3x9ywbpsAUAjsp+A/eZr/7jtH9MPrdVtO9cpMI8J7WPrAndDLpIZeoBqNKBB6r
0gR+Op5MgWEOJztuZcBY7QVN2acrT+d5Fa5WCWEMnArAFYCKdHlVVp30PDro7FQO32l3tDGI24kH
O612mAJaCcPfndQtYcqWeH6pmz6AfU+2/N5o9zHhYa59YeNs8K+V/0kn1a6x/wYS5C6r/qLJikks
GR4ign90Vdz0aILlU48hfkCPmXXAq6zIN9OwchksSrFQswJ0D6YuPeUUDUUVi2Lw2GkqMIQWGnyf
dwFxt7fNe+k+cDFbjxIf0BavcIWdGBO/Y0fYqQEEBjoZxK5a4wJauNXQQPCvCGW5pqny7M5zGEbe
X/P+m++u3P1LCwUOVKTbAX2LaVslwEhz3qDQ14DnO/tkj3srnMZ9TVdYoJbsG4VXdGuh2QevWGU3
/LRIdKT8QccOiN3pPgatIa2+FMnL2K+Ry8/roVo3HoAz0RlGc666ZWwwwjE79+E+5xx1lWxG/SUZ
7hr5VrWHkqwU/99/+ZU4B/Mt6NMDnabq38SU5RMGcNmpiNs+cAZuop7ASH3Ab+NBMWKOISUdMmCM
pbsRhA2AFfaGfTmMThBrWnHwNc8IUqplO28o0zvH6oARSsCBit5rYBGnHOmrwXX4ZyFa+Wo4U7Kl
wDx8aohgn/VGvBAq8q3dtD+JLLqXssjcF+Y4YCkzvfE4GkiVZqRhIH/BkPOmS/zhrc5oGzJdxHvp
xMCVw6A9EEkn9gKYgWbtrXxtX/NbHBEfsppohVbJxduh8VxpyfSUTyER+zJ7yrqAWV9vH8TrU3Ip
RTkl45C6g1lbkOKFpDzE/ub2968P+uX3lVPSAKy3SlxM3TXTsY9oeRyHFVeysk4q51dXmbHdDNBg
0O88MGTlQT/85vFfH9ZjDikwWAZIpNmrXF40YHr2YBZJcmqrQIwhOmPHD2N/2sDJszCYMA+9z2MQ
lyLArZTZPO20CFg2ge/+Evq4u63EwlKh4I6hW3we6OBqjl63Yx3splYcjQMoR/N7nz67w6Hs1t4s
164EmpzJUaJww9K8npV2HBXadzxgQs0/mT6AJPwMscR3s/pwEHApbrbBs/yY6SUjaIAhTgcKLQXD
4F6W33L7gVpyJQS4tmaMXuLB56Gl0J+hDy4lxQKsMjKP9Yg4B8xYueyp7VYOzPWBnEXgYpynxa+v
FQeUsNVgMSNiZugm9rZN6f62FaxIUNu6JtAnNOW7hOyb74TD2sW7tEh4DmOiCoPl10P1RluD2oiN
GHhPnF2Xk8+8lAet6lfUuL4aPQzzzmcGMQRylspecEr0acpbI6ocdojLdg9OJ3CriO0AYCDRdCtn
Z1ErMKyhEQr92VdzIxMfZSkbaFWC1ggExYHH9EDX327vzfXJmXvX0a9K0LGKaWXFlIklgEeUOnpU
A8eKiuFz44JUaGLT2xAjhz1Nz166FshcL+Q8dv3v21yR6SSMTj7Dm1nQ3wyXJNifdUOAC/qY+mtZ
x2v9IAskOC4SwLiv1en/BDgouqAxP5loznfkSWhfLTRKFpZ1pP6DQVditGtTB+cDmnIxagygl6sg
g/v2lGHBqxOtka01sifaiu3tHVsWgU53TE8ga3s1TzQVjpO4OQfo99RjZJZqO5CWeJs/kOLMfC0A
YUcYOO/hmYujNehOMLRZneojTR6wVP/t8+rV06QJHzMNnyc/Hnz28/bXr68d7MJ7II4JyDnxf/nj
08zQOr1r+ClpWoISNPDTRctqsHNrD6jjryzVkjk7ugUHDRp5xMyKOdtI02TakEJaRVHVPOR1ErQ6
MnM01HB531ZtWRiQ/dAb6cILKXktO2NWU9QFPzFxLIpXggR64gNGAYTHjVeuCFvK2OKY/itttsUz
K9AQgHiaA2mDyEBPDYoabdN63zxxSpxnUX5L9Cboyx+3VVw6sui+mnP48+apd56RDk3XDngX2Czq
aH+suzKIbS1sx0M27ktn7Zk974/6MDhL46jvKhmb7mTIGE9DROyafBgRrqBefFupFSHqHdgmddtp
4Ng9pY1+byf0OGjGo4intcHtd4QaVRuEjDMWOvqorxi5eJ6UiVG47BQbabLxShBJcpn1YCNyAGs0
xnJ4MoD0vBWd/o32eRnasXPSU1psBqv3AoMx7QjwmHRTMu8Z1cF8Y3UJBZz61N73SffqFtVaH881
ZuWcSjn7zfN5PjMzwywbYpR4nKMPYs867avfpvexML76eGzVVh+yWga+PR6AtvJAwQnYTWvZ+9mS
by2b4u+kH+dNRrFs+vRN0+6seA0Zc02A4vFIj7xpOuvYfSEuQFQ/HChiCc9yNYpfwABZ2XIkeE+V
YBsyPfLyMzDkV/zBog5nQua/n+1TTT2MYugQQstQOmG6NiqxdEjOlVA8aVbxqilmJWwP8G0bWQJ5
dmWdrq4G3AjzYcc01RzHqfk73vip4U9pe7LtHj3lR5qCUwGQryttVlcrBTGzRb+jgiCfojTh4zdU
hQae2pMssNkVEDvWCp1rEpQ7bjR55YtZQsrBKYka/ea2w1r8vonR1fl5OLd+X+61xlxR6dRsTtmX
Svs9VitO/mqr5wUCYgqy53gcXgHHmaKoe67T9mTSg52FYIUv1+L1Kw1sJF5A/QTMRuSXrsBfetrK
mHRCi0C71gMvZXV4YFHADKQ5Tz/jkaaYK48TXS/sHK/OhyoJzbWm/qslmn//2ecVrygEK2VP8Pmk
QPWiQXXoV0KOH9xlRYbi9pouI2jVo3EUd1ZAavRjfXymB4uDCBwMKoi+r3bBt5pEs5LOjyr5I/a2
ZVqsOKWlZToXoDhWp/Ld0vRb8NbUlb6rG5AjwFPaDxwjxyurtSQKb0zg2c7vP+zO5ZlgljZSYVZ+
ZBuPBpApBfJ+g/zwE2Lu7HL//9UPT6Vsu0yK1E7QWBtlbpduO6Ov7gumsf3tjV9SBSk+DMAjvQkz
U+6LvszzbgBC6cnrRjQYJPcu5iON5uNhD9ruMACvA3ce4OyqmAwcXeWQmXHkYv7X74cnip4rn5GP
enWYMQQQNJ0C2hvTPJcbw03uaqWlxZE11lsPNUvSZk+A/wonyg63F27p0CM9ivjbAMgeHOOlKMTe
dtznfnJijOnPhZ7YryT2P0w6BIXOpSje10JAWg59mp42dvNmNW9/oMO790VmDs875ev2IKQjjDo5
UQmqEh8thZspYfH2tpSrq3bWAai8AOV1Zr5zxcQw6yDz1iUJWvz+dvqfVfuN69/Hj7/15nFfZK9w
JDEMqxb6C0k62npFevLcKjDisG3NwCbVpqVrc5Dzzl6GiJeSZss4i366bMqBF0KRWQbSrovBlN6U
qIz27U8GqA1qus8lN399eA3nORQgC2IJ8dZX/DNALh1TxrA2iUJMRosgJ3tdPmbuGsXsQgwO7c4k
KXbNvclozNpFvnnMzY3lO6jGWQ7fNrZGnjPNHIIGIEohkEunkOrgdaw4SAGKQlhbELvWa159wXig
Ltg2kK+fKeBU46E5K1O9SU6VT0LUT7SJBZb9zfL/vr3AC34QnPHoSANVIVgr1KqQ0UrTGEEicTIc
hPwWKFv3pg8Sb8azdndb1HyqruznTJSywm3hOX7PZXKaZB9pUgJ+aipoYLYAAqqncAJZ2zSBna6v
V2p6i4aLyiGAEeAeLfWIlJRLE7NiWpQTkJ1OGUffsHVCWAYab/JFl913L67tj1/L6O8EqgTQbtGr
rCbeRoEpp8HmySmzUEsa+FYvxSYG8d7tRV20Ex+5y3fgq6s8Fa+s0hZOmpwKpEvDSTbGUy7fi/IY
5wVkgrdyby5tIloLkRRFb9QM137pBHwx6gj74NQwcdDcAXLC2TmJrJ767lEbt1RsmcFpYIzVcLit
6JKh4srBK89HyfRqIJ/1EzPTwkhOFhqLU5nlgXCmrW0nKwu6LAc4hu9iMNd3qWDs5QPCZngck+xI
/1R3P9t+RZWlPUNg/o+I+e9njhRxGUbj8iQ9iRqJueStcR99Ajjwl9srtnBTY73+FaP4zhZdldrI
NYQ4qYbaaZH/AP55eFvG4mqBQfV9R67bTQtPn7MmHrym124nFxNwZFt26YqURU3OpJiXCyZE0XXS
wJ5YVS2jfKqLI/MAj/7fdFFMuwEWDEf7OnRJMJghMc/VV3gkt4Wzsv/L6oCafYbcAuaWGn70fSLI
NO//6KOISvZG2qy4vKV9QRMmSOkBFQ2UV0UXkbt0asBwEXmIDQOjYeU2HeQnd0SL2u1VW1JmxkcE
Azx0AUzv5d44LvfSzGV4BCbpc2k7KEKZKz5nURmgyaJx4X3mQ1Em7QDrhUxyHJW19DeNLX8Nlkzu
/dZbY49ZOpl4DgCXAMnDucX0Upk8FjYzeRpHwGQVoWXWZF+BIwaxKA+dwltDhFlSDJGEhbQ50GVR
Ir4UV49Fjz4wOO963LVoZHWcQ78KxLUmZN7AM2+DRsnWkmK+Ifwgd57y+jFfG2ZYEgGmZnB42h76
59RiiTVWIKMxMvjMeOv8iPMd+X3byNYEzDf8mQ5gUfFN20UzQJejSlvGjdjaIyB/ScfWmhrXRCmH
05VaTuIKuuhwlm6xt8lvfQ3jYVEGziUGZABrfYVQXg6MmJVAQJLiti7uzebU/EFiY453/hGh3DG8
t0g5cUeLYl8PUaAJq7XW36Wzci5BOStOUhtmMkKJKd+NgxFmgMplMQutccVdLoUc54KUzZ+86Z19
JjmVPppN7nj/5Bd3jRXYXgD+ClBt3La1JYeGIhZCQDSyo8lcWTlmeaOJvdGiMphzyXRcywksCcDU
BN7Os0+7KjmbsVaD/7OBgOqXwd8+3vk9c3g5KH3MGaeriHDoSA8mQ4JcAEgJ4sl8KtArma1Nc8+L
rgbzxEKPHKbr8bZVOdo67HibZQwxNeMlaFAK3dkLzWqDqtWMA7qc5L7I+qEG2IdXrrSfLC4gMPNm
MA5gnanQgiTXi9ZwCi2y0ak1GVVA6IrJLR1QRNQAAHRBSHQVbOYUN91Q51rEXac8jZUe3xW0sg5l
Exe72+a2dIyAzj+DQPmIqonib8BQw1nPJy0iI9kM+l+2A77u/BvO70p4s7hqYB3ARYO0hKXWzZu2
mjxBYXYW8NPAZkM2txVZ+75ybpp+SusyabXITx7cJnDF63/7vuJvLE4QA7jzsRk2fk+DcnWef9Gm
z1ZIcTR13PhtM0vIvNAoA4BK0y/am3XS3oz3f7220eyg/tviwDULYusQP99WcdHsMPAJlmi8UpHM
ubzmtMyTQDnv4bS7bVqEI3Da2Iq5LYhAuhNs3nAPaKpR+1vNyRgtx0q9SHbmRptkGE/Wp2r4dVuR
eS8U73AhRQnYB0A26tLW3KhKrS+lX+6qMYkyH1WOpBx+29na3OmiPMQdgJdFGwLs+3LhhO7Gbe1U
XhSTeOd31YH0ecCQqwrBmn40W/sPDhMewIBCwMQASMvVXlHiahZL09qLXDr8kH650f9gaAs1Oheo
bNiPubVLCQ4F/HjrTZUbufGjmT5b8lMvVopQS8uGm2gOqsFGAoa6y2VrYoyFUUb9yNHQusEK40lL
mzHo7PIrceMeCSd6vG0Y7/VF1TLORc5e5CySa0xLxCLL/Gjohr1WNPuEVNu09J4GwJChYr/TqLdP
aful65tP+jRuwSXx2cEMI7qkjiStj5KvvS4XujywlYDGx6gh0INhQMpvGtPJ8hO8L6wheQaix2ko
8y3ty7s2njZ8iH+NCX6cYMMG8yArJ2XB5wA6CHEzCFQQPKtlxhGiYsO1/Qjd1O3eduI2bM0CXQCV
5ofNkA0vHBxitPD7letgAb0EWuPL6OeDdPQ8X2pNixxNl7HmRwbr7IcJSczD2JT6YyY08tALQvfV
mKcPXT3yz+VY69sWkHJHo2x/r5jE4hIAUA12CHQE3IGXP2R03KzNatT5nMwiYZ03dpBMHPxoVBqH
zM3776UoQN9kDOZDAnzJjWeV8RYrV2yYqO2XuDGrDXqPWBjzUewN7OUYpLX2f6Rd147kOrL8IgGy
FPUqqUx7dfeYnnkRxsp7iTJff4Nz792pYhFF9Ow+nAVO4yiLLpnMjIjsHuouKd6u/1rVjxWOzGS0
ljVnsReZlpMGaduuPlqrk4/jOsdBO5L0MA+6E3ppo1owmedGw6T/TJNwcoxuRtpgyuJoXK2Qprcl
WUNNVfWWRCPmqRH+I06O55LOMeEKXlFV+q65S+m+YcHmvhv9hq2H3cXxAciQigmQwnUmAMYSL+ot
e++hU+qSqfKi8tn6jwlLACDMbTLVCIBpNG/Fp6rWPqG/+/M8K+NgmR2oziEBYkNnwxHxo/UMfBgZ
Uy9iyUsy5ICq2/tk+nV90/GlFZ0mLgFAyG1E3J6YwIZYhF1uBpxmnaMKUHiIDF6uW5Ct+6kFYXOR
bdDNuICFZkMDs2NHvlc/LEvhcmRnh1gEp5yzKyBJcL650HAAdJPSoxEkKIK+AW7D+2pMPzez2uG8
BG62uz4o6bRBSxGkDt54UKwkx0aN9omZ4UWddTvXe89UVKqlaw8NEtCEAecFs+p8PLlnxzG4cF5U
ohPZjpSsRUTVezepm6sepX+W+GILnNgSnGSFFFjbG7MXLTb95aTefTeQB9tbH5qqBYjHeZ6H7Bv6
Zftzox8HxwtXho5f7vsVfnUTyWmcXkDAAQUXgnyWDto6rCt24gQJHd8uLedHg/eRb5B6+7YZuarz
rHRjnhgUov487+3NczZszI8belQ39rdM97vj9Y3yJ5a6mF0ukYNHOfbmn/anJ26vTrKxyLPCi4bJ
nW+Mqfu0taYRrPFSPrCibHY6VMLDviPORxKX1k1ZbVXobmUbsMXOoixlNVp3UoaON9V0sNuu3w/W
xAKn9ubAGx17PxdpHDasM++HtG98FDlSxSBkwRxiGAgl4EUOxow4U6O2jv3mxlFh5QeLHB3n6Ojd
rgeFuGTh9QmTrcqpLX7ST+bLmLNuApQM0JzGbV+oUcbHaU3SnzRtxqBlXazwHLKT7CKTDU0W1Lou
UOzgMhg5hEA4j2ZvfG0LxUGWfp6LsAAoD1yxGIQ5aLxeNwNQQLS4g0x7oVAwkdWW0fESwAzeKZL3
6D2fLjB8DdZyeo6WJesracbifnVp7s+IzwKrT7+xLSYP2uq4EXVr+n3VdD3xK91gz26Vvx/FCKEL
tHwA3RT1ATyYzn/NmMT11vHagJWCSAxGrWJzyNw8XhRgOwGkbwD1cv79jTb56HQpspta87WL5091
W+/GZvGhmguNuqr9ncX2v9hEAZtwRXoESUIwCynmemxHbMhZu0/7cLI/tx2ERxken986PVVQdmWO
H4QKcHWR+ULcLqwnBAvWxI1x1Kwt2swfObIR1FSFYtJNeWJE8Ph6Q7RscChIVmPhN2nl/0OHDjCq
KI4UUk8c0XW+TnU+j5ChQKy37gzrhqpEtGS///Tz/O8nPmIyphYxFw5Vuli/aeY+oWynWHXZOpya
4H8/MdHNcx5XCUysxpPn3CbzwZ4UZ1c1CuHCc70i3VoDkzQ86uy1TxWfV41AcNrJZAF07SZwbLp+
mwzx163WHyHUqciYqswI/jpFK0tnTWAmqw+xFcYTRHEVLlpqAh4FZSA0vL9IO3tDbdUJc70Ijbeo
dmQUhTpF8kC6FicmhFGgjXo/DgNMpHhlWYDiKIYgu9VQv+JSrhaFTLpwrKuC5MvCGJyIfogTlBj2
/fa1U3XIk1rhTbChPfgnsDnftFZeebULSnMEeY70qbL94bUag+v3s/RxD4jmf4wI/nCCL2QAH8ZR
X9ePqd0CcG89sGV5RWw++h3FG2Laql/TtoTJNARla7xc/wWyaOTkB4iXzMKztWOPH1BBPaNOurul
du7n2notkyWEqtQ/FO/B5SVc7ZcgRBXL0NBfWQrIX3vRmPnTetC2wNIU20O6/SDBCx6qhRSjx/9+
4m0Krxpok+Dp36fuvkTv95UMChOyqxMMKmShcL0AqyTswM3MgNjACzAq6558TdKh/IDisbnX3dG4
TaZiPCIlmYesK4rn6+vFN4QYAWPmcKfhfXbZZBea8znkp+Dnapa/obT3jA4vYbv0UVc0O2+tzEBz
N79WSnFKTwM023nnYGgTiLygYbQ2y502wAeKlR1LzUKYgLj6sBBND5CR7/fXxym1B8FUCxqFIPob
wiIaI2KxPEOuL7M+JNnv1HuEtkPffrxuRbb7PYvX9BEhkAsBQRfhalnOJo0ArdsZCH3m5mluPuYd
qgqGInhV2BIzHQw5/lzLLeS+p+9l8nE20Xg8aFNoMXRfro9KdgBORiXuTjPRZ8JmWGJmaNBAxUNT
fd4UztfcE21E2iDK6be5e7MUPlH+ec5VwA2FCFG4PbSiRCo0JsgIQVOJaxbs/mV2/n5fcLls1KzN
1PB9o36L6wpN7lQVNtkVCy28/xsB0k3nE5QYNJnnltKINI8WOTjxTo9vrg9CenGc2hA8UL+4Ft6R
PEejJzdNYYRmNt7i2fRxaLQX6s13hl29GAUjYTOab+gYo/CAMj90al/YBP1gobaLmzNiI0RJ6Mdq
O3i966MJJpSm/HR+ntef14f851oXXR/42EDQ60iuIsN2Pq3oVhBnY13SSNM7dE5q+5ggnbxlL1Mf
2z89PDuf0LkLGeg2i9HHwF23w9DHOYoyEOpJ2vSNQabrCJ5B90SQLN+xNt+eqjRewrRMPzdJ5Ry0
hvTI1MyLgmYl8WYo5PLOYgZFSkbsTFHRySZrbOPZOCOhVj3uGvzDVYH8JCcH1WlO/OCikhd5O33N
LYOlhhvNgZ680VKhTCPZ1kj9o+CJrjdAyorooa0n69iuKEm2SfvqZNm31QGtdtCr4/WFlgzDPF1n
/veT+7sfmmFYtpxGznQ7t/4UK64WqSOG0ipyN5yZLoLHWOf1EH9P+Pe7PQqghxmNgLfmYFdNmNkq
brJ0NCfWBHeGJzRwJKygUVHd5sVNoWJfyb+Php1obmBjXfiqncxW2lidwcqaRp1n3cT98JFZ9Mf1
BZHsXtSh/5rgfz8xMZhr33duRiM7bn29/IHEFti4d+Py4bodyQaDwAc2MFLAEEQU63uoGTUpNIhg
R4NMekkcDbpR9bKDPGCp8J/SPQC2AkQrsAHAkjkfUm7hGuhzuE+zHR7aqdojGXLLyvRlW8sbtpDD
9ZFJFwmClIjZCHiE4hM+0aCVn4ILjUzvTZ8flc8I7vouXCPSA+gWhRw6fMz5cBwNbSCysUfIO63F
rxU14aBxeQOSRZ+1gzF65u2GMgs6EyXYgOCfYavkjBC/y43VT4dW8xOr1BURj3Q9ATkGe9XBT3P4
rJzsm1JD61VGULbeTHsfj8se3UN67eUfppa3R3ZBWQC7UbgINTfJh3wovcilk/84tpPiopMsHW5w
jsRB2gpcXCFcqOyRdXqPYEr/mgNYtIXXf77sIoegLdTt4VehzijW9tumNgdj83A1GMuTk6c/LbsK
SZmHNNM+pCXQ02417EyXvXS1dd9sk6LGJ6uqAx/mcCyLDVldUR3SZAVkDBsCDAihvms9oF1fMIyv
RcWx1WzfOWOQ1m6gu4qXjMSrnNkVIojNXJJWKynsuut3r1nfWoMeFzvZ/NHKVfIqUmOoG0CHBK9O
V3zmgmCxNKsLoMtoj+Qmzdfe39ItDm13/uQtOVG4lz95TOFAcvVoy4AKLjD3Ih8q6czJndwKrgwk
7g+OkyZPpTkZL25lGb+zzRtDvTXXx6WM29BDN7f91phm7+sIcR5Qfsfcs8Hob9opow80s+Ywz9zk
pkv1KWi1Yfbb3p6CBEJY/tgXbpAO/XyfOpvxvNhQ9WDVOASuF3tvEMFkPEFd4p7OVP0EJE4UQB5A
E3CVorWSqI0+412lQZqLRtOMn8CVX2d/sZ91+3ebKq4giSuB5pOOVDU0hlD8ERycZ21JBY1OGmUs
nIYOE7Ur3A/Xj6Lchg3IIDLFXAjs3F01iEniDi0kIzq5QeIt+6p7cgaq8CfSSUMECGcNNMmFUlav
x9PcdYhurK3359Q+xon9CF7qPi0yzTdcTRFNSR0Mpx2CxIB0ywWxeaOZPZjJxKu52lc0KHolWXu3
FNXzupkDJElT3H+xr/faLsvtl9KrFbGvzIGe2hcCoKKOCz1zZtx943TLiuRudFxFnl92usGpRGgN
gBSk24XdMSfj1hs4VVE81Oat5pn969JM9NCRgt5Y6WIr5lS6U9A4FZhghMIgdZ3vlLXyGrMz0Y1v
sB7y4TG3ITTx7fpmlM7aiQkh5kJNPG46FyaYHvur90NXCcRKDfyveiZutwsuAESTmI3uqYAV6Y8O
8Ll5ooIRqCwIC1+2zNY6CMNG1rI3yU4VXUg/DzgUckQ2b5bH/34SXaTLskCcq8EMAdesrZP/+/oK
yEr52E0eSlVo5oWOXuIqa1rfzHQBBK4+kOR2QltXvKp3GfX7dTd/j9dd2wSlG2pfrhvmEYV4d6Br
JZedgKe7gGybdDPHpsPTutQfq/iT6XywIafZNY2/Nm/z9n1SHR++EBcGuY46VKJ5XVVwfKnmNfpS
IU6r82qPMs29qVW3TUUX3+pXEKuK2NlpALxdH6Zs/YDM/I9VYf28vk6rAdoj0VIZH6p1eptaFNyv
27h0DIC3mjyFiMAKPEhhZABpkdHUpu4ZqqSBRR7W+uPgfYzt5t1jQSWfv+8dziOHrNr5XtTNMWUa
RFCfGxpUJFiZ4vuXDuf8+4I32Fp3TJca3zcdf6N7b9l5tSIOvFwODkZAp0QARoBkFY/T4uR1oXlx
9pyObjiMnp++v4U79Agh4IiyE7RtIRh6PkkVafXU7ursuaN36PNW12FRKe4a2TydmhBcDku0AuTx
KntmU2A2QeHskve/t89HIbwHVrfWRyvFKMgALtiuasPrW1a2DidDEFVbmwzY1YaU2bNd/k4go+4l
ithUMUciumtxV9J7CQawZp9J+5v1faCrxFRUNoTYnnYtKPMlbExdoINhYt3aKg0mCUKZLwSOHPL3
EAYVz9yar2mrdVoKVXvm6wb6hxbAwz3k9c0Uf6zQzGAEotz7OqW/JvJT837V2TGd9kU/7K8vmHys
f3+HcDY9iw1xbcTp82aGk7mnaUjez9vD/YybEpBC6BBdEOO1mM1rO+bZMwW0mRxY/NqrtE9lozg1
IXhjt2fMLYo0gy4Xkoc303hEl6vrEyVxxmej4D/h5MKOU3votR4mMvfNqHZafXS7gDjvTrWcz5Ww
HLgNjAT9XjFX8W6Yj53+D8uNmxkxB8Sx7It2fpkDKH5SQFW50W+6fNfWh0H1rpK5gFMTwlpYOR3Z
UJrY2SgB1+hqrwhfpd93UVODbjqFaKJwKw6aUXRjRlKII/qo3g0qjTfpQp98X/j9noUezyzF9yfv
Man8vH6kGZg4/7IQJ1aE7VSjq0fWx0767JR7M78r4PHpu1MU2EsnJoS9NK8j6fvKxUK8USegNPDQ
8G1WGLkM986NCNfiTMt6G2vM1pzW+27U/QLZOOp8m+zd5D5D8bZsXq4fRNX6C7eks6RGimRU+rys
+9jd5SrXrPq+cEUyCzAWsvDvWwG1IlIobnnF90XROi2rPeCU8H3Ei8OvUqWfo/q8ce6nrDF3+z7H
gqDzY/dGvv9Xk+8IV6NZjBaFr02fx/HW6fZMpd94efhAJgX2lwtM4764COZT5vX5XOqRXrWpvxUV
aE/uT6ubj71VqFQ8L6cKxiB8g1QGWmJcOEPUANdk7Sc9qpdPcfWlSlT8rctr6dwA/wEndwZQ4bTd
Mhig6wFF7TDTAsDswutLIjeC/iHAfkKCQSS2mDSvNjJ6erTaddhtY7BpL/agMCKfqr9GBKdbWFbv
oL5hRN5wM25POOPXB6H4vpjGzWuiAZ4BBXbk3P06dEF4+QcDhEsuAJV6iQBxCHMMiC0bUWG/ZtmP
EtqX1w1IlwEcACT60NcLnPvztYbUXGcNkKiM0iwjPo1TcgC+vQMa2yKKu0M6Wbx9iIfXCODEgs8F
ILE1mIbFsMkQjvEaOO9PfmDjnlgQfCza8pnJ1lHolevta5o3r45RJooV+QOCOX+4wwgyH8iMosIC
ut75jFn6PBeAYmDGSJ74do4WAql+33XDRy21fNfY7CDph1/N1rV+mmZHRpojmgL6A/q9kq7dXV8/
medxuGI6eh3jhSeip81sYvq0gM7gWEH3STOiwYjQjOu6EdnKIfEG7D8FBOBCMEVfV5dNsWNEuZVW
R7o4Vdi1oDH/gxWLEyhw+4P+LyA4Cm9OmD7oRpRB5iP5gJ4N/6UB4Y6hbYz0G8YHXup9ttz9y1mF
ys9/fr95vjF620mKft2MaIuRYw6bz//d9Aj7DnruDmt0fF5zj6y9aXTF96U7Cap8EGPkGWtRv3Jq
l7qoJtuIWjsYu8PgPXnGvfn+lwLoPidWhEmKO7R2M2sLHrnLIVyahb+vz5KEToCyHjQ4kVjhnFVR
vjDVnBxNKzI9ysDTNV5rUhxSJ0rNRzNr7vsNHa3HOGTlAn21Jza/O0jiHbNNG0AwMIYB2TjfAs24
tX3a0S2itA6zpA4VjwjuIkXfg3IzmHSoRyFdKexgtAFs2tLYtqhYULTyQWPvA0crpk8LOlzsmanX
N461MgVAWrYz4K4NgAPA675Q+63R928AYl1HTtZL/KkptwdnQIOkZgRYBHW/SaHPJLMH5LoOsCfY
t6gfns8ilCFTq08G3KoGOVQjPQ71TUn2eayYTZlbO7Uj7MV11SunWTs+rvhtK/pj36yfrm9H2YJR
JCmxWKiWX+RLuiImm2esWxSvzcFJ8wdHjyvfZstDaTp3UAh+/zMQU3ZikM/tSexWpkaeUh0G6+HN
YbcN6cJ2/cBslaiAbO6QuXYwKgiroqZ8bqcztbibAcaLTPSdQ1tIfWvC61MntQDwnA2hLlAxLP73
k5FY29oiEF3xFMta32kPqfH+BC8CG/QQQHMjNLe9YNpmbZYlzsb3NRSsYitqieHnxffrw5AEWKdG
xFttLcfezVMYaWZj8dFkZddWLnrYmSr2odwQXh9wDQiCxGptTpa4qPizwBuPg/YzHu/6+cP1sUiW
BDcz0mFQHvY8yAOfL0mBin7maoUVVfZb4v0q/+EZBSAdL8JwH4eb+Pz7jYGSoqaZW5Q3D/3wxrpD
kTpBtb5cH4ZkphAuQd8dRC9+3Ql7l3Wd0ayatkXZ4BfjE3lrnXczVyh4z7xXJhfiQeB0PpChT5x1
IPaGKly7y6r5YVziXder+PaygQB8iEuOi/3gUjg30xq9TVeKu27THvQN6IMtD/pWASiSLDpQaMB+
IouHSq9Y522WerNG6ExFcfOor4/lr/cvBmAweHz84YmLeAaieRB7pDmOeZvuAdqLqtb7uMW6wtdL
p+qPJDOQbg6MnU/VOrvoVzLN2FrMPKwa2xft+JalhaKgIws/ICEEgBuvsl3Snt2eFj2pE/hfz4v9
2NTWwCqzGzT22xcD2CVjnh7rxLgh7XZf982P3vQGf8qT1+uzKrl3uJIRQgQwMjhn53y4C0lXcBDz
LSrZsp/L9FFzqk9TTj5bMWTD3fXtujkJ3gF0HQNnF+lNNAYSoTcg+upxycYtQjd6cw9SWP5z6j12
zBDuhWm3sN3qoYUniAvlWz9BUrqJbehfAS/3Lz4E3Os/nHZe5hR8SNLTXtf4L0nSBTXj1YdCMoR1
isDNFYdcAuLiAsSQKdMBOwJ2ku+5kxtqddDaeSidLTJJMz2kSfG50BYozG/FlB5K0jSPoGyQW723
h2AEuD6cNPcfnrw4+HhSo/MnmD2iLwPhunWrydiiZUh3Fm2fR0tVqZaEY2cmhIu4nvO6HiywOZES
8MkCYr0W9kkB8ML7SQ4g2OD5AaKSYSNFIPizdPOWeDLKLfKsADIl5fvlOKEkA9Tdn4MB3J+wN4p5
cx13W1dgtVkCJqEiTubXnxCd4wAg6ofWOPAwIrfXy/FGZma2RkbZHh3ra1bqu854rZIkWJIX8JWv
HzrZuuCa4fNkcc8mXDLm5qZeHfdrdGe6n/eBlnx+//e9P80reDYeUnLn23vqbKTIi3GNxmMyhiR9
hFxelu6vG5HcLpzohxuG6+xcsL/xiFvcjq1O5IGZ8yHvP/7L53E2+VWPOEycIzuZiFaMTlRXX2vn
JkPPx+sGJGuO3//XAP/7iQ9Awy2tL2sYgCs49EATIskQevSD6bDdknQBM5PwukXpjAEYDhY5b18i
Jk7Tgs6rnpUOmHa7LDlUiuteclEigwYqvoFxAdouzNg4s74e+hEI0cTPcE6e6/wfBnBqQZiygrWM
DM7gRvX2s0C3z8xSkfhVYxBuvylLzAGDcKMp3hnGTu/DQXE25BbQoNiFPC1S8XyRTpbdii2n4YSQ
KB1ukZptinszDq6vs+R4YyH+muA/4cSEVnc6VxPBNKEDcqVxb2gXX+uP163IdtOpFf4rTqw4JTW3
fsNAMv0IQVdTVTDk20XwiRABANQaEEFewBW+75GmRmPi0o2c9BtpbulyaLNv9pd+ez+EA+0woY+F
RAUk2wDsPh8IdLq8itZQhNvKL4P2y2vfn5Q4+76w4m03GQT+1o1iyoJZ3w3AG4EB1a4KWKV8wv6O
Q1h2UDDNjDGMYzYODEDVNLSLffwdbe6vL7x0e3HkuUV4lyUxlQTuibYi4UMizfleasFAnwo7yP9l
d50YETIsXTyZtU1jApkG+jmtzKMbT9+uj4PPx+UG+zsOYd3z1dQB1dZIhGfYl44V+6RmK1rZqYR2
ZQcFtyGEUBxA20zxcl+apKRYcxDhAAnswiQO3z0Oj68D74aEiFJ8oHSblxnLyqCw4h2c6mb66SbH
6xYkI0BpEo2WeZES3QmE6Me0BzbOFnGiCQrBPzKVoJRkIVCm0tHmEug/MG6Ei4N0ulcPzMFN2KJ3
et4FaX9vsQ/vHYMHC7j54EvQMUgcA5kRCNlLbkbDEqyW77Gb69+/HATSz9BfA8sc4h8YxbkX2YiT
NFDaQxkFZCj0pt41ZnFIUvLuQw4zCHVBQDEQ6Yr1YopW7k1vaGa0LgCZanviPlfG/VgcTF1xAi+P
+bklvilO/Hs6Er1oeljSllevu62AZTSANyrf32T73A6f2BM7Lcm1qgGJODLIHNjW09SVfjtGi1WH
fX8/qvjEsmEha8DDbEjaXGgeUa+3k7JwzQj6INgFqe8kD8w1fHNT5IouDw0IJX8NiSmWZm3RxoEb
iqm5W6avPbAi17fcpcNHf3Xo43FNA7R0F7f0nJIaVKjOiVr0QNnsAk1f8vl7Oxb7jBXfzW1+u25P
MiLeHfZPJ2J4M3GLa10Ss8lYlsid3Z8lgatx83eXQbiP+aNJBbDTxcPYsBp7yEt7iXLnJd3bqWJN
JIcUxEsuCY3ULV7gwl4b26E10wSfdz8X032fPoB+/A9zdGJBiFocd6qWKraWKC4KfxpfV1VwJ1sE
LigBP4//gz87Py56St3MMus1yrOVK2P6LLHe78pQsflrQgiCq4SSBRrtawSOYTBu4Yz8YKliP0sS
P0g9gJ8Mnh7C3Ys2h0mzWiabsJvYcGPFQW35dQfg/iHRAhxHZ91NJCSqIodk9lBfg0Yz2HOcuipc
NQnrq6IfR6S6zTmgwxTO/zB5sIBEOuebgGYl3AOxjV5Bk9UAY5N8p2ntL13IisP1TSbJH0H8Aslb
sEd5/pOa55ugLK24nBhqNW37sDrrvogHX68J2L43yfSQNLclq27a5t2BLKyi3oH0PdeHF/O5SPTS
dDGRZB+gc5Nu7Mfc2Tu9tr+izYAiQyY5qJg+VHDAYIcXFckcZuZUhj41SLp6x5r9mrmE8qfrkyjb
CqcmhJOaFy3g51OHfOuohehO9DAMheIgSU2gxoUsBRhkSLSdL1OnVUZXaBlymzkDza8ZH019Vtjg
5/08isWigE4Lvhjyxth05zbSera2ZcAwtNnbg0P8VHU0IBX7WnZxGBsl87OhU7hR6bhQPEBaBIju
i6NbaDme+TVWxxoT30GG8uf1pZGsPjYTEkcWonM8JQQfB2Yry0gbr1EDemVX+AtktFn2/qsGDGR8
HGEt1x4SjMzxQoshQUqv3LQwR6e0SvVQkkzTmQVhadZh03JmwAJWhH6ZKsUzn//nwspbJiA1SH+B
eoQc2PnKt0Cgmz30oCKw8MH/yWw/R9OGelwfu9x8pElH/MKw/cxTJXpk4wJBB7lQgPl5e6Jzw90C
qc10qieEUHOAroUB2rBd3wD8p18MDQ8KSDvqEG0SU0lWTFZ7WtMp0sbZd4b7VTsss295CjOyO8hC
TyK4UAQbXC3jfCSNDolKQ4Mdq51vpmavQ/1V1479eEvodjTGNCzq+pCA8OstCnkO6RARt+GixTxe
ZJRRr9q0xCqmqM4+alsRlNPtOgHZVr4fHAVMyYkh4a5YrZEnzMsp2oiVB0Xj52WnKp3IdgQkLfA/
RKSX0BmUhzI3b8sZ+taftQJQNsVZlU0WhD4tNJY1UEcWUw7gYoN9XqDE11V0P8KXGhO5sRIabqXC
tUliashLoAgEkiK97IeXoAnfXFU1i+bhZUvmXdF+SzQUL+Jkn7Vfru9ymZvDIwRYXLx+OY7gfPfZ
dkXsesTuM1P3SJaxCaq8+QmRUkW4ILkiULr4a0fYAdvAjHmy8ynKfpNkeOh/WF/HuXnofigckmwX
IFEH8XFInSF4Fzzq2ORVabXLGBUsHH27U5xW2XSB8QbdDdx26FMj1HjmIqtYPQxTNK1ltIAyEnf9
i0vXfxgFUB3YZjp8D/I256tCAFQw54rgvBRp+CsxVPBlmdtGUhMtabCZUWAVV73JSgj9xlOk11GT
/7bZZwTwxnTfgrKQf3VVnUlkRwdbGXVypDe9CzIS1ay+Lkv4mRgy6nX6pW9/VBsKx6p0gYR/C3nH
E0N8d5y84z103KPmwA1Vj9aQh3a93G9bfLRI+7GzJl9Pxie7aPZQ3q0Du/yZJyTEIitWT1JGx8/g
XR+4QBxiCOFyGnS0nB11XE612T044/gwZzWquFC9cwjA6GM4VtVnXS/uB1Z7PmCjx4xaH64fbOmc
w1ehGMJlQsSD3c6G1zcTDhwU5v2qPFIIDrtvTUzD63b+fEi8J9HGFrgEQLeQjxX2EiOls2gxPIgz
u+GS1HfNunxoZwaSUD/7+krCKrfDrP5Mx+T7MqGNlFO5SHXUQa/TH+jYF5rN8jhRlDSN4tBa5ZNb
GbsBPciv/1DZ0QXuh2socKlpMUid6gRIqgwTgqaPTXdfgChJi/cDy8D6hrIvLz4hcBChM8jieg5A
m2tk6w+1cTC+XR+DxLshm4OyDUBlUAYT48UmhSqD3ZpLlDWD33521veDjPFghHvDJQqIJhR4zg/Q
Nqdm7NT4/U2RBR3yYYBMXh+CxPVwvQwEPH9SLCIHs9KLpNW7eYm00gpcWiEd/TyuPyznQ6qDIH9H
u9frBqVzdmKQH5QTn5C0jVfQGG/8TrvXBtOn1du/GEBSF44H635Ru0F7a8dN9CVy7F3vhcs/bFy8
QoFqRqQLBJMrDKCze2ddPMKixPX8R2p+TN+vM8kfodi5rgmQPB47whSZI23cTmeR1edv2ubtxw1a
qx6AkUUzpD5zVIL2Eud0avBPbuFkTWw7K9AXxmCRW+p+uexZlwVt9qqP73/Cn9kRfBOaV7pDX8JO
Qb0HfaW3fTp9SL33K4+ezd+f++BkOGjeYNb1vGGFIEA5mY+k/1CzL4urCD5kO9kxUJ5AsMwRQsLh
NEmXGtOACJRl/ubcx8OH6xtZ4iHBoYGwMBdi1qkIZmu2OYcS47RENiQcBhMQFkA/BkXAKRsEhHzx
6IUsLMIbIRAk9vp/x7HeMn8oXpr3i5OjtR8IQUhHm8hJUOHy9dK218u5n6MpRXg5pIpAVvb7Tz8v
BJg9taA5tw1z1C3h5gaFKsLkP0+4Ts9+vnAW9Qw4u23G9yk6S4x+XB8M47Zt0SwrvL7aCkOeGMr2
DTFyG4asIUSP+5I+e2tQOsiAKl6ZckPg3nhcCvIiEqnp6GjoHjFHBMJSnp0FCVn9wn3RN4jNTYrt
JdvD0GLCy0lH45aL9o5zo+HfZwtWf/vSFq9Uv29thVPhK3CxQn9NiBMH1sKweJTN0TZkhwLnfHwZ
eNObu7K9JySDOK/i3Mu85cmYRJZUX9vGUGwwSNi3qrybs/um+1KqLgH5zAFwCbkL9BcVwUba6trA
yupzpHm4lEFfslMNgs2j4v6Xnh9cNv9vRjg/qHHHJbDA2HZNuA32wdNU2Ujp+oDngXwU1EmoqOBS
AXi/9AkcQNfr813BWPfgjXMZxGZf37mLayDLprOjO6zeMS1W53j9XMnmEcE/UpNAZ6OBEP/7yWXg
rAXy+wtYlU38aui31hIyFXFTZUKICIYGwuEA6OqR0XxZiyQ0vFcPVInr45At1B80IwCN6IUh5qXI
0tWkGkwUEdwvQzjpilBWVj8Ashe0Yz5LILIIdzON5zVut8lA7vuYOJ0/jJ/q6X4tf6xO7jfkm01r
381U4Cq+vcTDi1ov1B9RsbzEg3e2vUzUWoxoMr4w2u9aY9635p1Xh3FvBCNUk67PomypINKIvuOI
DKEmxJ3jyW5orHQlpbnpETrPzwFuv/JxITZ72lpN1ZzF5FfnxdiQYsH1Dei0K+48iDSgKoSOTRFl
634YnjL9GeWFPVLZgdOHo7EFJRy9NQ+Q88wh47B39VuiHbd5V1exbxvf0ZlvrH/oE9hKxU3Xsd31
uTBkJxOkG8wHerDzssr5ZNDWW+veAjVqsw/x6AZNbDxZEwnwTA/q/t7ODuDWIhL2Y+2bY98U3TOc
RWAvCEOsZ8ZuEACFbalKkUtaREH5HyqoeFABPYHA4fxnDWhxX9ASbCBkDezq3oNc16gfdW1+rprv
Wp0/k2nXOY1fufdL95A13ze0bCEL89utR88N73aaWl/rkx3Nn+Ypf6aDESTDrIA2ypcX08dhF6DK
ii/6AbJ4rDawvF3+yaOpv26P+viydd3ewGO6pUjdxTtv+V05e7u+r6zbtkaDlhSP/zo0jX7XlyRw
3CXIm9hHVeCZ5M/X11ey1znFgtcBsAfxzj6fx7in8xJX4FqwYVhf1sZM7pPa6nakXlUICskxRn4F
NCMeCgO7LyxZnjDN6QcsGaQt2/tiqNb9krP11lnZENCtHT7QYmpfes3Tbq4PUmoZAFDks8HBuah1
OWbhGDlqOtFMId5D9NBYH4f1se6T/awHaBL3XjeMvDyyjQBXgRcAr8Un/cSB1EaR221ejehcfGeu
d7+vj+YitMDX0ZmT73tUoHC0zr++bpo964WB+k3jeEE9FakPPPAUOFucHWu7UHWWv9gigj3x5po7
SJF68xjNkGVYytREK18gIJANVEzbRdDJDfHKFLJfONxiEMCBocU4L1NkdIwEA0noHcAklk+17KPJ
0MIc863CRUknk0tLgUKDitGFr/fKqbKIPUbGcj/Yhq/ld/9D2pc1x40cW/8Vx7yXLwo7vrj2A5be
uLVISZTmpYKSqMJeWApb/frvgLZnusGOxtX4wROWKHZ2bVlZmSfPUQLs+ivwq3cX8zy0EzPzDj3Z
EYhgZK+PMGOUVqiZmR+PX6/vigurhKIhTtecBsLmmP34iYXWNqAaQ1VzdFT8uVN1/lhWigaGx+iX
65YuTBlawHQgkfHknAlOzy25hQ1sZVLCErNfQAHzQApvz4Y86vNujYbtwqhMNBoA3YfwCKD3xajK
RFGH11aN/r8PovuQ53vtl/lg0WpwYmKZ10D/KrRWBExQcmg5hIXp/bDWX3xxGNARBz82yvm47c+n
rEA9NU5qVh3bxBmQmyl6BDF5Dt5H5awcogurA5cAvRrUJtHIvNwHOq8nT4oKSjFupNy9pXZtvxvz
b9f3wIWjCnACuqVnKDoC58UeKFiFhKCdNkevL6zCF5KOu47Uuk+RurkRMs53dqeSFSDJOz9uzZVj
9JjPcpeYzYVVmmk50XRdABdRBBUHZ7Y4avYGmtChTm74L/c9zOZQAQNgCoKyyMmfr5qFfWHKgYnj
qIwbs/0KEt3t9Wl8X3V4u3Rn2kqU4pFoXkRXbCq6xOBYrbw/oO+lYjeV8+BQOKAHaKd18kuWPLB6
X7gr3uKCP0KHOIJObBAc4mXaCPLSw0R00RzBtpztU4gJBa7jrr153r8XQBQCn4SC/NzKiTDtfAZr
pxjHwVbiyDv5Maf6c6/ToDd4yPIsBF4oC+OuCmltTYEXaytv/veHTgfabRZ6RHc63scL30EZqO5A
jF8cedqHmcZBkqL5sls5b+9n8szK0n2YRiFqrqni6JXapwGJRKbc6Poumb/o2RsBHeMnA3lDI5y4
9tiywRc20OJoFz8n8dih1A/CHIjr3XX89yo+Or8McVoYnB8tpwYrA8o5uV4cYyPwqOMTugbevThr
8B/YFuhZ1pYOUXlV3boSFsTP5iZfcRNrH774+qkEu3c24cMz/WaiYc8er6/HexeL9Tj58otDm2ts
zNoE60HcQ/1xsndFujOr3XUjF3evjQyci+53QB0XEQO3PcKt1iiOqXPgze0U39jWCjriwjzNiWk0
r2gzJHwpyNyWXgmNvbg4amCH8/t0Zdte/ngUxIGVAlhqCTlvUgFpNZIVx5GGje6AiX8tLzW7j8XB
wAD+tDB/g5N9Wuh9D8hkURxz3d6MOVxLEe+q1NlSm91OU7Gy7pcGBNQ0qnnAzyPCX3izOOlsAeHG
4iiF6w9GFmQ0uL7o74vhcJLIg88PbR30sMsQWGPCHaB6iBFl7Gb0ki9cFbfM6sChq90QSQJp51uT
doeYkoiqMRhrcZfYcuVVeOGiPfsai4k1nLL1RKYVR2X1WZAk4wNgt1Er5NYh3gf0LLwmjVq5kt4z
vb6NHb2yCJLAxfKOiwHEoS5p++Jo9c5x9PJd3Ca3zuhtGvA+TqqIrD6+G+PJp14VGq0KsjFFET59
iMFuqTVZVKPh27++IBdOIUUIACkyKNmi+XFxh3Sd19pK1/IjhZSEWR8rVYZ5tVbBveDgYQU6W65F
Z27mxcaSjiDD5Dg5MF23k3vD9Ic4fYxLO6iazJfDY5N9vj6siwbxxAJ11NzIvczjoX+JqKJPC+hR
Pjh968fTpkahMonvGtPx20pDaiT7dYcG8mwoSUAp40K7ESFC9amEOzDqXZdHE+VolF/Jt1xcrj9t
LHsnuMBrTtoYV4x8pBvDQvJ7otZURi5YAUQSIj9wBejcWQZtLmRcdLtwyiMvn8f6OSs+Zfqn6wt0
wdWcmVgcwESZTkYHqzx22u5V97bXP31tAPPPT/ymxGFiWoMBxPothHt2pvVC0m7Fl124Jc+GMP/8
xIjo9ZQaNYxI+iy1YmtA7WSIp4Cv8YSuGVqcnrppmhF3XAmhLz82Qg4cZrYvjLXtO9/qi8vmbDyL
C9lMbENlJczYqguy7IeTF35lxT6LN6gfRE7+zamRDC3NwB3qbWnnvl1sy4EFSjx4HQlyRL/arVYo
3ya3tcrDVHzFay0Yesf3vGw3ZUPk6rU/guu03OvFBlJ/HxWdNsqLIJfle/ormFf8MnvO2yks9RI5
urB2aMgnDbox8da1fmj956zkfpY+Ttq3EZkaKXRAQj558Z1G127fC3sURw2pmhmDAGjIYhcl/aiz
vCirGaRh6yJqrXRlzi9bAG8O4Bi4FZbZU2FNZWVbWXXU6RgMLpos15C8F04CxvCnhUWoyNEwPwkn
qY6CfuzZNhmfLRJdP2xrg1hEi52ECrPb5NWRut90/bYpw+uff2H7nw1htn9yznrZaJWW4fMH7S4f
ADreT2rD12Qc5t292P1nVhaLrdlWN5o6lsIx7Btk6nzOtoiFfLvaEDJEXvft+qguzhqwBiAJhcQh
IIjno5p0A682XlV4A9+mji/XIHBrn79428tJk+i6Fdi81hcz/yaylVjx4qrMFJkAqM06igvvZ+TQ
cq4bHfMFolnRPSb657xGsWENzL9mZ+H8zAHxYsIo7MAhJE63rbsb5t6rdOVNdXH9bZBm4JwjElqW
gUjaZiDcsatjZvuo/rRqV1K/Sp+JCNRa2/DFQ3lia7GjaZEYHheYOza5mwpabF2f7ftViaY1M4st
XaqqcBMdQyJs61aWP5ahTNdYpi8ZwXzNL4Z/dd6d7+OZWlFrTa86umUT9p4MIJsOucNfJj1Aqgqg
VfDczmVf0OSdm+nTirlmltRHLJGfdQ9u/MH0Ds3kBOZavvTSjpuLywBMopLzju7SsZkBpZi8hrK8
wX3dyPYlQAdp7+3jnP/6OwRVm1lWysK+eydqhb+Pq6QuMSw0EVfhUEQgmjdAp60e3GSFS+eSR0Bb
JB5fFrht3/EaTXZa9ybP6qMrP2m4by1jc92lzUdx6UJPDSy2tYpTnSiW1iBOIqHb39D0q6ltrPq1
MlbiuzVLi51dMyY0pmHarKdsCNEcz8WGdXu1puR50Q7abueu6Jn5a+FEa9ZPBZ/i+sgNFKnloO2S
nIU2L1EsRn0eknjXZ/Di1nPQd4UMN2LvZTxA7DjXRI9xxcb3UvtONYF83jfKv183887XgUEPfIaI
N1CkBLnAcvokGj2susqPirq3DvychiQ6y58G1m3jnNxA3XslVqZvL5OzzQGbeE8gJYvmVlTbF1FC
7naTqjC+o56CV5U2Ng1Ea5g7KDYW27rndkTykgdxx8o9m5w8EFMjnt2C9TdDOqQhWMG9A+j+k41Z
cBX2CFeDMgMNmOHl6UZXkwR0u8dPvT6wx9IJzTZ/zvggIy+2CZi13N5PE2KEmpHqT33l8KhVrQQ/
dzNEvTnUB7fGM9thRPe7caLbye5tX8m4vEVBkkR6knT3Mi2crzmS9FEqrIdJSj2IsdGrbNPSHIQf
0m/yJzHe0iF7bISzf44jFdt7FwIh+SPZk3z4YBN9n/R6Hhmxo6JK9UB8U63yHXTXBJ1uFUGiVbmv
cPLCLMb39VKtAfDRASdo0z5q1fia9k3ns6Ktg7SaNF/XkRiKC4CvQchnbNOpmIJeDZ8MQmRIagNY
d6+tNm2vOoyM6wEUVq2gRnllq6f8Y1Yqe5MQ5YJ8tnVDiOhBdpnyV0fmY1hPZR4RIUu/KgwCjFLM
fJmwZkP6JPH1ET+wOpKGbTyBw8NoDL+q6sYfbYD7hea9isQu/bqYzA1oG5nfuma8H1LEVA1nZmhk
BqQJWNf5aP2YttWQNxvNnKC7rSd6AOWFJND6Pt6SOrF8t1T5rgI3vG9YGGFqI/LP7DwPS3zlL2BV
jQ9dARBq03ndJjEM8oAuE7yQmavQ1pBAipMk9rhtPdlE2mj3N14bVzhituGnqTJ30NJsIxS3AC4X
eZoc29r4Po2W9hVQQQmJlHQI4qGs/BGZjrVnwDs/M7PFw/2jqQYnBBDB89tNgXKO9bTHe7Vtbq2x
9vXY+1D1X1vLvgUE208F+VDZxo2T3lfONlfFVjL5ONVbTVOhjsokIgq/sFPsAHZXAO+dtkNQ4+1W
xgO2EpC5UxYO4FbPbM13R7Rc/hio5g/mGCi4mfJQ9Tzq3ByJ8Due3fPBgqPLfZN95ADcsPpBjy3f
bLeJDgoK03qkY7syBe883zwDM/bWReMkssKLGbDMzOROP5THscHV8SisEHjl9pdhcAsriygiL0cb
ysKY585h4AiofPBEhC1ZCe3fhUTnVpYVk6pUg10QjCWrA7QY9/VnZq7c5SvTtayYGNIabEfBRP2T
un4mbkkX6u7Kfb5mZPF2dJ1MWPk0lsecgVFsQ5OHvAls7b+crcXFoIqyjb2hK48ECI80MIVPVikV
1lZkse61V3RgikZfWdpoZpSZpAxw31V+WrlG5Npt7yMDMAJLpRVIuhIgGCRcskB/WITGupc6K77T
2P3ijU7qX7+K3yfEcS8iJps1q3DlvytUgjkXZaLRzo7OVO9deaMDssNvIVARQOhLE+Wmbb5Yzach
va2cJ+rlKwnFd0Eh9ipUk2cqWtTUAT889zzIxpdj36KUxJxjZyR+D8GF6yNcs7A42V02xkz1qB/m
RohmcvnLlbbFCBZri4uSmSUSfkcNVVCloD0rttdHcOkcnMyRvniqj66QuTRQLOD6IfZwY8Wxn2hG
KAwZXrd0aZ+eWlrEm+1k9KORYDViosCTZEemBWlOfa0h7PKA5m5ROF0HxZjzRU81t7Z6G6W3rt3U
/Qdu7VLmA4h3fTAXrYBI1UQF9QKxlIZMdUY4kv5ogvZ18dKMj0L70a1RT1/cXzaK7+iwnvmlFl4K
QoYDku4egtkvJA368a9sXwAxES67kBU1Z/Mn2SeT8bZVToW54k+zApi+dj4urfnp3b9YDM0caOMx
ibvf2w5uNCEIaVY2MGCA+JaL6BsBBh4ySHDM7bvzlzgZRTm1Pe69rDyi9Va/cQnQlmnGTN9OtHEj
RqBwnTmW6+TwyfWG+zTx2bRtvpqJCHPL3ieDuAXY2gbHleZ0rxVon30vhhi3fQCB+WajcnUPXqrf
W3RoQXrT09kO9Z4h1JG3C9RIirBqizFEDzkL8sRBTrkYAKS20hcztYnvKJJEA28A7weDOULNwkIC
Jk8C10OBHiB5nuRf1BSrsEz1H6CmKALmNtDW4Q8tlxDhFN9Bc65tiokgcjYQ2vPqSdfqNuhisw9k
4yGMHvRnV0zfTb0wd17mgL85j3OU/Pr8uU3L4s4APc0ubeQ2O6ZHIPl30uO3KE5yExFJpu09dQPV
50eSK3frDFCiKRuahxqui0hx/qXWKBTfq9H1i++eiBHPH4x86+j7yfQCz9ikcR0oz3cn83uXldWm
iC3T19phjEZjKgOrLH3GIs73QwkQNnFSyx8S4QNdEoqaBLb+PfWCFG8bALpLX41G6icjSAvqVlCk
qnI0EjvS+FmRpnngqnNDRgzzC2nIS2GYLCiczIzMVkOfAVfp1jOKH2nbIiLnTI9kYyB6NxUHWdpI
A5P1TVD2FdkwJb6Digh0Alx4UZ2k7aGd6jwc7br2oc6Ct7drx2DY0ZK7Av1B0SAgPeXRRg9Y39Yf
Zd6kD53bOls1mmOYkT6+TfrGDanMvvB6aEOH5N/6XCuQ0s8FGAxYHOh92m0U6/Mv4BynUSlpcS9a
bNuuqn/P+4n55QQGVVrL6dYY0NBWMPFtZtsNusn5Wua8xTQCeGzVnh6lBmDcjuzijZ5bT1g83KsA
wR0GFDqCGqLFO3BAfJistgzyKgejvCm0oLcm8cQyh2/HzPuEsD3DoxMsBCzVqc+70gzdYWgPCt3q
R00yd4Pnj3lTmgP/agyWE8lS4elUUoo3qeWpUAMI6qWzuRNN/bzJu8y8cdDJAFqi3PWNUkujjk/i
kLals28LwMv1vrUDUruG39bg8+6GybxlaeH6bGxGPI8QnSSz3Hk7ZIhTSMd9eNoeyud1aflNU/c/
eWUXQctTGnnKK16kcvQoA9Yroq02+K6zSehm0w9D79NMAV6mj/EDwWJGSdbEoUsIHguJGweZEimQ
TMTZtMTBmaUmxNYdew6gChCRQdRqlwMRFEhzygCOy+ovABzWvkeVF3SabLcQUG1uaDs2kZ26Vu4n
U6eHjYyHQIgm22AuNL+0FdCV8SiD1MphPcm7fazrbaCRZEQ/FuOR5MLYj1BbDkhf0WAyChZM3DD9
rE956PD+UzlWVZD0xmcnt17xbjW2hWagYwPOrBnt50zqdDsK6gSJk/x0TA7FrH7ogsHCiEg3PZRN
RQKT8CTymsK8j6E75ZslH0LO0agDNskUzLce9aHq5W4nQdywb0R9l4vc2Dce1AdRQcChpGMR6T2j
ETJKqNexPDmUosRxwQvfbzhX0VTMHZk1jnGZ1b0P6TmOUlryMhDL87PMEQeOEfsZaaaNqzXlDmWo
fl+geQwBZBmkpsdDrVdxSEaAArKh4SH6gEXUVC10jHTouoDnZq0mfPEGOXmgLa7ZcsqBiEjxGGir
H4aUASgnIqa+cfhR8cug2PMHlLa4cx3J4U0dvG54d6t3mj8hZzGtRd6X4obTF+fiSoyJyeByYKS1
np38qXW+Xg9/1j5/Do9OrlxN0gT5KHw+KO19nH9vLTm5ZmARONiQHWf6gBWJkT1SfrUG/LsYmNgz
kyL4ZZC1WwTWoBfXWRnT8jjEAdwpGX2hhdfn6KKJWXUJHS4zdmIxhMKs3Mrx8B7n7F4VHyrja6P/
hQcOlLr/MLF4foxSmwja7TBLSQjdSE5X4sPLQwC0BZlN9HAt60aFUHGHA1keKxvlf1b5pifxBFlj
KLi42GBfwRMN5UI0l5zvJlnj0nBIWqLjIo6qcW/AA19fC/1SvI5K8R8mFie87ThKB11SHlHysMO2
sae925qm3+jAlMYD8nAIVD4hPEnBfVgNd5k9FjtrwiWup02MyCZ1fUXj350M/CHKQla+bmMtqHKO
GDCBsPVUj0mENLAdOQPa+EeXTaEzmJ3vuUhNMer8Mufk7EdORrRILYxmbCawDjoZwIyG9qFrVwCG
FxcfggFA/KB8ry3RU06f5WMGvgiwcr5I3H+22Gt6vrIwl5f+DyPLdFJfa6rFDQusGs0osBUUwtaI
aq+v/mUjAEzNyDQcxMVJLJsOWQgRlyhE9f6DBnax659/8foAI8t/Pn9xDFPGZFqhW+yIZCQvt6O7
YeHQHehfcbonZhY+SzPYIDqOYXTFN5beWt7P68N4j2d/21J/jGPJtVRmYqinlgB6y8RNUrAwM1Wk
jPSxqGlojXnkMP2QMc0JdDVGsY3ygymi61/i8q778zssfIFjdLJjFUNGpX6w4xQos08DehSuG7m4
IUCbjd4A1MPB2nnucBhH19hklwAdMRRVkPc1rGbFxMVxnJhY3JBmnulwzU151FBLGEfUNJwDfNx/
aWWxs6EU1suqx0C8oQ6asgj6xNvycfPfTddif+t8spgeo7nRUuHcbp+unM+LzvlkrhYb21ONbBmY
/yFd8Jx5CJbNgyc+ZvHK+Vkxs8QXlm4Bz+5gGFCQuh+F7iue+qb+bTRW4BYr22uJj0cZmdSDifE0
BsNqJACMke/Xl2Rley0VqhOGPqW2wlgaWkV9hiRXk4D2yV3Rp7psxkbfDjT15jDm/KAUMFPoQ1ui
7/1OKe7n+kfQgV8fyuVl+dPGPJsnsaSdDdJgqi6PvW77qbwjxAl4PkXmsBbmX16XPy0tjn0ibV5N
MUbD1NdUI89SoYR2fTBrJubBngwGhEHNRDqYEJMagMOtHqVwdtdtzMfhXb7L+3MYi+NY0snLoYmM
+kjhfOLN0XCGaDS/opjbJ2bgpXFgDCsdkPNHXjO5OKGkrLJ6AKfcEcnQm8LrQgsZA61yQ48Un5gN
wJqgbH99mJf3HpqNgSYHS/8SnzB1qtJbjlvVZlGng918+8tacvN9B2Kf/1jQF4ulqaSdKLxnW0Tj
j7jZyPEveDYIRppg30KLxjveeVZC3yvT4QkyumUi9/Xk3isjDtKX63N16QwBZOmC5AtkZe9atSpo
IXt26WIkqPp3IJ2VEBgX022VrLRlXdrfp4YWe682ieysysZVoN02ThuU0y+zimJRTi0stto42UjA
CljwrMM4IXP/F1zayecvCx6s0cAdpePzpfNd05+N+qbpVw7opdNyamIRw+joLkIDuQM/IzZ9gfpb
7d22uDg78hVJ/qDuflxf/YuLAmg+wDVzt9yyFUih5t47wJYc+/7Z6mwkdn6VUGheEx3paQ/sqGA4
XIQZXi8JlPkKcSwpRPisbR+/xH0Wdt63UqzFZhcnD5gktAahI5zaiytnGKibpRZe5rpzk7ahlfjk
hW+NF13/K1v5xNA8qyeu2kjSCuKDMOQ2PgLNUUXXV+XiQCCLNdc/INuxBCIBVYC0mrCLI/QNQmZw
5GCPZfkNpYOADLtfZzaf1wi9muhJBVYRkMXz4QBzlVFRenPbn1/xT06+sskuPXJOP39xs2WFbSSs
nANzIC5IgFgTzT1Z/VBlK/N2ye+fGlpsNrMboIBpYSAimXzBHzVS+iJewRisGZkX72Tx9cT1CIiH
0UMzNZ/6vr3PJyugq5LBl65qJB3Al452bjTrLhaF6UKjtVEAZTClmwzwIPED3aZo1xF+7CGFbZXR
lK2JRVy8DE6MLlYqRmd3o8/1MNs7xlMRTjysoKtigXbs+g6/OImuboKEFGxZ71hmG8/rWT/vcEnv
rRa50m3SrRzSi2OB/AC0ezxQPCxL+CBdELLS0K1ZAsLAvNumln5SPLjux+tDmQ/7MsBBg8gfdhb7
wbNThJwC3YFIkz9na8xvlz8dGkfopsbRXDZbaHxioFvt8Ok1vR3N6SNxp5U3x8W1AKHGf0wsFn1I
HEXrWCKR8kWPnyzg7u2VpVizsDiXWj/VlqpgIeMfCuvYd7fuL3eAzT4M8RiA0FDRgM7J+amEskxi
CoImwt77pqWfh36byOe/stB/mpiX6uTg50MhGKHoKx8oyrsvVb+SNbt04kEHYEJuBuA1PJvOP5/E
Wm67HMH5JLW93Q4gDfJQNPw8WT/F8Cmu763urzyfT00uZg0VfCJTUK0dE17f9jILbajljS49NOOa
QNulPYBoFlBXnEfQ1i6CMw7J7d5xFIIzlG+n+sVoDZSXwl9fInRTggsCvTVwnAsjrtFOdiswhS4T
H7TK3nMX5Hh/wQZAScCLgyrMXEY0Nu+6LGd1fsxAjLxdRYtfOvDg1AMHGfQS0GQ1z+PJLpMFdF0l
ihhHy/todQ/6ymG/9PFz6gr8D7Pw7TK06AsXvdMlzkmb+8XoZ2uwjbXPXzgTMlZ5mnN4QyvfgBQO
MNdfm30QxYPwGAkFz4GKBWgEzqcHUSRtY3uQdzEwDY77TfRxdN3C8t5YWlicCSMdB5eClf4uG3Za
dW97n5rbzNpeN/LGr3V6a8AKHlsI7bAIYHVaFi5G4k2eMSTyrh7og17xzcT4R2qU2zx7KfiTG6fH
3JtLAPRAyGfL+AqYcux3UJde+SLzhC2/CBr5UKehQPGg3/l8QvMEQInRcbs7VnsfCs17kSXrUOMG
CqbL0i3E5fajaYLqgG+dWvtmxKCdspTdraRyls5vng8QkoCTHGxzEClbzLrbejUqm/galPcbEKZs
+9aMQzkNn8YKiBozA0DRhQy2byh3je/lLat2PgcguDU9cHRT0wMP5eLVxaGOZIErtrlT6LXZQrSs
ODhtedcoiAU4CdsSm3yuuHDvqqk9sNT6vTH6V5M3P+jYfeo5Cr2Jx540Nymgw15o94zKZtMAHhex
aXgEP5MegsO/BMJchU1C9rGlQAQFhJGjDoan7nGdBU7Lwhx6soAylNvOhlAOGyGKMHk3tRICsAbn
1TUAe+5pGnaJlwYuTzaqsrYJGgX6DDW8tuYbLQUiR8dVoXVPhe7EAUF/KqfdmijB8pjP9DFzxDPr
rHrvWae8jinDVXlz134u+MHg/0oa/c/38f/xV3H819y3//xf/Pm7qKYm4bFc/PGfv7+WTVL+7/w7
f/yb89/4513yvRGt+CmX/+rsl/DB/zYcvsiXsz8AJZPI6UP32kyPr22XyzcD+Irzv/y//vBvr2+f
8nGqXv/x23fRlXL+NJ6I8rd//2j/4x+/Af5+cjLnz//3D+9fCvzeTdIk315k8u5XXl9a+Y/fCJ5m
f4fPA+U3pt51gY397W/D6/wjVKD/jtOL95uO//6rB6wUQIr84zfz77YHfTzUrtAkhtvERWzaim7+
EaH07yY2Pf4aSB5cZZb9238Gf7Y+f67X30qEmSIpZQuj524EJtCyCap4yORBzRm8JQu/bCXAqxhc
9sfJHPQI0pYZECjTjz5Phh91nTl74JKsEMkZzcdRbsOUtkUwdLZ5o0PvdsWFL+gX529jo/fOngG8
IIrD/z13anRMwNnEVHYc8kr5DTEOVCvyz2id0H1CymZXIHeHY0SLTeUpGVUxTcKEejuiyt+NdLB9
9HwUIdRj2o+jkTfbvjHrvRKZDOIRmKbayEHE2XtfxoSskQi+PUz+9Eb/+vJzhISEDlpcEAuef/kx
ZbJzepIetard56W2LUuZBjkASiGIurMPoun53lWuPEi9946lS/mG6Vm+HSpruOla3nxHx0f7Gbit
e2s8FJS+nuzMfy/+6WK/3QmLbwiuXIRAIOWatbAW8XwvclCzQtXrWNBcezSLqv+JB74JHVbbiqCl
aN1o4HX0FbS4ArCgk7BWTraxKW4O18vDuG3rB7Mwhw8lF+29UyqxzTy0agxk4H6jFeVmTHp0yrhc
e6hlx2+9UZsie3Bt1BK91afDcu/OYF84MxtoCx1sX94iaky61GkyUjUPmWEDjNRrDfBTU2eZGxeN
ViFP4nEIrFg9thZh9KaX2reaSPshaWklAa2aULyVHKjGvEpBQ9DKe0tmMvOZ6BoApCryvUiJC7Ch
jYf7kJMtGUEnoJy4ewUCVU/RTqXyD66GJtSkakiYiKHd1XUit0qZhebXsgFkDh43C6A/JW7GydBq
34X8xrPt1G7qs76+R0BBvjCo1D3ldQsUhDBI6oHSIy5/Z4KpkOryFUtWUz+XwFr7Xex69whRdAAT
ZVJ9MeU4RIz3rDvkCW1Wtsz5fQH4MZiDjVk/UYMbAOPJwj1omVW3vE3EE4gNqF8qam+kW5krwe3S
C70zs4giQMolLVfE4kmqpNqSVMXoCmq82G8Fn1lzcYMDiYFNGAci5cXnEt2SHz2j+wiI7Jfrh+QN
pHNySBzbQc/SHNK80fQjy3F+jE1nGFNjsqtHVSgadYY93gtlOaHtCve2o7QI4Myb7TDGJLD6gf6c
PEFuC7ium6xRyi/RNngwa28mgp3nLB36MJkc+ZCnsmyBgjR+jBBd3ermsCsAxduJxm5vKDgHd+C1
NANIqAgwxDdqlyuZPcdaP97xcaoeGtcdfSdOxc6qWihb5gN9xP8KJJvT+jPuNXd3fSoWsmlYfWAn
5n5Kb0adzJ2O51OBxLzBZDyyRxCMobag7lLMA3Rb0WXlBclgH+y5V1WmGwCqn+piDXG/CLZn+1gH
0MHNJE7gLFzKw1Xzi0qileqRKbM+WIw4mN3hYEOTFn12U74bNJY8JaTsowEoRkSbo4k+YJmG+Psm
GGiW32bZNKxkEt8divlrgRgSKUs0eEG48nxaEjARdEY7Go+CTs82cJj3VhKb++uTP98WZ9twNoIL
GXQdSJEgcDg3MsUZY4mhjEcO3aKtjaaJ0RbNvmvkyuE7fzfNkwwtawPPVuetc2dJXKZrKWBRRiYe
VQpoLhEibv26gSZWW07j50LoY3h9ZPM3Px8ZfDWe+hgeHg14zp6PrInrvsupIR+5ieaAfnoYweUs
C/tHn2QIs4vQc+1ixeaFrWyjGvcWMoG+Dg/oc6MpKDdAkd5XjyCq8gfVPMWTG6im2xZj+81JaQiS
oAgg1lBL45+6Xqy8G9+PGTz5eK2hVR2BIN5J5+YTuzDb2BzGx4HEPOxLe/qQJV0ZOBBcf2il/g1f
ST+YbrdWmFqeIeRUNMR3b1kDEHHivXhu2Sy7tuoyo3kwh1Lda1USFISKw+DooFyiaAj38zZB5y4T
YqOygj2bMV5yYMipd3Xndi+4jsQxZbW+MiMLonIkeyDeBPkm7AUEuBrKsudfLEPlOpu7Rx9sqRDq
u711KOpBDwrgQJ+gzuHbIxr1JMuMTV55N06LPtJsHH64GXQBwVOU7DrELRuQKoPSQkN3RqFhH9WW
jeuhqtTm+qZ9g6Wd7FoXx8NDRIpvC2II4DkW55HoeUpJpshDKSC7BbAzQTqUWneeMYV6KcDgom8G
QnyWq91104u9g+ZRkEajuQmSUYAJI/FwPlGMl2XaDHJ6mEr0d0vwF+otvH4+AMIKWUtrI2qV7rx6
rZK98EBvdkHtTAGXgvDSuy5emqc6+ptj9YB8RxK2yM9FxGmzACk8uTK78xBOJxdEbQgw4AzeksDY
DOdD7KaBSidB1+CUa+TeGchtOTepY2N7ILAH7Hwy1/iX6fnwwIOMBzCCYYobBgS1aBQ6t1ng6ZVM
rFGPyOkpH7SgLhq4W1X4UNKjOwddyRHvebE36s7ZT639HRRcHE//kh401VC0spB+wwDA2RKtSNZg
Xm/+/c8peft6CNJBXAkS+v9P3ZcsN45zXT4R/yYJgiS2nDRZsi2P6Q0jBycAjuAAguTb/M/SL9ZH
WV3RZWV1Or7e9aIqKiKjUiIEAveeewb40V8LtegsCviSV8u5bsanFqKGlOtebsJwYTd6IjQGR0tG
trbFKxLCzQ1ERcNJat2DFlyZQ1DJNoVKpUikUT5EoUsV+4NzGXxCoPrFmxCCfMmHg5wgiHPpq1Pt
FuuxL70uGmfvVYerk5VEz3syTMVnp/HliL9+OB8N7uV+w7+uc63lENjE5tN6BujoQ04k9YEYU8I/
YIaqvxOelVW1M+yL8JuugSIJNceM6foem+jJXfKBwCFg1d//kxft4oyNPhiZ7tiG8H7Ggf1xRxCK
4BSdL84ZtnfkBw11sxVNh+l9PTSpkNb8JazbPnNy+7NK57f1wCdf4kxCeArDrfL6LLSD2Wtp0zpn
mQdV1gsLaQwLcz656X/b8ThDLvbP2OuXGIbr58tH7hunC/szjrhp0xP60g1dkEBiZ0V/XsmP7/Nl
JQN6WUxAvah2QVe/Wkm/h9k+afszHQv+SltHp7RhB9cBTmbmAcaF7FPr8aub7vKhCCRCap+NkhG1
+29DhE7NE24DfS7QS2S+Jdw7v2sGaDWt8aHA4ZOKZTHPGsrL1B6mMQ4FrAYH8N0SgvyLrWzgy1EW
wfDlz4txddP9/cUu7zAcEaBPvVqNFaIGMqhcn8F5QgEiXedNuh58n3Ky7toFJtJ5WUH6FjSgC9mq
2eNqKYAelG7S5PONQBeWIc+Hb+hauPtqGL+1PHz3GquMx2aZPjmLvUsp9OHlxDoi1gdIYYggUezI
jz+e2yBbxCKqP/euodnamRmG4b59wZGnLOxVt8dLWm+8oPcyFur5PE3gb0TGXcWbL6wwxt857OBt
L25yMvATrOnHb7Qb6w1lMj/USAt8dxtZwyZ3Igj34vLAFHCCyYP/SKkouxFu2KSelurUt/abXZbd
Mw6G3oOfgxOcSCVw3a2mPwmTszPosGEmihVZpw4d9qrzukQQmHFKXYtPivJfxfDV2uB4CDHkw9mM
LXZ1aYRgKtX+JLozoqt5xJY23+ZL5+1NG/Zbq1XjLa+EtYUQ64626/qCqA72JV+m1zLs6wwn75iW
PoUNE+2XGClty2mxPLGHzLX59udd97Gs/7XpEIyKCBM075i3XA+MCt1AYSUsda4Wb9yypVIxpNhQ
180VTcaVfsZ9+f2VRzUP51UsDip7Qi7f5x/zr2KEsJbTXJ3RZtivGkYuLQPw0QNhh+Ph6O8Y7d1P
jpnfDzS0YTinMXdjAEOvjT3rIARe0/PuDMmvH/VwWUkEhHsxXufPpD3/spyBA0WEe0mxuXhbfXy8
2Zom3xvwUWEdwtKhKPipLUoTS1E2+0rnnwH1v38eIlfA7bMxrgww47gq24PaFwI1SHvGhMV6NMqw
mOdiiRZbTaljFeqTIfbHIhPbBfU4Yl5AI0KbBNOSq+cDiXDs5SSBepje365Or6JQiinz5eBHys8h
sFZ1u4Mn0We+o79GRB/eqQvKgAHNRRKCjvf6Wpp97asCpvNniZyyL3Mn52/KUevz2NCT21GyMThW
s1La7uninJOVVNFdJeBzpBxLR1bjQtUNfOqlKrZrK1k0lnKKPMvMEYPBJ/7mZJ7fLJi8wDxn6BG5
AusfCJD6F11N/EUHoBw2GMzgbZYZ6cZGRsAGzbYyoz60a/ufsRF/rXQIHzYAxsgM/i2tSvUIETAT
dhIXMIYPO+gRapygqHGr5ZPO4bd38rKy//ioy4/+j3cy10uz5g7OgFDZc2xVwyvMXCQ6B/Yyiu7V
XUYn+fOpc63MvzwdGhW09+C/gfZy7aPoYczV+ktYnbFb7f3shbBBqSrWvvotFCUG6QkxCUST9sa9
6/p1grrALMfebm7NUHh2XIveS22B3cCKVWbKEP/cDrIHdD83EVQJ8CW3xvdLK5H6k9Xa0dzDMyNa
27U4dOGadPC32I9189mTXTWAlzcEsxac+DjhAJ3/DltQexlsNpWo0cxFlm87GdPjENdqMFlTW3PC
Zu9BTGRso7Jv9vnM4j8v7m9nwuUbYG4HWhQc+NEqffw5KzMBky/78nzJgi4iYfneOylImc2T5zwu
pi43f/7AK9Tkr2cG8wMjGQgBQPS++kS7wfSnEKI6E9n5+3DKM4L2lra4ihv4PGy51XqnZoJiV3mr
H8nOWyMq5s+wsN9LOzw5+zVCQ+QfGvGr00n3LAA+wqtzXyxyoxkTm9ILELAW5vka6eHdzXOxdfkc
phDq50DiKSD0aUoBH9D7CalZX0UxP/95dX67fQAR44C+TKoAq8A59OPPoQe3gQE6bc6OpOELTOKq
BE5JMqWl5dz/+aN+OeV9PCNhqYPgBdxAF9DkGn1A4gAALDQJZzW4ZdSGooRXNqYrETIHOEkniWmu
Jh7sdQRlmXRB5HB++WkbEe4bRxUx9SwC+KApSoSd8iEiFUwz8AyIUXPdMRPCJ13sNDPd5vnF8OHP
D/Bbg4PxIsEFg0saKeaA4j6uledYufIEQEYPcURRMzcSnmZr+Mnpc+0+dHlHLwauOH4udvyYbX78
GBwHoKCYqT1PFn+XU7A1MnxpO7LEVFK+1dRCNLqQ+T2xZBdZuXY2iFlbnkogO3Flu59Jwv7tBQJD
Hw7xCP31wN65Kv2hc+S2ZE17thr02XVZsRRJF8VeKv8RRd96bJbboRgs+Cesj25t9Hb6rPu4KueB
3GCbwoTsYvh4AdOvKgluOdq1xtbcOwALUj2uOgErAwl2QZHWwdBvODI2M9JMOq2BX9X19AlczrDo
/9i7+ALI/iE+ti+c+TFFuloDUvASUzy7P6sRMWFqhb9bOxTPTWF/5QPIl0MhvKTwO+Cx5FM67tXG
++vD4XODxhe7AgDaxx1hVyMtfF8NZ4iyfrgWfCegCq4f/7y7f+nIPjzipeC9rDEeEpT8axmlT/sJ
QjNfn4GnhhsC54xsxUg6ws/R9jASdB2UT357cFw4e44ShkueNCa1hMgffbWW57IN169+0ZanJizm
DXHK/HVhin/hgy0RIEFg+CFmnTVk0Vk4jjQT2l0zWQ+wGgFKsx0NGpC64bd5bgCW6mk4zCIoN4Ej
Xie/gp37HLDUXkR/8stlQGNprHQpQFNZ17k9irkDLYsHxeM0BySyB7fKhDuwKIfJaiRE+4YIxHY5
TIscNlPgdTc8+/MaXlcOeG/BoIS+GT8VoBDcNh9/qXpyyoHMZD13TH4nS2hi2HTY+6pmcEts69W9
NPKgphXSNZucL+qNi+FLqQES91Upv6m2Ho+T6tV9KEZYzwgxZJYSLYJSQv+gGnjI0Lo1t1QscLCZ
KOjRbo50L90u7pFMuQuNOK+2a7fanzzab3sQ0YIAb9H9w9YJs5yrU4nUVlCbUNhnNAxjNBSzdd9I
kd/95wuIuQqcdx0MbNGpXC0gvI8Mm/PeQeDQnLTQpvMlSC2g4z50TqEzPojQ31qzB8q2sylhWHRR
kTrwvOfPfLhtmlpGZDmGxon0RbE0bqt+fCwl3FWMjJdAR3jZIkXMM8WN/8n98C+/PqBY8OoQb4Hj
yr4WbJvFcIhaxvCsg7ZOgrbkcR+2cBHy3LnarQROTH21DBwjixZGkC5mg3AfKdqj1w3wffIA50wL
/F1UYda4m8x+FeH3iQVqQzVl+w4z7PvJxlQhtOzqR8l6keEWmiLpTjyhnGK26bpm2xas+uTuvsYM
sLEv9RoaRwpEBUKtq+IFAeCmEsh/Oc8lWbKctCPmwfyuWqf5bl0ndewtwZ4HfxkTYnQQmWChJ9NN
KzxjMQ6Wnsw62166qFtdTiIcKQVGRrOflDCWSf68ia5qGnxXJCrjor6MZoDh/YKy/tExwCIxGAzT
7rm1LAfocst2vYLJUGm51ifNyb9+FEBCtHwuSqhr2jRfzFpxcDvObg27Njl11YaBAZGW2F7nPz/V
df3412PhuVx01Cif7atSbaajY9ZRkTMpVr2FN6eT1AufgBPZBzS9kehbuavCkm8Whz2PbHG3zM67
ZJTw5nUdvB120X5SPvrX1yKWGl4LSFqCIhGgyNV38tqLomftyVkK8xO1tGrczeTn9xUxwSe/6r9+
FC7hi+0JKqNrnKSktggoiAfn2amfLGYjGr6RfuJbNkckH58+kY7+y47HCQTtGMgDiHPD+P7jUc69
Fjt+bdiZIe7pm28xFjs8LJNGelMVhaA6vM7GDYZEima75qH1I6RTCBZNM69wnUDLcacWnnrgcb1Y
dpDvVinVzgHiiVlbWyyfvKFXbTJ2BwAPjJIAe14m09eAp5nmGiDiWjysRDSJtbrmO3EU2YIbBGFV
5epd30j6SVV0XRpePtVHaYhBKENVj+Hwx0Wa1LQyZ6q7h0GDq1u0mDfVDayEl9pabvsR1I9Gz+Qr
jmWVlC3rb9daiNQD7e3/gbT5f2VkfmBx3qr35mHs39/H41f1/wV3Ezvvf/xNj/w37ibXchj/539f
MT7xf/1F3wzt/3LRbYJZ7ABnZECp/mZvgryJPE2gZezXDxlcTsq/2ZsEfwSQEONFQGn+rz/63+xN
wv4L5j1Irb0M9YAiY9Dz97e7+6ue/ItN++/kzY+v9YVwjWkOCmp8GEgFOEY/7iAuweKrQt5tp87p
Y/ic0aSuFUtXb85jERSfhXgj++ny5v6fQvfykQB5wY5CRwM04Df912I1pVK+J7ZD3zdgI8l1TWUO
alyuXXdLFORtkV951mlGn7EF7cDsgkBS+It3FjwUG3Uw/VT9qJRr3cLZTt45efngC+TgxsqzunQE
0W03wiKURJOvx2NRlP3Pbl6dCpiKkye0qbz3aapQ9tKptjIInz1Yfi+wE58HMfG4RooHOB3kuQsX
xGK1Kpd3wdxgsjJQWYwRA9/xlXss/+50zNoXyKeH99zglR3+Qiu/bUC7xEyIYjIEPmFUt3xrO0OY
aaS/Bq1YDLJTqfuiZOG9O1LyzWBEk9kusFF3ZvOum4Mek1YBD7x1CPz7WqCcZtJd0x7N1ouQ07Cj
0g5fQ9/8nJiC9Tkok2p7KSDGpCTcBr8VQ91HimnQ3m7JxTPfdN+HuvaTPkCxS+BsB+/IIGbe4sqE
r83WG8dvEqlrEQdtNoENvEh6gsyKoCWwufaLDDKrG5ssSxRWEyaZECgX3H8Zre9Dd1HWzVbU0Uq/
WRWzkkJzWFGqeoRNH38D4ERPcj063pb3/rsZRzvuCue85OpNBcWrGvMgtlwQ/P0alA3hrnAUlE7k
NkEBSyQ/XZuORw2d52gN+m+GKXji+1HHgg5xJG31RWIYHK19aG1CIY9UkT6laxuXTX3o/XZ8CMpu
efZGvSsZTRt3iXK+bv2aYBVN6tnLtvIR6wcO/1743Ns3Df9hzJhMBUPVonMa192bUxSY/ZWboQoR
5VSMoDktBrd+iwF4Fb5DBAhD6P5eu0O7HUP6VStcWJ0XRv7AaGTXtRcTkjPIOJZtacQrqLLPgvqy
ijoL2zASdbjNbZL6InfioqjNzvMHMPshetNbWwxWavwlAFIZrAscCAv3u8JQHA7uOVvgc25jC9yD
mGrFpYHhvTvoHWMSsdPuEHl6lElb9RoFC/LlCxeJCpFXL2KT0zp8HOxKpuuEtEbfK8+rK+rMGSYs
WGeK75Ww/YgacF3trrAOrHd1ZgFBhUShl+RgMCpFSBaP7IWEKfrnKSusUblRWYspbQg9mt578I27
vEKCPm9mM++AZURwkxyyHCGnO3jpjLCQxSu2wubxWXNSv4z0jA4r3wT9WGx45bOHqcJM/8KaXhIE
uPR3Cn+SqtJ0O+KVBEO9GoUXbBD7p9WfEUyi68SzmyZ2wFLORl/pfV84zs8gB326sPNYw7MVHOOB
39rCRqczChU7oxwGAP/FvbI7tUdSEAJyDSNf4TyKK13Nh9l1YL5Hmy2C7M+GI98ACXrLLh86/4ha
j2eYXW2rBkdIMPdH2laMw5rEfoKVFNJS6m74SuEdU1Q0rkqYPqOkS1yi41WzU28v45YCbbLyPOkY
P5ULBvhd0bRpWCoWzdVt1dQ/BwvNKOHdit1PcdogXoHb5qlYZriKdQmOnGWHbzofDWtf5Ahb0ktY
YlV0XzjB49T9tB+MfHAwsEj45CYFyJewgN+DybZrdJNW1c0a5PezKSBtnveDDlLCxfNSAQztapOf
FqRyITjgTc6cxQAG26iu1LOEzzTxq/3oN++W6MAKE2DiHNm8goEKT34JJi765RLf2v7i+x0/FFoW
QIRjD+xXvO4BYi6dvkhG2zqCD+PcTKxxDxYUIMnohWlVtpt81QT8rHWI8bZix9fRDGrNcVxV2loy
WVxLxQHEcxvLw5AgLIPEXisTYQy8rSs4m17sy+11FlvbfrTGQW4dba84DeSe9Oursq0uacYSYUp1
30TDQl9tqV/8ptwgeUMlPkBH/GCoPCsbLpNeKQ8WLDqjWgM/6IYvizXC2R5nC8yB+akAgohGeJox
L/WGrTH8TOpl2Wqv727XgB/askyFgHMnh+DjUcnhpQZ9+yag/f1sv8KLGAcikkcG2DRFdrjsZzuA
EwimdmF4tBAoRXqQyGrm3xaTokimc9HkUp4g52LJlK+LkzfpEVw4vEKsfHMrI/HOdWmvpiUpczW+
ISoXnJjQ+UmqhbzNFmafdkt3fkfLGMSGV+bksNUs6VtYizS08kuKcmO/Kv/Qe4N1izQLNJOOUGfq
bAxr9v74c2Dz8Iy3Aweh9JfTHGCm1hem2ZTFsAuGC/dgQFaZzXLcbd0JrNW7dSmSplb5E+a8TwEr
i92g6Jy4tIRKZCLBS26bwzqUyP+U/EUY64AckzT3CALVl25K8k5P+1Irkw2qc+OhlfSp7mfvjowe
NM29swk9uAbnVj6k3rhkZnExTi5HWBPnpRvhzvM2Ig92k++nwqvGy4935HlQxi0zS+zK1aB7XnsZ
teWwlUje28pSjJtqCONSNiwBDlxG1EaQosORdTi0AWKl1EvFXHPTFJh5GLC6+oUcfHcYN8PSfivh
2KuZSbpp4bCWV2U0i3LNBO9PTQBLMZfcLhaBlgC8rWzMxQZkEi9uqfNzLMMdaS9RILAjSgN/8vBZ
IVBPjRyevHaSvHTuu66t48axpgiE7iflFFuHjzpqQNI5tipwH/zedWFvzSUUG5VOICixQUFERqNf
ODC0bNwzRxLSTW5muNKNoEHDYwsN1myr545060YInfpqgegBOFQugq1bw9xjdZdUTXAwVEOREeNB
BRTK1NfSS5S/stvS50lbY8al2LQHWyZl9tBGDJD5tgV85FqWn1YXpojwYX+kW8wXAXD6nWMgJfKW
DTyZN3PfZCVvQWIu1yHxRvtFQRUNcUO3cRHOWy7EyWYfN5MbqhOIeY+5Xj14MKqjxSYsIdddDM1t
GNtA9hMbDgHp5DMc4XMPa+183IIvGI9QOCHQYbyXonKiUTUtbvEKaHcfYvABQNPLAT07t3nIy1QX
qB8Clu+AHeYxuYTdVB2D+dxaxjCWfuit+QZZhpcwbecE2BbIUwNTF8VzlFml/QL1ZYVBRjBHvWOD
iQ4zyZSjHjlyH1WTDk5SwkRSsm2Yz3wXGBQLRi9hpILpET6kKq5N/Tahu9gN1kSjehLnSrhpsGrv
wMEnx3giGMHtF9zeKZH3MTTaLGmqwXnhvOvjue2f8c5sMbhLprpyE6c3xXth0zGTQgZb6hWIdlog
PhXS/QZUDQRv0d0PQN9irzRBOqDCgvtLgfsXh28QABl7QEFq4j7XA+abEnR6H+Cg+AlDZufeql3c
ZFNzHCsoqgDMGS+HO7oafpU9VWyP1pJBrAV+3BxOGXIYdpao3/1Vj6kWbOuu+q0eXaTl0rxPZ/QL
GWGz+GrAfsj05DtZU7V9DmTPn7aIpwQ0oez1bXAlKP3QIGwkJ/BGH+3lxlpRsI0G22oNG+eJdf53
krvDpqOjDctOGaCCbGRc9DZGsJ3Fxwe7zwkkqAzTlm7qv9CunuH1XVbOGxIJgohK+BMjj03dSSec
tyAjbFCA7UanewiC5UbKxUq9qegeagAYKRhe9IcuRBv3IO3dWCVb44lD3lnC+ikdFAdSVyFwjy4O
RgBj574jZwlOqgvrhz312/0yOT+HkHx31lYnneKHoSqTPO/eqGzzu1ZVKqUtTMZrRtptRX8Sg1tD
eOQO5M+XkdsYlHRwfadt+wySZJj5DUzLywHsYCz2BKqY+00M9ZbxeT2iSNwEqKmDotQxGKNwJSz9
Q2PZDvI/WZ12VVcgLcSe4CN48k2D46Ym7yBWo2gfh+3syX5nh5aHOBMaIe5qYkQcLVWrdAyq4r4o
oVhxBfY/Xc6hJI8ay33ELBf/qLfQ/sokxLCB/uHkyrmrNAXNrVye12L41ofFGbPLk9NxkKkDZ0Zm
xyU21XdxeSl42/lBg6IDtPU4XzhSUk3pzsiHp3CiRxVzt4Z6veXNtKbOyMWBcka2BbyWYxW0XdKH
0PNq42Sd6X7mDFY8TnOsoS5CzLBKedmjUsN9zvVqEq8X+vIZBDZdoj0aREa9EqBSMahcE1J7sANt
8EogKab6p4Tt0mPecudMp8b8IFJVoKaG5uQqGwbZveNDuNvn7o3IiVZp4+s8XTqpUXlN6lUsutsU
uUu+Szr1hwGcGBTjkFjAnv5eVaMLqKvM2r5iGddFpIn66Ssrgm8tRBmFj1SkMHwWsBHflBOTODXU
Fw9pB9qCUozmDu66HjSJGvGCycQw7oyqYt1RD/FDBbTMl1WtUB8iLWt1YtPZ6BVttgm1O92Uhdrp
qShivHn6NNlcZZ7xVcK7OckLnKCQl4MWLYfvo7cWUeMgoYcRDN99UHC64gmWuCYeCVFwhx6MfVwn
51QBVUVM7rABtyU4uPobab7AduUG9Dz0DqoHYIAyjPZiOCqmj261ZiEUABDYL2nH1y/NOgxFRC2/
u2V5yfaeD86PId4LQjQfqMfqHWyECZo/4+xMvXyrBV7GCFYcP8q8f6DdnAUdwY2NQFJQX1PGMTSw
rNI7yeIe3cGu0FvLXeK23PlWdZSN2i3Ud78a5tKUCudF9OGWiOmEPnWNoZp+72uWzQOOy9FFd7n2
6Ny8SqdObS8HjinrTTmSETFeQ7xONppsh5jNavkUWV1Bf+PVYo4HuwERybXDjMK0rYKuC3FkWYVl
fFA+0JPa9bc69CAEXOtd49cHm6KEMSsUobmwaNxbdv4yr4OI5xUysDjoaidtCS2jaRzJ3byEJHYm
Hu7JCOUkqmZ2LDTazLIlHWK2lnuJnuRbycmcQSvhxaNnykcGQQpO1EuDAJ+MRWbGbXukTjhzBOOU
/IEx1dhxXgVVCqhsupk7Vz3WI7Je7aUXfUy4kVlZB+Ls5h0g/FWYDK1kuzGsbHZhBakb82eawLEK
Gq4a/hkZRiXdhufs2LFF31RWR/Nk4OBu9k5gpigfpwcFIf+BO36/oza0vhOpMAQVLYjwtDosS/lC
6HQ3qm6JK704x9qZ+ocuUDcTESh58QZHrHfQbszQ/kC6gLkonbr9pLmJnZbMO9gQextrgZ4D2usi
s+ewi7hx5HO+oN9229aCoN+efngFKppUIdsgmMkbJ7hTuwoLjhIAfasj3BfktqHY7HzYCKmKgZMk
m7c55xsGN4YmVLAaL/U+8HuOdlw6aNi1DTa+1Wba0Tm4aBbf1/PMEu5V7gZR7+Hz0i0vkK+iKKn8
dmtQh8HNCa82kqnfZngapLVyH9tlPIxuCd+BHrDMAlaOv+Tt0YXNQ4Totz2UDVbSzAWUpj2MaNGi
WtmifPk04EgLe2h6JG+qo+Y/EJ+Dq4jDBL/VYbOziw6UngAYiVO6T7ZWXtJymObykM4RANNlZzvs
aAZcA4LMLuStLuKn4OzmRWPBNk4+lCjevOamddrX4SIoWpBXhZ4D7veB05HNuqgbF5eNW7ApauA4
inOEncAyhkOWrL/NiNDIGuj+Uxsq3qgIyr01MBJB34CwECqPyljfed7c59bwrqsys0v+GKhCPPeM
lonTwVUaQiAT5at07+0Z0zaoHJ/Dycdlb6ABBwZWR4vlQtoOHeePFoxKSCvoUxDMDobNAUlbO8h4
ER5I7WcrpkIJ6vklWbzyUFeQAzNZoNLh/MGZ3Nu6nY8SM75UD84ZVaqIlEPtg/LD524ASjlLNMWE
I/ICjq3cg2RdhXdB4L92w3wu5mWHe/8ELlk6Dz4CRttEud52AK0idpFDGIRu7K3lNvDNY44EEoSx
+HOXgfN7DjpwiakB/uU3xRBNuCbwjiOa5SJQMkjLvmEdF19z75eUSs1QalYSpAKhl8Qg5QMnFETo
AxlQkY016gof5nvVenYGbn3Nq0Ic16VJBP5j3xk7SERuPTtAR99Vi1tnhN8GHfF/9FArxx0BSSEv
f9Qz0tBpiZzzAeHxKyikhaFpr6tnXUxbwDHNuycQzmNyhKm3VsWzqvGyZrSaR9nzKZ6LMLiUnjKV
TOP+cMl4mukMGYYkzqYO5kdVA6Fshn56wSO2uxbBMEB48e0aDpQhoBXc9tpmk8NzIXP7UECtbc4N
IAiEoeHqgkY/u6xI0gEuQBQl4IRxncCxBUxl92gGSsj4k1bPBrgcgE0lsUZiaW4Jfm/gU8v5wnCK
gOtNIGqwTdn0P4DDiNSpFqgp6DiloGV3yMBxAAKbcnrrcB5Cu9Y+0t6DQ1RzLgJ1j+gXtV2XoLt3
S/zKbPFe6mVGuDGQmklqCx718BLuZ9sk2nj1WdfSPUsT5uhlQAkx+ZdW8aPG/o0qYp11LlyI5FZx
H2BCNIKlApbysjNrM8Umty7s1h6xoXO0DNIC4lVD0uJM+34aU4rX+sniIvimDAUzjFdA+QigVk+z
G982/a1pULOv8F9QlvqGzMq4afXGaXWAYBtcnC7bmwrSZ1XLN6DHTw2ZfxZGlxH6q+7UNlOC8L3I
KA9pkNBfJxQ+PfeNW7FI8rxDDmXQ4fpSVocsE9qnfcHmLS31CFuHNpasH9FfLgbmt+1hGooxmbmp
0UeYccdq1e6M2del3FNBQfttrQX8BbuKnGBFTYTDHtHngJrK/EaEpEwChPJRa0DkqtO9WcgqTms6
71DQIiwFs4E9nnA6wd09oQOw6t7NL42QCSM8IEef0p6rcR0h/mos1OedeQKxTR9Yu+4hwS8PbVjz
E8rEAeBy+SQMQERB3SlhyNp7HPpLJVBa0CTDZ2ZYw62c2Bv4UPwOJp+bvKOnjsEK3+rWw1K6X0Uw
3rnL8pOhxs0l+CtraUP8LIG5Ickz9gE+/2xy537oncMIQJPZSsR0zDNk7JCIDD89HTAEJ2Fd0a0P
CRns8+i5t123jo8ggeAsh7erSpwKqjEkJWFtrCoZkOTyow79+5COjxS1iu+bJcFCoBsFM3GKgsAq
E2hqjr7J7c3oNqgUfPQLXtmEadv1cIlV3oaWI841g2hCRDohnzV3t5yjXMnb9RaBURZgViKz1tjx
GHwZg1bdNJ3J46I1cQ6LnSoAYO6j8HzwQ0vdcUTHpl2OrqWuhUZwozzYnrqgW2hfiuYCdbl5xGv9
ULnBKWdTOrdAxlE/aQxeqq0u23aj8mHfBFCzBDPguhIHkq3vA/9WOD6/5AjxrAkQBMXaYo7+F3dn
thw3crbpW5kLMBzYl9NCoXayWFxESicIkRSxA4k9E1c/D+SOf7rbE3bM6fjEYblbtQGJ73tXO7Ee
tLarzsEYLKjggT3a2osyBmFT62VkYnc52UbTh1AZ7k7j798OXb+zrfEOxf6RxXTNTVW/aiv/ZXWY
00uzuPGYLI+VSPai6bZZ6bUHH+HKbH3zUxNJnogLdgW/iNj4sl8+4bEx08+maw372KWuTkmRMYb9
xKBQZHsSKW6ak4i9lbfHoTDUhvrdck8X8FHm19zzDtbYXKiDJH0DYH0Y6CKjVomtwcjqvUjpGaLU
hbSksr5yeCdQbDoiWmeKLw6I38Gok0zfB/TIgjS9UVWGxBTkRicCyXoRrO2b1MrPbuMinWyXXe63
kA/D0F7YJz7c0npKstVfpSdPk7uWCz0ZdbotklxsSBUaHlNjmEIYtCzqlNjGfteFKZqt7cw8kzYz
k9SYxz8r/K6REpOM2sBsI5M4jIMRIPJH3t99G2VJrVo62+2TrsbxGTL2InLS14bM+8VO+diS4XA3
DnNW3eNAopKeXt38Z2Y6x4aJSa4UpmqSS5248aMSjRsxYPaAQM7C2YRta7NkqtvHKz/QVqX2iG7/
wev1D7tUZSTzqgLhnw7QA8jMWvtJxN0ZTHLh1Bz3TjBwjjae81Oz9XuKFOghvvi1vrUrXzsiuFsl
TDWsz1TowcaMsT2kijtdLm84M9V+6KpHEFmOgBHgNpsAwDAeGabV70RVkf/QHKwCgHS2vNAffD0q
0CwExQspt1vgsEeOQsSVrcKunCTPtcm9I3NZhoWBMNr0h8/MjweWO6v4xiLAljrlu4nEKX0wEx6L
mC2XPERPJlnTEigEcmOI6R23QpueptUnao0JvvEK+Xlz0IQRhMjjaZFut+y7ZtiU2GOWPIbqSJYP
n2ntlJQfJGwlO44/R4RsojAmRLWpviBbRau0e4WwcVqyu7aWwcGeYRBsrUnw20zOuMnHyT8WhAJt
3Xi5p42o2zfS5s+R+22yOAg2JbPTppppznPae7wer7oOWmcoxwm13n8eG0hHZbsoHbHM3nC2FHs6
L+ZNH3TOKV1k2JEz9k232iRKeY6FhTVh+H0QY3eaGvM2QPNueNKYUQ+mtzGWyQ/V6Bks/dVdEQf3
wjevxQiYnWKZXViE6CHe2v1IN4gVFJuUXnJjpmXTFwbquy5mTTTBpZZ0AT7QLG0DX2I9xeiltnKg
HjxR3OxeFYIr0vZjG3es9JsubtyDKxvBeUPVtJ8o42LV1lfVm+AUksGkrCFC3IAKebpESVNY0iOB
QCWTz9j2lKSN6b5hNrQ3mTebu84vaBDspHGsY+YbOKcYmxGzfLI1qrJ4oOhE2/pUcL3Aup6Twty5
lOr1Xv7Ak/LQ+57PRVLJC0UlCnN45hF6ngU9t7/S9D0rCB/XrtG26OK76Yzmk5NUbxMyYALFJdqW
yvb7qGi6PAmHxCAXLZjmTTsJP498ZeA7QlV30/LsmiJtYlcwh20ubfMhnoX60SFE+om3UqcEsvoG
TCu2TKZamGpedrYQ2kI4zemWdrHHwpb5VrrxT1Oz7w1mkrl+45clPZ/RxKnTKJ8nUtSTtVh7fMl5
tM1mHukeTV1j5RwYMC9Lu/IA44mNHvKnajZxTzcQvOhVxOWj6qV4bEcdAKNiSxrkvikAHUoHlcGy
yfX8u8tzSS8npH/yGqiiKMJxkG2I9vFjtH6ObguXnK3xBhZ2JGP4cOx7yRQ1Od6uVcvNF6ACeW6d
qMReDoHRZxuyNO58csZFdsoKb5da/Z2TizMuxagic2abAWs9Zo356RvtfKfJvCDWg7dcqM9gKbcT
iV5lx1q6EC0i23F+iOMy5Sif0GmLzaSlH2JuXhP3gM90byRxTy8XgUiG+T0O2nRLCv1xUU3DpGfM
ATkNMfNDXLPeGcB+wQQroWsAIrZ2DIqm3dcWx1hiFVCyZfCdUunHrhWR1tr3JRatyrYBr/vhZyeK
UzbU0YwNKJ9j/2THY7CxF+vkkGWxmVVsnTsLZqMhjHqBX/yNr1bCB6IMnAe7deCYxryKat3Rth6y
8G2gtxyta1hVlfnjN1XPwdadA5v/HdffZj0jqMnRaGs0vHPmDHcS87fvlh+zY9001XFr8oS6Q+p2
TLQJeYJ0DXxNYodrAjyj4ST3KkHPYPZt8Ax2NtKY79reOnltx47hauLLqT0oyynAghB4qbGxGu1t
MAUdhEVMnI1iB2isku4/tGbahmrHz7pIu1WU3O0s9ArPy5xWqGs6NJl921CYGZB4ecy61npFJIuo
QrlTsk8MU7ubfhMTpVO6edh5ip9y9PPqe24gXZEjrR5J2rj3nY3eY58ZLZdXpX2zqTK9qdir7/Ie
dHFHz+2dkJbFtdyYw33tDOklGV3tIZjM/nuZe861a2TwGU+5oCpLzsUF5EGnZdOHvVAtvaAbUTS8
rzatjvCQceR4qXXus9i3oE5i+7mfnGZvIDmHBvaKyFMCBY9TLvAlyt0r3Sk+bXeZQyv2gHRas6/3
TW757KhBOu/HbJrvR6uUe52LcWdYmXstRW294WiBwtVncU+cBvOO1zkfklIWaRnTB/htEao43ZUw
RZUuDq0kwKdp8wvflrgMdWP90A2lPyzTMO4GotyjJltF8GXC/qTR1TqZSZgVxbJXahg2TqucR8sf
jc8Kz19k1NiShIppG6v7PUk2AP9supe4dF8DZ/iGeMCEUY13OADaXWtP9ruwm6On3+mBvFM21wJX
UP4jdxSzhffgyOqp1uTrVAEVE4Tn7aXw9E1gi5VrdR/j0lBRzn+KzUDz6BcNj8m1zls+5CTjS9BN
xb3S/cgrydEMYUS8dheXI+O2/tILnz7IXmoUFtGGGqLf6kNiLfpQ5e0EYZJCQLQGlTmYnvEPVvKc
G+qsm34SQhIFD01CXD96Zt/SaNps5vVm66F/kXF92mZL8adTIJUx0RzweNjm0JZY39ltJznNLHX9
EJlFbt18bBMhhYwVUZv5gTTNCahOEyt/6B5B7v0I1YPBQoDb8TltSlomO8Gb5pSGGDCznjrxxM9+
pW0/XFVPU+lhFs0CZdfloDj/GradbV+m9vfJkRMCEQGN4NgfU+WFXuVUB3/FXdJlSk6up9VbeDaW
Y90vT/MAJ+Z1XnKpaPk8oVLTjlOh/Ne2wzJTOy2Mtae0E02X1Y2cxWUIbSSc950MaMuikHxFjtVm
6Zmj0bgruh/ZfDbj0NVq445m/ZEUoopGrZ3O3twvO6Tt5b6sLftsiCmL/F7pr8vifPKw+uFZwbHN
ZucCFMHDv7U096fKEv/clQQjTqA1qMlzUnG4mS+aTJy7cWrlU1N4MT9voAE72MaLNpstHal4Oy7T
KJrPXKn+YFD8ZrEl0PFV1d2Z0l1OG9rxmjtheaTrxfH4mQ9p8eS44/gmzdZJt7ag/y4E6QS1N2dK
breJiL1nabrzISOu5AB2ldNmOjzW5dzdDNc2zi03/lEaqjkOHNZnAr26S5DZ6I4cJy52Fs3Kd4Ve
a59pj2yrK8bkXc98/YB5fYbe06XFQ3nIio2aY/lYp2a7nfOlmqKyl/E1tWtzV2nkEdSFX270AcsA
DhcwErO8Ghm//CDuTEZqiswm79tkJOts6GXHuQCtqdxY3DrRImZxkb7YXms8KYMYAWeoBtgqth5i
uBZxJf+P/KFSLUjEpnkV5Sc/yYsFwDBqhHPFLI5ObpevSPHa0KaxmffsfPYaqWSOaMWdbhi0yGpW
+gJ/gN7bT7SM8Sy9otHS14lQNdCe1MAe62SY372xFs8Gisu7plFzmDR36Nf4vQ1dW/MFKQsPsul7
N6jy19AEHo4Y34J4s9DwgDjo6fSW9X69hEixSXY0UrDlevxKHTXek1dEHIYRyCgnZAiLjJs/Yj2d
MAhWaEXklN+mEo8c4qoqP+SjIXpA8iK+mTPHUK9zW+sk1Vy4t/rt4uveplgAvxT29iPNbhYdtknJ
r9VLn3cfJN+1wVN3deChDgMs2XRulx31tMPMNFhduMh63JkO6Rj+3GmMiGm6TaeYz1z2+bbVPHkT
WTx9wwle3fibijO7nvvuuDNkjKNldr4pu8p4QSyQAz9WtnNNffch9fpXm4yCMEXkuy3dlEaLxg8O
6Wj4jzqwWUeKj1lc0yWY7qpcLT+GaoT5LZbqu+PHX3Ip3RvGJQIG0lq7OgmqSCPW8qNVdNW9aBoX
SKxLwkmnctjwhuZSsWjwQK8SWoybGL1ckT5YPjVARiBSRO+mB6pAok0ca3I/J1W+y40aJmFpvHuD
SK5z6QxBNLfxEOXE3ZBeivJtVOmlN3wuKTkBAMGccW4Vawe0bb4F+BqubSbmH4kjQQhVSxtv1w/B
+xTL+KlKzO5lTqaSAu42+Egyx/kqynK6UdgdX3tHtnME/VUeYBcCseFiDw7wAOuE5PvlreNtZ1u/
FuVntUzZNw2WLkq1VVcYdMW9lvbfcrT1oVaU3s98lE24bjlR3LXkPsdGIy+W0VbA3wtoqVOKq7Ka
Iuyrjj8j8Z3sLI76wNDM58WZMn2Td5ndbUbmLJP5Cc0Vi67w77KlsQ+NaVFjbE3DV43lcqf0hsOk
Aa/jBOQteGki8MJl2XWcsMkQNdJvY7MELDWQ8JXIb69stGl20ICmug0iTe8xMTi8+gonbD4QYx3V
qnM2WQO6SKZMLU6TS9QKYlok0Vw5w+fgT621wQVhnIUN8zmBiB+h+sZtQKzJaQmKVTTX6izJo3cS
niN2g+ySowqW8WJPcY4GdnQmmLvBjrRZ6G+xCBSGzBQerr9ZXQKoz16rcQWRZCpvrf9kKCu5OkW+
PCvX6S99issiHBx7VeTV1U2VNgrOqTbOOaxDNAh0ebYGTo9OXNs1yUzK5DSnD3Vm0R8fM9dNJDMB
stXtoSg7Qc+rdJJz5QDTQyzT2j7AAtVjM79mpsT6NQf6yvShfcr0+tPKXf+mlFd9UFQt3NAr15PW
Bl3pK/0zd2YT+tVe5r2DhngHVcfUVkL+MBz55DN0TDrcQka8H4h7otRcc9yjUw+fSvdwbNvBG4gA
jFNXv/rEqxOLykNfFvlX3pLON3a0s6vWbXuiaYL2BvRR7DtO3F3dOuKbUU7u/SIsDVTWEk9BEiM7
hBzWX3I45QV1cq5+Sk2CVfaAjq4bO+Qbe3H2q7LMvtuQqrY8ZQg2w0JV8pP4S+SoXq6/A/6mj3A/
IMML8eHJ0Giv2cghW8YqRVtSTghNyUiDhXXviyrxaEzSxl/kFpgrsyVNOxRtqR/0voc1azq0OzpE
Dld76qFIQKeLhsrTl5O7qOHd0PzlMaHGfDdaUl81XXyJtHmLraklzjbxrTEq8VFtjCqW0Yw0zYVj
G7guJ2nz0CDjONDzm5TWVrP09lFljLjogXI+HBq67ZK1FlOi5arznOZsVu28JM02aRQAKL97Snqp
OT6ZGfDnppl75+ZrUGN9p8YXzRzcFzsbij3WVxhYJx2ADagRWDaqlgeU6v3JFl39MdrMk5jbKtbD
ftzX5lJw3rfE81ej+6nFjLZxq/ZakxpRyV+4TUbZnxnakO9rvUGXuAYCxOifPhKEpEVJBfaSepnJ
lkzPTV35zhvapOTChtE8GuS2gXLm6xQpq2Wj+TK44T3SiF/OsghvXYrKoykf9aH94fdIadXCrOYl
WhlxS69xcw1ZY2rILvlieE+NvZKXnb5y9b1wkWGhcWdByp0dWdL5W9K7J2NuWA0zl4JWobnfJ0Gc
8FQM2S8EXASSCuafo5Keeso7Q0MpPBgmkDlg50Neo2lCC6BdyjIuwcStPj9k2dDck+27/GyrNHtx
BmFcOQfrhUvdNd5JKAw+nNLv35FzqOMyee5+hCv64D7r3oqBHakY6/iJWMUlPcdd+r1vSmcHOWDe
eZNLaJw3DONDxaP8tSqc4VHWfYHiU+PAKmrnippnCQXJ2kdby3UOOuNdWmP13JvzOG+9oeYclHxz
ocBu7qCpTZ0r2WzTefZsNNEZfxZ0vvu82J37WMWF7DaWVzcyMgTAkpYZ3HQOl8hmCYLymscl/s26
gy3xgaqf3YLDazuCWrKSmKvQS8oOrqEuup4QGDLMzgYO0RDhiBbfmRXtzTM7QHpQney1+zrlyJqU
re+avPHu9LQYx53dJcUb/ejFJUYpfKva0XtYk8YFtAib40ZrKuPZDZZ+3uBiR2ksCJXQ2Zgja/SS
Jz0e/WgwO/tEBlD/EiO8OeN7GTd2Ww5vwMcFIq4RIYuFFHNbtxLAFVvKk5UVxsb30eLKseOAa71s
387Vk28OV5NE6vM4Z1ZEbfRyJj++ehWLg21naFbvDtBgn5vedk5YKVlEC9Rqtfg55u3YhIPyV7Le
zA+d7vQRqen5rqkRYRUgPc+lY6fh6FDcGrsprTBa7FwN2tyONdrgs8r4q1WqzN24ILpOey8OSbRm
71vQqlYASZp8ThiSz8JY0wB6y3yxA2Hjk6AlOCGu5jKKoHmiGaj6bCZMTpuKXvg72zHgdHtEQpHt
1+7KNdneJl0S/YeFEulaEXuDlsNXe7yyzi037DUXJtN/5P08XWy74gmnRv3qJ04S9p1WXa1gqB9a
Cm1eSRAYdn0zppcAN9x1ZnA4wdODM5tdqW0stjFis6HPE1/H9WyaflQXjncNZk9uc2Umzy2T06sQ
YNbKcuPLlAi1y1vX/6R2LP9uIy3+RYnFRJpGl4XuQnWWGdvVLiixFm3KpHLvLdV7P1wsyBtpFwUe
GEWXw8bPGyaw3EtfsqRaNLBZkGBtRoirnJ7eCNOxjmDA8Xc9yMtbYvlyL7o8e1vcotrW1Ei8J63V
oF6wh3Ouzd6hr1c9lb0kCjB50jejBnSoZ7xxzdHyjwpV6rPjl+NlEkZ3Uo0lTlm98Ii38vhBk4hr
Fs+wt9g1JIr4WoSsdsOvOZX5mWby/GOeyiSSRYfcx3YcfPDLmHG090FarLXPLNMjp8p7RTgg/4Rp
IP8PwAhFUs0/jTLIPruseGS6k4d+doZNBQnxgfa8PxdjXhzjzHN7FHzcfzxNfcLOh4DiQL9tpn0a
kDwU9CTzAcoNJx+oKORUhYrmprzrcbeE9YB6kRp26zhjRvnBqJ7+Ii+xeyFsyEr3WkU/pO4n5DUF
LdzCaj0K0O1VyXOSzxD1g6EFB8uT9lZ5vCLeVB8qcJZ7FvDmTpp4aggLIuTPG138M67XsO44R00V
nclDiz4BFg3vyWhzWDscZYk1Gz97cvK+CcMdDnI0rDBxs5RC3IbVXvYOwGQB8NI2KZoykUx8oaMt
H7zGcz+l3apuW3PJkhWuZraC+MQhb8KSm/GVqJz5S/MJvcgGg6IUU5sxEREezwVtyGVQIY0/6Wfm
1PbBaiZ/ZyJzhnYJ6oORJyJ0uG8Yn1FVnVruSqYbOmaO3bo4gZSok9O100ccmPFLkjq1AxgLMSc9
v/3s7MXbOSkCNFN2fAM6gZdLKQE/zBX27WR3/YdVpYZKbDPY20lSRrnjqktjI2qEqTLfdbfVv0+V
ow5TI+frMpr5q0hm+dYMBT6RTkefcZHmKI6zUnk0D5mMiNC3cArYwdZrER/joVEbCN9mg8S9iRye
kxlt1sJ6txiiLjU2h2MOoJRs/pEXbdA1ekp8SxyQcSGs4StfENogYOaorBob0ZzQUJUY8xiZuoEm
i5qTaGxlHYKZaPs6Tfpjjx57K3qzAblafnUw+VQE1egy52qGwhlrl7nPNyyoVLsqn0e4zzIqYCCw
A9awwtVgC8heqB4Um4xFF90Zy4MqNPvSzeumXBTziQal+pAPVsYynUC4+J7MXhdPwFdyHcJSMR/d
GCnu/CEb391Ud56cQaEx7QuBNYJqGlRXabGVFpLFnOTZS9WiqvfRixEazS3SD0n2VEntzS0ZIIeu
NE9kXaenJuv6F7mkEmtGZd8SPEGnurObracPcpfnKr39wxrIQ8htLzv0i1GEVqsFO0GXxY4YTyLP
BGLe3HjhCQUDP6x+hgHRgb7pHJzJg9YOH0kSox81CmwRlqgWRfM9l5vnmd0Pzoc6YjNZdtTGWNtR
VabY/CNDOSMbfXb3OYPNniQplBw92+w/Bsqg/NQq04NET0e+NNJhzVVFZNj5vM/YPPak1oh/pUz8
0RLzFwft/1TP/L2e5v9PpzOBlP/J6fxAU87Q/K/H7KP5c1HN73/rj6Ia18HqbFhrQoDl8F/0yvxR
VKO53j9J0CHsnghz3cO0zGv94XU2/H/yjzo2PmSe2zZG5P9pqjG8f1J/TIQEXmEYS8v1/l+8zr8j
Y/+P89ghJ5wgWdu1rN8JT97faxnqbAK6yNlrm9jVCApmFrX7CjWDSdQxt2+Kngv06aRM78nXx6cM
likSFsq1EoRrU9guaCRkySYdfJ9MGM2/uGX6jipqPKWsIxjA2jOFS3KTaVNwTUxDP7WlGqI/fe9/
XIF/7mD5a9YAbn/6YUyDHDlC5Gxq4v4WhIUGysjQaVcR8VsdNtSx31b4Jx3Cy9H9wP+NOb6Z//ya
f03aWF+T3CfyFY01tJS4stVH/qdQj8TRNMCLOoliQsS2VlB+mV79AwnY/F9yJnDD/8kd/u8v9LdI
gxHPIJoCJgzbLn9A6FahXwXP//nD/N9eg08DXLpeXf+Wiz2MVlan5HJEmtD8TTf3MzhFJ/7Lz/S3
dIbfH+V3MMfaRE4Jyr+1BaZCbxZRaRgJRuQ2ZXluquA1zpx9MHZvUze+dL0RecVg7NgTb5UvH/7z
5/yruf+PN0BijEuZkGeRk/LXH81tJoDCPNO2EKeXspmLu2UwScCfyGycZuJA//PL/S3e8I/XY2Ez
AlS69DD+7bfLnMXqlxoDa8ryFTZt9p5W7N19Qi4Hwu8rqcA9zwL7hm/ra3Lbp//8+v/KYPnzDc5V
Sg/oWk5kkbZAUNxfP7BVS81e8BQh+xQngYCjJIkjst38KxnFcitc55aRWrQHmrJgW8t328q/rKy8
CHMA1KhEvy0YyjeNvqQ7K13sh5H5j8DQW+VVgAMAQnnxpfcEFiKB3zaKcA+1Zug3Ixoyo3DiUxX0
Kb3tBlJm06ADS2MmwWsBW2jdaPGBtFyyJwfdYBG7z71vgykAiei8su0lL7k14/x38ndPeLg1Fvie
9dXmIa5h1/gHA4bjpPae5wZfvpDGzYbbiJltUXXr332VB5tp/b+cwnTYOuUQuWYJGJUS7eX2yKzT
nJcqe8Z6rP/FVlP6crM7guuRssDMT9Uly81bDtT/r09m5vadmlp1ttv1zMu0IqrRTaELb4u7rOjf
irrhU3k5RqEa8m2GUN5qzWBGRFDet9ZchYvjftco1XsdgjneqqEHITH45rQqRUdZTBafqA/2Zgzr
WbfVu1t693Ly7518aLBaN8tdWYzBTjn+sxujQuMMX+4QhEygtJjgHIs2vDpDjcGThz49FFemQjXF
JgNA4Fk3UVTvuAO/mZlpbgOvf4urtAQm5S2gYlMv6+8KZX3JBw+JnSzT6xjEEeS0EY7C70OnqRid
yJaI7LRb0xCWAOscX/Lvr1Ha+EsQrvnkBifqxUssM9IbvgTA6WBXG3WwVymIsp9590FaBnunU2rf
KuR8oOHvdr2SpsUgdlCi/iYJqFADNFx2c29hjmycW1O6DqJQLgW5SOc88zWkbrXsuoJXypdA3cVJ
LNFWoUx1CpRDMUge8yWPuLYtv/xZ0O3rHX+/9zLx6r1ee8caAD5s5PJznswvN9aeWzkKIrC5XWkm
IDmjTb9clSw4LuHlkGEHIS3C0y/48iHycwXcO5W3ys2avd9IM8os3jdFXssuiPu3JUeiRmhesRar
STDbud8aqw8nSLNkx46o9nXPLejVwxtQPZeCk31piQ1Gq7q3QcLjk/uAvlsjctqr+DFrqFBWlQzJ
V2DcAkOYlG/xzmi14t+Oa3yW+bvOfLufyfwOY8Efr7f7mBaE5+HmQIiC/8lOkUfKMfA3qiq+MDP0
SNUrgi9cgsCNOzOer60ePFcjxqlC9ugvLC74hXN7n2EP3KCivkFRYgmEi9qCNt3XtUEdHLKHzVAH
98DrtzLnRjLd5B1vohmpxuA14u7NMZuLrQkgab4p5WWvXk8Hrj7zgxkLH9MMUu05xzl9l3qo6u0i
zkJnWm9Rb/mYCNgPJVZxfVnw+VXas25yda9/YiWUJPble03f7Qb47LknJwwNbfY+DB6wUt+95ZV5
6zLBTWtyczCWk84XEyRgdHGEaF6Ggzk727ahMt2yOTJI2ZAnkQ3yJBHEbCtXg7BIdMB9z07vrWFV
b9sJP6fX89M4xIludU3L7/SF9zSXVExNonx3BpdPQA4E4SjonrW2HcNuaqqPCjFZYftZGAju+D7v
3jovfZ+s8a2rureyWb97uzFDzC4cyh7XiZ/yvkks/SqzVSW63qea8J6rUl/2Y46WI1F4j7umaw5A
HtwVCQ4ObeIi8SftWaqCi0sLTkGB2sZvVPE44cf5NnkxajPkfWpfBvEvfearNaWlRZrNv4WE7lYW
K50N0f0TsFZunHXsi4P1aETwcbE8ggdIusACb/UzwlLHm4HJ+C0X8OcH3+IQzCmQijpycI52nQSb
uePSjlGRYpuoiENLEAOjntJ+Kpms3F5lhjnn92E0OfALh8jjrIaOpM3IuNhxL7CLLOajsWTxekGr
7jx5ipPWKjQkH6lGrkfBqr4pjFE7wFtivXJHheeerahTEyd9Zd26lFL0RY5TOBSicDdxlvevHdaT
a6HVZeR0zk9yiYqtbcB5zcAtW5OMszdJos+ZAh2xi1tkePAKcu/XsbrTStt31s6jdxwfxWOmaz+N
thgz3Irr75frJdWoYtEiczbMaJpb+1Og6TlkhjWFRcLNMpUed/iKEkhlwrMZs4/rbtLf5rx8l5LH
83o4iYYr2OKB7Uv+XjF1b78fi8ytNzV3ZlT3UCo9cTcohtDQgvT00I7OvbVwHdYet4HgwLBQXG7N
yunONohm2Pfz1ZmG7EdTc4L/PiOKzL3Xe1E/aXX+ThpOfILowwvemNmOI359ppTPJUWImxy3+XY9
jykzoHagyb5GYT4I5Ntd433Yafm99oozSR4prBZTQi9TZgtyG6DYkPhRB1sD2nBNolZRDB0lUSsZ
mS9WUamzbPXiAuTPooJsbIuXiBY7QAizmJ7yfqp2xLiM20E68sEkZSDs516eauTbIRPlm1+vH9PU
+9+k+aYs2uXHmAUUmabvWcL3V3TZl8BaEyLd4qZdB4zf4wKa8zflFu9tzrfpZ1iz0es3/2VSXDeU
v85pAWlpFoGuFNtTS/S33Dr8UJZLTlsalT5nFWKZ55lX4tDMv2ZCiMIl87KQ6Kvsv7zu7zbfv7ww
4Ltn6+Smr70Uxt8HRKnqHn9VgsbIm65Y3LfDkJ4se7rRnuHhuCLjKalhjvWuBL5t7twBs5LXvuV2
uvcKHOuVzfN8sS1GtiIP9a6N6rHd5d3yhKABVz+LG4B4f4wH/cPxB5DlWHsFd35yBPnjhi92rUQn
rCUvRo8WxizJZyCyYJ1DpzL+AtmlZrTKTm4ChQGzLu/JGy5OleJermMObstzMaswu88ZN816zSES
ubdqTh0qB7WoWnX0/VBclS9QKXcZz03HtpgagV4p3OuXcEYqBdxVEOcuFgvVkPlfwvv+bUF1dUT0
YOQ+gcX0uLDr/3lZJGdCuH3ma1vXZAiZVpYEzOBI8MkXMj8ms774+s+jv/dvVxQvSUq9x8saXFLW
31YPc7TqoYX+2tbrN8WPYx+pq1tuVhokUd8v30ffO7Y5T5WqtPdT7N+v46S5cKBXaBHDgagL1Ng8
c9eZCb8STzx+5Y5hQFnF+5qDiy2Mra32jyqD5s+97tiY5VcrujdLMOkQNnFz0KFJn3M+AIzDmCCY
gnjsm2lWRtNg30yb0XEdN7WFyaFiCO91npaZyUOiB/jbpBMuVbw1JnWcDHFTJ/43dWe23DbSrNtX
2S+ADszDLTiJEiVBsib7BiHZMuYZhenp94L7H2QcUzzNmxMnosPdVitAsIDKqsrMb30O/d32g90w
RSTWp4TmdRrAedoN1gblxG9ykHoZ8NR9KByVJFzTQytCppysJ59l/O+VkTNXQIMyba+ytBmGcEy4
xdqh4aoksIJUWqUqq4LjjNK8saMLhy8tzD5Zz9styO0viUlum82zfxnExvTt1+P7R0m1hyLjnyUR
8Dd24P9d3m33Xsy+ys3yUvPdfEzp/evu/p8aQ88pquNwwcvX7DX6/vox3Uby5d9gQcky/yKhpUIp
tx3SWhgA/yfdZtl/kSwjxeHIM3nwI1pwTrepumPNfGTTMX5l4ghAszE06TbguWTgLBylcX0gPP4D
tCCH7kWYJ70y26PNtEJIsNgW/R4HVJxVhAODZjspMn1EZq9Gr3Y0B6OepAwd53TFzFA9R7kvFDkR
rkICrUOiJnWUzMDV0gYp01uwws8PAbQsKfqAee3kX+dpaB1a2dDo/HHMeNoMmk3PnJlKJOhSBL69
6MbH3HEmn71Hxeo8Nl3yXLZWkG8MxboM/TC7H9OY3rKqtShlmYGdUgc2Uqrt2UTyaZX6LBeuSsk1
YEdss/xGgaE90Tgva2taK7VD6qvFS5WC50I+wMEUUzr/1k4RK9I52OnGjl4eJ95VRqN4TS9n9Ipp
2fCEGi0t6CJrJygfydwWgGmhLrlRM1qz6Yh9AxoigeegKsN7wAGKDTS0kUclpoVxwNAtW8lk3/f8
NaPRjZz+c8C5783Cv5VeYtmKXsGB1igg1IQWIMjEarRphTrEG2US8tMoJP05QSMdXbDldd6sqKqu
9L430KZZORVduUwr3fXFgATfKkz/TaKfKaaVyUzg1pl6v6f3BVnFJJBxrRrNhuHHaYaujRDapTux
7VDdSvGp1VutUgQrbPSkb84Qdwq7TR9zZTYe9qbWauu1kCB0uZkUtS9qpoXffZ/3ky6F0r9V+wIa
hU+FVqOr1mm/ofrWiMumyo6/xCtrOnQsui80t3A2NDsbk1wlgcUUFi0UqaiTom81R66ETIMBRCki
W/feVWJgb6HJA3KriNbeBjjHS4dGEy5BIHGi1KnvuoOv9vlWp2FRxUOcvMWq80OAz77o9Duz0YZs
F/5q5cXzvA34gGkoT2xWlilXclm2PvsEMVPJUi6Ju3HRmDLXjbaGitlJxEN0mdjqtnWQn34IK3/I
KM95sY/bImAqpMuo6pqcRMhUzgnTD9ndVERpUNOcRC2n8jhvxusUA8WVbdTSpgmdcd1WUXco+U9P
ieX+b9+gfxT9///DwhLMjkfuVVG/v/7Pj/f0f26Kun3/LYLPznx/F0wUTf4LXwWLzTBY99k28N8B
nDA/U16xobAI66hL+D//Kpfo2l8yrF9Yimx1FDxkuNy/4rdm/WUS7WevT65o8ec/id/zQ//vSyGp
eO/oJHOXrsF9x75l1v3fOxbdulUQKLvQnuQTRoLHrr7YqFmmL8uNX4Gvj42vGTU8dwTZ8mGs//A6
H7s2g/bxNW4UMZvEZsE9xdVbZN32ujEs48yLz9P1wxzR6IWsMrXz7/I0/lYC3aGtGiLfeXe+mIBa
19BS6nPnTU83DB3vVxD5tH9Uw/nvA52X6Q937hiTXrZAEu7p5PQ3opeK1zSXqUigB9mfd/+LHX/P
J0gTLPZ7ZRTDFZWGrZXK/gl/sWOPdbGNsEsHKlZs+3c0UNMHrOtPQyu/fn7jvwfb/47NokTSIDya
xihy7qyuoMJX05ZjKFGIr+MpB4ffTyj/+YQlDr8thmHKTfSHgVWSyWbDfVGzIVgNRtRS8Z/pLop4
A1F+ynnpyHAtzbhTW9OGNs3su1iIm4ljH+lHfTzxLh27+GL6soLmec6Z704OTFi/XUokNJ4/fxa/
huQPkWdZZMTfsBRWI7q7plI2akWr5VRgz7RX2yd7eixqqKeccpPbpIo30DehTFykgh3D3mq3/Fk4
+Ov6J76oOgeNP93MYr5X5G3xo2q6O+FXbg9icgquJLCv8bVJt56hvQ027EY2PZ267+wXq0/cnCmb
VtWlLx8yhzTt3/+qOmP+nQwNVNhZCEvGjVT8nFnAJ4bt2J0ugods1342hF2HIxEqXe1tpLnfZES0
4QpkotLDB4ZNKZFpnKqtJEg1661rpcNKzh0kR9WJzQSrzJ9HbBFnQNrEUo1t1J2czSQosp2MnJ21
O87+nQ3gTqUpix71O5TwNPO7jE8xriwFyFVdr3zdd4cWZb65T5IteDOXxpHPR8g6Msvn5oOPERAZ
K07pUhndVVkHqq629j2YVbvSkWfHpdum8qqvCxWyZvlFkVJBZacDDGTET7C9D41c/YxK5xCV2Yuj
RffqKF0LJ3oZmuBRamibgDYM9uqyp52mDscrclrXlkARO4TNvvW1R4Qlbwk1pJ5uSuCcwzeK9Jsw
rdZOGF4JCTmX71/Udox+fLox2+EL+4JLdOc7+v6vMHtHiixfziMWgS+n8fKm6QRJKOUulppvUV5d
56WCSkCtLhwE7SQb7iLTQdklAQhLQeOm6VMv9dt0IAtsxPT7oxpU0+HSiMpLKK27pquuoHrf4CB6
PwtSgy7JUaX7Ht3xJ1bPY1FwEcOVPgtAKyaVp3YscOEAy3sGS+5EqmbXcpPryGY4F/rk/j9/5scC
1TKwDxNL/0hHIyq/rRrV9Gpm5y3WS5PgmGMs3Di19PSeF2JqTYCT5dezbluex+/DWq0XWWKbpVZ5
FXg0NzT9G9uO7j+/9pFZIC9idyc1QP0sdviYDjQQKlCC3sXAoG5pY3Wy88Z9ad4IRWC09GBsvLF3
7oSeXsZycqKt4cgjXdrRWnRLOE1lcUKp8Oyc0uJeIOxfnzc4iyAqGYMtxVrQQKfENkrCgI9sRCLv
klZWz3xvFvFx4MBXVqZSe2BOPbzpEUWb+SkXpGODswhxgrYIwONT7fUW641jBPVFXyfh7vPROXb1
xfRFd0dHgJ42HuXxrxZduMB63s+79GKiZk44RnIoak+BUUQr7uTpMlmZcy6uO4uGEItMS0uOoPJS
X9FXOEBSCcqss+aq7izmaqxJeTH3xHrJ4Hyf0rlvJJJP7IX+POCk636PA6laj7FeRK2XNfYur0HZ
NEjfTgTjYxefNxIfgoyG8rTC+Kn1VMff0s9KScBvxvV5Qz5Hnw8X942hBqhpE2UqpIVAAY117ONn
8fnV5wf3f+7KME/5/epZh9yEWlHr0SQtXFwetl2afKmS+ArVzs9ejy7zFjqGQRv6CbOdY4O1mLWN
aY6TnMyDVSY/eZ9WWg7C4vNvc+zai0nrFFaQ9Eh7PbUuifYOBOVC1y8+v/iR/Zi+NBqHL2oHUQn5
qmutHBMgQ/o6WRPdCJQ/NlM1oIXhNYP/X6k3tuUATq5AP64SQyEzmla3eWf428lCqDVMpnaTYq7q
5iVgfclUDBflcn9AxfUDVCnQyE4xz3yBFgGBlJs1DJLceoiD3oMB4pTo2hPX/vM2hOza76+PLzK/
dtBhe6qVUCE3assVmvUkg2Q2+7Q+YPeOHK6Um/3nz+DIA156rk5tT/MKfc8eNEraLeTEVdrwnxmj
/vtkSf/s71+G9L8/O0uw1I6mv5JqC2NAm9j8+a3/ebeg24sgoWgg5GCith4sygjqgJGRI26zdSMU
5awFnS6B37+AiMnK2mZSe6FUcGIYTH1joVE7ESqOjf3884+BqNJKVAN241ntqM4mtz9oaDp12Fk0
ef538BdhAb+bMYvoBfYc6pF7uS3g5/XRd5zT2IlX5bSJhw6EGy671yP6D6RYWrWhanGq6fLYt1uE
jsJKibJmXXtT1twXFJdF7vz8/Mkfu/RisS+kWK/rrG29wtK/l7L+Q266H59f2pxv7w/x215MbnAL
mvBnB5e4GMReoQ0OjUJOc1krkd8OgHeuS9BM6yS2nrGv19d9hdw3IVhdSthB4RwBmYqqDqAXPAa/
WFkuXUPj8bc9LCVON6OEcYaPti9rWY79pN5Nqplu8hJGNSrDh6rzs7Uy9dUayxhqpxI1mNAODZeo
jvReabOLFnkBPty9trXxLaECVVV39miU+xBgm9tianAjOQhGUIHReE0J+SVxJEDulJS2GszFL0hf
2xc/6cdLpTLKNWKIcTPa8ncxNrQM9Fa8HpOmdKdegYZomUCiTOfF6jLktyDVMDKaO6aG7m2IoC5W
WXTmamMtJkRDN904DkXlISlN1sCPkba22YlId2RhXrZ0IBO09S7pSg9riWxFE601K7zfQXWSc8A5
AeppSdOSEnPymIowOLExPRKllo6vXR3qTSCbpUcoD6Ex54DenKzaD2p34hOOzIZfnQcfwoiKa1eC
Y33p+bV/kDKF4pRaKyeC7BxM/zAdlh3TCSUuv0Mv6pGKp27l1FAAHEsicyCNe2WUkhNP59iXWARz
LBGzkvps4zVldStq/5ucFw+fT+ljT2ARxIcoyeyx6isPtJT21a617D6XJ0wMzERef/4Rx+5+EevG
qUpyKxpLD7OmA8i2H3FiP39+6WN3v4h1dYmTdh+wR6rTSL2CZIqKD2D3tcHh+MQzPvYRi5AnNDWx
cHcyPTWSMf/AqgOBYV2uYBgMZ2XIqeL9vtQJSVhjPaqmZ6IyRF06PsZOf/h8hI4Mvrk45UyWSe2v
5NpSitGciOvrsjkvs49O4ff7TsYeRCLVLy9OV7WxC887DOtz9ezj0m8ltjQa8J+9tGv3mdO/Bppz
3p7FXLzu6jCYFTJy07MiB7G9HyRu3IMqP2+w54fwIdjUjjT5ow1/rgoVgHOwKVejEp5ozzr2JBdb
Fq0fOiz6MtMzpCJe12l7449SceLO50f2h0j2a8H/eOdD1aoCuoFXyV150/sUUgIHepNwFNj+jk43
AiXl9efDdGRK/Wrz+/BhsmbXVtNphmcPFaSFGHaebdfSDcyKfPv5RxwbrMWsxW8WBYWuGF5fRqve
rJ4k1Xk/69LGYrYGEVrxsh55yJWU4N/W4FuEIuTE2By5cWMxX20TvlbcCW589DtXsfMvHRyG8+58
OV9DEIhAKmovj+keVwDNhKX+8vm11Xlk//AGzeLBj+++iYw0jGmG8Ib4kLfWTrYT+K70tzz4Ib4O
5fUQ0Was7IbsXdXeUu1Z1qcrzdxbNKLPf6suoykBJn4i7i2ciP+zwzcWM10PBzrF48zybPCu5jCs
bHjvdDZjwqPuZf9AoUIXt1YV75MOGUAN9oP4WOk7wPpxNRcxKiQMnw/OsYc6//zDC9/HePuaZlp4
bA62oDiQHdWxOPPii7iQ621UcpQsPN82rjG+uexV6VQkPlJG0w319ztHb2FCxrQzzwah/B1yspjh
1a8k56Mt3afkQCusIIC4voV+96Ar5RM2Ifb9ME7aqjSwyUAI3rhJAuO5M6lboWmL1lqp9redogd3
RcPvNa1tIZUpv0YNjinZoH6j2HCt0cl55ggtdgkDxX9D+HXuwUH7qaqgKR0bqMLnz3Z+v//03i8i
zZQVaOEVJfOqIb3GjoOOCA52wPyzVzXoz5u5+iLm9FSQ0Mv0qWcFw6tAM2b2T5/f/pFXc6lGBfmB
K4zUZZ4/OJvMiRFi09T3+bXVI4FeXwScqA2nCqhy6glqlvsQE98vJd7116oEQL/EhwJ6f1MCYbGr
et0G0nADDSe9x6cBT7e+TLc9DJ01Vj/mWxgV3QEMlLwNIlKHLSdBeiGUB0Md1K3f9u9DrcGd7ove
XGcGp5YsOq8ijwz69zkQpLjLibxj8FtAz2q440Sx/nyEjo3+IkjBkMm1FDaNxyzamVb+ZLTpiYB8
7NLzzz/EHMs2OLmmbeIldv7ulM6LYp4IrceuvAg4cj8oliyK2AtqA6FvY9ZQ4JrdeSOyCDiGVSMC
n/rIy0SfbZSgUtYYZp2arL+04n+YrUsNuZZLRjmBy/Eya9vBRWdXQ3LsLhd7Su7ZjACLATQXr+jG
3CCCPYLfiA6ED2ArqblEmbBCMda0DpI/eLL1cAu3AtVfCJouRBb5hXm6msKHmedrl880NrBHdlH6
ffG7il48aKFi39ovPT/Fpu/vj0VCsDpv8BaxqJclFaxOmnrDJL9h90R/unRqMh956toiBFGNVmIt
KRIPERi18mFbROp5z1xb7HkiBxmRlOSJ51fBoVCb21KcFzeXugJQdTH2nNkcN0n50Lq/CYb08azB
1hZhISXAhNASMw9qna971ZnrubaICUWWokk0h8TTOjwdHdrK9jBMrO15d70IC4mPrTYHTq5eVHil
ihfycs/nXXoRF/KiypKsxrlVnhLo6CIpdxL4pPV5V18EhtAobHNAUAnoFGZNUyQ30GicMy++2CGU
BUoXsxKxN6bBs2KGsLdm7Pp5d76Ylf7U21oP1dQbyzzZBjBmkB6e9zjVxaxMEMmM4LsTGnudBnWe
zY7LwWjlrDtf9pJOZJ0CE1QFPHUdi+P8LS856n9+beVXCuIPsVhd7A78oEwSYeaRJ6vSjkB8YNob
5hOx1qjsvYzuPcr2zbCfYzQ8pE3YPuNDs1FH5ADBhBEXR+xMugvwxtGEtqvx8+qbH1rywBVSEsNa
ahxm9bzZgrI1xQW5X1fPxr2mHGB1rRONl7R4Ljh9msR2LcExrsVqZfII4GVuXBRi38nbOVQ3Vu+W
crzjJxOvhdTLe9aPSgux5/uGltxa1e01/1NNdDYIaE7t8c32f8j2I3hLV9dvOeweWAy0yf5RD3t8
rtdEf4mHZYONreJwXhaAEIBu1Hd8emW1eCRU7sAXicr7ONsnfB8pfPfHkuf7vRGYQPA5XFIhFwzf
DZzJNb9my/qG+zBw7bMzUrjZ38PYgEGutV2rs3/B6QjUW9Zh8LiN/XfRlVsGhNWsk8tLP9XXIpLR
SvlotqvLVkYQHvDX7bzGjVCSsi69LRTsSIbq2XfotCyfVWOf9MFBcKxRspm+Zj5zDwH5lSDNLlTl
pUZPYObGVxiSV34OXLrKV6YcbqYAslJ7rZoHiwJSGAB6JIMqmnQVYPMzTOpsJnwxD6GCQTqHMiFv
RW0CzNy27Vc8f1y5H6+A2q3TkPbBcp2UoJsUVxUvdmLiG+yghpfX1ZlJhV+HpA9bqrCn3OvgHuU1
cRC5im98g/14YjrML/2fJsMi6gdYiQHB5Rhhtf0D5pI9FSh8czUcBt2oDluY4fB+P596R5byX6Cd
D9/DLmqz7ugJ8ZIwOMDff9QD8+q8Sy/WgCqpoBSKJvFMEep7Gyd0Vx+s/swbX6wBpRgcExcZztFS
8ZL1UMLb7EQOVpnv8E8PYLEEVBStDaPXIi/n3Q+HcKXU/SUTLBQGsAl4DsO2Se5wlmm78CKclBul
ffp8zI49+sX6kA5tng6xHyM5T39S85I832nKh8y0E+gmhnNjA9M6sRYd+5rLfuZ6RKBTIqn2bN2p
rnoHEmPe+GAFIH25QkjDdW7H0SoAM4kbGs5XzEnF2ZfYY8O3VsQ+sgLlxPJy5IsvW50tU0vTOs1y
T46L8ho9RHrTNnb6Esm6Q9Qcg42I0+a8d0dZrDbwX/GRGOPcM4b+tUrtl2wMXj9/gPM+9Q+vzrLx
OW21KatpYvEUoODEZxTBDvYZqxkDt5eT2rmQnHRcI7otzjuCKYtoAfpy9O0hST0wxt2KBheqjemZ
hUZlsUW0LQOBPcVSL+mLrznM0UxW/1aMItEM3gvv7zH5yMA6Enl+vZUfIo8W1o1k6yL1Zgtoxey+
ke888TIdu/QiNqCKS9pYV2OvteQnv4kxZzBOpcGOXXsRG4q4qVsZ6A2+J/IzNsTbtGpPbODUI3FH
Wcx+xbcLkTp65NWWml0Oowx91sgwRgGsvQljNUKelttUlwupUmcXxDsoIYBHHSOLITVFyq4oQhWX
ZykDB1R1m34oICgFTrUmqaBc1NiNunoXmNuEL7HuVSVPcPGs/BNf4NiRetlPWzdj1yulE3pimKEX
CTAfHLmolWO/4A75HfuZkYYK/iU3GfQq6glstXrz2QAkHRvevKPCzNhlVW8mT00w97yMh9m3GrA0
FF/lS2tmm8TKNuzWwlrfzFuHzvZX824r0r5lyb1ourUGtndq9Iu2+yGLl06cWBeOPPplR6+ZWXJp
xHw7Nr7RuIMG83nMUIEx/jlsLBt6a6eoe7KjsZcqZfhljEqxJXk6Pepmb190gLo34LLqTaJkeMpg
EbnLJaDflJltbafYMoxG7PFm3k++cvB8VFe0WWRPiRqSr5AaHfv2RskAQ/X1TV9HJL2BR7udFcNF
RYVLnOq7m6EwErD8tIZVpdFe5J1aQAA2YZq1ZZ9c9W3erOogUy/lumQn0sR5tw3pOeQJ6dKjXTj3
copKflBuwxaTam0A1QMI3HDbaUwBwpe1a4Xl7CKXW4Wb5x3GdFGkHaTQ0djJj5BvBVhQvden7ajm
+B6C3PopiT5+tWGZv3dFV76HZdzcTjB/scZyko2DoemWFm4M6YQinv0ahS8zxHKrwcpJLmOWG8WD
fPBp4t+a5ZDuNVh/60ID+6AYb3GojRsftPHKMNMaVmc4XNJnZ1WrXI0PiImCXVJVr5Fdd27Zd/q1
rWfvuqYGT+EUfnWKMn2ugLNc6Wrj71BCN1tDLtH0Zri7u7nWd7e5nLa7vh3ExWgKc53SoLKalMi6
1JtGW9NbwU61x6IsK6KnNKrLm1iCFy6lfvXEmQguhAP84VXH8/E2bus7lutVK4X6xVjpwYZr564i
t+M2GYXCL1CVxiavX8VlkWxSywpufdTBt1HZwaoVMCxEFH/rBwxmxoQwMmY4h3XZqK5rSYHgIjfN
Fym2mKel/pPGIX1nq0F+y2Xp9KilR5HSUJ0EA12CHVycy6gDOT6CsAFNHJvSG2YJ6lrLMRENmqi9
0JRKcoNJE9sos9R1E4TdRZDkyj7WFZ4OvFncetox2Mt5au1MBNVfZRy21k6l48aeD9iJOvRgpaOG
4UwR4ZqCZaon2SJ/m8194Z/SELQtRBlf+hjJu/R3syuzxvEhzVPMJmUJlKMLFx5gcmraAOuIrbSP
YU8gWocOJNwwgGMrAIDhJcy8NmzxpoPDGnpXt3rw3pp+AQU41d70QK8zzoV+8ZbgJbZ1JJxpFSHL
u8JXAYQ5UnUDeDteF82oPqJR1sDxSn77GqcaiK6+BF0xpuMqBvIKpFJ0zU9ZN3hDCzm5tNHbvYIP
6gC5cboUM8F6VKRkB3tP3XZmEEN0hkhPBhf6q1E6KX5mQ3sxwaDf15jvvvoGloVlb0FsLtJyYEa0
+mVvYVdRdxx4BUcqrQJ8o74YMP4dNdzXNUZ42YAzTxVZE1IZx8EyIswvc2fSvjZypF2jMLczVxmd
6FIwMdl6pjhWSGN7FzalswlYTXZybzfVBoxT9qR0uXYwJB0fRgyyqJjhf4y3Waq9G4mdmTBNZLGl
waS5qgXpGhKnkXIThk7iX3TK7DhfykNyNWkG5Gy0PMrexg3p1oad42xUR6V31DCypz434l2Gouax
bWa/OkOrCiAdoT1sHCVLQhdcloIxUIGAagpVzmbYtk5fMNqAuoWhwY/GmFCs2Gk5muvWGORxZsMj
QrDtTKH51ZZYflS9wHTDLANBH/jQfo8lzCC4kCGehJOQ1Erq/meJ9yReW2K2fe9UTdzZU2NuOlXN
pk3qAN4QetXjFFcBvBr8DCJBOCEd9EV5g2dFt5vaAiJPKVBX6VaTradAzS/jSJ2oWfBt8lCB+dJo
0Ad7PGDrMdQO2dS0V1UDaCcrapKYhQ1jZMLZc21aQ7Bx8l7cySQI10Nsypumpast6QDMRLnmk8Ou
6cpIrOI9btvptaE3zjVGqApZH61EVa38AubIlB/KHrN7F57ABPsA/wO3TyTrIm6EurYkHMJG0wGb
HBk9YIHOVKGjU0t7wy5B7Bo1UO/l0ByBPti9vkZbgJaubNWtZuCDgYMRYChVqzfCEBidmKqxSZVw
WildwP61AepUhm3q2pGD150eN615ozSQXuBbt9/avhXPvZj6Q0Ar7kVliaHcYMSXfMGpwb8DA9qR
NamxpDXK1F6LGcOGnx+qLFfP5cHNYmo2pVThgeSkENAiU3nVRqN9G/FZWWHRW920EO3ZqgfZpT5g
XK6FAxkEJcdtvGAeNUZVAlvRzFt8E5oBKl3B9makLp/72OGGdYfZgtrpG9nJ8kf8gvOLUDeimxLT
qJ9xaCLTG4Zbu/HZtwBJuuVbaSCChv4dvsJ419HkvGpLp3vLYt3eTmMnPetQzPe9KLWvIlMgz6gY
LOEXRmyD3uAGsfxNieLvcmbdhnGmr+JGgVpX6JOrQ3pE/yp6PN79L73KApDpOKXZTY7ZNdyBNfTe
kjdvEGshjNdJH3VXBfC/stUhxYSdGoYdShMG0EDsaZNrb5usb1wrU8RFjab9IdVUmEgIJoAfhli6
Y9UFA0PCASClMRMXVmMlLAtbEwnOfsbPA+21zGNw3NlKQZC+6lko7tjFfJdzE88TY/YGzBzpGr18
vc/oiV2npWGzVR3ocFG3TpXux7COdlk9f4+gDbZ1qCg7O+jKr1Ci8p2tt9ZNLfnd1klK+b43U2VD
uS7ZJLqv0csrJ9ou6jHH4TyPg1COB+lDXsJR2BaNkrK7EhJUYLDH4boSnbz3JzmnfXOstwKAzkqN
cZAfNfsrTm/fCyEFOP6p0CWxU9uZ7Ng3WgagNcX8j1d+yC7zBMq5O42IPSDytFsrEbgJ+4XebgrV
cLZdHrx3Dm4puDCnOjYZeQfWKcNYD71kVD+YcJ8IUZm+DhXHB+WBQW3jFOOOEETmTm/kXY3VE5g5
FJmRIk2XmtLhv1r2aEXLOnD2XVppBzrW7vUotV09MipQSJLvasiW6W+o3uf97A3yXOFiSIyfGh7j
ASYeOueHQg3adRPCF5PguUDcKIGgaJi1lXmIA17BTM5EDO+D9eMyK1TsT+FUXqWS8xJOsbnPI106
ZGX/GMhAmWR6fPddpWhfTQen6VhPfkKxsy6StngCCwg2i+0bCdOErpB6MqRH3EakV/KeeIRjU3JZ
G1bqZSPWFkbt4Bw4bkPDFl8bbnDV6Ep+E0mGcmEXlf9oCizkJhbN9azqdPLxCyGkXwNH7B6rSQ6/
27g17mFLTXu1CqotNlzNmnlauADxAbTosCl3WgrGNMe7aIW0HuibNGjqIe+7YlvlFp4JGqTL1Knb
laMpX3D/YHvooIgtG8s8FJkVXJUgM8k65tplzI4kd9s6h3Ro1MO7k2FKvuqbEWyjn4MKcCUdGLxC
WHBLPe3BT8oOJyfJHlcCis1N1ajNwawG9ryB0glvsgf7oahrHP8CDFa+YxaubM2uDq7w3rllp6g+
xF331DWxv+pp9sfTJpDXo6Rm93FSsL+gSwSaoebc1n4t3mUdVH3gRD9Np5Q3Whmpj5NZ4K+EoL24
6EFfX4SY3NHPH1vXaYGrHc7r5Ntx4BgPfsVBYgXDp5pX6gp6bje6REifgcE3ESYmlCoCaP41yVsQ
dSY2t2tZjxIiIJC1MHZskHnNzVgF1hXesdE33SziHdJm052yLF1bUTheDHb2k8w9pxrRhFcJ0fZK
oCvZDi1err6fv6eG1a5ovhhg+KXhzahhb+0r7PNKtavpNVXGbQ3ralWZmoPsAZAogGyAbZpGMNRD
nVptL1JyXtP30J9GiMd2PKxGKXKiDaY4BM/QUeutU8s6UDd9iCbK3BhehOVLJvv2Acs79oRsXRDk
Jt+LqsO3cSzgSCZ4ELsUZujf6vQJPXkus6eoHRWLpSADNpuVm2BW9BbWOGykKHnXAeTfaVo9bgRp
2e2ACX3rikbKHvBdyRA+ZOTTue8fosy6feQHkhursbUd6tLcwYfI9lVqOexyRY7LD1BPre3Lr5WJ
j2kZGfZKsyZ5xaJpYk8SDRco6hr4mr3Y4TffHHoY/RcYFOfXYlCKi7rtcAj0R8COdMKvYiBIN6LT
9Me6aMuD0daY29AA4Dotr1SAjAK+J+ENN6WUI0AYboqCRSYGbznDMIObBH9WVnffXlFrsPamVuZP
UG0ndgumfJC5BRwBIpOmc/bB5liHmLKn9Y0SBi3nVipmlY5JqD4U4Ro/g5BGRJF8iUfugHy5tUc4
E0Y8O8nBahEfH3fo8q9Z0+raxi4C+wk+FGy4YcS11Dbk9rr2++k2ZcuxSoEQ/ZzIJuAGFuKsyOnV
bx66EbajLQ/mj8BPlAsFh1Q3tuhPsQcLY78gHLaRYb4UordXnQx1Qnekn7omy1swMBqOGj7WJ2jB
8OdBK/3gBKx6GMdmV4EuzKuxkJV1WTiYsaTYF/P1QAUH2Vwaas1LOVdoZilz9a3A9KbOEXrVnBM4
1MTKbT81juQaeo5/VNT8pLHg1UiMrgD0nIabanJ+9H4YbTIlLN1UZcVuGszp2xITLVk08g3nX/yj
4MaskroytmNChLJFM952WBxtxhK/vj4OxnsOUM79qAK9DuNw2Aipj9a5zANC64CVHv5n1J4mXMN9
C92FbhfX+XwSMVThbOohl/eSbJsbDaPLy8K2JtfBff1LanOQJwpxtBulLgfs2ov7sinCjY+sgT6f
zmImmNqXHPcP2eWgidFcXaBTw+BpZdOKt20VjP46n9dKdbTqKR4GujUI5G4XRj+DYGxXXQssKuxt
ZY02Kd1ik5Xv4lx0u6IzlU0fowfOwWi5QTeUN51aR1jdNuXPsPCjlzSJgisWSuuxqNpkLxnqfEiH
o4UTI/v2wIeZK9WcGSdR7PFJGW8KJ/VXWjrpO80xxhufq+4GuYP6nFjVWrFpfvRnF5dS4OuMwKi/
ozLL4BehdNF06vRjrDRzjf0UJdvSmbxopOjT5QB200i6M9MOdGhdmI/2lPkXJZvuq4qcr2tPHCGG
DDiXDbeUhIMdbfUYZRQSWeMhKzE5nFLdv+vqvF53BqqHjO0Je/s0jK7F/1J3JktyI1mW/SKUAIp5
CxvdzNx8HjcQdycJxTwpFMPX1zFWt1SQkR3srF2J5IbJiHBzGHR49913T23Z95ZQsIdxNV0lRJQz
BOjqJ7LUkp0FTmerHd1tvHZ8HR2PYTp4TvQO/YD2pN/vFQdUZJDGcIxpJETp7Ptnb6SvOrRVcN2b
Q3Ui0nRkzCacB66Wid7PFkaDqnR63ouq2hFaLFZeolPywnhMle/6t2geDokGw3ucQoziGCjfGvCG
26or7zvt3Ag9h7tphu8ANCU79wzhRX49iltPtrd1UJoErxqTczBrCUyhTQg351w35Fa1wbNXEwS+
+OlrADdLmJlam2r5Tt31Wsj4Le+L8gcQUmLeB3+d+pO5HqZBECgH0Qdy/PRuxrV7FTD8vckhPq1s
AadYcc490oNO1gr5ZtunTb6p5aQZBdLpaXYNho8MlnLiqXbDYv+YhczJl8MWwen3PSZzE4GsgAik
qF4Hu08PyFt3Od67C5+IuLDc71irilS6glvRZpAEWBRD4T52ohOHumK3cqpxP0/tQJ7wZGyL9LMx
qUIDjJS73JlvKYr8PeU2gbKXUKKhqF8ymdw4peZN7mAnguidXlRv+t/yHuWLNdcE9zn95qPIDHEv
nZSpSnson6HDO7ex6szIt9tLOHSXbWTS4W3PLe+AXGKdU5eyuCbjFsdR+NoPy9mWzjF26N5Dg6jX
+SSSLSDw+RjLPF2PhLM8lYgM1yZX02/ZkKEeGcRVaTWHJCH313mdPfHMgM04zbdCWS0iUjhsxtKj
DV2r51kFD1zIbkkQoFi2xEcaFo+qrLIrLLz+Cq48KX6xS9LcQnhxNI1oD7N9plZREYvlumR/iYna
3CzjUlyBSK2tiAjE7HpIjf5kMMmDylBNt6oI5nd/si+XjM5aqSydV/HUkbbtwqkPT+GQOVFeGf4h
0/HAv+PCeR5m8MseUF0Io0jc4SCfrVCSsRycVCHsDYTlV891n4hknp5tXlfClOvu5JXSe0TgT7cG
fIudp1LC68o44Ot01/Ew7Oo+KL8NyUCsXuePUOBssz5IrwCdWilz79S2t6IYaMnT9iAkjhWmk8gt
MWKPjX1n2EZkVkGwsasU1i2xKAfD7skZoIpf1yXJ7shWzdokBHBfdg1pJF3pbkG5keEOhnBTcA9a
e4bhgxVz5pXVTuVLK0PvQNo1q1YC186q7LwI0rF9KENXmEcOJriCuuslwFZr3IJomU9gwoy7RbTZ
k53x1Pmmw2MgqnYzhIpbgCFu/MCiUnRdlldQkgJWUUFyG/hyVY2eXTv9ihv+DfuWt245PK/bxTkO
cX3yrdSCAt5iqag0ufEWUKbYnj/0nMtV2XBJcX3zkptfFjvDyTU3gOXLu2hPePwe/I4Q8kZlfuQH
RBbSTUoJ2ei+rK59NeTFjGimZz1h8KPJsaCNWndTUR4JjSSVILGfF1A065k0yVb4p3ZkREj0w6nr
umzV8ZpE8D5PfU0ceB7qfpNr68vmaGsJHqTeA7BuaoPaYHjXaCg2d1Briu8cN6RUX8p5b5Zd+kLU
soEPopI3DQUFbK1aHImSc1eKvFBiGsMLhVYe/EUcoEVcV8Latba7s9A6fat9kq0IbmHS12wtZnBo
QwUoS1DnTQYVnzA0x3JgrnPPG7ZEP1+lEmajhN0e+fkFEe2CpcVWmn1Zg4qcxnzijeAINNJ0FbvK
jyxh7kdFNhZJNdz19h4cr8VMPno7BqRTn1vI0mRFTrAT7/rFg0w17VKZtjQlRjwerpGsged0W8cR
e8iPJUTYMFra6nLve8UUDE+xCtewHQ/mXN7rJT4EgZHvfQmsmMhyVJB82bR2eFQccEoF2xlHcFIt
GrBdlQII6W6yxj51RgUzqxyeaJnekqhztOLpru/59isnZkYgdx1ihpdxr/V4m2CAiuosHdazm1a3
eR7W23Fa9EOQeOjg6fKaVKLZpsZH12Qfi42a75BxcCEzox7moObo46XbwO9AVJfLoZ613ksZk8cJ
7KOVXNPaOgqL5hlowWNBp6tT/lPhVET/gyqejOrNz9vvSV/gn+awiKvCusxinsh8vDb81Lo2quSe
xspqKZc7AXntSgiIykrQQltaSL1BKZ8nY/iRaXsP5xXAW0g4qdPdIxfku8yDdREslYySSZ+o6U7F
aKp1tVj7CffrKs9juQIUkF/LyTTOvuTjW+OycTLz2OJfZusp85VbyfBhUabEPcQzI5od+ZO0jkWR
xNq2LvC34cEd5mo1pECP4rBchx1K0iibfZoneGJF6aE8EuBdFYN6aUHeg+uIyTTo5SlvzT1E3Fdm
qcwNKfTjhjveADcMFAmx26hP83TdNFh2remzc9Sei6QBLxZ2SZF9eV0IjVnJAfWr2wdTtaua9C1r
0xP1+dGdOftjJZvH2LKPrf/NdcVLbXYH20zW3XTD1WCdp4ghXpinxyxTeIER5KlrRogDK6/q05fK
q77IbU656ubbzk5fx1j5R2cK9CFQKH0iae3rUtT3KLhuhFH9MUdXj7pxOfSqU/hSGX42LCI7hT++
pYLdpbXVdd7QBHXVrTPXh75O3lA86ygNP8IKagcAQKgKqo06qzyZLSV1l1rWleyEWo32NRH6UFBT
Rlr0IG7gqMEy7KzusjdlV+3AhEa4vJShCVNjbHYzdpaKNKvVQAdt5TtNy3smnMMC+CFJHogygVR/
a43UtVPwznZ/Hdvfx75oIszU3PaGRV1PPmRMp5i+J0447CSRxdHsGD9ym8Br4bVXTKZcUfJUV/i7
MhosQ/E5xnVhHLQ1B+6OoZgM+XpJ/G6NG6ygj11AgRgyeyANuHhqjBCB2Q/shC3TJxW91H733ovx
W2/QkKK3ad9JoZ/iy1L1gFLSOvCtfW01DpcVQ+PnaUJkWQ3hOWds3WiH89xRopctNwjK/fwRVf+7
URjN3mCWtAXyuy7y5s6cKH+FW0R5ynCmNE13Y2vvDUHcW4vG+tEX4b2HadCqiIRLZKEAznjtxo7r
ctfGn6meqHiGem1MXY/8mL/MVhqsnKK8rsITrnFzZWq9yXvWrKH7JPJn996gsaWL5vvwM5WYZDM/
tlpushXOuNmk32M6WwOjuqH8JtKudywGc1UnFFfLKAsGc8qj5hHpeVj5ZgqZ0zz6I/8oM716nxXm
w+U4E+10HMyuupm86Z4BmY201c53hhc/TH0wIyr8Rr7nzgS/kMcUQnTCv5LSgkg7zt+zvI9MOOFf
ZgDDvesZU5sJQDOK26BL7s2WkruxK59W5HTMvHirgzrbzHG2h9MYE+JTyWs3FdkuFOp57Dt/NXvV
NZ1NAvwnmiO2Js4k5kKNOvNZF1jgBs7WhV7FkHQBQWrZG1IX2pgnc/LwaK8NQ7vuAZ1Azao2nidn
9p7ywZjyR9O1eT792XaxRcTNu+L9XPWtIpU9czeyGhZmTJf31go/izR/F2H/SWdx2RiBaFZWNVVr
DhgPVE39MCziBBDZcjofmdTN9g5e6tMw5gWAFeWujCp0niYu6xu7lweLTLx1FdDKyAy7vYeX664b
mEhlqiidZKppOKOLxxnNIsNqi2/p1LmrpjBfGm2oNehlZ9XOZblyFyxprc0B5YuquR8khVNCrUYt
OXcvVIH3MdlROwjoGDv9KWdXmp19EBvdKvU1gdCOle+9QT+7tdGfTTKcN0tgYUAFtr5Np3x6KJw2
f5Y6Qxh2ZP8QQACIpEzGa/p93saA5vPgD9q/a+rhrZXOzP0jgJHFBWG5nWoFhplD84EYaPORk8C+
95OaS5o/3cU0C8j56UCNioEriif9V3PR7c4v+4pnzV4em6N93zbVuPl5VQXsmtgkFuvh1HAEnmA8
4SHs5/rRnmtn47rZfR0MBKYQQxtRlVTrxRrCu9FbgqNoK3YS8qei1Ek/GGCFFcYlGZ7vSICBRfMK
34HY0VmYaTi7yX5py8e5TRU7t63vis5tuR1WpOsPpPTJGvE7KUhZMPprzdXg6DWALQymFfa1EZPm
bw0xs0fNtF/GmpR03t5ZZhAxOjt5ZcdO6ML27+NC4mZUKxop5PODW3VrEFMQIo5W3jhXxiTgLw3l
vCJ+4ViUol/BFg3PRRIKlMB4YNSEgblHaTnVSYglJZWELEo/n+/E4NP7z03G7GzSxV9JPOSgjEnK
Ixn9BjvCdCdb0DK5Nn/Yiu8LuLf96ECbWIOloN3YDct6Ko0XoBaEuquio5qgNT+G8YPvOch2mo2z
WbE87JYlmM1r9AXjiawMhKWJyWZeoIzbYe8W+0EM7d7SaAaoi567ToNgOU6Sh6hnt7tK4pE3mcz6
RKwdjvh13zvpY5X386F2jWZdjO54O/oXycEZ/VUfFxUXKSN9HgfyMJe5D+/EOD6iLsAjpXnusJ/H
w37RaXieliA5CQVfPp4KXATj2O00qKG7QIwCRrRLOlZjp/H1pKbsyptS+6NNnQXCQiguvDQs+QqS
JEr85VBwpdyplFIkp7O2o9dr8501pXNMQdMhw8ZB1I5e+S3uHQKBdGlxQcQ9IvCFL2b8ObZxfkVy
v7hSbb9cjWJwToRILy5xgFn5NbKsbviH4WnL1lyePa3IbCpUfT17vXnv16p4d3JhH6axojqVcfPi
BKP9SZPMw/kSl9uM/t0KUxdnBYqps06XWV6jfCarKUnEuQq6MHJts0RB9hBTU+ZeT6Kaph1dMLlp
Up+huRzGSTcUyHmzDnb0nu2XrjStW82XciVUpY4dt5vHnJv8fdhm3bdEi9lnXj6112ZpqkuzDRe+
hbElVRhmrLE11osxyNsJ0eyHY8hyZy3IrasprkdN+nqO8F3EYbWus7wgJKY1UPLVEFPPsc1gqs62
2YAZIbKG2j8sOs/OU+Mv3+ylUqyRjgxP3QwfndlSX9RVuM9nk50R3vkOKK3znbceJHYCshvXYnC/
aNWvAgCgcI9JhYLXhLv3LRFSXnddUG1zvVDiWzUhuxF9WYfhrFpNcjf7ks8wSq9fz33anUZ7kreq
SqyTDx5pXaZ+vckctc3MjJYdYmiwa/k9ceTYPq63dgo+BscrkY0RrtNhuIQMlItlIFAL8e55U8N1
r6rn73GBIzSno7sykir50IY/Xpmm7T/6LYxTgmWccS1EP9GvYeOlDY3GhxrgmZoXAChbUAftj4w3
18qq/pz5fJmY4Zzgw6XXekdTtPoQqTf+qEONfp3FCGwicG9V57PRt1PyY/IcaE+q9Nf+YNP2i+Px
EEqWHqRsOjmWnW1Lh2tuwnF/KpyeuZt5PBae3V0VnoNhYsq99mWpOXzC4lOCwekvyk2xN0Q7rsa2
I5Q1dOJ9DjJrxNu+iae5RlUymBaAr8d8eyDP9MWe84aTM8zhAWozfijCrHlaujlhOANVo96Ufel9
OQkR/r3Bfz0Zp+IQCvbhLFfdFvSKdapcZa7ESDvILzDvxKjdH6YRJmeX4KAoAfaF2p12K3q//s1g
O6SbtN0bzNC2izLKFDZGubjfgT5rJtsQW7JMS0xYqX83WlzUkjFRedTQOrmtceRth17Ih75vcAek
Bj4BCOfIdBCwootne9tP4P1szWcyhqS+ahhVXcvAFRsDzMNR+LV9rIJYfmQ5nUhTFi9JXRlRxXZg
rMgDc9N1a1Xtu5949cvIg9n47gXRx2gxmWq4f2aNoyaCPpXvWtl/jHmX0A/t3tPAn3aMTfe3eTv2
K+7hYi8IrTwXjmc/+7nq9046l7TibPSpqeG637szRU5nbc06VhtfA7aI3WJclUuDUS2RNMUtbrRt
Pb8Ld/Z2sznGW1o5AfVz4G/8DNJzlVk5RnyaxguE620YGDSNx1Bd90vuMXVPgyiJSV+2RltFLd2b
b02MtW4sIO4OeH4iiB9QJ0C97+x4Qu0yk/w68V0NE822k52wHd7MtHLXXh8+u2nAcuCQLt6k3XU3
9RR8ecrsTmJM2Bl6yIVOIYonNn69kR7Cp3o0yX96cGZQYEFX21fxANnaAQl0nBHKTpWgda4qbaxQ
e36UpVeSQaXK0zhmLXfcjDjOcVQPI9ZMmuvu+OxOcUaX06TJQTo4s8iAExHV6v56Efm8tmJBORiz
/r2CBD5BKNWN63Tg0k3/amnmaU3ZVu6nsjff8iDWh1mO9JTBfzAMk5hPWWdg4sybe+5kzWoeRcnz
k8bN6PbTWkAyWWNOgwuyeBi1mhKTvDdwXweCvhqSnl8/w80J4v19SMYFL5Bnsza6auPLut6ooKNo
a5rwjN8/2yqfK7VBi3sVe8U3GTTBTocoV1Ka5d42NdYIb+iPHmcRZElMQkddjxlAN0fcp2J2rqZ6
ine2Eb/GsRK7SebGaZKD+Ijbjj+2aj7lvnavJBPaO8dMIQeC+ds1tU7u8wlxINKja5zTVo8rR9v6
S5XZDFylch6gL7ZEDesFa41Mm50fL/TyO/0V2AP+YUr+W/jqc0N7ObBObuJnq9mlLdXalnNw8Pk0
67Ifuo+8jie+woFiogjDr3ywqmPRO94tEZ148nPjdUjm4qRaepPCEeWmjVGdDF+rg8nc3g7pb4Yb
C+wxKatqpRa1vNqJpFkwduJkOYsk4zcTu3Ysuy3gKeeKNE6xHjkg3lIgJJjdAEHVGv1ErhwYNHgr
hnvUdLTw3naiwejamxguzCYVnkgiutr+mq+qWyngiyttiRu6QN8SmnYbR6d628gWE3B5RTd8DQtM
Rs7SV4dmIftIjqZ+1MXcbgw9p4/pgl/MT8TwFSBUobwt3aGdG3fjzzF/TFLaEFwk6sidnGf+1f7g
cvDuCXX+ghqCvk9ZvPPitPhYiMR7Gp1cbdkY4lM3aHmscH6SNWGHG29h4mG2cvVhYa54N5w+8Fg5
fbwutfk88FvteLrOfZzU3UPoBa2Mmm5IN229tOt46tfJZLSbuSrjowWnBX+omB+YkZyJj3PstT8X
1V1nNbig8gY7vGiD7CaBvLInCY0LeGcNB9wL0/3itvU6m2a11qINr3s6Uy/Uy5SZ0rG5ehU98Gsa
vTCz6Ojuw0GoU2bp+YYy+sm3y3lHjqpLcnAytKfEGp+aheJWtEu70nbwoYG4HDuisLHCoC7Tfczp
R2KIZNDwnvicdzerv4I4ydADUkRWchrQLrxm/GGKhf5PXg4zm2ql1hSsEBMlhQZBfean8GN7V9Zu
duU0YcNUG33DOBJJYrertBdTRwI8/3dR1MZ+dpN8H0CBORuyejdGoN7YjSALeWFan8p0xhwVMOTo
N31Ge7mpaMK6d3bupbdWXNPmgoB+N/fL9Jj65NM1tOyYtqNtLst83OWZ8V5MQbbCjuXu3Yb+SX6J
jdwRmJgci8CVazqj9tpO2BzIG9XtGevy02y49a5zmuKqIjJzpauFGe7FfXPxrxzTUtuvEMpLLDxa
bsMpfvaK6TMlt2+dl6WzwRXBHGDNK9XFdnxf58HedM/jguvCS5t3wyvTcxt01b3beRyU0BRxsADR
NBgZlAvx9BjeExoYEfyoG1isKXK+/dmwIa843X9kgbdV7i5p70y7V2eh6v7sMZi4DB48dB9jYpDI
8Nos5s/esqq11WgU3z4LOLuGitMW8a4ofeqcqrSDr7AlhC1SPpYqCNPeZrbNfjulLZF8iBUb5eL/
7EOMeAxZveq+LlaUAOTtmLF/QYlr78FjC7wRfS5vW2wQb1laLz/EXFePwsSN4avBusfdkbMRDRWi
u+FHRqKzF9eAsehj+Vu4IxtAfYhnynpD7OPBaA5GSBm4qVxR3KliwlCEcNvS+4v99jMUjMbi2Wk2
DU6svUUfFot2Sk527SQ4gwsLql3P8THWzm5mLJU+l9HcSvS5qykU6X6uY15nafUnIsE/wPNxcpfJ
dAUZ+AIjHWJ670kyPgy473Y4vjixxiLehBgSH1uzLtZc7ed9E2fJykJwP8nUTFZ4J5B9NFWOR1Ml
+plPGxtoE1aniivLtLgpqxi5zbcMxMR8McKbceI6PiZZuAux3H1r6bRSlC/YnYSGwafT6rn1nJqG
CJorFt2cRr/rtYJvP2McPal4/SO3p7SOCuqM63y+cK8YuUxx3niskyUZd8oDYkxl8aNH0j8PTpZm
68TTwQ+/CrCrDXh4Atnkhy4NH+B3OieTeRyuVmn1MJZCkIIfolKqbP4M8aceaoOhwiZHTtQuQzlx
prMnjZEKgUqPR8D1GCPisPa2oiNmywIRxK+ED9iYw+66x7+KNJ9hP0gK/943SywmhhZRNuHu49Ji
7hrRviJGyh1qKv/RBCP5IvU3kkXKz9Cc1JmaPH4q0bl2YbvUh3rJQQkHKUVKw7vawSzeUyHBMbbL
7hAOVboeKJSel3QB4tBrmGS+RaSm9JKDV+f9QXcjIwF+hrdjEq7eBXmZnKu4Cj+0RuXrvD7e+OXU
7WXOxabW9QTCgo7HYRm12DO4obnHelxtQko2OeOpnPJkyZCLg/atcx1wcGyLkZel08lPGVfkcuTJ
vctNAmwC3U7bSnEeSVd9V8IAB+b0df2KfF3eTz02kDo14mNLCNLGt+n9LlaSPqhqGE/TgLmSaFEm
Z0C2rWylQ3pihXfvW/JBmm0MWzujP1dabxhrhmyVcy4Gdhfv8c3Wu2qMrSvV+Di6nMTOojrxnAc7
CdrTjIOOZdDlq5YlhdbjAvgUdLhk7KHsG5MXjQQJv7Des3PsYEalaC6fVUjuQCRGb0bPCXq5CQd7
vIFXnLwn/P0qCzRVcsY5WjcxYR5zOhysMsggYgbLpgmTZk0CZbIqXFSOhHw2cq3YftHvH1wM7mtS
NOkrJmn72QPOoDTIxn2CfXtlGfNw1NbCDHs65ldVGPTbdAmnH74bsx5CDtMdJ1GzqjnVabaOMDWM
XjOZ0mdLsmEohy26Twukm2R+6QMG4NGLvxZzGDbaxmlp2sksV6S3G3vHa9+laGljYjjaYOQRXECL
ZGRSBAoHuimDHn47fRvdpYkSFiwOYi3X2ZjKXcsqPJvZwszRYKpXWsjFps6ZC10oXq/MOfAORRNk
OAvi6j3PizdtmQifku3E8RntiOv5zTDqhQEZx8Uh3hurBn/vfc4cA4P0Bct5dn03x00CssZLBpaD
0wb/NXH6bwHSHv+Mx/zfBL60GY/7/8GnPQzdr/A0/r3/hqeFwoR3Bq7CBpXH34zfewXGEngaPWsn
cDBwIwheGBT/B55mB//hWcJGPbN9Gy/FZdL2/8LT7P8Q6CMIJq7NJFFIiOa/A7/8dZSXNhIfLeTT
Ob4dMpFg/jaV6eJsSWA8JLcwWuZb6U7FSrtlF7nDaJzjYanpPrIzdoGy4UqyrCOjUcUeOpA6eX0h
4VzB1Y6Y5h6vG17/NXdnUE5x6MudIcib/sMY4c8x0f+ePf75gaGjOY5vuqbnm78zcrpGAqpTXXLL
MIlxh6kE6U3kw7boBADHoXxtJwftF6Ym6xJlYdeSufOHof9f57gvnwEPv+CJ8T++vp/RgH+Z7lVY
ppTjEz9kZJ5zEy+++Ci11V5h/aVzyeW7Xzutki9/ebf+xSzxz2HnX391viARwioFw3d5BsxX/uXH
ynTq20T09a3sq9S7UYxEvbmlJ86zqNMdaVL+aWma5JGo28sQha4tEYXNAjtY+nGebsupCu6EGuOC
qRcAo8LvrD/g8v7+OhEcbgXCNz0ndBFefv2IZWz389BUxa0K5+o0OgytyLDvySbB29buzda3rhgY
dM+2ltOfEpt+fve/PaAw8H3hOaw1/28oyt7sMtsP++pWpt05Mxv56OToqwOxddcGjfAD2YQIpTAF
YozOVnfVY6JYh0WaHfJZWut//r4us+m/fBqbhSsC0yIw9mIZvTyrv3xdJKkvofZoUDjCVk/d2LW7
mSkVmNbdxETwP/+w32BkvJP8NPYXwb7h8QU4v03KG66aRBVgIsTlSBZW2vT6mfuZPAZlP32VbqgY
CWQ6ILINCquBTLANk1n61GJvCahRyOlK3HabMEOzRhUmKtZKOoZSzKTfXczqe3OW+k85kT8TA357
RmyMjmWHxOX4XvDbK724oTu6ordu2gGYY5QhEqw6WkYnBCc+UhV62FibzlZHn373o+843yD1InbR
rfihRm88iHq4xOPkVeT1RvGorV49/eHR/jqx/vPRsjUGDrsj1iI+7a9f5BIsFuuHD9m3pmbUDS3v
XIFZ3zpWMewSwLpXcxjGj2DmrDNNupF2T7ouayIdXJ1+d8E2/Gma+l8+OGir2K1dLE/Wz7//y8vF
z8TD26KZ9IvrHnusok+k1TXrOK39B1I40yOMDAoXkS24i4r6XSvNpmDQBQnMzH4w1GCfslqpJ5dL
7pcj5f/osf0832xH+HzS395/xg9BfeHiYaMarTPCSnHrZvFLODb04/ue3k7WFHumA+sjfGhcOs34
pRcvuLKaRd0YifzDZPvPPIdfXzbTd0zP9VmOwmYE9bfvMfMRHVSd3lLAc8Tpxh6/FmZzzmY49eUW
2j2jYhSIT3XYCnrOTM1Gwm3mU2LUVXKdV6LE96Nn9WT+eef8+8GGXseEhm0KLtl/XwqukbkpSTjB
DSuypnlXL+dgFP2bZel097PZFQwI3fbiqGORZcahtur8D1vWzyPk10cEs82DTBxcdlF2kl8fkcwU
A+qo/rcTpqmd5w7Nk8VV/2rEDnnXVyAnI3YSJj1zqdpVKd0cSV5LHLOhqm9nKSmJjazwiUJNiufZ
cR4oDKaocWXfRuXANLnRK/eIZDF+xaPl300OrET4OQyf5dNjOw0jQx0AHfC+43yKM6JbTN6H9UA4
QBqNSVU+M7dZEH9uLeLJNBfF3NO8HLnOqyhRuIRBMNdvDAjwUbORgbOoAQINrDsV+65O55swqcav
f94hLuFjvz017lA0Ny8MZMaDftvFSg0cxJlUduuko3dyKzNnNnLSr9IRFg47cndlLS2GHpuSDn9f
7f/9H+9e8OWeEJ7tulwW/3rQJGGx0DoY09vekMaBxmG+tkjsO/KWdvtmrPFb4tdptwROfjVkNN7+
84//Gcr6668fXnZG7qs2x539Oz1m1nGIWp4Ut+bc8VZoid24DTkbye5Yxi8rcJjRubzUhH5YZ8ZY
qh9WFzCNUrVFCKeA8/OuYdNn3BzX5VoxtNJFzdBbVPQEzkQzJEMaGbHE60sJ3F4Z6WSdVWumuwQb
cxFZTGYNK5oq9RK5btg9xMY0vyzkfDP6zFy/hd0Sftc6dSc+lFFW1jmriZeIxnRKxqhaFBVt2Wnr
DHPAnFbVULEvhvzZsMLxi/wB94gYXb5KU7dPiu70wUORPMqfFy2vM/070hybtzK9nE3//HT/1bsV
CJ6RJ0iqDsLL4fSXjV67vV2NnZvfGly5GTWwTf+2sezkSrgpUzsMdH0SRIwUaM9yY8yJ84eX6/Ly
/PrlsiOJwLbckJeb8+bXn18yloJWHPc3NAebtzksLivq8mXS9G3enKp3/3C5ti57zG8/8bIFUpEA
m3b4lX/9icq3yqEw3PGGeoNFnIObOBQAnRgDhVxZQ1Rdu2nKVKjpayZtgnY9MQJnMMPzX/Xs/zO8
518cGLYtuGcHruUzZ/g73Symyw1zIZhupEmAmAr6cNsMTG3qOJF21Llmek0PO96MeZmfVMXbFBGr
QW5b7eNMYcpwWTL9GqR/YnxdTs7fnhAjfC78bCpBvp7fTlZALUlDEWLe+N6Y7qxJdwfumJKJvNp7
s2qs2U44W1HCNeAPb8PfaxDbdjzXZoKMM4Lb7W9bneUOScCQr8Okd+M/NVoXqEBVXUUdKIcv2hHW
2UFAubXxbK4SYvaiBUjhiKpCxz2XZrOeq3HcT3Ku90Hiq+nfXi68MmxElu155mXF/PrytGZPb78V
zo1pj+ppUDaKTTsM76iL3UleWMb+kkvNOJHlYrQrvM9/Xq5/r0G4h/NsbN+iu2xT2v/6AUyP0GSc
j5SFdWi89HNJawOM5doSCVGynUp3fmul10lnSHzT2Zw86yTOyCVjp3kiKec/qTuz5biZbDs/ETow
JJCJCF/VPJAsDiIl6gZBkRLmecbb+Fn8Yv5Q6mP/KtFktMM3vjlxWq1WVWHI3Ln3Wt/6z8JIfp8L
/vl9LnZ0REVpF/eBODHw/YZP42C40a9PfvNcOF08jzbNDa68bnD8unwolNFFlfIVhoZqDPWlmpqW
oOMh32fYMK9aP/GvohgifKYDP2e2Ze98pHF72WXxPkBL2S4pupu3HE/y2nBb95OH9u/XxSXzjUOp
cniZnUsYl09TLBECKr0/eOaViEVDiF2If5CmmB4mdORddAYyE+pA4pD1yXr29wLK2UZXyKk5A7rm
JVneaRICyjh93lY9SVGLJHCaR5Uo/UYCnVjKxqKJ8vH9uEBscc8x1FgWB6r5BE45d7E+BDGEuVS1
0Z0dJtWyDXxh0dDMMWvlOZ6reRmlP1HAVTKa60Q21TIh9fa2ylptLYu0eJ4yF91sJYneq10sEAMK
6EBO+XXjSnlH7Tcceyxcnh9OT+cuQswp7MvHv+Icq/bPp4rjjZS0VxzboBr9qxaVyK9R647tCd5O
ceVWZnm0RYlrohYPY5OwDflGjCG9w6iJEiV+bePysTImdilmIrilqDT3TiiiFeoVxv/Mx4NV1zso
ctz0Oo+ybxHIOrXojHj6rg9tvqUdX0FyUOUXFVj9zxhH5+25AsgjJ9+7TjjdD9Shbxgi4a7rsyU7
ZjDyPZ1M82tMOxfFj0d1G+I91lXFN1SltTPHEmk4Y6pN2XdA23uG5Yi63ZOH0BwRNSD3ZrTVunO0
wuDBdNNt3sPyVO4YvuDaFxWUoKQRICvicBsOEZ8Q6f2tkgiDp6l40ljlrqKGOUBnt+1DKii8Jvtk
iilibju5C7S92kuKuvauRji2dtLJPqqmMdptXAE0QfeLYNxs4l+Bq2WPnOXyvd8UJuqUocsfkeLq
x4j571XTRtOrCkzjOUw9uefEXIJNpVjLStsMP3mKL98bwYlbGjSRmPEahNNdLKS222djhLnvhNaV
QmxoOSzYc+Um7HTtdtHwSRH/V1OPN4adg+aamHf9y9aVjz8E4l1vnNyiB3qVhcVz5xU8EEmA/HGU
ZsUMhLP2x0/5O8c+PlaR0MLJ1HHFZVPPbY02mY06Jz9z/R9mi3fdbsmrZ3Or15o59XcRutpj5Rby
zjInPLnnovP/4lsoy3ZcvowQhPD+uWu5cT/42oD5OkYMngA5UDUSLSdYR47hzyPEH3o5eS84BUFy
zH+etc1nJPx3LgUNbcNg06Qp7hqX5xiyyFtpDeZ04qQTHPOc9caYlHiNQ2HcSK/P0eMkN1NPVjim
Oc7qxDJuP74Q59Lpn4sOm5ghBauNoIRgs7goPmVvFEgKhX4aKHTwHzs6Zf3c1/GZQSYLD007pLA4
djbZiCJGBKXxMGRl/jNvw2BaOcIunglb4hgEjq55jBFG77VOmHcS7tzRnstlP+zyfWU4NbPKHtlc
MjIOxZ6ThBsMgbpJQRWyLClJkX3u0xIT8Omxgst6+YLxU/mZ3HGDR89yLrvYSdahQG/7f7eQEkZg
N0IW4RaJoLzD8GwcK1IEVrlfvkQoye5ZRdQdEcD2Ea46hbhvi22om+NVlZkPfuiI9aCBw8ld4GuJ
bU9AEkT/EweudcOg8FtldZyihqnHGENaDfbT+olGzYzNYKz2uyUzDJZ1KifUPqvOxbWKZLVkFhoI
eErmMN7Dvihha5nQLKLJQR8wd2+G2KajreWWfWTFjDG8d4zfJu3YNVF5aGt8om7c2OtY77NvZepz
flJBtsavnQNTruI7Www+D77BsxWjd24M10Cnz9XXuFV7B+/ZAZJN+WV0i/bX1ECnRC+DMqsz/euA
tuTWTcwJNaQG7qXTtB9MXnUih+Zt1uI/UyFjVONEm9sdyI/M2kYYG669RA1bakQeFapAddf1Wb5X
zBXuShcQSFqA9Zhi7yB8+VXHKA8wQmx93YeUohVt+Jo72GzPG3U3NSyLRqEO8MKiA5lT4damgzWk
UbCJkVkdsGUPEBbMcmt63XCcehMFy3zsjtquRwFajj8zGcQ3YUSvKc089rU06Y+lVdZk3gjtq8r6
n9kUuzdkQkUFI3sPypoHgDCw0pc0bt0DNaC2aZsYelFkBCflYhhJ0feg/2nDEc+ufWskUbdCxXAV
xhrQvb418j0i9OYxLa3uHoIVpz2mUU/SSEo0OLUxkFYJI2Vx/ktCT8B3BZX9UBkxrJEWB6GMiC4S
PUSDanCT361MQIgmpgm6TFWD3UtDDPscRKW9T9nEbwno0beWjdhnUdr4NuhgtenCnYvVMDBz0Ez0
qMq25DKcbxoyU3Pp0ej/EcWxuOb0J7dZzaC/7dwMdQKlxm7sMd739bEp/Py75XXXSWdINJcKi5Sd
eUv6nw5Vi50uPDC/q0T3/K0txuZLAa0NdbxtX4V2rQ5VnAzLBhbCIjbLGumKSOPjeTfC6hsi2y8n
eiZaZn2hnC2ujTEG0y6UdiiSPFkjkRc3oRnmy5He048+L/PbDH703re1bhUOyB26zIA+GfbFSnZ+
s0WhKwHyuAAYrLR2r8vMve/gLV1lbjnsKmRwq1AjftnjScbU76OeLERgPKO0xvOpj8BV2hQ93qrB
0rkUQg8Ql0nOMmOoBSsDNcbSLCrxtS5DJu5M7TXym+AEu+oYOAVoBiQsSxxaT0YtTZZS7yX1k/i+
GaR86dvgm1f7xlplIkXPksjbBAXDsqigAZxXxYDX7JFtaEPbli8WZu0KyXS65GV8mVicb0qdtbSu
u+9WFSA/GLK8e61UjWlhLnCiBqcxNpkOC3TTWS/YMupHpiLNo5j7Ob9bh0OZ8BDqQmCdGvPgJa5Y
/bQI5Qm/k+ZwJ9XWKLFmTR4F2zhW/pWHhWzrUHY9lhCf1y7S280wswjqVq9vox660yga/6Sljb9H
aQCgw87So4YOyEQxr8HQUAIpx0KKaVwjVYlIUlDlVxXp3o1XOAGHRMnyEkb2sJbNeE84BFFYulM8
I5hkIWwG2qBkUsUtnn+HAZxls8vUVVQ+ByXKl8X5ZHa+esnoOGBpccNEU/rqlWGOAo/sqy2uYOi8
1JvXoDOTV3zK9jfLrvs3xFD59aCF6uSkufaAFWY81L1pb6qhtva6rPs9SlHEmF5Tr6cwLTbgNGC5
EREKrS4qQJdU5dKJkuZRqpHWWzIxUZkCzoXnpWwczOYR1S4uZrBe5i4gV/7OjDDYle1gH9hyzCcn
ZVV3rfyLGerX08AuO2WEXi0KrbEXZohtuM1hvWrGdEjHMt+Cs4ivagWbKfRHPm0cjeJJaPjoBvR7
Pb8zh9/ZNoAJBvdb2ojiZ9F49P5lgSQZx7H+nDvhfdabI3pvvDfI+47Kt/ydEydiUyWTum4sZe2F
Ydo7BZRwaXboQmeeaB4WzcNo4o52K2WvTVQt12mQ3jpOHx27trHv1Fxtuq3kzp07aiD3jWJJRSi3
mKP6Pu0eTN3i8DK5a4rS6SdY1em6G5P8d4sjmoujKNQEAt5ILkNu1TbpLBoKlq/1S9Tf2HV9TBOO
FuhXHLkTBCpuDXE4x4ZbRj57mxZ8g5d35Wh2BKTH7496j6Iz7XP9S8qcdquacnzNqPtWnAR9uYom
AGyLSTX1I25BRs+tW4arwjPehD7UX0VeaHg4IpS/lmeYS/ihtALqaDyYriA+tpIpXqmKHr5XxtdV
CPFxwj0KwDS+MYbWwpMbk4FAa3YLIwfxb9r/zEm2uzYQwx1iWuBrq+RMkEgRPpix7mA2b2esbudt
cJ9494k2NEdTNvkpyUZaCsIrZ/Abbz1aYP2RM2FyAj9C8EQwGt13aFk1zDFaM+dyD5xUeFdacfpz
8izG+XNmXlbH/qLWHGeV28JbqJgRoNHzdRZmhGxVjKU8SebPi0wgMmzcfnxKRk07TEVWz2LF6oYU
oXDL1CvfSz0TS0svFf83d7CEQyTCYmvVHDF5wb96LTxLpjTudXfeIctoIh1ElLDprayi42mCAajb
iLd8al12s3wCBGwVPU64+V02Kdr8Mrfu2/mwnrl4vAHArTnDdv4qTrhSrVK05CImhBavmXIfRqt3
ji3O8i1lkPGoayDuYoRKPHa2op0ZStQfXaTuMj+fq+JZPdD7jvNdTwaNnx8H6m4wDd4ZN9HN54Ky
gkNEVbF3l9iiIrgNNSsP0CD+pO9LBo5zHQmxoHhGhs9/hYs+4g1wVHsf1fzphCDy6Mux/ubXPk+g
q/Bku84kDpwYg0MYGc6rC3jwpnJjuNoKodgeFVZ9RJBsIuKa6vKHECUflzALosUz4alDYvPFL5R2
UnnobEprGiBBGFO2z72R1dfUJHTfDvINbqPOGcWtwFWgrccSrMBN5CHyC8N4uO+z8BR7Vjktu27W
P4e27B5oaNdveqt13xo681cQfSF6OCXVhNKHSe7PIgDgeOYbMQTaN52qF61sadV3VluUP/PKZPIF
VSwBIFwwrsUh3+IKqJsQipAZIjg2N3hDJjBG5fDMyoOfvnNsGmhAjyCDKOJ2qkL/jhTftzAeB/1x
YEJWq0LcoxW+HSP7USaO+zhag9qzjnZ4BXq+vKFrVF0Zb1nOLMZjlmdSaKxHJ9JWPOvIZalXfG3p
pCSkFrmJOQxP+8KSxb3t6fGePvG4LmsM/4nm2M+BLPorI1ZiE1hdv7Gk5xwJ0j6IyM4oIkL4RDJ4
Qb9B5RbAeTqN+ISWJlp31PGIeeJmLLcigLSXkAQiMaFZ1eugihkE5DsTcuBMq34g+i6RTSeNd5MR
ZpGtmsESbzx7nruHGdVG13kQq2rpEHK+kyk21cwp7BuMPsWvzC2cfqONYQDf2hXR12TU5x2ATguu
vMGqvqkuqLUr0NUdNMTITMsriXv0O05muSqM2vUXwzBukzpRSw8/4gJP2ClV1mHs0/Zgqn646R2Y
eWaUlNeRp/8sw5rjUBSFyV2SKTZv9oH4hRXRGnHbD266dEIWs7XT2ubVCKvXXfSFK1/qjloeOFMd
1Ic4y8RT4pO0AFi7HU5dXbvtLX7ooHTRSSdlvCXVUn8yMBHw76mBLqNESYVFcgq34JKzdQIx6A5G
jLfEqSWYTiScACbdyuzledj1u35InLJWCwJfvFMRWu3pPBc794RKDTssk7Z8XzqcY81xoIpOPY33
20w7Xh0zzXl1zn8t0o1wXIEYy/e6H3EGsgIDIdK59ijmpTZKOaWc/2rtUW8l84zNpzunVi7opo2o
YO8GjtXckgikVpWeGjdsmkw7nIYDQxqWz2FU9a+s5z2zYI5ybMN8ojefmv20oCgA2v5Vx7NNFoCD
E3dJAmHxjDiTpCR3CJ1fEDwIzz7Xkkk2Hwgyv42OlpPbR8Aw8SoBWROhhQ/zp2Y+8Pppj2yHmTej
61Cx1onR4JwORIC2bgvGkbV5loY0sWDZGQqnKXipCrdB5tvE2A/VcIe5uj5pQjaPlo1V0XF9XsPA
M39/jbyo+Qc1vzivkoKr1s+zVLxUADx9N1YH2Cd42HCH3GDWyD3k+RmyGUMLZoEFvzzw8X4Hqiw3
tTsNuzENfrWdQt5cDuOe7eC2L2HxdEaV7dPA9XasDvLR70kjCsKWTYqfuKDc9XcaQ/aD1rkRqBRq
K00l/kOdp+Y17ywxN67bDctINMZ93rTNI7ed60e1Cct5CPx1EwOSA+CZ3qXCm6alNVn6oQi0Td/a
MKmaGvBnpvH/+MnLuRNi9DaH8RqvhanH3sqdOEUoI/bfXE1N16MqDdgxvh78yELMVYsaaz+N2/ni
SDU/Ylnd3SIVso6DZgH4HdFN/76xmMkejcFgNCVjZ5eyo3M6SboVPSj7Pi5SSG/c2inSdU4wse4l
60xwtu/rJv0hKbwfAH/n67BPv2pJwHEV+T/IpshI18KInC+pHht7zn8ArCad5kcMqTpHFnkDCx2/
ChXCgxY2bLasgzwfvhfidY85NaQ9PdfzExzFNPV8QCkQMcD5L84bxe8d1YLctSyZ9O3LuWMRwAPZ
M2wY8Uznj4EW/pCWsE9RCfSFHVCMK2VyJEd83l71Nawqg5nNXTtW1SsGVXVfB2VssTRwwUTpaj9r
iQBnmfSoB6BRIMboRVzc+CMOSc2ZgnExRRBYwVfo0GTqBrL0PC0p0nL4YcCmpK+lUyaOrZdscCpB
lyGhbCeCRN8rTSbrXg3xaaqiyofrGH4/N2j8BOrignQvyCFTKcen30IN6WBG9LrEejQs+6tIZthm
jCj6u1bHcLEai+H9WdKQ+Cp7SwbPuz0/7qUPGzuntvApd3m74wTHBt0Q664Zki/xLG/SnZxgL9Mo
sUgiEmEV8emWlL3GakRGdP1YOhomJc0Czvx7OTJMfOUSm9mS97GRi74Jp3yRoDRx5r7xVo/MarZ7
k5AE2IAOSFbdhWKkgLe1vgJEnySo2CaO3SkOyAYWaeXj1Bi8kmJHBzy3aYi55Un3zPQ7JM4OYrQV
nM6rm2B6uzNt+yGsQnXT1ZR8m3OX8HxEotNRhpjhE+PWswr7sZrLyfPxjv2IZiHiHQ6lzOnvgJUA
h2CX9K6A8Ku7nsnn43ReiCudH515wTFqchhfwYCqomX6eBBAhI+QroqbwYSAhiWePwLrWoJ8/WFX
jre2wlK/1fUqINtZi5/tcKz24SDWJBfYNzTHtHsisTi8zJ2+wkL60RgZmDGetfS6t4vqOREVonyk
RZiv2+H+3Nl2QWodnbTnUDOkm760xb6BNnTKznqMubV1bkiiy8q/JqRdH5zaB1jRj9qyKjx/reVz
i6ju8vo+Bsx2kzDHv+vcDn7/0HY3LdPprQLspBaFtF8sUyZHfd748FS1N4GL93XSI6xrXaTTFsES
pVeD2NgWZswFdn4PYgMV9JDqoPGBe+3SZgyQqFnuq5xGejZoS7tMtoDWdQLpxvzGsCYDr3lDVIar
e1RFhtpoNfopGdk8dHZJVd6psQBJJOzgxg6ZWImhns08PgyVGhoEp/gmCdc2i9S4okMGQzp2k/bN
wBwvDu0IWZgdJ+pfW5tRTnyWOZ33eSD07FFymhsBstR51hyZcB9qg0XaDb1lEdH9YQO+sz2/v4HH
PmzpIEkaGJC0z88TCmJjk7uCxgGImQM0lmqb0Yfdt1mhdqq0i30J8X/vlv26yDz9ytC74EsXFy/Y
NoIrihoKMzuKr8BP7nC7mz/qQjSPyTz7VYUUeDcAfsDcC64NTghwR4fxS2y6wxeAsvGN61IcONA+
t3ZEzkPadeYmF+pGcrC+cnPNfOOZCp9hi9vH81P/8QDgHYEDUkWplK1YapDEX4ydAPqoHPAiilTZ
JF9ooL+pKYRL1WNi7Aw7O1S5rrZ9CrIzDLqvXdehlDU1ZS1DN/N+/lYNlmhDtonTe7cff7u/J9kM
iJSOJ2AeY8vLMU07ADJJing6EfeHa4eJfnwebQoRmNgR8zg6tsAvYFMXped+ksH1jrQBdZcuKGoc
hQLEuhB3e4mdOb0sSXn0Q1yC+GiK5/OqTKeK5J4wLq/1QH/qsyTiJNEU1q1V5MHPWE9ypsxpuPn4
Yvw9v8C5oOg9Sfhsfyujwopcn9bT1KmQ1GSwZZld6POxUZd0BmPBAv7xB75zAaSrDAeJu0U2iykv
xCWU3F2EEV07jRr7V0JfMV4Moe6+Geaon8YiF/daPvuvfeVegyQdOPDw5RZ92VQHJ3Tcp4+/0Plh
/HNaxRdicqhQAOMXuQw4NENBXdBMuEGxIt9JL3Bfq4kerw78edPU9a+k69ytbyl8stNAdEfv342N
Kn65ggBxxK16C5CqAE+r6dF6qCvvqGcBVW8YqkfBC79r+zb8ZMb2jlSdeE5Dl4bFXF/+NdnVO5yY
jTKtE2a1eD3VRbPTyoDeUQzUoOy972gtm1s/i2D/whjp1l6WaVcy8pJlmyMLnlNcJnia4IB8WHC3
ld5Uu96Hc3DeMxR+p7uPL7Qxy5r+vNB8ZXRgustU2nUvNWm5iDNsd4F9krFMSB2orU0XiHgbYmvY
0FS2j01Pha380X4eAKBtYr9/Jm2Kk/G/+0pkPYxj8Nkr+ffQmu/FrmFI3DB8u4tXEqNKgVW4Eqc+
qKMnAlq9bSTC9rGWwGcgJ5p36RCtoopUmNxz3INk1ENeEGKBa6OdnIOaiyELldrKs5z6tcW/sSIT
KFt/cv3+1vQpndOnw3dEoCov5eqzoK/3wc2d4vOU59wHC8e4eA4p9Rd8M6gUBLPsrSp5ycIoXuEq
pNs6z/Q+/iZ/LxqKCzW/KzyClryUZ1F3senoDD3PQ10d7MKbi5se1Yef3njz1Ojjz3tHvonzA9Ep
wijsQupCfgWdA5sS+dYnK/cinWbiKyOZbJsXkUAQpOxjT9LCHohqxyCGwuDjT39nN1M6o3SeDlN3
UVFf7GYhzvUpyXjVBs+AMt84dLVHR920bkIju+kOTBniK5WKEJgpiqDYLss7O3CxUWep9jrkxRcF
COAOw8pnV+adO2HgXuAmzIpC51I0XeVBbut97ZzCBKXeWZR01rYwNC6eIanWjx9fi3fuBGuORNgx
7xdIPP6UOIwUvwJ5l30iAiva2YRTsZ+H+UOa5IxyUgvLZEVuT4JA/mALWy4+/vizyuxiCWGRRic3
ryKWpS5uhVYZuusUyj7Fmt3uUcX7u0wl2Ws5JxAYkb0yxlm2yJj3qZtUdm2O6kvtkk4axb2z88m6
+sSr9d7DwRei0eoYCNMMZ170/iEttnAsFlbhOCf6ds5jFeU+wiEr8jcFnhOaGY78JQQzhaDiBfFG
bdeWcbM1giAjfMDEZW8Qc/Wj1/3+dZhmycPHV+ydG8ZV4lIj5GTRuNzcClAWmm9JdRJGPPe9K8EY
q03712ge1MZGPLyeC+bzejUME+OJj7/AO4IUNlcUyLaBAJiW6IUYpBly4Ybk4p5UF433tT+nCEUx
ZuExPuZ20xxTHwKSQZzCLhyGZBs7tG4/eW7e2eMVWgtWEGEKEg8vbTSorHNnYlG/de32gIw1YyY3
NFuowIxEtWn6poYeUltF64eBpBg2ZngXO3F7tPKAnJikimF+mfVL68N8APQQgiE32pOj0VIpyWwn
a1DSJvz40r2zL1GRzfoSXhd0NBePFvQgTpMwpm/reY2jayXvWtNEVlU488lkHv219n9t0/+vDcjX
4WuV1/mv5r/N//JrXowkJwbN2Ub7v//T/1c2Za7//9mmfHyZXqKwbv7Hf8/+NCnzv/ptUlbyX+id
sf2wHhNEgLD7v0zKwvkXEiETTZSjkGAiyPtfJmXb/hfFN9piKhBnfjv45/5tUhb6v2yHUwJtYQZV
aDjFf2JSvniYZueBaSNSol/Ns0Td/ec6lQXQR5uG2JmclDeYxIMX/zQKsPWADDXzCFXcvsF5E4af
PMQXsubfnzt/eYmeXGJp/fNzQ4TkXu/pSHsc+Lk64oUNuCn6M33iHP5xQ25/bwP/zAm+2AzPH0Vg
DWYD5kRYRi/KhHRiAt825PV1RS8PidU+uQCYNuY0IVU3tf/sGPn70xAlu5zjMIxcVo19yekmagZM
E7KjLpUGCGV6IitA6eGm6Pt+CUsB55KTP/zHP5MSkG2fAxQGLvtCZhj2hjUHEnInFSmpQe3ov1on
HddhNBnrOqnzT5Tf71xWiCBsH7MtycS1/ecdrBA4BF7MxDMNknQAL0IA6Mqvpu7OgVDjbiDhNZ8l
jl8cFbiss4QUvwgKQp7aS7coxTjEwUr2G1vNybZFE+zKKHI+2Rwvn00+RZq2SyUjHGqnS017IGot
4zQ+zGCmjAZ7MoRfowJs6wIDn77/+La992GY3Tmzcfj/+5TRBLS7PAf/gu5xxnaC4dE3YWpYofn8
8Qe9c+1waAq61OhQOR5dPB+FFWVZCFJlo7nyhE+gAvznDp88FO9+iLDnFYUeBgvKnw8Fzxrtn7oh
tcYSr5YA3OxPnvrkhX7vknFg5GqxXiGvvPgQK/ASxyfNemMop9sW0wRGzs2vEnSSm4+v2fwM/6Ou
RPwx126cTh1wCOy0F6ujY449JMKEruaaAesnS+DFP46VZV7zdZphlEHc+4t/vOd8RLpEGm9Q/9d4
eULdq+4tJzKauzwlzWo3NHQ4ltnkRTaGWrKPnmgNe8P9x7/xYgeYvwbVwdl5xC9ECvXnLdMgQqkJ
dNym0fuYiif3SqAGISwEMh1iVexkFljfhw44xH/26J8/mQXZhI5hQMm4PDXY02gl1dQmG0Z+yXZk
Ar8ZI8LrKh6uL//5j2TZYP+djSrG2Wb5j3KcmXdmodYgBywgnUnz6+qVurDdM6udtpOZtvdxqdpP
DgHvXdn5lXZYIXFviguriBeZOujsiqTh0IBQ1cqm+doBvd1nTkP8y+CbLZkTXW79/A9/rAmnANMs
rVbuJ9v7n3fUM/U8i/Ui3QAAah40R9JfDrLsuU76ctvXLdpFMxFfP/7QizffspGgcBDmvGNZnLZm
uMs/DzyiN4XMXCPdlKPBTKRRfbKy+tDqPnlrLl7+359D/YO6mjefIujPzwlCz+1rUu3I/Pa9azvu
xG1hSpuRAzngH/+ky/sHIcahsYI/lGvJEzrvgH88NEQ3oeImEKFZNt/D08f/OsXAxRZKpBdVPIsx
4jUHabx7sSRbrSBLls7jtmsCW671ccoOXRDraPCxggI7jjtQv7TzQX7JPDKZm2cK6QoLrJEtesMn
yCgBWI+tWxB9KYsxdBdD5LvfRGMLZtFBPUG1z2U+J965pCKkNjlMhByX8hnjVntIoL/7S0sNAzA8
qyb0zOrCpwKDoVwWWpbuop7YymUdV9ahnaravkaOreFRR7iBYDVklJBqTv9V+hJ+fliYwT3ppbTO
a1t79oZR3BhRY7+SRyDf9E7P7nBrtdAYmf09h7HtN6iHLBiusLtszMi2ZL/t65CsQ9KLCN/0RFvv
5NAa06rJB8dd6r7Z8D+qNfcmwO0v0XfH/WkKKmFtJLGiBYSrOVMrHsJ8Z/kMWdeW0YRAYwxiBHaw
AIHFarErIUrgEVsPqhycpW34XH/K90HssjOWWrra+IPRqPktSCygO2NmpMkCFgbZTcI3y0PE2j5H
wDc28I+2zQsCl/wmXEh89N/80KtTUun05K6UToG2qSQYxLdJGqJBaE/ezmsc31qUaiYUViQz026l
ldXuaBIBY6TQyQle62X9xYsx12UhE5WVOyLxXyQVcbRAq51o2Hn8FzS+3MbdJhYcegqUNNlLXwMU
VzqNFm/6RBVvHv6kE7MwnTjlEeDHXouL5LoAcWbdAv7tb9G1ANjufaa6V204ZQNLP3KCRT9WWbYT
qjXeptDJawi1MHOH0bS+m0bYA9cLaGFBlWMEh9I3CyAG45UqVuDHiF+CpA75OLbJhUJN0fWESimL
KFSHqdt9F8cVqXPES/3CcURAYuIp2KhBFzfPngxzcy9zv4hu0ToOx1IkrrZlwEixZ9pD+kzVZ1jb
nBDjeoNaVqt3iU9sNqjbIEW27tR8w8Hqq/VoETc6Y0s9uU2tBimb35akxjQT2cN57CTlqspLTSc5
0DbRXaRl+wqL1oA8TYMvWw5WZx4LxwzkpjDa2MDA3up3fJ2I4bNetzj9vJYGV1+XBnBzZyJAoyoZ
9IGeLuhYDPiIT1NGm2UJYGD8Dru+oNXhy6FeCy9r6qvYG5tiq4UlSRIa6aRbfB+yXqWGXedrn6FI
urEQJ3l7sOI8+6Yx1f4daSCeWI20CQ5ciTFax5SpR1LF5ojtvCVsVQV28mh4rg2rKav17OAZI4/c
LGu0l1NOmxq0nduzpliBhFpKEA8AT5LMuoXGXBK3XFOXyLHQvHmU98LCGiZqhqBo4AuSYya98X9U
FezdVVomtiDRkhSCZZkQyLMlIL7Jvrgib5E4FnGj1mLqUAvpjTL6VVABil8Eiey/YUST09K2gvar
QZCg/cgsWz6FIWaMTWzF45vmNrZJ+rDeiH0NjaLG+Dfk9YIcj/owlNK2Ca/Gmu2BcW32vp4wAM+l
U30lzTqJVx3m6LfQszNrNdqJQ0pXbKFM1BiZQVUvWzEhBzOSU5AUoGJVMk1fBfX/VVbqJKnamRko
IHlIMyHk6r7Y9HqaN8vMKZNtNY5asLa7fESe52jC37hF0P7qu0EzltAF4xvPtFFp23Uy/SzKjL8m
zNZ+KgyisJcqz3gOitoipUPKJnjp3CC/72QIgdoAco83LoercYyd2QGekws2IoB1KpJyCgA+W9Tq
MJF9z9U6NKNhylmWlE934Rhk8y6mAq/poYbiu0vVYHhrmlnIRpkO68kyNp1s3/Tn561OS0bAE7IV
P247c2VCeYfiCB2/XSVB6plrMxDerSPq5BUSJiEBo+SvlXrEVKGcYjg86KMbi72qsX+2uqPJK5x8
PP60hVx3TWq64wI2n4puzQ0J+PMxC4kIrzqC5pK+daAwhh10ZYPdwNkZpRvbWwSSBg+I72pfdIOn
ayWK1nhwksj8Dkr1OZWa8VD4dXdwoPeCA0BYv7TbRoNC4dLD65rwB/jWN04KPeklnn5K8eAtMtwZ
W2tKSMDKqS9g9ZX3zOHJDcwTnWgnCheGrnPzg2BiDzarjBQ5Mg4+3euaQiFfZGQlHlFAdcXWBQw9
e2O7g4cw7aqlGGNVyNet7b5k5M9hSXHXWZq+YSrBt5MjZeRWv9ltPT30ZvzLVHLDDrazQvWQlG3O
CEv/hslhhSPyGwTrHTPWe9vP86Ve1jVh8VF0TQQvsuqJ0D+VYE9FJMjCVl6VQTUexzkkKQ95r0a2
uKW0NbgBfXMQs1/KIWmceXy+BJFVXVWkHj2hnglWIk5vcer4ayRG3iKuK8weXcjckngRKL8kyhEs
UB+ikfvTZv5GK6ZxbyAvOAWp7K76sZjqdR2w6i3raM4K1W1eeOJqyp9WaRRvTp22/5O6M9uNHEmz
9Ks0+p4F405edF84fZdrV4QUuiEUCsm4GUmjcX/6+byqGj3VgxlUXQ4ykQukVMrdSdq/nPOdeVdA
TH/pwHucVbhEG6Po7VC7VsvBBDYSdEBVn2ZtnJXXzjW2gf/sPK952j95yqWKzePlJSfzE9BjyyCq
4IUc8FaJgx3Xxb2nsTV5xn6PyzS8sAoa7yEG5zJh7pG/yVYiu7PZBtxrsMoW1dSk8mTqe++PDhSD
C4gYqXjp8IXhZvZKVLzTuHykPoz3xX8KBhzQJc4VUAuGOBvnuY8EYRtmdp7gZvhQKdJFn4LRDZ/C
fHKRBJpgy8Zr2QlgnFBGxXadOZLAVjVwVGziBXdsybrfKYVskTA9TpckKq/y3HXsxM4vXWxNNX+z
tmjUnHfXuOKCNJiMSDYN6qhDA+G7mcwDm2sHsHWv75CUub8LJFjTz14tk7vDQ9wBJh6aqkhagQVt
dcx8Xub1q/HDYddMVn+b0v+jP1f+6yhF/gdJsP9lxqgnl7Kkqhiy5ufMYuNxjhiGXG8RLrdCgAUb
SfmsmYq7qNHFOJziyRPfkczfZ2LLHx1y8vCQL0dqo2pnW7b1bUGtvjRxqq9pn29ZpLtXgGCEKA79
2dbsODYlpggeT3Lt7qayPhVkkSUI1PWj7ieo49EAmH6SsYJaHX2PM/slvRCAnqIg3pV9uO7Q25kt
Kim8NdguEb3EHtm7+DR2rgeAPUd7kggEFV9YnMkvbMlrtIV2+B/b9VOQT8dYrPeRRdbbBpl+eNZ+
06GaToPgy2RLzRkKHAWfIUCFDyB/1XhNFp52EkjFJoA0u1+CMd5Nk2A17Lj7KWXJ5Tm5Q166qgit
6khkiMBjnKApuKRT+3N7TlfFLWu3816TnrEdhyDelkPqIwU3wkFinwZJnM0/0yEon9vG4DeSbbyc
tUCIGqcCAfWU1r9ccPQvPeKKS1SQfArrKXgoBpxsNVErTyjqSIqkkYeJnvc2sdyUtvf5CoQVHQkX
lYqm8uJxlm3Crh3OLYSqAwT6aRus5JrMi8sjxe+55XCM+0cLLG5JOsguGscl4TVn+5moYPIXjKFY
6SG9mlAliGAXOg811Gcgd+aeCrBLfKVMkrY+mQOpAhxJZW2ZZCGR9qFAl/zTa83sbtwy1wQRBxUw
4hY5PgJBDLvLuLQ7VXGa79fVkfdMWVfCydxFhZu4GFHIO83CU4MC7zzxKe2z2M6shAqw5T5awn0/
MjTddHUFKnZanaxK/MBKVyDDU0ZDQVz9Y+FTjR8xnfqfym7G/EYRnOqe3IBj9BY/R9+TqKbH6eKq
KEBzDtaAcsWu3R1jWW12kW4oPqKSoy5vLPvFyyyyoyKqWrqvTMoE8fI64YoQq9qvucaqhiXMWa7c
X7CXvIahCIr+nsCPhsJVBeRgT2wpr5JwUjDiqMteAhSrw6MWXgslxvqCFgRqZQE865pYJGbwrb3r
NopfQ/Y/YgqcL93EAyly2COeWNSYXZMbcT95xa8BaBrBHeV9jl8LlXxmczhTkyWhjAhTm0h+GTZd
1JIHglZ2QGPPgUzCL9XWZpHx/GstB7SM6DXqwzwt5X7mkK0SJLH1ZowITVGa7rXOLQtz5PVBGzDu
yKQdnurMvq3X4lVaKO4yiWa+dotdQNFzrrI2vA2FlpfRqodnjFVRffDWdYD1pTLIw4g2x7KriZIK
2jxByZebB2ze7SUfvHLHzeM8YAgmPDxocYjsOyHRxLIcvuSeCe78mUgHy++Oo0VJtxZSrKRJSvlA
OwU5mJTZDcMZfSRQa8GlN1XFfUG2Vdea5uCGi/0Jl3z56btlRkvi0Br5SJCvZH3sWDyfwi1ToHbP
O/CTHYDQMO7hb4DYhhS2X+NSeZsJVIC7kRUUoR33Qn2iJAwPbqcJdW38BjBckV26Ivp0VhkTaRnf
evWinM1cjbIkoSMfj2FuvdYLMvzctsa7KI3EA16+emcQpqKlnX8Hs1b3re2re7bL8x+urJ/M2XAP
ELbUYL0Ls8s4EbqLNxhiYTY+sbU4hVNOXPvSSN5bUj/Eya7lkuR184vt5/XcJGjVriJcW5ltr49p
yHAJZNYKvwJJFr32ECT4SZqkrpXzSvGQv/TVAGu/Q307bzKrl+2u6NJqOsRmli+RIs/zemNLYspS
WHfXsv6dk5G4qRp5f8SzlEpKUWCE0M0rW97Pok5PURfot6nVIkuKua9/AGAUvK3kPSSgxdJngpxG
LIlBikQ0VGGwa20Y4JlLOCEaeuuHXS9i3iBHj/JkVKrbToN4u8rTn6sm6OZkqsaPxWDUGij3ZUnI
BV6uAqsHDvO8xh8N2Wxq9xFapXwkPg5ISkpt2YSzvvoSOX8CJV6wnk9f+ZjnRwwTr+aK/IWPn5KR
K9qRg7QM0Z3W1BxfbdxdjaQZGPnbTs3t/EN0HTkqPi5epsD1L9IsvddexrhTXCwqqJ6y6Hc4LynZ
awEpcZu1v3Lu285f9nIU6AnCWglCi3kmb6O8+QoKYmFaW1q3ZP9G6oxXzXrU1bVnQM6+/CJWSFGF
U0TcpcTLjwemarXaqWnxf+SZZWgnqO7eRSS9baGW6ssxeAsJkl9+Tv4onl27vSauW6TvsbmPK/IT
kUchmG/Gg7Bs/JFrUUdkLRckxLa9S363S+hdlq2kjIW1AxJ8iBCctcVqbdvawtscr1lI8cnbgbLc
9Atu4tk4MQ4RPv1E5SK6QQvrzHvPX11nW44j7NllCPqfQyQp9RHXBGdjwuDVy0pynrJBByNP7Gjo
dpiFfT5POdf1dlyhBYR4SOSeC6SaANYqdeuQcWltoLbUxFICn/gYXCrKJG+75iEFGD6zE3JsQfFk
28VWrcsybid7FZ+54aG+RbsZoL2dmKFgtBrUSxGLiiK0Fc6AL5ZQtG2AxFrueHrgwg4Jqn2a5gKc
kIM1guzUdkRxCkbS/rYiAcV+NT2mZd+EOtjA183I4y0rgX9mHgtDfUf9tdXaaw7ME8prbmQRiF0V
hu13yv6WKdqoKrJbGTbdIveNLsWyBGhfipCneoQv+yF219LeIpaxHyx8KaQtkjdOvJLuaCWo5eb+
Es8SGj/Zf0zomPTSDToFzUmWjh5pMSUtCiL81U06tN7E5XnD+sa0ZiSjbzI9Rhd3ILYt9edxH5aA
Afg+nww7DvD10MyCD5hM54zKvYtDosamNWPxgXT+mlhQ5RhMl3RIPADIcFZ77V4Z64usT5jCQLms
RBsMVI+2f2lQD8cMocLhUXJUWUxhZho8j0ftTB5pWJXUoFVo3ehqCYtd2PVtu+mypnupKkNSajBb
jKlCIgB/j1e47mbwchoP5n4j82y3yv1t3ATtvSgEhyZSM55IgRuTfaJzRhXbEo0jWcfxqN4xeGke
oPOoxmQeB//bbaX/pmOPOEjTxmQ82pU/hpiHm8FPXFcstx6GTRsOo6tBqYWEV5MOKX/zE4PvJgNY
t0lHI3/5Th99G3derwE59bx3LfJnkwICznJY4jKj8VtM4IE9Yx2IJcfR7a4JJia2uHx6MgBg8eR7
fNHuG0wPHI1tYAn/GOi6o0ZEf4ujWnjMG0oxLBe/13Z/nYAx1UjbVY47xlrjvVyWOUqsKJ6JU48t
K9pqhCFMq3014ymjKuK2r3EnH4BNxvpUD1qSBE+t+JgRJOOeEE5V60aOWX3wke/hVJ91O8CbtMrw
IfQLt0ssJlvVDi8FGylc0Nc8BycLxKZyg+U9DHP/B685fs6jBUSxdlwZJHMed925HkZeForRhYMz
bEvvhmSlEmRv2XtvQmd09Wj7nA/hw6TdVmEw4oTBZPRsz9h3Nw25bxhQyUjt7ztSEOrE5in/bGzd
1FvjeEJ+Qv2QMAPQuE+3eixp8RlGD6Qp1iuhBYywu4Ch/Bz7F1hhtpsUIoOSiZusIn28tF3CqLKm
zW8HX4k7XLdE3a9tD8ThmzLVMlEigBAYsqHTObT1gywDGDY3MV4DxaGJHnJqdmLEq0X6lc8Wkbzq
kvc1SADMNJY8No1fofgdwVcsyVQiCHyIOI2RMTF1p51uS3p2R0AJ3VZXDdtuidcSc9FAmBh+H4r7
bS1IvsDPIFwsg41R6hU7I87Y5hrQdJClHsNkiOcq3bIxNHYSMNVriWQT0bgtSz1QcvO0xgff40jF
sl7l4dkgC7SJVLnm3FUsi4v0RqHd1btUV3J+G1ttr2RHllHB3JFec4svi/m0Y01FtmOIOwIU6dK2
i7eeNwaHzJ3c5rX3iokCBLlyzvVf1A6+XdFkxIBM2YrrBgfnTrd223xwkAzuDSjH5s9oE+fCWCWn
UVsmi50LA2G/27tG0t/PLWUtmjMTwXTrSle+Mjzo0rtyiBTVbrPEJJ+6gsBKn8aHoPKSNT5zglHq
r9IzmL1DEiL9XTsrN/4FmYQ9aqltQ4HlezWZRbyi7BzUxfBaFMxHEnyLHrBezsV8a1lFD7ViWVb3
PKrUg+cSXtst1hxX/lgk06hneOV7L67f4rcjtGL+6kdfPLV4gJrNmC8AYtIqnV8dqLHeDVp+kR9S
eyYt2iuY3PBUy8Kz5btzuMvHMRwBDcO6exjKRj4x9cV8tMlmY1l70aYO2V4ykjHXFARhMlMakm9G
cl+mtxRtu7x4/ugNDx5DhfIQhKkFwcPyCMRo62D5AG0BQZVLSQTMzBAI7DxZhN/FxE5HbRhuxEBQ
Is6LDY6iwNuOXCfiDCtWA+sJwpJ8XlNSY092wDJc9AXUm8atI6zj0s3rpErlrI5tXxOomc6qrY/Y
KOZv6u7c45AhR+cxn2Z3fs9r2aY72dpi3iLrqJtdCcrAZTOGHRMmmArd6o8DVnOh0llIJGOIaV0D
qq9+aXy4Uw2GhYyXaL16/ZGf45eGpNp1uNR0m30h/Lnm4DWueYbbhpzRW0L7efUgMBENAtBjlXhp
D00dYO/syZozB2dVIcGIIXjjrd3g5d2QPlbkp2Dqyy3h6bG+MTYxtRsjVvdBea33TGxmWCa2UMOf
WKIuullZnOWbhSzUh9YdJw5gYJTPHt3wh+9kTXG7ZKv8dgWIrQ1E6dZ6InkxeCL40eY/600c/1pc
8L4PNTug5yV2dHBuo0CvNzHEKnkcF5rIy2BlXrmvetHEB9cNh4ZzpVongnrwo/j3usyr51mGo703
7iJwzztIbePrTIhuGnRIXKTDH4ZktOBrl63RYe6YkEC/IUnvLs0GSS/PlTYmfrUSv5rVq+8lhqv7
fjVpd0chhg0RXglhzKQ8R5gDxBJMl6ElvCpBKuT/yt3camld6WV3NnZAsYnoZbkndZF+UrsMNwog
VQtZo5LLOeq6bNzP0suepY45muNaUEBavWI8ri2v4TigPN3VWpY/tCnIkQGe1lGlDIJwm7nOKsY5
NsPnEtHZn1bOZklkRix2glzdz5utF6RWfcMztXTuaIvZiQhmtT03uu3u/X5W34Ks9Wwb9bFfcVkS
tbTvHDGqLah9ZZ/KpaiqvT+AjEwCvJCt3PDtajzCeudXDVoZrv7FrQuq/qIfwxntM2axZG40ZKow
z3XzXA92Ne06SFFsP5bUHZImnro10U4t31QdXUOqFTtqMqVDe7xBlk6fHTKC8KAk+WVFXz6Yivg4
v3iP57W1tx0co3elBooXQRhJtgM5I7j+YDqqipsuzac7iYuWIhjfpbjpkS5jk/fW4MtfhU8YEP9e
bFPRDT15n8McbvAva0E8Y6jO/cLGdOsKd/7tqbW4YY1XskEzpbhRkBu45adZ/8J1GtJBjwyuqQun
7IeNx7C+izPW1rC1yuXAR8LaJuWiDXY2o8NwG1tmPeZ9FbDJTxt/gQy1xtZuUCqUF6LCKKmRyJhi
QzXcQVP3szY7k2jtqsNKLlAB0ANz/GEGCQCYarUZ+0+ipYU2nInobSEVvDuTYv/L0oM5O+MeBiks
OC2U8EO1/miAhItzXHjRdPZSOtDTGoWUhxIvV7fDzzpEO0MiWHHOjLyqMQvmo17QMO6bRYj3VxjA
QbusJ3lj53uTsTcjfu3jVE31lzAOMsMMnSW5Szor8L23LTkcIGia4+RLSuSOzNBLSgNNibIMfGIj
aInmCBbfY5bqU2XvGza3xIszew2hxHhLuasIu7QSHnLiLdXpFQBe1qs8Kxbdv5dYzuWuiWFsJii+
rgUYYxi1A9Md2Lc5h2O7R1oKr6jj7H1ygqmOwN5Qum2tRdcBvlE3izd5zMOc0791p4dqbLkiMYtq
+5ehdHvpsCQ9uYIszWOw+lGZGFjrFifW6jfbvihV/9RR4bAwS5X1tS5B7R0xCfqnqtbOT4qS0t9W
HOtqC9gz/eE1zlJuea+vHela8nC4woSHpHdTb9lFpbOkx2Ee8XpXQNDViTF9w7QwgsxvjiXX22vI
7p0YaMMUaYemA7BOLypcyKqys/I5xyHBgp90qgmQROCv3R5KlF994A1J+0cfqPolJQC8vQyYWWSC
cd+nobOcfL4i6fz3upztftuXrk5PuvXYIehJxOPegfAWPPtFF98PhKVNu8rxzBOgnAVje1u1uFur
FoIIi8bWZW8dTC+lLZbpkIne98+d5UXp0UIcGGMzmPgVKW8WKHouFI49NlcXC5u9Tu19qbHN71dJ
K383VsSjbqFX4mBlQ+IWSZ6CJNsN1mwzc138qMGIXUNHrdIuPIRDavR7q0tUGYmqGUmAF2Gi84Yg
wLzP2RgOCe8j6/oibK4O9UETnZcW3idA2eJl5dMjtKZcHMu7+AH37A5yWXi3VBKDeBwsDSNdSmm0
Mn6qhkMO2dk9kSQXBqSC+YyAdu4ywXxlsxz+1pFXFixKASqBE1HgLvyqaD4kqaLNsUbwEydL1Q7F
YeQk1WenspiLr0Tl+udVZp54T+3M2Bcr8wd/YWSXgrr2WqBsP8PVYUp8Qewzz2wlIbf+DDNFJULA
r5z7akPemvGSKVQ0YLaTq+kmWxcVb0b4acMeYBfYP6BEznieS/q8XTis2XQMONNGhc7Gc75SrMnQ
LTK3bDc+eMziRKTvRDh1FBWfbjWxGcXl7aMhnoMuuJko1v6U/lR121wDntxUOGTDx4HoPf8ZaNhU
bRayRIG9z0H5NSKQcNlH0Iidge45X31nuX/YcDKE6YAH6SMalYGk3Fl3AzCxNQyS3Penczd3zvA0
OeP8i91fVu1gPhHoaMZRM8MXmfdtytKy7rilqh9mHsWPzA+m97DPCQyn+aKsBWPyGy0TLKLJDcFi
TL6vHkecnle2p55YEEAGyLYhoRILNBN2Z5vcsefvoCuuVD+iHs2pkL4z7eqZhfhtQcPONzYV5kVW
G947ZRgDhwbmm7ow66RwQmyDq5+bWb0RdMA/Wmwv0UR3EbGokCzmjF1EpweRlMS55DubNzy4LKFV
RHtQcDbhiW6UATXxXZhauN8Zjrpzjm86jmMjEwLjDc8/Xa7E+zhDMeCr871q1zL2Jy3LdczWQDXu
k2hCjJQEluPW1NQhj2ECPWR4FFISREwLxkGXZ3qOL8ipA3srS9JdjhTN6RuTBkNVUAJd2wXoCf8E
PvYxw6OFGPmeUIUdPC2DGx1V14dRtiZrDBeN3ljwGTsIi5Ovl2NFUu16Y7KmJKM76iknLDJE2ZIu
I/ThxSF/hTV9SDrzWqUeI/upbW4kM/Zr1vfoPcUWZrhEeXF9w6dfxImVSc7tEnLTn7w0cLwam5p2
M+t6bZMqj+F/hIyrraTOmQ8m+UgVnqyVVvzWVHPMsFY+p5vCs6l7aydP0cgP/NenDGwd6d8128yk
cob2PujFGiQh8sOIH19W9tYuAF9tvKnUYWJ1EQt93Mz6MsFY1lsRVdlnFJKgTjk9lK+hWajyu8qQ
MGoK1ppJ0RXOLXAf65MQM/0DUQQ4rtQrq2/bQyuz73XEpG6afT4y4y/LHbas2LlHgcsgml8LUjTQ
mXKDJMDkOH2t4GEeqQC3JFxP7wPzCCeJqJye+naq/E0TRuSILo3rtCCplQ+wh4bnYZR1cNezvPzJ
ZYwqZiomApstOWtJxHlGk8Usiy2eN0mRIBXoyYNkHUqLHTT1gxv3M5OrKrqWNBWawY0OxPiW0v03
0ERQR1wXpuY+g4Q3ow4rucAceOn7PPCWTwyl/mPolu4v7VfsaworpfiJGbLel+vcejsp6w9GmuGp
nIZ5eR2zyP+YAk9+hQxB643f9N4lHcQgtm1VOU9iDqvsvm61xexw4ObaFkzcPnEFlu62w+VPyylV
8OmDerQeutjt7U1po4U6ekUafEfwQ0lMh5S5x1fbIoFax4YybHHy22DOmdQbHg0EtirLTs9DDo38
PTAucfEiLXDMybbE9VQ0htW5KlMzbWwN6+pRr5YI72eAYnyP4XfcpH6KAVMBbHMubE7CdWuXBoZn
iw2Oe9WD20sd3/q3Uel7AmkKEKANomKKjG7t82+HW3gk5zjEzIs8pm/3qLoi69SRwslnbHLGM8Rh
M0+CtCKOBe33mLSK0datD1kGS0Gdx4lThM4lK4h12C9x5jw0yhbfsV32MQ/UhaBfR5rmFv8ctAuJ
ufzbV2X5Azopj3dIV+YPx9mAnMLCwbDpvWm6Zgavdo3eoC+6F+B0HpJP40v3T+dVhb6s1xH0d54X
Iv/Ukc7LnVJZSTy418xlUqk4/81+lITfYRqItmokFfAmrEakV1k8L2TcLrrfqmEqbjWqpwKVqWjy
H84QZFQHJvPXQ9hm0vlEXjAOu5wB3frKT1xgOYuZNidtQsaebEbAb69TjS6naSKFYAWWxx70YuRv
rarqF1JNlVm8I6+DYeBIejRgwTicGf0bAH5n5UtaDVCUnXbBRsX8sTEeocA7q8u4IRjwsYBjbZMN
iS8Y3qNTSINXrHGKKGnh6ehi1RW7WKFLKkloN/HGcTp/TZS9KIhrEhHjS8Qe8XbO+o78U9KXs6Qy
PAiPRlcRFdTYOfteyrjZElWBJqFk0tPc+XXVd1xHIeNeLwCYtSnaNCNq2qmRYjlkqevXrHNSxE/T
wny6ZeTLJA2IiaTee9dVuK7HMZai+zkKWHD3FDj4owoOMvVZrGAGz6qz+b0sopmz/HapcgaIiV02
c5vSmDXRuvXlKNlvllXr7CJa9uiioBbLIyq9pr5YUHOZpPiGKGac6FYPA3zo0QxSKUVYadpAWAC9
4khI+D3UfdCbCBSSnJFE2fLY27OnK7xk7Kcl9ykirLpBZIEGy3xmni76M2AaYwAozhNYJtnN9Sel
yNjtu9kvfmkY6OV+AMzbHWeuD/iXSEW2PSsoJvbW3H2ItZYVEeMkXO4mxDrqJibJQ6GEmyam/4E3
g1hopm56y0HrDbdL7TTDEbEfPJd6WlNkpsh+hXNYSuG/FWSffxsuYpVoiGDzVjZOdV1KjiRn8pkZ
djyC47DjWWXp6qnlToS2hqR22s4rrtkLCbTFK1fv3B1SlixfFSni6Q3ZByPCzMXUy21R0e+d0iKA
28NrDCLuKCQ1SQEwGLC9R5P5oWYZeVuwCmGUZMifM8EZIlj6W6rl+MhH4tjvPCBWBU1t2r8iZOsQ
qBYl63BCrnJ5BGYUMZUlwRsRWVSo4bc/wJ9GurS2AVqKDN4fc456PEPiCyIyq9k3mePqtNfg75lE
6/ARVYpiKrF67mfK2LfYicLzBOOdmjeYSYYkvbrlXNXsHGodzQlTcfDDgEbbde+FY/iW5S4ShUIh
BtjrEpAPc+igHc+EQpl2l2bZ0G+z1gTVTVvkVnRkm2BmJF1a6N/KbZ0KmMPi96eezx1GgCzHAhq9
662/WW7q7ifWW2oTOpulO8IxFNM9BbyO9p7JyQsWYz9GYFlG6PnuwhRzozKa7/tB9IFLxkYrxLZ3
g7A/qxQn5avhGkBVHY5ysd7sdTGsNnTGxcNWCzVjn6TE7YTHgO1x6WGvKSkYtiu0VetudaMoozpu
gvK2oZVk2qKVVT62TrrktF0uA5vGaS31aszKUD1ptTQfVsFO76Fs08b8JAxN2pfYKRYsgHE7gwKz
G2igf3IQImwJiozptU3xpJgpO5NHYLGc6rp+NFNjD6+DdEOnxqrhQVLcoFzuYUZKCeSpb6KxVNQZ
IBETvKUVHPeVisS/WOOUqzfL6bO+2vL8SM0WXGs7vHC1ihGAmKjifgR1NDvqzsNpUMGJrZDvWNmw
SCQ+zArHbZxbXXcqgLfJ81KFaC+Wtu0YKLB1j/40OXDPVxDiwjoR026Nj2vfLYhNdFpm9v06kc+I
nsOsw6+mL23nthV5FG3TNQ8BeqLsRtBOwSnZ2FZlsfbLDfHXsixvvEYaYhrGuMKej4jdSrstSPSs
PLQeMXN3jMS65sKC0c9fgxDRy03eZGa5n0yDvq5WcRNfzynnolYBk9fAbzzlgI70JmCiyZM4Lgog
QiCSjnSrrPlySi50G6Svw8IUaPs2ghbms+pbVH7wljSTMQa1wIM9OtZ+5As3AyHSoRUeqeNkiN7I
Z5GfHnqYfN58SCdKy/Y5LnLmRKcCJ4JfH9laOKoj6z5vuH/KCo3hchO1Nir+1R+74XEUYnAY/Piq
CvufI4MRl32OKot2+VSmoVXb8yAKRH8GO55xL0xzz0xrttBby61rr9B29xAwMhuRQr6YajeqJUC2
2bZpTM2ZaZ/tPUnfUvOsc9jecXTKDu5qVWRqMdtmJgBgOWT9KON8NwnXBE9pmmZFt2EhGbnmhJzL
nx8q1xE82Ed+t/jZDfJ0OnZsQcghCLVkiAkXkxtrMtGhb9zipy4Hlra5kOJxclf1neNgIQS1mPwv
DqHRo37U0WsIW/o9RlI7bFrEvy/FEMWHWdhrd1SOVb7bnfZfiUmI3wjlzUbMK4qknX1Huhzzq548
5R2uHxvHSd7A663ZRf/NCfovmd7/OUf7fftVP/fd11d/+9H+T+/7P1jhzX/+9cvyq9l+9B//8C+7
mvN3eRy+uuXpywzV32zzf//Of/aL//b115/ysrRf//Hvnw2al+tPk3nzDwZ1vOgAO2Ae4HO1RQBz
A/fT/93mfjLVx7/RtbXtV9f/Ez/pb9Z3wOrxX+wYe5+PxZEpfOD8l/f9r1/CIEqMF7wnD78o5qi/
J3TbAsd8HCLPobDmwnIxsP3d/M6XEEazYaXXY0bm4qn7VxK6w6sV7r8Nnv/HmxBdLWD/m8Urlian
m/CK06Bu0P9yEH4pUoSRXIGvrzf2cgdc1Jm2C9OC9YeWewF2noLB30UoztNzhRoKa0DIsY+Z5Bh+
EjHjCeKMnrR+CNK7NT606cYjinV9jYZLEf4hoCSpFxst5qf2Hm26KPkypsBFuZUo5lhmfOQsmco7
sMhhe9bOjQkemoi93cNobkr+eoMEc83vDeTm6Lr/urEZ/Tn5XUfjFy5rsvZ3IWkWFjHV5e+wPqbp
0xT/9PP7xvpCOcfu765bl43BYlCPe4xAinBNsjhsmpMbYNZB/YLcG48ReSBWcXS6UzZ9OGiUwMps
7JQn+PCklufMfcEMbZWv9vo+lphTblMDwO8ULDdyOnT8nGkftDxvD358wZUAEvdn7G+dMiGYrinv
5+UQ4P/x77P4Yk+7oroxLdl1Z3e6RZGyYGtKwfOd1/GX1SCEwn877t3iIbQ2qXsMx2O3vlHvotQ7
X/9EXue9ZvPjUL60EwVWgXjztvbvOu9Zm+e0ui2yo4VVpNyxGYBJyRynxFNWYDVgPnoMWxbjt629
d1ps0X9z+v1LT5GXRvHn/wcPBsBh/68HweWjMf8IuuDb/3a3QwD6S0BUNv5yZBdE9WF4nr5M/x//
DpTgL9DkkCUQ2I2f+oqo+vu97jh/8SEWRAAaYhvNVIxv9L/udfcvMRIbvKSwlLlV/X/tXg/+CrX5
75vdwvYLaQNb///wcZaZJOVzsKqTXjGYBW4m6dxQMbzXXrYe8hUP2obewjrlkzXcukygq21Rr3o8
rezp5sSfUe6Rj7sU377xcge9Z6eJCYgRhHvVqrJE0V0+zqxiuWEy75TNyGc2o+z6t3apbKD4eYOa
BtrtiLxZO8tGqrmqE9ilFUDQLnwVbTedRVkEW5ca6E4XOjgSS2AzTKDUx3jYxug30yaIdGLHq/2z
bSxmJf6Ks2D25oKACewZyHXa6ijtyfkWrAxLjFkT+/CVVRRL+/62slT0tM44chIdF9MthmkEAFk9
1Y+WshzD6IYVc1yWhGaosfKtTeFAl+c5UpuLXWTdCREPYtUc68A2KmgfAsXEkn1d9LpE00wRFgVW
sJloqB6w8AzPlWvyn0jW9DvDuummirW5Iaw+ZOy3Dq/zX9nDo6uYyUV6oDC2IMieKNNH0iysJtjx
Zjgal82a3WKfaH67ZeCQCRp0/cFjNVLh1zPBnvnm9fGLQmKMbPUUkudwwJj9v6g7r93Y0XW7voov
bcA0mMOlmYqVg6RSuCEUlphz5tN7VHsD3qexfQ5s+MZAo4FerSWVqsifX5hzzNrPH3nLmBZSvQmy
DiZpwhT7VqJxpDOIamSdSZEiFxRRQUEsliGzrjOv30j2NUx+Fq+sqCgjxT3jyKH1x3GsOZtlEKES
7rSPZliLIxmMwiYOE/2Ddjj1rbhPKbq71AGhLDhqnn/QQ0yQ3q0arENUHpgRgQuCTUbzT/YMHZoV
yg463NrVxiy5DVTemWP2kp5Rls8P86QpSf4gAhTtpsEs/UF9Ng3rKMcEzyAEztD3L9alSJAkRFZM
REGpD7Y+mZ3oRHrTPxNjgMkknziIhdAMEBWpd/hlERaSbv5Mcf4eLRqPi0w0TAevTdz19JMHs2u3
jAbMvV5m67Fhansn6yT9big5UWHUUugqXVMcmMALP0AQG09Q1WlB/0lAOzr0Wb9EomDtlh7JS9ok
5lceM6SzhxbKfx0XZAz3xuxWTD5G5Ih1iPFsQMtrRMVRHyh3iQFDFJMTlGHLlmClVOwIR9dGi7d9
Mgu/qaVbP1oHqXcwVLiFo/ZYGE9Efb8iOmis17g7AN/ALM2yZ72mxA5zNaO9yTcI4rDxWMAtub9S
4kqT6WOh0XwThzo8YMISzwy8hSdGjgpyDSW5RLnWeMpQZ6+hpDTPa2bQzYD2NsWgjGTFnSurvBEk
1V9XozSfhKUWP02uZLJaRZFoorZBQVHn1i5EXnEoiiICdYpLtqhE/czxpw0Qtoc+KKx52q3sS52V
jfBLNdW6m0F1PmGEnB8zMaym7H7yh5wMSzA4UKmc3KSfDLhmHU9PUSakoEdD+GA2XBczx0CRTFb9
KRXGQ1haqRWdk2xxiXUZrg0m5Vt+unrqc1X+lMZKvw8EWCDTVtdbmEmCp2EEdWUR6QsTk7X0TCuO
ArwkaJojqb00oTF6j5XzQ/atvbOynHh/HyGNKSKfnYV40p9UVDOjUZAiEYnmE3Cwxmdhbnngb817
V3fEkM0QebHhmjoazzHbr3I6/Vlm4hGfEMMYW6VQ1mdzKMwXpMgvjWF4VtoDwDo04xodV7E1ajee
ZoFWgJ/Sz6yCBlbehAwCP0LwZ8yXvmeav4wmomld+EHfdwmLJX7CCjlldidDVJ3IiVhd7BIMpEMZ
uVJmTNLN6Dtkz6XCKGBS9/UYySd56FXXEJfGH6O0O6eo9q6ljCexqw1jg30k+QPkaLzgOq2P7Dvk
YJbk5S3tkZMm+ijXzyjrLJytRZx4qcJmXfSauZXIWln7zjExnzsxqrzKrqdGQn8RF5ROTRlv8wTE
fNLyvEVi1dR/kAi9r7NhPAMV7VUU/eW4TSUz9NjkoKtEdiI+A5Rtt6Mh9X4XCZUXh2ISkLUnHFox
Xy6wqIl418GAgCyNugNCwflZzMOENMxo+OzyuvZLnlgnIr4iT246bvJpjEizgnN3UxqKQ9xhu3xU
FZeUrFOCUPaJLZdkl2nanhV5gJSaGPhdjGpaf8taHg+QPjh5CQOqvebh6ZdVoTk2GsYO9iSCYw00
0NAEpU9E8Na2JBZuI9ej+h4ztXiRJ73bRTkXGnt40XyOs2y6xE3cbel1e8S9g7Dh5BV90gHEU61n
0UZCvYa3kGWcglS5i/YSSoHNmOV9MNQaKWr4CLEezi38ZDN5lVTk5mPTNk/M8bVvdYilkfstkZ8L
NZNdqRHYST3GFgdlHdWj2BTrn1HtDAuGuFWdmLv2LpQ/wRWncHyvZkXYYEyTP4y8X3H8T4lq93Kh
vvElBQtuuMsE72Xacq5EIARZBrQKMVneBUulqn5YsK/tVc2pVgwsYpsPXrpGWTDNdXyReiH/01e4
fdhlGizG8AYbds8h1TgTFZHJ/KPIbmQxWXt2rrzidFi307K2FymWxJ05tfJWEdr8aapn5airlbqj
+TIwbC1NbatKStCT1dO0IJeTNrUYrwSnMFu4ifi7v7qRBlSZiLBFhjYQc9WMgnRFWqVpdp2Y8T1F
jbGDTsWAl+wuFgX4WJ1ZLTju2V0TmFbK0WMp1yog9ZpQ3gmx0JxSvN37ITWZ2xYhm9k5V3hfOr29
GOnSjLahVeFZK/t4l3Zt/1UpCSk1A0UMA5D8T6mKLC77VHiNuklFf62Gp2bIWnfVrOQG3ib7xX6S
YnCCeLY4cisMu0HeotjBQQMFP3Wj/cpcvCIkYCE+JBmtEE0YjjwpVoV7VKTGd9wwfLdb0So+Wzwq
niEskLbCCuUIyivCV0Rh1/eZfp2xSKMGKnA2qhFhUA3OvgAlC3K0AZGn5FWmLu6lobG2OdUbDjdA
8SSBjhusWIo3Zoq5FVo5/urqRcBZIBYYO8xC3NfFkpIKg1OH1Uqh3GPEQxt0YyQSRUt0zHMjDIwc
QQuLPeU4S1a37eOxy4l7MVIHUPGUQSXIWbWFes39q2mCC/iHlVcRp8vzEJbNbgHZe1Baab7VOZVG
zcMYQwGOY43ot7PSLfOVR1u5XXjiXFk5cLaG4OZgqxeY9dNskHYktKDKKtV22tStaTxJ2pTeCyvP
/KyvuKgx7HW7STaFxJvzmSd3qaW5G9Zq37gSzmcbYABL06z7iPNwdPs1i3bzQL1mywRt+kwBza2K
GYqZyGB8xKBWnteq7586xmmBopf9tzrDhmIxP2/rJRW4xXPlc9Wa3Dc1g7RCc/JWljV2xvrIFRol
plOc2+JJ7bspEBHO7mIIJ6zaDGX2e4vsL4M1wxZl2nScGWo3Dq7XMQDfCdQBapKH06snliAW0598
kcZrJoTh+1IUllvJqnlEzNWgsSOC8lDxNDwLQi/hPQ7VS6K3GDuSlDEBk4UaxSGZ4OFTJkP0IE2p
zhxKRGUDLpOtTLMaBP+MQpKmttwMxgZtKFO6cgSswQBaRIw1Ulr3zcCAIY2nE8vg6lKPI0osjdXt
rDfS0UKOi/BUnWdSa5Cm0T/o8mk0ItlvoPwTjUzSBdQJnKluNRFGaOFoDxD+aNDpH4LHslSwc0dZ
5HUoKt4EEtF9ZVj0C8CJ0J3lfAzWZUgII8WX7eloKJCuKMpyH7XM2AsWRwTzwHxCtb9YLvl1Ecam
tNpDS83Rl8qc9vm4LE7Nfu6+1nLjxxljCnx6PE96alTBizNJuhbWBE0UlKlTEqYSpKzor2KrRgkB
hsheJTOCgaGM8T7PTe0De17lqGuSesyv0iO2H8vvJDVhEiSnfhqa1ZmpZb6tSpHvkMCpD0ZD405v
hsmbEjT2nLDC/KNlhDdwlbNzRqaXevIwWAcz78SNieNtp7erpTqVqhNNp0+OsGozeQ91iLZcJqQy
FIMqnsYL00zjRIIG2Xwm2hwvyjTdb8GN1MREFtnuAfP9UhgJI/iSKyHQuLme+z6dfmbzIY5GTHtV
QMU4eapaf4wh6Tb9MOj3GTnyQclmciTRzn4Tl5XdQrSVZ9xtfN6imh/0Fi07YrWcZEEe+X4RStFL
LkT9nzGqoivPASS/09od57HsvrAsqTvuCu03n+ERmdTu10Yym+8cmSJ2MLA4rmg8QKRg1Yy71QkI
fSKEGsAUWLI+FAgduy3e4nzSyhOkVQxskbCqe6HryjMqKLqb6TGpQVJZOt1qRf5AdYYw8ZH/wd5X
/x61pHzXlKjFLK9r3tihOFsKUzguUj+eUljYd6PL0b9g6pVsScWvOugYNRxx4AYUoYywIHuUCvSq
l8as+OZlO8v7xiKDqjcEAY2xZpIJmlbri8ADNGNilE0B2Xvxj6lxgdt8aImN+NZiiF0jkFeEqvfz
qi9eEFKQwmuF1ktYyQbqn7RfWP7gUABcsugOOTwxbV+vDb+0rXNvA0wZzmqWlD98LUFjOQJfG6lT
uA8NCaegFFXiQV61R8eIURp7Dq4bqdOxliVUgOZc9HeloLeKBiFtyW2Ikexqy7yPq5XNVlYT91O3
CgM0oYmmGyo0puetKNSeVRqMFqIZ74PSx/IJm4Z0lDN660oUjN9FHfQjOqR59xgk7/tGyHZ1vBYu
3dB0yRELfTaRiccVZXhUm+1e1lPVAzbQcG5CZmJpnyuutnbVrqrV8dwnRRMMst58ytpg+FisIQzR
gYFGKC1vXSvtg5+tkMwGEwbVkBwSxxk1R4LpjCMKW+o4lgN+xzzjjOamJ8+MWMMzgB+EFy0AIoKD
pRfwzu2GdF62JEhwnkhaEw/o8WdcIlXaOAKRYMdJbsudbGAbIKlLzin9wVKBaeNqydOtRmNra+3M
fYT++AOwBkaFtVsj9Nmj8hxaXUfuVpE9gT5S3UazMKNp0uivLJPvCoiM39qauf8iIz4tBMY4ANi4
RU2t+JgIJQH5hu3PFrq62OtSkbom+zEHW2V+YCmdgip5XFvWahG2MBYraCzSymZxNUdnqBf2VXgB
s73MS9moszj4VmIpd1p/cvWSSAhmcX5mEbk+mWWjgpkaOr8cy+ZYZoigdG0acCenCD0e3dJ2tMhB
jSJs8JQhoxMhWDxhvRgI7mwXjGdp+25oEFw8FfHfe8xqhiWqIL7JeYcjs+y13p7NGXJKY5RvQxc+
kUhKHdRIy5FoL9bdSSfz9MZsEXCzYYElerPLHL1fYvQBkrB+GUb20olZ5QnKLMV+rw/CFcyScKyq
rn4dFan7kwql+hNnjxfdjB2j7koMmcNPi7fgOXVE/EbsuyC6LvWy2kVp7Wapi9FtFwvCpr9+b+gC
9b7QlzKYOdMD7I/CEdYYGIWIYRAPYiTbi1zpH6xnQ/RCWHmB/hOrOrbFpkKa4EckUJ/6Rs83aToM
x47x2GlkqTW7yiSyAgjpixlMNGrHSGlCmmKKTX3p0CywOSjMjhNbl3ajppBMCNqgeOqVLHqPs6rf
zU0/utwR5S0fDevHwI2FDAEB+gG3Gxv/toYEbiRwi/Cz5CZ/v5EpC8LROLPSlzdZQYPJo7TxxFp6
jR7K3lAt8y9TngJMeyFvQoXh2p+XMYSAEIvKoV44DwKxpO5PQa9Nzvw45nwqVHPbk0c+efKsND9D
XPSGixl8Ym2oTqTQMWRIg3XuIleQpChBI9kKmPpD0QoKGkK0isJ8SxrME+iUFD7qUMBVlkKmtdss
ncE6VJidyCtsY5SvEgt6JiQ8aduofTN4XyTGWQP763CIFSaASqHbZp2AiFTKWS92kFSk3zrJ8tdJ
DA2nQjzIND/KhN5uQa790Q20FjbtanOc5ty8KEOXSG4mJANZz5kivzEaRB2pm9CGl5S9jiBlOiFK
jG95gXOsEPXddPi8mwTvAhzW7UJYFCt2zlfqlyZkMdHpXAjtKD0rNLR+V476SxQiR5DYDe81KSt2
NQUkWa8xhWvNM+VUN3gcrUQVyCFYE230S0wosq1W1fRKmAJ+EnwxS443wkg2ZRNqPLQmJX3O5zJE
GsvEbfQGvYODkMnyQY6kHNARLjCiXbPpmo1gywZ96n7KggZqSc0ViwJ68F/0wrpHLrX+DGJHdPCN
D+dRs3jQj2FsBgAWpYPOBAqhSj8OzxPL3408tvGpmKwcHpWe8NZkVuxYS7Fea0kdr3PcjHzSVVM6
SCRLPx1ZoDnNOPfXPlr13GYlvSIYJa6B8L523rB5F91KgHq008wVIHrP7LITMFUik8NNYWsmT2AM
WRUO7JBrI5KM9QkZSY9oKCHPLC8F4bdrK+ss9oP4K4Z8YS6L/U+RMX8OFWHB0Ttwp/NymMyItXnC
OKxsoXpUyK07eFdLpK0f5hzXlwIhvg3tU/iZmO96nTjECU1tPXPoT/kNpbb+viYCHj7COt/haMRs
+zOo7pCkjgqf0XvD6HKxOeDZ4AkhkkxpWsx9VNdMDwm0voB0fFi6h0LZrXk83FOjVzZ8BoSAxDh5
RDzh6CwBmyER0lvqcCK0Ohte9ONRWGuBErcsyuN6+aLpYxwT13lxwWaafedKqXIYIJz6WBWD5jaE
12evY6L66gDiZZmy+UVXGaBEiTSdI42YuEhlKpMpyS8+RH/V++fhYAoEvVi0VfpGGaVdJNDgFOmH
3CfJjxViPgOraR5TPYyYC5DcZ2dDUxByGEKPTGlwH4bs9KGuwXCf03Rh4R1QG3OhZNq9Ia2MGU9f
ly+dPM478huxn89CU8DeK9SHYqhrtuS681ZI7ay/t4ilOAPCnIifKUox+8P9PFCmoeBFzzDZpdkp
LuFq03bG2HsYJDPe0sHJGeoYeVj4bBtCHFO+A/owwAGaoeD/FkTwXzYT6RxoDKE8eyHKqfJA5vR+
rcr5WxpryUdrROuTEZXR00BaMlJSEDpLowsYUME5LoMI8zKVCUcVrRlyVyYnqAYXcGZDPMc5E0Rj
eEZFZcC2y4s9AT8MiIZWgsGfreQxm20PdgM7can1PawPmRmUZciASQp4I2EtXPDdlIGVZNZPKuX1
SUnQcVLOkTYXgbNE7QfIKRyHHYOD6lShTL9LZmZJj3BIK9A6Hb9bOeb3OpHLlxjbwHmuV56I0DMs
X0fHyaR9EKRPE49IwBo+9EfoA2+LRpvSy2mHhesvH25J8IEtxbqMWDh90nkquJqhdk8FWcMnWgKk
ydGA1UVWAahMhUYj9Nijwh87QncpPnNNRDy2Ms6y5TZVfRY6xW7Um+pKRYxFKc6ig24mdLCdUWEA
hBNwq0VcSQ5hExVEK6wu0PlqmGaNLpMkS+xe7K7Y2SbXtLryk3oBVkU/CRx8uTSaz7mIQTAw9Zr5
aSsIqPrTSgpwpuoiaw4taRylt7r7YhjTgf0iywqhU3OWMRra0reunDDotJNaEStBE55uYokDd1tz
vlLp1QrekWIWeYjrJAj6vRTji2pTRfrEHD/cZ0YDrkJqyz4eyuobpfLgy3hgMJwMRUN1jg0Dobc6
Ul4YiokzeiE93PR7k5hL3FdtT5fbFZODlYQyKEboOLjYSbInq28RAahSH/J7ViUwp6QTwk9t1kXe
mn4VadQadbLcFEcHVUzL2YtVITpVCr0iYCGZr3jErfbbse2I/hW0Onuu1DaUHFWwrO8+XEaR00aH
X9OOxOIFCDsB3SglB9iDa4q92oJvUDiz/tichYtivo4pPnAv75pyDtijhpuKJMhoj1Eu1N6sPuZQ
rlcTWVAqQv3qHkMABG7CWgGAwkxGBmOCDTKGXggXx5O4/ASvTM0CMUIcpzd2HtW5bwui9FQsQHAI
xKhkCZSn8x9xrloy1a0egWGetYj30ocEjb1sy6uOK8n4nsVHbnw8M2p3+8QsFKepcIhkJAHlWLon
4yYIgwiGiarW6w2patCUGSpuFzNqpQ353imbNUDADp4NNeDtZXUpskgrra6OtnMshMgd9UE+rCRe
f0/90qluOY3yFghku2ubpbjSMzFD1xFpOpTp1WtpmOm6Z7tR39o6T39WjGwb7O7txVzxUNnRGlAj
tLO9tHSHthqCZJ3ADvnMJHicmWzzALYs83BSajV/U8U17YPOVKbCBXLI3gfTM8TwzixqFO3s0VZf
KJAZ2rh36SAzfWSIDujQZpnJTA05XHqYFL0b7RC1y54Qu/RGX98gzmxJI28B5/lqKOPFRK3zyaBC
cQeSAz2l4SVEeI32hohTHcEeUt5WZxDezMK4U+vM+i0HsP99NCfHvn6ACg1TTjcAmIzXiPEEJ0Jm
5r+DWBTvoO4NcKLpwJ/m6qx4Q2Z1DcdKIx/FyqR/Ji2IdMZKIfZPyXIelIwq5D3aZeXGqth4euy/
LhPjTgzmBJLDiljmV7NI1NOsmys3XlReGb+lu6mq5U0Yy8MuyWM50EyhZv8mzS8L41jsPUu7kzOD
ra1Rir6qM/WYo4yqSzEz+ppIzs9WVC6u1a3KbFPcGKbXaIv1BOQtY4fbMJApSbO0aqp7XAg1bb4C
FYX0OkvIFFAMJSC+pDB71L1NutX7TnaERutfTB0ICPzhpt8yI5J8i2mB7uCefaDJZWvaYeJFfJOL
+eCz6Zo8hMgLU1JFfwlXAjDdTOyLU44j7WUoVMY9vCAWCcKcjtgZckBIiRTKbo8zDSn7pB7lGsJi
iQuDS8Jk3RX3s7K4xgzjDMsMYLZwolyUos7cSU0ccYORJwa6q5jL+jwQ2615sgS9lnV5PgreX9KR
/wfCmH+THfP/U1qMhsLsfy+jO35+f1b/6T/f/rv3X/6NiObxt/4hopGU/6aDi4caryBvMx7Q8X+I
aPg/Gt56HRWNSFzAQxX3v0Q0iFtEtpho5Qh0UZHZ/UNEg74GeZ+pipKCLAf1i/x/JJh70NX/LqEx
LEX7G909ykiJb6xm3Buj6oXWKauUF1ZFU/QYPl5CLpIpfB3Y8u778pBZyvs/vUuX//kD/jnC5a8o
gH/1c/9Ge0eT2/UsJEZEI/4Krlx6EqfqVEYvEg0M/EbnrPXtZ5jXrh7plBcE0lc7YM6Demv6IOcL
QHI5+vrnUckOZO9ZCx50/Tzl2KhUM2BVtzEzkssdSqH9gwa8zF///muX/0of+1cvnk/ln8WFhjWM
RRrF4z5LtrP4J9W+8uSDmk6l10uZYMJ9rL9L6deYT+O3xEYoctfpIqaLbc0na7lMVusY+Ul4T774
r8c0o1oR9R8k+XDshV1TPDE8yazRbgtfBhXy0Cg5ZQcWcld9NL8Ze58UQ/qW4UtQHssPJPCY5nxY
UX67gc/paS4nlzd4CN9d6BAHpjt25EGDdRNHcFI388qzYH8ZdmF3XpjZ8SE9yMtfWsfwlVAtx5Cp
fJ7l6TTHQdpsQ+ldr095/sLMsBA9Q3nJGvjKojflr8TCA5iFXVPiR8WWPYAcOSPRMSPqRXfJdx+M
NKsdg2KUijVUjhu6C0wMOgOvin98rQMUEp56dgQwYlGENMo1W84AbKrQMfQgb5/5gWNp9y0GwU53
4KelOCiwBSJ47+9NucuWQNECqQ70OJDUYB4vzXA2I06+jThulfFHhwEtC/ZAjwuQ98HkxYK73OIp
xBfvVAyEAozG9VfsDi/wYbSMlvEIEx+wkV2Qb2e52g0/KGjB2kPT398F9fh47PaLq7Zn67Fa9qVd
FbM+xq/HlCl5n3Tdlid7/FS/xe9BseGUlnhxdXO2u5RHHDBZ9qr4B26zAWoczhusxm9Wn+YXceDv
5abjje30rUBx9pS8zXLvN5b0OumomqJTF26W7pltk8NuAdhpA1E/djI+duGYDEBH9tjlMMJ+kuCN
I73d5JrL+xR7swHcBNQu4epuzBLN2ENLU+4r/7I8SqaCgn2bLPeBSkXJTrq+6607xXLjyz6N9Vbx
8l3+YgXyTvMtX/NFj6IXJJ+6yb7K5D8I2njoB//lsfSQ9/6TfHdmfhr3pjXshaf8Eu6anRTEZ+Wk
HZVdeZpP5a48SpfiP4idlB65Hf/qfv5b7gxlP4E3GT+tPAz35tRe5qfqA4DIRvPSU3sq3pen0muP
5qn6v/yJf48tgQMPZAXb+146i7twp9/XbbOJz9lRP5hnbZefxIMeyK/mSXn+9w8tRvuoNf/Vb/n3
1JIRJrc0S4iRlDP6AYgWeNup66RX65Ts5q2+y59ndpOjXdyXnbRtAt1b/SzgFti1/rDjz3zao223
Kw/WN7DOQ3vpz7WPlOSSQEfJ0fIGTFOwOjJDEcAuwd10G6hnk482OJLZfTEmdhIRGIDzwOMUHp0j
O5Mqt+Wjxcr8iwJwuiazyxANhGSzuGwlU0/ywDoYrHacw6nyr/B1Zuxmy5aABu2tPsgbXC7NfOhH
toI08n7dbzSA4+hITta0D7sDlgXGViyOlt+lRIhkd3doD8vvXDjrwBDV1n91iHexzTTjKh7pydi+
mp/NrTlZ++dugy+RRhpjPtPk7EjFDooJUcdbi9n7Al+X3ZpgJxp+yV205QecUUxQRHqsJUy31jbw
p2GsMSUpctdAlRL5prxpit3Q/LE4fav613rLuu+8fu+Vu1z+RuK2NQIzDeZv+TjthXf0WBokISiN
mwKKTxQMZBH8Eb8gh2+T3w7+fO6239HX+g4Te0wZzNjF13wRr4gBObT2c/YxDk5UuC2tow65kjYA
3JYd5oFI2kEIvNHjguh+DZCQ38kJI30QBc2dxb+lPp4jisOHZAXdftkDBJle9Zt4E6/5Nn5W3gYv
sxM/5pbMj1UwOAxz7r37wzzf1X2wHGfrwrsvTRyPvoVmrnFGrhXZRT9vMaTbKm7uZ5sy0I6tt9qq
s/ry9SFDckyPIA0vO+EBEZ36ANbHZ1j4G1/2kctU10lcPiibltBOHWObvzUeGI07s8qHlMJlO6Z6
05GH3tbwQp/9645fsd6iZcXOy8Xv8uSGTfm6nKVT9NFlm966RlBQlzu6Qzt6LmNo3PgARJaQ5Zf4
x9o3t/q9feciaPgn89R0065u2wX451WPy1Pz2sLWnOhX9IkFSl7yvQ5pyxy32K36ZxJanPiMi9+u
XmCT8Vf5BnrpsJSRbuLyZDIMv4oXc+JRetNMX7mhwr+2n+lJuzZv0nU5Y3H1OKE95SB72Pmcxe3t
1F3tZ90BDHcT3gxfOzzeTMGJnXD30W8tvpou1ynd0o/97Ej4i/0O0c0fnnW/38TeEjT+++x8zx6i
zEP2k7LmeO8/k0t+Cp+Gt7F1Zn4lVCiXbId9/fHdwF/s1h3PLPfBw7PVT2QLfYKwGleSy8i6Q7r1
BbeUQHXv4ZrQ92Qj0fWiA1S4PdnNU17g37px3c08g7F4qlRztmVbfumPe+429YeFafUmPiiie5P1
OpWiIwGopC3W/e6pPuoYXZcNfIDCFTbVgTtx3RQgFrw6hsF6IHDjFF0T4V59QIg+jKAiAA0X7vSL
D7K2tgsXvkyewIZMapFQFMWfLR/DltY52Qcm+QChlJ9SLelb6VV6VQLV67eqZpubvNui2D2t2+HU
nLAt34X9epmu47es2fhfuxgNmMsd2S2sx3yZxSTO7m86SaYJug0dATNHGW8aGOT5NhEdpsIJewmk
Bdl+YDs1uN181ZSg7fZrf5HJ9WDAj/gJ8YyRu/IKp/REB79uZsmb5l39Wj5l+2jfH7qMbexdlt5r
48vKPnTh1XiL1uy9E42ANWWYwNUl6aB7jpZfaLVl6qUv+RVVznPHTgmig9cTsGHCPniclFOQHmf0
Kl9WbNODewuzCbihuR3/CG/jM2TR1zGvC6dqmo9K7g4Gg8laxqEsP6iRfPDMtf4Uf8x34yZfxMty
LtDiD9R7zDW++8/ovb+N1+itYd889RtRH1lMNdD5gB1RE8re0DRBjpcz+YjwmaA3ZGgAZbqPHdzp
Ks6VDBaQm1BCtTf8s07/ZP7pfzDNUzUnrZONh+HUn9V3/YkiZ1jeVEHfEsaBg1neSmjBHnKrGUDg
Z5Kcx3ETjVtLJmnGV2/VD+zCsQx0ljxP5l0cv7LuZ5G2wltx79/UK/IzYUSDzHSf4hZjsPUFU0Ix
bDwA0yOjpHDqmLSF+zr4YeknNcgC3kOqT9zcxjgfakrhSI+OVveDvkbLoM249YQNHjfzNn4B/OdV
iIj6V1SoR6bs68LQxxE4ZDWnIUnQuhWSX4Z7pb80kl/jlBU2dEbtnuqZ1aZ+QE13bp5CH91TfCdA
Y2hR3znFgD0JrY2LDaqvKfVYLKCEYCDoRhBrxz2TCuDAk+rN48tacIUxFX/n6cavFh5U17qG39EP
KnINhCBJUpeleGeiZ8eDny+OsGxH1Ye/BZOLKnOKNiKDE8lWOCAUu/jDLiruNpp0W62r1u8RWHPO
8Zmmv0D4sot86NEz23IdxO2nouzz8FCoX5ZqhzSAGtrPHb2d1L4gkGWcB4x0CrLeyWe7wMnM9rFy
NQld0X7OvyQgBrrM41kv7FJ34uxeMC/XZ8JinnlsGhQwvS+clztn49XoGbZ5mrBXhpM2nLIrgsBb
9qmd6zel+sjhVtrVa/JUnRXGNJEt9XcWgtW2c+eb9HHhTPJ6p35J3KrxapyYGvT5eOY2C0oEdTyd
IgcHN3ZMAE3m1DuVAoAL05n0io90H0kS3qfREbcLT70NiuQL8+h8CZavqLrKTxpsBPBFkF1gZj4P
T2Ss6CQzvUpH8bm5yDzM8IQtHl3HDDJ7sefr9K0sHBM2F12TeGO+RYDQOoPPBZl9V552SHHbvxrP
pt9dcqQ4G3gBIW1Cb2dP/YcZ4uz0BXlj1XtDfW7rfaI6mMmMwhvcrAvSoHCbL5Uh3wvGE3M/PJXX
/I8AVPPIFc5+9pHeQATLV/KbHqAJsSAh2uIlPiCsP8EWEdDnao4UBej915/m1aImQ+FRPwobWSb/
Av4rMUMY9OzWF298zCZwJNH5r8liAjwLs3GfhOlkA9C0xUEJdDO9Cm/AyV/QyvMEyABiu9YARPGU
dv+DujNZklzJjuy/9B4lgJnBAGx9nsMj3GPcQCInzPOMr+fxV8Ui2SJNYS16weWTN2VGAga7elWP
nrFZLvxDzbjUNG9iXNnccjaD0RNXztcPmoz5MC0aC2V8WtV3l6brocvOeCrXjNOe9QEAcj0Wf/66
fv9Lwtj/LHd6+Sa9/6f43xAse4hG/400VlCilEbf/1UX41/5d13M+xuLGkg84p/q1991MfqVHSVx
oUlhCRSwR8b0H7qYjfilPFrYLe3QwujQr/cPWUxZf7PdR4gURQ05i3jqvyKLCcv6v7oC+b+bmtJD
bWubXwXBqf86ifqtgXvIdLJzqEK4JI5qeSgJG8GTrMyEVEaTZDgiVrqssoEdkvB41maYvQWnsSuM
8jWGzWj+1qHluk9QHGjX6PQ0/BAVqY3vxPMLc4cHRunvpGwGa1FUktbmmLD9fIBEUXZXWFdJDm5A
1TCKaxaURpv6W7OKzSGENtVC0CzL2rKuOJoIpWBr0g3GaCO6p40NodiGkXxvmrYcrroVeXYyPJW+
gF3QJunOGcZGkCfNM4hM9QadKjawBttx8a7mWGYQUUeq+qgHsRVlZEbGlY81riOJAAxNFp2toGa1
o5O/MK0e4LoqHTXhjHrs4uBGAaqDGWCAvPRLl4Z7ErEFJhVcIJIIK9Ceoz4cqNTrrRTPdp63+bnB
ysbM0ttsv1gOmlOymwf002OGqX1eYyHN2o9sSIRzoYoqCveitosGe2spml9olGx3wHEQoDO6If0K
wC+DR4iM4cnCS84esQid6BU+PO4E0wZdKVxS+Rr04rYjcrS1svYR0YmFug9m61QbNwtw+5M6IMAW
2C7RGLskuxWOSS6WsT8YYH9tln2/I2y53JNylY+rnNqsljhgAyiRchBBsY6OXNvloagrb/OoabkE
bUcLQYZmLE+6H2JoDmNoRea6BE71kNWguXM8R7Rm+aBFaoArRQ62EnYNv9LnTOrSPyggBqCCK0HY
dYyZmYaCOxdPHsN7GpARE86YqGpN0aHR3bLMxbHduU7EnRxYfVFfbbcMcL7YmXo8LG1PZH8FigfD
w8ILspkrVuM2Q3tJ3cxK3iupcptQnw8T3VVauDs31KGHY0N1rvsLel+i9gOo+clm8knKadEP1MFu
rNjyu402MttZ9d7UDpzvbnuaLbapnxZPgnwfSpOrQ5/XWYfWND52rgtYcXa+zvtEyFeMSiaX3KbN
9MrzHS6zdp/72R4L1xBeQZ1IOhcpHzSoK+gzm4RDHljjl5IhRuS5pPjwxiKXj/OUu/gqPB34AY53
RTvGYJKz2Xl+xIY4H9Fx16MtIm7dZk7Tg981bFF7djEYMySLaeujdrsc3wGOC+ZZi9/5tBrTpvT4
Ixepis+mU+NpIvkUuFO2oiQe7KgGZ0qIsi1j+tJWylZjTbF2TjsC/V0YjcnYsCjlKGAB2tjeu9eb
HskWmDvR9NsJx8L+0TpqwC0LBBwIyiLGehVAuKh6u6UOvCjtt9KdJRVLxuS5CcM0HmbnHLISNNxl
Shix2JRsl9r2EHUPWPahMxydsc5Nx8y+6Tlyx+04DbX8KuXENCO9pqWvCWS2vvsA6BhFrBa+eJt5
ffraEwSCAJwTBV2nuOyB4c2t/+KbUKXpSGLHt6PFEv+iL1VWHD0I5cyIkx0xSkrD8a5BAVdrOcQ0
WcLZddesmZXxyHMaGZbI2IAUDCykQgdW6p4Zucvbk0cxl+rItFmyOk0kP7RbTByMNuCobTcRBvug
AcVgodYDhcJAXU4fmiKcaFuNkVndq2KauKJimiQe0BXqI8N/sapGa9yrJPTqo//otGrGBsAyPrf5
hMUKE1pcMfvkhKTsrS56q00WyjKNiotC1L9AQSs+qiCYL7LAVAYV3zvaKc7Yxitq8H9syZ8Uy1zm
f6QFWlAiqkk7i4t1WJYE3IHpfQaz0X4mBBv2IJCIjxVp7cjdMEBnMUHfMg7z7xLGcukywzpx0IOF
rlDCDXOt0n+CeusydGZ98OZODjWpTcrigeKHChbWnDwP1sBeHkfqh2/RX0BMQE3lBvPtaO/pf6Up
zuchlk9NJUqSmSEE5cU0DabL3FDbZxWHxY8Ey99HMuKpQ+mqgjN402S6CUqjzppF48Jsq6ncTzne
AMy3ypwAB3QwuJfEBF32oiTwkKBL39BnGlQxB+g26m6F5Qnc+ENj8p+y5cskq3DjC1ygHSAzdAko
W9BqcP6DNoLwejXn9J4kHT+SyXDuOH8sdwFwx+TxCwNMPTEIPHLRtdHQuE66BltlFLfvUzUkb4EN
nWXN78Fc+h7c+mUQqPJcldb0meXUvQ1OUj0R3OBcCAYbJ5sVvoxtahyo+whOGBA4f+BA0RGU1/5N
qd440krLG6nxYJ8DiN3DssJCuh98SzTbxogZ9nBUQaufpPGJLwd1rFMeEYpOU+PYuudhCKdDnWDe
w9+NSxie0IfbOj4cpKmqj0R9Z34HTfPaT3h1dD0ZZ3c2wqUYbHHUijAMHl4eMpEAUplcjJZA6Qtc
JSDdo642eZbZ/g40wfzSRrmLYnydFI0mz7XTxLdkiEkqlDHqhiSxQYIXBQgfrvuBMyj9FNim1hAA
eHYg8hz8qQw+zblhyujm4SLGdDr6A5nujOTtXqV8QMj4RgeX7BtDq/VYu1FMSXAg7YoVlku0rah3
XjS9T2pZaawdxMv0oqk7dkDULPAnSej9W8WuIp8G8XphZrWBXabseEJT07thx42fzLGMF1A43eMQ
z3jP8wlhlPTQa2RA4fAzH+HRib2LHlIey05Y3xjgOAywUdzojDLppesT70OQkGFiCayLI+JkXyXc
nlQ7U8hbSO9CFt79DvT0O0nhYZd+62CFVGrbWVgtykywkgB18kxMjOhFxJwNyg0ZqxeGfOqxGF5S
uFTU3qTXKlJkp7lqMvlRA+BzmVqUVp8futzxdj3FHkcOY+rMginc9oUyN9MUQFuDNn+MLZpZWN5X
7tErQrrjnd65N1ZAhYjZ6BNpO+fZIEn7LhI/P0AuIMzjI4OTEbiqHJxxSUfwRpM1fA/mFuC1SWSV
PjFWAKaw7kUxX6aR/BTwa8nGDXb4WXtcSdtu3sZWCbW7Up922/8MgVtvAy39jZPG8Y7ODAWCrwP3
SGtG25ONd2vM8hGf1V2cQQepqBNeN2QC4S5Wh7SNzFPZsknwZHadgM7tG4dJq4ziiyOpuagMNlKz
65fbxhmKk+ryhyc9fGi5VRVEV54JybIwgqOwdXxLy2sRJ/VFdX7wWzle/CXhCLw4GXbppmgJ9ehw
OsX+WDKW87UYOexcsnFZEVLdOVv1W6VS1oO28vjhm1cySgG/47G5ueLBNuWkWdE9sMF/EpIUY6JO
MhSnbB4cKMhe9iVnOWgcsNiPgNRCcQlo4qOVpCUnXnInPElf28di7qYNH+uAlSXYeZJphFSMMAR5
Voa1d5RpOO9zSj8Y8fUr99742jagr5K+S8OdHP3HErBSExxpSq1F2xdnGF+Uf5O0SXDLYDZY+FUv
4Y2OPo4W2j6DwslJ5oR/DEO32xmYVMBfTvatjRtS93ZvGN8dvoKjnzbdpZaFg5o9l92G7yvSLMDa
n+HE4ly5ZgZ/ra5eeazdZT0S38a/hLA7Wd4qa0OfcahhDTw64tJobIfziKDejkFxLmzubjbXoS1W
7uA3nSoY5BIvxucq2BZKppZtWHItYx7iVki1zAICOH837HBYh5ELMyaJ3nsox9ywMTgWWubnkXeO
PA+6WK6aPWFSf+OB68MDKJFlTCJYq6ZlpVulDBYLQ2j7K+grf0Mta3ck9WJuxr4Xn3i0+73Z5Hw7
dJ6tAnqq/sBfv4BAnLBXTvU5A/m4Ch2ykEJ12catmvFozdVTqyzrpbQ7SlzTxNln3ux+6LB5zUOY
BhjRvJnyYwTo2TX9VWXkp4Kr1z6QeboxTS/fUlQAp8Tw1Y2qhHDrsUK+War66JLMXpBV8FcdHAY8
Xx0HzpjHvI81xTThKBfMWvVLEMTpzqYWFjcAvVVjGjeXqqLoEdOxP61qoO1LaB10z8EWW4vAe4TW
2U21fjZ+dEP7VXlherSTSENzyzQvef7Z4sbmVjibW4+etHThkgkbHjbIB3ZvLjcxHToncCnWMYyi
l7a3HtCFwkcYT3iIRSxuieeW9zzCehfgtPzg+P3KSZcQDIexojR3G8OiRagiMKZbV26wvH/zgE07
k9vhWk+qeJmK0qGJlJ91LRFNR+0nV8sDwNL1eXYmo61WXAaA6I7lTTk24rlU08GGOLg068f8iwf5
TypZBM7WGIKXQGA0J+SnrAeoj1c2fHFGhGvuw4AWOcAWQWXHxzxNjV0by3k3zYjqzVTCbZcCCyeg
PP8yDLhwl0R5/I0LcfhgQbFj8UTlMSod0sSic2oiWW3wDYKgPLvlkOzzRg9rCQ/lxpSPqZprxuOx
HjJGI5ZLYzg9y7gMnoPCNW5Y4tR2xsB5bE3CXYBB845KEqwC2E5fGyP0vr1uKJ8jkDGQbAZGZG/O
YKpMtvHZkh/cxCnWu8ZsQ1L5fsKyJu1ugBZ/NsoL6AQqkx4poSJdWEQ6W9nACPlhAbt/gruH2ukF
4wtseeh5roz31NDkrwy7/efkTubVB8t3TFQp1yjs2VMT6vgwFVxC0kerKadDtm1yjITOkBeIr+O7
Yi5494oo/HIFnl+2zc6aV5PVLZ+YdaCb9AAtUz0XRXcvrPbZqhP8oH08Hj1zrL6xN84HPjPdzjJL
9Rl1LNEevOmnoC/Gt5KX5b2kaYSRo+ZWB5aS6o/aeKsoa1tHdvPgXXHs1szR3zrkQuBOhL1T4AO9
o/ptAQDhCAkBbdZk0M7dMDlIxyFsBOInG7E3j15L12UmaNvzcX40stAfTCgjAUmL9h0qbeptyzl8
KE13OrdhDXyBnclsC87OACQLDsViiXH2iDtTnVqaeveEmVE7SNOvqO3pVmUg/ZWXWxd4Jf46dObX
UubVuoUzwimFnBDV7RMH9vB7rilax7pR5tsoICYuScssS0UJn1K2tada5qrSztrCVOvfImCqa6t8
fFS0N4I9pQ40crtq65O/uBeefqZUj8wBefy9mLgjY3x2l9KlhDkqwSGUiU9e2KIgoxiY6w3T7K61
4wBLjGOb5f4wedkytGqNqzOoatqk0pRGJnlxCvvxymIj1pb5XZl+sAvw9y98/iQWIu71Lq6jejc7
0KLTCl8WDvt8z/e8O+Jin55nz4mefcyZR7ALzJ6WrLlohPaB33x+yJrSpb6jrLh4irtdNnLtmVg/
rcRZNIXZ3b02T1kkRMZ9bprsxTSJrAEN9xHeK/U1JEDTclCj1Dv6xtFQoiFWaepoV7lB8NQQOd8S
lvtFNiw8wrydoMRTeAgQUf6mxlGufKtIiHQiEB7SrB4wfXJpg2oTBmtES4+CXMZaNVNdmzid+hDu
XH6nc8UuzEVpXKHbNJTr6upa1yVbXMYgYK9O8ti+RSrYOUFCkgPh84dJ5QvbDMNeQ5fUXG8IjtFd
DAC7mur+YHKJXrZwPFeU43hLRtf8kJpN957F9YM2POhrA7Ngm1pEJE3H9t/4JFMNL3XyHUsfi9eM
NbfAf8hdvoiPJgGUXW+SQTIirKyVK3PW3B0GCG7ADIwQj09hZPZHNWhzi5pl4ZOYjcNgxWf2uP06
J26D64nYD3z3nD7VIJ1/g7o3CVT7/HybeSRA2QWfaCnBppnJOaUWih0+Ay+7RmNksc0LO+w1TT2t
tLS/67Ck5nigvq4aS2boYpbu2vJ4b6O4yj+oKJ7OZtklO0HCdUmTSHu1xzw6T1POmzrmmO7zKd+o
MsQ+7dv9Fzl6bPYWiHbo6O70NFLw8E7L5rDJRVjcFS1sYgEjpT6n+PmWPgWAT9Ukpy0fECxTOPx+
aeCY/qKFv7Ai+JZ80k01vjSx+8t3xHzKxnnYixBZZlESmdo6WeBuIgpr14LuscVjvD/rmj0vnIV+
Y+R4fnVguDV6zlDleMNzdx1Lw3hGM0UHE3p4tuMpuoXw9DH+FvbWbNV8acNcR9CwTBrbNCQkInqw
N+u5PRrwUV7Cbh5PXkJiJAVhsBjIaxJi6om/GrRIbdqcryFEMLKqzO2bsexB/evi4XqLCUU+UDpN
7NQYdOaEMpBK8uUTkl2KxhrMfNoDghJWt03cdni1sD+T6ZbSIM7jQg2ou9B/Jv45rY02nDGyeA+Z
M6EoiW+SNODKGpx/D20XbQJBR+/J/6lwRaq9JNtVdPVSmpIyOwiTayIC3Q0Zfqx2jTtiAuL1pYwi
NtOtCBhrZwGDMKCqmOEorNeEvXDHT07f/NAZyCeuoZ31bTRteNdTAvGRL83w+uglQYoq3K2exvRY
WdgBTfvBB1P1yC260og//mjjr6brN8acMn0PQSou3cB9U0yKG6Xhjje3M9N1RhzodwHB6JcZWYpf
hmN94ZM1Hm9N/6wIrZx6XmKLwZ0AgqtD+y0omNQhx8kns3J6NupjsNfaQB7vFIKxZdJyRROt3MZd
SBYVCAqFs80zZCeM+zydzKn2uJAaQKP2xVemwTKUEZcOmt3z96YfId42XbHMKjob22o+kZ1jPqEh
FpmR+g8KN3dcbX+7UXcy4qZcohr9dGt4afyBEyNwaus6k0XAEGhVWPqHeRPGiYndaU4gNoBsoU6w
3mieR8L8PWapiTZgkMNIC+6bGjnQRz6u3FlKDPrFoYweH4rUeBYla0gur/de4z3BexsExifJFW5O
0PQ+s7j6FcD2QaxwLW4gMbh9JbKnifa5h393vHGNqBYKMZNdvWxvRkPWe+EVbroc/ARXFOmYDdl8
Rl6dMFfprPzTplb6PsfRTtgcmloii4cdok4PiIma9yhi7M9lzdbftr6niuOCwdzecmzfRoUeIUlk
rhDTznNbcQ804YjvIYE8Rz28toS0GU+y+VHnwfhWhbJd1Sa1jAjm4VLXKB21MUfXegjLU2Db/lm7
Uq8rS72goQMYhfNWGsarPdn2xXcrFvt0MPI+RaCZR/dKL8mRkNN4QbZxedKYRanNOwOvTn+2igOx
c8px7cQoCmTLGIMIfOzLgImU+hNzocahX7c00by4ceJ+WRYQ70F43NyIW+/JPTdfshd4o30hGLUp
qdsTFL7JpNbHeUrIvdfVsFEMezt/LgwklElsWJl4V00q9aidzCdIljhPue09Ci365sW0O5xvZTy8
FIqXcphdaxGqoH3zY8wfjEJkeZPHIasSYDSZNaCu2RlxCmjuoJwjg5e4EqLZmRNcY1D3wzYuG4Le
HfFRKlPUl2shsBYTFogBgNmisnLjR4Mk8Kwdg3bnjAe485DRCrNsrgHwi20DyvEM43+4B5YHl4n4
D05ZGaGiTVpujLn66zynbhxM4nVww25NlqfeQfi27yyiim2JYHdopRPtWk/T8tvY9j6zEIP9IjkN
GgrP6KJIq4IOV8vM/FOdDvOh67lM5vy2fs+ugx+PpDY4aqdZsGkiBWkF3nqk/PFlLELOtbjTGyMa
/Fec3yi1MejEeQpxu1hzPdwdzKGYpKAjH5tUtswSPW9CP1k4q/4C8/nKPsNw/AukOmAZolBtwjlt
mUtuyBrXW1xq7nZGvRAsa84swRBdKIW7pIktgnUZYaEOiubTaWXxzIeEQtXRpTnL5auyViMqEjxC
ZO6mc66mdDkciCHktPB6MXzy8kyfBlqc2V2USG4+sKar3fjWEUHCp48NVAaQqyK6oOvSl1t10b0t
J0K/1CBwiBk0VEi3giXQoa6TT4vuUd/eOj/NnorIay/8RrgfNZbPXTsdeygJNuomFIWCr/5UbHuo
vguvTYtzXxKrxW/EBM+e6uz2WX71Wld9i9BA8UTyGF9iFQEPbF0oJUS7djRQOye2LkQT3Q6IOBno
H8bUfedJlTw6z8P6DWEqDiCw6/Cp1Tiz7Af5rSz5FJIKstnJFcAGkhkqNnOTt5pNAIG1AC6eIv5S
Zj7Ez+RFsWwE3IR2biWeoU4MP6uM5q2p9wzUs/rDEwwjC9Ou6Eftmh9z6Ax7xrsJMZJLkuOlzwTT
rvR/FWdhc9sHSYjjCjJ7t2RYnca1IACH6Yz/EeJNXcM7Jys7zFix8wdhm4+fX5bPLJWzl7gKuP97
iZJ3BnutTnlW6Pcpdvw6WlZBnxfLhs+mhbdotKOlAFLX/szaDkXFEAM7GNeOHSAYjtfaH3nVwUYl
LqaqHWCzkgFL1bTQ2V0kfhI491jStoI0veot7oWhL17A2Yl61WXOEGzGwqJhfbR7nLdeZLfmglUG
rQMiJeEbDEK+NG2VFpuGCovXouYLj1JZVKtxnPIrm7h8U4w6OBiswYJ9VOVRi92m0dOKziX3q1OE
5TAWDvx13kGB5NtDHR1/0O9dG2AvnQ33gDrWPXNkoi9YLo48IxMVjp0qvRlTE/50bO+5L2fnx8Ry
aC3CgXqY3L2SfkWHpEEiXTXsOl6iTMuBl8CfTlYxgxXJrUbeDSEoGZppcd2Xaa26k536xe+Cop9n
s7d563smtmFv+I79XCeB+ojCQZr7Li7j55gBFs8QVTJYHFMXmPHsFf1FDX04E0oLK++eKLdG1QFT
Zn9LZWCAGuhma9bKIxhPpRdrBc5fxtd0lPwQAVqi7OhWJeWlCVsDRYoM2A1iPwii2FFm/xp6TW3s
01YF4c/WUB1DmsHTQ5fRxIjSFH9EH6h4pxU/11mK/qmfgmhLNRTijdU3+efEx2ujkwQzWdbaOPUK
eHcYA7qIJo4o6lFOjf4eacPe8AMTx9Ywa/xhwEp0Kn6pgQP9cSTaNYU5zH3VziVNd7EZFfZjO3Q/
uPLS3ybrx5a5SVewZls4hCF2KTupIcagFhfzAKezUlSgR3SY1EJlS7OX0x+PD8EtEx5NWdgK9CtE
MPVMzI48BuSZ+zwM7rtJ++HaMyIQYEPCJpd6xPAEygbWA/vqn4VdQh+hf4OTq5PDdqpY1bJ6tylO
AUR00qbnonpVKL9k3ZGAnH6Qv/qmynZ9xXIqGZp31XccprI62EVFJL7JmurejpSTk2GnzjZMzVXT
PK5XQAQ/i2L8DsqmOEbaoiQ+plUjTFzgFD6cskUUcNvlhKbULOSyKeIWSbge9MH0e3db5byyQ8+t
N+MpWrpE8J/p8ha70NDFGQAij7BBIRVMhjZfaQvbguBmcI54K/eZY72nYyi+CGpbP2LQcRuStuF9
7Cd98Wr8a6XHLqXKafPq6WyHex4ndyfp5z27mRvXboEZnmLWLZ4E/ogp/jmTTGaL1fVwFGQk3R1P
v3PraBB81RhTn92i0++EofnMRhCUV51REqMOejwMEaU3S44o84JrRhKDKvp3t2ySe0AX0NkUY7/C
9lCcpZavnEji/sBnHjq6TvCTtcysggIxdobyUYQaP1qNRUsg+yFPz9ouyFZ1B3NwnJuR0tA+9dBQ
K/PXOAUD8K8I0cFCbT3k5gyNUdoe68XIWtsF1DNImjTxJkGOKwQhrmLrtjAtkzpfyL+J67i7xtTh
PiE6z8QtK72ZObyWI4fuWzL486Z1SJYHpDcfh2OwcHstXui4K5ZUIxb3yZEOSJqeWAJXm8dLl6SX
qsAMoHVYQieSvF4BWGZOS0nFJEHrc21VYo2w9KOmJ51rKIn5ZerW4zJoe5a7E9mAIrObHa+X2LGq
tmEScYlPeRBpnZzdl8n1vTVkDtCOmuiV7Lq3ME2jP20xWi6mVJrpvH4Ujxxw8WOsZnkbOAKw83nW
vc/b/g8+hfFP5RXOLjNAPbDie1Gyq4B2+OPJELxmFIK9BMK6xk5nv0aev+arABVVyHSf+B52R7yN
rqhwHPJrgJUCQfGJVRScehv/iTRksnjkWV/ieCKdk44/pyT87h2J6AZHDp5omtw1rapEzprqim7Z
D5uy5nLhN9YpcMlprxVVUUdvHHERV6qQIOcfgV2HFWvE93NXixysUe80bINHdgHjCAvQVMCTElmE
xySIP9wwDK0lFpH2LSlSlGeV2HceDeyIlUoA0Wq9o4iZnFZf8UvqZ+fU4R9D9LPFxs1nDPAZnk7T
nGFp9pkEWVx50PWgn3pnT3nyWmXxFnZvvZqkOXzz1BurmRvaLS76ZN16OE5CquQo5aWmA5oVtI+u
Vd8jO4Odlg82Tw+KlqR2Xt4CIwlvrIqGu41Gv48aH8N923NDqBISLzbQLMJpUS7eC1YJ0Py9D7Px
9cHxPXWsi14RZg7C36gf6LEhLTnWko9QznKlGOzwV6EyohF+lM35yYXBuW2Tel9YvLPE6RUlAEYw
NydcOHpDg8WUbJqI8DeFHjF5aWJqPGWsq5q5uvG0+J9tC/Z8EbahfKo73SLnKcHi3pAhiDeWxztv
Fs7eepBcE0PpnaHneFnKuD1pTdHDWwZ46mDOAfkat7a3CS1568YT5MXatj5DabH9bc26ZYIAZObW
gZK/UFE+Vw5BBcpSEbFkYRrTUi4AHR3mCufGhg0JNnDtzCcqJHE6QwWsoUbMWkafsYmaTVrQGKNh
29KE2P7J3I7In2/hbloMU1rFz/SJi5acYGXfnQJX3gosfQcaqWeoMd8UYW/32XKozTkZgBuY1Fnu
9tHay8CWz8hWVKgcimC0jfsgoSefuwTX0VFlElYmQXnyCnUSZu2PdhLKeMJLlgbPrHIHeAiVUu3P
SXl9gg0sMozsYzYqn1SF5YJ5xNmNLm/CC6I2wgm/vdK0kj8hIC+Qh5Q6rnif5p3NDfbQ2dWcLaYS
WUP1VbbSFC5fcjHOS9PFeR0hLt/QY+B8W1gLj3QOTheTd34Xuk0d7iefhphVa+GeGb0yWFtVRjt4
h+u9j0xv1ZnKv7WYf3Oq0cl00MxsJbRpePIPWlL95ehJftuGnTqIZ0Inqzyext8oFNOvuRysQ0vc
+ru3ZOschqwo02sxMWxtcmrd1WEsKp65qbHFrzIKjWVZEExwcEaxsvFbzJx+YgCQsIfpjw4Zl0al
YJCPE+WMC+oABvp7UBS4JIPgBJQj0UwWBpSK38XM+mmftMAF1wnfN1rYxbw3uI3sPNXyz9JV4EMi
d6rHh92D8hGvhCM8ij0cZr6NhqM4LSiThMO4YJb1w52d5nX/pFKjAQfY9JElwHrpR8VRn8Inf4/q
BoYn7gS7TH7hBA2R2NiC6ql/N4wBAgcyLV7O+on7Yswt0QallLCL9US7VjT7JT/aNmu6HbNkZMcb
1227FyVK2n8xG5o2Dn5cIwELgLADZMGPKYyK7RSM6btTi8ZdtWU3NivH8YcLAvfQGPzfqTZ+CWXd
QlMJvlgr9J95MTsxUJlHsbb00JSmlUX9WROui0llwTtHZZq8Nw2jmGmqJt1RQVg/uIOFT59171Em
wpAPk3thpvBTmUCkDNp17xb8cGKacJM7jiLZkhso/d64/p+HL/n/gzn7f1spEBUcSj+CoP9vm/ax
IENV/GeT9j//pb8btYX1NzgEHu5B15SO9Vehx9+N2oISEEsRj4dRIEBpaDzS/zBqK/k3waYED7Xr
wjywHx7u/3Bqc+PWuLQt4ShlKetfcWpj1H6gCv4jvesInOIYbOxH55EAiPBoKfnPmeE0BtY26wRw
YN6E1xGT0qGw0mwfKpY6/twkLJhXIcX3i2AqzE0vmvTNsbEeFulXP8mD6NpvzkRvbUNFW5dT2QI1
7+WCim5jMc6OZGcbosQ0alihh93REbwNxNTvDvf1wh0prDQq+FxxO0O1898Gp18FmkM2rf1rjiOK
I3EyqHoVZB4Cbwko6Ul04zUzp2jZ98XAPcc6u3UkbnSG4Bw4jHEdHGojfB2j9reIS8in0dBx+qKS
GTnaPOKBs9CWnfA3CJLp0P9hEY0JdXXJR/s0OsmHcKyDogn4GKhKrtqs21tlFqyJ5J18cJ3LTpcv
whTZNo/TDm5MoOjAtZ7nphJ730hRppwPAdzwEkX2M5fJW858iw+RwOzkFcWG28RTU47RGmt7uKmL
5kqvgnFAwiV3NO3i3iD/akk4eXG2dpNm6xQOQVpgfAvurOSi9FvbsLYH7lVLMAKxUy5jihIWo5S3
IBgvVdkDtC5eTG9aVx0Gtmpc13O9j8aR5Z7cu2Zw6k25fkjcA4m0sXJpTqTCOYszUrPlPU18/snK
efWajPixL8FHecXSMpDXhba2Xla/ilEQXvIxA8wiP0+KpmeIh2ujQVjxJb+YIfiJGXHJxnaLmoWB
NA/FPqxKdxU3GHhC/5bhAszxWqF3zhLLE9+qBqOlrep1HMZrjEkZO490lbrJ3uiCncgrhFh9jlLW
RqCq8ochPYAXS0V0cyyr4DiUPrmvGDOoUTM5Ok7xYfFxhmjRtiju1bK29Iad5u/I9dlylPQC9Amb
/ooEZRc5Wz/ufvbKOsVcMploJpBvggBolmwV8hftEunWFDhZEeaAPNCKYsrpOzWnLxrPt0RuGlBp
+QkE2pvRJNdMd08V1IKk6fECk8xirkhGuE+ifdxV/o2981qOmzu37buce7iQFsKpOjcNdGI3sxik
GxRFScg54+nPgH5vWw1S7JKud22XvV3ln2iElb5vzjGbdR0p2xAxM5Drgiqnbn0tk3QulyKiylTJ
kRVCeqI+RLvU5he9iWRcae6GTt1Tpj1qpNMaM4GXSicdFUq3qwJA/Ybv59HLzCtUn6XLDgvcM4tL
jEIMHNcMlCYAZtAKehIZrNPYd2CmjY5oZ4WSmFX86brQ/fsim1m2Ocu/9wQgH7OQ2nwtQ4h/U/Cq
q9LjmIFE13zdHTv9dTJNyO/NwVepCMl4Okmw+EScT/LaGuG9qLz9YCpHTYxHAL20Bsqd6remQ5au
24twy8J3XWVkrcfDrS1hA7BGmyyV4SFgU+hzWgtz7b5U/VsYPnecfYm7nYu1EKJsMrrUaNZ0xcrG
SkjSAhFFUIr9pFEGg515pdfeC9tTZAeYsysIiwgTOZkVuynK9ZVMfreQ5J0Sza1mW+y8Iv9mNsme
rqWa+HNTI7/vFemi9ujyIGf03aoC72IBSfHjFkN9Y4BX6WeZUqoTtl11e1M3000xPGqyf/BIWKo5
EjiCM/AKwcIn/guMldZcj3XrcET7zCfqIWdXr1JTxy5clgJBdHwsJelCMbBEkm15XUZKtjcqikIo
QcqpJvYhve4QO6Ayq7cxEU5OIzcpDXhZbHsbkvRUBA+W1NMVZz8W209hpLmWShHYpDVodeEuPfSx
axuPNsQ86yG12KCO6AULJQCS32u3Xciuwp+6S2olQODUR+RE22Zm/1vjKwpy4CdImO2x1DdhbaNv
bAZ1rSSG0/gICIfwSgYTMfNXW0cLjYNmmJcpnra8xZWpMXRXlF9dbBdYu7MbUzDY2ililKggT0av
gQVSa3vRtp8hJ94RLuVkarpTNOMGhdkTJaXW9TRROZ5f2YThMK2l+lUwapxypu4bjbNiq/ngGgGu
3rZD9yUlYBNSIuktVWU9VH12axc9imgvF44BzRwNHZ2AtLrNS3mTTmh+qVGTrcB+safQwv6Wc7VM
jPuukeyvELvppQzaRS9nN0wFw4pn/WTEynTfDcFjrWdfwfAc7azkTKHe+GnyzHS+rzx5n4AaRhCE
UkRpH+Wq3akth3KvrfbmHDfQwTmkaagSkIM1iLWjXwkjwyeoIdSVOd8gzv4qGahFSEUAIWj2LmkE
l6NqvSZADd2O4CKC+bTHzEgBlhgJwMWouB56/WiNSeWw2//RK5ZBuMpscC0J1kIW4K8j0+iOeel/
GXr52YoQHukp2XWhjZpSpThvm6/T0B1yUuhDje7vlEnFpugImraZGYBiZU+ZEpUbww9vQpD2qSx9
7xT0nTYMPp1symY0oG0b5o5M41tk45d63tykSflCOfhOnRSUJhblW0U4iA5at6mHg4VSBYgbQaO9
QuE57Os1KVu7xjTWQYv0uA+VYhVp6jczUm94nQ9MXNUxjotdrNFG7jyrcIqivTN7BGiWhC5cRgNq
U0BzUGV9H3zlvvFQIDVSd2js4oqlAwB20Vh8FviDI8SvDSyeEhdIKI2EO0QIBmqr3Og51XBLv0gL
C6lZTK+eYypO6oQOsV6i6ej9rzU9ohX9i2uo4K+1al0EtkfFL5vwSZARwGTDwZYMgCdQ2JHTTDXa
FYQBeUBXpAjzu7BInxWtbFiz1V2Vq74j2WgDJqNaW0p3lc5brqY9qkCGkrz+IdnaLp8wgwaZ9iPN
B1LArUNnIZZNC9qFbY8uRe84BvtKvmrVVrkMi88G+O12CpzQKN0x7vaNoJDT2KSgwsexGxzopjIx
PdSbPqVKDkXSCexmT5o68Yzx9CU0rK+EcjeO6bfWqhUyUR8Rbtjpc+7xngwl4k/j6yv6iFcSv9Sq
HhwwyhwCjjiOand3JNwQLhKlW62wgPUCOkUArh3DOtVp6RWcDFvywYc87eAB05W2U0r5AP0gHPaX
yZwU1BkCt5pWI1/DxQdr0icNInoAW78fy+y17Aw6EnY413MVB01N41RNSPUn6zdKg0wSr+AnCam1
Krxoy0TW0rTWLWDwYbn28zx0QAN2lKSSaENVF7kn/EenEfqxTEm4H+u5f6hczAxIB4DlUz+U7WYi
vnariUZ1S5UUmrRBzhyIhHmRojXGFFgUOi7vJrIw7EDxMgmbKmj/4EksNvXYXDHPHTqtOzKTow1T
w0tKVC8mWQS0gXV5RZ6ZhMuN/VYTURIgPQ0IvLRJYeevgEuLdVkn11QCADEJ64EOx53RAliaxktc
DUcgiC9mi5O7Mht+jYhhCQRI10QDYZYGBVglsP/O5HHIlTMTnoxvfi+01gCzDKYmgjXVs+KSc75r
dZKKyG5Y1V1/LalQl3tgVM3AxKxk8lUP2bHRteZgDY25biXpPu2H7Tg0hxRMF24mKmKt9q0wdeVg
Dv39VFgPtU6VRrJ+9JNuI8IR6LyKTZN7m8Agx28S8KgUew4Hlsx1krKEaxZ8zz6LB4fmHu0mOWfS
GfvPI1LDVje9VWD3x7GSyd30mPGbAnqEMXp7Gs53/dglbJKRYttV9BIP7VFR6gYTHcnnEzQvw+RH
1BFtEi2op00KpTamiunEZXvL1wemwFO/NWX+4HnZHqmHG6XaGs0ltghi3S0Lh3iUlJ9AkRXreNQO
tTo+SybBMBRoEcYO4yfVq45DpH3CgkHmw3RXZ+2BbxjgjNx/ouFWOhgavtZ2d9nghpvT4S80NM00
+Q96oO19Q6dY30TsuEyC6MkDotXe3nSJiSc8lb6reYk4m83wVCQ4CyMbHHIDzyDpDohQybzBaclH
jOOknTMbExBBcezthGTfqGA/mtr/4WlBuxUmHCtWlUhCzUysuAC61j/Flh9tEz/90krxmp7UXtIz
6yhbTbpNm7gFn2Vc6XaUrHl6FGGnjR8jiCvFjm3XWiuC59wcmHXQqe3lBEsDQV7dxsDqtCsLbBEr
ORD7QDBdI25pd8i+2I0zrV6ghpfXjUdSikZ+ATL2B6/UD9jPED2E9kvXsnHFK8QG155rMOKiaPHX
ZEktbULiL9mmyCN0NVrUjc2nWjf2xTCDJ6EHQrnpx2fA6SpOenET6DQWxhonlU1MHP7lJ61Jj2oe
Plplhrve0tZerplrgrVe8BLjNUNA5/xs3dKi45+q2AZCv6i0rNpEklGQi0l1sKySm24KaycMvAxy
dhneVkH0VVGD6aC34iIl1MPpSqbEOS6LUHBkihEtX8/gKGr68pUWpDdBIF4aQe0tNKMrupEJ7Y18
Iwk0IPMVe3GLIhWkv3Wls4tdRQ1/ROezkODjW/mzqtCd91J8M2mgUSAS6O0NDjNGpzlpGj4wXF+J
IL4Owvl8UaX0KUYaG0TIEN4SQEd+HbXkydBg7lXoYnX21pxgwdyNQ0xBVUrSDUxh5Uug5DDSgyJA
8krg51RAtRnjIjmqtvKiBAV7OIV/Kg1Jfsrr4L6ZfJgw6OPIybVcI6bfZ4wIi0wbdVBEYo4eouw7
jpYEvPqWGp2LjukA8gQ7X5h9mpoUdlYQ4vwC4+qbK4Wlk2L6NytfT2PkkBYALH3v6c1NQbUTOQtR
vr6+C7r4ztCuyR8rnZLazUqF800y+L4oxgucVbhRUS5KltjA15/wGBiIsKWeP189Zz4SWqoDTIqI
2NeGBCC7QbfdyM/geAGQFjqoe82ZUm1vZG2z0q3yaSC9xYEA/VjSTI00zH/M3l4/XuXopjF3adcq
xkHCzLZ2lu6HvL/NYk848MmvppyGZw14S2iXtEZXgZE91Hn1KS0EoaX5o9IrgHWCBgRXvWvpowTB
+Ikygo7Usb4xi1BhZ6KyC1L7ZJ2on728QfRfTxWH3fY5iq5odT1UqZBdn/CHnWqMaH71i7LmaKqz
A/P6+Rgf0NQt2hZZBl0ebzJUR6DdTqqearmWXXTIKDHO2fR7GccrzQsvGpUumPeqqU+kgay7qUQq
Nju4/OSZUAr7Mi/Sy65TLmSMGvSkveuAnIe9sDwSkTC7p6PmCCP4XpvlEUm5Y8jpVio4TSMMOUKa
d3RTWrHNfJ7Sl7K9EcUL+H1naOLMNSUaEQV7EjmSMWPiRgcPu0+bK5x05kp4+d3QthM9fNQxYgju
R82UDnLfNtRaacaUXcden/bqCOcjj60HrQalnfI/gFxcKehb5i3lOtHyb2KiS2lm01WFW3JS237b
VgXUMOWqqIHke93OqOpPYZBXm2x8EZF4MUvT3MfDj4hQrohKQprJ12XRTldiwjGRS98UftGTDrdT
li0UJRPQsCb+lqMLox06dlfjCHBK1w1HNQJKbSWm+SaMVCiMwKYL21M2ZozoZwyo1EXWSjIMfZbY
S1uFGp82a4HznIFikzTzA+eFzyObZfNq421V2l6XnbCkC1Gb0cFoyGgbFMoAWIQA8XjSLDgR9/9b
V27G/bf/938UA/LG72vKly/Jt7B7Oc2Vnv+RfyrKJkRcYULv4GuRNTS+/0Himuq/INoacDxmcP4/
ZeN/V5TNf0FD0HQK0ZqBJJRWyX8qypL8Lwi6gsBpQ+j8g7RH7D+pKZ/iIClrUFDmKrYl26ZlUVw+
LSiH4zCGRt3ILv1sgt9zuv6OjD5ppSSAasyqCg+KffzlAd38U67+FYi7KGLrlCuoh1uIqi00Zqq+
QFF6pIFmMAXwXpVZ7CoJ0vQxo4fz8VWWtfJ/LqMLISsmeg5DWeB3Fa8gtqEPZHfOZKWCv9a8Hck/
A9BYsOXh5zx+ipNdgQE/uSindWk7LJNyjDNkNfr78gGcoWReGMlVIbkeJ87GYcblXzJtfB1TgDMV
9PIYSy5KFHQSCZIEZY0TzToqV/BOzXzdd4cZDlFRv15pAXBChx3rN+0FcC95YpK0lokVAIQCkPR1
fC17SCAuml8dQKWhuuF0MO0jCQ8Th4ihp7vvFvHa7Ji6XM/5+Gm9+Q54J6pp0MOA0Tw3F06/g76i
Z6x0fAcl20sipad10MPJJ73lLhbM7GLyB2ecjNuPL/vep6Cbik1TxWQK0xaXTbICLrjPZYkhGjZo
Uagv23VxBrGqneJA+cq5O1OlBSPgSPPpLWDGHXv4gdzKCb8j4QJuabp6tg3qy97O2Xi96saqIOrJ
qF7S7LFOrhRxneZzhNrG4vMfqbA6w6rS9wpkBQD3N5X9RLCuw5xvqheKibjiOqSe1E/UTDnEaA9G
ihiz++y3V0P8tcvOjJ93b8eSLUPn0anzKDp9WdUYmENqkk3jW45iXOMpdLD7bQL/2I8y8DgIntHM
B00cWGzukNsr0d9Egv/Kl4wV3tpSEkrlTVAekulFhD+kYN+VupuYpDTVKJeOSVWvi34fl1RtXLaq
tu4KjZSXarYs3FLiDAkOM9v9x1/DgkP08zXRWZNpofERKtZiYgAH5A09Ynw3gYuz0sppg2x8QHLk
QdNvO0ZLqZ/57pWZsvtLR+3nNW28GbZgkiYEZPEsNTGlWMbERFsCQGv4koSxdxVQKwAPwWapU2DT
xO0uJw4OXocWbK3JdD++7fkjX/wE3dQNwxCC4hGNotPXmaNjNavMGNyWbjf7j6NWV1TNstd+bOTt
n1/LMmk2gJpiuNuL29Uls6V1yARihZhpSeSWLdPE1ptjxu3lbvPx1ea/trwzG3MXC5WiIhGbh/8v
iOOxILudIg1c6kY7kmAH4QP/8SpVOfBQ2XwkhdyJSPG2IuvMkH9nYmH95KjP8s0iKxbr2jAMJTkF
RHKjhwPmqjfRduwM/8wa885VWNhtg3GoyApQrtP7w22tZjr36AYNauw2o1nj6dp45vtQ5j+zeIxC
Nm2btQxWmPxzpfvlMcahlmdaizuKcuXawspAMTpYa60COxThN7l/15kU47kfcDVJTX9mkn5nbRDg
v3Ta3yzWzDendznZPepZfKsuSqjZrPRSNhgw5bEDXFKP44UvON2Z1ZmrvjMZCIXdAUVZmasudyYo
MTFBJ/6EP3yIt4GqsG21OdSD+8ZshRTYK1Yff63vXpFZ1ZRVbGWyPE8Vvz5mpYx9MqknN8rR3+sc
8dENeXNfPVWcQsLQMUU0Iz6+6DuDH4wbsgH0Azb/N/+oXy5aeCmwp24Y3VS5FhVQZd+AMN/Z+Y+R
QsVfXAtOxDzuGYzGYrX19D6Q4phrIZzf9GMorfMBPr0RgbEeJeXMEHzvzriSbAv2uMw2i8fpNSGq
Hj4QN24fupFjpA4EyFHHjk4XNMSPb+29kcgzZKdn8C8m0tPHSN9uwFOCFkcNwSmoAynHIsEn+fFV
3t6SOutCiJBAOo77dTFTt/7U+zJxdy6cRh390Zeui7+OJCjrqhaeWZnezJ02nlBdt3VL6Mg9rMWH
QY6iVzAqZTeSw4eqirxt21Jl6WP5caxtoE9d7NZKT5Sq6M68OWXeD51MOFzbQJ2qmibbJWa206cZ
jCD5kLLPG4zwdaqoVESwAAfM+W6dY5+US8osAGyx/G9gBgYb2VOdrojCMx/smxHJ77BlYaqCkFZ2
pou36g3AK+q+kt1+ar6pjI51Ievb0Yu3sUr1O5TwBHz8ht+9dbajbAQMTkNCX7ziqLSmdOjIl9bI
jF7NDtC+tG+jKKP50YrLYOgvVNUXjk2HFv2y/iPr7HUz97XP/JD5Qot3AKBEcPgjypDguMXaIpOT
q5gmmBQkee06TNFD+Kp0IUclOABLXI8wPleI7OptNTlokrt925CtbAdXkt4FZ7acb5YAjpscEVXB
NKUzGy+WAGI98Kko0USvofBR5gfzXOyUxAyVfWUAQAporAU/Pn4E+ptBbZuybquUkDkacNZdfIaq
bxDAHVqjK88NsPRHx/HA95/z4jsjhi7lXKGCP7yWgnVtbOzpMaV2HV/J9Zeke2zbvSp9CQD/A8mD
tHQbzqED/c4ngiyNCZ/btjShxHdQK1CZdQjqyb0XQC9aF+o+9x+j8XMXIHi97ePLob7++NaUn7Pf
6etlnztv+zRVZessFt/ZJNFpg/DEYlPtdPlC4uxpim+jdZPiIarqz2UGUsK49igCJgfP4sz6CXo2
zqI04AAjrqr+UYF+4Ze3Ov64sHk22m1jPlvFLuNQm1ORWo32piy3ePsgx9IOSxyQc4Xk+OvSuPH7
ddXs83oj+o0X7RP6d+pt1t5KPhqKy049aMVLnl2Sa/B5iHcaYknDbY1bTYHD62rPw+dE3bTNUxfc
J8kVdkvRHiHeGgIyrgieh/C5m4DAYP24n/Q9EheEyKQdQIDpvfV4N0NDKAH2u0xucKreNOQvkz9Y
PuREA+I4yD71r3MrN7zLPCJSt2SDe8hLH0x8N/JNMF2xGYdXhfOgntZ24SJS45AttAPQEUvQoINN
jxyofzC9+7J1LPNodls2L5K1nzeitGtL84BN3ZJ33WfwcQPUH5y3DXElLmk2R+E5KIFklfYc3OJV
ASVNuoC1FcHQVG4CL96EzX7qvqbBV9RBo7nCMihPO73amCk0ZZjPioFWXnuRjctyH2PPp8HQrb3h
QLCPIsgx2Q8znuOPp0u+KdNCncimW+bAezptW6xNaUYupBvkGv4OBVZ05UdrX0rJwUuI9WVWP7Mi
vjdEDXa/wqKgo1vK4jwBUyOvqmHe4fP/OGnXEZOZwFQ6M1x+1oSWw4V9mQydlnUJSczprc2+PRS+
5uj23TUW37mSrBIaP9OXp1ca/pb8pag+je3doH/T9O81VLWO0AIQaqq8D2qXFlhG7x4sXOe21hpI
XBOuhb3tZ7pI4Ci1a1jPEUzOrF133XNwO7sx7qRDWoM0X+Xr4JYjC327lk0gIHr/AmkMfBZjExyQ
JgkXiVnOHy8de4sJ76q8V0k/SBwDWHjopoQD3VJQyG3Yklv/qkuORbtLtY2drvYI2TL0k69d88kK
7zOA0eMPum7yGmcI0HUojwx6ZN10oLA+hYkji6dieoX+JbxDDWu6c63xKoQVVUOKeq6qqyLYqQr0
Dnfo7qkHWOaqwVkxbNsJqcklDd+JbHpQfIgirIu6/ow7qLn1pqc8eUj1YaUzyjrlC+IcuBD9RaPg
LiXxx5BeYJvoxbVWUwzD8V6VN116kbc7VKPx+O3jN/5mp8WJUWapoUCpG/N/nr7vJm8Ss4QJ5vZG
VLoi7F5FRcVcEvph8vAo/fnVFIU1BgSzxYlj8XWpRqbPkldyE3vwsDo1PBSsRKHi+XUzaJQfX+3t
eY6CL5Uoywa1zIi1FzvjKq5nzfc4goKzMHOlAFd8DUIFvAI4UHx5RmwOELlIoK6Ve5xp4szyMz+9
xWhik8xOVigWz/dnUeSXQwf60zxoY+53mGyW8yTE9aza9ZlR+847VG1TUw3ZpFYNrfr0HaqJ3Wk6
dnU3NcUmmSrTgXQFXYfeHf6dST3zWN/uUeZrUcWZFdJUHBYbpqjM7bTtCNSpcgPnrnRhy9S3OIaQ
K5G5XgaPw6SneWbOXd4kuaQ6pWzq8ZTjMeot59zCm0oBcs1FnfK5yHuwhNalOn0t61A6c4PLEwGX
4jIqG2KN/TAQqNPnGaEV86GAUG9W7PaSla+IMQ4apf0wW4hU76ILK9fUwnHz8fe63IXP5XqLW6No
j8mDX3F6XZLuNRV2Qe1qSlazzSd6q6HqYKkmYruuv8o6q/vjW52bJprGhK9RjV6uZB2K7BQ7f+GS
KSu5dd9dlhAyOW0xqZWvyWAFyDYS2LJmevHxzb59nyDXTcOi1MKWk7PX6c2GCHZyKbZz10aLa0ZE
W7c5e5lq5PjfTPbdn1/NhkEFU48GjLG8T1WjN5pIJKdIud+uZRAEVonGLALGvsYsNJ1Zrd+8Sf4g
o8PUeIkqTaTFzQEibCY2lqTWWENFy5y0GxO6gVvCtnGqov0Rp3l45lX+LNT8OtlY6lx7pwTAptyk
HLf4fKCWSUreeqmbWzdTuLFj7IHe0aoezFK7bkknkAt2cGjAKgynNvEdeEDTI/8F88vUf4njzSQR
mUFIzJege8C6BRNlE+JVE8WxzS/59zGP1r39UIZ8j1gE+N/axU2rPPA3QAXxBwRSEva6STz/o1JK
3r13nPKHP3yX3KeJQYSNEHUyGnOnXw7ZuboYLRrXY1HdI1uSnLLQ4ZkNebcSRqGdmV3fzAZUVPho
5qaGbVMnWNQHhr4YjYH4XIxnHMvwBbOgo6JPC5rISfJj0gKgB3J402X6zcc3+u6VMbSwCzO1uXh1
eqOTgnG7ycvQHaP4ezAo/drs0XyVXSBtCfnckDzr4HxVJ/vMhd+MzfmWKc9Rv2ax1tXFutmqYVxr
ZRTSM5S3o+wDQgtNDj9jY6OCOFfcfdMaYAKbn6uiz5UQKqCL0ZIIgjYFiko8NfWcSY0MGfdrWg97
0Ruz5mPYZHaXIdtvfddI6twFuXZm9PwsVJ+OHtpXdCep/fJbaI2cPmytMMWQVsPA5Es0FXh+WcI/
/qB07A5V0h71cC3jht/Jiv+pk+hl0u8M93pQb7Nkzwc/EfDtyTFUgvUYY7clGEFF0wjOCDsyAyS7
R3DsEGAsGzd2ueegzbkQ6GJL46NAj99EG698KchCJh45m/+dQaggbK6kdUcKwZQ89uGmAf/FDmSl
FVzs6PGng4a94R93a3glYn77zCO0DKnsnz6NLlIsPwV9RlH4KlQGxBQibQ5ThCOj8oDwzubUVNHX
mp0fOmnEVk+b7MzAW+4z5pMOuyda+rLG3sla1kI8EUKhYmuudMhDJ6IMBovgo+7RHEysGRXBVb60
+XjIvf3yWX6FJbCe/WyULoZcYmG1baqydadmctuWkCkYUCBvdcoUiEs/vtibVUKj7jQHftgyGw4a
G6cPmaZsmTdYsud9xixzai0nUzjtkD3gVmPndOgOz9zfm2fKxoJDpGCcyfOjXdyfFQZmY9bwpiK9
8nf16F1S+9sUQKxW2pi8+I1GCtxYdmfu9M1M9vOyqBAshrhFjfH0TnuIDl6vc+5vfZykUUieQ2Cn
5qUFuNQBNMz20be2aY23daiH6szWUZknkJOxPV9eFRZTC+eBN31cf5jGxOgN+HQpVqZ4iARYS9os
I8WFnkNr1qrfMZ9bFyxqKjmOogs2TShRDAkb/CeCCI6P3/zb18D8ykufdz66jB7k9HkA+lE7yUZI
3knloRItlCPszz0LalsnM9Uvf+qjM2eRN5+2RvOVMhi2SuzBFDpPr9l5eP71Di0FZ6bmIpG+Jlg3
LAwcV/1YfvrT+5uLyKgB5q9MseXFZxbmeVebYZWj6Bz1bSlzkAeZeyHbZA6arZv5tn3BCp6d+brf
Dii+Leyjs/TAoEqy2Ljb4czZynI4ZmpXrmpYQvTp5W3iqSPMSPIGojY982W/Xbw0Xt9cLqGHRs/C
Why+MlErQJTj3FUG/J1UjwnYokK/MqbW22NVQ+1oIMaFAYyitlVLyNg9/gslPrNmvx1iRBTN8g52
1LauLrecbRFD6MSt58oxythGMI3YCQbCMEVI2YOm54MaDOK9xHT78ct++2GdXnnx1PEqIZi35iub
rjlYHn7QEHl6Lcy1H5153Ofucv4tvxyoC0pXJrNV6tal9GW0Jji0rYZ+yl9pzdXUHHUVn40ikPJ+
fI9vZxDukVmTgUlHCqnY6XXTEFZd0QbUD3ylcFA9A8+SMv/Mivfek2QHwm7IQsWGB/n0Kv4kIl8K
1MyFbTeH2xqwO3oCDfwQcFZwrkv5zqdr68gT+HA182ck1enlcJQIe8rB/kVD8hoa8Q+4GQBsFO+y
Z2HIvXKds/wHCRJMmhY+BVVj//FjVedawenMPP8EIWyOZjYO7sVE4Vf0OSofhFDefSmCuRIHeYCG
X5QdwQHiKqu68JATCLFqdOVFHyUwgdQQAd17qxgSxLHiDObAVs3XStp9n9iBbawgLZxAwtlJRsiZ
peTtxM3vNdW5dc0mkad2+shaTWCoRE7nBpF0XWCbVXy92BhV7CbGuNECGUtaSLT4x4/pzXeh05ji
3IqIj2KdMBYbBUvy4APVUezOFLlNXkRfpH7AyGw+aWls/c3FNDSUaPgpDBjzUPhliOWeBQ6pxnJs
h5W/xW5JNTRWPmNM39Z0fP70ztBVYa9nmyk4Ki8liugd5L5CYu+SK/K1KutsV1j2FsCbmymkhfz5
xUyUKmy4tLkmuLgzAmQCpPeUNDwBHMwwtsLTuxVg1nQ1hMaPjy/2Zi0CKmNSf2S3xXKrL4s5o4St
sIHy5hLhwvE4IkGytK2XGf+lpGa3TwNayh9fUjl3zcVaJAGuN7uQc5vlYVyHNLrNC1Ie46yVn9ua
fMlpoAFG0GesGIOjBNXOD1T7ImZ/6mTgTidMksYg6QfTw6CXaeaZms+b0cMzoc3IiZJSsyEvBS7D
CDKRwgmY0sKSiI3WkuvZOZ175CC1o2vHwY2V9MWZSeadqzK5UBLhskz98jwH/fJBY57Q1dqM6WsJ
WhShGK9NKFw4CckTIebW/t5I1rk3Ma95/53XLE6xmHbR+1Jdmz/rpSZDToirsEuLfBbDIww4OTSA
q3dl1JlrhvkDJnplN0ow5Vtb+VbH7fOoTwecCIhV+6mYUdAvpFB5Z57EvH4sfxUcQnYHlBT4wBfz
SJvrVe9JQUTlxLjU7PSqKT1osLUf7QvCCGztcxD6Rxxg+pkXv9iB8zxUKnwU/OYoRcBly2pfkPl6
S52a0RA2uwjuIk6YcVeVSbIhNk7FwdNsa4EG0VP8cD0OwTokpiTfZ6Kqvvj99HhmpJyuOz9/j2Fz
xpvXc9RWS77HEEk4Fkg8c4H2Gq5Wki9ruZJvVmvADiTO5vl2auxnuvXyKo2pgX18/dOB+u/Lc7DV
0YOzPV5qrkKvJas14vJdTScUsN4nibCYSZJvgEXB9euk4cwVTwfB/1yR45eg0aO9OYEVA+Ybyp4R
WnA8P0VmD3iVnSm38HRgDd+VHRRfWJL/TLn/i8HBrsBL/dCu8FIvgkrnf+Ift4Ki2LBsFI19BIoj
25rbbv/wb2z7Xyz1aHOpjTOF/Kx6/Met8LORNAeSWuDwlFm/+m/+jfwvS1BJmG0OHHTnjYn6J2YF
dV4J/ztRSCrFPwqrb7rMWWcGyRRjAYOZGu7GDHrwioSp9M4c2x4fOHl7dIJV6ckYOlLIKxDJVIfL
eD/5lnI7TFJODEZTgQcnZSLpiUWBH54SJhQ0jXqJzsp6Kdq63wcyoOG1Z8FQGZWZd633YROSmAa/
85enfvPPb/7VA/FTMfPercwD4pdZ305rG9VXq0NPZZ+7wtxTYI7CY7TyhKQPa5ohSMmM0JDII9Zq
cfSrApqOZ4GmRnvRFt+BfFuPU2qU2BzLAXNQFDV01DIi5i7JrVM/95JlXUGdsr7wrpMtlAQyorVi
SF8sUpXIde7S8vPYN9amNWXpqe0s/TgF8blV9XRW/+/LmieZX+6w72HdcGIQe6IGadHoBCa+qnqW
yk4UqdLXSMuTJzFNJpVG37ZQAyN/7s9MK6fr3H+vvdgHDyJryt7Kpz2Gc+mGPbPyubRr77kbylI6
c43T3e9/rzFf+5f786RiEEbdT3xc2vBqamP2Nawk+d4cRUB+WTgkZ45fP+va730ri41hFtHMizqd
uESe3g+TjM+7yqvkh6ZSrflEZI67Imo54ZL2JhFzb5vXsT14kA8rX36w7FKmUttaX+GldWCaYzAd
VoO5l1aPSsVBkutxrQNh+qYAajh6QxLnZ57R7wbsYseXywGYdKDX2ykU28yeLkiSPHw8gn73p9XT
x99WfaV649RsR6oHfpDtlLg4sy343Z9e7EPipgJjjIFw66nltSIHd3J7boX93Z9ebPbsoNSiADTE
dsS/R+ihq+Uvf/U85HkY/vI5mvroY2zlL9PG3wQTXt7sXKHyNz9aXs5VRoIwI82brSrRztHgqcqt
+3e/ejFJxMCoJpO4+C25cZt4jNCVj2eGze9+9WIOwDofplRN6q1dareBGn2vPP2f7cPr8H/97/k7
s/fv/vRi6BPV00xZTq5bbtlf8wQyuFFefvxAfjNzLQ+B2dBbOtxzPhBybYkmmUziOtSk/jSUmf/j
42v87ucvRuXQUi30Uq7RBB0gBKGX9otm9+lfvtPFyEwiIqR6my8xHekbVIBEkdFA/f27H78YnJlt
JboSxw3xBYChLOzqhOH+3Z9eDM460dMa0j5b/QHJsw/pBSTM/d/8bUwcp8OTpLRKSQaOEaZa32P2
Rs59zmXz/ut8s3e2qCj3HXz4LUF2bo4tsZaqMw97HoZvVx7qBae/GmZIp9VNyqSCSujJS2Nl51Wx
/Zh0xJeZvojufMjtZ0TGv7uPxYCtiDyIg4lR1aeVMyk+DZBzjcPf/enFgNVB0fuq7/OIOCtlvb5V
grP6ht88ovmSv8y7kI9hi9pVvQ1iVBsGyJjC/btPZjFM08LTVVio9Za6/mMjd89YHv6o6fI/exdz
qVEYA90zraaAUBhEYoP0Bn5qDgclnBEyJrFdu7+7hcVgjdSOOOQcbboNDRV2qoDWZ0rDma/zd291
MV6DrAfcZvNW1ZIkJO97n/0bk/qHEzws0NOX6tlwtEeUcNtSraD4eMNTSiTxX22KsFuf/vEiC5O0
bHgoiWo4RVRsE93c/NXzXppFAjvMAqUo8QKI/8/ZmTXH6Ttf/xWpin25hZlhFq9x7OSbGyqLgxAC
IYlF4tX/z+TiVwmP7alnblMpzABqtbr7nI+jQBIOUgi6wUS97uqrBerCk89iekkX0ZKcAPsrOIax
rrv0aoEaAR08CBL4UMIYJruROCoBG/vrLr5aonQeuRViwEJKpzyJxo0Fk++6S6/WqK5oNU/TqIvQ
bV9SGfzoQaa87tKrbVTq0OtgqK8LDyLYJgGV1puviyzJalkC9yHAZMOLbKA970GJtdGVH+BqSQo0
oynViFlJB78UB7bS9tOFx3FeHm/sRevuE2kT+F0IfNuTH/sYIiuRGCHPzeeZ8kfH+umNjjD6lNeT
RL+toSy4dzH/vY+HyoEJoD37hXZuFX4dE5P8R9vIyTjQJpsmdeMHAZdbmjd1H38HlRNOlcC77ImJ
2DP8dwYAXM7QG8CQjJtOh8WH032F6cydkg2HfkTSfU/r2clqx21/nbEcO91Yu589TKobAn4SQV05
yfxZgCWr2fhaw90LetREj2d/Zy/+bKJObAFQdT4R+M0OmGwnwycPaJoB+MdovirDwZjav6HHmRqr
UowwFWDEgAMI3q6Krvtc41WqoFsXVo4w6S36NPlUCufTWQt24dW/8+ZXcQdwO4K+OT7Xsj40Ht9E
MDe+7sqrsBPxqhx6B1deemgfw3r8QeNLUut3dqe1WtftRYv5ba4L1nSgM2rIddNyfLruxv1/X2QM
2OECL3Nd+KI8iaA+Cq+8bs+OV3Fn6QHaabsO38iILp4OMPfeuEA3XHfjq9BDMcbSjRSrGIzKLYvs
adGXPCzee+Cr2KOxK6Wo++Fljj5ER3Bersx1YW3tDkD9xgCD4elirJKtMdFm5pc2p5Ua4H+5WLRa
k2RKJ+k7ji5Maul3gA0APg4sINBLmX7miAXQXyzw13RBwD6CgjplvlPK65bWusF9xmks48QQr6k7
nxx/gSYG3mDX7Y5r3SYgjF0Qo76JtDvdhAae1Vcu3LUkEHsutXC+wguBs76AkCWt/Cvf9fnz+iuh
r8e5CeH3rws3qD8DoMEz0BSvfCCrZVuCdjFyEApxbXJf1yAyYFr0qoV1dp//+7YbGynDSoF5T089
cDHBRRR7y3XXXi1ajLoqGK/jtg3mlmR1dOXrdRdeLdkEHqXLEM54HnASGLz2bIp73T2vW2j91HXo
qOPSABrKCvRVqS+EsPO280YiEq4WrOuCQoEPezg3pECijNArDq2GAjr2zX3v8+q68/B6GBIN6iWk
Em8UPDAfXKbpMWFog3785FdC5/+FnfWoiEe6fuSywtpclmgLodGyRW2lRH2vbjGKDys+r7fOUXUq
PprJgKsYwqbQhpHzO0hldN1ms/bn6I0fwBqu/bMgbqkDa+ayvvgb39kQ1l3d2u/7WcDmpFh49GBa
uAa69MIB+o8y462PYLWSYSCuMFWBfWyYG3h0ogjI7wSgYjnwNuWuRvcMRv9RL2Evee4czYAagfZM
Dgkct59kNKn/YLjVHWGWqTdwTkkfYmJD5LJ4FLC7lbDh4zA9DCrvRhAYhraxKi+8+Xeeyp/m2l/x
De7PM+vGSRWAIzjHcHHLTZjq+Low5K2eiwIHvGkUcOwRQYY5NXk4OxcC8zkpe+ORr0Uy7jx6qe0T
WThEJE+B0cMRwGj/O8COlyRW7zwbtCn/CaI2YZ6MW7xVyP42SPXPxubXPfZwFUO5AHMCjTCsN8B1
bfoNbYArr7wKoramzRCF2LDaAVjsyYL8BkbBhXr0O09kPZbrVgSPIQbLotERtM3dU5CA1fZxDHrv
2qtACoMBDg0z1qeynKElBRNTHf267tqr4wivpAeLIawmbAHHqYR3dEvN/9/Y5f9iZ3DeGf5aQkFI
Q4j9+umgpBAgHE4ezLIhY//41v/MG73xoa/HL6RNW4Z+3HiQ6RhsE97AO24k/1k4M+y0N9ZH16CG
BvawcxpbT2NSAmJ5B8SnfAQQ4oT+0ngYWJ3sXeO4pwkOHhuwDNneYjjwurxxrcvFOXlOZGjHA0RO
fuHgE8wtNqwLH8b5Jb31AFZBpMQYUBT1i1fYJTbHSYXtgZGhvx9CjCyRyhNLlroAQn78vN/7a96/
b7P1+gbAEMcrVKrHuzn14P5v6uDWuom+pZF/bpHOsblgrvLeR7+KA5bWPVEM/YsgFglAPMDUjSXe
0Me/5Z0YuR5YLNFwjSZMfx14yvvzZLtzqCZwSO1E5x8f/4l3fsAfV7q/Pn54qgPcNSUu/EaghR/a
Br6Y3XXRxl9FBOipRk4ojrUY+vld1f1XoKivaurGa7UaAXiwrzsc4QjfJc6rZ698HKtYEKYWfECR
4Fvt2m/IAJu7pO6TK5/H+TX/9ayHZTAdhrn9osPKHQZAJmJqr8yQ/fML/uvidTuHaNDhdAaa3Akl
70yzpLjuG1ktYLZ0qp8wEn4g3eDRzEHR/2mqw+sadZB7/3vnqWfKaLALPpPKu5txqNpIqCAvLKHV
UOD/oru/WqGKD2VPHOYXPk/ZAdY6Mk+SsdqOwgNNkQfAkNOh/smQFT9JeUZ4qoSc0q4nO/AIyVbP
cQlAYwe3wuue5mqD97XTwa2G+8VQY1QomjTDwMNw+Pji70QM2Mj+8xVUrYedw2P6QJVQNKPVND7G
4+K8JEHNnz/+G+9E2LVtEGguYjIkVRCcOLyQoeSfzvktyKkWdqZnP75AeOrp4z/2Tnzyzjfx12cd
urbzU5DeC6uqZ7bMRTk0Fy79zslvLbMAZ0yikRt5YD9hDLwHhjrzHHbnLqCwdAki+XW/YLXqfW8J
FWzvvIL7wW8nBEyt6a6LgmvpbAmAlZUDVUUKnfLBAeF2O7txc+FD9c/r+42N+4+e4q9n38AZbPGa
RRbCYPj4hk0ReW4Fh7CUEswjUeapl7Ss/Qcc+eobMi1JlTEMwmZLFfgPaol5l4UcsAs44enfbjl2
OwtM0N1IW+cee3C3Q+2wPSTIhhhN6a5NAGBCa1rmnA202o1BR3cL8Bk3I4vtbRcBbRq0RnzRoaU5
w+TDF6dxnV2cNpG88KPf+d7W1jd92BJpGWz+ZafrwkubU0m96yZN4vVIeqfCeqHUyALjJiwD6ehs
8BBfau+vJvP/F+r+/Ptf72ucU3D6FBUH9IKjY4OJ0C0LZHOyitOCw5oTbkjU7RYohZdyyZKl9GAN
1S1b3Ul9KkVFAIJCatkBvgEXHo/6rs7TBco5BvLRdZM8GFz/d0WzoK6NHzpDQZwYYBV6nl3Udrmw
V70dAKN1vTuYFz0Tp5kL6RIXju9Tt+UduEFigifBVQvaXeUIy8w9y5ZaFhJ/aqs5VFOh7tWVV1+F
C/jF9zNwwl5x1sR/oiQdTy6AxheqUO/E7j+75F+fCE1AVSFt5RVxnZrdAlHCA9UI5ZEs00fMU8bP
vtHdl48f1NvvAhPI/77pAHXwdJrT5cDxUX2ZUn8+cSvNA3DH/oXXfU4l3whRa+GLI2ra19xdDgx0
5dMwx8FL6xn2WTsBP/SzweF88lQO6CzLP/5R7z3BVT4Rs9abhtp1DlqBu5zJZtaQ8Jve355nUo+2
FctnWGfIi6fTc17w1k9c5Qts1E46TtFyCEPgl7OyU3Djmp36IMGdZRu0E0twVLzqWPtoAY6TAzbL
OEHnj1mFog0WCGyaQWzBLgdOfeYdHgZ7nWVPacbrqd06Tdv+V82dmwmyDHdT3Mt5B8atvjE1NS9B
OUf3HhS2c65brh5SVVb3AKzzXJUAQCK5am5B+AHhe1FlmVcWlJhoIA7wXpXZ0rr+Noywu/Jn+CyC
9JPuPn4N7x2r1xOSgtDSAUcLH1eC1ZcvULn8VmSBhCJoKfmGVVQdOuXCZbKG4Drwm/o2guHkE+3T
5oXMUQ9sSxdlEfgj+WwA/KqDKiV5CRvE38PYXpJEvLOfrKctWS9wvIpwtI7Oh180P2+71q0uZHvv
ZDBr5TMFaxhHt2k8jLKyt75J/FvwnYdvfQCHPc9rwutSGGcV8WAP4BBWmvEwGwVQuSzNBqTRS5XA
9x7RKuKFAxN6NHw8VG5gQSr0l5pj2Nmy62LEeggTgAwvFaMeQXkn4N4YHTh3Q6+aRyiggEkRvtjC
McuipOTZS2nEOd9+Y9E6q9DXz4MvK7BSDoBCNz98lwIq5omkAUGtglNly9OfjZ6dBkz5tjzZrq8u
+R6/9zS9f4NuifHSUmC3PvRO+s3I6JaM0l7Ym1Zi3v9lGGsTibRtpTEVHWG+15ZjnjoMwL5S8p9B
P7bAzlcj/M4dsCnhy+AUTRuFt8vQz98HYMuvrOquFXYp0tIgqZ2uwEr9OiFEbdDWGy79wvNj+n9f
HCwX/318aZlMfiXj4TBLH4VdvzmxuFLepk9cdFKUDjiwMbU6lRNTG/S6IJ/2BYa+OkC84Kg3zBe2
mXeSOehj/r0RZLyUjtztiraFywv0B+4+URKgNopZEmjqZLPvBOu3DnrkNyYE92jyrdhpKrwC8gC+
geVom1UEt4mm/7BpNZ0zHtvqQvPz7c0dFvf/3p+PocOur+euqBL4k1f+AGwwsRo8Gn7JBvpPovDW
y1jFnUEPPejs9XSYS+T6YAV7w4Z3gEtkYSdDNFSm5OhbzHkwm1iznSeGIwad6LIFvwovZZz8J2Uw
IXRJAfHOAgCr+99fzZt+DjVFtxDmicurilL6Ah2VC66jMvMGaNJPFJWjTcOxOjqAr2EVMLehAmyp
di4pSN7OeWBo/O89wOgf1RhF7UENX91Z75rS5kFvN0n8wxviYh4uoSneTnWitTG2nkptwC48U5VI
AT+kESzUxjm4NKpysdB6GwvYuH68n7/3Oa3CVrXENOoT7e69xg47+DXPRw6J4gbCjenCLvb2bglF
5r/PbVla1N8C5ewN/OnzqoQF5uAlL22ISQx0SMvtx7/k7QAcrS2elxiVl2ERbcFAyYoNvMKAjrzq
0utB1pgrE5EJl55gQ5i6B5NceShbT7Em42jVMge8CBKhDlKbBm71AKV9fN/vfEjrQVZMCkOXXlte
QL/cz1kTnSVktVIABUe+3VfgY6XbNu5/ffzn3osbySpu0ED1fsskL9B9jgrdTPEvMEjUSxQhczGs
KeFopjk8cGrMg+B/qgM3PoMuPNSbCe5rsHtIAUb++G7e+bLXPjELeHxVGKm5IEGdxXB6Ciq+Aa7y
wuf2zsRRlKzCwaxtu9BSA4nu+GRH53Pa7SdqSjPTVqqGVV3dF87YlQ8Ep/hm1w9q+k1lOF/qHr0j
5IzWrjTcYogCBdO54LOA5SgHws5OmY4dZNd2m0b3QAZslezu/dkeMCQJPCb85IArAbh+48XVb5RD
c8XICTDJGLQN3kH+WepbyEY3HouOoWwuVODf+xBXUQbGjBWPXMGLCWZCmyaEMZplddihr13D6NdZ
7F0SVReb8+9tF+vR3Nrxp6ZfFC/SANCEzRiOzk9v9sVPslQDTpAQG+SwSgp/Qs2+/HJn1y2znjKj
j+6k1YUz/59a6Rvb6BpowpOAtswJp8JG0M5nIWChR84hzy6nkP3Asacqooa5B8zbbZYUjknxUoBd
boAwltU+bsa+A9pRm4zA8WYr5xnoq7G2QN1VMMDp/N5/jsP0rIDDURTs1pLCfaKXLwMx5ROzDmqB
jnFfQzEYeSGWv7MHri0PFL7nxJQUZZ5Kt/es7eOdP0rM9eplWW6mEehOJyjbHE5c84VW3zvreO1E
S4j2+yEiELQsSY+5qcjV2QRl6qnqavnpqlixnoruBWxKBXjjhQxwNImR8G0Z4Dob1+ph//GfeGcX
XA8NSwKXSzU4YxHJqd7Q0BsPS8ibm9hQ544kfX0hCJ/Dzxsf3XqCGLAnB5hMEGubCnRUG1T/1UYm
z9f9iFWAb5aB9b6C/bvT+vURlj6LzMJYjAWEU/whOJObP/5D7/2K88fwV73MtKX2KbqvRRrrHfxl
N7phFwL3e5c+//tfl067Vi0lq9ribL3UTNgFwwvb7TuveD3fiigMuA4ph4IvcblfOA9v61BUTuaY
kOybFniQC3vbe5vPetxVu1VZ6RGSYDVp4eU+GZft0NXmFOBcsrWlijdjJ/boURyT/guFq/Lmqhez
HnUt4fIDfr1qMa1gnENtO72HO9py3btZj7qCqaMl6jUdXru8A8z9O3Ps9+tufPVFdSSso6ibumKu
tI8d0zjHkalLL+Sdj2rtp1TJXkQiJTgch7AOU7wOMNxMv3x86+dbfGNJR6uihmBOOdcUR766muLb
JaidvNJB+CQb3/328Z+I/nykb/2R1RYdkxmpeIRzL3NhppMtPhsp6Heu3fUsag40dauXkjcNDFKD
7q53e3ZqqlFmI5xx2o07D/MXOEeMWf3sH1mMoqRP7kUDh39RUvHNSZoBENYUxpddA/c8vybJjs/O
8MoWECjackZWHY/1d6c/gzYiB77t2k2XV4gt0PKqGT6IrY9jeJcFkNc7mc9HspEhmX4xy8wu8MPp
S0N98+hVhKCM6jEQipneD6oE87gSUmaUUL+oRq95GnWMrUTzZa9RudPyC0zwncxMM72HlfOIWm9n
LazHwnovAzm5GcqWy123wJ2MOZ/hp+0A6dl6aE07Saq+1OlYj3BBts0JDsyqz+aQOQ4OORWsllH+
vcPRocvLMWqeuRDlHVm4eeqcjmT1FMClenQsCMUY3AXwe56cJ0+bdpNgpvEZLWvQgVu0PfJezeNt
mlC1jTwvmreCBuy+pRW7DeGCsS+1Lv2MgDacn8/FCRqS8LyAtYf2TosKlc5CQfx9+gerOCbxJu2a
el8xagBVqLR95Q31jnXLA5GnlIxh5rB6TvLJtmn0GErAFWYztOi7LJ184NYGP8sRTIzWOSeULfQO
t/DCEvC/h3Pxc+i3QCgi4hmQESovwr4Ks1LY+hLC4JXbpn2euHAMYVqm4MHz6DSygOadGUkObM7c
Zw0MfbxMt/GwTUMYlY8zFXvUm5pNIv35MwNerNuZsEcNvoVICkwDiKWh1evkKVDc7wtw1syERmLf
d1ndlYsPT7kB7mrhONbtjlEh5s/j4AYAMicB4oB2DQanYeQpzqh7+/ncJfzkoVgYn2Y9uvYxxg95
Lfsp+d5WA7LWLibhAQfD6Y7HDsVfhcFIQegEbGmIIRMgM2Icd0dDKplXNFRuLuPGdTcJKlrfeFNx
IBFi3j8TScLbxF2CfWej/vNitJNPMDPK4TUp8j6ZzgxjASQP5ukxIxtF4xAUM06N312v1BJMezvA
90PN0UYscK3LuIrPsMqlc8I8rJMA3oK6B4UCC6NF36AN94mROscx3z0Ni6/gaOn1VQhv0kG1NzPE
UrnoDY4Kqkf5a1ObNIl/917bURQj+jGLTGPoni622ZQ6GPf94JdzzioA3lPiVgAphZNhoMKM8LGz
3AEfg52pG1Fi7tjI632USgr46pju2ggEqGH0bXKAa2mSbLgkLvgjE4NtqcuT+r6GAfttGkg/69NI
Z35KNCAPoj4LjQDw25sw5aeRmgVeyY2r61yppv5ZO0Op7roesup72EBNP2rYw3ZFzHQ3bOek+cmh
2D1yGXn1rbBTB2JO5ErnRQ/pb6dltN102CpgjjOVIPTA+Du6N8KyPZmt9yrhdnOvgojdh57H8jmM
WqAYbbW02eQR62ZsrEGfDSEnf2FDo+5RE5OPuH31a6qSYSoI+vZPM0n559ByOHpECZi3A1b5Fu7j
8KlLXeseBIvgTz1P8hiORskMxxcQ9IIAV15qWA/h8zL0piKw8PGkdT+jh5/ci37S26q15tMU4MyD
0mQTP2LOUuVVXXlkw+G+thEiSu/DkaJNq2UPk02jjtytVR7Xo0QSF8tb6KX5pjNAnsDnEJi0YHEe
Uc2MtzUKYOA/kW7MyESiDbF4BxGmcvcQIMj7lBj66khOdkmiolcehPFPDI4g16po+8MVMWKAUwcs
g2i3yyfq49AJS8d72YlgV0aVaDfg3GEDiJsEcs1qmbYd6dVRuaLb4qWbUzr3zaMTzN02SlS/U7AB
ZJinD1yTNa2681HziUN5Hm2Mm/5mxmxJxLstTMAOCcP5C7L1zt92C8x5s7GZyhsVJNOvdAIGahRA
4cwyrDZzVQLdy4K4zQafAe5kEkERW8Morxwz3WtHjXtP9N2TYL6HDBjhf8ioCfydYKI1eQ9dTeFE
A/cRCpbmSyLG4TNM0dDmSGPh5L5IAISvFto9037o0DdERMzqqqQPA4dGKsNANkhDnQKsS1u1XfRS
350pnFWGyl/8HM6x+j0BP7BBqxfzomQBA2mI+jDzwho7HabqyVMgOQ4aZcjj796ofRCsNGkOoumW
fIlIegujQtCbhr5+GZLWYOeCTXE+Aonx7KiyPyY2CfuN4y0aYXEEygaMdA8o63HE+BGiJa8Bc6go
fQi9JhKbsYbbWh5SYh4COqNPtYSGZ9Bvtru4aoK8mz19p5YqvnUU7hhG962XVzzobpemx67OQt0+
iMWHiKJ00wfjkulA4RQFOlGYMKQBtb8lsBG91SgmZAH0VoAIT33X5Z10moJELPmGERaMjcSh+mmT
oLmFWYH5WldsPJKxqb6nZekXacrAHV7stJ3Dak6gJWQQNMRyAEaRzd6ro+LqCACb90oDI/YBkotP
wxzVm4AD6ZtyT6CWP/mFieJ+2PFEdM/oo6kiKgd/XzYEFCDhJkXXseSkUhTok1gjTzGwYRuQwaHI
wJ3M9biY74TsZPKYpjCi3gQiwLcR0Sbl8KwMG3hWNclMfkWYotuYtDJDwc7DX1kQqmRTIyF7NFXa
PPtJ2X83GPg8VXQaniQKKc8Iqd6Azc6FoXWfpoAnIy4i/ILF+0DFaxP6ct9O2H0mRw/AdHnshsER
fOOTinWbOK2im8aY2Yd8pTRPUUMVfPM0gjtXgTzWks+P1jN85zFalduuMsnr6Db+dnSiMjnObG5P
nUBiBmRWKuGKX4sRHW8V+H2ewrbjcait26B/Hzn3DXPED9Jr8nXQMv406FjsXONFB6UJVMId8U5j
CbE8SE0WPTvMP6qXACZfCQptKfIs3zX2G+yY0JhYUhM3uQq76Rvz0mprYtrA3bJhEkC92O/BkhL4
YusukA8Vt0O5FdMYFqpPLaTQSp6cubT7WjXNvUHZtNtVQUCKxSNqzmb0tGE2K0pQn+KoOUZqehlF
4m/OLdMJhb5Y3HRhzHyQ47rwh+NiIA/yQhH8GipZgYFUalivhyHgAQALQN/szsktQUoPQhR0VWfu
7bMMSDvuVFCRftdIuEpVJchR9WhhDiApdM2ZKfsaroE9hjiyPumhudYaRmMASdbC29CxZMnRgFPE
fo1IuXfIr1BpElyQ0xwRsOJgZsBsJqDu5hkLlsLziUjPfoxM5J7PWFsMxIelcxC47RaOlcg5Oavp
bZwqUzD0XvCBMtpNcJCcwiOm+LqfJFSoo0U9+VH7htBNBUholxFSTrfwfiIbQuNmypF41nXmE1fm
LXxPNm2YcL3lmFvTWV1ynGagipMzdrdQwwwZvPYtBL8Yzxwod5+rJQh/VT2c2dIhGc4zm3J+AOMx
fWbSeu1mMAK5jUG+vogAADyNEusxsIjlyxBgLtJg8i/mMSqhwxR1Nx5x/S+OHQDiRqzDSPrg3MKb
1CSZM9AU9m+Nz/scvU4oRDsMMIGy1DTxrvIshuz8pK32aTu79x2nDRBgya5KdPPK1SyL2ZryDvkn
VpJi4zZs7Cus/0z6CVPYUbD3e638fV/p6Lstx37MbW9crxhYAMCb6olM8mVhIKsRp27uWN33kKii
Uz1jSYLisKMdpPUC5+99aqAjg/Xx2Uy/7vWU4TC4eMjWqEvuzDi01V3F3bwLYWW1tcif5m2ayhAj
fZA4Dzs9DievjaUqILxbfoL+usjdx6dIF+CSd86qq2ZPYgZPYpHQvZUEP8zCevrUoYV7V6saoHM3
tttx8MZj6NHk2zgz7edSjNMB/YgB1so1Dj4ayz6OF+PkUuq+IPos73fDEY0CTluRSeYiT7CxmXDa
sBXD19pYAL/chfBbPJDZ2XukjNrcLys0AuEgPYEQxwcw1jlv0Xjw4ajglfCy2GFKnj3Ujeh/NMQv
b9N+DkhGhECiQHVAgKErPQwb+cMyfvZE17xQkBRgA00StRHYAb712oDEiALIfOga2WJMMgm+lm3g
PGLhjTedxtkgqxPMAQ2uAWJTTV5yM5qoWeCJiFpRHiKKwkjORpYd6bwQBHe3wcYYoR7cMJ8/Yoog
feYqmj8TRJjPc1TSfUziZd7KJMBMKNhfcJh1yxAfVxzJQ+speouu/zkD7VsZ5fNC8Yyb8/8VqOh/
laDndLkwrfmteJj+ht3jXGYQ90U3Xg2C3G0JYcVJzK7+BpWMZ/M6FcHBhp79NFIPwaeSSGgzALZN
ufUXMX332eLtuaid/xQaO1/TEGPVagYJcNfXTfdslHa/eZOHM2sd1zs/LOV9gEBXb6YGOqhzZJgb
TEgCi4fJpqMCj7XKJKx0FTpWw/zSJSJ9HELfvuCc/FLOECtvqrhpfqZyCg8yGfznNhmDO6Yt3yy1
b/EKOSgzyMmDCH171ZefZxuFFcAslbw1nDlohYSlCx2AcBSS3Tk4yCr1ee5hgINnYulRkm2d4ZQI
1zw5ka82BoK2W44zCpAtocvCfJA4629E4J9LHJNjaljIVpGzmwGxOWFODF0WJAX/hQNlX2zSMjdz
yij+VnJ/8HOQjYZfqAwInIZrVOwOqOhjHAZm/uQlJkPIM7y0GGO7vXM+8gVJwE5eMDWFj+qrBbPE
KZ/J4CFHgnvfeDehgzYDaQiyUd7BOATHZeG4FrGQtSOmwnzztXRC/ijrxj0J3qqjafDfMpOG8h4I
Gxy/Exdnd6/WQGXF7Rh8k4DGNBidiXsviytS3cFVu8G7Z6Y8hcBeHUrQAx/8wICUrpppxkQezD3v
McmjngZO3L1yPXNTuX58D9OuGmbIUTJiQxFYYD1x7WFmJN6BSl4/qhq54WbC6Rac1orfxREMPRvk
fihc6ORHPDPx5LC5zL3J8m8x4O0KTK+p+wzdRb+Fxao6W6b7I1g7EBxkLRoEsCDuNSuzdhZBtXFJ
1T8mGEX8CU1PeUI3Gog+VXb6BuBP9ziBBYnUtOd7pWOboxGe/EzLtPwcyn5ANaBfUsCZrX9oalCE
c0Ae3M9mDMb7wa2XF4RUlcVwAv0K54H4K3Zn/eL5wSI356bCQ9qRUqNhM3t3JAX3GBmg0+sMefWw
meI02BOc5gB/xrabQv/a0R+tM8qddUO5QyR3543bBkATtVXn/fYrPb1g0DD0N1K6yYsJMMWU6x6q
Y3i9Tj9CxkOSKXTct61mFpiuWNovJiakwpQVSjSEBumXdJHmFWQ0HPCBZo7yxVbu3eAN3i/jTDqz
A4V8nEcJHM0HtBh9bNg46semTJ/roA5/puPAT/BtiUChrUGXFV4TPAt/5MiZjLqL+zF9Cvppxp3M
dfoj1GCiKZXUR1Bw4h0UfkiBWRKg2qU6Xr6GTiPPmJZ52AmMlfPDxLCnbvuwAz4TLcnoE8SYSBXg
h2d+G0qife/qEWeFJthK1MFvSaP4MzN1rDaeHeqXAOV2tkUYtMAzWVsi1/RRHCkZh+5+8M8EY4eM
mmRSeAa7oNObAQe/1oE8vEGTbYeh9+SWUaeuix5HL72dUCl4Vqnx9oyec5BGAUeReB2OWmFp/Rpp
RM1uvMpdXgcZhC+NliEKPV1aZ2nD9FOgW0Q4urgW/9UtzTNtSXWr5bDcmqCE0jQ23B4mH9TnDE0U
C+Upco8NHlF/j4JNfePNUcgyGOnE/SaaIh5tYYTif265wQY3t7XBThUOrbthM9B3KCAIjithDuzW
i6ZlVwtaHqFR6n7EYxPlrtM56oRgaCky1ggY4hLli8I2nRB5oyt/n3RkeOpkIwQowyzZz1FqFoyk
C/+hCYJlh7Ga4L7r4vbAe436lBDUiTLHKver8DAIk8H6BPWsJrWZhRYthzih3MdQyh986nufpr5p
brpaaJjsOe2haW2HJg+tbxY7R3tLS9AW/o+6M1uS28jS9Ku01T1kcIdjM+vqCyAiEBm5byQzb2Ap
ksK+73j6+SJV00UGk8xhz9yMTCaTRDIRATjcz/nPv5RZDnlcJzJ4VPp5O+j1dTvqYh/3dZ0BZir7
JW+YffMO5MsWFGCBddDDpu2dhuZ+XvOV+qGq2G4ceOjJQM0QJa59WBX5wZOm2k07laAhTbneC6uo
H2excmhmphN6i5XEz6lFRhrNPQt5GGRUXSdVCbwQD4WOstwSyY78NCc5wy2lvOJQQ+FIyPgCAMd4
Nt2a8YzLd9jm8sVyye9qdEcdMFUaDvaAGGpWa5T74OjGJ6IZy6sq1FbaGCrZjdkQy+nz0OZih00C
dXRhTJtoXIursqBysMn+eUzwLwEgraWoNyxF96xhbX4qzGOQd8XQ+0rLGk15Y9Vkuwye7dc8bK07
wnOirb6K9baLpX1GU5awnMUy84zMdTmDEjofydUjBI1sUmRCOmj8aNuaq7YW5XaY1mjXaJ34MjZT
cpNqznRYrBy8uu6j8foYOfDUAhn7awS7x4aDtVuNoTxTRT4s7FQIHmd9xe2pdejfkReTTpgbHp5o
+r7HZZlmV++3fdOTHaWNqPUMIrWHpUkCfBPcj8Ssqvu2crp7V5ahZ2P9/qlk+LLH+aXZWjP7hpO1
L06aOY95o1d4Uud1s4ESoUI/1WP9rmsb/apyj5kytdMeOLE51TpXUnw0uRqqjarl9LKaQrtpk3pJ
tjkSn23lRuGG8UiS+PGcuE+jDaXFX/VIOZS4KtxagIDFxh6nRt4lVtoPD8vYDrQfob7a22UhXSU0
U0JqtdqMiTrW+0iRFumMlIyVatLAMWdhkwk3zGdDS3ysJ4pKGAc19e1LZSutvicQLQnioS0+F6+P
vpgIMN3MeZNzzpXxPHoxubER0vVRuyeCq+98Zo+VenTJxx2288DceWvkinZL75N9Z/bD1hGhuq9i
0C+xxg0h4spNLjLHJS7SYajhWYSCONQfx3CsFW6YBxZfPRmVGHch4VaXVALifi5JCV+A2Lad08xb
yjOiBMECLgs71i+WOlE+zaH7abAj2xN8vH1SgFvbbTrvFWAkEEFSfEZpbftxWRZ3+dA417nTN4FY
i+zjQp/YUa+19eMyZN1NlpT9R1uC92iYQgSFtNqPjmvea9TxO9nF5lktEggmgrPkoOZmfGka6mi7
Sa/i2JXPsmfLAa3S/FSM8fMwV4x2mmnZaeu4fGotptuqBmX0InbNaztxVun1ncOIZRjlmWpl9MiA
xn0UfV3uOlRSASozFGBEFqlLpgZwmSxsYBNPMbi5zcxWfYl61Xwiq6GtPLJBV05v3JG3hUyTx3VC
xpfOUfUV4J2zivgMs9oaA4OCpB3Ma6s8rgsSdGzNs5akqTY9/iLX5O+Gl51oE3Nb9W59u7S9QzC6
qTUHO5Y6CA7MEzbBSMyHVZPyQFs9XCEPjC/cDnYMHKW5BOJxtRZjlCm7EYnu3DEmCM8L9Ex0TZFw
7qp5cs+UiQt8LrL4YznL+Wldw27bGWsLPCeG3ZhKo/AxjpsfEXF2HqhD/KHS2uYwaGLccgRB8687
dSiAeL7w/7oNOEhxk1uFe2k15LKpNm42ONKnX6LIDAFHrHRjRw5q+yGKzmLWbdAbGVoSJqyEOSe1
eTDGIT5v9MKlzAvt3MvnZL2sCzYQPyZr6MoGkF49jrkMbJVHsq2ZqxUE03dUusVqEMAxAkx0el28
JGGsH+q2n/dl61oX5VKLi7RN0Gy0znjm4I19n5gJlio2sRkz52WbPdV1RHqjysL6bOgshH+MGyaG
ExQUt8zasOcsbQIFu3Yi7r5IOxoZBgk7oAT7xWy1YbtOlX0zw/1z4W1lKdygumknHBXT8kvSaWTm
Cbb1OA7Lp4lJ6V6DfbuJQc5WbxUNXiOLnSc436WjJlD9SfcZ/MW6jGyS3/pxZiYfzkxq0qmpIIN1
+hIAjWQfK9eN+dxO024m20qxiC3sQMsy4xN2eiyKNU8hvrCExY61mEBZK4BBFOzNnAykdP7QRMcZ
Yhyt5EHHOsUTMd/drcPdu65rLdk22rIEkxriF5ru9HEw4uyTMw/JZ2GGbE0A5dOmjBkxAnLP5aVK
ZcPiyYmRd5fQvLRkmW7XMpE45fbh/TLOaINrym4vAoEM+qVWW7UsvGAQHjYcSMnezTTrL5ZgeUa2
H/SpwUU9yHo4j4BFt5PhNJo/ZaX0VbgsD40r+4suFl3FwczMwE9Wtw0oQ5/pOsejY88aUzna+mGV
iU3HBpwVOdVCsaelfgcYeVmkPa8msdvVPhZFltGjCueq7SfReFUxiEtarpxckcLdwXAUB6xqluel
U+6zLeeeN8kqEiypm7gWRBIs85Phrq611fhy14mNiRCNU7k1EmO6aieJGtPoZH6WcV442yIq+lti
URdPF8OwjSPTvUvRSZ5NyuCsIAzhUuGPco59Zns5EbJ4YFJXPDbmTG+RIS1kxmvtpDieGFgVeW0c
C1+fYzzss6RiD2+Y9st1CeQyRYF0cv1DxLHLUN8UaA1w5nEJHAfO9xgtTM8u6MuXDMcMzBfrlBGg
XUZ7ZxHzWQGq3XglwYDB4KRiBxQvbsa4TDyKp3IjOJ4O6Ivj/cyXuXEJyaRQHLMkIDzIOE/pH6Gy
5bRIxZy7B7NlL2MiH50tAGA3Ghw46WnNWj+XWabfRn0oDpgei7NcF/1lSOjVtWmm7Ze8rKb0oquX
EWqC1at9b7TWh2wo+icipOWfU5t2u96MENI6/fKxTBnhng/CTcSuWDo98mA7jZds7iAnSnEwp7AS
Zp7H0ywxWAi60BQ8Dz5tuzNhzH8dlw6HuSEpofQ1vDm5ax69u3N3eigKlzy7cnbLvYbfJjBPMd6t
se0ID2iu3cRqxJbRMp3zPhvEWasqbRti/X1gCjU9GXaY72oNHW6vpzM4gdJ2YQ9dMcQM7jNZCQzP
W+G2W8Zh1caqZfjXbIbuFo+J5Gu1OoDIKtUqULbR2Y1VJqQ/d+OwW4xRfVbGWO6NPh8uVTlG1NZ1
ZTxXqSm3JWPWGzFZJSqttpVXJUDNXreldhEP43xFV1Dj3KVAu+PW7a/hTxKd4Sxa82HASodVvjja
vk00KxhENF3o0Zjm3iRKMmmSKrtG90ZOd0LKI8uKBJUaKJ0BsUcOWlV7s96Pg9cnLaOxojaqj2x/
yJc5ws4KK19bP6yBMDAUrO6hXoiNucqaMIdEo2VuHMPnnLceXVh8lhfhIQmitTCOWPj096GrijsT
PPaqKWp9m62reWu4acrcIY8OFIDJgZEcEXUulA2EAECTZLzeLSrrWAB5sdyx+XVn1KEu8KTIvqxD
X3sKnoU/MHtE67Tm4o5o7PwuM6vkS1QW6rxBufA5G46otzmv5n1fYnJbAVHuHLU4HpBe+AWnij8j
u+23jT5S9xYDAzzKiG0fdyHoemEcX94h0BEWM4Jjvt8mY7ZjVYMApkW3SUQtd/TI9G1pWi6UcmX0
AS2u6/iz0zPLD9PpAePk+Qb3WvTHuQnvpR1yfY8Nl9xIB1sPjZcI1gbT+yCzp57AriK/ajUrukht
J7ubsSgFhbdUytxwHs/HuBf3Ca7goR8XiuBqAX6fpE7ykBTFdJXr1pF/W4PHz2wfd5acwWzKaN3G
c1Y4+1YHwCU/pmbjxFD7q7Ac+2wUpdZutRVTpvPFzUKvYv9fUZ7XxLhmwF6bKQN/EWLByQYDrn7P
ZhfrtG16gY9nqI2XRWnhYttNVqSj9ZL2o8W08BFqSXhFXyBHv4m1j6HWTzsjLLU9YN+0N8LYMLxx
bdJDChzJwVG584fZnbKPMcSEs6oW7WWOf8WFaG3zyilRl/m57PNtZEUhSdLchiIosy7JvNpKsmc2
Vau7k8S1J5vJSt2AXPdO3+CXWxp/lm3UbnK9YkBaYo7br7IDEBuxcvKLvJ70TdtXfzppMyqy3RCS
m8YaPlgT/KjrXkOhIcYp6R4MzAHcXUz5lvoowNIyGInO5M+Qi2VF91xj/ssG99+QhlCO0Br4dpve
cSNO3DX5KNmFox2lcv9ZQMi5FpoF6lLxeuL6YE8k2zGfzuMPPcZ5l7hopl6rtJEEY15NFKu2V3G4
+jCpm7MZyua5xZSMJy1MgxG/mi611ox9wogtc9tIyy32a5iF5Gc7zpxNPpYZdhidHR8Y4c8hL+yG
KRkdND0NjgRZ44C9KxFdNqYdlnfCSKrHsKnzeGO3sUuk5WKgwYmrtM09F0+DL9Rag06F0S7tmRwA
CphXZkDMox3SvBqFbfDb24kiaImtRfNXavqBOCCkXDItwsepXJIJno5lToGlz+V0iJosqrwISznt
uQKf2beSkTbn8PgFHo+yn8qU6YAXu7VG2VckZsqJFw29z31SKmAEYX9uFp0Ed0xyM+AFWeVrICRc
97WNB7VJ1lZer4yFQFGyWF88q47UtleqPZ/NzHqRZM+WHKVOKT1jJc0ihFF0my2h9dAVFQyTGFKT
YYp5Y0/DcigcVMbKPXI/KtBD32ELo9pXnRnz6KDc01hiEZZHugh0x8oZMsVpWQBqh+NOTyN0Cujw
4NmU0xMPzNm1Q2sciqPgqIF7/ee09IjaDCCzq9CeVLin3J31baHG5gn0tP8Kzls+JZFl3pu60Uov
hVd1zkgHblzWsWvXmknw9RBRoEMSN/OrPJnnvxo1u/sKUAZsHNOLPxN9pdjvZBQHbSf1SwRQ3aYD
pONQdiI3SFnYzy62l40/upoi6bkentGtZdcxlK57lnJ81eWZ/iTHyvEqY54vZWgu18KYLTIGpqXd
EExFL9Is1r2jdZrPyWH9lffRulNp1XD2VvrDWq3Djvd/9g0rlReK8var6o/Iku3oxcfaWQYWFVNr
bi3oqh2RLk2y1/hZyxKG0V3cM2UGIrD7jIlyWNXVHtJM8zJCwznXurQ/V078FzOo8GLB/kF4jDmj
T4h0iLbNitTJ/T7JCETQU9t8qc0ble21EvsAaRI3wvC09ciXJNutEfU5GIF7aKWDHrQYJ4qX2KlS
WEJmFJ2j/1i/TE68MIUUaFWA1O87krsuCnjoX8xBK54Uo0bcuZO6JZIcLrwnmNCctyyRHUV0sh01
zb3lBXTvqjoPr5tBdf5AgbebF1Fu8nYBvsacO3fhfER03xgz2A9uWqc3tVaVL5OWg4CuYcX8J+yr
25z+RPkTIjPjb379b4XRPVQFf//n8c98hrbfwi7q/+s/v/uv4Gt19VJ87U5/03d/pvuv118mxmbz
0r989x/bsoevczt8bZe7rx3Tw9ef/6/f+X/6i//x9fWnPCz113/+43M1lP3xp0XgiGTIvf7S2Zd/
/uM1Hu7nIXRnXf7S/cfNS/vy+WveVT/8yf8dRif/ODpgSqKzLUD7o3vQ32F0ZMz9IVxlOvYxUo6c
Vka5/wqjE/YfQuo2ZArHIFSTNNz/DqMT5h+oMHWyzclaVaQmO7+TRfczta11YrKghdwMjpbuWONf
pRl2qWFxyHr9KqvUZp0pBQztU2aXVzPUYtkaOKlIIk0McopDa/Amo/5czqGv1f9aRqyBt0OJXv1n
3+BBnzrezmYvq8leukNa6wdHa6JNXAGy927BWC8edgO4AM1jsdWYWF84oONeozoCJNfhS5PKD8wj
Ka7VipKILGNkVZ7QoNvanTT9pLBBdMv8wXaZhOT9QiO8ppkPge5O2ohYhSJUPMRQNB+SJ2Wsh3Wt
HtYiveKTf8CqK/KYWEz7Mu+ifdFqSHGdqt+mDR9wUOtXoOszXKI26Rrd6HgqYlTw0BTDlV1kILld
PHswkz8ZEzAmPMvPU6t/EAyjgzLX7xeUCgwy+cfQW9fr2r0jGDB+oor4wei3rxHvNPN4cOnrkGo7
PrxhRtwxu4o7see5BsTgGAaZgA5SAximT1Vpn1XHPlPNEfGZXcB8EyMneu4isr5i5+MV4/NgC87F
+aZPTW3jZHm0c8qpOIOrQ4YyVjG+S3LKFjSaEck6Mk5XmGesDQPeXFkPtmC/He3xtmnsd2wh5E+I
+j94Dc/ky2SaOx6WcLrJ8/i8LdNbqzUuucn7fiw5lNWY+5y19sfQYP0u9vSEQVi6JV6k98y+YdKS
7pI6uk+nPDBd+Xlw+jBYOQiZwuafDCpXj8Ve4qEQ3QwRkO2vmRuvzrJvLftTZU/lMmXT9OaAzch+
we+rMA+JLjcuca1YxwUA6HdOu8tgjHu2mz+Nlv7Bysh0KOJNBnRV2wg7kWnD1GiafDOxaMmmFxeu
gZWRXd1F83T/64/66vfz1kc9UXJQdMcm4+H2MAyDL5JyU0buFoANe8bBgg8UfW5Nlo9TPeRGes8M
efTDONL3agRqruoLxturN2PI/OvP87OHfqInskCRhWkyU3cYQQ+U/ubAm/Wej8mrL+9b3/ZE/FHG
rpVGetvCaaovmry56Hr67cYCHDFH6fqjXfY+07eMGkQE5cBqj2OUtLks7qMC8iZjj+sw6s+HDhwy
yuEQmJhggR8+6Xl2L2S3r1L766/vxU90nqfOv5Ay2pmQGPgFZY7e9qsLMzpLIYRDviBh/p0tRbxt
zWOdugCb7H9JAVn5IKrpTMLxsJqC+xMFsGs8JSrag/pqULAbzfeE2q/ebm89h5OTKkQkUc552Rww
VrqnYT9nxgQXTsWwXCfrL6YS4aZljvaIKsZP4IqnlrmbJdZeWtv3LAx6p3k0e6aD+qe0gdLUteOf
bjWxl+Ee5hMyXfi/fgo/E56e2g1b5qKhAHbqQz+NT/URLZMJKEqjBtzH4Ip5sDgDK3Ifpex2sYnk
kXH8x1bGwnMik562i7aL3n8q0NiEUXTVQ0MocBeZ6O+z2Dqf5uRzk8i7aalXj5pD31BWbrtCf0cu
/LPdSB3lp99o9GDZNFOsjOYAr4L5pCJiBc8gQhMf9FV+NEElGjlgspT5I000QdeEr6KjMbVrVDOX
S574xHbfErfsrXK4w778nCr9MxvtnlYcHl/U6O9snD8x67PU8VX45qOWpZYvReg2h7TTlK8N8LuO
1ivemiXjFXIbaxtBDGRsOCzeOMFnjkR2V1m1fm2KyPKK3Fk9e9QTP2MiiD4KXUPYx14ZFsa2z7pu
n0u4PlP6wQjF4wIy54qh8qZjYg7RxHonYioR6MXI8aoN4+dzp7CHjWWqBwOS/q8X1M+E/erkdAiZ
VzmVEvUB0q9vlck5489DYblfccndV+VwlbWfeFwwg4ydavtzvbR2ZV6+Zz3zml3+xst36uVcOn3L
BN6sD8B9OsqVpfDHgqIHqk98U1NSuAqipCgL4Wv69GdmqM8wKns/GejNbNeAoK1QNDlLtMlBRwAL
vjAAa7zZFECMHRmIqgCURmTVwPybG8bZa38LfqBAqH27ID28bs+LfDxX8C49/BGPcwzH3LpO4+7K
QV449ZQFrhbt81C+QBt2KM2Q7zQF6JXQqKZ0fX1cnfzM6BB4cyjh0d/od8SiTzvUB89mCH24McMb
LBaVZ1TaFRrnxyy3PxKb8jSyiXsqry4KyBl1DL15stpdE6unXz/gV2vJt27wySFm693kWCO8TP2Y
gdxFzUM3qmZTj6r2BkMH0okl/MzWYII59IA7Uym3FpvihpM422Hs2vh9pl7cuKY8r4luisMo3oZ9
f2jRjZFfSSH868/6ugm89VlPTsSxgsU3GsN4CFV81Y6X9nhl1OWNInClayPmrojQTeiHcPbEtqUu
IO259FwaW5eCoYvyYC4Mr4rXv9Kyvc4YaUb5pa05QVND5naaPYRuf0ID2dlq367Md1XEdw0PodtS
4libthm2WfUcMhMuDCnAlNu7zLLPK2MMrBHSayi2mrzNrQv2XujQF8X4ZZaQiC0czuN8++v78NNn
Jr/fecKVfS6exvZgaq4iZyjJH7Iyszc9Y+Ez4bQ2wBajs0qHulNZjs/K1Dfa6gLGm+tLorUR+gYE
3ElR5ttOb+wNdJZiKySDMEPFat8tEMve+bDHD/XWQzvhBWuLI3TQ0f6QFpkpQf6Y5kCUWC7DMg6p
lZ3rKG8mhq68gLox2L6q0KGRi3mhLBHdMccojszLOLlxknS4nwoH9A6Pj0voltInvbP3y1XXfN7Z
dGt179QzrxLbtz72yam/MJhPNNOtDh2kic2q4EQgX7X2YLxiN7r1ujVQ8GxbI2V6q6ppMxYlhImB
KMgiai6wq7zDtu26HpY9wuDYr01q5jpPY/gYlvJHPUSTAPXPZ1bYb/Pcznd4a+oewjLLq+1Ch4tj
kx8lkqfBjW76qoClGUm4VYxt94iPpNdoGOdDjI6A3pHXJjr8sbrvMc1Cu2KGFH3HqhGjkmoTZ90e
DuWT08Y3ySSCWuXFJW/RWRNGV45WbtMQJqNnD3G9jQyEe4alujN0rRnv0bGq18s56EbrY5/1FNV2
FW1HPK58mefTFi/798KDflb0nrqjI+60BprX+gBCz/1ihu513VRz7hXh7I99FvkRyKyP9cDXWcnW
67V6RTDZ1Vu3hHZTkfW+bSrxUXTmIVuN2zE1LgwoLnQnhnk9y/FCIR3C41i8V5P+pM09NV2vjmE2
dlrnhyxzPiLGee6Ry3qmPkWbSsY3tmt9lNL+WMj4es47PAKqlp3S0kpvLY/TTpncdIV4wRbl7tev
3M/6pFOvdoMtN57tEiSjEcm1OJrzE+sn+/vQKPfwKKcPpnSbDQE15hbUlKl2Wk57Bh0Hpo+xHbDB
mKgowIwuo3BNgnYIo3feq5/hPq9gwTdVkxwXG7RWrw9RDKtINxrQQ6OLAiNnUkARNZ9l0FNszbrG
4pIMGLeHx2CZ+NQUYvTnfFbXMRznnTYNEjwB0W7NQnznhPlZf2GY3++sAgqCUw9iPJQqO5OrCGBV
bnTNubQdZqi86s6w7kzT8QsR3/4Pn9bJCVzIQkcXtkyHMBEB45ZAL4Dsk8Q5j0OHKaAedC58F9Pe
ZFC9wjR8RPEdyATdWI1mawOr5caJ+3dc5n5i82m9lrvfPCAeujk1jIQO9jg+Gmlu+UY/Ih/K5psw
nenqINt7ZlZ+LTT7vGSXMOLqXtH1+2iLzK3Ra+l2EdHnKlFIRdv0hYCnd7xBfuZ7ZPx48On1oM3D
YYiZmoDhRM8hNfNfyGaBwMeq28uoYa5OMZok43kGGoae6Fk3q4s2AQ0YBWzD0RnrHYhBcqC6nG77
CJGfIfI7czS2q5U+2TYNHXKALYqe9+KOftK3nnrih7lmgvw5w0E046MJkWvbpbM395rj1W3xJLL+
eYo4INSiDkr1Lzb7sxfV+Pog170qLO2yS5hGqcE2dtHKeucmSB/hxNeopKp9ZyW+7aFpGSdnHnKu
NdYmczhIMSFG1tNL0cyZj/XjFzJR6J6q6JqhOPOktblwVHUhKo47W0exC2MZfY5hPqwOB1YTfrRb
irNhgvYo++D18/2/Bvovk89t1VV/9f8fIP3H+LCfA/3+8CdeJ/+eCxx/99/gvmarP4QhLIvsGt2R
uiF4Jf5G9zEv+MM1hcRgytFtS9hHZ/V/wfvS+EPaFlM8V0j+v33EDzqkyDEzB/cPR1og/oZl6zSL
xu+g+8et69/FE7MBfpJjMqgVrhQuP+377bRqehrZHuF71znLrjWOoeSxXN85eY+b8ulVXEMqg3/o
wnk9Br/ZsdLUnXQbMTmtnvvZ7IXLhC9UftRm+m8hfX9/n2+vdNLyM9Cy64nRaUAciuHNTZX5UsTp
JkE/uf3mCd/8/fH/A1DupoK12v3zH9+/g6+XQknhmMi4bbzI1MlW5zhTrnIJ1gGRPdrwoh2biQn2
bNZjtDm6bh0Und7tXCzjnya3NVhB/73C3rj+G4/OxDX7eFdthkanyXLHOTWapAnXqkFC8EfCAmvZ
+L20xb+/pZI2i8M0pa2f+hyzzTjaqpd4VnWGs0txntmGsftestcbC4QZ1r+vcvLYujruRJg1QyBq
TTtPofcewnBp2PV/Mwn39QtZnJlYehnHKdmp9yASpTpybJygpB6617nq7XvpQuz47Ydj2bQDyjWU
q0v75AsNNoOcvFZ9UDu9Ol+qObxd3O69XPgj1nbyXlm2bZsm+4NuqtOBWNVL7CmQlAeRLLGoFMCq
NVqGs7zP7UOENwi67Bhv5UT/vYT0v++iI03LYldTOJ6clGE6CjG4Cn0f4JI5+Fql6i1t+fLOK/bj
srC5eWydhsuHlebJcWevmNk34G5BGYoKXWSjXYg5QSXTrO07B/9blxJshopndjRmOLlUCByto9Yi
UkoUCFHkYJ8VldVeofcoz353bdiurbP6UJXwzE4zRMZRg/7SalWAFzS4IuX9JZye7O9h+0+npD9u
D99f5aSrN5p5UT1spYBq3thXKjPP5wgu7q+/y1u37dvvcrIJwluKqSwTrmLo9qbs2sKvNJlC2Jfa
O6/Um5eCOGdJ26UdO3V2TwpUc00Ucak1omWPJZIHnMM2qQ6F69ff6s17982lTjDuMYzx2sS/JQgX
2zmzI3MNrER+/fVF3vs+x/Plm0PRGgycyVa3Cuq0cII4HJgDT5rAOmB8r1v6vvE9vq2sBYQWEAx4
Xd3TBpjlfnTRcqog7cw2iHp8hrDhKXaJU3xmN8z/J0vPNXhzhaUMddrdxoSmpL1jV0FuJ9oOWUXp
Z3i+//ZDcnRdGY5JAaWUPB1ENKNmo0u1j6bn/YdhJn+0dtW0+82HBLmC4s2wLYf3kBrp+4cEq04m
kN/yoHfG0bdE3H8x4r7Bq6m1ineq+h9W3eu1XAx/iaHgm52Ap/GaRYZbCfKjQit7CqNwhOWObvSd
y5w09qwGriN1hRLNlPB3Txv8yhROEZc97rhOFl9pFroiMthg5GdmcbG2JexNK54vNQMWUpNn8jpz
HfMj5jJr6kOYgEBkxOulPWiMm8M5PecE6O5LY6nfaXB/WLXHz8lNtxxJSiab5ff3PkTibiJcZpoS
De5z24fmlbCqJtAiZW+w2bfe2WDeuP8utDnFTdFNwV36/npKEvPXRXYeSKF9WPTJgAJqz7+7ag3B
UWbrXEnxl35ykYzUNDPDhinIwrzdoVwft6E5Du/cuhPg+fUZH49MXYHdUiPaJ2spb5gMaIOWBR2P
6QVaprFsLM2AqFgqp/ZQYB8BdVgmQLPF/MkwYjdoiD5+4GhCAye7+h5VtryAmG1fFAY34ghmwhMr
RhwlhYVsE8wPMhmmS/Xtr9+5H5+DlNIxbaEsXemGfdw4v9kYpYEzBadiFmQ55Oti6Kt9C0j9zpv9
Q+1kSAnP1lUWvCtInicVmha5+uA0QxaEmBA8wWwRPjT0CNzBSs7bsW0vQpSZ9hr397/+euKHjf94
ZVPn+QhYX4ZzcmYatQ1l1OrTgDiDI8aAn9s9Ak/zparbJYF5Z9ujB/N+vgUXzCqEVAt4ag15b70g
lo3XLuw79zmbneY5gis7+5mJJOK9dJ0fXz96C+o7hckADeipZepgFmKaoyQLVis3sMxMn80Y4K/E
DQ1hJYSKX9+Wt56HeWxoOOGx+TjlIuVuVLmtvqZBhs7EL0qz30KvhYePkjAMrKxWz0OWWQE5iOXj
ry/91oJjIVDFUqsjCTp5WWLZpksXY2JC6iJuIHFv+VKx/n59lWOj/321brDgcOmgkrUdQ52uOETV
1pS0eRo0adsiRdaxgWAmNd913awOdgKZd1lE/EgeWkiYQKQI3BhDhf1CP59JodzfPaaPn8cEl4BZ
yA5+erYl1SpEBRk+gB2A3GHCJAwjmPeW0Rs31+B5UryDASv+5fu3uV2ZVA25mQQDBmTbSBb1VqRQ
LH59c9+7yskjFAleGzXHRTAt2GRknOeeLDPtnT3jrVeXN9ehDpCOi+7iuIi/2ZpC9MDOgF4zWMbi
2il14x7lIaLCY15yznyHOe2GtIvKgMotxa0MpfapMWxEu05q4cnrWtXxX135RfJS/cU0M3E2v38n
TEeBK7GBGrQz33/EnqEYzgtOHKTDtOwLpME3CrLV9tdXeWMPM3hTWMoKWID18/1VsIVAdJgweUiy
YjqYLnYLxLLFWyr398DO40b8XZPLMnUlqkpddx1duidfKJ7yTmZOHwegK3/NqX3dvboU9vZjXYe7
1JF//vqrieMR/P0FDei0wgRHYojmvDIdvnnIBMKNa4tWNoAbmQUIfZYI9mMEsYUWHmULDDyttfrz
GYs0bzWjcocqizFSQpX064/y410+7oS6JfGxUSCEJ8WCkJWOxiaJg3rM1wcLud4mxsYJi16reGcz
+HG3//5SJ3cZez/ccIgOCiRlNfGRRcZUdFgCJPXRhTU06v/yeqcvrOpGvQm5nr6U2c6qauMLfPrZ
V7o1e/CW3ptXHhfkyUOFWE1thyP58YA5uR7ZZ23v6lUcGHEo9k1GGJ6H5VEU++EyikutbDN/snH1
Z1zhPOVpKP769bN8a1lxi/8XZ2e2I7cNresX2gI0i7pVVUnubrdjx1OSGyG2E83zrKffH/scYHep
hBI6NwkSA2aRIhcX1/oHU1C8dYVtv7RMXm8rAwnCTmMfR43efEIyuPoGPjA5DYgfPk185UvjFDmm
lGb26EZNeBlE7MJWGt/6ZGfyyGgZmnipT8lS9esYFs8VQoIYXwYzOsQednC4qo/o9kR2rh7Eor39
S/1LpqMUSnl+Xg8VzmOrRZUkirRWhpgNCMxsWYA70Nj07i/v3v5F18YkteK8cMteD9VX6SwGtOSw
BI/jRyOep0vRWuElXRIFRhGSx/fHu71wDG4CEzE76tkEws15ycZWcRvA7kG2xtVT2Y7av6pTlgdV
qdvYxyjMhiqzbuqa2MyqmdMabr4aBehljN/rXEEaNTI0X3fGGKK2K851m7655Mv+QPHAljVlQ3e2
UOmI2gupZhnhzqvWn9dqmD7FmjEdBICddAigHwYsDkU3YevbrEtRxDznShoFa24Wn7I1W35Gmtk9
4oQSftCnxnnsFie+mCWGIJWSoklbOvNHGBEF2mA4tt7/nhv8nNyi/BzSOsSrKbuRn11vICQ2KBqn
BUvNI/y3jAzuWxmv0A/XDoFKtAd/V0WJbZW1GM0/VaoZF7VYzHdZmKbPtY4cglFm8dHdt7fLbEPw
VNd4AJOOX/8o+s6TkkB0kGKYxj+qWo6nwh6nw5KAPIjb6EiP3raQhqPg4W7GWSZj6Wz8hYOBrtSP
Sq/dS9629ZNbrNZTPdjVw+JC7nWjTrnURV1/WudlPsoUNz39//8JBDvBpVHmwIS5ni17wR1CFLF8
A1WpP8qpNU8pCMYzYpPdqRl6QQkYT5V+TdMPawKqFLp+9cf9fbCz4pQcNIPCCI0xNub1b6Bj3Wq1
KRS/UJ3skyJU6yLcrD3Y/PJv2aw3DTxCq6NB4KFOdj2KPHaxXU4KreL+mwJb/DmJCx8Dt5n45X6+
P6W9wQyNN7mhyitwG0SMpDbWbOwxb08zZE557F3IJ6yPVl6KJ6J+9vv98faWkKhPduyYSFhuM/7Y
TYU14AHgU85az5MGm1RJnCO/ot1R6JxaplxDABjXSziUE4nT0Cq+gzo0nN6UXDCcj8o1YudDGXT3
yBvk+TA3NxhytO2ATLTip/1qPgMe7p+afnEDrD3MH44xhe86IcYgROvEv7+KO6HffD3yZovQXonX
tmF+Y4sQZoRO4cXtZNRRI+h9VTM90VtPDlDdO4sqm0l4HvFS497eDJpAmO1SKt++FhdzoI5EfbSj
u+D+1HbSAjYjjQ8myBd84ei8yoQSZDkmq51dX0Mt4DQjPX2y4BsjoK0dWRLvDcU9RjXPYYvwhrje
JWPYavmEAoIfx6P4KqZmfZoiGGBCjZfz/Vm9+KBvDjVJjkXCTrjmoMnf8mpaeo9iJcZWrg+taPZn
u4pBbIYpkuEAwH8a2lT6a6omv9DDhqY6WyMQHHPQPugrKtmIF49nlJSjj91gKDDTVgfng5poeOrG
tX6OS0ucl2GYDhywNhC0l6CLbLWmA2+Rzzl985JTedmETpi4vpXl9Qczn4AurZqBKKAniqEo2AAo
LOKHoC6/Jzn+ksBO4uRnplQZHgygomN0GxKv19S1hTasG7VnmxUypuiUDNHH+2u88znxYODhaUJs
EmLbyBgqSE4uHU5/gHaDTjCa/ijvIpb8AcqwffkPg9ESpP5Fg8FVN99TRWsJW6hZ+KJL5t+4LboH
XZ+n52Zew4OvsDuvV0Ntbp0mcwdb0QbhK2OpXdwadcIFXu7FwTLhINE5GmqTUi7jFIIO7YUfZ6L7
UmaYPzp0a9438TAdDLUTTQSZK4tHjOYBuzl8CmUfNPNagZBLj65TLFZYhc5R5rY/ikMqzsWNiMpm
7XKGX9KWtaN8j75iiXpkHZdHhJ2d9yNz+b9RNsuWCWtVEXQTvjE2zbdmbmh9h4r5HolGFZgYSqRA
6RLrpA52gQ+H3WUH98HuNEkCLRk5aeVtkqPJyRGEUzu2SFsoKO8b+J4v05E/1u4opF64+EAdNrYv
thXPcC3JavY8Qm0B/wWrt0RZ+/7J2h+FgitpPz3wrVG5WJCwkmhs39GzyEMgIIN624wHTZDdnc5T
W/ZA5FNN/opX8RiQqHxxEiwSKPEIzCn5t0kRVtBhx3G+P6GjoeSfvxqqagscf20OFWyc4kkjzw5Q
OH+RRSkOhtrJC0h3dNphKi1dAATXQ5kOWpEOGo2+PY65vzo5MgtTUZ8WoxsDQ51rkOtF8fYbW4BE
k3c2LzaarteD6vYYS6wRAkVqVL1DZ6J7nHEhPrtT71zuL+Xu/EwbFCtPOVAtm6CB9G+flejM+smE
ln2zJMljDnztHVwDRPx10T6NZVx/vz+ojBHbq9uVvVA2vsPTdxNDxkFTyhGeiJ+OU40HSTFf5j5S
LM/RonnGjsRIDiL+/ogOGD6L5526dYmrW9cZxcIRqNPM/lBME/pBQqkvVj44z05s5G8PHy7fjaRO
9p2sbSI7ZhbK2T0Hu6/aEkJ3XyH2h7D/m9eRLYmEDJBFDVTcJn80CYYLmtnC19QMH49IFWdjxpsF
PriCwttwdJntFREYkLNguPRVSfSuNyaWLqhisMg+l2ta0KPUu096lJSVb2OH+eeQEytNSNkfow4m
Yp3I1tpka+ZTmUX6g0LucrACO5HApbtOsUvCy0AoXP8gQx1QwdMNx3erMMH+c2hPqhriPeK6/+WT
kqJTq9AMg92rXw+FIIvW4sXl+HXWJp/GCUy6GY3ioFy4E6t5CAgydZXMy3hBE7wKbbZSTWrH5e73
DttzUFN8gIYuPt3fOLujAGST1UJZm9wsWzSsaIJj6+PXDqXf1Bn+XtHGOohie4PYKnRCQXX/FjGS
weWs80JzfJirsIOWXOC8YR7hlHZH0YnQPOt5TG/9BoW76gmkG9xX3bY9uToiN+i7DAefZW+fAUuh
e2ySuHOmrz++oSkYD8RSlqpbEIFWIg1CTlyglaa25/vfZm8oIFeghGQbz9y+59eozFGpiR2/dUr7
bIPGvyi8RPwyVs2DL7Q3FD0e3p70nkEubJIchAJH3CUixwe6UJ/XvC9QFHdQh1amo4Rurx5PP4mU
jnoXgJsbIpOWArgG7+FrrfWQZDhK6Aj7Ua3+w1HwHFIi5yvibMOpKVViRqf/NfXNj7evLNUfOmkA
HUBmbT4i1pFhltEUJHoNpV9ZgvIejGqMod3p4CPu5K8yFdIsLhwO8Rb0Y6ExlxXqYvvIUitPUWXp
5zrSpW2Jpj1biY6JzVQ2l7aPx0+i6aL/cP3QbwDtSPObeo289V9FkcjtM4WjZ+PLlKOubCKMMBIr
D4LvbQXRZXty9VDksqmYb8G9FZ7bSzI2ts+T0PREHmNNicvW8KyhbHSuuxANT3zAvg6TOfpJOXQf
oVnqR4IQNxGAX0G8BC4Dgomi2+azro2m48M32H6PFNWTaSf5oz2qb0xZ0Pahag4OBgAwe3ibqUcL
dmuiGcfAEU313JFPn7A2bL5Hmh79XlIaOyoSb8/my4CUx12NvpHjbt9ZtRVl9LShCtht011SRF3O
dj+i/tmiAX3/XMjd8Dodo3JHEobAJqhRjsW2h43JJeJX5TrSwzaXf6kd/lrVuj4XqJK/Q8Qsejev
3fz3/TG303sZU3ANk7gw8PYsxqjDt/rIepp5q5/XCK11Na7ECQjYkVDFNvejQETy7sqOLoBMXlvX
hwFbJyUyEEEMQiK8n2tMDcKceebZCm/ILt0DUsT27MvxKDeDcAFUyL83h09PqqUYR8Sa0ZVGr2fW
14cRHXzy2iSbL1qMQwhtXvth5kp5og0cm2+83V9+ADUAndPAqdxeiXhm5SK08yZY+g5JZgsXVK9Q
Z4S473/D233jmNho0UGgPEQde3PwxKCR/+IrGrgiidCXLtF7wwVUwuKrMnkQ2oBjBljH4P6wt1uH
YSHjSMYON8oW2GOGOigz2gZBNuZ/5UKg2Vs3X1bNOeLRbAMLfzXVDEhBhs0bUN2m10YtJqXRlirA
D9d6wEGo8pZIWd69eTpwCYBc0ifnKbRtpa7RpNr12FYBoMzp+2SEygP9ivKMKy5aVQdj6TdHHegd
sVJ+MJua6WZvlk1ouEMZF0Fdwh84IVuSNJ/MgZIjqowi7HAnrHCEy+IZkepprDt4wnzX32S/jjp4
OK0/OLj5eFrUcCnO8aSbQV0bNa6dee08ql3WYT+JTtgPq3KQRI5BLVIxLML+abW7YTm7qz3Yp4KO
3i/KOMmXqWhnxIyL5TKqOhoE6dRi3qsZnenHeVsWweQsK0y7JB+rd1CbjW9q301V0FkoxSgkhGc0
Boy/GoMnLKBno7jUdqOiZT7l/yiLqS5np59mPEpaV/2BkumiXdD3Dd+ZiC82F72uitVDjJzasG5K
QmHZOslBeL3dRqy5S7uTe5iy5vaWXLWsdbFeLoNYgblvOp3mgZLMDzKO2ygnaFk6Di8Qwqm+hdOq
1aImQFSLoImG9OxqvXmi6xZMiIbiLRK2b44xDCfbXJwPWc2WG+1VhjGnbZ2VvPwCpRox6EXSwM+z
+QgjvDMpHieWw/IRznjHXY/C0qUryoxVgGP0dxu9+lOKEEnXw4KfFH08WMKdD8XJonJFuYeMeAta
QebQscjUqqDFmeOT0VcLHlbqW/G28sFlSBgsmSEbwpG/4tXKIfFqjVqjVQHyreb7Kdfmb0alNgff
5zZIMgpvdVXjVgf9urn08qVc2rw34SCsauhDjaLErY2mFPzoDoLK3rLRfQSZ5ro0frb5V6ripZYp
ahWMNY7hKsBAGvjQwu+Hrr1R2N1AJSjHwoTaTEihuG3lcw5/Y5q0k44qDUwEjLPuj7K34eh2gMKV
KDtExq8/jjtXhN7aLYMpa8Qf8dJpl2FBlD5zR2RMEbA4eFfuzYryoiuvarrg6mYz5APC+Y2OIfOQ
0skSjhJjT6X8h8PKRqCaAHuRHfeCs3y15eahnvRyysugAnR0kVZ8Z9WunLdvOdm3Ic8iDlEl2nwh
ILhRqyVGFSDFgtOkWRaXlWUDidq7B0PdvDw4RDwk6T5Qh6S+tm2j1XmfFGjqVwE11N7D0Bj0svGd
zvGPNs7/lfJE8YAp8eI+1Un7xq7ty9gQYSCNgBG0t+nV1Ib5RLGhCtwhWqR1Su3FTnk0xZ0DzF8P
bQS0E/f1VkBOJyx2IaYwgVt1IIV7Amza5Z8S0R6Fvdt8VZDGUWkwIAHAi5Z//mp3YIJmK7AkqgBA
TOzj3mR5ojOGIMy79IOBp8apAviBU+4U/Y4zUHeQ/+wcAdI5hgZSTWltS9GwuLRqJNarwEEK59Qq
uuXTIO0PdszOwWZHcgUD0kXjdQuvh4FYqBYKgUHcW93HdFVAfyerifDVRNKAPa46Hox4mx0D/qDa
rPM0pmb04gv6alkzrSgR815QmO6W5smusGmuo8p8bvGTjT3SIN0D7tC0B9F492hQnXUJ+7ih3kDz
rBl5PiWMCWEz+vvhkChfo7bMHkWrmz9nBNA90j3jY5+U7SNW9su3AfjPwY/YmTsAd5JmHgec1O3j
NTFxhkWDvQi03lUe0znNn02V8ndnYSNYIUb6DFTgCHyws5EA78nbQXUdjs0mJYEJ37cTSkFBC6Ts
3ZJh0eEoUf/27WoRrSkj8ZiEOSPP7avPmhCthYVGSaA2S/RpRfPorFBuOMgZ5T1z/SQXlPNhR7FX
+Y7b7RqjuTGU+VQEYYOXJDac+m+QP8vz3PXxOawhY6bI9nsVKhTn+zfgTtyxeCtLTLYB1ViXB+nV
/Ppi0FOjbYqgqPUGve0Y0X1jqZDaVqeDh/INCJBICgsEMQY2Kr2SbR+I/wuqaKoLTMvtn7wz3ltK
/9wn7jnN2496P76zp8IloxAPDez0DCGVBr3jtq6+35/zzs6hTE0JlMKkhIdtyuHYF0Zlz6UFvbol
AhaowPdZtr5958DdpcQin6/2TQXUSOEU5RGWb42JY16eGRY6aJgg3J/LTqBjMXlxSPAzhZ1NNFfn
ttE6/DYCLNxWjJtz5UEBjBaHOcK5Qnlrn5xPKOl17FSyC+7hzdIZ4azh+OFkQdLW6jlvyvZPc5zW
A4GbnXgiX1AwubhxXT7U9aYsnGhKDC3LAsvN5r/iWccGbR1br5pT9zFvRu0xHSPtiCH60rLenEIi
t4TLIsgALHgzuXiVPqWwOQKAqhUW2QNakwU8Hmy0bXzo02iSzjT6p1XDcBKmAm1opc39qTPtk4K3
9yniwRpgiOgcpCA3jTiWnasMfQhZ6yAV2HzlRcm5sWOSq8qoRi9VQodXN3qMwGsQokk/hGGS+Loa
/ebExXvErD4UjcCBwJp/3d9tOyfHRTYd1ga1s9v2eNqW5mhhpssJ7rXHoXMxbF2G8SAa7o6C/AF9
PllR2yJb6rGfBwuJ/cBsQMflht0+hr318/5UdgIf5V35qcFIy0ry9R7rylzUJuYDqH1h8zbHMTaf
0m97cIeDkXaOKP0dNjItSw7PNuMxZkC5a7qkgT2vyH8nxLcOxwTkipV2/b5G2dFj8Kb5wnaBRKUB
yxC0lnhobOeGSuqI6Gsg1iR6tIy5xM4U3+nPUx9ZQe3O+VmZk/bc5cL1cJBHr3up0tNqJ8XBzt37
lGjpSJYxFsMU1a5/icyUZi0s0kBTx/ayVoVyUsB5HgD5976lCdQXTCwNeC7S61GEE0d5XKkpfNwq
wj1obDDvqUH0maV6EJpuJwSJkSxL3tQ8gLcaUSoipZMTAgGBmaVg4DL/wERbfbi/N3eSOkbhHcDW
BMMJ4vF6QovapGmvG/CY03r9PuLP92eD2PtJaEr7qS5i7RlzZMF90uqPTqmGZ01kb+0WklbxGyhi
Adwns9seEN5DOVryFiHQxvp01ke0w2ur83rTOcqd9xbVoWKG1RIDslOupztM2aB2LjoAemPHl2oJ
szNp5ttfHgDYSHUEFHyoSlsAvFsbVtm4bY4NSmi8s4pp/JBDADvYi3tzIbmB/AkqD6rH5uyZES6i
zoqIfV5XX9QR1H8YFspBKnW74ZE3eTWIvEBfZW2xjkFUtjBIhnSh16UiC+rEjk80do+oOLtD8aqh
Z0Sp0d42jTGsGiqnHfNgjNQOGlMT+iEgR2+Yl/5gVreBklkBJSGzkOFiGyxWoCSLaud8oLYuH7u6
13Mvrgp0j4cWg+gcGfI3P1wYkTuG6gL5PWi563VMwzZx25QRraYz0NMF8Wctk3NuRYW6otHU2Hwa
by+cMKhE/8nqGbXHTZqRZSmFNTdGiBwvwcexwkbbgUbApYBL9v1AsrMZoUGw4YmJkI6k98nrfSLm
aVzL0s2CJSmm5xzL2L+zxlHeXhKE0yHbYLQvSeu3mjsOfkyq2hoMY+nTB72ruj/7MioOouJtVsgo
3NTwOgyb9+Zm05PlcsFAeAjSKo9wMW60hyZR8bKE/Ks9T2Nin8fWEQdQst1R8eCjLCMltMzNFoG7
N9hLs2RBBIfKb0yjOWn9nH6ww0z1sWdLv9mrawVv/27MkRYQ9vUE301ApByqyypJFvS1hmuw2+Pl
7iRvldEiwms0oqjggVkgzd5MjaU0MQTts2Bam+j9XIeILlbWWB1ERHn7XqfV18PICPMqWC19bONm
0pLN9yJ9sMm7HDC9xU/UTzLfTTo7yFMXJP5SxOLR6EPz4BDsfEFuL8eQsF4eY9vec1fqSxg3YRqs
pdl/GJGiOs0mst3zOOh4rJjtA4aF0bf7X3AnZaePaMn7m6asCm3yetaYnxZp3WBwnVlj0ly4aNwP
mEw5PM06499JiPbn2KrOE+250dMxt0SZVtEDGy7es4p4+sGO2gnjdKResJAm2eEWZlQQO/VZqdMA
AvZ0ghmYX8pFU89NbMQH53Qn6CA0IfU32Ly8VjZBpxDhIo1oUYVXjd5L4ya7lOlw1Gbbm5AjiyUm
UEAX3arr9TUTtVWx1CN/z2J4x+ta+6Waimd804/aUrsTki1b+Bs8GbagWadSQw2Fetaucf+KsHl7
VJP4iBy0t0uBRtC84Q7EN2XzHhnQmScg6GlgiDDB8RFD8bpcovdmjF1fHNn2A3jEo5fC3swoWaJg
Q02Y4sFmEVPM3gaXZYMCH04eNbbp93msmq/3z8LOvU5viktW4uula9b1p0KAKzT1ggeQYyXTb1kU
tR/LFJ9DfMFc/B/xrT2IOHvTYksg1EC+R+VFRqRXESddmrrHH4OHvFaJwFLMzlcWFG3vT2svS5fI
UJP2lGRzbTUqc0UtRjMb08DNx+lRjaf5YSq05L1RD9nHKIJYTCKTP1R9n/zddSv1n7hYq9P9X7Fz
DlhalMDQcXpRBLueK4QyoLhrRJwRq/nNVdLEa1TkFdpwPIL87ywrh83iBDBpmaVdDzVMwzSLYkmC
slLLv93EZHd2uFHen9DeKGRjdHIMmNnknNejpJjQltWCJTKe6X81BahBo4FPf3+QvVUD7MHTmL0P
42M7CLp6UVbGSTBnkXKizCStPe3FK3SjP5jP7lDke7Yj0eE30KdinUq7rZ040GLlzyaaw3My6R8V
JQ3/w06gviox78ipiW0RmduvRl0c+ZTKsaNThZHzxZiT2AOdd0Qj2P1GPLQpBUkk3rbqaKILAv1f
R6nFbKhHteArTSUSl/sfaSdxQCIJUKxDE5iQKH/F62PcWmOhlyIJaEpJZ1lwFYnv1JndXSAbzJdp
sZ3lFILGWL0ph3kAnkOxDnguN8GLtw/tONlmAKTrbo36cEB0+qjjfKH3WP2WjGkHIwSbKTDQzrko
yvCtZWM5HnBzWeqDL/HiDPBq0i4mFggzlWkwOnjmueo0eMLso4P9f/MBSSBJK1H/lPJcqCZdL61p
IzPLgzsJNHf62SjDeFY1nFnvf7+NiwE7Q44Cf4AyFHUvbq/rUShOU9JMmiRQqCXU3pJ0ABQURNny
uDN+F4mbfbCnNDzrZqsEToqBuFe0evHs6IjhRV2HLaKL4a6P/x8WnQ3apK0xQR4BTujnlqKc2yS2
kAEfVuXkGM3yUVkS+yCRuzm+cg5AA7i5eK/xArieQ4H+YYvTcRKYcd9156YpTbJkDGQTD8vEI6rT
y4vsKllGbJi3lESCc3e520eOmZhZCh4b/RBdR4kgWpr0IkJKdo8qtZPwsXOmChf6dgb3Hs7Nr3Zd
og+YaVXoqyyV4olQE49Qi8tfsW0oQbXoc4GtjVU9JyV+MXGGpcswhMlztU4O6NKhREde10+lsZoP
fZ+KoBzV9l0xmQbmGMrfQH6PWN+3e48pShQx2fGLfN71iiaaWmq06ZEcqnLrw5K9GF3VycE52viV
yc2HHhh5B2sIW4CHzvUwdmpEWo6ichDiAeYNq+6rtf57jDlSFbrfukF/gu31Eb24HPV20+dV/OCa
2AKHZXuKy+XjXI5fwpFK+6ROeIVP2A7lg+EtiMpgq3tQ+rhdEypSVIws4EikzFvCEvRkzHzpfPk4
0S+jV1Zm0XjQAA6NpJj09fZiHPkAAM0ABXHLb4syhB0guwu/CFfjc+Kk5Y+KMnRB4zgvfl9BA57v
x4C9iUnOAZ02oEliW/zOOmduB64GP3RH5cFNeXcZc5y/NeEj+ZKtd5f6FB0DWybXr4Km5SZiBLUG
X6Nupwdz6JOz1IP7L3MBuECCLqsB23eAbVT9WhfMJe2X+DlSm8mriyw5eD7dBhxeNXCcqHKQbXFO
NnPp+txMwNL7kQaf6lzruZrhYToZmdeX7RFQYm80JGI4IUCGKL5tnqmx0KsxmyBJ9E3dnO0GWwlR
/VOCzThYvNt79CV3pKyH8Jfsp19Pqzeivoo7XJXLKFqepibnwW84vHRGa/qKGfVRlNkfjyaVhN5J
ttz1eIlp9UVDTucXEF3+wiE88u0CYaQeMcrLVGnWwT2xs9ElJw0sJlkCMOJNuFmzstfQurJ9off6
U4i39YUK1ezfP067n4vEC4ikILxtX73Qy10kveSsDIAzMXCMd52xzJ612EcE/b0F5OYjTEuQF/IO
1wtoLAI5PmOF7UGtGT/exvhtnAHoru+xLK4PNv3t6slcASU2+soSjbf5Wn1iVZURJoaPy7ztxW3L
h5oU4/LW1ZNNKJg6lF4phWyBcVVqrTPD6D7mdT9WO9NOFqgPv1WH/KBquDcfqUdGLs41DozxevH6
ZsyJP7rut66SA8y3hnMRYR9+fz77o0DOpKFBIu7KP38V9hYjwmUpMnSasGnqJdmgfVU6bfhyf5Tb
PSdjHSIwVCJJSrZq9C6yjHEVTrpfL0gCopKS+GltqZ873QoPhtqZEKgCVLHoW3INbuEFq4lAcCVm
nSy/eehG03oaCudIHG93ED4O4HtNZiCbSDQ3oYpsL4PYebnQW3DEYzIpRz2t2wKgzDtku5fCI62t
be29HHN0T4tC81dRtl/auAeRwdXSx58Uk2fERy2cus7LVLwWUXoua9WrYRhHD22U5wl1ySmu6Mha
41FgvJ0++5G8X14uVEO3gVGNin5K4HL4ZmRn/+TgDel+q81Bn/Q2elCkJ+Wn7kMZ+4YV4xZL0eVW
qbLIdPOEWJBej/L3Y9zUJ6vI24OTvTsczEb6slLfe4vlVlMdZk0RqT4BYH0oa1P3Exu9omgsYm9W
iyOt0ptFZOVkukEmxTpSr7s+eWOYmK1ZmpZvjrbrgWYvL+pqvhncwygoRcB8gezGC2QzSq2uiLIN
wvK7Jflljr1zarvFhEHf/1QUqzh46e7NiZIIDw/boMizRQ3MdZJ2Tati3os93glldrzwXCM/iPQ3
X4o50SFCCADUsCzHX69cA3MvqRXT9N3YjoLZpedgjuv00NUOiEkzPpKmfFmkq5RXclBJbSSTHa8g
sbmYp3pWjJEKpG8CylwuazNojTe1Be4Q6jjMeKdryy+6IEr8yJFrIDYuqfbYiC5bMamdI2oLZqLN
536qUG0ae9Udg9Hqyn+rycksz50dqPFtWI9PXCNN5k2Llo2f51ZXvzodIpyXUZNPttLSxtJT0Jw+
WNCNU5lk9zBBshy2oXQaUjfxDDvoRB0QSfXTJqQxW69jH2Ia0uUtpu8mBB3TrOuYSr+OqHu35rrl
NW00fcOBw0rPMUZKX/GUdb7mQJrwQY6nXrvklaYY3I5NhYPz1AO6zqd6Oeob3tS8+eW8BcGqQ/iA
n7S59YeUiaVaY/rEvPl7Ca7ispSK9JyFH4hWkng/Q+Y5qErcBmY5KrJ/gFJ4aAGzuN6BwyxW1Yl4
8kVrnH+oltF9cpHbeBK5GN/FDb4RXmbjaGlFtVKyBrbwqa1WHzDmDH+MuNcfvFR3zh21IiBnUOpo
LmyVBiIkHUYzhZjvlrH5YUF6yVPzpXtrrsCspTkBuYjMwbf9BSqQPb4yPUIYvbm8N6fapjDo6G+P
IbQukPlGkYike0v7dnPXxNQ7N/1hNVL8qav1ZKvJEbt8J4aADpNhUZqVALa+/oIpNSQ1mXHdnLsu
Eifk1BSQs4r6uZ8X4/2UCfP3+ynQzifi20CgQq8TAtQWoDJnzqLlmE37Cl1ZD2QHp7p324PF2zkO
QtcBjEoKABennPardG4qzUFtBlX3TSnm7WqMc0FfTTuHE+mKlxDzPWAe/bf7k5MBcBMg0Tlgb6hQ
j3mrb1bT5nMhsbmQD2lz5A3LnH9Jp9m5aPUiqA+Gw6USofopFMu/9weWf/HtwLLzBK+Dtd28MBrN
QarcGEmS9aG79GOBnTZy9A/LYGsHZ+y2FEnhndRVUB4nVNLFuF7bpHYLZr9qviQdee0S9ri9r2bH
rOdayc4h9cufsZlaZ7DY4kLHf7jYqZOaJ3Ot+gsCcu0jQJj13LfFAuS8aR/zKMbpxekR91XoPrpD
lTw1HA0vXnSMepa8PfJa39mG3Jigb4kWICG2XDIXKS6VT6P5rtXa75Q5S08hDajz/c+yOwpaIZAK
JeJnK7LSFaZKNarXfMVuf2u70PnYh6l2sOnkXt58exhxBF8I71wAW4RD1VEYntVB8xNlJdQm4w+3
xsS3jseHpaMK8R+mRLbr0F2lzrFFfJeJEQ9hV2t+j+2Jp/aG85Ct2FHdH+WFTrudFIkGLyUCoLRS
ut5kJU5AbT7Xqq+WVmnhF++2f2IjRnmVqpL4oWRF/K2K9TQ5zQaibdRl56nz85GCrxelgwrfUWjd
v40xh7XXIvL5j+F0699T2I6ZN4ssMS/wHNrkpLSmlZ9a8NNJgLodN1ZuDmuNvLZr/20VNYapprEg
YsY/oDFXhjYmPC/wv/WS1Cz/KqZQ/HLpkP6j8br/Mppi+oobZ2ICfzLMPzFqyGYPvrz13Yw6eAFw
W3rNU6HigVrVBVBArMHV+VQgbPu7yEZVnDAwoc0EabP6nCdT9mfUNjjIG2ah4zuqVmt70moxY/qL
dkLv8cMx3/0fUTlOLLoSS+kwx/jZjgD/emolyh8Hn+Zmu4GJJbby6UHF0oe+/jKuyOsVEJnqa7wf
LvqcY+yuJDV2UPORStMtzYFdhnwEhBiOqLgJNao1tFm3Nqsf88xrTrxo1wcKEiUXblEk7cPcpqNy
yow4Hc75ENnfsBqpf+jVVDwNSRkOpyWfqDabWVn9fPMqSOlpGlnyPYq66/UqzHNTpxV8JKjTjX5y
YTqeacRqnl43R42M29iOrJG0/QCrRHzfPia0uovc1opXvw216YI2rukrqpjAXo5HC357bTKULE1w
icmcbnPqBrVXelFZCxqbIS9qrQnrT9pqLtC7zUj5iDgXpjvRYiBWdX85bwMlWQiCbTRdSb7pvF4v
p9VbeRya8+Ivk7s+ZlX4r2tN6kFScLuQyFnQL8GkAPojZn3Xg9g4Ao0Cf2R/oeBMZtoPSIBWoqOk
aR2REG8n9JIay/tYyphtJzRQF5m0tF78pBrbUzSY7m/xFOe/3rpsJIZILSDfRVMAPdzrGWnJuFTG
Us5+O5rPqE3Ymed2RIE3fx2kW3j04XiDowFKmdfDpMugjLWmTr4K3pLuGLAgXI2PNNJu7zGap6B8
wZeR+OJAez2KWPsOR7Zq8l14+M9FGhcf28LNH7XQMvymEsYBoH7n9SK74TSLJNids7XZ7WvSGKtl
RZM/mWi1W2P8VLRj4WnG/E2BrOKJsjFPDTI8nrU6n6Mi/ZTa/fuhfauOveXAAZLYNkNmJDe/o+3H
lVek3sMUS6d3U43obomaxJs/IqNAb6KPx4x53V4vb6YDOomMqfcBMYI5bp3unEdIgN7fkTdnjEhN
IkKBgNcXVcdNiaBy5hyPyBGRqHAan9McHVBihhX0c5Kf7g91c8TQvqf/wX0vdRTovFxPqJ/7OlrH
vPCb3ulObVwmH7s5mQ6O2P/rq12nIsQm1FrQQIe+SBf+epx6Lft21tzOD6spc981br8ol8LU1uxi
hMv8l2k1iICoVWRUnt279rcxEalK8Jxs1DOaLgzPcTXn2nm0ilT3EORWTC/pjSbxNG3S4svs1pZ+
4bEwm5fYmpsvs7tW8WkKkzlFaARZnHe4i1LCbwp3bvwo71CmsJAqv5R5uBjv1imus9Pc0X3yyBLz
1qMdlkanJKQP8KEuCrySljV30lNh6dEfzTIK5VSLMRZnt6zFezDAkfnOjhqg/E5buV6dTfoXdRia
yEOyU+HVEqbReBnttsguYVQkn2xUQAra3ZHoTy/eD+dwUCPVM3Tekh76S+0/dauF+dnQFrv2slAv
/mjsNv8Cbyf/NIrI/tWEg/IZRDAtuUaptc8OVvHfB2MQkDPr0ihOWP01pdd0lWVDytCnZzPXdNga
1uz+VnIKQ8/NnNQ6LQu7zu/iJkd03FHW6n2BhBiYlrWC2DYmCn7jCOJSvWlq4SYfKNYUKlqEzviZ
q07XPJwx1K/NKPLklNXGmCE6tBaFtyZWEXqJgdBR0Nh1XEDn1MP/5ezb1uvEtTVfZX113azmJAH7
27UuYOKzHZ/ixHXD5zgOCHEQIITgbfpZ+sX6n+naqzKV8p47uqiLqlRkWWhIQ2P8h3oHLIZ3Hy4j
C/Kl8Sdx1lbj/BSQKnhB5UxCHmkv2sJGqm6o41RNGpewEfhYMDFdsmrzt3wIk6XaM0T74FTil+2y
2OV0V8e6jdOQlOG3ZCwoQVGNrMD1hlUZwEdw9T6oBWlZytniPoWQXRlP8G4pkxw7Zbxrekf1cN3w
YLDmbb5ElZhWiUyjtXbOpgHojxSir06BzHBbn/nEByxa7OBur2Znhd+emFC4UYnAvc8YWvlNTyqR
wWW7R4On3L6oclgr1LtivOyWjU9XqBJvwYmYVPCoVNLMeK25lUR+UC5JRn3tUxjwzdW3LujDK58s
7BZoDQi5OE3Mbhu8We/jcmiarEmiTu3kEKNz6daeeB23Bf5mc9TgEJydqegz3LMLLAfmQF30FSdf
OIBYgBOgAYLfp022MC/rcv0mRk4e/EXRCJYLPoqTq6TrslsilAMymCmj8wJrrArpTB/P2xmQjVOb
FbJ0bxV1IFNBAZLK/LZC0VYvVaHTNo41wIY1E9/8nhR/gG88PHcxGMbptMTB3YSuX5D5CUpNkOHx
xuuJfohUeTUwUTwuYnC+xY2eeDaoeeoyqDFHb0uox2f4U/ve6Zg04Xriq6BtLxsaSpkurB5fQVAk
HRwsq7g68eeKs3SMVX3TgdRQZ1G4xi9iGNQbQ5n5DqtTQOQHW0dnLjSR3/qkmqMMchNOly7w1n2B
KcX8uK6LK057iKjjv0aJkrug9YI+m6HuXqSb4PUjeig4ol1ACry0g7DGlylBPTRfYWBLdvNaYF/w
hhSf8dcYoLTzQlNeLnWVMTJEObDWFK934kT3Elrn8zmpeZwG3iRvm0BAsA8ewhE241TtXR1Ygm8w
dVEl0gAMgMtk8YvhvIBbgDpBICUfaBnGsA/UK+BIodePZTpRHzgOBjHMKEV/YHnEqwlC7viES42n
lhdcxj1d74O2drOlDkDMX9w1vBi2xMOm9ap4uZj8RYDZjkKJzKC3XLYpfsEFLpIRnS4dQtldQaXu
drxrCJyWlBs+FFXR3tFqmCg+Ye/B5I9K74yg83nbJxTkvwjdYrzEoBc25FMIExInkR0wxzO72iBT
/DjALWc7oZEgw0UHH8ohm5iC/PY6JVuSMcWrq72vE/ZGuFB90os2Uiebln13quZadKjod3F3xqEe
C6QeawGz1/30uYGEzZRVAHKcxkUZ4pwVHewW2mkhV/E8QpKh8QfvxgWwlGZLW0NYcJgg9NfCEfUU
Hrc4PDtYbbIL2JiXEg5E1eKdEqpwVA7Qd3oced28Vr6zlKeExbo8karu2GmzbC5KJngCB6eMLAme
s6LCiVSXTPyBH6DRu6nwkgH9PPEeYI3DVYoPpL4OZBj/CJdgVKkOnZVnVRM1nwMqqXM6zipyz2AB
7VcpwZfk+DhM+JlOWk3SYC7iPgXFWX5uY+ZCrqR2IWvVReH2Gf71sEDcWunfxT5vzoMZOKuULUOv
0yCACkdeRyWbzgqcw+7OL+fIScFrRC4HZwBAHDV1nqGA0orzKBKOC++AsGlSv+6at4bNY4hCASuf
ATQaL3toOReAuHoj+jkiwrN93cR6WySbo+AV1bU4vseC6DSqa8gn1E7Y4VND7P+80QVJexQPTuch
crOtRAo5V9OtWhzinmx4+tWpDzfACYmSUFgCqL7AFLDcG9gCizPfhkyXdQqQbfk8EaedMzIq8I7Q
m68v3JmIrz3K8Kj3kJnUaR26eJDj2eyIXVN3eDQX6zp4aSloz3brGjlXcwvJX5RfSfUchJJeb+uw
sFOcloHeCcfHVVZ5NRZKhS3N5Dh4/LwYan1L5np6bvui6bOgj9iKA5VAFR2VDFHsNsDjeNovC1E7
BE2T5GWr5MuGPuwp5ObXGB0hxs+GEffHro7wpn3hhNMtZ3wpvfOqc6o/IleFYhdUxK930itpKnTr
7TPH/mRiAtJpYcAHL+tW0V5hLWuUbVg/9RnbnFJkvozdm60B6/xLuOpeZDOX9FGMJHirEgqiO52a
xc0bGcMrosMvO6e1h5s6deMRR4Ts6fSBj+PwJgfcdqcQGAVQNpiKFbUgHL3TW7nMMa4mF72brnDX
T3gntG9q83wkBsO4ho9cOcurHL9WzYlXt9tXuLTHz7rZOuRyAl0iXUiA4nygt+LUUREddvhuBDgQ
uMbeDXMsX+XcqE89xOeadAB1/4npSH1FOQOJnaCeWNLVn5DYhVAObR72mcldNa9OdaqaCrKwCazx
VAoiFWhwI5HzkkEIR1fZpjdQG92Eqcdx9KNPIibyM4/ZNN9A5qN7hQAAp1k8edGYtoUz3kR6Yt+I
7PzPfhAKPF/DoviGww338+SHqNLCYrktU4zT3c9h533kbhs9qGF1a+R+TjVngEA1w07jqHN2iMYm
OUcCRXXOe0+f0w3bCeSF/e7hYGdBcagCcTwuZXQHaz3epLoSFUjUUCe8c/smKHeLI7tnUXDyxiGn
h/S5VslHh/hVACUP0r5NReJ86Ma1u64XT+dMeXzNO29s96YmbH5p2354XQcJJmxbFGJ7XEAE9i4i
vYhPNdLqsz6Y6medBOFVVHIvgq0pBP9SVaBRiV+GrxAI6Hr+ESvH1YWCTNJT1TusAaGsd8QN3m+e
s1Muehq7CIe/SFHqxu1Uc0aiU+F5aHVAZKUkeHJJn6HAMbX1B3eha/9xYjg9smkMwm3HtQuoOY4E
eVfpYRRZl0SrTFvs2ZtuHN27tXEo/GfcBecc8rBuTQWaJ3izVnBSTuO5TtaUJxBATQFLIOWZn8D8
EaaQemQpIC5izrmMyyfYSidfe3TdgVqOdLWlEtjjBz5QeGVJ6jp/tPAp2pBNN9X94uNKTRlDBVuP
YbGlfoXOR6r7su9Tp8B3RVx2ZXdBpKcrGMmo4KZF/8A/nejMvmnZzajI+bzYJbVuI1Bs9f75UQee
zGAjI+ZshOCuc7HApY5BoSWuHuuoUSEOwtXRT/D5XtVZgurAmreoHsE01aUDIDpwIsadk/gOQdOD
zuKEFhvrzgbwqa78Ucp1x4MaHaatSfhJwfx+gpRnQL7tvdiRmC5dTM77uddfAXSPxEUbBuWYTk5U
oKTrl23GQfP6HAQ9QorLCDdKP856+uDD2bs9K8e5SbJxIYzvPL3ppy6Q80sBCHiZ8VlVU+YvUryw
hI1lBoR49NrVG8yR567bKPR+8f0yBrN7koaOHD9JF3ABQFXb+KXpZwieQg4Sdeq2JeVVrZFG5q6k
Xp0Hk6hg/4hrOkg1aDnlrqG1W+6crVRYno3tFVJLvrWnym/BGPMjVTO4F0HX55TCgQFnDZ3RqCnr
PlhuICLTLbdqiuhHJ4KOVOav7TbuRLj4L8DgLcFjJFD1w3Jr52zwV/mIyn8ZZi4LmofYWXD3ovZM
0WMtYhTFoT8NZVHQ+FbA+lFmz0ipBvdsmJrAf25gOjTfONMk4gzSZt11tZZDf57wtbppkVtQeBd0
YZfixSqfIdUlb0cvKkmqt57UWeIggc1wEoBVvBF/LrKOSggiNT4QOGk8rDVS/brhD1Bpa4J0Vl0C
h91pnpaUQqy9y9o4mZZTiV0Rn7IEfjlZXFYo+PhdkKyXyKbgyBIJLz5vBuECNNxBlzlr6mh8aDw+
f+s4TtDdwtfhfnFDctfOHA+FusRL8rIupgZnDchf8PsTvayuHOGMGtiHUSiYzbYcyvpMIzB1tfRj
CsWu8AUKElO145SIW63hVXTmIG045RwIlrxXbvHHyvFBdiPSQZ7FcnDvxDwg0QwWt69zNStn3C9N
NN+hvdUnO8lnOaXxlgxBWncBFk4GfimQg7r9jJxHY7+hhAz8EDDKxLvkDOfTRaVG2SNjKcWnyHEl
O+fgVz7HLsRJdttWjtuuTbpCAT+wQpAWGZc8lTOaKxAfL+DUK9dIv7WQOLmYFME7V20w4EtB4YVg
lyuGtsCpFrcKLcK+vJ5Arb+NK0HvfCfGEe8NZevmazwUfqooMm50aWoeoaTCqgQ/a+YiS6o4Eam/
Le5rrEZIMvpCy69DDZLsGYi8xUmvt6TY0W7qXucpGN3d/woq1Qt4ES4nfP927rmPZHNwtHvMgObn
Vi865lBDg5QdSkOeST1HUStsJ9TrULRr0MNRuHlo/aoLhZe/8wyWHjDxx4D4PxXXIM7lxnuGIZhW
6L8addhmhpOjdAlKeF3NM6+tnV0EVF8GEexfpjNG+x+DlgUE9IDFNX89f5vIVhC5noRwoUkZMqfT
DXCdI9XCn0p4338K6DEgtaBv/b1C+0ObvqnbbpnDAf0G4Ww5rvMt3bz+l4W59j8F/+xt0wFXMRGk
ZRstkSe7FW0TTVOCh/UJk3Bv3CbnT8Xs//2q/6N862//f1lw+td/4t9fe7GO8N2Vxr/+64N46x7k
+PYmr1/Ef+7/6r//18O/+K9r9grvu/6bNP+vg7+E8f/8+bsX+XLwLzl8d+V6N7+N6/0b+FPy+w/A
TPf/5//0D//x9n2Ux1W8/f7bK5iicj9ayfrutz//6Pzr778BDfVDeXY//p9/ePPS4u/dvnA2yf/7
f37+O28vk/z9tyj6J8Suowiik+gZorgPhMLytv8T6v4TahEQb0A8AbgD8M5v/+h6pNe//xZE/8TO
gAkR6q944X1H5U79vP8jP/gnWFfADWJvQiUPZZbf/ut3P/hKf321f3Rze9uzTk6//3a4Dx2gvb4L
Y5vqWHs9QbxBOpr3oAShDlUV6bL9mv3JX4Mb0UppM2teYHDPaZ9QGfyIgt3pD2v85+/xP5i3iQ2S
fQBuU9KSPCS4uHSNbDCpN2o5ulHD54XHFmRGNEdB7oMIk8uATcfkQt5ZcVOXGKbKNK5USXNcYX/g
fZ+V0O/4pVPl3wtuNkohDz9xFJVJjtLoQ6P5y7TMJ3YLvj+ZfzioytAZwk3DuS/amJvxpUAJlABv
aTe60WEI1OQsoY+dUggJ6bOoP2+h3rKzG9xoqwWCRKvqC5JHY1tmaHUCFDGLX+rF/LXk/uG6JMmy
QNoNS15O8KfZWkfv5u7XEMJ/DW6AmiJ/nIcYIhY58EDOHeCi8XnYzvKYI/d7W9GIz6msqIohj5aT
dn4uFFJFEXy0WnNTZLdftnFqBYaOwNVPiRyu2nA4AlZ9Z9omGL4Zm67Z/InkQpQi3XxUl8ZRvtlN
3GiJFjUyxbHo8T297mvdDFesHW7thjZ61dglELHdn1kgYuZFE+9g4PlLDf5/bxQTdge1IzpB94Pk
qOw6yHyr7UPJyvESx++RnvF7i77/7z/EP5Q9nNpbGckBwT2PXBjTHOszvjeyEZ5bOCbIbyuCFym9
GIl6EaW0O8dN/rMCQ4CUTUnypHWXc0hH8MvZ838JDPvXmhvBSfHkKhq30LlCzYRu7Vk7yNxupxiB
uaGI6MJLIcxDxfPK9y+4uxwBMb6z2mYT3IOor4v3B8kHh8YXJZiq34Cnru3C/ju8/IddAqFU5QqY
Sud+sX4K5/EGChB2a2KSmX2Yda6Fy9bccf2vGxxfU+J4z1br/d1594dpQ/6sIxqK3PkSA4FDlEh2
qPsdwxa9t+TkMHS6WNChVJPOG0JRLyenwF082k18/yN/mLjTSVDpVnTN0S74uJDwKyviemc3thGX
TciDcmYzaokDuQzBrlYo/NkNbVyaLXB7DoB9az4zFCsKWd80S/LVbmwjLAHNShTKg2C24OmSxrAJ
IsH8Yje2EZeAwlUDoKbAU7chfO6j5JvTbnZrYgrWTePSo3aCItboLm/CmZ7K4A+rWZuIlDbUkJet
sdqj197M/XzjlrCtthvbuC69GuXxhI86/26nCmOY+XH2+19TmPj3EWvqXtFxdXwuBJAMQfwK++CH
tkmO3Jj7CPkL2/LX0EZQjj2BDhuYvLlPV5j0Vt5FV1SxXVJoAmbQEoHksOp1XszLqTf591On7aLS
xIjxArXjORFrHjj+XYAWMWqrdrvblPWCLPAehQWtKBXNK8rL7AptiWOliPfW2wjLutzjOcS4ovXN
P3e0ufTaYype7w1tRGUZJyV04LBLeOc0u0ThIRt35Jg4/t+Pjuf24RFbxKIAgR4Tj0vlp3OFWldd
K6vQpD95Q3Z+G3O0h1DQdM5ZF3wua7scAhZbh/MuHa5CGJWvOQcEPx87tMGChlulsuAuHg5eA54x
OAAu5I2Qn11wv9LZdX+J9vxfkYnS2+HYzbBVYxjhSOlHgL67KNhtjNtdasAUHw4+9GByDwKXGl3F
vSyrzzM/xnV/b6MY92XtjaqosM55gGT23gHK4RO06K2OK2BQjXkHAQ9jCaurqugeiab3oJtZHVZg
JB0Ores+goQ04GJsQNcM0Li3kFh+SiMyw05T6Nw0Oo+W4KKFzyOIT482F89PqlEVWMnu7MMUbwI7
AmLC7WPFN8uxjfJPCZC34zGsSB+zDf1yL2uavrUqpEAH93C5kQnuVRLQnAUA9VutQYVoJNCidqti
xOUiVcTLgGEP+goN27J7Gbr1zm5sIy4rf6iWwcWKV568DrgH2xxmlX+DvHm4JgnYKk0V19iCm/Om
l+Q1dDe7wImNqKx6MkVVOK0Awih3B5JiAHwPu7dbEiMqlbcKSfB6yONuvYfP05JGnB8hv79znMRG
WKIl7Avm4WoAeXw40YQu5z5kwu2C3uxuRK4c67jAFpeVC6TKMje71QF+2GpdTAWOiNdOIOphAwJV
u88NnFxeimJZrOo/MB893C011V4bT0RDAp58dGl9H0m78DH9FGXgzbUuCarKjoSrPQO5L3Dsqm2g
Dh5OexqbwR1B5cl9Ed7B/BYmqd2Rt8N+iJ+TWUjMHQ7t+LWiDKYyuQtpVAFHGVcuX5a23QHHurP7
pEaIhqzh0wpbkFwP1YlHyhN4kNvtRVNDg5ICblgOZl/6gPs5Yv64oKJiN20jQkvtl5EANCuPZuHk
IYh6qSLOm93gRohyd1wp78ct7wP5VI/LH8MxFuA7wW+6VhSAnfjKhyxhsDRfGxm94S1bp1azNqUd
KxDaxhqIjdxt++feL27d6ovdyEZgrlut3WQrcLXV8naqu0/VVtrtEZOp0rgjGwC5wnVfTgrAyIns
1tGuJgYk9WH4BFvQrPWCyNzY+lB24sGVx+Qn3/mQJlU4qoZYAVkJeIRoz8KOPkyhsDusTC+5EAil
GCeKnw/SQYZV0CUHAjC3+5TGtanQHS4I8Gz5MPgXbuE+JqtlCm7KTlWb9MDmg4Iu2dQnJM0XFH6j
drM2ArJvwAqE6yY+JNB4dUlfABCxPKVM6AEF8FpH0IHJRwfAyZACKsiq8KPVxE0dnXKrQw71Hj8n
Ql/q2L3bktmqcP+TLeUKcyXmAnGct4F4dIaJ5+WsjmFB3tnepidw3ZdDKLS/5mvProHFPgOW+t5u
SYygpDJmvdtiaA8oTBbqhzhsf40D/+8nJjHuS+BrQu4ThI72oSdBUX+M4vmT3byNi1K5EwSc1hWP
B7a+gin8HDsAgtqNbUQlXEfZBJHhNU9W/qEHvjgFEvjRbmzjpmxARO/8ovdxUzYnwDydiaA6clLt
nzZ/k56Yihc05t0m6Ib0pAY2mSmA10YYYcEzOULog9xpG0bGe9MfgQ6delQ6o6B5XnxQomXx1Wp5
THmZQvrc3TZsRxcPb6rDjxuNP9sNbVybkTvpFdAy5D+VvOe6g95OYjm08dgs6awg34lqYenOH0o4
XjfdYDm0EZ91yNZpYpi1YALIRAIeTNDblcVMZdERdMapgn9zzmqh4ei36vOud9Yj2fI+Ev9mO5q0
yWYqwXSLRpyIziqfaz1O123BpiOb/b3RjRjVKxxUohIPzo56r6WsSxBY6IvdTjFiNGzJIuQ+Uwal
8W7WeyvrMbE7t0wkkIa+lqYJ2pmoc8Ifh0OL2yVdajdxIzAnCa2qHgdiHqno2hcqK4NjZOZ31ttE
AgWNX9Cqw5osTXG1KnAtx4k/Wk3blP1dGrotcwJu69w8dPHw0srEruJhooBw30MLJSg3dHui8iZc
uxJCGXI7cufv77G/2eEmDsgPl84NBJZbsmrqd2XV6A8N2eQ9yGdVtbNaHN/Y6DU0ooF6xa9A4uES
8j6foMlxaje0sc8rEYw4yKsNAFvvxRmdm3r17coqJhQSKlJdJEGFzYvBg1y127/OK7M7EoP9Fv2h
Gytd2jbDgqq478Li0YtP/OBYYe+9L2osdldBXHTrcfPHU92fE8IyVYFqBfdlu0PRFA6b+xEq5GuN
AnPPH8B7+7it8Verr2nK80QR114IFewcGHNyHgaqzBxWaru9YprozW4RlqJBZRw68G8JIyOkmDq7
1j10OQ6/aLg0kwNiDd7KsIhKi637WLr1kSDd74q/CVITxgQ0OKic634nsuRuacbTQoNAarXkpniQ
BqmpXykORXgh7bkx9HWhLcvsBjdufr/24Y9AMPG2Wqus1PVJO1lCGKmJZJLz3Hsl7LXzog7A/wYU
aICIlOWyGAFagZqqKo69srfszSCoihMAwvZ2y2I8PqfJk70CfTYH7fashIM9tDTs6qm+cX0ubj2s
bYTP6bsiG5L5QvH6yWrWJh6INspnkBbCk9mRVQZtknq3+ZVd8d2EA0kOh4UALet8LPiHSE43MPqw
O69MOBA8OknTdVjtgdZfPCQqYHvd2S2Jsb+BpIObxIBZiwqEV3zMJnbsStem1KvHu7XvI9hOeCvQ
0OsMr9Rjdo7vHCem1DulCuKhkB/Nu3A7KSZ+AyqcXUprml32xQSf2bXb8siB6BcqIZcqaiy/o3HV
O1DbCDzQY1FXVlmri4ep6h/svqMRkEU7QZ/WQxZRADh7FhVbdR6DEmo3uBGS/epEEtJoOASJcypW
qKI4ZW41tIkEgmaoTsYKRyCEEsQNDGJ8kLK03VFigoEqSGl6IUCu+Z42m04tBC26rreLd1M9Cw8I
Z6iiGGn+4F27Y3dZ9MfEmd/Z3iYUCKrSsz+MARKgQEtQ6um3qLN8nbhGOSiuA1rLAXtQLORGsukS
Fi5HbpzvR/Tf3PImFChw44pKgbIhoRzyvwkoLGDkeiy5cMNwelBh415Hm47vHG/NIJ+5XHsQ5vhU
hf5y6Sad/0nU27yeKB2E86lWnbhe/GX6ELjUwUtHusU5auPVHdQtnGNei+8ttRE3sBibNDRZsdRR
8Cn0i0siujO7rW1EjV9AQQdAN5XXXvMEjup5waUdsQL2WIe52lqJTjRBq/It+SIGeic3u2cgMVE6
i4f2rnR6ka+tlzPIqfhxbbUgxETpNHoEfcDTIo86fiWGAAXgY6ZDf/8ZQSE6XA9HsY4WGoXfxaHt
zh8YS3m0WJ2tEK07HLyCADBUoTeRF9ClzsIiBp+RLXb8m5+8CFi1lJJLrMrgtu3JVpQ7N+b+kTxt
//v/HJFwMjucut8UkNZs8TU1ANz3Sa8+xXLNQMM/gZR8YtV3JCZeZ4qKoQdyUeTbIpkLfSKZ3KB+
OBLLO8L4JZJo4WKr0I6lS3HVEHVRJt6Rofef8Of1gcDj4foA5CEGcCwR/s5UP0GZASz3aYg96IJ0
WDWbgwB6aYc/pFgT1kEMVIDDAZ46NLZompDVDmwIz5HD0fuknkJORpFPBbSDYLp22jfs0Wrmpl3d
uq1wH+GYOQQOTzkEliEx8ofd0PHhtDe1eEwPEzZN0qT9PF04g7Aqe8AS43Do1imZNwChkkOQjjRp
NEJTK9VA1drN3DhripE4PSYeAmcYhbsFheysdaBCbjf6fqf+UFcZWEllSwHpDtblk19DTXb07Lrh
oFIejr3xrWsmFFbzzR2vvGqM080NLb+nEaRrKUjcxRxEJT6Ds16xKWs0sRzcCNPQ5cMqx45AMI+y
VLLteiS91TOFmNijMgq1imIsyjJur5PqziMWP9h9SyM0957XHAr4IEE5kPCBLv+SLrA3PpJuvXPn
/QQ8aoNmZBNGZz7PnbW+YMFy5Np4b2gjOHtWbJAYh9Aw+JufKkqvYm3Hk4W12OEe9KYo0mEBummV
zFNalclbESHTsFpwE3YETabei0fM253L80hG1yqwjEsTdgQ13okHHKzNYPSdfKjbrIraeGc3byMw
w2aQc6sEzadti89c5j8s4dpYLooRmXzzNVAZNQYX4mlW3qetU3YZXWTEpRr8WiwCGLJtYY8D9TL4
nlhVDImpcQ8FGuUG8KLLaddCykrBhoQ0drUxYkKOwg1a9+0E6hYoxFsWTPyj39PR7mOamCOy1+6i
RYRNWLo3MZx8Nse1+5SmV9qCy4GQYaO5RhXrXI4yBDC18u1OWRN3hI8JSa4SE4euxRNK5J/ESD9a
bXATdVQpSG9C9x1DL5FKo37M2BjZ3ccm7CiOG6HXsKE568Wluw6XDRQK7aZtxOWyxnU91Qv465FX
5mrkd7KBhKjd4EZclpAcmlWPNeGbc8kiNaUidK34mljZw1O2cgmQ6DMm7sYb37koXcPj1I4GDi3l
w8EjBg+YjWkCEds5o1F3Q9reqmLzk+aJnAltS6ZI7iz9VbE5OY/s8MvwCTmcNSTTCroBwpwPiM7T
/YFSeqsdhIwQ48KUsB6bqhBLQpbxCeK4p/7Y3lltExN2RMW8riGkkHKwc7pUOplWsC2wG9tIZSN4
pvBFYU3iFThdKH89qaoVn+0GJ4cLDoXRGLqP+JYjtI5TwhuYwQppt8FNi+vYczqlOTj3zhBft2vy
uFgKEUCc/HDeLvh3fdsqmrczXJdrdsvi2C65J0ZYQsTZdQCy3isFiKiDOA1NwDbtqwu7FTcCsyyr
Wdb7Lb6G8oRot8kdCATb5YSmLLx2vGjqV8w9dJ582VVp4sx2LTwI9xwuuQf8PJMNCgZrEb5ojuqy
ahM7CD0QVoeDk1i6S7LfKhDp3x4ZI/TUdUthd9uHRj6LOw1qUw4EGjxP3wRhc73Z9U9IaASnpwHH
QBDR3Bnni21dzmC9Y5e3mZijaXD7CXJ5NA8b/1r5ZQ5YmuV6GFemiyYbi/e1H2jw9Gd+MLGTUQ92
ezA0QrPXsIidtormjV9eFnP9yNfGckmM0GzLjnmRZMjvifMh4HyFnCM0dq0C08QbeXveY9EhRYnY
xk6TqTyHhHRkueLGK1NBD93xoXwKEJZusrbX7MvKnOTVauom5KjqRxzj0H9H8aqKMhJM7S1ab4Xd
BzVBRwICoVXpYtW9eiUnBcqVH2beky92czdis5hVuMwABEAxIPCzKeZQ6lwnu7qBiTuCF0ClpxmD
w7/kVUfenLbLZrdfTOCO8NGmYiWebFCD1ZC25h1YheTYq21/Af9c9IRh1eGBCEnmCG0UHIhQwayu
N1aX4Pq2QQC1ZqqEXSZnGosOIhzwO4BwyovqpoLeJVQvrTpvMA85nD+teYvLYn8KjMTL2rFUGbRV
N7uc30Tw+H6P2jXc4oCxQXrIi6GBbvoW2mUAJoJHdBhcehRJ/0guGCSLdRc9W+12E7/D2zJa4RyE
E0zR8GZveHajoqOqO/vN8TebxkTw1GBZJQ3Hlgxi8qy67VR0k1291gTw1E6DpKWDSpgcZ6h8Mh/Z
ougti56ma06kRQSNZCwLuLMa8v98The6Wa65keOOfaOkBiU8n4uZ7IQPH8Aw3iq709E3AtUZOz9i
DsorVU2ukMecwXfUrrxiAhqbhTlL0GDiZF9V8So+obHvWXY8TC2iRZfjlAjUVCmFenMIvXJQDYvU
bp8bWW7YQNi0K5GIJmVY7grfg4quZR/RBB/VmlYb1XiTQ6b/0oM0W7Ee4y2+E0Am+AhCrPOfWyVp
T7QKvrlK3VutiAk9anRSOoWPWXNatCdRxV67GKZwdoMbl+hQBkKRJsBOkdt5woDE9ML+238/9js3
kalFRJy1bYFohoSSrqoneO8UV7id2EmvlJ08CTFRSNrHcz/usDZTCO68zyN5kYxytMsaTSBSnGjK
us7Fys/FDYfqm6axXX5hApGqgfuBs2FoGLeB9hZ/qVtlF/ymEKsXAQXHIqwJmdxrhUJfVMBS6L//
pO9tcyM63VDwbo7QlXCmlV8seoMlFO/s5E/gx3t49VcQ4oC8PxalceIn3aEQArVZO30feBEeDt6V
pCVg7qCh0qzNee8DRIq3zGS3VUwwUlIXsHTcHy0JC15KvoxgMPqD5eBGkC5hFfdMYvAqlju4TV3G
/Biy7J0YNcFIgs1lCWVWeO5w2HOlXehPr7rb+1UEUnqWh7oJS1p1AWnoCT9lKev6auwc+D/oxk4f
BkaWh1+27+txqH1sSh2sazYruuxKnxzJdN9boMAYHJhvF5rraCA6qrtfq9eoprtmouGR8d+JKBOj
0ETQKIcSPyZfzg9UDOeuZ8fMAKz+cOphWDhtqfa1ReGP8Fbwz2tIp9tdHKYd7lhC8R7GHiSXortO
+u2sCuI7m0MGNnqH8wZauhWaYt6sqwMANuSQog5oVVqEoePh4EMPpCNcFrEowKvlbededM5mBwoD
z+hw8NobpFx6fEzhyItBePe0SeyYntBJPhwbloPK2dvN5dDDv6FheRbZ6cxBV/tw5K2ZNle6+0M9
Du9n0l7HXXTMEPLvt3doqhT5Xvn/ODu35bhxLGu/ykTdswcgeAAipvuCZKYydZYsy3bdMGyXDJIA
jyBIgk//r6ypmSizXO1/GNMxHW7LzBSIw8bea6+PmyBAmhgYkDipbP9hcXZf8B9s9U+LNwzo1MeQ
TLN7V4zFWbTdvqRlsJU9hQH4H87DFzfLmuRD/c5r1c75vVmXlAZw5pixG8Zgc0EaC/AsXAR3ndDB
VjDEgryR4NEEB9DOgKsg3sF2Zt216IOtYogW/cLzBjNlyIsngMkfuoK+37Xo+WZd4uYctOGAdQkx
wrMjBLwn9Npk//7hP97Eg61mSKkacgQIVpAk9j/kYFOhFe6qHtZd53PAN0sT4mzQFwb4g0bF6GC5
0IzPHZvVrlARlkrfL88RfLguH/FGR0Als0kKCLYKv96VbkEm+PunexFpFLkMTa36ZzjunyOyr2AR
bA2LvAbQR5VjCSkF7kBVhI9yEnznVPS//97g4visnHF7nnp9DcrX61rsE68FW82Qt0CyrAAgOICu
1SXlOnfpEk/7Fv/WrqgJJj3QAbEcyBZZP7Y3rmH7XuVWMhR5wJZ2APIeWLsCL2LAlahC9/bvl9Df
bORbqyJd5TERDN/bF+pO9h+bgL3b9+TNoakiMoHIgifzcsziNgSBI573CeKBw/1+mhDOvBgk7uDQ
Ue+ubl6XoHvZ97U3yxJ7LIkAqsCTRfSlGgCDXOMv+x69WZMT1UCSwo/0gC4vkTA1gte606EM9JHv
R0RzZplsg0ssHj+jCgUe27DPtT/YKobsNEVFC6zYIZoaAm2P8hOIe3cJWIKtZqgQ07REFqMiQ5IG
zQhwbLRvA98qhoDxArPZ0eCwRiu05ePwZJZxV9kWlJnvx5sUxcA4w3iXYwXEV8cSx9p632m/lQwF
HKSlsbycPMDWPVWK6Rfuxnzv4zdL05sUHfMO41LVDCRH/w541sOuOb7VDA2TtDWF9gH7iWtp4oFo
cMNnyAb3nQ9b3ZARHpzgAhIc3DrfBwA0AUC0b5/d2hXRIVgVZwNKctZrk3YtvgK/+bpvWDarcw0F
6qkMI177xf1EInLDaRvtnIqbM3PqKSjfC764jeL70ePv4D2+83VuYtpQ5z4ZLITNE6B6JBllb89V
vFQ/6z76m+Nn61kURk6GUQ7pV2ymV6DCClSgfwo8/5uHb8VDawTpdF1Ajbjk/NAzeZ/P+1zbgq10
CL6vXhP0qA13/eRfRzYnKQ3qP1BF35GK/syOuZw1fy3bgCX5/d4yepEa526ATtAvglRUHXuTQIyX
iRiLYt+bDTcnaAH+KPi6BjjzduZJH8/JBObsvv1ra19ECrfirgkVBNF9cNd6sCRGw8y+bs9gKyNq
uYPNCNivB6TPbpxiX0RfNzu/+WahGhpVZWlQAe3DgQN+yM9D1U7Zrl1gqyQiqH/WQiO4dSbKpiKv
0kBF/zdg1/9YRgVbD6MQNA1ekEuHg6Jll1SmRD+VlfO+3XGrJKqNmere70F8sOURYOZ367qvFQnc
6++nezdRb4aZDkqJOVeJLEEEzd0+e9VgKyRStZYUmy4EOcKNKderyQwvd77RvwiJFrJMcwwORhTL
VAzigUT7CubBX5REPdLDoA0iXRZpsLVp9Ns87jtEt0qiup8VuOCQh9QV+NAroH4HLcGo3TXLt+5F
Tka9WHiMnSWYi4SR8sYb7T6/i2ArJmq0ip2kJDo08Jm+DxppD0Mkh32rP9icpNQ3loULxdP9cUhI
Od23/fC8b1g2R+naLFUHI+UIKjm3XMfryJNyKYd9MUCwqbH0YcEqVl9C9OGrX4mPmu9DjwRbLVG/
NJHs+4sq2eWfdVQYpM6KfV5UwVZKhLtn3a+tRs5MrhDKAlk93HrRIt7vGvOtiZHoPKA9UR9CeyPE
LGQMTzAF6vatoq2WCPhdUTd5fykhsCv4lR5AHN23hLZSIhB2G42qGS6hNszvQE//wlmu9t2Ktkqi
EcGFohaxKFjsoNa29ptpx3XnN9+cn/1k5JgPCkkWK8pDBQww1Btin7FLsBURqX5Rg+B4elObTFWB
S+Z2Z3t28BcN0Vi0Dv+H1NNKR4DH2SeQSnepZQDt/P6Ia1urRGRxoetGcqN6/zOXat+IbxVEFEQg
EV7yiDTPHy+PjsL5uGv5bOVDQoqGjD128nERGe+qOxl0+7KfW/mQZk3khTPH1TyfxnRBKCQ0+b8R
Uv83FNqqh0Dutv3ao8+mUdVj3vR388/ucX8TmW/Nf6Q0IlqrFZF5ycgBdLrwizUesjlrMYuXfaN+
uc78qZnUtTnxPFyxDpA8nHPDVFIiD7rv2Zvl6ZG57lRd4I0WanzSaqVXkEM1P4lvL0n9H9xbtgqi
pu5Dlje4nOt8qW6bbshfwmGCwBKNFp5OhPbjWx0H9NvSRWxncsrfnKtjnU9VP0lcrU19u15yMDlM
zn6yx19C0B/9Rpt1O0QMiLYSxyqah8lLPYQ1HHAh8lCJPwWxzfp5Cb2kGVbTpnkeB/A7ZJ7ZNxG2
4qPW1cKU3GMwC5ZxCsbqaz+G7Cfv6jKbfvCbbeVHpERL8VTjXXV+9AGsV8CKab7P+TnYeh8xO+hA
AEB9WMyskjUO/EwLG++L0rYCJBTWvdI5TOKwIg9Bt/qnyPXBvo1pKz2COfOSA1zNDr0bzlMHvWdO
9x28W93RsoCe7tHqUvFBggnTdX6CXlj/xNDhbxbfVnp0IUSLrjL8sKCxoTmUnPL3RLUo+U4XQnGC
I5P0x7jRDnUPW/Nh39G21SUR0y5ARSKFIywupYkOPHGb08aQnRN1s74J6pHgeGAVRNXUJU1H58Sj
at9+uJUmrcKMJM41mOZd7b9Mga0eymmoqn0zdStOYiWRyisxmeKoSI3ka2JAsP/J3vQ3K3irTfK7
0Z+lxMDoea4yV7DrThY7swlbo6Qo8oTmDg+nouqPxKs/j6vbpxsKtuok3LG8YfIuG1vB8yvdvBrW
NvvCoa0maYKspCscjoNcmKdW1fUDVYTu0uAhzfz90Wwum3spNSimZELsGfFfL304//5o/pvQYstN
W1rqtCIC+r6it1/AIapIgsC8Z9nYaffu33/I380Zf/MLqK5QxMPoKG95RQA9JrShz/uevV2oBm1E
bsK2TKJBpXUJYXKjw72zfXMSR6QW7WKweUYhk0kLA8nj4NfVTwb/x+PCttqkhdVlNIJghchl/uLn
6hYm6dmeYWF/kcrkMHDksE84TAtNYb5838pg16WfbYUyMUXNuWUYk3UlSA6X0ocVkdnXosS2Upkx
MG3cauS29MrmhONmTt0+WC/buuu0KyE1qaCV8UbzAjvDhzb2yl37IttKZWrA4ofe1pf0sPLQC8oP
ZW5/lrD4/bD+a9zEtlqZtRzHqpwCqB/qgdcnK8kcJ54ovOCq1kY/NiSvXdIK7KApL8r4vQcF6ZTR
EE4ISV+rwmYWIrjLvwdA6Th3uf8zDwNKfw96f/DttjI4KfhK5ISSB3qQeH4rTWTGpOSV7yV2tDJO
yqGOnktpVZHSqA3bU9Oype2u/Gm005p0boUZLoRRlaP43xZ0dVQBLc6ljd03VzaxSKCeVpmUwp6n
dvTdsQg9NWada6BGdiDcW7isW7jFhbPXwGPHlnGSR1392q5VxA9iLpc6q9YpV6lvm/xLOLmuyUql
5vcL6ZS8g/wwtknO+6JPnZvs8+ymNf7mqzovYIBVqeG6aev5wYHqh46ZQvHoFmZcq7xdw2jkN8pr
CgmK7To0r6g+xvONm6u2rZOZhmO+JnwYugUcdAIeYLyMNVwjwX/iyxFk7VVBH9tSCAiZzscTKK2q
vGpnJMA+GOc7ceUc1346mCGX74Fx7B/rFhe/h5WHWieKRU15LUhQkfumGihLRYds9q3XFvX8GA59
s7CkgC1OiA2MtgJJUQ1Ya51qpdl0awexlL/OeNndWToVWYomsmgonzwGyM5t4a8WrkvUkrh9soGV
Hcq2FDLtxLfzRJ8GSxpzRkQveVIvLTcA/mi3HgGXBXM7C4dcm0NQyDb8dWy8uY+TobK+dpkhseEc
hufKzAAe2FqJr3PX5/QbQAtD/8JiKJ9uOx3OzYMXxJ64GWZP1A+WrxNeAJ9UbhNAm6cmTNGu79bL
l0QZr05jdDUUL1Nlw/ZBViGvgjToQdzqknqk7XgLlEDEX5U/oPBkjVrz4lQRjDJ6REp55MWat10S
QeX1LG1I54exrpGEiJtiqtK5nhvzm2jnfLCHsW9g7c+G3txA6cxHhug65BFBu/MyvWvyCnUFmDRp
+qLzgvlZ10qeDaYjVeatNcVbDwMCSF8TtEVK1rlaUZ6px/s+9vt7OZUBHBFlLT7lAe/kNZB5A256
JpfDil/IqzTufn3QphGvL4PTXbUYBZoxOg8mG1VYfiBr25orJmrvGhnJwUOatqjJwQ1d8Ej7mp5H
PrE+beq28hPqahsfWyYVT0QAmnTCew1EpgjCvE2mSSM3rUF3+FSXzewSLrmkSe2hXqUMGa44GBlH
WMjFn9D6jZptN6xt2hRjqbMgnweXUF53V0M3s4/zELkwMWHXKQiVSz5nQB1Le9WFAfstcPHwfp2L
LyD1kWcAa1QFMHS15lkYB7I9tX2HSs00rDIhUyhemAtN1ohoXo4GlifF/SKFd/QAd2jOkBiaT31P
5XVpi+Kzryi+mVKwLEz1HM3sPIq8bJ87DxSvtKDw1clWXfcioV0thqfecfWkW/TKJ8Oc08clV7zI
TEUIzyLNK8Db6vbcirV7yjsPFzYXevmUjY151qaPTi4GZCtbWDwPR69uXHccB+rmAyLoUCWw27Bv
g2wYuSOFaosEKpS+upG1RR2tRZPYfG4q1aZD7unmxNa8MQecu87cQRl8bvg8vNFVtu1VLavMeJOU
2Gt6dlYtHV+bIsCPo2rRj2mFWtFTgY58niD/wh4jI7S+BoIphB5AViY8smDh71RPlb0JTId2oKLt
ZnW0di2921ZX1pyAnFluGg1icsI7ODOlk2T+/OizCj6HrF/1sR7csgD+TNz6vmv4chWjTnJbBkXV
ZJShyTgMkNi4FWukSbpErkXHZKvMrY7mqPk2zLqJjzK08ZIIxQc/8dqmXJ56UaAeItla4/8H6FpG
FVBxeqBzmKvM1c0EVdAiyvW5DYuZZXASRncdscP6jBJu7IEyITr1yYoRbtmA4k0sK5tivsuh8EWR
m4+LPszOZy7lJeygEmUjZa9KrYG3TUI26YSh2/uGsoIdp7oaXoUDznB2Ax9OvYKq93pwzg2Pc910
OepOEPpGT13rKnuH8ygP78wo3HsnOloevRXN11cV9+C7kKqegYwGTk30TcaRQQ+5ICxHS2CpxLW2
MOg7NzDoVSqpZM+6zI5wwrobp1KUIENRUt1gRvV3BS9LtLbPtUQFFrSeg+sLOj81F1DaAwurlqVW
dfTXIIb7HFJ6tYTL/MU75T3v4r7QN0zyOMxghUnyEs4bI83KgJPD2MpvFYTnr0jarxkaUjDRCyH6
1IvhZ4crQhA/adStPkSmnb6KVS99QisbizQXeXjuStbBhn9e7gJD7HNZQeeatgNsATtVsRszTVOT
BHNb3yBrI9MRrXQp7TQ5B6YRN0u7jiSbeQSYIccPVZ86U3S/BujhfVRtVyxVEuRd1GZBi3n/DJGY
CU4DW0mTLLEhxbHSSlRpNespzHrfRp9oLiJk171xWVOs6sBLWt/29BWLyubZIpTX30q9FrDRq9b2
qExeBleQWlVdgqlnbnRgYIpOVlqdCwaGcOpxG/QJ7PfiU1tU65jCjmIoTlyJ+A4gud4mbenp5Sos
qjK4ZuVEO5sOy+DGORmIM+yhU0UcpHMDZlEmlJZPuu+iPusMKV+kPxidkHxmY2oqPSaNBREsGaJI
zfdeJWKblkaoc9vour5Z4njVV2OsPPPs+3S1KSQ5KPkxiTBEcleyI+ed157KqoqR/bFBncDr57ea
Tk1zHMKwMpkIJb1WS1uVVxwIm/7QzqTMdMRNyoIJIZVRYfthAuB4SkaDcyBxVH/SfBA3JbrCE/jh
PlaqB8u2ZJWP3R5tNCorFsrN0UfUkSxYjHnCHMVBPRFe3S+6qJOSqJkABz6dRoV7RDzTOGEtZQk+
qc0GkT8stvzoOpCD2RKy01JOHJmYLkLdm404y2xQweHTW6BNfxqJrcPr3BahTKelM/ZuXId8SiMj
wVTq+sKLjqzr0WIq0ebn2wSBjJzPlDRxn+qxrlSy+Ouijh2Pxv6eTYW16TjWTJ7aVcFXeClFEV+P
MWKSpO+7yX5zvg5FEqwadL8JgficmXzmOut76ZO0pIgfYMG+kOEDL3LPZD3luc1aCVYnvtBiXpAr
68p0hf/0LQJ79O2zMJ9+my2HR00b5KRMZ4XZdBPFvbhHVnbNr7wQAdaVbk3oXsQw6BBz2Z9J2sjR
1Y99MbGPXdj5WCPOaxGliNzrUw4b2hq1cb8tM2Ng83bFPDgRHFkuAnoGDlKLjHEi5bNE/xO5r0W4
xglCAnmqG+r5GIHaH++5j4tGVsxzLtJOC/rBxt6ikH8rI9WcPAvQZtKUiF1TEZY1u9dQKRSpKg16
b6bFqIfJH1EKLQIYOSTRCrneKRSF0jd9wekL8vNTnGLfbK5in/KHanFkzKqoK83zSof5Gd+bfGE8
hzFiC+OD8kxW4FASGNXy6es6Oe4fAPRGrm6px9llVVya+BUNxtFwivD2VZwOMRXyi61HwFHXEpXa
RC6NeAl5u1Qwdi4icvDAxS1T542kOcoGDruZHUbrbuAzZYc0kI3fZ9rCzQ6ENE5uS9ksEyJgo5ub
Gl5XH+CWwkniIRR3CRw3Ymyfcbd8Fn6z0AJCk3luTmbCBn0yemzagxkUOuTwXScBxHwVFhBI4ug9
WNZ7+gH7uFretRZ9RjerK3Bf9Ren6vOywF03G2Jgm7J8oSvP6OgHQbrSqA9O5exz7DeTX8C1exzd
eKJrhKvgXCGsesU7Z+ENYOL18NY1OEKvwihY+8/KR4tRyiIql0cXFo4+scmzxQFWQTnPmorUxwhS
2o+tT8f7guHsz3za2xA3hnpEDwRDY3Gmgz5fM9G01p46s1Qs40HVeGdRQHH3hGCU2RSszXJ4z+u1
6+4UHN8QcU3NgvRHMQ5HgiffN/mKILOuC6bfV35Y29uqCWPx0dNh0H6c/JpED3QZZ35ylLOXiYWs
wzzT3UM7DWF5GoD4CTOE1lSlPSz/m8NiYRueogGCiDfGoC9sk5KuM6R/znq3Xhzl43XQofSRrrrX
HVZM165JX4UCKt4Ysrv4GrNeYPxh4uM9lCTPvUegoRAOVLmHFZT0XVVEGi1VeE9H5oibUT6BAVpC
o9ES9CwEw0sw6giTDr3jS/upa201fxUwosy/jiqn629iwsw133wfC5VccI16wDVV8ChPrfaJTVzc
Luxg+gslrizFfGOVGapMLzi9EjVIXHBlOZafgzqKPuaciuIIK8CRhyDGx1gBqBTN8mhrnJkuYx7+
OwcHQNl5ucmDuW/dIwXksnCpmJiaugx7QdHgpVoOW5QKF6c28yuDG8xYOB/WfKhDigOsfo3KWKmc
SYFC8EkCNY7ssCsscAqZcOF+nRQaz5GIRntiHWcIGwn83qM4hyA44ZN2wUfqVyxGpNFSLw0KXcqH
ic5MvmGb7ZtsFphLx8L2MT/zcOoAXAjFMohPohh882wLZAmemzbudGrCqJG4aUgLlrBm2Pxi7KP5
IaRUlgIir5Gtd3itUXmzAn3yzm+isrqiE5v6B88w6mcTdpjqum37+R0YqIC2do0tgqeuVBOiU+QL
yJuFVwo9xATthScIm6Y1HRByT++MM2RKwrWu9bUzcz5dFYYylLpW/xvUPTNJ5lYunwkaCd5xKy1a
QrzODHA3tazJdGuD7iae5/KtaVxuusT48BdDCN8qzEIKyqE6zprEFX5LnkzSdPd1x9sTFqH9WBCd
84RNlp/8aOXfKhLjyhoRHYepQ8HEHJgqY3034q10VaJ6i0x14sa61clazQxvwq7hIwDYaHxza7Ak
BK83m80YTJkf9v5jJEa/uWEo2THEPjjeEqmbcICIU1sf9sMGhx7gl4Id/R6+qgfR+Ux9Xahs7AHe
oiYA4bCgAmsLATa0q5iZSRHLHgdvqMMHX4Bw9xgCmtWmDKnoJl1xUdZZuY6muFmXMjTY33TBEgim
0She4g46nhlM6O+ctbJKAJaa+a0J3IA7lNey0iQAy0YfQm34b2zxyPiJUGOWhyJGN94RiV0Yy/pt
mONXWJoQMDAo1Io0Aov+CY/ow9uJe3zEPkSpxZDDSQ6ewnVfqROJ5hrMdMvbiKXwr6CvlCD7lCyw
m3inaIzMDKguOW6aS9TyM84btBQGEEydkV1vo6vaKiaQ04ENQ0q8fighF8A2B7OXacE1IOpIkPV5
Cy2brWWf3wy0WQEjp3Hup7ji8ee56EWcEDHzJu24KT9GMEY7j20++Kn0a/4+txyK6b4TxUsv++iD
srEKU0pU+RktYOs7DlIEkiaOwIXQdVe4/QQimQomHpFc89Am201jlHqzas74JPfIHPMO2F3Vk5LV
6CNiWuY6tTk3V6FcRnKuKwcpNVq3aJ52KgS4pJoARDquiAXkEa7ancRhZ0GhmnPsm9feMLfFO3lR
AP/aqQ6xjo+STPAN/bmyeFdDZ49aDcVRhcQNx/2hzJFxu1di1LfGheRQWQ9+PiXGpD8MQ6X4M9xx
yZzGno+tN8fR1dgMdfQwzwaLCL/HLPMocmqeHpJwQTopXZeihvs00iRJWC4HJdp7P4zd+9lX9iQ1
J+5mlG0zfDULyXFi1OMorz1narRDEl4yMSUVemseF8KYToXq6z5Bl4znPbLeFXcjKzhJ5djF55Uv
Xn42zQIj8FblsnxfS1D0HpHJs/y2in0uUltK+URiHySmkq32xRKmekAH89bdLbhZn1k/9zcu9wOb
4gIFu6Ewx2k64l6mHhuoUL/QWusyUzHCk6QNS/GOgTJ6jZp4Bz8rOw0INadyeUWypkEY7aHjFfeb
qh1vvCGOUKEdZvehsH51W6x10yZa5NV9N7X1N03juG+QjKDYMnKn1/qmnnDru5kGLqrErtQuqVML
Lvthoz24RIV4Z1e80pMpEvjplPm7OJQdv/Eqr7zWndJzOgRq8a793NoOoxmPb4AJKpmEdizihK6B
668CuE19snxZphTBXP5Q+rN/G+TiydoCKlI43/Elw9653hlWdv6tRrX7DR318ROHE8Enx3HDuG4K
qvPTQDUJr0gQOXsF3MswJmM/l88h+hSfgjEv+mTIY/cJ/YvxR7+Zm2s1suZAmunoCiRcwubrzIjV
SWDM/BGFhCCBTAYhG8r22D5bci9xyXxgSISDoWWgFThMiKFeC7ou5x4H6BOaaYx3rqMFuVId5fMT
GoXX68nEYZm4XOhr2V197dY5GR2IZ0tA5iy+GgU8JtLokhIuaCXf+VoWHynH5Cp52UDEFIT2CgxJ
9OcN0DF26VgrvIoKOKJ7J7V/H8nVfc6R7Xtfh7l5cJ0Y6Uk09FUQl7h5+BbK6WXVmiLDPEp5XYWr
6pD7C4ubsC+KM16Ml3QmirDi9Vy7bDTDXCcY/vB97q3LlEWIoIfUerqEaAiJtm9sRdyL1cCQjAbR
UTwL3JwfSmH5g8eq2uDocdIkFNMW69Q4/VSReZmOa8cCdShKhwTsRIL+E3AuxMfxzRjS9LX3RIU3
nikjIxgv+dx8DcLVvXE3dQSZSBf2OBdq/q2BJdpvQThV+KdRP6k0x+abI/mBHD1SkoX/zpfIVKPX
brafer+p/WRuGFwN9DCMedaKuBoSX4b5ggjRLbd2WcoqDZGof4Echi2w5PEaiZupmX9FnrBrjlPU
8zcsLP8URet947H6XlRU3bF1mFQSdcw+9JGQd9iz4y+qBpT8J/KLv6sgxt9XVmHwPJouLKGPjyf/
jCZWlzIm9hnisK1LgCbIb/iqgXQEU9ybEHNp3/u0r0B5KUj/SW8my67sp+pSRaTVqZqwHVF/3se8
Ydv+734KytYAHnxYlsv86UAQL1fr7WpKYNsGcMpaV+Q4Sw8w3aT8VEZkvfYNSqK7BJBs2wEO2Xol
WpSZDvMcPZP81hfVx12Dvu3+dq5CvqVYIb8KTLLK6NGL/H0zcdv6jSoTOj8azBUp8y/dXH+iA/+Z
wu9vZvm299s2sc5ZgWeHMv9g+JpW8T4UH+MbaUJpSh1WC8q2hdf8GtYoaMnp132DvVEmoETsGCwC
4GzWAOkQzhFDNfRt37M3ugQ29oXA1RDd2bX/tqLSInq67Ktkbzu/UUNCZ0x/6dOMvS+AxY0ZlTrY
pUZj285vXG+WmoXo1IQNTpVVuEW/opbW75MmbIkRLHDIIprLJLQ0v6XIV3Rs3fvw6PsdC/RdO9eq
hSrTmvvIVanfmV0+MmxLjIBpJLLvEbqognF5RX4RJPXiw66ZEl/W1J/2WT6iYOZRdFDlg2OPpSqC
ZF6l3behbPu/UR+NxFoUaLf3UM+Ze+8cV8U+KyYWb9ZmOBMCA68ODl4MCVoUMKBhwOV637hsVuck
lzxe4eMFDZ54nXoUppCl2/nszeqsF1j0I90Nncngn3RsD7qh+86ebQP4FK19HnN8bSR0j3NT/SpU
+3nXiGzbvwf4aEbhxWEvZnZNZ6bcqTRm3SdI2hIjuIPCQObweaysMACHDxkFneInJ+Yl3PmBAGXb
/x0imQPvXjTF6NkidpQsB1B1IAv0F6xDcRi5rUp1pzqiyx8srf/8rl3W/Ou/8OevbYfEASBNmz/+
66Wt8Z//uvyb//2Z7//Fv67e2vvP9ZvZ/tB3/wbP/eNzs8/j5+/+APQu5LJPqAi75zcDGuLvz5dv
7eUn/3//8j/efn/Ki+ve/vnL19Y24+VpsmybX/74q/Nv//zFv3h7/eefn//HX15+gX/+ciw1YrPm
s/nLv3n7bMZ//kL96B8RgVcQBNioFP7uUTC//f43NPqH8OHrwQXl6C++iA0biLyLy2f+Q7AoCjlH
1jrEz/zyH6bFNe+fvwT/iGhEhLi4GgQ+vURb//PVHv/71f/328BQ/PHnP/c2/0imzCnbHgzz6OWd
Dev1FlZg52Bevvq6DlKcRAwJpfkQOs2P+Uq+/GlgfvBpP5qOl0/bnBR8rqQsc+FurT/+FrDm01Iu
HwPSvHhR+Lmi9id7wQ9VYZfP2cTQxJWFzGm/3MKCA6bGkJDTp2WI5b2uqvEpAnD5qYUK5aZtgvgV
F9geOeqpKO7sXNW4grYNeUbBy9SJDmsUGf/9L3/58O1avHypzYEDQYObYQLibhs+fBY89LPI1us1
ttmfNdpchvFHn4DJ8ucjDUh2EcNrfLqlXn5CD/ntgL7vbJTuU8/an/Fc/u5D/O8/JPcdKpO85mBD
8RQYjYzWp4jwgzcd/v04/T/Ormw3bp5ZPpEA7cuttpmRNB6vSZwbwbET7aJWann6UzLOhX9+wxFg
GAiQuSBFsrtJNruqeB0wG5Ba5b2RIUkWCaVVfCDhPx87ORccZG6rh4EKonO7n6tSq9uCMLuRkaBk
0MiaKbLw4v+iEkJ8g8TESZAcAQ6/p36jqoPTdqJ0REGD+KaX6ejDSTU8PYjCGAmgcv3ZxoOJxCKd
8sdptrYq4U7OLgsSULJNTbUI0pa2D7c/+bMQ/soKs7scUSulUtKBRnm5pG/WoMuu1iTi87iV+tqm
gNcdezb16tciN2Zld2UOud6sVfa44Hhzxu6FsdStMbT7aFQWeAky0/tW6d8JNK+HarKbsnXGVruf
1J8mCjoMQ7Tn0nSz3PI0Op4mbQKqBdmSXn1Yk8oT6vyQGTtTc+0qhMVkt9F1BBGTKsFqWpROdAMA
j8OOnXDskd1D0y7phLZEy0nzo7EqG0h+J4/vrG7PoziBgSVRaWhqtMKMRaXLvZj4onnOm8Ntg+HN
ChNzZDGddFlARFC7H2pzVqadynvenDCRRqV9uyg62k1NFZfOS5Xm9trjJaD5DvPDtp5MmJFM3SIy
MiFRIj2IaJ3GO/dx3mwz4UUfRzyMTqCpAfFgDvqE4txX2qlo6z1ULK8DJqxUFl6S01HPInXueq8G
R5ONR8cOV5jl/vaqcrZRlklFK7O+QemTEY4iCoNAP2rHmfVBhDpYteTU67vyiJxlZnlVRGIiy9vF
Zpgl1mEQczuXUTeBYmX5O4T7WGaWW2UkVYZHO9kMG7yKl3N9aEm1c9jg2D5LqSK2apYuSLaHVTKO
fo63ScgO6jubOa/xbfG/3B4FYiVItqLxWJQRxVKzd8tF3EmQcCyIZVQpWymrQORphCiTiZaheNQ7
AGeX9vG2+fCaZ5yXTiUSGVlshElmPCIfjzJHDa8rewJNvOYZz6UzCiC1TtNDMi3HXIpDKsx4TlN7
9/bn86aecWAZVeCz0CR62KIKSSpeunYPYM05DLOkKrnYylMNvEKY1rq0lWj/MNXpFVKEdxAIfEJt
mmmnZvc9J2ZpVgQ8t9eAG2jhIhSghE60Q5Y070NbPuZ1U7k9Xf3b88WJFizlSr9Sq1UKdISq+7AV
M5+OoC5J4vjUtWWJ6sJs73TACRcs/UoPmb9ynNBTnki9bVB0E5vq6pKBBENmfIdtEDHjP1QsWV1M
JkE3gypbtmzNqMhWviMbszXOOLZliUPage8+rFpBDUSCB5xF7KfvnSVYMpZuKvqszbZPN9/q8k0d
z0nzSpedpwPe/DOOXRLQf2d1hrhBHurhjG3On5TZHvt5x/U4rs0SsliWMskovzDCmqjpMabkb5EL
IyYo0Xfgq7whMM5dQ3gaJbsWjFVe6kOynbdwbSI2xLbEA+jNd9aBE0NYfhYUByhUhY5mOOiosZCB
xMlJ+3bb3ziTxDK0lLRNQczQGiGNTfOYENnD3cM6zKgO/l4HW/j6svfI1Zp2pE+MUBQgsUWq2G0F
kEuWffWNbDF8gOVpSRtLWIE21UNRBot0iYKLQke9xe2v50w9y9OC+sV8kUmsh5JcCfbUNRkgE3uS
LBzzYZlaaK40kj4hr9X1E0gghFeCkgmol0t4NxX2SKt5C7yN7Mv8LwoIYFViYHoy5WUa5VeatG+y
hJqR2zPEa59x44XkUzKitC3MhgigFjdHWbI47tEo86aI2Z5jVIeSStX1sM9OJHsAl/qlUg1XEFL/
e5/PujBQXSTFJTSsBoioKJ31qyqS7qmkzZ4UHG+CmBM2ClpMUx2xAGqKIs9eqfE2DXCcm3bzHmUe
Z5ZYGpexW6Bam2EQNH7TemEDt9oo53bW+DsYVzgZy+bSzU2yoJqpiVDcNPwA2kA5WHqxp6wmbbN9
JVPAMrokyjAIYAAoozUtEzAUD1Xqx7Qsf5u6EN+Jw2z8pKVe156wlhSQIVOoclsC7+NzCnzaDnvD
pxTSta/YpveLq/SxaEqAEpBImPocrGZT90dCNfpJiRMUBI1VrmR2WYqgxlNBVADx3hJnBlTC9soB
tTLqoSmGJUxVI3uAOIyGOovVCE05b1N3zZb4HlQgeiB28WKrUO9xszSeO1tKDCFqaLu7aXOOhSzL
TI3aU9AcmV2kzF2yogDQSAbIsK4mSjjrFBHSWCZZs1FjKwNJ0iuAc932pE+CjmvTx0SaAtVUVouy
oYga1EXN5K+51QNC48AyrTO1ErdI80BQzgM+qyPGee5nu08LMDLohzFDWeJKddvU0j0sL8fxWMUr
JHIyE/QVZZRQiQaD2monKdeEu9zqW29nzFuUuzZmJj4p+lKIwBSUkaSheu/OSicAYYuyrHDM6PRj
XSRL7qpoKnX1hYoHmgmgQi01pOLAhKaes6pZIkkWh4+dD7o+aJkt9qgMFJnKQr2Emq352MzdzHu8
N23T7k+xjZ4Pe/QUnLQ18oj/6y3LWMRlkaGnCuw8v8rXIgC6z7w3vP5d+aejwDJxpNxN/uwM7Lpd
yywUXurgRyRBd+bZuCR3s5u3LkUq06b2e363uLKfOMbsKF56nHduttc3/8/njK/xIMdbIqWELGEy
q09bfdUyqM87w+GtE2M4UkaKWcbxNGw93Jidyuud2S4ccLQ7iiN5ots5e1LV13cHmcXLAz+N5xuU
fIX5BBhsY9yrQEzbutlAc1vceyzljYfZ5Sxc3MbVKrA8rXifA8bTZVqgqXTvoff6IJRP0PqX2JzG
RUsH0hRRo6IsETfe1AXGprLXWC69kYx7+fxPnq9rHs0MpBoalEgpVh0hlVr8RrCvAxGokAByhZKz
rgBSu3ig6exeL5LjgnjiI/uRuLjmdxGhS/Uj1to5qJel+QfIh4jKbFGAhJoaFyBvEStK71XJlABY
wftvaAJcdz/MkhiWMpF+1fkgOWOeAPuVWsPyrVsKnu3+11F7oVNpp5tzmIM3qyG/22GE0jWk3RLi
3bZmzuKzhVq9iqi3QBotHLpTufR2BUyYID/dbnz7zP8uiMzWaU0ge4NOR7aEIx2H16EA1AUFgoVy
SSxLjxDuZh94c+2U473bLkEXsRNxrg9KYRm05kxXahzFi6i0QANTRCm5z4x2J6/LMWeWQQvQIgAE
1aqIphoq6VmzkGMCQKNbY58MO2FpvlGSgnMbS6aVSKa1jjkpItoNqkOM0kP9y15akffAw5JpDage
Nae1JlFjkWOcT46SIkm9/tPa3O6Ui2Ui5wsYsvDjtiXwJm1bqS8xYOxJ3ppGRSLQrYBgFSgu+aku
BuR3H77XAXOCsUYoHq96gw7yIBWjIQNxQmnX8Nbb7XP2TBTO/u8IahBYDNBQq6NGNtc/6wKtvA5v
ZG6fivURkFgJjNFN/VOZtCVq8gxnSJPWAUnl7kVPFAlsPjQ/1m1X7exwvBlldyE1UcdaU+so78xj
uUyXhojvxaxFY1buXaE/Q/R/HVj5PPR/WTazaVGFPHYkmpzZLf32kLu1D9ZWX3KJY7qQaLWnEz3Q
Q3euD4L7/6Ud/1PZ8bVY4JMf81q/TCTH61+M51gc5wd38TT/j2SPh9ZJPOL8pfbPKLpTnLeXp8lO
PdHubNl++vgYndsLzYkdLHdX15JBsUhOonbKD/1MVbuZpwdJpv7t9q+fTBSWviuem1gRZ/AkJnXT
vMmZVPsDQEc7QYOTgxW3378sWN6iAhlkj0WUiOciedYMw2nUh2J9x3n+9vdz7I4l8So7RZQSkIVE
ozDVTq0JACmBchNICRT8k734xFsFJl4AD15bIMhAkKWVRzOcDy1cW83vhXCWz2sWlqWWcQSO5BUI
NeGD1oltZoLbCDv3Ud4kMcFC7AE+7rc9Ip1RF2Fkbq0kLjEugvV4exV4VsR4v4ZX59rMxjqCQOVD
X5OTZsju95pm0ioQ7aCIWnhWAUvIEAlaAZmtWNg50PDWlXFsANnaXALaLxLT5u9K+59DUp1iGewn
tz/+evsyS+jVgWtfqcUyj+ZEOs+Z/DePpQB1Un9vN/+Z1fhvYJJZoiVjMWpwIOFAPrirC/p0P/Ng
n6f+jl5Kdz2+gzPAlyp3eOtsAEH+1gdQ5DjgQvZKR9kZ4vWll1lVQqlPSqGacf1QUWKUAVBTi903
zNawdPYFRzDiAqdaQQmy9o8+FjYQq3acltDfXHY+/tr6bD0w8WmlQK/Fa6cGVb5aLqCB3R14ckS/
Lg26E8CvhcCti80nv4RACvinWNJYCeqhCDPjztRPMgruU8EEZOV42w54fWzD+9JHnOjCVImaEoCh
gAw2QKFACoGk/nHRK+IQEEqCr0fYq+znTdpmCV96A4cCwfOyREJUiAbjOHoW1c9IdO0M5lqw2iaM
CVYlYPF6IcpWANKX1olLC5RaCRhesFbLYSGkPNyeNF4/TMwqUGbYJIMiB2BptnxljJ8XU7jvgaiP
RHP+5uoz0UsHXkYv514JpkSDPlOfnqAo+SEOxmGc2p/AFfm3B8NbEyaQ6eUIjrKVKoCMjX9lYFyq
In+baP/2rebZt51FaJB3TokYNkhcmilwYs05kz5uN34tgmDBWfb9Om2LEbW5dQgViwDER0chid3b
TXOmhX3RaSdUQ2sgUQzEdHgVEnFxjGJ9jftJ+mYHjHebNG3jHnxXoUItW2weBxDd5cY3dqdtYhi3
1i2F6LmmzKGU3MlTcW5r1S/BNXN7bjhBgyXgX1Ka5gsIwcImrcajvDQo/lxxY5GKXgV23yp9CNuo
e1KtHG9TGK/ORzDOQcHaDFZr+uhlOZLzIrMxulcjXvdSR7xOGJdW5DEDE8LchXFW+80iWjb4F0Jq
ze/aYOwU2fKslfFo0Lq1Q097EqbEupMK+gw6qJ3TMs9aGScuzV7TiDFaQZbqdrFRk1WivWpPt9f7
6h0b5sS+7Swy8K61RMVQSLOXFkC+QFXHQ2KKH7UlOl0pQQ5kBGHt8mcpa+92p5wVYV97rKzIk64z
1jDX/kwynqrMjfCvPMray+0OPi+87BFoG9Vm3l92I7kcilJdEMYhtIwHAvA/HaeCtM+QfxnvzJx2
T/UqSIHYKMqhBXzkea5X+W4msvhDFOryfpzFeqc68FpiefsUJhhM1tL1a6W04ZDODtjNoJkDarBu
sjV5PUvx39HaiTq8WWUCg1FmuVyTSQoUCi3OFjpRujK8xMv0MzaavbptXiebA3yZ2CROtHRWeykY
xgz0fKKgW5d86rSD0YM7c9CFod0ZDsfu2eeVtC1lM5sbMZRiGWBnibp4a36Vtb3nOF77TFjoe6MH
/YQkBchJdLZhLvFHDTkZJ6m76v22GXKiAptUHuKBgHGiVoKOtB+dmYWNuHe3upa13KyKiQoCaNzG
tKnioG9QT6ZOpbNuVFLzeDGG+EEiZkgL+lehxf3toXD2BTZbqVfKAhIYKF+l9CeI6GwZ6HHTvPRK
40nGz+/1sXnQF9vaGAGg/QJiu8lY3HjUnFwCj47+L5tAniWN/u1eOOvOpiwnQyMiOAOlIFfXk5Cg
UAGnu59WvO7hoT8lJa4EHzZtOSvI0FeT1oUSgMWSmzYTaqR7uX5J43RtnKUWVHtQQGeAGzcKboai
Ti9jKingh6BNYQO1UHiAqWsBEMRlaMW19gTKXhCozGtR/zaMsUBuOi5B2rLo6RG8t1kIao5kr+KC
Y7VsPg1FTQIoxgYxyKX8XKaDqxR7LMC8phmrncAbqwGcJwfWoo+XrJByvwf13U6k5bTOZsVMvG5M
oKltwjm11NMwGhOYyNp4xwM4kY8VX1Crpul6cR5CMlcRZP4muzeSc5JKz4rUNjvHL84QPhO7X1wg
plYFIh2zCc1yHO6gI6GDly7f2yF4ps8ct4pllnpzVppwlK1TYsbPdS4HeA16ue1ZV1/oEZRYuYVu
zjMBxMxi0KtEPLZllbqZJhNfqo1/UpeA2xIkk36xkWqRvFROad2oR3WOhYM1tx+FmsVuYhX50apo
96BZjfJMlpg+3v666/uwxj5TgkKv0FLSzQFpKIjyEtRaxO1zNasPZiy5eZF3bg3+DPt2b5ypZjOo
FhGMsTcWEpJeiYYcAnlVcwTx1M4lgGOMbAq1XTIqNJosBrgUI0n7Y7F+gGnoCNDeN79/6/iLIUoJ
aXVDWpXArGj5ppOhDqBPrAfKVKrJTh+8QWxz96UPmo3lSKepDysBLyLkQZSisswPBnhebi8CZ9Ni
U6gJYPuZXOpzkCzLcdSfDNNwMtHEM1Ll4un9cLsX3jAYrxr7tS4EOZFBH5yD/bORAowqgaIQDYxu
2dkbefYk/+9cQdJpFad47sO1p/e90h9Eq/brqvBvj4ETdzZs59elAA3gZIL7Ygko1XAML8KedN7t
pnmLwMT82gTy25L6OpSTwgU/6Lveg8iwE+jfatFLZ1TNl9sdcfZdjc2rokZTqJCGJ6H8e/g1+3rg
z6fxIIUxjo9/9Gf1Sb8k92IUh/LxqTynL9mf2x1fXxuNzbf24AyhS41+heq5BX4RxMSume0kvq6v
jMZmUjPZmAuD9GOYjPlrMWmvEqjrb383r2nGx0fLSOpEQYqlM+hl1bNHYOX2qt95c7L9/sW3i4yI
uZQuTdjnIxhFJelfuTY+HHD0bn/8da/T2HqdvBNTMxeqKdDAlXiXx8r6CBrkxa2XVfmZLPqe3jGv
H8a7KQWXopB1bSi1RWiVUpQvTUBVxa/TPaYY3lwxvi0CxiiLS4516HpHraofndI857m8VyLN2Zc1
VnXCmi2jVMYapwqV/gLIPRCMf9qU+1m83rXV7ArgaMSBLJh66BroKQFqUgM/Gjh8xcYxFHARZ4Uj
Gsq3gg2kn/7XNpJMrObZmpswKaYAbN+HeJ13rIIzlWyliFT2g0IsnHConlxqrQKEUPDkTPlWxlNj
a0USNZnUflzHsB7q3DEk5WWpVmKn1Z4pXA+WkAH436nBgyKelOMK3r5cdBohqXq0lNiXUhC/C3sv
17xJ2n7/4ptJh1r8klRNuNTjRy1aYausl2Uo92qpOHGFJfmhMd6zZFXAORzyTMrGopfvwQk56SqN
JfkBPSWoWtZuDLtcf0dcDCtLeEkUpXOGsfBakCMoyfDc1ZJPqm4PY8ObMMZBwSdE1aYSq9BciWdI
SQRqv6Ou7h3mePPFbL55nlQV+NDLsKk1MLmBtluwgOa6HSd5385sv3RWFHDkDmO45D/rJQOb6vtu
mcD1JASIdRlDKops6HVsfEUz4QVuKZvsD7Z60QHdi/Teq0N6ESd9elFaarlCKs87AeTzQvHfG7bG
8gNRSctBht01YVv04GO7ZMOdbk7IHie2JIKuWl3vsqYMCJIGA7mg6Hrnhsm5Q7AEEYsgDSVwam0o
QO7JTmOwc4MHmHoVyoyb1U7y6XR71ThxgOWGyAxTKVNUPoU9uKxfEoMkLtUE5R1CeVqw5ongSHX7
HQSBYWksQQRKHFtRGY0mXKdQBfJXR0W32e8h7jgGyDI9gDmvBpciWh/mnzmESBJk21AJtWPenO35
P9RCDbTxalSpbNuz9iZQQzyCUlz/Z8lZ7sprle4sCG8UTAgAq7IuzxXiziSDyTgGr/CYeVoZ79zn
OCHAYEJARpvBKNsM5N1CfwIewS8Ueef9gNc0EwCUpEPFWalUoYU0E63JKzWynTIbjv+zBAxFJs16
WiIujtmk+xPYxUVginFVkaJkFR5aagiHGbyuoEw3v3mwZDkXwHvfFVOGDIlUCqjSW6EQneWlPVIw
TNz2PY5JseQJkMgaankGmz4ZKjg48UsDZMhmEIOa7XYPHGNiSRQUEIAroDqawkZ+bC0A1q2jrq07
jXNiFEugoK3ErAqlr0JQ1W0QCEMbHeBJnLx7MWTtYMo7HsGxK337/cspYiyp2XelhX40yVm68mTq
yk6Y/Xx8uhLfdebQLWTKLA6QwgktdRzcETomjgW+99CypBT6VK2k2HHez2ejNZSjBklUfy4T9WcL
VWIop0w6eP8hdJb3SbVVV8r/yhw6LeOkN/aUqctTnCXKqwUaoYelLodoBM17AFLe2pPBi+K0WTFC
2AJH/InOudNCduMFSdh+J4/IWx8mkvREM8CvSMYwLsoFjN6p34KwGrTqr0avhxpIoW1kp793YNWZ
uEJXJavmBTS8OFmCllfzquFY5cS9bcecXUpnQovZIp5D+WwMRSmQjS4EYhyEtKablOeGfAedit2J
5XcA7b4+gpJ1DIf+dUj9Jtsr8+F8PcvnYAwdePW1ZgyFwVHEv5o1ohSjtGXk6fZ2Vo6PaFvXX3wk
sVRQaE/ZFOZWN9qtKf4Y+tX71uSzjA4ZtMGaWVpwEh4V6H3OORBr2Vzb/bRSO1bVc1Fnz7e7ujYM
U5LZW8myIJ7kuLGFrTGSp1xAzfAoquOOFfFa36Lkl0kqcGGvZSg6IWCBIgfQ2mbdu/leC7Tbh29d
fml6Ns0WKA59Dhfw8hNonTTBsFdedW2b2NpmYhQyWYD0y9KMS8G5Kj4K5U7tXpt850BwzTi31pko
sU4iAVVSaYWp9rEoIDKecruKoZdcDYDy/ri9rrxOmOiQ0IFCrWmZw5WWXgUdRtOMNKvyFxVvTenf
253w5okJEmVfSwk0EZbQgGigZb0X4xDJ6ntmiDuj4HTA3kJQS6dB2xH2I6E0dl61ymmbPuqK5gMS
bHsXT44lsTeOZWp7FaxE0L9o3ms6RlY6u+uwl37ltc7EiYkmuioP2hyWlDpCSd0UcLN054h8tRgC
tsReJmhK6yZp1DlUD/E/cNFPZ3LuXWj2/eufQfv2RHaKYD4fg9lte+toG94XdyvGPDUbzFOYngaw
ZXtrZPi6U7u1O9vSwTjHFy2oPky/9etDtdMpJ3r893qxKBBVxuqrJS39XleRqaq/VUeyjYhx8jKF
4hkkiRH5Onv1FTf39ZN4Aq1QBO2LsHT23ox5o2DcvUpjTYknGEAGYZFG/WXhennb/T7rJa4tCuPk
dCGKOfdQbuktJb8r+sa6l2pAZ6CcEZ9WaLwVzpwphQ8JIfVctnrpmnMsnZC8FZ8aEbTxZjdYUUHb
7AgFAfWnhcs+hIziOiI5WNOrSeodCQrfd00+ZS7w1dZgN5kx7D1HfyKLrw2ACSBgRkzqdcXcaHZ9
Mh/mX/FDdacH5gGJN6d1UvDQXIw7aq+O6BavQ2/rvhD0z40z7kyhuk3VlS9g7zmrmMoDoMdziMd6
F87pCPav8gR1Kfvy7D2eMvtP6deX2T5Er2+LKzkwDtF+u98Alxv6BJkCD2+fruntgWM58YK9BOkV
nmug3zmHouqn0Da06IuEs9eOxfCGy0QjKAMIZg9VvVA49h6yw7Z2xLXdFpy/g20gcgyeCTgLdNvs
zQHEnR2PO8tbfP8SPcR6XARBha9NzupD4sQWIm1zOvwt3uJMzoK//DS4xLZsw+49zR1tBYsAjQAb
8i8A3jTHIRjfrd/5nf4eWzaKazUn9eKdQMrh+5PZq1WqJt0sE3xhByvAHTesfeJALcybMCdZlBwa
TwfUZ0CfiQuo2u314C02c4gZZqE1UNiD5YBnkaRxAezUpZfbjXMCD3vTonh+W+LNuUbVB3VdSf/c
bpeDc5VZyro8HmVhLdAwfU9+GFixzZAUd7zLjvHhd2tnduKBMsAZ3fmfEmwrFUxRbjfnvYrxz2rC
a17LBD6zM+oiNvEFEM9144PsFccUQOjEG45xFEeG07qdZ51FH5A3L/cEN/ZMD2qv/uhUP/c8VeE5
ExO9JuihGNjeYdUPizcdmksc0Gh1URbklLAeGoIO8hGiDKfmWNtvjVM7aTCcyaUJ+ot8rB3tXnN3
lmTbtK5MCHuTaltcZ3sBE2K07owAljwa2NI2yNpwbI4F3Oq38Bt6yekdLvQ2kA+h8Nwe97pXZE73
24X4i393tMbtod4swlWdX6M92ZkbO+Yh/cjvk6NG7eVOCbEDvsQ+Cssi+qb6lUt8EJBhdVDp70Ht
1d1bl8+KmmuTwQS5OV9LM0u3s0pmC5fhuant9ad+b7wkOCBF/aX+2/+R7m/PPO8Ext7VBGu14h4c
S+F6MZ7qexDmn4F58xZfC1DzfNxLT/MOYNoWQr5MMXbwqQSCAcYWNFF9395NB3IwHjGhT8ZhBXWB
5kBhzisP2mk53B4bJ4Cw9HxWblIL9Z/oMpUcAp1nyADsxFtO4NOYw9eytiQtRMxaM1qQEz1AzsbZ
yItufzjvXKFtdvplskSjqyFhjk208yFihLblB+3UHpO76qiE7Uvryu+l5quX3re84U9xVu0aW3l9
Tv8qrzufwHMJJkTpNS6R/bblQT3IqU/NyTwkx/FQukUAzNahcHp3cmcY/3gyEaSaw7RzauaaPxOW
xNVa5caCWnNb2sKv5n46Fy/yabkUJyMoXssge4Ji4e1R8qyfJfcbYxprHQFiQT9kR/osnvMnHWdo
85d5JBfofKXfM0UWGWbKwOkpMcYEVI0LwS1X6eO9MXAumSwmbFpyYTHxghWmESpLDtqv4qgck8CM
oC7qt6fxBK3my3fq9HDrYNFhm/oZKOgxYVC2NcxXQTzF7c+dxeANhAkRs9mbkEZecXR8qB6BLI3/
la/qi/zaEhuCchkSknY2QSvVFk57QFOOH7M8f4Anm9CQRJctNOmXLIytytWqHZgsJ/6wwDAQ/E2T
oCKHIeilndeHdZeinNcyEx96CXwAKO9EfOih0ZD+qYZ5593kWgp4W1/G7dt5mpINOx6i2soea+h6
pe9i/tLM7yoUjsxuz8mvvc9s/TBOvvRL2qSyuJ2o1UD2SuDic1d4bMLOI1F1yo+Zn5+NU4tzT+zd
ti/OpLGYsHWOMbQWEa1fn4v6BcxIO5sBx25ZPJiUrr2gJFgNJHfsWKROok4OFKfceSF7Ts5ZFxYY
JuqJMOhbAOnc9Vf2BnxVkB1rXwqFO8MTzuSU3KeP3V0d7D378TZslv8PNHyTaXTw9Ph3l9kWxDuf
tZ/VA3mJX5PRxfXRa/1FP6BkLUrex6Oy83bDO52zIDJDBVGMnmCkhV3ZGvSz/cGdvO6kuNsBuXDA
lemmd82/4lSdmjcrqB+hIuxsJ4e9YM0JCizQrFpNvAsTrGc/TL86059S7dzL1L1thp/NXDnescgy
JU1Wo2gwwNZrPeBUcGXvD9O5x3Wxc38/pzh6l772hxyKMzSLwx63dlzT7e5v6eVh7eFfz7ovz995
8YMnfp6Jv5w1TErXboX4IfjaZmAaNCW3zVp0Gmr4twfM8zsmpKxTroAVFDG2MzKolEZp8fd2w7z8
0Sf9xZdPLwmEco0cJgpCc0+4gAo4bFBYafn5ZT7qboMrlBQssI76vByri37sEFJu982xERab1vcD
KO8mLOI8SHbfvKGY3G6tnRnjNc5cR4phhX7ihEiF7KuXbNIA61HQNO/2p/MOWCwCDdLaSU6gZhsq
F+0XFJ1/iOfyCRhEf/iRfRg/ltSWdk6RnCjPAswSdYU2eoGeAARxxblwhrSxm/inOT0o2T8D2NxV
onu77bZ1XPGrz8P0F2swKjmeZBHW8Et2fkt27j7/Phc2LvjnP1ng/yG2n9mPqYtMUWnPjnXQkewV
7X8pEmK5/S/88VA6P27PMMfi5e33L19Cp7mA6DM2t1JU/ml660GRfKfpT4DWtVEyN49M0EpQKqJt
4pF/kGydIaOd2MtL82Q8Wr/ru/7U+jlI1LSHOaAehLjC/Htn2M/a5i+jWkQzrdsWi6k1BCjB0SbT
nrYSb7Nh4WhxDOUmaUXIjV8WR/TGcxbkl/gUQ7oDeUrqCQcxkt0al8MSlDaPt5eJ52bMGaQujDUX
a5zPJvGsqs9V+rZYx9tNf0JvrizT50C/TFYDskOhXDBZ1BcuNNLC7KF6MaM5aO+xPkF2Mdx2py+O
tbGEWk2StIamYu7GeXSIudiDcX97FMZ1j2LxaJU1ibOyue+avxDQgktQpB8mzdOgYDirOyfOqxVz
2IBYTFqZN7RrDfQyX5TLEjQnywabGfJv4qXz4vfbQ+FEIhYiJVe9oFoz1lqErh4d7uQWqTfgreMh
jQiE0MVFO1ZZtTNxvCVhAkCPrQH16uhNa54b5a1VdtrljYJx/oqKC2TIthtSPjjacgc8vLdMmlv1
T2XaQ/YbbHvyjllx14W5ZCgTXi9pPONgUMrQnj0BKepAo9guVWS4UeqgScSW1Rcj1aO2vR8Lbees
y3HL/4D8RCnXaYkIN8b3MernyY/E/H3bCnSOQbMebwoSCGGwLt24vjRx6U6GESxT9dAL5c4ScZae
RfotCkpNZzIYJyunqwu1+f5Rk5Q9w/p0iitxhQVvFWsZV6tQGRARVobErtQxPVBtVKCIJOknFIGK
vlHW5WEmZXO/CMDLow6gB8bTMo+z8beVY1SU1JBUtBeNzqZHTbPY2YA50YIFfnXxaJGuUY0TESY7
b1+tlbrW+mBZja1kyc7hhWMc4rayX+KqXsR1QivLPHV0Ui7pKkOwOtdRHpCTvdjN62L7/WsXllkM
wyhZJxD4dm9TntFDpWbJRVFEdWcr5XXBxAdJX3sCcLR5KpERteM1OQPo/QE59Z0qtc+q32tmwgSK
2EStAcWj8UmRkzGU1dSyy3XI3VUniy2hSPEjkyAoYqqzebDGPH6WyTAdUTenHBXg6zK76JoFGcW8
104yyLu9XoX09iookjMIaor/SoUvgi7UT5b/4+zKmtvkufAvYgYhJMQt2I5t0jRp0nS5Ybq8ZRO7
EMuv/x73KtUXzIxvepHOCGs7Ojp6FoJaYNr0r2CK1C8kratnB9hLnNyQTciWxX9ynGKBVpHX7CVP
upOTwJE167vl4PW+CrO8yvYQ/rRenMXL7wU054tgGiAkFzhFNp009bMlWJYWL0x2AqpfAxInFL9P
ZVbYX0hXT78hDVH/9IrS4eFgp7C/caB7fGrduj+5NqGv06DoSwmr8D1Eh1hzUNzG01ySO14oR1RQ
umqE+F7bZSfPAekab06jDS6oboHizAsHGYdQeteXA/nQVyUL2kl5zd3ilnjCS5IhgCKMv6snH55Z
BNLX9+DlqCfLn9XHpRxR257s7uv1APb+wiEmU1T6Mq9Y2olTYvOT7CAjqKcPLSWH682/v4WJycaR
C0/athD+yZ/oIoKpG5cPuuBAkNvQMasg0eHu6rHaQi6/HyuJiVxp5qwvC8iTRBXTF4MEnUMmwN14
tF0ZKhMQX47S4xVz2ohZL1b5QOYXuWVa/n7TUCf6N0KUQxzzoYcxS285LTaWe69SjwZTn9w0zaDG
/vuB3p4beLEz7zRZWRnKOp8CaE4kYddW9u76VK/1wTgKPZV42SIT60TLPJywZ8bsPidb2Pe1hXRJ
YN7EUFhHp6A21eI05MMLlg0JrZiDL+R9nxth7RivX653Y2UJmQTHSjCYYRa+f+KQRmmAN5By2jjJ
V3J4YvIbtcUql0jXP1XALJ9IS3UolUpVMNYKx0HMrbvC83aC9oFflXHQVbI+ohCfUAjgIy2Hl9II
t7+5V1mkBaLB9S6/n8QQU+e8qh2q+8ny0GVyN8s7l3cwMGTQgt04PdbG9LJk3kxer2pY3ErPPxWq
eaxtEDrqeSOpXGv68vc3TWvAvLOeTOIUM97cTUnjgKoi+UbrayNjnHqONzI7gdX6CeVxHebw1AtG
AVCO3X9MWrweXx//tT4Yu79IZBXrzPdORc8/JWI+2vW49SC10gOTf6jqBFgTq45POHfEB24T8cpE
qx86B2pX3mJv3eze3/3EJCPSWmVAQAjv1PDl0JE4cKbhOKmb0mxichFVTy1deqV1anHyhnPJ2xfN
KT05VOXftG1tVSTWenEZxTeryY6dBUK3GC0yky8VEy9ZkZ29TP+5PtFrk2HsAxovZSYWW5zsCYCQ
6X4hyU6052LaSJjX2jc2Q1e4eQ7gbHwCFrsORybdsEviD23RPSxls/GRtTEy9oTnxmkNm934VM/8
VEtSBa6o4Dja3sJ2FoSYcOAcepSFwxDqi+I5T3RYkXNfArHANsLwylEijLOwsUfo7nTAz3buLEKh
W7w1VP0Hpab0HFPsPOlNGzt7bUKMMxGql1429hOJGvYKsZZgZHj1aMsgHzdqHSuTYeKB62VxpTN1
CsJRYl9XyModEBGLSX+5vmJXKuLExNNm3B9V0sKsva1z66gdt36VtV8elRb+0aNe8Vx0RB64sOY/
s1u2Hx0ywyDDWzJUd0aVPsZY8U9+2vA+rONK3NOxGuCNqfugadLxseb+PISJf0kY7GSU/kHDDvqk
mpFtKYULbN7/v7oQE6lrkdxXi2jmqIhzFg5lv4MV0hG8cx2Qsn2Cy9jXMdl0brmsove+ZuxB2/Ir
GUM0LNL14MEuJa5ecP+DHOngNmonUg0TzXlQDSBYuQWUmMzHCQpJIMKOI92KY38xu+/9CmOTKtkl
rnCrJYq9cYY1jMtbGJfEuFHv3DhDajELWvz0a4l0c2zt+jsbZ32EjVIf9G1D75wuwSVFoiBg18QN
lqnqXioPZAtOIb9YqEE8jBPPfvRFKb9LMEU/lm2jfugFVCTPruGYI7Ls6+S59p6zBozltie1g1sY
RbKztF3E5ql6BJimeYQkmd8FORyr72DvR2AnXc2vWqjl0fb7YsdZ3e9tu9b9zhcD3XWzNTxBhc3f
OU3j3CU2uFAzALv4bDUdh65ndyjNtcduskCX9UZnZytW7qqWKhDYSzmAoT3P9z4M+c7wd1gOo2UD
kJZUxR1OtTZ03LkCMUC6T7i6qD3Mbmka9iX0FsAYYKkTjpOd1buy7lG/9ArdnxddjVHaNWUd8Mph
JKgm3f26vv9WUgPPSA2GIut1prWK+LTMu9Z32A6GbOLG6GFEwgRv5nFW6y7qyuQXnDXOOferoMAy
uC3+mUbbvnZEk+DqHbXkW4fISsoPdfwjqbY4Lyuh3AQrU6jzLQ3nbVRJXAIAzjpw3KRDO/POuUe/
Qav85aZ5MEHI/ZK4Pezqxckv8KSQ2t+HOt4IsWt9uPz9Tc5RMqrSStUkqhJUNZSsd0nZnDJXQ6YA
l9jBzw+39eFySL35UFZTqa1LWTyZnM85rT+X6S36hTiyTbDwNFYjsHGo7CKsoCZEJDlVNmwPZce2
Hn1XjlLTonVKY8WkP5BIsvLJ6UYryAb7VbfNk+WJH9dH6N1v2L6520rRiE40HkT5ps+EA/MOjJDf
fBrUn+vtv3sSoX1jv3Gep0U8VP6Ze1AC9fyB7mWb27vEhd56NTP50+pod1ocAeer6598N0HAJ80M
JO/GGoYU4pyIB9f54Ko+9HDvv974yniZ26+e+8m1Ji3OxO6+iK45JWkaOW3+uXS3wHsrv9/ceCwh
gxjlIs5FrMPRdSGj2rz2Je7Mt3XB2H2zUzJgt7l3xlkDcfXG5vMX2KZ1LynKmXao3HoLhbs2WJe/
v9l+OlONH2edgG1bHtRxGZYe1ELcaueNG0Hq3Uhi++YuzK20mVhJxRlhMWAQ7SsBHRL916a3Avzn
xoitfcVIcBiTU1FWRJwdUv90hfzQ+2V78O3x61AMH3RPbxGvFOiOkcOwCXzVOU1oJOocpECr3Les
LUNh2RvbfW1tOf/OiDsXIkU6syBqNS+FvItb9uKxjWrh2nQbe92dR+41NqabpoiDqCON4kfC7rWV
bMzD2q83djbeE9SUy16cvYSd7GRWkCTPd3G2dS6tdMBE0C9WWsAfDMOPS6sb+q1uPzBY8gVpXfd3
pd1voejWvnMJlm/2hVfEoz8i5J0F/TpaedjXS+D22R21/ru+xVcGyiQmg804ptBNWIDa1gO82rpf
fsK+5rm3v97+Wgcuf3/TgbgdWp0kkOvHP0GdgjGl/5Rduq+XjQ68KxGAnWBC3fEgyha7mPOIy9r+
tHCnfcwyXYVu6tAjUOLNmY/LFCwu9Gl2MTj9wWCxbJ8NNN45EH++6yzB7mD6ze5Sr+D3MhbNB4v0
WSgomctAtzCavSitwNYyIUdUQVRYt0u2Xzqr32VuOz3M0zwcyyHxv+CEcnSo+pRulB9X5seEG885
sJvVuGQRTkdgZkX3rchot6ezddsEmRDjhtal09l6iYZUfon19FHGxX5RUMW0qk1595WwaNqHW1ZS
FEuKGxf3H3JnPBbeHBT2Axk+zpl3d32lvXsbsH0TXFzmwuf9wJ2oKWIrUJ0E7ihxXq83/j4QCK0b
8bZuWdcNrPbPlHu4P1Fcvgp3gH5hrxjQbnOhP8Vz1n2WPcyS5hL38wV3xUcZN81/c9skhwUl0SwY
3AzUNcJg0TeSBi/7Vgp3GTJAlTwhXnNoYeH5K4UEzJbDxMr6MVkZblLAwyIexbmj/p/a03Az9Or9
xNnp+sCstW+MC+3rBC/PMfJml7Z3pTfTva1pfqTU2oLcr33COIl4y5eJEXgDaGEdUgUxryRLvlqZ
P+yu92FldTLjNCrmbCwqjg+I3B+OM6vih6RzP2uZQ6ohQXCo6tK77Vg1M/VK5/AVXnAw4a0vdX/W
aRXM7hZDdqUjJr8C/Ngmg9Z4HjWdGAMH0EKfPsaTH8n4e5pseTWsbTTjTNIYKaF7HN6YchHGoohU
zrKNuViZbNeY7Ni+3JXKfok0lGqI/m8qQeOVL9cneuWKYcLtF4hqkrGr8kgJ5X63a6m/V2K0PlPd
MQjUlbGsIBNTtb9sOhdbk7JyAv4tHr45AcuxQxBwkUQ3YxvKBdZaCCN3nawfUD//dL1jK1NiggUX
BsZLZsO6snM8YDEbXaP60m1cZFamxEQLIix1fQwO7Nke4IMLYv9ejzFABCTeqlSsfcHI1gjUwGnT
NfysfL2DgvmJQ78zy7zbzlATHcig/mBVvVtF8PMJ5qqAV3W1Z8NtrbvGj5eNmh0HV+OzmJdgTH9L
AkZj93x9YldGxmRRFBR5LBTYkSh7EC+Ova+yGE52mm7stpW1aXIpbAoJc08yD6I9z0P1JZE97OvA
jV3UxgdWFqZJpOitqSwqTeaIjoMdNNwOqE5uXDYmZ2IUfuqxCtf3lKeniYnX0bMzbGC5UQFcG53L
pLzZubqJl0VWGB0r14GdPnlDHBTsj6w3du1a+5dBe9M+z6uu7epkiUh2D22akMrnhX+srGpj8FeO
A5P6kPW8rCzW4hJUwcs+nrx7qxdgTtryQTfuc1yWG0/Ya6vUCNod3Amc2qoFfNJKO2SFd0cJ7BbZ
cot8EnL8v5zqNyPlT2ObU7jVRkMJFF4Bf9xb5NkvLRu713Fkl/cU19zEYU7Y+8upIYgQ2ebz/srY
mNQFJ02yvE0W/5wiUEBlnqRh0/D5OEnVHG4KEqaLDsuVVvl8GX7Ww+hA/Why+aMdt0oNK8vIJDBU
IwQ20xSDrxSetZaR1rvBAkg1Tfvp3DhDcWez7uf1rqxsCZPCIDO/hGxrukCj8CNJ7MCp7gVLgm6T
y7c2HcaeVkXfl76+RDy3hn10HSohgpJs5UZrzRtbOgZmn+dAXJwdVNr7RgaK2SGEz4Prw7PSvAk+
j5XWHvjjQ9SjNhcwxircMEYvTL3Rvrv+iZWIbaLQs3bwk8Ul0KDGjVdCC6LY+vFrLV/m/M0mnn2n
Wwofgo2JbmMQS2keLtZWrF5r3JhXqcfMg09VFSk3CZL2szX8uj4eKznjX1rPm19dZExSYmXITWz1
7BXzw+TrRy/tdZDIeUfjEijEtDpe/9ja/Bq3qdgrk6wpZBslUP5DMcnPwqIvrR3sWTcqb++/WdsA
Sf47CwR1HsJqPkfjpCBiVHppkGWgR1eZUz93vmJHa+ZgviWCPiVTSs/1yLvD0ICFmPAEBPi40odR
2FwFLGnEiaMgvJPMcVKYb6ZNWFZp9RWRwdkPVVKGyIySXQ/9spfrI7QyzyYie4hz36KubqO8tpwD
XmPTvXRLtZHqrrV+CYFvJtuSPMO6ZG0k9BDCT/o77Bi/Xv/hK1NrQqlHH2aAdk7ZmZXpARpfh3YZ
f7ui2d3WvLH+yTw3rtt77ExrrRDQ5ARnFbpb+q0jeCUymzwBJrt5soCru/g+dYBRI00PtFIBIPEb
g78yQn+Vvt8MvvJgLtI7Mo9mm/6yGgJLK4dZu066an99kP429X8v/7Zv0gWSRLYWy10cZah7hnmV
6wPDO82h7QcZ9i1ot5M1yr0/ltk5Acxpb5V4Lb3+8ZUBtC9r7k33YmVVGggtOOFOexnj2dz9Alh6
OMffbmvfiB1dQ1QxN6qN9IRCJ+m6esc6iJlMTSsOXrOlULfWDSN+cLvVXaosdi7gde7JIC6SnV3c
Z/UWSGRlGZhoXLXADsb1Fe6ykGrtKjju/smzrRettQ1upHvMt1QviyI+ZyimzxeqRtxv7MD3Dwph
mo4IiLbVtSpqzK/DAy+ZsnCAh2weWBZfjnM/9qHvx9MnrYplA232fm+ECcdtrdjOROf7MOjy4keb
x+meFOOW+MT7eZ8wAbmwvB0sp8/hmjjBH9qhu5g9LyIOG9HAgMzeSGnW+mBkBXHatvZCmXteWouH
FoNhDu9vkbwWtvCNqEi7vsxVgsZ758m1/P8WS/y+vtvWBufSnTe72Sf50MguqyNAFKwH1CiPuNfa
kI+FgyVStKeSy42cYG2AjH3tZ2WG83ppUDvXH3I6nEZLHK53Yq1pYy9Le6Sunzd1RDMhwr5zYoDT
it31xt/fx8IkTwxta6VtlUJFBromfQBF3/kDr6t+DkpL/rn+jfeDkTAZFL2Pq1UmsJ0JrlW0aHc9
8FwxMGNJ8XLTF0yIMC+qqgYejUQpt8Ilp6HKnDMErgMv/3n9C++yDG1hgoNTFFtAgZm8c9rpKUx6
t0RQGu2wmi+sQ0nuWm3/8hf1M1bdRqdW5t1EDFuz4prkMRS7lzgF5Tfr+kPnjDCAud6l99v3zDqr
M4jGLgu/jcr+3qtYkLbuRo7wfpAFQu7fbceVa6UEkhFnWVkDrGpGepIOi0jqH61lTsBhSj9Xy/Tp
ej/eX16eWX3rRD2NpOMACupd3Y1PepjuyymPUJR+uv6F98OIZxbg5oZQILQnvL4Rtvf7OqCeCiu8
9KUyvUPmfVOQBfL032Fjkg3pDMOUqJvl3oMo0pRsvP+sTLVZgytQz2hKQklUz1PoKZUF5exvZDRr
bRvRm4xUzjBAQTYOGCMSsS8w2/l9fdzfD06eKToiez2LSrkEMuvuEirHd85VC1V0PnaPt33BCNtO
k1bINjzsgTzNkTRb+aelKdsQkCB208ngmVoiTFh4fotHOKN3ORTR5UPRbBWG14beeBIDBWri4+xZ
54bVYdr+qeLbqgCeWXDLndx3bQqYlwXH2IrBX67ciA0rc2pW2hQbpm7p4RoLh84B3EvaoURCq+J3
0pTpxpCvfeMSl94c+3Y2eIw4HDo4Qxswu9hN03eXblXLV+KNWWnL87TsCieNz8KNSsgA8eVr7bwS
KH3ftCbN6hoceigDWMI/O/OHIeEhKf7Az3Fj+FeWjCkIAmf1UavOgZd3qtuDiom1S/2Gb0hYrQy8
+YazpKokuqraKAXUI+BZ/yT88gGY5I3b2funsGdW1lIwyjqwgeKzAhQ0sMoWb6bOTk4jJGfs37ps
Ongrt+fULTZW0t+C2v/fRT2z0EY4jpZaUB3pr8MSdt/8Lwxaa2XA76HiD0OhB3iRf39unkQSLM/X
5//vRL/3zcvCe7N8x75dFphnd9FUM7KLUb9xw2YU1U9nXOL/WM3KA+PpAPyPVULbp1PseS6K4tDM
8bjXjWyToO1n2wmtrG3/tFM1fwRWIftP1pQHAyGQxCjgaH5XtCwFL7grui80y4VzkMJxhyApIVYc
LLPMflsJKbfeOVa2jVkTkvVlZSQlaBhNBUnzucVwSkfu/Jqyh8JatkBla98xTtFsEkrFfUdQCB8D
nQGPGqGwv5v7jTW+soPMEpECF2MsErTvizggiCpDxTY258r2sS9/fzPxcwx2LocjVpRWqT5A8YHv
cbNr73x30ofri2sllTHrG1xKiLu4gxsNLc/uyBDvncmfQVYfPrQkuxu7bKOEudYX+m9fmlJbekkF
THOsXr5aQjihVoBVB7Y/3Haz9kwBE6AE7MmBwVCkVXbWo3tPKvrl+jitzPL/FZQtPDm5OSqYKpP3
SEJe6or8vt70ygL9q7v5ZpbrVCq3qhwSefYf3/+ZFL8yWC3Q4sbmnX8HXlQiJc4Qu5GXyI9OOz5O
lfUbkj4Xr9vs621dMBKPWIyQiLSRTzaIFILAtsddIEX5hBf8jUNwbZCMK0S/9Ixly+RG1eTu22wJ
9fhdJCVi3FYi8j6V2fbMMmOqEs26xHMjYg3uiXRtdkhRB//eEeL/Zm2SfkSx1r2fu1GFU9GJvbRb
kM5t182isS85lgXKR7jIpu7BHqdp45l2ZeWZRHredm5VLoD6WeSeqilwvK3IuLYljVlroBLB8GN1
1PLIZWPQWkVAb2JgYzSNCZtzu6OZC4qaFD8GnlRhAxlRDI74SpfiFr9QPF6Y1TvCIPazUASVLoON
36DxfFcQLQOeThuH7/ujz81iXc9rQLaZN0aQMSCBm9p4clm2FADenwBu1uqAJoJ+RmZZ5yqZIRVW
K5kGKErln4p0mL2NQ2StB5cd9Sa8oP4I6AB38yjrsx3r50ethk/Xt/1KNsTNSl0mK83Bt8pxl6mX
I4XdBiTRYbUZIGchd5Yc7Z3rCva0eBxCAK2wlu823ErjwOcwaapklcCUIql/5F3jP1Ht559cF39T
PnduikzcN6KfG3eppS5X9dHH6halcvekHUGUbeP26A7xlhz1yiMFNw2NR9ZCFVZfrnVTsuyoM6SB
1/TneY6h4Wd97VPrMUZ+6rHpeRLDFpjm70PO/+eG3DeOVQ3BHfAMgBRNFd/HGd5CeqBGEsbzEKTE
ZLfIlh1hkJYDHsTSYz70Iki6YaOU/X7+zc1qYUaxJ/PFn8HJHL5ov/mdATIXKGk9LDHZ+Y3sA2vq
HlxuTRvnwNqWMcIKLAEcKx8Arco07okTh37E1y4mG62vzaJZOMQMYhxTAA2Em4QyZWFi9fvOdgIn
fqVzu+/r+XnKVeCUGxeK9881btYRURvJOlzvvLPrtHtifathCZLH90OxcXqstW9kv2Qomji3xyWy
mwfAok7NgItJCvpsMW8Uw1ZmxHQXI0SCckthf+03H4pZ7oj+ASD2RvBa+/mXj74JXlVOCi/1S9Cx
UCL2lxaKXGDJAoG73GIjhyPE9BjLGVGVyAtoyMIuMu0+Om52osVzDWGysbhxiIxNOoMM56Ya28Sr
PnIYm8Tub7EptfF+Bs9NbQHRVS7LPA9PvGMS+iB8DdPDABslWKqHxfB6PdKvfcRIFcCM6O0mESRy
LXosO5lB5poDiiPSAFc1Gbik3QgpazNubHCW+jb0ta0KFbgvArKumZ/umgT6sc4WtHdlwZoCAyir
VoXrAS5Qk/GP23oTXgjG48jovLs+WGsfEP8u2naeEviGzPwsi2oKUz3VRwTp9JEuzpYHOHnfzMbm
pnRTtdi8t3M81JRzys8Urt07p1X2bohnvO8vLenA2uFxHYnZp3cjxFYPcZ1U+c6DOtzZWlwf5Koa
3q5LkuMBTFfHpvSWe3g1JXUwgBb+0Hp2E9HUa+5JPcBVg83dGTrIoM57U3wPBhW0lvrB/TzC8Pwj
bOLrO1s36mUYvPjT7PTNrmh78YkmDTSFoeO2awunCYDodXaQZl92nZX95LqDZhgXCSyg23YPdbBx
n6sx++goKAIFU23PH6dKQIl2ystAii47ZJOeX2evH3eu3+UnqbPlCPPo6Vwzqzjz2IMFAtW/WJ3H
B4g1Z2fkP8nDXMzll0H6yU/oJuR+kIEh8CeLi/mO56q+axe7va/jRYZtOrR3FcE7c9zE/UMf1+4+
m4HKmzRtw7Hxly+Fv9SHnFrdnrcy/SCULPZcOdblVb0FPYbXIMS1jXCCxHG6owR2/cvA/T8c4l1h
k+O9FDHGjxaixjstCA1n3YlIF34fCjsVP/nI60Nl1+UXz1mSL4om6S4ViQr92f6YItpCOLCi+2UZ
+9PQ5/+1AgQnmY7lkbUED9k6ee37xPkskxE64IyUuxmvLCHNvB+6tNOXEtzQD8KV8r71+upT5g0s
4OMgDr4DUmKzbHG8VraBSVKDDa/Xx7gXnWnf39VEJsHQd0/DVGwU/1YihanjAa/opVCXqOpSWHnX
GWSkCpV/nzoHMPRu2roXrnTD1NrQCjUdrfMuslrrCWTnx0R3rzKLbwwWl7T9zQnHSUJL2wVwgrEc
77iPVZ8Eer7tnZ6bBnjwoQdbGkol5y73HmtSvCBQ/Lwe5VbuFSaznGuRZjDDZee2pAGzHhz7xoaN
s4Y1bTrmlt9E6cReeTY/DMTdePdam0vjcMnKodbzPM64zZFAtXc9Jzseb1w1Vho3qeNWKl0oe2qg
5sFjFIAjtxYNGn/L3mCteeNUUUtBhqVe6mhxq36XpkyE8PzEw7mXWxtrcWVHmdbZ5cwsq2oqftYx
9FQkT7+4ltqRdKp3HPojN60bfvn4mwXf8jibGKdVJJtvTv15UDdV6LhJFQdeKmvLEgFQ07T/CDV9
EPccOMhvrMqVDMj0gMrhaW0xF7M7SuxTMP2I+iSz57rjAXU2aqQr3+BGLEh4nUIWkzXRxB0YxoKJ
nu8q1quDumSlnpjnB2I3nd647aytKCMttaDq47kzcDaVgynv+IEkXQCA40buvtYb59+JJl3jxF1m
ubiaZt1ZDiBrwfkbfmWQtQPsQ/p7J+/z5+uraq0vRtCwK9uVqaJzNPkQB4MRnf3kN1uKE+/LPNuc
m3EjbQYVL2h9kdI9t6M3nazY8c4aLyxhnLswMJ/7KnKs7LOTJ8PdDBGhUNcTPUHko95f7+LKZdtk
ryswBlQpU5gQ9HH+PF1ExuN6jA818wO/5t6pm/zhQEFWPNZNQzby8ZUwb9ps27Y1anoBQA5c4Hz9
2GdbIlbvtgyFFWO1q9rOKqSSKsJjgPc7h9TXJynbLaXltdaNxd2UFof1q5oA9bK/Uq/ckzjfSDze
XWv44cbCrqGQTSHvTqK59D9SnT0m3vzIdbIRINeaN5Zy6UMYsJq7Lmp6EhbF5aU6wO3h+iJ6N8Tj
txsrWSEHLbqqo1FcPeT9twYVR9v7lWe/bmreXKNQNFz6aulV5LnKCua5u+TSE4qaFjjXPv9x/Ssr
c2uuSVhej3ReIJwzxt5BSnHI3C1V6JXxMZNWyguIMy9YlDFtnZ0S2tm3Ph1D5hfiKN1ui/3zbnAk
xDxOOopa3bj4QODU6V1SDO1+dEE8ET1ElJeigS5qu6XEu9alyzp7c+B2DimIWwA1I2lJ/yvSETrX
DZSs/UHad67Ot6C0a7Ni7Oe68l0vyRQegVz1gcfNcRFbRP6VLWFaCdYUpePOw44DkrI+FmRhpwbS
kx98CG1snFZro2Ru6q6IE7LMWFPCPlgutCeSafrV9/kL3sxuQnRh1o2tPfVQU5hK347ibrYfmLTd
Y9JusglWJsAkkvswUtdDXg1RgyTr3LtFv89osmWfu9a6kX+OagTuYByGyGf+uXXZ/ZDehFkmxJTL
qKEYJccWEnqTAw1FrzsmFR5yBucwujAQJhsP9SszbGpm5AqS+LqTXSRI/p8trexk1dPTFPs0AHzE
uiWpQl+M3QZ5u7iCcy3WEd4PScKrQJNl2oG/sMW4uAz4/5X88QVjn1FJIdoeoxbXN5CmKB7b+NmR
9JQ38MBqvHCsrFtqx/iQcYSiFJQtlaR2RNVXpNMQuX9Y2DeW+Bu3sbWOGFsuhZQaZFaZDROLCy8u
t9rdoMiRJeIeFRHYQft6BA3vNqt5YuJbc2XVko9+h7pffu8SoP2r5On6gbQSn0yA67C449wWIzAm
E7xuhwd3SoFC+nZT4yaelVVjDxwDgl8y3ltutvPtMvC8diPurfx0E8sKJYWJZhUj0eItR1Wj8u3Q
NIAsy+G2X385AN+cPrhulwgUQDe4ygmduX1WRXo3wCrievMrUclEstYpzWe7HlSk4vbbwJxPuoZL
5fW2V85o02UvqdQFjghAdCMyXOS/QYD06KXPAMOHVnsTxocQE9PKXZ6W0HNS0Wx5L1XBSUCa/Flh
oW4EpLURMnYxc3t7QCV2jrKh/Ej98q5p2G15mAllhXjPLMsL9Emr8nWK83snlbdcOzAsxklp5zMK
rAzHscytwIa7Au+2+GQr54CJZW10GjdeP6soy+qRQNMf1zR3keOxhS/NXriFv3HgrGwtE9oqPAdU
ByzPqORVFQ4pKto5AQmh0fZWfW/tE8ahDBGtSUDIp43A65ozAoHssPfq3fX1//61l8AK5d+9CwFm
AFwolJLLDoLGUDgQvRzxuDx8iSd6nHP3D7Ua4Mf1nqjlp4ewylTy6caPX6bvTeDorVz0PZTxItqA
rFjFsLQJ2thGcPImpw7y2bV3rYMZ8228EgYc6JAdFJIaPHNU+tFncf96/ZesbCATIhtPiZ/lMwSp
41oFFXXvYdGwUfBZa/ry9zd91LSxB4EEPRo51eBtN/YjtIy3yklrrRs7v65qaAAPjYpc7yvTr878
3/UBWVt0xrnduDOMDxq0CznAe0Hs45Q3EX73/nrzK2mBqVyTFCAexTPSvpl/dVAJb6GEXCX5wXba
HfGLcOjvrn9orR/GXbjJ+Qhs/2RHsyMeh5K6AdKvPKBTnW2cICuhxsQ/k8LxZUpLBY8zLkKrs5tD
lwz5jslxCMu+S26LNCYOWhCdJnyESUwu6PcJL6U2LV9BLbg+Tmu9MMIAXG5xuA44Y/sYZLmYxdZz
zWn9sfGy/M4nyZb26sp8/PXzerMbai6Z77fYaDRfOhtJ+WDtlqb+H2dX0hs3rwR/kQBSEinxKs0+
3u14uxBO8kX7Su2//tXk5PCNRsCcDIwBSiLZzWZ3dVV8YFNCFiK1mTNdh4gSTiAaOmHvpug9C9z0
0LQ/LHS39dWvQiy1dc8Yng4WdaZGndSeGkSa4+jFJPkQjVhKm819gWbVIsnstG6VdQTZ5xcp4wNA
T3szGTZB4GxGiK5cXvS5xdCMvENxzQ6lMI/Qg/7Dp6L2imC8NfJxiXRjRlee6r3pWYr+uUml1rGL
q/Y/AL/qlciTZC0llduqstQ+q2xnJQJDvkhohYJiPyVfUGlzXnE0ZEchhLW5/LFzC6Z5Ap7YRWTD
54BAof7RQD0GNe4l9Z2ZidRhpSKsuWRdZx0Tw2RexOqPqQjRLlsXu6teXgfSA0qXWiro8fITSh7h
1L2NZIneeWaz6Xp1IAVKM4uU7NiaHyDAWZcBW1lkn7HpkGYL5+vcBJ3czjezZx0neZZ15tEInhLH
9U2U+ltrYXJmfJcOoSeoiI+UNdjG3L13suQpyMUXF+Rl4vGfy/M/9/7aIW4UjUsKJq1jIaGoY5tZ
dF+GaL6WYT8teK25r9BsPuSoCmUjt5H6H0EbjMxqCb7ScvCjJbH5uY/QzN0VdtjaktpHu6zoyjRL
87ZNZbBmRjRcd0jpFAFhMDIVQEjiWAUSRh54DjhweHPl6JoJC8tFuSzKsmNYEkB70hgNJHE6dS9o
w06uqphRouONowo8+aFAn5eZ3w3qhTQfXHxe3kXnXRDRgcZTPUDRmoYKCNEk90fqGgezLfKFVMt5
OwZp+r82FrHIqOwW3hyO/CYKuv8Kol6bOASRNvtd0Gl9+SPO71MAT/99DEpwaLSxcCHseb6zEXt6
KPtBYaO1/KCyryKzwCqc9vA3h+EmhhOZoh6PQRE/B0P8NI7dnaWaxxE0JNd9iGbTCMQ7BiI2xKDN
E0EMWg73hL9G3X+Xh59bDs2eXRvSeHFR0SMOnno9OhmolcipYN1Y2YfBI/oGzvH4x+WHnabl//OF
RIdAA9+DHiILRqE4FGnGMit3apAvVZaqhYLY3N7VLusBsZIotJH+Snu2CwcHymXNwsYVMy+vmXXe
s7gOEvRAU+i2egZDHUlW5m2e5zfIcn8yTCPoUpsYkLV8SWBsZnV0EHA+NUTyDrzH+JQQHYt82NZQ
PAr3res0n7mMwe1EpyRfOD/O33fAJfDvdmYAE5iNPU5QkO6iL2aWYhOAkW9DB2pInyN5BoAik4i8
B8WXbiYzm0InE4A8nkHdwOyOob2WebJOsz1rlwx0bnDNDRjT1CSGJXHtCQiFBPrQe0YYvoBKbyEz
PfeA0+/fPAAIEUUk6k4e2k7dDoT8rNx00xpG7V02mZkNrYOCkTsOnNhCI7XqyWMRQFQkhmrD9vLg
cy+vGb+D6q7ClIgDNb6G5m6qAddbcFtzQ2unuKWgxjB2k4Fm6rsevAR8jLyCLwQhc4NrVg5pIuA2
41EeRvFQjKUfqidVJ/7lSZmbcc3OW1BAIIcUGYeYlM9ZhvYFiGwttcCYfyl1z/hAHfOLq34uUTQ5
MaTVXe5lfVf84VEmnhIekMSfajdOQQ6SNTvgQy2/LeI3q4unXwqhOpA+FoNILiCnsuXNvkaAcQhi
YGfjaCy+oBVholw7xebRMSnIM/OmdldSGb30sxSdahMvBfHisFV3maqSFYpb5tfpePFB+twf00oq
f0za9t4GsQcyBTkXftYO4rPNS2hQCzsW0Dg1DCBKXNC4eUPUAvsFFqr3Sgys9nKnGV6UciC8C9o5
5UeqQafPIELjP24kTK0qqHTe19IAjqAwmYrWgtvNi0k55J46N2G/4jiWBB405K9T7Ex+r4BbZgNx
jrjvVW92YLSffcyd2OtAub2yos5jdRHuASW2vDCW5gE9RTWa9wkkvxrVvgCk9Ce1g+I2DOG3XBqG
42MaJblcERGUP0E8OnhpTCqvyTIbj0rcfme5Q/PIo6DemLLMwcs+TPh381PxQUEyq4dgaCuaQ0JC
+JW4Iw+uC7uEdA/7ZTMOum94hbsIuLCNGVFjHUDGbxWyxNw3kCnzS2so/Y4Ple+MprOZlGXfA5ff
/SEGChK3aQ3PmndASXtZDqBSJknp2V3efhrCzN9qwwIwmdqoYLTW4Bc2B4cACbPV0EeW70Kf4NYc
zRBycEO/Anuu6teJDIHZcsu2s3dhCboNH3z6tF7Fpko+oXzQPRUAwHz0dkSGta1AyrWhpiEyv81l
eoO76LSfOsKr1UgL/lZFYgIbDzfj3dSF0NjhMA7XjazWL1jCAMAPqLsa7KJ/z/sEeZOAgTAeOJUu
9VNl0S1XrnUb8dh9qofIoZAtQ29Oi7rhru5EVntZx1PguTlwlxCuNkqPsLSY9lbXp/YanbbhsarY
sHFiqFkglNwB0qW8CW4A1wTS/UiNyepXTmjmm5QV8lG047AXLQhMEOnXQIHwtF5DNTnfyKToTgJt
bkH8umzAmpCk/A9y/caHgFD0axEnMJwwL6xmrSwI8FjStrZFxPhDVxRxhR6uvLiNAXB31mEdT++u
yonnTHX/ipqunYBDLbJrv6/rvFkXlj2tm95gG9w5ekCAmLHPFUlfZTK4P9xOoJ2SdjZ4D3jpuVUx
PgaFoXYgtY6RAWi7Y+s4+TorSfSaFShPutD7e5etMnZtnhtrN85ekLyg+7EUSnnQ2e0+q2DA6xCR
r8DtBypUlZADmbL4IXLplG6hoMv4gs+cccg6AJqfMIlwBdVRnJQyijFZuY4gfjCl68tOee4Bp9+/
HbNolikjHjXNMXCcj8DtTpDEkXl2tVTl+ZugPOeXtTjbtAMorpuOe5juSe2FD/3r+AX9vuo2+jE8
Gp/mu/vevzSPza28s58uf9TMHUWHRIcVL+wQzFkHWk2ZhxKDBD4pmYzYq7lbQad8WmrSmJk+PZ+Z
VJEaWWC1xyKiw0o6QPVkZvo7N5YS8TOBqq4NLsF3D/IBE3wvYvQacHuSgK+C8KlsoTxZTpvLEzbz
GXqnSUqSEtQJfXPM0Bq36XKpXuKhA9NpaixpAp59BOG6GkwznIQdVV0ceW3dAgP4Cx1+OxLIK7HT
up4GAEPclllRHWXg3ORKbfIshtRhThZC+LPRC95fC+kSXkiLGQFupK79EDL7DbHLNaEuhtZCuoLW
aZcyNzvWtPYcCxAxE1LW/OHy2s69uBbTdZ3dFXZmokvbGPfQZ98KJ7imaoAX1yI6iKnYAG1F4Ohu
fzT8D2CBnlt88HapE3Tm1XW0U0nBXVO1NhjYUGe9LTgkVvN2CBeC9LOmRbitXcpGwSaOBpbsaJYx
oofMOrZM3PVxcatCqNtVJbnGieNBpxf45mPBzi2B+MT60qj0h5x6HSCZLaKKywt81tth+NPv34Yf
QN+cp2k6HUsSrgwV7mVLoVxaIsOaLjxixnh1xFNlC8WTduiOLCL9fnRaxHoTmFlT4VRfl7/i7BUZ
X6EdEwjdKWizw/HY8WqTRxAFi3P+heAL0faUPuGGvmkhPn35YXMbSzPmLEiQj07ApW0kuSch3LAE
W51bC82Ux0JC7tGm5ZFm5q9wQIKyoVOPbi7zJlHDUif63OtrJq1kPuR9J+wD6dOX2h1/VPm44C3+
Ajv+77jGOmg2PbUFGyFAADYEQa3nrLDFjmciRDgpDPQXIwcELdygagefd2Eb+aLnzVNdlsE2qEay
7W3inNRwiRFtW9F3vxWY6ED7I9Io9frMJD5CxGjTMk5vzEJFB4Ma/SO6Gukr7Qw03Yla/AllgFYy
x4xMr8oqZH4mFhV3pEH8QBQbfoIWe0TXaLREuzizvXX4VcIixKppgjazqTyYQT6s3Fo+V4X74/J2
mxtf8zSiMbuhjsFJqszSVz37ImO5TUp1TbhDuE4iGELnJCxrSKTaMt2HZbALymITErUpp2jBYGas
U8dguRCJa1o5nLhOx3BnT9azZVrbUKJ712jcZ1PEu6gpllhLZqxIR2WFpBUFmEqKY1KlPrKZXpj+
V/HXol3Y5HProfmaXkItOZKoGFkUAs2Va6VvgZWyQ1cxc2HCZg4XXeIjFWYAdrsBZ0oJdTgCbobu
LR9+hLwDnetCKmhumjRng1rpFAURsDsDd+8gxgvZ65Ltprq6CcD/sOD6zRlno8O0gmRMAJrKaqgV
+8MmujMPtq/8dEUMz/BtrwaT1Mq47dZkI73Dc7CSd9kbXy89fu7pmjuywxFYhzQ3j0NXZa9FH1qb
tgpo5V22zJkp1PFbjgDi+YSdOybF7xJ6FpN1P8h0ZS/RAsy8vq4AQilyio0JTqOwcn3hOjfOyHeX
X31uaC2q6IfIjJEVN4+E1s/IHT9CMmB7eei5WTn9/i2iiKuIplOKoU3e7jMKKBZDt7iXyYIgNQ+1
rMuPmbERHXVVViOjpTugVTOAZLvbJMNHlNnB2xAT7pdmlAQeo8kSE8/cR53m8dtHJaZs6yRDkZ5P
uBdU96r6tNzOK5PrrFGXE7MDqAblDSj8QmMzTTgvk3eAuH2zWXBaf/fkmZP5b+Lz2weUZk1zZPjs
I/FtH5pKt6AlzH403sN0qNeJX+/MD/Bb2M9kk62MvfHRvhVv2U/yNMSes3L2iNYW1m3GferoLbcr
kikIQpRIa7G1gU5cCZU/S1bV68sbY25ra0Y/gfSfDSO3IMAupjsVlDHa5qFVddXoOmIrHW1RtG2A
eaTWvqvSr8JpHq8bWjvoXakgUgR027HuyxgJqS5/BiMBukkvDz8z8VQzeWxhl7o2s47ZYGxdgmQN
G6LKk80SmefMxOvpDMQOltE7WFkOHuK6Hm4SKRZ8yty7n37/tnszZlTQB28BM6HFtslvT4T16HRd
2JJzL64ZN9oAjV5ICwCNtP1dE45sutxcN+nWvy9eWT1jnVmw49g6XqreMnf0glFduaTaGR6BrWqw
M2UeeVTeNtxZt6R11kmkpoV5n5sZ7a7AoRAVmZFjHQcr3FdViYAtE0vTPuPB/3IsfVvUWFETIn7U
OQ4n7up0CNHrJu/MJAu9AP7Kd8CefnkVZj5Dh1ihNOH2nazZkVVO5kdNr1ZBai8EazN78//gVQPa
L0Ba0R0T84WNlddVaJIer7yf6wAr9JKaUCCw0bPV9b9cMr3z0H6PpbiTFLKWl6dn5nDTGUoD4dSC
Fj2sy3KnR4B2w3WvEmTK+cT9OrGr9eXnnL8HMN0DxZIW8JqAAYRm9csBa+FhGsccbGR2na9QZSA/
SMNV56FGKX9ffuT5TwOV3L/2F4AomtMkhlCu3a3zuBUrl43xiovwxogXhZDPQxWBEdUek9YZgUwS
Rz2sHhD02GmyUQG4alQVOpvBNmwUUKqyO4xDWW5YWvUbx4rVziiddleSxPxwI9xzL3/y3GY//f7N
rPiQTFnuCuuo8lGg8Ehb+gHg2ZXaepxoLq2ow1xWp2PKAYWlZX3ZMds3i8IhM06BaC5tSp2xFk7c
HXOWbMX4GvJgjfB3E7t/nPjX5Rk6vym4DjTrpJFzW51CkMrxWAk0SrZDE6wHwMOCRc2tgRaDpJ0D
8iERsmOUB8IPYgly6zJfSJz+hQn/fywHzPO/KzyElTMGDXwCcDWN30onfAqbvH6ou864a6IpUdDA
66ebCcpp+8jK6w3ID8rt1BnlS2/2Vu01QSL9IJ2qj8szev57mQ5OcxJ0RcOB2BCBS2+73nhyp+nK
oU8b5dt2Hm2GvHxSm6iDO8FtXnUhEnxhdNXJwHRAmiHjEkKRuKykYTfuWlQRN60s2EJEd/5oYDoQ
LbJTx25LbOa++ZqMexBZozj/fnnK58bWzNyMRmmnLOrAJ1lvcohCUynWefB2efTzJsKEZuRpniMv
lMJE6qbyQnIT99kWm8gz0qv6YAnTUWeDw5tsQEEWDVzuvs9siHTF9gct6FKec+a00bknoQIZs7AR
CEfdCkKvmfow7HQFBnMcpYbyEitkeORSU8rccmgWj/u0aeYST4sFKzwzYOs6hAifMIKFOs/Miuig
Mwe0YbFTYr76PgFJW1+sTatUHiThHsWQLEHbZj5Dx5rJJI2LJgCQ2D4Fe0XsPtp5B+r6q4BZhOmw
stLsoJhl4SsQC3gR9D858HnhuIS/nfFDOtfkUA1G0GdNfsxV/oYWvpe8sZbqSee73fDupzn75oma
Hk05rISTG1i3HiuKREAsX3lohJ4Lxv2uAPlcAsbRwq2++jG+I9HwmUKJbOFMmVsazeBpijgcLHow
SSRV3kkXJgcD5LlrmttLXJdze0yzeuZYFehYcVsZBH920tORqMpdBAS+j/Lc62XXMrdG2gmft2lR
WBPORuA4bqgZ3LQsWshyzL2/dl2hkRNkU41O6Dywvby/G1zHJ9YfiTbxy+8+41NczcpzZ2Rx3gfs
OJnNcz7FfmXxbYe+2SKBjpANXtbyqpYtwnREGplyc5RgZz0mFO4LyXiU51BV3FhJed3Zp6MDhhZE
7CLu+JEjBs+cH1a4MPDMMuiAgDqQeQ/UEQEVVup4tcjzlwB8pv7k1vHGTbIlprAZi9DxLdRpLJFW
+IAUbbpWchvgz2QtRFkzS63T+o2KEctNew46NQRv3Y0UKRTmAWyTlUeLZ1Jlq8t7aoZTmDmaYYex
SmUUoJTcDrGzlcpyD9JKipe+J2RngWQ4XJNMZoBmO6z1o0ql6cpNqnApjT3zAraOZuXcjhKX1aiU
dyDh8ckIjSrwJXqgzgcZpWWAdWbBh523fRC6/+tCFYrmUcyrHn2I4BkPxoekdK5KzMFV/Ts0VyiN
MdE1x1qZX8OQftXFEg/F3H7WPFZm9ywjFFuhIPF2rO9I8ORUT3Z8FXMKTF1zW0aXDp3sMb4DqGmW
lyAGXAie5yxE81etabkkSlLzSPMo80HWkW6gEWP6RQMhmMvbd8ZOdFZDZJXbIRgluuXdfGVZD9Is
Xgh9qJW1NWqA966MTPjp+d9OX1oVNO8clx3BSOGnNPDy7rfTB+vLX/G3pnLmTqVTGw5VOSDcxalU
rqxn88D97KB+OD/FsdyrNXsYfXsNEPxz9Oh+kGdxSw/tTbxLH9PP/JOb6yWCxfP2wXTuwywP2iyq
QfDHSP6SOc1tO5pXmR4Ar//OHwgVpVODqfxITPVoVe2rW9GFU/Fvv/+5ydM8WJu1JG+qE+MMJFCA
1nVKX4ZB89wl8egDJTAw34mr0c+LfrrPHYjIxKq33kOT1/cjRzAOotBgBd0E+wAOFqQxIzf7NCYk
NkWSRoOX2LLxRt5YX2HT9RtVE3KfZWC87Zoq3RpV4PhQGHVXNErbqy5Ats6aTXNRmuTEijFmvw3e
biaRrpTxc6jahfU471RsVzP6tKZu0Z2Ul4fitonFumbDPoWAl/F+eUefH59xzR/2AyR9O7TKHqd6
ZRoerqKgU/wIh25h0ee2quYUywb9aLxHGZyG9j3NQQ7ZZc+XX31uaG1qeqBCOiTEULadLGedV6O7
Nad8Ca44NzGaT2zCtu/DnNfHJiGvtXR24RiisSoeHsuMfV7+grN3BUcI3StKN4PQGCPqYNb9xkBr
SK7cHZP5vstsEBTkL1XfroRV+NZU7ZAUXHVmtL/87HMZtNOjNUdZGA5pzbpuDoPxGJn9XRlmt9UJ
EWXxu6npV9c9RUvLdFXQtgoFS0gut+UqzlTrA919qGT+mSQ8Xrftkuzo3Pec1vGb42elGXYEXRmH
Iqs/gaJ/sWKoaDbBACi+Gv/Y3RBuLn/TudPyNHOai3RKZ6oGheaNOk6EHyaE+p01Ol7XLQE75p6g
OUpKqigjLWYNJ3F/r5y8fwg4NK7QaJUvlCPOGc/pIzS7H82hAaZHVAdk9X+yzNg4LS6olyfonOmc
xtZsHmyZRhcbeP0xqbfCeDEnsjaqPzHJrlsBnfWw6SvL6c20OfQT2m68lAXJGmxczBuLeknxZWY/
6VhiSgzHsc0gO2R9mrxHpaR+CS68Pag4AHPF/d5z2rRbcGUzC64Di7uSjnk3kfQA1Fm/iqoEtBWN
zfdVki11Rs09QlvwJOyCcoIMxl7QGzQNrR1zJzt15YJoK16kShCU7CvIj5TZFqKn1t6yVeqBNSZ/
vLypzl4/sKt00sMecs9TljrJoaIxZDsGAHS+QogR+Sh9JT567bjf5RZo7TOaVv6gHHQMTxSCQJef
P2MwOotd3ZsyEJVMD2hbuR1L4znAU64bWps9EfGiibs6O7A8de9bwv60QEQtHPBz762dkrkxhdJy
4+5AYwWWbyU/yy5aolqZMRIdyKk6B4CmGD3miCPSrzQYI+lVvZ3cgqC5uukmdDj5Bpg2FpKbc3tY
O5PtlCfSgavd133/Mx3dF87HzxKEj5fXYWZ4HQred2gHN6Y+Owws6wCeHvI9cWrqhQLx6eVHzK2G
duoaTDlt7xZsnxParAPJ+y0ynUuMwjOOVweBD0XVhq0VA4eTu5DFuhfF4GWJCynZp8uvP/eA0+/f
DtkUzXtDnVnlwQ5F/9mqCBDadhLDBjDEEJqf0o22l580N1GnNfr2pNFuaWd1FOaW0GarlBA3WRul
q+tGPz312+g91P9MlEWKAxhw2rUlwXcmzbpYSGydFlO/58BT6VDfasptt21Rx21OcrU5MextLCMQ
+bvZiZsGyAhkaH81Vv561dfo3It1BikW0zGrwzTlT0WUvKhsif56xsB12C8dM1AuE6c68LEKfS6R
dcg6dms3GVrXItvP4nqBKGhma+no32ywA3TzlfUhMYrXuMu3IrLXY2Lsik69XZ6nGfvWIb+40TYA
BnX1IR6NZzmqH64zfqoR3HPXja/tqi4sI8LaUzoD0UEdoeMvBtd5Pe0uDz9jEjrc1xhRLq4FXn+0
+ruiLMD05mZLmt9z06+dQTGY5mNH1DUkkKXlgeHGACSA30Ct5t6w3YU1nvsC7SxqM9nGjY01HkJn
uGmMsN+mKrsyatYJGfO6K9Rk2yedZnROB334qxio44/plSGUDuTlvUwoVNfrQ1/Tzq/r5JdwMrRI
q6X5mdmgOpIXPOcoG8QSG7R/q/hbM96nciHeP9siCaekkzAmBrLsBiu6A0eN017ReOCrCosNr02M
4cOxeP0Jguz2tRx6Zy3dNj7Gkz3unJ4OGxoH1roKILjQNGaILmFwadkp+dlypICDPrUeLm/xs5gF
vOXf3785ZmBgplBFhdxnSWq5oH1p1GMtYuaA+AUQYauMw10iM4WscycY0KlTvq5pguLEBM2qxBVv
MfQTXw2ZkvXlV5px5rpsusynPKBIkBziQh6R17mpQhcSOPUTsL5+U7FHYyJLAhEz3lYHK8duVyaF
5ZiHnq8MU2ygRO6ZJVmT8p2La2Bcp42geyk7RIHFHuUe6/xbNfHoTdN0l8v8t2BL6zi3kbXLxkCh
szWVo7tHQxpoC7bKNPywz1eXl2RudM1XtbFNSFmhBzsanX4D1cDi3pzK8FNOhXPlIzRPVbWoDNOB
G3uGva0qPvmUB9uKqCU63Rl/+1eP7dtGt4BxCybHlPuaFtXKaLLbPofjHdJ01wuoHl+eqRmHq8OQ
RePmQ1jmci/Fm9P+MeuFCGdmBXSiSAOCiqCIjI19Q28GXvh99xwihrr80n+RwGfiJx0AyHNmkLGd
5J7IujoavWXdlCHIBiDCGsDdhLSCMGpa/oZsF1+7wSB8CqF6CGtV07afQAtgB7brFRJNYmMYiPUI
QOR1VwQdvBxJI7YoxYcXCuQAUO9S0wPLswVfMzetp9+/bYrGpRF6vDG6Ku4SkPvl8d4kvxZm9bR1
z82qZpOViixpti1evQMznoqmznes0ovh6DNVbsKeK0+5uNsOIEIADzlZO1OyUCWdcWx/85/fPsw2
OiYcReXeLNt7GYTewFovibLNGB9UuVT7mXuKZrSqTEhkV1V4yGoLECQiHswQJB0Bs+8n2YECZSQL
idu5hdIuorEAWXAuiuCAcCbaSTQQbpyx/C+2zHJhK8xYro5F5hDmqkd3CA+2eCt7KCM76UIYOfPu
OhC5poGYaOrKvVWYX7yp002ACJtLtVS9nXvAaXm+LTbQ8S4UEYjc9709+pERsfuS1u2TlGl45eyc
vOq3RzjI+0+igIco611LA5/kS1XuuXk/fdS3kVuw3w4CtFP7NEHqvRZDtCqzvl14b3HeBsnpqd9G
lxat+7bHe49klB5oS96Jxb7aPvw5FeZDMLrUGw3micrdXrb6mWNGR+EOrZ0X0jDcvRMPat9R+s7j
9FmJuoV8b7mQFZhbcO08nnLWsMCx5D5MIaeZPyV24xf9NWAaxCs6DDeOIsby0pb7po7vQqv+laTN
vdupl5YUPo2s15RfmZ0hmllzIy6R3cWHmBa/HZiEqN81qhGOcHUw7ghEg1WaCmdakT7mefiSBEv0
Kue3LITY/91U6FFWWRFV0cEKEZ+DwNKfwHC0cBif37GuzvhooCG7CMGFczATkT0jfxwzHwlLNJEU
IPA+CtzhgJoc+vp9mByxVyIfr4vBwI+nfVc/DKZRj+HBBO8V49Gd3R/H0X65xjJcHXSbZqNTGQ0+
rJkaP042jKS+wzM/d5fY386bBSB32vtL1Y1Ym+hgJ03iZcOuGkHNCC3ZheBubnztQI/LKhMBiSBC
H7F9gvotGOYfQWi3UCA87zpcHXkLD2sW9cmqS8f0SjTn1+TTTR+N5soF0E5rcBtRXDVh10kCcGcd
EunFcOepW75EoUsXPO6ccWgmXRedPfYW/DntjR2J2aYt7derdpAOtQ0ipxKBggoyLavV1OxcVd/h
YujVBdlc9wTNsrlQbhXVCDOS7A9L7g3KHgx51zK6cN0+HzBBHu/fHWoVFApVFGEZS3Ngf4L/oCYG
a67aHc2rt6KxllAl5y/Rrg64TQvaMSuRcKwt9JcRX4LXRlj1akxh2f1THl/DRwk3q4Nvg9GmozO4
7t4e7mVa+7lqQBezdGmbsTgdAQdFIcHRaYDTlHavsYOG4j6hL0wtrffMZtVxb71TVEKOtdznibVz
E3MFFrHny1tp7tW1M7rqWEfRVSX3NLa9zkqA4BvRobx00ZwbXjPmMEXftgl1tT10QL9Yi9QIeGFB
eZjB813+gBl3pGNq28ni3CA4QHEk11HhBeJ1aFJQmjoLD5iZfB1JiyyCbQobN3K3rF6yBknKzllw
QjPvrkNoE5qFOBYREUOie2XFLyKx/QHqolb6dHlyZqZfh9LakBJFQ30aIAQIu00Np7S3+9pZl70h
F64Nc99w+v1b6NrRZADcAb7IdZ8p1NsMDja+Z0teGcXoQNqERlOU2A6aPMzmRpDBJ7JfyFbMuDkd
OTs4ZcHHHG6OZ9x+Z6EBoswx/FMGreWRgqrnrMrDhWma20X6oRwntO/GDjXEvujXmZEla3tgbGGP
zi2C+e8iDDFI+u2mTQ85CfLUsxT4fclJfLMcivg2hTrEwpTNPUiz54gLsG4BpQ7Z+1vaPLrRg5Jf
UEC9vF3/VlT/PxfhOtqpPMW1y5lbB4f39/u9sb6/jZ7srb099h7ITr3RJz7Ap95R+r+ZV3iApflq
i/KTb60QQHmAH6/Uih7YYXot9s62uhkLD5Lz/rOxar3W+73wlpjU/39JS4+rnQqE1FCLbI550t+7
dnED/bSF6T2/Syw9qh6cXAwEbUfHSvBdpNiGN3ShRj43tGanYRHFwiDQcOHmiyyeEvHr8mycdzGW
Hi/bYEvqowoaNH08Bt5oCc8K6AMPF+oT5yMESw+WTVYUSARVxQGsiuFTkxkOYn2nW/VTAikHaXGf
gLfzwK2pWMhJncXyOqjSaqYaome1Duo8OKpUoXidleP0kmadu5mQeFlNdpG1XpfT6kiVbaEEIsM7
HEAMIEAVtevQTqOjE0p7a1W2lfuT6vsPg0aBieN1snemO06Rz4oggkS8W3LICIw92ac1YnaPq1jd
Mku0OOELw08tp/thCJsUT3wIlzpo5lZMMzIRCztnDHvWCZT7WNUmXbuhNDboWSoWNttZ4h7MoY6S
Ii16Lgu0dR4L8EWXPjsBJ7g03vqiSIo9D1gpfDtMjWNvgAEZjMMgP03r/tCYYD72Q0qaAP+n2Yob
oXilVWZ7rijb9wATNPqdo6qfkIgKJj8xk/ShaKjxYY1B16zRz9HfuRG0VS9v7/MOz9JvO0njcGgO
mGJPpglytryIXqDrKGKvIujXHrL+ykDG0hsOYxJQpjoq9oWby9/gVC4QjHVuaXiireLYC3LQll3+
qBlfoN9QOqMrQIfpxof/cXYdO3Lr2vaLBChS1FShYufg7vaEsE/biqRESRQpfv1bdUdGPVcX4MmF
b+NApUBu7rBCUs3lkOJkQqkbD/Tj68tfWGDnLMB5acZq4VN5cKfwZ0yhLXGi6XdNTa8cd5fu/6w+
KWNPCkFr5NvMuxuZfx/Nw8vX937he59XJEwvnlkgxI+emJOB1HJUjb1rAGBKtfB+fP0bl27/9N7+
SJlcaGJjoTkxbn9+HiXNwa648mUv3f7pJ/+4NBCtZGhohQFbaQ9u/ezLpghkkq0AQX59839v/AT/
rxZpFeMx1/Hej5LbaSk3URMcmuGhJl0qB4AUhf/Z16T4+tcuPc9ZYtNj543CceN9G5kn3xve1lBs
uzCo0y65xvS99BtnOU3oRDJ0aBzuG8nsjnjjnVxnQFjiwObVNF35Mpc2xVnUXaQLXLVEi3ch7TOd
yU3kmSekO1fW7YXLn1cp3oj7ZsAQ7Smpk3fM3qYn2TEIOEAFXH9+/TEu/cbpjP5jcRkSOArwALov
PaEPY7I2Kp0m5aR+4yNM/duPnO1tYPeh3zB1dO9J596D21Tl9Pta6it779IznBbBH89QupVnLKAs
e26ix6l2X5lEoiiW4t/u/vSzf1y+HefRRFMS7EvqpoYvRc3wT5r/29XPdvdClmnWMw32I926qNFL
COCRxVy597+XQ8E5BU6OZvEGhKZ942yYPrmffxCqtqZ2Mp9uvn6CC3stPtvPgJlOzoidtWcd+xyE
w1Mde15K4q7JIrFcSeFO7+MvGfo5I47SUkATPwz20aRfPVgepA7VT18/waW3dLaPJ7irJXXkB3uv
T/JlGr6Hs+0y0YDkRSCyOtTy+Z9+6JwDAgV8WgVQT9qPoz+8226d92zoVd4lY/lfb4F+5LChujK/
vvBU56wPZ511DbdKup8dm5lmR8Lkph133NpNHbx+/UD/c977y2c5J8k1NfxC3Mgje9/ErZ82RpP/
bE9AzprHsixIG7DMHbS3Ga2a80B55hlAIiCR6tgJr3H8L5xf0Vl8KSffAOUyV8dhULtGJ5uVk1x7
1dEldtvwBKfLkQXDlZV46dfOwg2o/kwk0VodfUv2rkNh5MGgct/fYNveumzaTBoFAJ1evn7FF37u
nADo0wnuB5OBBFlE6M7RIWIb3EH2ZZjMaYDdDcXUk1ZGF/lkP9eDupIlXwDhB+fcFznDTlc6TrCH
YoGTRt466mM1+UuXe0qU9wmfojRuGW3SwWVrDpWZ6Jtfs2sAiQv4sICcRcY6oFMT0TaEVYKxL34F
GM2RqTUI0Ur22xiGNa3elasKAL6F7zuDG0ML2pQrPT/1mqYr6nBV4J+S9X2dRHIlop6i/t8W/Fkl
CYlhMsEINNoHyfrITG+zuYFAudOYh6+/94VAd86o0UsgaNk44V5TMfJ0dlS48SEYd03Y/n+yin97
grPcSEQQioFzTryn/8O01MVQ6acBGBeDkVWA0o1TCpxYf8Jr5ppVKdLmIhBQrHltID7rui8RfFbC
6L7BAIQHfEddduXlXjhKyFkglq6Bk0oJ0H8L7t3o1JkkO9Gt94K+/dPLjU6b7I+zfK1Gsaw6ilH6
la89alnQhq98t78qfp3q47NUiijXrf2xpHtQVgRyzTAGX8VADVxrmOvAQoYfVhsmkFQ3UcFjoCwH
h0fbWgPdK+w45yElwefXz/m3Fwk75fMzeQQiRk6W0YOmy8GhzUvVmO9rww5N1Yf/kNWdfuNsHc2D
F1Re4NND3eyb/l10v6wjsq/v/2+77HTts4XgriWFZTe8JZfF7n1SFYawzUivkaovvJ7zc9hINIFj
sqwAnJU/BxcOccPsBvAKb97Bc9l//Qx/XRB4iPMDOAhsPUfxAIsHDwbOiBWbuB9fvb5/C5Q4tp25
J41+CYJ1TB030imgAg8NjDPSurxmyfu3HOB0C2cnY1KZSQZj2B1hGV5vK6dFrtHF4n6OBievktjb
ejPtriyIv0Wu04+dHYwqruU6CligNQ5dbqGxbrPTw718/TovXf20VP7YupxUQigEewh+fizTs5C/
/u26p9/747rKltyZ5o4dQMLz7yRxy8Iktd58ffULC/mce7kkrJHOOqojTebJpgy0zhTlFbu1IV+v
ZJWX3sxZAu4QHjAaluYo1rHfz8uwbB1Lxs+vn+DS1c+2ucPGXqJKX49ERfNDMi1qv5hy/sern230
2YHcoy98dgiXhac1X+6GWV8jOlx4+efRnnZw2QLMpYW+La1yKxjZg0SqcwvFxytJ9qWfOAv6Xa2Z
bpyBHfyqAlgmzmm95uU1PZ4L2/c8sY1CSYSrSAvau48mvICRGK+qOLWD+FlauIcFV12PLz3I2ebV
Ldr8a2VwQtCtTQgiki14slyJhZeufvr7H5vMoL3Tebxrj+jwZnrdDkBtinjYfb1EL4Tzc0qt29LV
JV6jjqb5Dvxv6rc/0ZfJ1L/wQRHYzr167ACQ+zIm+libVuaQDOxemRNjKPdvt3+2f4N1jsO1h0ti
I0XWzBCik/e+QU1xbZNdevtnW1j6dULcQTHwm5sPHw2leIxfwqr89fX9X4gQ57Y9A95NOTkJOwSj
hnaXdOF6K5Mr1daFez8nag4w3/YhwBwehXQPMXF+1F14EHz6F6wBvu25a48mDtTHDfwv6xNs/ojD
co+0cFjK7dcv58IWPudpkgpGaG1ZJYeh6/pUm+bO88I0mTH2lHWBidDL179z4SOcu/YoYeBwHEMo
yq5AtkGw0n90Z7++ssMufYXT3//Yv9IR0B4XWkGMvs27Zcmb4Rfh71/f+oXte27VAwfS1kd/MDw6
ACG586dJeniqvbckuLLBTsH4vOI5feOzmm0uI4JBKWIbOMo1VPmm5EmQejlxyJkDi8dyfoDN5oQM
nNtrZdal73G2qZc+DodWwm9WRus2CYcHd2CPX7+vS5c+286K+r2oyIRLhyCrYOgDBx3lXUlYLl38
7EDuq7aZB4as3mnp7aqGd19dE4G7cOn/x5VVlQgtfFiOgD75Nyjvkmws+2ustwtL9JwZ2w0QR1tK
TQ8lbCrdCGb3okr1cg3heWEfn7NjYdcoW8ho0IM/9P8N5Jfht7UHl1EPU9Aunq5Ei0sPcXYKOwSm
l63Cr8jRwzHcPItBb60kV4LphZ12zoptfOUaNzltBOfZL+tcncxiB5Mt1+A3l37g9On/iBMljzBE
dyN2qMefjqvoZgidY6Oduwltx+Lr5X/pHZ3t5lKWEwhI+NDuwgtt3d3kgjbB/63y/J+P1R9PAGdS
E46lg6tHwKKMBZVJSsYrF7+0A852Lvcm2IYu2Fzo8sp07aafSzD/+vq1/K1PiCB3TollLGw6uHjR
AyxRoUeYkIxKhea1avZLwIohZjcsEDyFeNIVRMCFD3HOkYW2AXNjKqB+WqqcAgiVTlGQEyquUIj/
RwL7S9w+58jGemhtA5e2Y9M7djtaiuqmruWraKyXwzW4zZxETJsZDVeM3mz3inKXpzKp+LbzvSQf
I028NFwnb9cEnS5UBw8BNC3YteThwvc8J9r6FLYQXuxDUFj0nzHYtm3KGo9+fv1FL73fs2DQyQkw
2r5PDpWmmWe+18u7Y6+cuZeuffr7H8u8NixIQPY3x9VBu9SI5CeB7mKPd/hv934WCLolAAfipFsZ
kzad12/t8NLOV9bdhVB87oyzLIa3/Yp807cqZdG8MeoIPYF0WodCXjNKvfRpz87vqNO6qUuGpDZR
r63rHt2+vYIIu3T/Z1EACu0jL02YHJzJeVuS9bfv89hN19FTN55ibdFWV1UMLwTkc+4pvKS9odMD
ZNib6sGfxW4sydGJ+X0TX5N9u/AT58RTD3HAlI2Lk1ExC7JhxTDI51HqlQtA5lH+9YK68D3Oaajw
uY4qPeJBPBJuOsO3MGi9cipeuvTpO/2xF0bPxlWAFgEUQgaSmtHWhfCmn1/f94WN5p1ttIR68ZQs
OK3kUuZoEBxiTp6MvaZjc+nln57pj3t3gpKNHlntka3dg1M5GRtRHkm4G177hQur9X/dzT9+oXf9
YBTB6h0h+HJsmAryRoe5HbtT818MuVnC8Mrx6NH/9Qr/EvLP2aPCgjww2MEeRTX6BcZJ0UuAZvZe
Mzls/b4bfwOfMr5j/1Svap3olgc1ZG8pGeDyCXfzNwHbz6KDE7xIqTs6341o621iTPUkpyb4tsDI
+egLPe+gll89TISWN2B+Qapu7OhxDER5K0OocQUwcsvdHnZRLY/WBwwY6y2OV5G77uJB/Rfo6E0/
r7ygnef9kiBMFb6/wn4eGLm8BKztQ8E1GrA2p0bJylX74pOln9MF5dlxbQiD1VKgHphT1f8Jt47n
Df7zMIecBQBzYxVuYu7XvzWU479hEBdshKjHtwQNmQcMXM1hkjN4QEFlHx0v1kk2u8buIWrk1BDO
LN292zF93za2P8p2Yp+JM5WbBDTjHDgfsytBquxT60zjC0miWWVDq0GL6oJpgcmU1x1NR4LcHQA1
AQ7fPHaLw94sFDZ+Oij24VM/108xvKnBKC4riMgGEQx6ZK2Q0tTJumIe2AZZZIgG5tUrm5S5dRmk
2L6rOuCpLcsi67l93sCXCOBKrdOZCec4RKv7zCOgWlNCWXQTT7N3WGKoLLdxRF9U2DdBAYB3Ce3x
Wo6buqbxBturExu3GeJHgPrXoIAl8Szy0J/onccmn2awrW/TqLXLK3F7+6yJdPJ4Zh7WQik3Y8jV
ppGT2Ay9baD41S/7PqrLA8hbS6F9IYqQ93O+mnnMaeXPh3aZl50/WHlwRT/ufar8gps5emRUzu+o
ztSMN8D93RqDX2b5pHdIRkg698EkUqzW5NG4k3lKghACnL7vvMGVhW2Fof6Gxr6AVbAIt6uposwB
RDWtV2s+I1qNN3yQwzcIYXa37shljjNE3ps5Xt9Zv4hsGTE68HSwbKog+UEWIgKYDWBB91LQYqFR
nw2z5L9iNC0fJDVRjrNG3Yz4uU1oMAuUbDrp9TLUBH243NN4Vhu/7TGFm5b+2SPQTI9LucITDq39
23Lq6VtpvH4TjW39AAux8b6vfC+nE2b+ojVg7q9Ol3EwJIs58OZv4bL2G8G0LIRLu6JUNV66q5Yi
xmx3AxdNDV8UOd1aN/BuyOTpjQoTik+3kk1Yka4IXDFmzRCxO4nhU1qF0Ekcg8rfJbwFaGOcKERN
B3FT1yLETpz4TTSG9NFqVt96AzPZFFbxu7t6OnM9x33UPkSaOu76ZTosJHg0Q+fvSB97O9dgZbbe
Yu/4gm6EKQlou8TG26QL2dah/lyMQTh/84L1Y6A1UCnQmN9O6+TuzLyG0Fmx5tahbgTgvkfFBqbr
3S5mJnyns7JF746Nl/bOKNJyNuHdgOw5a1ZZlyCuRyR32/a3S3x+7KYx+fSThqRlWXZZmERlsuFg
bn3rqvkbs7RO4xB4vWhud9HauyJdHB19a0pdftq27LNadGY9dIRMB6UiGGw6Xp85Y2ufaayg8ZIk
mm00D7oHP2yGp1a10Lb1l41bxf2T7BUHZzIO3nRL3DrrFrAohqrrC9ARg7s46pbXLoB6QOmN5UeA
fx2QbsQIdTAXSldBMY23npN2Mgnysu8/NLSG9pPbAMvvOvyl7Jcenl5d9dGuyxJkGCtUPxLjA1I9
NUt7V/phsBVrybt0GLv+efWabp9Q7UH3D07FoUYPttAkYtvORBrukuv0I1AnqlA9O/0dUd18xCZL
fkVj5aRwl/UKJQSe19UknTg3ELNoo8zEDtnUSng7AGaCPCCQRKbBiP53w4F8qOfG3RgbNeEmYnG5
rXk3jOk0t/GYdXFVZyGcg7YdI809i+FraqYRL9JjXuEPZNhw5nmHtTR1NutAYvkm1X0JYtmztc7w
rBVfX6FkDfAXPK5uKDUGc2ARo+if121EDZQHE4fBASuY6jfbwEmciCTcWsgfpXqaluO89uLVLgNN
6Yi775jnZwRBB7r3SfQalIF84ms/F7V055+lcNBX0G1X7rqxepzFkGxGv1fbcXBwjFbWBRHe6hlw
D4WhP22md6KD6sEb5nAL8R+dT3G4ZK3jtFnpKn6LSe280dVY3ax8WT7l0Is76kBjou5p972z5XSM
IeLSZBi8BLdO6Dn7pQn6HZYFVgiN+J6XfrfRfVkVXMKnMwJrPrUd4rbEZ5qh4szpxoNo+WsPF+k6
HQYaPaqW0DVrksH5nNDUuAWVrr2PtPS2ZArtXa15+a3zffpeu11zGJKhva2IJlsKoF2uDZMH5eEC
2kqO+D2qB0gyTofKq3WS9jh4X2JoP6WKsPCRj5OEqqzfPa9QcWmyclHuVCSyYm+CGu/Qo0Gdm7Bt
twHnzRvsAToE5gjclpVMD52KCSytgyBjkVqgCmeH7STr4VVIpTYJHdpv4dr8NwkYauRLHK83YY9v
FUOo+QWZBLY88+p6DxUwvQ9XD7N76U1QovVKJWA8gNBqnwKUWR9ATpCx6LqaZJU/PNl4uOvqJBXY
4kuHsNgGQ2rWkNF9xKrAu484LLsKfxkNLLJL8S2J3fHgcwdbaxR8F8RMjmkM8p3KuKlJeTv5bTVm
ygmWZTMhPO5c+C/6WTLi9LUKygMp1HH5s8s9L28NDBKWpvOe+9aH7YYJUBdwNCMCKUDpEVHnFM7K
yKPtPbdA2HJzWKPp3y6dhgLmwEberwvUpoQmNiWCYUIdJeMntdEJIMnh6+pRz/Qp8aogxMnWJG4+
Ivl5B8t7ePWSiCepbH2+UWpR2YLVwlNDfNZAPCYsPwjDARAM3m/ZufZ5XUQCDANTVKVj6wZ+pgEQ
yWgM0fVUNj3dQGHKZIpG+jYIHbVFKAxusbyX/dLDDKGrbTik/ZIgj/IGp/yInKQ9Cj90C+5KvWQE
oTSNkKU5OScBQuIax/sqjtU2LK29RyqWvIbx6h7Rpw7giqx0NmArfMLYvE3XVS45dG7Ao12WySva
ibRba2pXZoDv2CofatQA6RIm3IdLnmMeorJeNkZ2I7gu4KoAOS6Klth2s7Z1f1CctE9wWynbe0Kr
/lgDpPASLsokaWVG5y5wSghJtrJBuA9mx3/lPY9/KydqfriJwvEb23A61BbJcsMx0IZ+cbdb5tjP
BwgQPZhYd1sW+eplXMj4yBscIJ1pg9yXoY3heEdgwtslkKVKZ+naFy24mXL43HYdAGzLQg4cRrCF
xH57nSRv8nJsfL8QbOX3lLgsyAXh/n3MQ4JQRDodFMxy580XloEBXPfBb6hT2GNgRnkHSAcGaTWx
hY47NabCazgQRR2F9bCQ7Hco1ykbRhZ9V0DQpZ0xuhBhHDzP1Dd37cwgf1YCsuPk8N5mn5MbO9Gu
xaUapJeQJH8E/GUWGZ26eeMQuWsGGcIGJi7RNQzraUtZCaUiIgi87U3rbmwNFbTU+L55mKCsCNk6
lLKEjjbXk2JHWFWsNmu09WQmAo5kxphaPEMcui6UtPLeQsVLpbOtfAEGU2ge4WtkNwRsR2AAE9u8
i8o6+OcIHBek8uE52bpt4U2AdjX9iPx+lOiSdNr4GZeyhab10vKslQoRrjazIFlIQCPrmLuIdNS4
4x552l6EkFTCjKbcl7Fkx7pWqHCWme1l4DlLmnSOWxjP5/vJNKaQkRC3AaqyA16vl5k58TZLxAfg
X7zmbjQ926qJyHQCCbRE8uLKm9Hz2gxKLHxXJWNwGyEj/a4JxBv3dHVGKKPV/aOEaEExlYrcNBHO
CwAe1oe4muYHEYyKpOOg4NPgNiDvucoCyjY16w46GcTFIJvhf0glX107BFnsOWUBqXX+6nQzuQ2D
Abqmsu/ltknaaBPUSuNsRwqSCsA0stGPmi0TlXsIu6Xbapj4Pbml03+3SLJ3vS37IyDcHU+RgXU5
kJJdBPJXK/u87W2VRYOrP0pwTt7lINscpKgerJ8QavOpxsbd9IHnHpOyi/9rtYBJX9O1U1Z1EcmQ
21U3tB7LwuFKn7BJ0DfOajvjD+1UvgLaym+sw8tfPTMubKaY3HaWezBQ7vy8jVWYRxYfCX3P6sE0
s20KPZTRpvadYR+A87QNJy+6SVYOpHPd+Zt1ViWqzs47lG4k68wPlv61mlr508AX84PTOvqB+zdN
BtkG/5thcCZxPMcpUKjzt7Et3SX10S3YSEjT5r4rkl3YRvM7GbxwD58i+zK6Jk+sXXWqRshzxijr
PMP2U8UhZRogT8on3tQCLSR3STLfYUNekWbdyCqwDDmxd7qp3vY5Srwl1VUyQJnUrxXm5i7sr0aZ
gLDoaLopadnfjLGeinllsc5GqNJj9uo09cdJsajdyqVHFQN0NKouSBNU0BUu6jqIUpc0kJNMkiVL
4tpF4qr4t66e5A/KkZEW/tpG8X09cD4++zUgSR8VxlhV0aBgrjOXS/sNOAH/yPvG38U2kWkyIs6L
sYTdeRmCaTg+k56ywig/KoaQD3XeJ8LbM9+b/bTDS4DBltTDT4wKROoLNb9HcRPmulXhHpnYBD1Z
LeRLszRQJIicVQKDi4HLq5VeVOWligI0Q/oEhFkdkAYJnSW7aYGcLiJZTDdzwv7zbSsekKuMaQn3
eD8/GaTFGSjlJsxLtlOoD8SDiH09ZDakscgGCDzrIunrKsnZ0ALViJbWL6YHvdGqT5DYrhwaro3t
0hmA85QGM4xSGPRK+wQsuwA6yz9BmFi2zTq22YKX+ORDn+tFdoTl0D4PEIRgRnIU6P2kivfulEpo
VO2XeRZ368k6YGxFuwFKy3lXfDGHBDnaAZpf5U2sY1gQChcyHFrTJld8rneaOnwby6i97RcPnRb0
0S1sZ0LQjgOQvtbEHiyy7RQNIEwJy97edaiN8kAjAUy70vV2obNyrEbUReDrKcFvecJJQcpu3DoO
RHCqmdQbRmpza9Sqd1jAcQZeS18kMA69HTrAo1kcQwsxHJcUYmj6Q3Zeg1xubTc+94YHpuMZ39c2
vEDMfu5LlEp+0urnuF0H1Cwq3IXAOmesnelG8J7ejwnz98pnwON6NmSQFphNMcAQ5kCxhWdky3Py
Y42wTUHZUvRmcFiyE6NScMYGAkrOS/0ClWv7A+lj9944ywJfIRzhubIQyk2jpTN3XucIiwwcbYxa
EXLPW9XcOGoab3pMDXFCz1W1sShMH6GZqH4l2vFoGsdu/F8ttAMGLSrr3OkTd4Z8cISoLFEiTTEE
XhCIP5Kqu2UecNqRaEzudBxNLin9DEp4vGBuB/txAhgDBjtwkoXIeJAvZbKAi0YJmoxB/SrhE4Nh
X6NRqJi+fHcprx+xm8q01V59E7dhmfcWerwTX1Xhn8qyFOCyzqRALbAcxaZ/mLwAW3FQEIvJgtYv
P5BDuQUwc/FhWg0sEhqYr4yOgIKPGIc7QkP9GEN1fisj3z+OcTXctEHLfyYlKie1unTrAbkOyktj
2BZ9xHhvjPDTwO30h7cG6zYmTLcp4lZzpxLrHhvPm55INUWvVdt6eVfyoMpU64YHJILufnAW3H+8
yO3C0WYdnZXcoK8O+6FujTKKCggHvqugQxdrkzZNFWeixGgPJ8UAOfzBIZ+JaXByMgFRDgTk0X9x
Z+nRneaM7vhgaDHCZiYp2DxYkwKv3KAHErc9PVV185KhQk6KShlzg+06b2F4tt4mcBhL10jb39MY
VltbVd4dLUN8sdj3l5tR2fBJKDoehwr0CFyIISdljjbHDjWSyCaJYhCdv/CXJwC5RTNtWDC5CaJ7
x8fE0tFTDNvdKAYiAMLH5fegW+pnOCXMEezAhsXPI68cSTYQrX7HtGte0BeLb005hTqnfi3uwek1
m7qzzb2wlZfjM0UPi+fHODDb4XepkvaJymrOZ4XqBsPRcCjoQseiDTtZuPDPzFY3cW+g6Ud3Buom
m77j/maoe5RCnhnQB4VO2xub6nGHLKd/YAikBQVaZKemofzsmjA+9GD23llmzJaRQO4DIcWLryRF
PoGBy7tfoV/KUbfDSVsEu5nAMAPy/O6Noq7ZhUB0rFCfx6iZ4jj+7UCdJEq7dSRDDvy2/8AM5TtX
1cjYVoEKPnXDysEtcF+mZeN4h2oEjngKvG4b4qXeGpIkKq1E1XRpP9DybnSSKmdxPW2QEfofUgxs
yUvw2lDDSYAMgO1/sgHvGrT3AsxyHaz4beA2NduScWn/o8ihDrTjcZi6JV1vBoumWDZpQjY6Ami2
Mdz+6M3YesCwkXG7LJH/jWkzFFb5SueDmmhGsOufFjOjPNTC/eGKas1Pt5M5FqGGydBNE/im7mD9
3d4yEAdzx2sSqH86v113XDYLjExehznqNk7SD+8A8/sfo4yG+2Aw63fo4aMzS5OpmCDQ/dojySgE
L9vcrfoch9iJG5LoHV21szVhRMLdonv/G5EEhAYYbQ3rY9m66MfOhsNHlRh05EEkDV/jU25WOiVM
O4D7L3roK+faSdRmhgY45GJR2q0Gep4pam37oqo5SVsncn+6i032PiQYH4Uaxxu0LsRpUE43KMWS
nWLIz4YazfQW59gWGgQn607ODxWqPJ0BfBNuo4r328V6P23M4qfe6ShOPzxNW6JbN9e9/ZnEqryd
0U+DLaQ3vbgjuH2q5ATHHlN3vRFjPmEKmCaQrUIfd8g1QRlkBV2yiqDl6oEl/oF5bXPrBAjXgSlN
Fsg1Pvq99go5t/UP0XnoLWCgcTu0HHG+BZ4KX7Du13TFPGXK0C8WxcJqJCpJFzwhMLCNjZweuWsg
bunKImS9yAOffacEQg2J07Zvhd132o0ylGKoPEwzIcVGHzxYmb+t1Rw9l5j+58g6cKyqtS6gZ2BK
8GHiJMP0Q95FquLf4WwNVesqwgZOOp75oUVCVOq2CEztZf5wat9L85Z48cnI0G1x5ZW/mb6a7lc+
eC+ejd6W0WEFA13tDeZVv43rrGkjFx7lNYX8LGnDKMcE/newCv0JMQM05IyO0GlOVNHqtlqLMEbk
SdFwh3idDV10eqGAuqFdQt9tz+3LsFa8zBoVtSjkgiZJG5KYogpInYYqiQteIVzGMdrQIezQ9kvr
mJsSeMensFyx/ee5fWqXSm585tK9QpZS4BgTt+5M2X09jv0HM9puyzYQW9i5ySw8uScsJ98auQw2
5chKRGqRvG9iLyabakXrDwlne2eQBiY5gUdqxljsFOEYJJuh9X3831WBMWiSHJkoLeL/4+xKluPk
1egTUYWExLClRzd2244dZ9hQcRIDYgYJIZ7+ns7KP9c0Vd66XDSD9OkbzuAqoDBK5pdhZ5zvPNPj
rphqEArZVO7cKVaPne6qaBA1/FmMlRybVgZnQCL6nXKQYueyqrdIV9Uhli0O8CHxZBjH/vSCnJCf
XWjpvKkxD9BtdcdQT9zI0EqCCnQjuMQlXL+mCeq3sJYF/0pS+4mNftHvuipXb4HlqA21TbvPPNKc
JUXHXrii+cZM6oFzo8yOw49hC0PIy/JCdTJmDczlYJexgW+cDomFM4pVWfazcPF/sLlm+zy1wUjX
nVQ3gYnrgxNj+GShn/Qjy5h9TCyIL2EkjUIp6Zr0FrYS6a1EHzRMfVBVPF/+QAxCoyAGpbQsG/lc
5AHfD2hWHBPm8kfQcxw8iIe5S25BKxSWx+iQHkZMAS5huxlh4CJs+htoPPLd6mNyH6OSOtQWhTiy
GuDMOWFQk4F3G1GBfjSmRzCcgMv0djQYc4pUfy/cZtoi08FVhzrfV1Zun/pcNzeUet6mRG/7IPpA
b4Mhk5vRqsttXPrqmBKs+rFCiyA0yMO/+FaTH2yVQhIdOkfbMZiqU52jlORCBzcxm5BJS5E/127x
ihFMtdNlke0CySACgrJzY+nMPozTgM8KWakuZMiszlihZCuQiNyYoslB83HNKVbpeBKY0W2NRH1a
xkJhFbPhoUuq4YD8wvewt1m7bZO4gOG1G5tQN116jLtMniD+B0DnfQVouRcmrS9fe7T+N22lDQkV
r7wT8Z3+MCZDxjGy7PkDUMRZusn6mgOgqfs/DRr999wRHRSu0WBNwsyn9H40AzamnTbNnuWk+kWY
YZGfS3IPV6rs1Huu7260yjGpyoT0oJfjW/C4xVzHL9EEbgvIGJEBs7NGoZuZJlW54SUpnRBCCN4u
bzj57gcDqNnlxGTY4TDaV3qiW6/QaBimiIjw7GvcvVU1/S/aWsUeOHqxzUYQMRukh990P3GgnNpA
/Mqcqh52lt2Uzm5Ejf0bbJZ62hWpPUSBoBk0dVz3ZyPz6pR41fhbYsTVhy5kSO68DhI/QYqkEp1K
ckf7mmE9QysHhf5dBhvluwCmT3dgR0MdxcfgjG8rxMhuyzDtjtLMTw6VJEW5c5KqPzp9j2wHMypx
01m52GV9nt7A1G762adGjZui6tqdron+NRSe/jam7njWbcL2VuHSAyZTbshII+7aYujOpaMhLZ9R
9kQKZtnbSkGk1ytRRGC7y0Nb9cFtIUrzOE4y2PHEmAOpU/h1pm2JhmWf5vupl6jPEZ3Qom0gcamK
8owOXrrzCsNQz9pOskmVHH4pywNZmtLcRmNsxL6AsE78k/WNsxPwUjp4jsj2wvXlY0ng+V2jX7Lx
lIF4lmdXjzacqjYqbuk+sYPgyUuS8dnLKn6wiS/umt8+sdQzAPiwBAeTtgNFoXGa+qz6UalQYPlt
mEarNdToRX7nJsbSUV5+69Hcw+2aeE8INbe5yFG92arjZ9sdmleMvemIEoO6P5DoSPiR+MIZtpJ6
Mt2IJEerAwz94hYtcS5ubZnWABtNCgNkpofHtG3RM3C54+6gcJiDNhsPCP3SKXa+o7Q5+mxMvsct
h4JAw3N/P+jSuh0p9k1IKlL9TAOq3qrCzibgyHj8DbVPvgUkiNxwr03B5+nKnQEkAPXQxAyGzkyO
m8b3L5N5le44Q0GENBQijgHuHoLuWRtyI6Y7H+bAf7LUsjZ1Pli7AQox6aayxXifGzp9IfaY/vT9
ajpM/jTSkOmxgNgbRpiIEpk6t2DfRcZJf/hTlR/GgBd/lerzE1pM6itVDoeAroW2jaxhdC25/t5k
FdaHqfs3jX33tcGM34EPQC6PQYoMQercuw905tyVrAPuRfb9mz3aOZhuRbO3MtwfcCgwU0Gf/kJ9
0/CqC3vI9YHoWZqCoEotp3NXpCj4MpyCW5UBrHMoLCftQaT2kJTFtm3vIKykLMzhy+Y5UEinQ+VR
jEmyoK34jqe23Kc9BijB5MmdRNV3UgbsrzAXVvDHS93yqZDgeUC5SrZfproaepTgpoFJFFMweklT
c5TE9jc17G0fyhw2IZsSLYDfHpzFyUkaZQNE1/Y7gwoCg14LfGRw+WHWjQaWB4EW4BvLbSNKDLwA
zwk26GQljxND5ZvBGvFWYhTxI4da57PXsuIOSZP8UnimgCJuXm5lhTGF30/Q4pEdPUgf9bTG93mo
KlLucK4XG587yWNrYv3gaX3nNvXfFP4M55ZDT6rLB0zC4UJ/6FCphLZh5W6ssUpDmNrkW+5k5E1j
yH/Txml3P+Fg3PJclge0g+t9kuggMtmEIhuKdDtrtCHO5fAefR23fsNuEw+kDPS+jbl+oHrKbtDS
8R4ohh+bTol027Y1ege0k+iRqzHeYWJkjiYDTUGjKH0Bfbe4B5xSR0kM/3qMeSBjhw+0cxReWztM
etsZwCB6p+pvu56yR8dJ2Btq6/rYlJ3sgUrR0KNSMXpTDo3poyZU7C8z6AG4jhwEWIoaBBNRD31b
YGo2ZMyKnW1hbQqJDlTt5s0dqdEOhzUYqbcgBcZHrGkR1W6X7FuHu4jJ8H6GlqnqkNJXHoSWdpDo
78/oeoAbbXioUBefPAz0MF/CqTu06Jmz1BnPGH+oUCdS/LCRverNwIvytcqrN1PEzSHPUndXC6yg
67C5JVzbDCOZe3lbeH5JYLYL6ExZ2XwPkMGtsEYfpWP8OZTqP+mDd9g2VsZOmQK5EbloG5ZgL6FG
QNO+yJ+vP8UC+G+u7N/1BPVm0Joog2JDGlqlXwM9Rf23NDdrggQL6MW5xr+ZAP2qBzpEQ45q6BER
9/q9L9GX7RksEiVFTvwRhn+tkDA/yFGGinRzGZBmBfxds/Y0CthH0eHgAChGUvemA6DOalaAk0vP
dVkZ774N5JYnBDcO9HP5tfOeGiC5rz/Y0keZITLLBA7kOcg5ESswMWlDZf1xAfK/fvGFdTtX/UeP
LJcIpGATG9DVSLexeI59+6Q/44sImP9c5b+xcDDoJEuiweQoKY/Z0KB9uabCtnT79L8vXcFeyZYY
HkcTJn0sofEWVemeQzMotO1qzfVl6Vdmm9sEZGrsJE0iAB2R65xtpznGUBPJ+LQSPpYWz4zFlAQd
U/ioOspps0nYnyrpttc/8IdXRhI3U5BA3xXaGYMMTrYoD7WT7+yxW4lGH9LUcOnL39+t+JrCQ3BI
+KUaas9AH/7tE8bDbixRCtMOgm/+8M2akrV98OFXwM/N9jdpeszxYmieuuQHTx4o8Te9+FJ31gqa
d+lNXX733eNIVCVQDu5YhAmHvEvaOohI62efCQ+4+9kuVp2uAQRsQaUZxClX/n2BhtbnPvHlgd7d
+AgoWoZpVnDik38Rqt9ZlfcZXzkft+3899oGJS4szAGWr32ATIijjz2mPTs7Lx+u3/yH0Q0/MNvB
BXySmMZMPFJVc3YyFApghf7NbPbj+vU/pBnh+rO92wUVH+N+LAE4NynkYWrnPrEvKYXrE+fgFY16
VJgjPNZT499Nta7kZyIrfni2pd2E9MPkglHiGwWaKLXOGonHJteXOph1ZOXjfyh7hC80F9LsE2Ri
LABZGgDXQwowCi3aewDqkFOOr2PZRITxp7hWx5ZM2UpQ+acO/n+wd/zobOsnDqmo5UCZP/BG52yR
AJkkcH3TFq1/tGX8pNnBoL7cF5bi0OMJsi2nXrqHpVscasqsTW+N7Ci6UQNGE4v90GTqHmBGfsCk
m0GyDgJSmzhFBym04AT1hua9CLkoOnFMZT9C44eZ6Y7KRnxziloemwCSidnkj3dkGvOHHup6ByZJ
f9v7cnyC0QWqik4WDI2TSu1khkW8w+2Wz5lS8O5DuxSyUGNTITGoMZi+tT1hHllXBBsejMk+Hl33
EMS+B8tUlLoBoItZ9hI77VfAr61DmRPnd4nu2hHzzuLQdJ26Ucy7II19GhEwNKIhdqdt62izMbmg
ZxOoYies3jmUCYR18okJwIMmjNcDi2OqquV4Z2LgrdP+kkUWhfsgXDbs65ajVBp96aF2M3l9yEdP
7D1unFsATu21Q2NhU8412wf06ihGMf4JqPxLe5BAFciVKxIUC3HWm8XZ0hkAEQC7+OQhSQeZM0nX
OMwLe32u084NtyYhmH8iTffQxL3a8th6noak39jIZFtZ7yQTNwRg7uvBZelRZpGX5yKzewepGfzY
zR5KvCoC3YOuJAULX2FugQHpPYGRkBWcHAyofT/dufwLovBKfFq497nK7GAng9/qCfEJzeaboAR0
qx2Ye7z+Zpbu/fL3d2dSp0zhdxxnkj+o0GDUW6MtHqDP+LnLz168ZTWNB3n8KQLu92GaRsCZbRka
6j5+7vqzY28giYOhP26fmGpTxfG2qM+Z+Ix70CVkz848u0dfXijsgBiDcHLsMw/DKbPyaoiz9GVn
R16cT7YoaB2fJjhRwufCUffQ/d8HmOdHXlUOm6ljLjA/lrOVAfudlU35qkv8v6UKFO3aOF9Zlzrb
Mb309uBlVuyA90v2VZYUwCo02ddCYWxrW0V3iyEaUJ9VYtzHwAGotnUz7x7TwP7AUkkOMZHN1rFT
cwPVU8ATRZcBhYYz8NlOYn+PQgy6abb8BZntTAG+NOiHgvnF3q9V8SNwM31Cbxi2MlnNnsYA8a32
A2ePwRbqecDs7z0EqmTTy7GIGMSYAZ6zPRyxqgpzZ0jDmOXTQVlSRfFEgLq3ErOTglgndwAwAW3T
AO3gkf1CC2/4xcuiOlV0rN/cTNYAQkj3e5oR92tvSX0/2nI6u2UyXQYAPEe/vJj2ASXFV9I18qxh
1QxefalAEiLjN1V4zvchIPXZMgrjCeBlxS0cl/hJZT1DOyYjv+Kq6H/4jE3VNu5ssmETrQ7Q3+Jf
PIw8TxZl43mILcRJU7yWkwtEvvGpdVS6zo5uP4wvrWv5t3bACaZlOaCllADfgk2WoY3HgBRvuNjl
whSguBiA+Rp7DDNgtJ4v/LZIqpYAwo6BYDhaIw/TjIJ+4Y5osygYroIuYD05gjRRTzP20+KyfSVp
PO6h2TTcZnEOjDP41LdM9AAKgfp0A9oKWn0EMKYuJV9hR8mBXPBZelt4CgE4rdvQgSb7s9W4YiOL
3rFXVzyCygfZiDfbrWBclR3pCRJgPvIIEovyK1Bq6fMECSvg07qKHW2Msu+zCeUzq1q5BfUI7TjQ
TO7ymI079HA/48J52duztC8eYCItbR2ceut2MOpsB9YtLIa21+PSQg00l1geBoOMMrCDk6t+gZaw
MQlwwO651KvR4xKDPnqXs8yucIFZR7PHh0nIeHJRW4RliWFW57yBqjSEEx37ELA0GMT08smmwbcx
EHKTeWvKLf+Ipv9/A2wuozl5BkPMqh+jBE6up7oau3M7DebVp0m3QWbyx847tqUJimWHuckurnrg
wdwJJC6aK3ObqBiQSNHiuEwatnKcfRxS2VwWrazc1pkcfwSpVO8cOp3KvlvJIT4+KaHZ9t+TMkaa
DjggkhY+fXOT4aTld12xTyh++zZzZ0eBcoGAHmkjIlNhjIpO7V4CaBK71Nl/ZkGyuQJmkzg9Aw7L
RED+bMfxrzv1W+39bnW6srkXXs9cEw14FVUjEXIii7oPpivgHWIBiWjlK6//sq4/WG5zFcy+4LpD
Nm+iFGrHjzV1EpAEGBDrBFSkXeMUmE9gPAMZJw3T7+sv7UOKss34rJNhEkyFUR1mkZ0A9RNM+bYr
1aHv5XevTmI0+Zvfn/uhWapdsBqlF1w7Iiu4G0FOAmsptGK0ECfQO+N0JSgtvcLLp3uX62lYdZFS
BiJKCsztQ4wL4289QOIYLRc9uQWwQ9/GtuP8wHSOfSpBY3MJtcSzbdEB9BGVjjgV+YgZ01MyrmkY
Ly262YECZLAz5EE/Re4YHAH/unFiQMSJsyIUsnT52Za3BKboQ+97pyoptnkDKLLckjXH04VQxWdb
fsiLYIAZkwdxfPUIWuvZbbOb68vpQ/VshJO5choY1eBgAL+Itz7eJ3l6BmwUTRvrQAzf+TJ4knWH
bkCLzKu12KFTcuWNfXzusbmqGjLPjvZePkW1rtFvADP9ZlIe8KaZQ8G9NCJb2Zrk8g0+iAdzfTXM
BScijEENOZTOIZ6s/qYbrAr+seVLnOfluY9hCq2NoUfAtquwdnzrLIHNQ2GvzVp9s/Sm5zJs1Jc1
yNq+iUbb3NYtpBiqBvsr3uelHX+HLhhDWQIVODnlQHZTEd9IPvab6995YUPPtdlM3oGuPCCoNyC5
ivHFsQPQ4/Rp6F+VuJfZmpDgwj5gs8ABWoocVFVMMPnWFcDBctp0Y0xAzS8/FybmUm3AtA5s6iGV
wcafg/2nQvPEs9YseZdufxYlVAfMVp82Phj2Xz0XDBDCwzJe88Je2MdsFiRsIvK+SJR/GmLz4Mjg
hlfqk993FiKgP4QOsfJ0NEHIDp5RMjVoSTdkE+SmevW72P5JK2s4uXRq1xLLhTOPzfJiVgZwi0gg
JTU5Iuztn8K8BP2b1f32sr/XV+3C55jLtXkDrQAfAtJMATJ1riywyCz0wRlKsZVkZ+GTzCXbfA5G
iQtGUGR3zgsScRBJhp/Xb/6fGNAHcWeu12Yj7NCyxUq1oVmxBcFxBOir7TaUDX9zDzAtK+vtjT/a
KCZttziosSOPPorzEwfm4Q78wW8joIg3PYAvPxTG7aHpNcik9qR2IN8N3zqdBTvM+uyjhoZPGEDR
e829ZunNz9IMSlDZTgOWasmnJ+gWRkwEgOUla34/S9e//P1dguF4UDxs9DBFnUoMFCn6nW0H8AoD
tef62+cL58u/Vsq7X+gb5UH2sjTwCmusn6VM/xgmhi8AOnrQ52rVW21MeXBz/44y32zHshW3o98O
IJ/YwY8K7qJAKHs2xA2L/CEG9+8nOLhA8DrxcKfduPtVg5kBKQADej4Z0k3XOQ7oUsVv4C3Fbiqq
YiNzBaqMMeSFqiLfeNKYN4W845ADbvcIRYBm1wGnc+MOmNC2oFZumkB2x4qaKrKJ+5q0gJnwKq6P
cSDQkwEOUEbAAqYdxAhwaUodoMYDv35wWX1KQQflurYfyg4qMMYpxK96aEwOWCfMsjj0czYNVcG4
cqwufcFZqAwKqmvfbetI2z9GGxChut+249v1r7e0LWeRcshNG5dW3UVOA5cyPC3gbVBt+ZSQN8Q4
Z9FSB1UWQKjRPWl8TBeuboFlffLOZ0HR83MghNKERhakWPbxBHab22Vrxh8fOuAhXZsL3rnxZGMi
74PyGZRbdEnCtCVb2Tzl2oYugh+CmXSj2XQKCMJFXgxHob70xuwEWFV1NxyMAVETDJOUtzsTsHNi
5Yd8Qi8MB12LIQxfw24sfMG5cF7GG7SkjPZOVsXr0LgTCJjF51KAueZdCz2OEaAwE+mqDyWBupv6
yttxLXJ8nC7SWeiTUDEUDSSuT0iVsjvFkgo8IZqf4q4c1lT7FjYPnYW/FPBpiAp03inPj3p6BOO1
dF6vb52FU/nfynkX97JAcSEul257tYk1CCAC+gs95DR+VsGaFOnS/c82v4YO+0BH2z0RUZ09Wbx0
Aznowjtcf4alxTPb/h71oKTBKpSCNRpiTQee6SS/fe7as70/oHVYI88zEYFYVGr/aooVtNLSi5/t
/ILZ0EFrjIpqZm+LDMRgtw7t4IvdC4wJk5VR28Kbn0vdeZjdKw0xguiC9vbJt0G8wXn5+qsh/+ZQ
H6Qsc4k7BF3Did8NEbVA/WxstzuCYalBogdtydpyAdgJOt/TOGyIInTrZIU8FgOkjwI2pZGT3UDI
mh7apKlvOgnOWACqvLtRzqWdBECvHerYStBFAHcIRHCnkWPoQhwLek8Vy8Am1IE4aFDgfsR2912n
wPaB52F2iV13exuaQdvAt/Qex6d/77otQWcFQwl0drqi+R7wuNx4jBb9FrxaOt5Wg4AEAcBpzQ6q
IfwpB+1hS8EyDgExLW57LrKoyDxxdIDN37Ut02954olfQwr5To93YgdOgMC5nVNMZbvxCcx9Dt2O
OIapdgvxqEdDEuAOvLoE8ljxpIwGK3dvajvlB8jiJU8aekw3QpMY+keDBxmPdNzGeVndFAqiJU3G
IWICp9SNGqQ6EgEZZSfLwQkEjBHO9axXB1kqdqhBOaogvg9sL8oRGkgIhMT9raxLUJ81B0esdqw6
ShzaP4MxCTYn8FgYtMTCPVrceN8sQH12sZYG8krU7IIKPEGvcuUTZJzLPUs8f9c6A6hvgO0LKDiN
DXsQkrhQgBH8jg2ZB4PsvDzm/uB8jekEYrZnesBOLVKMr0U5TpCMnyAbY5fiLgXXcdfpvrwnlaj2
PbPt+6Hj3qkcYhY2iE4QyuxphQlON0LfrAGWm/nU2SWtEmeQzPI7KJ/Vf6GahrFI3U05RMVgad7u
PM+tj8XoBScKiYGH1m+hYVUEPbrYLO2THfGMk+xKA8w9HIH6jYVy/lurOwv3yWwVVj142ncWDYA0
L+pSpKCXgICdDvCmq4yV7oFv/lcCAFutQB11wNM7kKYddsTlzVNRUf6bN8beFXGsIePt+vWFYBFk
X7sUDJ2w1b7z2AQ96lF0GEBTK6ZJP02B6cE0MGA5QOxLYZVuG+/JYjhrncBiv4dWtV8KSbK9XdTN
i4izZ4wwzIG2puI3bjqA7OKnmKpPk9z0Sdkf81p/m6g7uZCD60H0tmxdgr8I4Nym7WKHQ8LHMEAz
GAGcP0/Up5SJbUYu8frd2cLQQ4PXGhBPwrHUpp78Q+HQr/ziHHM9Ai1Ft9m5AuUkTCWhuRdRiE6r
EaVB0nW7mAJcfv0HFqqCfz2id08ALgxVLLP4qQG2BvJtQ3eCPhkEMzwPrMw4jVf6agsn2L8m0Lvf
KUfjtsmkBXQMVfIKOhs8CdvUoys5ytLlZ2dNBjIHqCEE2oospzCLEdUNNLvp9lMvaY4ZtrhvDHDn
/AQtD8h0bBKkQJScx8Feuf2FzzwHDKfGgVV0ztkJMhAUjb42uBNrZffStS/H87s3jwF5oamfQzUX
aPEHAyDs39GK7e0QpHwlx19opv0Ti373EzQZR9EIQIB6A6kpMfrfwcBGTCPpMSfWPUDch8LtP5dW
kFk6GggwjiQDIj7j30ET2HQY1LEMOV0LykbVrxz9Swvq8jbfPRLonzydTIu+XQVtivoiASzrUf66
vqAWXpg9ewZImqL5BCZyRPmkI0VS8E9TgOYqYNN3DJsjbCZpQi8ouxWB5oV9bs+ex/Fqz+Oli25q
q24rAipjQPrf2u9v+uIzLsKoxeZAa9CiZGxB6CFKIW/8wqk2T31TW+AcCb5z0tRaSfkW8IBsDrjG
OYtWNazgI+75oI+CyrnrPM/ZdBmBwJoodPY1EF4Q1TGYSEB9JLuh69acSRdWhj3LxSsCsTrtA4xI
oRvU6AspNMC86frC+BjexexZMk6TgpXdWOA8jyEHG3eT3Gq7+2MH8Wbw8ZPINoWmd1AA+Hv9By/f
/4ME154FzjoFEmJ0AOF04CB+JK4+WgHyUfj3trvP/II/B2GlaXHR3/LgrgZp3qoFkSWBIOzD9Yt/
/DFAYfrvNrUICIDQHOuigea3ggocjeT35y59+cl3EUAFxG2gBOadAgedJe/FVCtbcemeZ2d6NjlJ
KVDNQTbbDf3x3CZfr9/xx3vcn2OuRj3YeSMK90QH96XsgGTCaDmEeMgQ2rpb8xhcuv3ZEuXgN0Np
T8GoLy42bga+iXa8tT7A0sVny5EFI8zqwNmOelQL0IgBA11UKwvx473lz4ElNXf8QlnJFLVgj01g
uGOqfwCN6bZSzhnNga2i/b5J3JWa/bIE/39n+f9wxe/Wz9DkTFitmOCAe+dj4pM4b/kqDHTp4rND
PYg937JBe46QEoeF5W08pw4tvQY3WvgMc/yq1fBO27VfRtzBK6kKGJ2JbM0aeGGZziGszMRgIPYO
P5EEorXgh5I33r8QkGQ/tQ28y0O9e/ECrBha2l0dGf9cA0QMYHzuf7HV50LOHIllDHPBlO/rCAD0
DHxH7w+0WVbywKVXMztbSs6dyWaijhwBgRvBe7VLKQZ6vsr8fYau9fU3tDB69ec+oWWWjaKyQRLv
q7aNoEU26DDT4FKzzK8OGsIQyKGNjqya0r3LCJRcSSkmDBZtsb1+D0tLbLbTlYLipcSWPEmr/CKo
2Xe1fP7UpedWokU60C53pYhAR4YneaY3UNCsVlbXx6mbP3cQZfA+gRUlKm4DZegamrs1mx6y8Ydr
niDBDdR+u7aOF/b43Ci0yCQUzAGePEGybNzIoLI3NqQyQ8xE1mYWC+ttbg9aTLqwbUPZKQDcM7Mh
yepDGLN/dqov1z/F0jNc/v5uL2ZuA6ZwjSOpYC6aXN+mLtsSvQaGX/oWs50O1S0IczJZR6WgIBMb
0u/TyvOPRcHaC08f6F+o5mQ3RV94fz73QLPDWyvwoSGN6p4attMAMk0X/u6ot9evvvRAs/3Puzw2
Y+yyk1VUd8ZmcKRNXsyY7wMbvTcrTULVK7LyY0vfZnaQZ21iAVLucmj8gO6R6eQsvOyWiGR15Pjx
CTgHzkGdWxWBh6e5MEaQpd3afXdqnE9GkDlsbpQaMmD0UtjWaEAFPqDK+fH6d1h4NXPEHDSONYHX
dwuNPicEsHmjzFPwyaYO6Az/3RR+W2VC+RN2HWDndIAyTgVB4XylPl7Y0//mv++2nCcn2ZQFegnt
xXLpiwr+UnXqxVpHaunysx1tfNAteYCbp+Km7Nmj22pMs9DiLZ8/9+7Zf9/OSGQHupw3Rp2tDq7r
vhiBvAYKlJ/qREG64L/XryHqw4BGJTjcoDsHscomvOgxf+7mZxu4rgUAezZsm7y0uC8B2L20QCHt
u5oh/GstfpBWzrFvxvL7PijSCrg9gIU9PY1nxweqqEbvGGYKThD2vhtErgdp03aiyVew6cHEhDrC
reeV5b0re4h3kiJXKwfiwoKYozoMqpgRqiUMuIKaA9iZ/h4bG+rt3tnOIdhz/b0u/cjl7+8WdVcW
JeQoeh61JUYcCRSAvmSlD3jB9+vXX9rws2wEsnllkuEAjGxrACnvj84h/WB/Mq2bQ/s8KNLaKGjg
+JRBOAEqK/4oN83IwCFew49cdscHy2KO6fNZSd0kCVgk+bTJYMXWrB0TC69+DtPjk5vmXYubd91t
yX60+WunX+v4cxnvHIc31vVQ5nYNkXX3lXVfa9qHU/sl5yv8sqXXMotWmG/4SRvHbnQRvAthDHnR
e0xWTomlNzOLVLwCnDmllzejy1DFt5Zwtsr/1fJhJVQtrEo2C1XYzOA9OwJpAPxjc+ZsQLaBn+PK
nrocNx8tmXmsoj2IRq0Be7Pu71sGgeMCOlIQBwfuyHXAeFFy5UhaSGvYLNOwO1j6drTjUUDGsIeN
stM9A0EQDrTcsOwX9GNXHmnphc22cdtlra0RkCJe+0eYVfj7WELwTUEQ73qcWFhPcwCenxdibFM8
CWQyIcHzlGYrAWjhY8xxd40pktRzqRsNmGDdBHVbbjG2M8BNtUUYcOg4w7ftc4QAf+45CvupKZYc
aCJ/mgKIJuf6h6h0DBIj4F6FJyhUMyHJcUynNFipmj9+Pm9O4baJp4kpIB7TF0eiqkPFoEfYvZal
esrXPMc//jje/zG2+ZSBi0faqJMZJMna+K6bqmAlUC0srTl8TlHlAmk0elFjybCvXUDQIBXJ13Ll
hZ6278z2up87Xa4tj0VQFgslfKk7+9AAE6lhODJhIJCw+wD64LReZdV//Lr8ua2qgEhyDLAAVEXh
7hV4r9n0Cl3fcGzvbPHi9L9t/6HKvtnws0L+1fMvEsXu9V30b1bzQeiZ482Kaswp7MWAvqZyk3bl
i0ugxdWUWQgo0xFWBTA5kzdjlx5UJf+OPnSa0sF9ttPkJiN8D+HWHWm98nNRY27TyqSy6pi1sNPL
GLTIWfUILdgbr6pXwt/Ci55j1AZYs4wqr3iUwlkgls4xMe3X629y6dKXiPsuLwLiWPI09tzIboAF
HgH9btZoAgun2xxUpptmTNsSo+cCw2bhQ2K+u+UAfE2gRV6/eWfpJy5/f3f3MiudhiPURYI5I8Su
+vwAiZIePKU4QGctjy9YJ+vYYX4ALEFH6qMFOty9Cz/gI9HuCCsSDM1yRrt0U4jeHB2JsePQG/0W
TDzbTl6Q7QoGadIKuj0vU1rKV5dYkM/StUy+w50AE7gxS384CeWPGVHlGMqW6luuYnefQLT+nBBo
sPIObmVN6YpnAEjMCE09aPCvvISlLzjb9yClT7URRoK/1D6nUwbrCfb3+vtdIHr4lM7eLwMrVSno
YxR1O/yJK2btkzirj6Pt9b8THAHn0RS82pisTh90TwDnRb8pfpiM0gfdq3RtLS0Ezzm8jwwMnlBe
jdXfw8rGd/KXUrpPUCdZa1gv/cDl7b5bSQV8rVnV+TwSsLdLoLhQAd8prS/XX+T/ODuz3kh1LQr/
IiSwAZtXoCZIKkOn08MLOj1hZjMPv/6u6vuSuItCis7DkVoRFB627e2113d98eJE2b90VgsTcDLD
Z6TU6D3UWSaBvHd2HqvBAm4NJhrgCvXwff/Y65RdjAZnwtSAqCmMcuD+kB89tWWKwGxPjyUXZ3Os
N3bHKzciqnYunjtYobWShFlPLziKpoeFc54R0H9Q9eHBkBX+3GbTeawaYFYCgrvYWgKuT32metZE
TWqDCxDpIXRKg9dIcgSoJIE4vPoJWNvGRfHaS5SGzNOq1sasMcIs+tJnUNPlTwBHui35ebujVkad
qg5cMpCXcqYjT87M10QjIFlALaBLuBdvelisveMyJt+MbA0QoLxFNV04i/k1icchWGBiDGT2punU
SgRSBRU1ltsaeDAotKl1zi35q5uGLV3s9R7gKmo3shyYdSYFqKNt9bNoKuHC/dLwqpl8HXX5dLsb
1j5AmfyAoOGujQn46ZL4IQHQElqdjam4NkOU6Gz0izZGFOLYvoz3fQJ4hc3uxAz2WIIsCiRvBu4/
qb3VXGudrQRsmAZG/68EbsrqjpbzY1eaP+CsvLXTWesOJZAJmetlF0saRvHsAOmn96A8FZWz45d1
NodpRuff7pPrRz6mGruUOXSUTbPYYQnwx3Eg0X0XizMoPrvEim0Xe4vv9rjlS3j9s5h61cqA9iJ6
o5chAyW4feGmBgtOIK+nfONr1l6gTMJxgo7FsnDSl1K6pC0O5fDZGU4FqzdO+tdfgM3I+1le2BD9
wpyjDpflXFb35lw9i94+GqCr3e6Py1y4suNWJWy6rUup50kd2tEXmz1W41Y++HpHc1W6NkOIzCuz
IuFcjft81n5Ymra4UMjcodrnJ13kd1vLfnzsI5RuwHWV2dq9MMMesFt4lqOYaGqPt5/9txDjWgtd
uuZNoIW7sSSpSJCkW0j9qSYTf6Q045D98unzKBbLd1Bw8yeWEhQC24ED7wRbeCDGLoDn0WbC1cHS
hGEsi3djPoBFDWESYL3EgXC5QM4PDq5HbaTzCch0/kSscQ5s+OnCtbjmUFfX2r6N2/6+qFgLuI5N
3Nsfdn3zwhzlu8oaxo4ZLABCniAdjOmX1Y8UZMRv3C7H8yQj3C7BA/hw+23XIxhTPQANzWwKA9zS
UDrgmY6dT6CewbHtY0+/jO63fVRkcUmTEkvVWDxZdRQksXOfFc23jz1eifYyAxPHNjpc+yChJ2UB
pt5XFMptdMRa0yjBHaBwuITa8RzG9YV+HVUPdDJ/sqj9mBoZLNX3rUM7kCsEj3XYsWXL97FuIDcR
YIy4zjRoX2830fXRBCrB+3fMuIEG052C9YUN/ee5YctDlrAiMEgsvKhq7EMUi/z59suutxhRK48E
i6ioGVCHE/2dyd4TFk53vN0IiddjLlEPJU3DGTKPJQ1grFK4ApjaQ55woHv0+evlnveDr1HGbAsD
bFYPvRGAFXdy8j6E5wCu/PpshzqerUuYy8P+DV6oc3zfLYlDzLIqYYEquinokuTRKYaNQ8JaMynD
llUpPFVmDeJe2KfF2nx0jBFGLvJFCKBHPtbRyr4EdwygGTSpDDvd8Od2AZt3FD9IRF8/9nxleRUm
XBXj3HaCsoeTYpFM8x2TvPQ1cAseb79ipQfUs9RMbU2AYqsHKexiPdh3/axNvpFAWpkH6jljiFhk
WKi4DWynzXcA3eWfq/pSO4TFd+Pnr71Cmdd1nKMQv271oAOIJxjAxAHhJUP6HKSO2w20EjnUYwbq
nLTMKXQdekog3iBmAP27+4Vt4q6sli/JZG5s2de+5PLvb9YIGLNRwLyaNqwd87GZoHvMqQxgwrql
y1lRTxG16gMk+AoZqdkO7GyA2h0108DZ2ZrHYSBeQtPZLLnXRDiojfk90ZMt0dZlsF6Z439Nwd98
2GJniTUDGBGgUx7gs2l8BoxWC2RHi88xxYGz03TnN8um8UtrG0ENe4WNJl0b20oIaHB8TzJC6xCu
fiB9fpumrYm/9mRl4hMtB0JqMOsQRCLAXZL0hcOn7faAu74zBY/h/UDQLZxpedI1YbM0d9MM2GoW
2hJaCB0O/fMnWn2+/Z6Vga1urWcr0+LaSgjcaQuASPrhRVzK32LW/AGT4aEwl41uWInE6lZ7qaJl
au0kCoYy9rICDnwdxGCpV/cfczkgqr+8ybnTw8yvg2vGMCGIJfmpHyMkgZal3bC5WZmeaukDHqw1
YMfaQaql3dkojNTNQEH3S5n8vN0fa29QAoCIZ1CGUdUUgALtAhS702NYRJZbpUZrj78M5TfTEHUM
wDQ6tQxlKj07A8t+YG7j6BvnkLXH0/ePZzaKPibQhgOd9zvKdbgcxPMrbFK3bppWpoVavwD/ycUc
E9yw5yl7klF5QoZ78saSgEkEZR7KTkGS0Td6e23IKvMblay8BNVID2cwQHydAJWak3rxgEDZxfxj
piVELWJYNIsUBbdR8OlknwcZ3WXg0H5kMBmqt7zUADPlDYXaVzQJtJ5TCIwydosZsCO333A9BBqq
xXwRV5opoTgLZ60/WXQ8ACy2v/3o62PJUO3kwVGtW3NG3G7g5H8pVx5L11x+3X749bBnqOdK1Bo0
lS71OowGo/fLPPoqaPZMMwjRwb4QbsaLjVPfWgspE1rPpyrBQq7DHKo4mdGwz1j36fZHrLWQMpkB
W8/qJmv1UB+IRxm2zsBA6YfbD19rIWUqV20V59nl1gNupq4Rf+dAyAr+idtAJjZbVJa1lyhrM2OS
kBFC6oAL87GHscbY4oKuBx3QR8JnBzLP1h3L9blsqCn7Zsy5ATlCFKRsQJUynAgKi+veAq9T10yn
DZegtbcoq3a/1HpjLJhw5nxMDccdUYCMSnK3SNPd7W5ZeYMqRTBxiiwtwKYCzYJILQbHwbda1JGJ
NG0PzizSD0VyQ5Uj9E7Zt9xqnKBz+HerqD9XmnbPEmMjtK7MCjXDyvSmkbK36vDCDpMSV7/WxnFj
7cmXhnuzwsEIldmy02A2MwEBHpuD4dda3Gw8fUXBaPxTszW0zTCxqQorKR8lCMN72CFzFJ0X0ymv
CxCisYTXjxlFih22BBHwU7GzT7oCcmu4pqZuStv5kMrpg+NBiQFFbjqUmyjoKLI5BkwT0OT7kRdd
YCQ9DQsYz21E+rWBp8SDzBAkQXIBmYBYL3z4CQ4/K2Z0Oxzexb2dmuVG3Lm+whtqHZgBvilcqkp8
ENXBCu3cdCo9cmGwaaFT5ucKZ5TbU2ltpCjLu7lgwRzSQg/78buWkSMgvB/sFCUMOF0ejxgM2Djo
uj82LQQqgJlHn5Jk9m//9pXQr5aDYQuUU1NHppJOGYQ1DbCMOzAWKKre42kjBKz0hCrW5WUZDyZc
vENp/WpL0NphGFrHtdtRuBzqd7iw3viY62Qo3VBtK82U1jHtISOAZWJy0OIkP8QwCvkNx/BdnODG
BxYWNm6vpATizBSPkc2HQ0H4dIyA7ztmC+k3fsrKmFAvY8CtS0aRRwCPsxRqlwiiV7kxKFaaU2U2
GPDZ0HrYw4WRbn2NJ/Kt1xnUGFX9FfVRPu3Bnytm/WM7P7UGLgeaDR5jOQ0ycw7gJlh5Whfdx9rW
reXax1zG5ZsoOwk4p9lJAb7fGENfldawEJHdz9YS3SEfoL2aQXB7uT3WVyKPWhJnkmpqhzEnQZuc
bAD6kugXSydIamzv9gvWJpMS2hJA0PXuktyRGXtyhuZVDCN0pf0Wnmrt+couhyONzTgkFwGrAFQG
r1UMr7iZ/WBXK2HMmKy2AcwP2htJTgAPI7MGRosLf99hf7t91iaFEs6SOErBBWiWwObL2UyzY5lV
G02/0rdqtVvdGX0PBigcszIrBEbNHYQ8SfE1ohuts/aCywB+M1AF75BmtLo2nMzmWEWZ7cKm/BSP
4ltfNFsyqJVtrFrsBmApLI3ipQ0jZnm58cUAYJFAaRmJHwsvN5pqpRfUcjcrWwrcsWKUpqn+OpP+
E47uG7saB43xb3IO7jfvG4nRrhA4Q+sBl/JLUmnPcL+yPKwpZ8wCT0gDolQTfvxLvqUVWFF3GaqL
fJTPvQNILgnA8D7BmTeIUJGogSFrm58SyKCqTH+Yc7LX6wE5BKjh4l8fGsyqUzxYszX2ZRTN2JFH
+FQ8081r6hWPUOMfq/gY6iq+OHVoRjI5cDJ0QdXmU7rr6qm4y+sxLdylcFLpmi3PGy8HG/qTMS3z
CQwiAOUZCOg4mJiGsaeWucTgSVRmCSu/+udYD12BY6mwAJO3jOaxqGVXu2M2xOlB9kvmobBv3pAe
rQQs1ZU+6UbLAABUD4yqfJ6iDrrSvHf7PN0ST669QIkooG865TRi+dDBDwi7pWi+wKamugObVzze
7ueVia8W2BFbaEXL0M8CbcObMxlrbzKflnRjzvy9G7kyadQyu2FCNIHL5xQAHBf5mkzoPoHn1yOy
98mxKcFL1cuof801jaXQncoUDmxOs7dAbjpOqeX4PZuLZ6PBtbuud6iQpPmCAyOwCaJKy6N9AXl/
rCkuYetNDCSOBWl8NrXhkDhnDKln3UE6YnaCBYWnt1+xEpzUuj3YvU6QgYAHscTtsbRAqoU79tb6
ufZwJTxxDTk4DhOzoGbkHjmts0a3aBZrj778+5umcWDZUJAW94OFmOrvsJ6QZ8Zqe8tUeW0QKjuL
NMGtRjajhj+PoyDLqwM1wIYdp+MCy9jbLb+y9ljK5oJMacEN0gISvNwXbE8J9D3dM6kcmKhtyWRW
pqtaAtYuBtSC4NiFqJWDgVdkto9ET8mugIL0Y4cxtQSsNeuay0F0ISFRf2wL8LeHtnY2knBrH6DM
ACp0mzPNhsiuO1Qs9ihsXGiyZde99vRL778ZRJPIxULJhbPJZ/iWZHPU+kmfkXMyFHIjs7TSzaoV
e5NRM7fascO+lGV7ba7mV4sasndr7sA4JsuBCapZP8iN3cbK+1R9QSVj4Oqyogurrn/JGflepU7t
ZYvzPTLaR3BQft4evn/rFK6EUdXhdOmgsZltjQTlyJ9lbtfwmZe5Z9FoBEQ+mvy+jWKfpvU5RubL
tZl1yIz5gAWqdvPe8gm424c5EcseK2jrJQ3bSx0K56alLmy1ASMHUWmfN5l2hPVA5Q1L3PtQMdQ7
0RNklS9Ws22W0i9ajUpsC845GyN65VTLVdcqmDePYpSxhfxCmh2SpoS0zJm74gsE6vOdnNviZSmL
xI+7BHh2Vkb+DHS7Nw1E20uZC2+UffZ6u5nJZWX9t5mZamRU9FPfX6oiwl7jw+MwF8lRaDGYPNhS
xIfUccRnydiA7ZBhJ82+ic3O8nO40CG5oFUOjDZZvo9znuqeSDuQV5aYDicNTh+/OqeFRbVEjPjm
mMLpUP5SJlv0nesBGpaQ7+eWQyZ4bKNkIoS7/rks7JCkW9c716ctHMTePzpynNayUYkB4+EZyYXE
m/jglsPudotf/+FwFHv/9GHgFcg10PWSPoWt1zKWXi/ijfTpShqSqyZiSdJ1AxUDxaGvumRiFrcT
C+7w8/+yKJOnqm9/LG3+UvZZuh+jZgd25bGvUt2dlgJsbaf+dPsrr4cJ/s99HDRHc9kLZBpl9dNK
urBjhU+60fbqqv5RW7A4vf2i6yspV73F4PEJgliD+3CNWxP47QlIeeJFm1GDDBONjbV0rc+UbSnA
tjB77bB/j0iBpGOkPRhpvhHArz+bqXdx8ZRmcU4zI+wKChf3aHzsps1ipLWHK6dcQpKhi0iNEhU+
7Bs7zOrscLvdr3cwU2/hkjwxs5x3NJxh2vyES6HpScvr+qRRQv1GFsNZ2pm9EaVWZqSaXOfxOOIC
qEAdOAr8zYvpynCexo0vuX7Ihaz6/YSsBr3FXR/0txAhuH3/zICeKzPTRcb0YknvQhvr6qWzMV7X
PkXZ+elJ5QhMejNEmIeBGYV41oDOcGPaXZ8NTE2S52ksmaPll4aq3BHed7ClwrVZ6Zb9ln30Ssdz
Ja3UlYM2plpEwwYVZ7zvjg74EZo2Ig9fuUa/pVxee40y5aZsYA28qOpwMjJPzqMHN9FT34d0BhZB
/nd7EK80l5otL1nU81ETKOHuTNj3xSgT7ffWAplspW30t/E3sF9ZYdU0JTEdgzENy71Ml8KblpI/
dVUKl2Uc3yMv76PoMUthcOKavV79V0pufIqd2L5P9Rb9N1iVN5GFeN2IP3WdWnMOkDoARYEdUnEE
Kxn22LQnOSBuOqqQZxAMHSHGO64RsTOLgh1lZPV3kpXML23SHpNsAWUisVL+YuhJudOqnrlp0SW7
KAXCTsCJcex6eLfMJjuUCeyHpYnS1NKJIATjjnnqRWc/5U5deUxU5UOFw+65g57yboSXMfoKJdEu
cOzGMYXrImrKIwCl7O5Sbzk6i99PEu4zcplfJtnFB0bgL02tcTw1UEudItSGOK4YovSctQ73bOo4
Xr8kZPHgmGn+jGCPEzZzYd/byzS/ltR4MrvkB+iN4dgSftAn+IJTSFAfM7v1RdzvYy2J/GFIkmDW
U+CsWY057fDIOdHJknclidPW7+FQBGulhUKHWLeeyWjkL5NMn2foywMdczX1S4qdoCd01v0QGgqW
jbjkLwVxosUvhtg46jU8R9GlxESz89qHEXDqgyqpu6YD6noXo9Rtp7XVkPmiycqPVSHCEPR9+Moq
oxv0lPfYwFnzkQxaFAKc3uxtYqUfWv6YuhU3jGKu9ah0giQdPbhSR65Rbk6QlYDIyPvfr7VpaaaS
VZBDo4Zq7MB8tsyk9eCZ+LEzC1ON4ehQwsRMRlXYmCCtTE3vdbr2n4a+ghnjcCdGbWu2r32MErUk
4zUcVyjk0H09nYQ2i6d2FhTWNHz58qGYpWbGHYDORgeHr7Am2gxrfrs4OFPSfluKdIYwk2UbsXFF
EMpUTzgQvtpctrhkswFyB8q8bg5VI8UvKLkqEyIu1LUbbdWPO1bm5lOl69mftDXTL9A3MLK7/bEr
+xc1gZ6WpWPFrQ2C2tikHlDU+wKrtHf74SvRX02cc1tz5iwBKHdJGxTEFL/aHht9YlKfTfCLv/2S
lRGhatjLwkwYFTawrPzXQHS3K17hTLixuKw1z+WlbxIM9rxUtrZQiRmfBL2dHrn4mJ4EfmbvH11O
E2vbJZdh2fdPdhqB4DCMs1vDPiyfDW2jdda6QAlebKJ20s+mDCdZeuCmfSVtta9YdKaVtf9QB6i5
92Q0OoNaiQR/tEedfJ7AgFjT70vk3zcyvn/LRK6s8GpavCEoLXWKhYD5lza4qso68ZpPBq7FDcHk
CVeh5WNEl2w39dFwHJqRHfH6+FMc0dETFZVnDozOwcmc5ZNF5saznMZ4iFvS+g7oXAdTGvELj2YT
IOZW0wPajoarLXN5ijsOIQeHoQDA2Y0BT0jc2Wwl41e2YGoim+mxoRco5goF+TVw2x3AhoWdlJto
/7X91nF4ZQSotnEE62+M2xbcq1rIdU/lFD8Ix0h/6fpk/TFKayvTtzZVlMg8TbxBt/RtCLrJ57ke
nuJyOd4eYX+viK70v3qlUPbOoBU6rvmwpJwN2glIixYizoIQFASk2TIfGx1ccx8S6u5Llxv9d4kt
9F1OteKQktK4k23ffAbXwzpNnSjua0zrHa/sPITCqtY9aASao+TC8DJcuP1nLbXYcxkbP+u+60Id
Ja6HKC1r+B3aXb+DPyjMXCIHgPpBW/ao/uKHpJrmo1lD2GuaQj5yXaSvet4RZLdMcChFx5F6juWu
zOzhFcLo6hSLibl9YVg+a8R4nOasPJldPd5n8bQcY16bXkvzJABXFGM+AuXFm7SRx0fOxbCzWFPM
btX2c+61gshzkXNz8bOq6NOTY4vyl+AODN46gYS0keivxoTT7+3+uBxur3SHahDRyHJmfSF40Mw0
FABAZLZvNqNvxM5B1rHblh/KHrN/HBSSaQKoXrJg6ZYmMJPI8LndL2Ddk636iLXlQxm2ZF4u2Zlx
DtMocOSpXO6TLSnIyoxQr2Y6pOubJapxQQBMj8ut3vg84OZpY5uy0gnWP0vTOFPIJvSwqTPopPUn
kuXg/Y7PI0sOXc7/zPq80Q1rIURZqmow/USHeItNAjTMrThBGebm/Esu5sPtEbX2BmWZasTCAYOA
jZE2Agw/DQWW8WEXg8njQqSwdfe90tfqjQ24tcAUxWQIuyh1Sf8tS3axiD+20qqiLb2SDosLGQXA
60mzA/42hi3Rveb8ud1Ea6NJGaidppGxFNCFijot/GpYPAOI1d3th/+NpFemtHrRNNEqJUWTXLLU
S5rCNxPmtAMBp7JnCfOJZcaPwGQnXikz524UFThNshLSSxNq7STqfPZ5VEPDHb1aLuhExOzdhHDw
TjKUhEH84Xi1QBWQnOuydC2eiB2B8Ypn8SgJclCNdkRj8gkEofHetLjcTdFuiKbhjOICay8rOwEF
t0D9UEznwbdhBfbJIJXtJnOddt48JtFnpxrYtxZcykdiNP1dNubTycFlxZcpjeK7VKvM0a3S7E+j
DZpPeNW609S3CQJyW9/L0ZpgKmcCCI5i9OlUUn22AASU2c7OZnLoUq49oJJG6hsNviLDYOq1Gzzz
iCgJyBrIC+wLmflVV+xQMYli0oOuWZ9Z9EWzkzuzf0EB5Q4nhI3YvbLnUH0ZsVcGs71qomDU6z9s
qf20l5B+lM8pbOFNtuV4tzKhVYPGGRc79kQw1aIJEKuc+pkB/w77M4RY/u0hu/YGJf615aKn80VX
fiFSLXxxdf5fC46XYBsCprWWUqKeFhs4aDa6FnAwIA3k3iDxOibAX5cvWrJFSVz7CiXwmRrq8MYK
X1E7n0akECMxw0P9ruu2GEErYUOFJffCKiwnnpF85RV8ATvrMRLO1v3r9SYyVIi0xSpg5GasnKaV
erNFDD/Km3uY2/9GNRXxipJ/vt3ZK9PFUD0tK8icHbq0Q9hMywRHTpG5WrW8JlX9HPc22dnm8k2O
zlNR0ABODPcRxD1uJoyNs/plUP0bHg21FSPp5KWNDVXQyNTvuHaByu3GaatE73onGarTZUnKqSEJ
hXVTnD/TpPmedCDF3266tWcr64ZlOyYlBu73G24e6CzvjRHekLeffX30Gqqv5Wg3OtPKvINTGLwZ
20897iDlDBCxvWUIc/3uwFANLlsyOboFFl/YTjnbLenyWuj0AcjfvTDYKUH6M66Kx0IrN+731r7o
MtLfHPgtUfOkMlPwgXET5g/Gwl644ZD9OGvfDL3tNsL/ynj6a2335jWD3feLoWlt2Of+SFIvLQBJ
3/RoXOly1agTgFot6UGGDmv+NYk6d9mqkVx78OXf3/xseNzB2Y/hspHU9JuEs1Qt5eH2UFoJJaqR
pZzLKLaG5iIUSfcWsc69dB4M5MrdQndSP+rHrcPk9ams+lcCqZmwmUiMqOYiRSl9O/6VWM9LvYWn
XxtCxvtG0lqNy16KPsTZAgJtiA2jx9gA2bn5dLupVujFsLt7/wZs9OOJ9hHM/47Dfvaig74TXrGj
x0n64/0S2v7i3Y138tyd82P5RL5kD/E+39jnrliOwlHu/duHWHQVdS5v790qd+PMzcadNu2qvc1d
S7ofYyYYqi+JNnPb4jbeYzrnukc3oUrev92CK+NYtSPpYmYvZqtdZFW5X8H3Ke2yDz76MireTBE4
uNF6SPGrF01/jdLBrVizEZtWtAeGmup0LLgyEjuPTuDlmccxFbg4BaXPrFzHJkVYcNrfV8lkn8bZ
hK+n1ix7gmDwFXjuaNihMnj4kuj98hkF4VuMw5Vpq6YCxhJ8ai2WQ4Bbl9ntiOOX6XKuYdXYVqh1
TQsr2ggQa7JPNRmQ1X0EK4gmOqWwhdyNyWI+U5AcLidrPkGIVRZPMa3Nr6WV/4Goet8uIObOyyOF
Ug+WWG0HHs4wfBkmUr4sfQc4QMJ04WlFFLmRbUQbW5WVFUtFVhp1MnCqJ10Ae/3x3JWpeGxGYXos
y8VdwYb4RM2sRbKvntLHyDS3fAtWekL1LRj7OkvaWe+DruCnrK74zqnnU0pzFO2AI7DwfsPZZeVF
f4VOb0Y4WnNhLMKLcgtF+EsDi/EzS4hr19+oaDaizMpL/vFFyQWjRk6bYMTFVTSAmRfPPHfNqdxN
1EKW3xQbkuu1N13yK28+p46cQixT1QYD2La7hBffRNE+d0733JCM+8lidRvf9HeeXtlFqsBLA+zM
ikYiDqPIGmaAaOtW7EYrnf9UNZGLN9tp82sB6arb0Vhmj2AWG//Nk2APXWrUWK3sUQjX1tMBBdmj
ZR4d25ofZFwMp2VIh9hdYs3xOTKHP3ubLT85ibPSTzOsqHSY6IajyErwVI0rYAhn90iYNwFPsurc
5rO1b1JtK129tryodhV9zIvayFgddHOKUz/nS3/OJhimuRogItEFVqE9ptkA51G5OGzf0i6BnqQu
mz+3F4eV9Vt1nGk1q5z11uqDBZybT2BS4/DKGu3MATc7Fn3fbWyeV/aAqsllkkpDDBCOBgTedy/2
IGsPGkjTRRWcthGLVrpKtZyB2yeypTppAjiNiP+sIss8lPhFX2831NrT6fuZg6ulAkOhRiBYLHvf
kdI507g2N8LMWjeQ908vmjl3siiqAwEa1KGGzvfTqI8smMkEejedhm8f+grVvKRo4JqBLVsd0Fhr
PN1xRsChyePHHq7sBpiF/FU+dHHIR+YVUeYz7fftJ///kH0lmqgq11heGG8Wnh1+19yvlmu5hfuL
+dwbPcu9v/e/J+6+du+/hqF/v8d/D6fT/rS/9/37+5eH58KL3dOz+/Nw+H14/n36Pbi/u93d4+F0
cg+nl5N7+n3HXW93yN3dOQh2u93n4xH/+xZ88o7B4Rx4eI7vh0cPf7PzAu8Y3vv7/Vf/6fJnnud/
9f2j//Uo3K2r2NXAcBmGbwI1Y/FIpxFxByWW3ffEcsynSI7wkOA0wUJf2g9GIvlOY7nhlmlRe41O
65fbrb0y1FXVJ53jSAASwU64WjzYUFBkc7IxRNZ2daqScx4XS7SpzU4zrk9gzQQbf+2oDz8yG5nT
pT6a2vOYDI81jol4OWHJZ92yQVLfAmKtxCFV4EnLxcTFc9dAhaObp0mbja/S0Iqfmoiynx9rPuXA
AlacLKaOsZMO9mFFXi2g6G8/+a/E5N9ZgOn5flRoehLXpDFxOwSv0iOX2ffMQV0AlFMUhGc9NYzf
/WSKGB7wWeVng9RfenPOX6oosf9MEF4f4NhvlF6Cy3EdJYpRChJ9bfiTteySJvOxWxyP42QCSI/s
8V2ta81/zbBkqMxaqiVxNasRBLCvwRw9syf4RAckbvhjj4dlKZDzZJAI50mLtLeYxgQgpQV3GgtS
iTBkhgMYBlR0qArN+e1UC9RqqYlLYLs0oI+UcaflroCWCYIraGO5UzqHmZrO7PYgCZcAPJh2ixOA
gLETM0dc8cKVZAcTI/xFitv4BxK1KJCa6bKzi9g+o65weEEhG/WjpotwoioaDzqA/GszjOWD3dqD
Z05c7KBLaEd30HRgoKIUGQraUajfGuqlbdfc2RrbMge5Pq90VRqaOkNutIbeBG2MsjfX0XNzt5RZ
xjeGx8rzVZccACsFEWCMByl8eB6jNM68pKy3KtGuL1G6KtG1h1YXIzoQ/jvPE39eFgjBtcBM540N
40rWU1fNcqy0NVI+SFxaO/W5H7UDi/NTWzmoNnY8VGV4WtX4RUUf44YCa5XBBbGINvIka013CRdv
wm2MkmPTzpFkQ2YGio6HNn7dmLJ4wLUZe3nhmwfPujECOyWbIJNae0ipMx+r1K4fGOvIeaj1POhg
AL67/bK1LlL2KAVFEWJXZUUgCXDPc5V291UMkYIe2yh7rYfmY74QupqgFg2lViuGGkgN/bcsKt+c
SObCQ2xjJK98iHr2Z9Mk4hTJXHho2ruqoNS38+RsNOxsd7Xcf6y1lD0X1QWbcHBgJ2DA6gGFDMxt
+3P14/bTVwRvumoFNCXZUEH+mQWW0+umG6GAfjwatShMdwHLovGaroMt8mTTznDl0FvUTZOY1C7p
ehNK2WzTGOD6oQ9Vl+/HYNyNAy3BloS4gld7LS6TH1M/UMOj9tTs4mUowsXotgTw11dYXbUOshYu
O4chTuglD+xO3umCPmnM2jiQrXBxdNUyaJgzfSllx05TxWYsCESOqGAWU/MFe6bpzooTcqI26Z6N
YmoSwMMnEsaFOZ+Au+8ymLhFo1+Uk+ablUZfJxMmfnFZxBs/b2Xk/uM4dFlpRWnKALx7dlyiyAiE
GJZ7udCWuEvrRBsysZVOVSut4ilHnYdt5cGUEPAa4H9aB9qUFSfbZplvCGwT5ThveVesxEe1ZGLS
h8JKcrsJyjmDHQpoaIeeVWwj+l7PIlmq4mnO59rC+OxDGCHZLp2c4cGJ02W3QKTtJ9I8CNk3OxIj
4dY10+vtCXr9kyxVj1bT2iYjh1gQGMDvbRH/+h9nZ7IsJ85t4SciQgIJwRTI/vS2z7E9IdzSCRBI
AsTT35U18s3feTLCsyq7ChKBpK291/4WrVj2/qX/PgX4/6jQ5qgH0ZL4aMrqvxMfzSzon2qfQuv6
3ft3uPbjz5/fH9sKOg2EklXpn8q4mxPriUfEPR/fv/bfvyx+qbXp6EpH4iJ6muHzGLI6g9FjgeYS
OAWgBvaIv7lxGLg2TOeH++MhCjoERYuboSmDVlkYxk0iw3aGFF6rG2/i2jhd7IgGNf+Iht4My8fq
k3D5dsyXfxymi+0jdhV2brouJ9b9XJcBhM4vkdenVt8XaLJ4/1VcG6GL6ooy6KzrYkJPIuAGShCl
00m3w8FU/1jV5JdQJOFVzMUKtyi9UOBIMdV9FuSy3wPK4I4xwBK3arNXHuZSdaMJOl+9qGWndsnF
6yxssUOL95nUyou398fryrGZXwpNwLhU4FP09FTNpDiA7mvStmTTW1M0bjfEKk4Jis+HZmTFYWnK
Nl093d7Irfx96eeXYhOYRqEOqWCXhUaV3w2fTqvmwFnR8qXq6T+t+vxSaVLTynf+WNFTLHi4G/vc
bdCuWGY409LNBBPVN1Qoyl83RvP8Kf9v8Movu8ELEhf9EA/o/4pm/gGJCHVcqSteIlrpI69X94mO
4RcXj6ACTY5AJmdFSxLZxOJZlj2aYN7/Ide+nIuFIpJN4dVrNJy4N2XkDOksoe+eb0yyK+vdZTDb
GNOOA51g4hb89jyL1u0GMdiQ2PBbkN8SwF/Z4i41FbI2cPoN8gX2WPVTPDTeAcKNFMD9HUeHD/Jy
O1ZNX5Y2725kFK+N2cXSUYfaDTCroqcIq9Km7qIcMcLQJnVvb9VGrt3iIq5s5zZqYz6tMI7d193z
BFO04sP7b/zKO7nUWqyd5WJV3nKabLgRzbxdRo2G3/6bDrsNzGNvwfmuzNlLxQXlS8SkrchJd8cK
OCunlx1xXTa6G2njK2N06fwcEt/h24XfhCm9DyQvs9aTX7S8FZdd6f7nl9qKojHMg0OpOtmpgrZ6
tTD4a0WIw0XuICaQCnyltjkFkx/cecLOBbZYXj/wJqTgBcKyZwe5660s9rWHPf/5Hxv67Ga2liFt
TqIxY6LDYQMmM0zZevVve+7/GIw6vw29kDSnWk4pevY3PdNb7Yevtu0eZk/rGwvOlbDhUp9hgk4W
Hc+x4EwdWlYCmZl6KbP3v+1r39xF4DBPto+4l68wSipS3XloX9R7tAwiV6hubBPXfv/F5I+bIha0
hymIlg3slrE/1LdCkmsz82LSDz7zBGphAPZau+E1Tcz0CbvuZtFRUt2C6V/5kC5VF2zwwq4P3Hoa
3ZDOwTYHUiC49ZVeSTTxS61FBSs3gGDgoEfXYjzaCD3UaTmMXpGGQBdB6eGqbRwYsfEqLnfIGMPW
KOpNMhvhoXuU/+Mx4VKYEdiBF1NXEkBeX+MAfgh054W3uCDXhvDihECYV5d1j2hEN35SU5lQ9pGb
G+KMKx/BJbYFRIEVvUIdfvncrBuuQnQVW3jNy46PqV1igTrW8m/m6iy6+OJmN/VMtaU7RQJ0uFlX
QdKNtgeKgqRh7W7R9f4+Z9hl93ZcVdARGED3AU0iSW4ZqjkxuzEhr72N803/WBnHupammjm2Stog
TvtiQp7I8R8j68t0mY7QdsMiBBe1hTg07nbW+gfUIG4sWOI80n+JAy91L6ZolOMmROuW4N6vebS5
TNmIWDQF2sVtBja7r3wBTAYyFFpt4XkTscxnRXnSAVx90VA+ntVSpuTbmeYWdhxhvaHAawWpgIb2
kbWrS5YaTjNpNCuWectki7TmWt8POOVmppT9wQeue++qJty2gtG7crDum/XX/HOu5/WD6JSXRDFA
4hOQuEnhzfG+rKMoAfp3yYzQMdrnWO/eOrSXJg4Dtl/R/J6urRqqFPZM9uMEpN4mnK3/ve+i+oOG
j93Reb16QVfUmg7LWh6CwC6wVwomsB0lF5upW6P7SdRr5oext4dLACxGwlbGx14JkVpSzYn0pN3O
C9LbG142ATJ7XrfTfYkFZcxLBRroEnxbGyuKTMq5saDkTNMNVfeVreZSRRQtHRSAzqyn1Y42Qf9M
mFYNOqPWpq7TadDP7+9of586/FIkMzo6Uq74coLzRpkOU+kS2U43iCZXnuFSHNOWdkAiGxdvJizL
7VdX/hQFOBH8VnfClV9/6RyEAxo8UCkiZbv4n6JiAXAbmeEbE//axS+W4RKeM3RewYQwzUQ2EsqX
VHnom/ungb9UVdQ91Q1D8uHE85EnKyGfy2U5vH/tKwIefqmnCMHNVFKPwNRUAqmZarTrE5r311fK
cixdXK1e2g1t9CwDwTch0cueREAKjixGqXAYBZg5k0H4V9UwBPaXIOnnsXs03hqlE5XRHjAK/z5C
F8wBmBE/q2LOdFLB8/zG2F/Zpf6Lmf9YdF2I6sEoQ3uSGjzpqQ/fCmruVimBwBQKVbjyFsXkyvL+
X6Txx50EkmhkCXx7IjEeuI7NQxNHLkXO7MYSfO0GFwFdaePZGxbnQPib0PdI0ek7jnn4pUY78i19
+9/vwS6h1JGn/AJHfPR0WRA/zask8Q6quhuf6rWrn1/SH0PUq6iqF6yexxEba0XL/UDu1uKWxvXv
V+f/5YP+uLoXo7jizcBgeeojC3Q2Lt+kvVVXvbICXWrAih4+Diga58fSN+nCi6TgDxPS0753K/a4
8vMvZWCxn3fBGpnmZNmUALqVzfnLTNob6fVrV78YerESyHLcHB0ZdkY+3nnygcw/3l8lrl37Yn3r
54C2fYQsKFfTVvLAob2qN6nPbtUGrg3++cZ/vNmGhkEHghw9gW4Ecm1zLOB2QNp6z/+tYMUvEWrQ
BeR6rRzW//krVZ89dq5a3ThIXhue4P//emqqUmAhRW5J9HsF2EkipNkMM7l1Ur02PBeHSeOGElJR
yk5w/LW7ylC9xdm4A1lPAe+DfsYbEf+1B7lYgGa3wByQz/Q0dV8E+cHJ0a23wtcr6/SlNdGAqArZ
TEQpbVV+5cI/9cw/DANyiEjMlP2tLr2/PwK7FM+EOBIPlVrXEzim5WGIafEGC5hu17adqW+87+iv
kTK7lGCsM+1DpXEwwt6yX1Z7QhILZT97JiwAlhQN3lfQ+W+8kyvZbnYpydA+raswoijDe1R8ddiG
Y1ARbV1uaKyHR7iF2JSCdpqit3jDoDDccLvc2l3//uWxS2QiTPvA0kKIfSTAeL+EUbECnAugutED
2Uf1nN/Y+v4eQbFLrsokhRqIQ5bRQxo4GQL6vXHiRoxz5ZO4JJLjgwaFkqAPlvV0Z7oKOqeyOcc7
t3wQrwzSpaZlcKgsBx5OZv1635if3qQT4h6afLwxONeuf36wP1bHAPSkPKgZPQ3T9DWc2vZBtdLb
8GWJflQqvrUDXhmn+Pxu/rgNJXSYqwX5MDnKZiM7BwG5GviJef6tBPm1W1yslL0egCuFOfSp738C
cJ0NfpGUVbV5f5u6Nk4Xy2RXmQ7s/BbRx1Ad80m89XOxPfskb1qH5oj3b3LtES7XyMZ2HYNj7nEU
eTLTR6vPDTG3wrMr8+BSxbFKXoY4f8fHepy2lJXPseu+v//D/16cYJeSDVtpVi4tAoS+ZENKofHb
920H0ZWIn4tZi6+yLNsDbWu1bXpQGd+/65XhuhRyeN5CTT/Dj1fO9YNfD+jeWx+JHj69f/krr/xS
iWELDaGLo+vJhlkky2evVV/muoar9I25d+33n2/8x6ToRi27PqT+CRl1B4dyCFp9oENTblbvxi2u
PMMlO7aTQxXLYoiOWk2H0Ot/2yFKnYh3pINw8v1xuvIY/wMUJB5ZViDqTl3L6a7NNUkrueisaItb
c/vaY1zM7Vgsa038Mj/2A9gurk0mOFqWyBwa1994ir/HEOyS+9YPCp6cUC0cO8o23koyEt7l6wc5
9ShKfvy3kbqY305qVVkf94Bf+KbtyKEr5BN40je282uPcJHnjIom7/tocCdSK/JC5Bxu+7GpXnRr
mzRmEEd7rWje3n+WK4HKJfetIdE0Dh3ojhCMvvhRkFZhUCS5Wj+Hk43T2vLfpr8FvL3yZJfst3Wp
pbcAJHqKqy4/iWhAq6j13IaUC1ylCpCoP0kgE/7tsMwuMW+tqWXD+xrxZBe0aUX9B8CuP7EgeHl/
7P4ad4k4uhw8FXkBgYVmdVRlA4whMuxVIpdCbEqFwrhX4Z/8Gmi5rK5z/TOEfVuFo0sd3lg4/zad
zrc/v9M/Fh5Vtlx55VgcsQPHSIkzBS0DWm75ra7Xvy0J5xuc3+MfN4hmPcw2DotjuPQ7GIvVmarE
J+amW5WPv30Q5xtcLJ3x3DA++159RGmXb4eF21ez8urA4cujk9rB2nBhsl5vLA5/2zrPtzs/5x/P
k8+AdkbDVEAgNz0Cibavo+IfckznS59v+eelQzrxuhbgurBqfizA4stzQbZn1Q6ghktar72/ff+z
u/ZWLlZRCP4Cf+q96miAolH6iy/5YYVZ7PtX/2tV7Pwk/v9/Emvi2S9XfNRrFG3Mun4ynRcdpQjv
Fal/E9QtqhpLd1POX3WtR9RgsGC0+fj5/fv/Vzu6LDKc73+xuubwDGbluMRHzYDOUR8CZFdGZtHK
8NNbVdJQtAH236IZAHJuquNEup3EsWrt6ANpIQ4IgifLJ5yt3V1RkW0g+vt6VA/l2n6gdj/F62f0
bd5QeV77oC6Watl4nW44reBuPv4uqzityPD9/XG4MrkvtZC0BL40AlfwmMOuilbxXUt01prwbVDh
5v1bXJl9l8rHqK/FQAe8aeHJbdO8qsgeBr4n+RMR/zjlLiWQ2pP9VBhWHeman3zweCt1i9X/V80D
vpRL1JiaIK2kY4QhGv00CrsMesvd3PqZol/yoPnamo9nW6xuUalxduMxewplk74/eNfez8Va4oiM
IjRrNsemxI48dqvZt+HcblWx9HCX6oYbL+nKJ8YvFpbB5QRzVBdHMFGf+tgep7Jbbsz1KyvJpbom
9krDxjhojmItdVKGoUtr3DDRwhTZ+8N07RYXe1SB8nrZ8VoeNbofgAdbvhfT+COI9O7961OU+bAw
/WXB4BfroaBj32i+BtAk03JLrHaPJirUviOxXpNB1xZeYrxpf6hID+Me6/50sPlKXv14nMZj7AWD
SIw2wSsH12WPIrMHaOJYfpDGE8niR/4j92iViqDOX8F3lBiqoOZ3aJhsDmMX5ifbkfKVc4lCiB37
6C6IXJknAGc2b0uJJs7UK6XYjcheypMgndqwWJUAEje+SBUD8yPTXQUrrrz0SSobMFgATITekoS+
fO6U0Nth9IPUoEl3P/JcJpCpFfucoNIeI3LaQmRcgUIGMh1MShwvtlMXmH0XegQ9M1buMYwsK3in
E0AR4PA1OnQ19drJY6cY/+ADk7rTntPbzuXR0c0gYi+hL06qtd6b7+BevTPUqB/GMW/vZjH8iFEX
z4CwhwOKHmBPDpnBkhqO867PahDQJt54GZJP+SPNQzGnQwciBPq8qvJnN/s50lMAJldJWxH2oR+8
IYn0UiS2MGPminVGOFOVifY5esMwXk1KWGR/zqyi32xhTZtyVJ0/whlAZf7qfs3rGOMdA3T5Ymc9
QwqpFDrJwqDcCgtn3ObsJcrj2H3XY4XEOizE88xXxPzIl2J6i+vFfY3qkn7oWtq8MN5325wW4vMy
WyMzQWqAytwa7RTwaj/CyvlA0ncGhPHezcNjPAwOLcaSzBvSmAVmtRDrIrCd48e1GeJUotKbEgtf
yXRdiPcA6wQapBM+Gg8mZ6HIZF+Q31Uhw0880H02Bk4eqFvmb5Kq6C6WvnuF28mwoS6efnlVGW/g
SjtlDErCTAqEtEE+Clhy8zmCB2A8vxoRhye8F/YiAxsr9JzEjiV65GvqLbpDU25ZB0c6NsUBY893
tPPjl0Ev6A1EkXhOmCzPAsGw+7Eu6DvXMfG+S2LjJy82LR4VDsdfGYP1k86Z1UnktZQmTavHrLNz
9U3pElXIQkXsOxy1zbyNjab3DkVy9DDLOhYZyZcuQi9XHfBdxSeRek3gbAIc1HSYeRe9mHzm+J/P
ftadUR/jfLIPznB8Hm3B1I4xV6W0FTYpRTMkBQmhazIRHetkkDmumYt8g1pxdde0/vihjSNxVzQS
POYwDjXmXNjQTYwDr4Ttk6ff2sbY33xEnT5ZLGBXAFZGd0hqgdBHBymTDuzSbVnD3FQITLqqmCco
HemXGh2Oj2Zqp73Pu/lz4RcakjRmn8CkH7ZNrdonzbApkQ57xAKaQdJFa74dYr6gESwI7/0pDo5i
YDTlUxBuweazD4r0y0GFcoHJjfSCgzQT3VBfqu89Ai40uvTTyyQ6ZFi9tk1oU0/3+KXRF8Rs/bZy
TD+UxQA6XBf1aM4ss9hMWQSoRGxZD4s9A7dIBmbVrlFVs2MmsCYt9TLFWTDN8b0aZZ7hJ/O3idAP
A4yZEpnXIB3GQbz1xqHNbLDW93FTFl2q58A+jEZ5G1LPdjP1BJB+KKvzPa3HeUpMhR7LTVfbZkOG
KjxEDYyPgQnqf5O2ZW+6UOsexjVyTjQIJRtAa00a6lqMSVkr/klHYbsPFy/giahyuwNXcT1YZ9s7
P578neADvA7jeci4FOUBZ6E5C7lhb4uE+x6dS5FWZe6xRMRQZsywE9oOxuuOkZjtXcAc+eh47e3n
hoRfpJq7IYGRUZdg5W12UQ35DIOGEf5O5x7ZkERocFUeTBxGtWwD6/mvq6fEE/AW7BsbRVtvqQsb
5DXiSX9Zaho+d5zWT96gux2sfvI3A3bUW+45kY5zDbfOUGP1DIi8W2e48E1MNvvIumJrCqI2sL0S
T+DXl1tGXPU5xLS/h+mKyHQo1N0adwQFMFrBSIj5j6VoJTaP0mT+0BeZaUP4JQ+eePDVBGOLOG7o
syGs2BthooeoghFw5dbx4IGRn62z+GyGKfwGcfe5AXbEuSmJS695juzsL2nOljELJw8cIjwayxo9
94d6Yu557QXD2wwsvLCY3ZgurzL45UyvMHJuX4airZ49vcBYIg4ISxWl8AMyDd7H1Hb+w6Cr/EU1
7fgDbhKw3QQxWO+lcMP3DtTM+2kei4Pf4sQcBvMMgb7fjXuJBBUsVRUpThUT/YPoe/6V+TU/UQzf
97ZoqqM3zfiSgsXDOsXpIVp4uyEwEd+GEhxR+JkVkIzVOaDHUMyn+IT6LWLg/OeyTiPbI7iyzzqP
4rscgfY31HzbvWysjzO8rugvfxzbj5PkxUPIUFmBpjf46qSybx60kB913nMoIK0LWUpDSzfcdH2R
gBxFXkEUHZKQIcMyeGv8JvNpXLMKrbRzVg2ihgohAEdYNs19zkvonOeCH6B08TfE8/jBwqoLCvHB
fF2kx7ZYI5eN7yNE4AWcu+oeLr/DMKqsI0jWYesevltskZk2ziwJojm0XENqtEN3JvqqABS5Hxg6
sj0AVn5G8eptzRJUu9XES2IE5tM09OUXQUmZaduIT2U319ky5QruHaR6cEjkZECLwnC8nt+KcLHf
TQCe9CTk9JNO62C2peYN4OQt+TyPg75nFusQJdMKhmAAF460a6q6SHM0snzt/Q4Mr9JvIUfq6Xq3
uKJIXAxHpBZWYHdm9eNHKMwJJsI49AlYqn6an33TOsAydNKC9fHMIvhpIcljNk3Z1L+D0PJTO8np
YRTV8AC4aQBfk7OliUeGcj40quFNFi9R5B7aSq87NLUxODeE41PEg2ZLKsY3SOGKAxiS8iODPHPf
sNwh+gqn8qlWy9gn2kN6pypqPyN08eqEFiyuE414K050IDBYPICJMclju+urvH6uwrUhGag+sk/n
QcT3AyRfH+YQ3WxBADsaMRpvjwMKzl5n891MM8ipUgA5/TUzfFafJ9bAbrnRose8n4b4sTM+1j4+
DjblqizjpOkr8tW2sf0EFCRNp3jsH5FcY32mNPeKJK7KRm2inAIQbjTaBW1bE5ze/dW2Wyua8MCj
1tsrBkKUrVLspX620gAMBo+YtFfzsCN4IJnC+YR3melkv2wREPHv3ghDS6AB2LOCXUWTuM6gn13X
fv9URSjfTCTkz8UQxt+WIZa/lrzsshL7XgkXMbpuVwQ9n62OHcyRTKXeYkEYllrA52EE27QB0MjM
8scu8mOScsjpPnf1HH2whLBjRNGJXmgNh6gi1P5mKqYywyQLH2UkovvRFXOXuVpPj9ioKIKnWZAH
BoWv2cxDPWE4xniLVozpKZKr+gW/nA7pDaroL/jVhA8OICbYLCNReRf4MATHewmaGgLFuXidWEB2
aqXqGKymeYtJ2Z0gzKmzpoygNmyb8hjBOPdsj03NOTRGkQBRM99rNoPrK+BL02c9OHmPXoAyRRJL
lOp6LyriDfNwkPUZStRpV0Jqhz0k8GCVUZPtPJvWJA2qDYA1ROyTwWcydPYIBQDZY4eLP0cGnwc2
4oZtbd3ar3IIl5RQEezGSXZw/hnGH4BAk25joqbMrMrXFGY36/dq1apIcNQE404qL/4YT41wCWvm
7kvleWGeODf592PD5b3hrv4EQqjblJz6L3Dok8cGxRCbrfUUwoIooNCi1eXyCwr6+iFA0/FGjcs+
4OUu5nxG88EqH7E5abB/eweWahw2gNJBANk7jz5L3y47CZ15lFjgiTeoKtujPwl9ip0wG4uGmZ1Y
EXZUAwxm7QLqA1scOsom655k1JCnirHpIOO5yEaLroiuHaPH89J5b51GZhEmutkCMPBdLzlIFZIW
7YmaBq+rE0G4cwicgPnTVpwIm3qoNqH0XNlif1eq9U+u7VqgCZT7MSKQPgp8D3so5fxtJeMObU8K
Xd4xWPtGR/FW6BqNCh51Wb2u4beqIOJZ43QHs64GXjFFnKsU7Gy7WRaDCQk/n8GHZJUbm9aOrFMS
NOjOWIq+fxKsb3+N/YRDRdcUDg2Z07CVYTCk+Vi5IvO6Un9nc6GSVai5ypgMuiwuCv2pqyW981RE
hrRoRkxSVqzLK3Ptum3aKv7R2eh8TmSqeak56R543+bDXbVO0d6PV/W8QNKzR7e6AZiIISaS0dIO
u3wmEqIcr4K0AT1FGzXodc/IVLiMLIWBNBBAq5EG2CSayOzO7rGvgA55eLCm/OUp7tLQkua+oxXC
dxA+Sm+zcOJ+wRSUPbO2k/UODcwUsfOCmCIdmrG9y10RgfxVte0dHpKCqR1yTE0pa4GpD/cC0EDL
JAI6/GAw/VNQzvR+qiVPfWvmOpll7Y6w8WwOAY/ga4AGweKhyn2cL/Dqe7iS1ENCVT00WR3L4SOp
CUyeBle9NIKKbwK2BTCRInCtwA9+CXnl/xxj7l6MJMW+t0F5msZSbJfIpw/xCPBdkHtmK+HPZDPt
V0iFKPzx6wrT0w0R0j55oJh90QErfhY9rT8Kz5tyqBNZjv+wn6d0dHCr2mBxBgNBCxCAsypoQ5VC
L+x9Nz4ZEeWCWQGHBtGRTQ8mND5YwINp6gXtGVweL+vXBqJ5GN3WqgJJhwenuA4mHG4MCbChVCY0
4POFZkt9ZQ/IZpJEVRTxSNzDgYrm7WHCQatK0Dzk/ISMiMTWmYToiUDX/CBk8D1YwNlO1Nx2p9YF
0DdVOMADYARCci7oKcBU35ZCu8+6Z0AbzGKG/4stxcnYaM0KpDsDpDYCUIyaWutH+LPpJ/x18xT0
QquNXGvYzjYsVN+qNWBpKENMlZG1R+43xSY0Gqd+vsgJOHPn9t3Y9pvSt/wH0gPBUfUwltjWwThm
I1RYd61v8k2+SpHloOzu8jYOkW1YwgnYuDwS6Ux99oui8yOVk99tg8V1T52w/nad2+ZzO9Pibo4Q
s5GwkK9hhyO/srb43rvGbMyErpFpnt1R4Yy5JAzeU5mOqPd5nUue5sgKZXkBPwFbMTkkA2HzL+Z7
agsM/MQTL+7fZreSI5C2bEm4XxenwU7tho0OsvNWuLdII0mXluiY/1L3o/mcwx1cJDjY8HsVmi4j
AemwoyNfE2P7OhIoLu+8WYbIKbEcjGpkxm0c99+71pt7JGZakKOFb+rXMDBuA+TtCEPn0KRQ0S8Z
jtN9BqEHYslCzyilhoVndytERA/d0mBVLxBvLfPaYRT7/mip6D8Mbmm+WBpRMAlW+B8PkB9mMGxD
u1Og+KkTDXK20lVvSrk8A4pwfGNr5E7FgootjvbqKcRlvnrFTN9WLsK9iRv/jnolMj3oWQvixJtF
sNVFVG3QqAGp6kpE/XROb5xgkHX+kmAliZh0UrBalSPfOXhmfeAQt35AbwnJinlcD93g2n2Bw99u
MG2bYqYAO7T41WM+qzydp3B5RO81dhw1ky1wRPIB3TrAri9h3O/ntdZfAzfLx3OQl9EwhxfAijbt
n5qr6B5AIZJwx3BahAJn44PbmZUGgRYNhgqHOelj4LD1U+Byd17dk2xt8IUotEJsRYAMWtINpN/4
VV9+ECW2GKVQ8AnxhClOMd0mEjXQN14Xr2nX5fy0IkuyncI83ETYgbbjbCmiY7RjmVHN94H0eblp
QK/7lJsQEddSjOg8qFW8mywNNi4HQtVb8VaEtd4LQbzTZ3CALh/wafQkHVTbfUAHIxAA8cy9F3+Z
9SO8hVwqat9+slXj7ZrGdHcjae1W+ZXawUEjpwmJGT8WzhZgjzbl8rVDGJyG49SBo4l+jnSd8uLB
YZ//DCjS9LNfovhDt7QKmZ4Ib2603aEMMfOTOgfACdNfwwmixF7aJMqDF2sDsP8DZvB6EvGgt/AT
Hu6h3goOrCnmbTfxfK/r2QMUFJI3tEcjMzQtEccS0yPisnBj1xCpuz71w3DdMVUWG6K1h0yajJ9M
MAqR8GqYMxNS9gOytHnElxbGH+eqDjcQfiDO06Z7gs9QeC+JF9f7eBTF1tfGQzIaEROm3nhflHkv
M8LpmJVRrQ6TDPJnPjUVyA0Ym20QKTxV5Hdk77yV+dncYsWzE+/uw3oSGwWbpB1gXAqzBhjNrCHn
iCFS6msQy2DDWKwBJkbV9C7MJ3pwgxw2NWK3z3XoqfthhhHBlAf5yyh19ZHO1t4r4ZP9BB7XIVh7
eEAZKHqQlXCh3IG8ER1CXqhDrBzZoq0ImD0sgnc6NjOYWM34HQlrk0ZalIlaSH90iw3XdGm7HqmS
bmFA9OIor3ZOUTgQjWrYmdivjzYPpyFFWqX/gnV+eGzXiQGPNsGAM1r6k19J9kCGtX1Enih/a4hR
92HEiqwYGz+jKq+z2GsnbH2GPwFMb3dN3vE3AEJxHu9obRNkOdZdBFjmb98Jspm9AP8O/mzzC5ta
BTk7kRJVXz2m7Tosz4ZL8+rP3IAsis/dybm/d01R7Cpk57agMsksVyzYgixcJZyjGySPx28xDgMf
qv/j7EyWI+WhLPxERAiJcQvkRHoeyq7aEDUCAiHEKHj6Pvmv3LRJor2qKC8g0ax7z/2O27oR1inw
u3iS7z0vNW49EAduGMqJImWl+ZuROfULgjnWTd1YdohpJayo1JLr/QhcW+QWRcUiG2v6rcV9RAgd
MpMDwg6lB7clg/6GiKynIfdr694eoPB/gByj70MCKcOT8ljykqh0uNdKNy8JbF7SU8km5ewZymTe
eYdtO2R+P+O2OSbqd1907UPO7IaEDC4SRaARNH8h6UhfekSnSQDKMI8pQ4QGLlAZ++b7OZg4MAX5
lgANFBQ1nEdgp/TskES0Qd0iIGfNhoMQbW62B0PTZFcTHHMiAVuk2JipylASpuHgjZLAMSBwcQ21
gvrKG4f2WZelrgOhiuon12kL9YLjsEfPKcYjSNXJ3dgYOk6wGP7VmSx+2GWtcUyu2lddgdC0w4Lc
f8+RJD36PB0grXXmrZTVWlp0kQDvajrAm6WCKGGqn4XpUiRZiu/IwpAgq2qc2G1zI9f9md7uksBc
pLp7syWdrgzjJDK/vQVHIcPxXJcPPkj2TzQZy0dpwB9LOFNx49jCP17Pma1mzBZp62mwGyTMUhFz
EByifi5YyFihIzJNXVT0g+VB/zUjlFs0Oe5Ok20EJnxNDn0FI1tI+ssDtWH7jehixoMJ4JBDilvh
S1+Z6m4yq/a7dKB/03ljHGhb/OupT3Euy9iNdDz3rKru1Km5TULsNggrVEXJnpTPEY1Le17+Kd0O
cYgiT3SgeD5jPLQSqOs0Q+S9YGrkIc585i0iVqj5zHGxzhHdyI1/RiHSfwWOOw/wXvX2hkoaK3Z5
OhaHdlAz9hwEjYaRZOACIoUkW9zpcD7xboacWbdlT/9SyYYnexg9TLEyeRzqtgiahspvjDXW3tB1
+Uq5KV6l1EgvWbjXGP4gDqxHxELlBn/scnu8oa0xHjLZoEIQCIE0tFDLCN9RhECtYviOq18SKI/a
8NejW56TK0N2iVSB0zu8ivIM+TzArE6DZ2ZRDjPgSBMy7KhfmREyLdWG/uRTohmG7RKuMhltYmL3
K2MGlpUV4uLQ/ml0a4VdksE6aFR/xg7R3WCGg9I58RXOIQPiL8+9S5rn60N4TXq1hKzwuUiwTNIy
7gt0teXACUc2J1k0R+S2cJ9zUUoNE9GSFwfWOi/X37qSi19SV1qvFGliax5DbN28kRnJmUIya6Nd
V/LYS8rKaJvIgVgki2GCzM/z0Nl7j/jjvYWUMTJmPNnSSH6KTkMHLmEUs2OlSY34T9yBOlkFaXNR
MPgedSJgMIYnWWD8GNgIwhn7eTTa2r4tMvs3urIhwG2b3lGOJHnjBe8fQDWzEIZyv9rGC70DoLAG
yGyGjGmbvCPmLN6g+R+/2IELqQBIKPZk5w6uKDMs0OAJ4zwRKvoNDdja8FhsHNAzSo91Mo05CKaU
eqFKt3zW1rpsaZbTmC5qmodOxp7ROe+eHrwngknwi/XDKANtOFijtMIZNjePI8z9AndAZsnH/TDK
OZ1wDi67B0mN/OBo7p1cI6u/gJK/rAaLzaTHMZJmbi/jGqH/EMTRt7zjPhzskmdbWyRMh4FviD1W
GngJOenAmElRaYoG9pMgVzi909/XZ/aaTOXy9w/yvWFANWgzIoDZegXoL2Y1/pw9eF7NZbVVArL2
4y9///AKD0mvydEDfCpI9lChuiwt5g3F8NqjF8Oa8tJ3ALySse5sqCZRMvh2vVlW9pWlbUyPa2eW
lmDitPMw/qZOZqEeC7bMfDYRgc4YEEIFBCjfr79trRMWxyFAeNyE5pA6zbhvGMOdhX9mf6MEfk3X
uPSP6VROcVxu6nisDICdep+exyIbvP1UEeeAtEvOTojypVNIcZjnRxwvknOORAw9MeSC+oAzPm4I
ry7qp08kS0tuRlrXoq2g6I8Jgvqhi9h0p1FoK/rD4Don6WV7jUV/42UrnbiEqLhODpiuw6s4JerY
G+ZT4tUALpTzH9uDFBYZ8fB6/61sYEueSjvVFB5ldRpPyRQTmR4IrwJh/qLZxjhfe8HlCz9MIaOu
xr5skjQWgkP6UHU6eauphg/tDF6LCYbKuLv+KStDkV5+wYc3zTJzFRL9aUwrYIZv6NCGpXA32umz
h3uELQsQaTf6ZITAIIaLTYQiJAjX0l2S8I2R/lkrXR6/kNy5jZr8sQZ7QpP2vTOcvZtXN32bPrNN
N5TPLi6XVyw6wuG2TD2oveKh0xizrDgomp+cWoBjZFWRabgN5DIaGeAt0721Nlt0SNbUJWcjS+LU
pbcm18iEZTvekC9s3ZcPurz2Q3+nRpHnTmOhLgyZpXY2vuOy8IVV7fLoxbpvFc08tL3px573NjW4
hnjDri4P//9xenn4YuWHnEyhyoB4scjLPbIk35lK996Qb/oPXB60XKkuL1icaTzamjbKb2E0z4B5
sXqX37e1siIrMYddj6DlfYIEys5KZA/lRQ0FWCuMgyMJDuK+PUezo0n0tW9dbA8SVa4ugikou1FZ
VFU1JGbZdFcJ8TWaNVtW1okWsmezZm48KFD0635KQssWLy2pN0bZyrRZ1teN0CKCx5ejvs7KiqCH
RCTsRnonZbJHqfPjJF0RTtX0XFX+n+tt9uk9Cf23LK7rqa1MVLVf+s9M9nnX7mrJ9plyfnMLgc+Z
8W8XTzWZ5y9aInB1/bWXsf3JqPEW60NiEp4LM3NiqCEMCItHfRryptxdf/rlKZ89fbkWAPvjpQIZ
3C5BMM/IvkED9W5ycoDwASItPQ0bO+fKSrqkHbfMlKwcSixzdvIvIckPfxL3YCudUfizRQZY+5hL
E35YeYpudD1Z+fWZOYUMMcSn39QzRWhYk/kDEJThFu7mzdv1lkNmf6XtFgsGh52HKZDBg4O5Uf5y
x7TJjzUib3Y4pkXWnzjEfuFosdqIx8GyXmF3074ZNSRIIOLkN3ZuiicoWeGWDJx4+Wz5omVo8iE/
Iqs4/vK5x9+Q3vBqRGaAc/WGtroxM2FBz2AqGnXI9D5Wnt+GRkkpXI8h2gt6JM7GnTvALCzQxbe8
/G1TedOSGZWnhTm/I+6LfrXd5oenoPhhua5/mzPwc0EC7lODKAtvvqWy8I+c2PYOaZ7hpldtK7Eb
kfZ3PiHtPCBGEjYOMfeuIhkUsVCnOAxhIjKl5hu1WkhGfNTpOjTPLudC86ANPWrkXZXxltmOjBI6
1ZHr6u6UGfZTIuwxFIYsj4hPV+PJzozKDIgYOmhZyj/wgwOiLDWM2xziiHCGv1NYIe8bVX7X77jW
39sxYVB2jE5kDNAVcKSK90k/1C+zcOACPg01e0KTzn/TilvwGHObx3E6Dl6LXC30Z1Acs9q1/jSS
/80cikzGjIB+ZNcCeZbZsU2sjigahBmIY3+rhlbu7eriJj9V4x5CN4LfCkrsKwEBqw6oMNDrXsJS
SJpbVJIlxeAGudXpsBztHvKV0rZ2NjRo99DwQmlekNa9aephQGCnSwM3u1QENciSuODqtvm+9saK
4vtTjUIdwHf2eeElx0IQETtkoEdrTAjH4pMAeOhz8WrNwn2z+0EdVekkgAbR1DuhFNA6ssmzR9SI
on4e9W1oBIMNPghZczv9TnVZxbXnZ4fShl6NwSHy1Uj7ZF8iHNaH2TT5SUjHVINFlRhjYPe2AX1C
gRyqNIl4sdysJoFhTPK2cQuO8iEv3RVFXoakLYeo85X9a/ItvtMeRD0BRI7eiSNseixwQi9DCTe+
B88X06GRtL2DN5m8l5TTJ1wUDOgkkIjaZdA9WdBTp9kQiVJ2JkQvadmFnBH6fH1Or621ix3aF6ye
LOG3Z3di50k9wUb0C8fty96x2HAVVDszjFi6s0+NN1KLv9SzTl42HwUsXq7/+P/gWp+t5YvoQQI6
3SQRUT6nHI2mALX+VcnBws2eZjHt++qh5JmMxsbsktAFXMbfI3E7/qK2nDIk/31Itpmh6L/MStMX
EE94HfS8pRLKeCSQA09IMJ+u/9iVll6SAWe/meBG77Vnh8LIThZyCP3C3Xj4Z1dCNPaSupR5o4/5
o9szQuIUmd/kPObiPpv7l9KGhDYZxnAA0Oj6l6xsbO5if67GqUcJ89yeZ1CMoNENPHXMs7su3aKD
rhzXl1AQIpjECG/62CPDUSUpkpFNu+MpIvBf+4LFgR01JrkzIcp8nhrXi4EsrxU0cNx5BclF/sMy
XRyuv2jtSxb7szbc1HBzRMs0hdoEAt6ficvvpL+FNVnrisWGLE2kz32huvPgt3s9l/BD/NOkLdaM
jQ9YG7WL9aGjDqSUg4TejRZ2kMzdOzS9G1fNtcZZrBBuM7tV1lvqnE3ds5UksZ9aIRmGx+ttv9Y2
i8WhmXzfmOCoErfF1IcFtqfQniocOurbAYmlrw2lZRV37rWiJHKUYLM4J5fQxzRPH8TQ/i3otLGS
rvTBslIbko2JOVYNHJA7NjeTl+b3s07VxmxeuVYsy7R15ohMIfqM6sZL/CgY3PfeL3dWbwWygpyp
zPYp+WprXfrq43l1Ngb/Qvo6lzOQvOa9a8cwCwirciOc/Gn9LxbCZZG2mCFu1ajNOluH5JAf9bOM
u/vx1jxCcx66IUxdQ7qfbpx9eWxidU+OwJwend1WUexaV13+/uH72Fy5fjJjSA92HiCraPlf4lcy
ZzHRBxxWOuTMAWnK+xcUiOeRqZMnBRqk4/pbu8jar19MdrBJ+6pVJeSw3ggFe/KorC1G0soGtazL
1n0O+Y5n+bFgJEyg/u6RoM1QWdBZ3zWITEXTbEzIlVXFWUx70kPmWHuDBwKvH/cMDrhO1b4kc/rz
S8vKsrRajUZdjB4EQzIL68kJMut+auugGcTGqWblA5aF1QVrayJcG8hwmYZ+krRgoapX6SZfKDvH
FFkWVRuwih0zwaB4qvtb2N3uGI7j19vmcgL45Dy2rKm2uOhSlo8VvFi+UXVT5845ISr055fZ3qrZ
/Q87+9lLLu32YY5NEFkiR114cQKBDLLvCQZPZt+i5jf5a/pV9gKmZfloJokfTj1gvD03yK7llbub
uFPcK4s3ULspdSMrUGqQjfemgGVVeph76IuC0SgQUDeqN+A5tpzIPk16o82txbqAVPPMkxRc4bKC
caI95AOOnxWsiILGGHMw9hjKGG0bndEQb3q2MlbAeanPqQ7a+osO0WyJoLyE+5yqmlE9KN6EuhGQ
QcKGp55jbWQbg3dl010yKC3DyXuUWtZnV713uKWRvN0NLIYic399iK3NjkVLGgQYTQP62di0EDCY
9c645CfJF8Pfy3LwibM8UQQHKjmnJ2dw/oFqE/lt+koNtbGArH3BYpUtuOUQSKzns0rGPHTq8lTN
bCfSRkTXm2hlrV0KgxCdyCeiIWOfW/psqL6LAMt9R+/b0WCkT1M5RxlKXzbm/NrbFuutZ5eWmSjH
jSW3f7bpGM/EP7tjDc0jE4jeJP9qk2x0/soGtVSqJD7va1u23bksq2+O190qPfy53mgrvbKUpRQm
CsCTnPfnqoEKUenqD0WVX60BNLj+gpW1cak5gZEnQl5uQ+MieVPiAQ4XJ5QNoRSr2ENGvvGStQZa
nK9Q8t50uVXUZ5XD6XCm8cTVRgOt/f7FsnspR1YM1IwzvzB9DJAxj8jSJW8IScu91m4f9h3Jfl9v
rLVFfmmn07l2ktl9S2M9iMdOkPEmowUkYBZKrlCgCOIX8yg/NsyYY+iXhn2umr/WaKkdNAZG1MO0
xke1Bu+PdUVgh+j0gDgV3cCOHPY/tzbCdT/8lja31MQl9vqPXln7lu48A4graVph3qmhjroEAgPP
CmX6jeqn6y9YG6OLC5PBpxrRSwdHDw3wfEqh9u5+oSR9yzx1ZSovxRi2TkrDVS2JcyRootJG+axG
4fuOmzXqWLMEErvEK0IxQov+pS9aMkTMrspSIUaUIzv2bQdpYGckL166dc//jzL+yVlh6cxTeaTp
IBA240oMT52sXmindzM4Daj7G524cxDd87jNTwrlCseU1uWbdKARxLP7wGBjs4O1Sr4xPla6bymc
MuCqishiasYIYP6hZX7fQ7wegmq30ZgrM3QpcGmhJjMQx3LjWkxh1bw4ygiYP4R9eZPgMP+1Hlss
A5JzAbl2Rs5uhsKs8WGop4A2h689/LKsfTjaFSlMiCZIxGLTa+gOqLAEyAOKwL8PRMT1V6xMUra4
SHVlo1lToO8L4YdW+WegJ7gnR029MUcvP/WzEUf/9ycwUFiGIWvnWHTmEHfgWgRl1/kbDbTWxYsV
wOs6lD7OvhMzD5lm3wcnjAbImAQeStdG/sU+XmzpJUARJisMFifcML55doOiT6glTj18sI/Xu2Fl
LixlJSm1YVCR2hqKtBtPZFAQHxq6le7/VO+G4/ZSS5LQsax6ZU7nbM7zPITwvHriBpiqhZPN1b6t
PPVLQkWP+kertMAk8QaHBrJJ4FEum1F+k4VL/yYt6tNmkjX/3KrAWbYurWkjTrGWWSWXDv4w0mun
70uCir0YKXcUu3pZgLrnPsA+um/IDN4MLLiEKnWE0tybwbVPX2p2sjgfjLx1rYaDoSlQVBQRWsMc
2R7hdMJ1sTF4Vj9tsUIMSZGpou8s6Ozo8KztRt9a0vUOzmTX0OmnOiycPoEHawOmQVYhBI84zs/r
37cy+5ZmSMhiKVSRCMjjKpcHVOHhc9/trz98bcwuGq/Ky6oY1cXPcqieWNtUuN1Ut8w1v11//uU5
nywdS12XnvPegOSan6v6vuL0MJlpqGBZ6yXp7mtvWKyvVWO1nps7MFosi/fZ9ZIwl/5eo5IgmJK5
2Wgnc2WV+s8L5MPgnrs+SWpKzZh3TTyURlQBE4SjKfKSR3AW7pP+RPsfzCEhShJ3E+x5u+LH5GRv
fEQ5I/uBS97G5WStyxarMUdFJIUoQ8dQJRffoSRgu2FImrDwrOxLlhRs6Y4zUwIRASgEsV+XYOFJ
RCPk3vc2PmCtKRdLsRJ8oh2zGKyAusBw/iYFC3LvvnUcKECmjT1xpZWW5jglTvZ1OfrlGWQZXYVd
gWSCBQcoFY1SbaEhP38JXYqk6KQbw9IWzKuMCz/MS+RuqOskSkgjvjbw6FItZTuQSonKUeeKlm0W
DJmYfknuWK8yldZjrzVWfAM0qzk0men/AXID3JByHlCgymF5nwbenCIzYCTI26D0uXeAsL3cJgiq
ggvlqo3fuTLRl15B2paoGbEnHetqeoSSCEStIeAubB2nX9cn+ueNzf6bmR9mICUpiESDNcbJjEJg
UAPagzcb5k7Jwt4Y9yuXhf/23g+vQIExddicjmjr6Z8pgUQZM6VjgiOKCORgo9SPlii5NNp52n3t
qy5f++GVXYpy3prK9mwlrrEbsvl7bjYjrnXVxmxb65jF+qiKqfAyB1/hAGb+MNvCva+H3I14xi6y
OxTeXv+QlW3KXBxCkxyGWgCxokQtc4+oh90Rn3yxWxYrXlWWfWbqOj8jFeXZz0atAOzDboWqFu8h
7YaNrlj7gsVBdDCZq4B+zs+gZJ/b2n6BQmfjaLj26MWSNzt8zHObaqAEuxtoAeMslxtnk5Vc19Kk
petKnEw8l8WtrSmgJXk97AxAR+A7BUKSX7dsZ3QApaNEsvpnDobcmPBr7130N/gYJvwhaxqncDse
u6oOKlrvfKDxYHE2ng3dfSfch3wGB5aNDlrZOMhiHHCVo8+nlpztCl5Pchyh8YHyJuB0xEvh6bJv
LgS8L41nshgNTGdQ8aJl467M7sdU7KrU3zopr33IYjj0ugJQkOJD8hJSoV3Z7/rXdJdFViSGIP0D
sFp9Jx/0XblL7+eH69/z+TpAlxrrWSdiBmWwOZOJnfLJNW/B/dY7PxvrKKUoTLz+ms9HOl1qrVHl
brUNAppnnFPICZWq1StQhltlfWsfcWnQD6slIOngqsA1KC45LL4mhMJQPXgaaj7tB3Paijhe1t7/
e2il/8ebRBtz2UP8ejbdg0zvVfagjJevNc9i1jCop1r4dSPv7RdvJcufnWzLEmHtVy9mh5uOJZRf
rhlPTprDq9s/WrQrcesqN3L2n49a6i9mxCDqpLMn2AQZNrA0088hrwMv+QHZXMA23VnXxs9iahTE
TRLDhC10OhePoElCJosD9Jcaf6k2ZuPs9lwjS0GbKWjEX6K/eBBciooLqkGYHOBu1OVC30CKIUPc
1d2Tn1JzY3/9fL2lSwUxNzu/7SSAfU1XsqgeepoFCCwBP1ipctdCrleFiv9MG76fFSvfrjfZSp97
l4n4YcL1VdpkBSnNeKAOUEFT8cJ9QoOulnfFIF5kxewvLe50KS3OHL/ngwkj2MZ7BXcVbNRIYZzZ
6mfefs3/AOK8//01s+0l+exC+13yfgDw4yJoSBHqb6x0q6jN/i/u8Mnq4S2mOAqOCxeIRUQTjbTY
+8Dixp0p1V/Xt0FMmyEsvwM00RoCgThxcXByUhxbc6rAU4Y3MPwQBHgPAUM6F3tDq2JoYHUIpJuF
Z7nNTup0+k5KWgY5wMNR2QMBGTIFewwAau3khFSfE+foqVD6pIuGOWF/LUH8E7zQbASHzNy7YzZK
Z01QiiLSAbVBO4fe5BnspKcSlVZAg4OcIbT75rfcezHNCeZMzpjbz7gu8L32/dpB5baabo1RpDfU
7RjIUk4FOD2XyQHKszROu0z+QtQJ1nclFqHWKkQIAhzQGblX7iku5oBJo1JcQ3R3cApD7VIPDw9o
NrlHgDHdVxBqU4TPe/IIdMl428FEMm7MYopKvxThcKkoJZ3fBKXqkiPIg9XRK0xAFTLPALjBnv/h
bOIcbKglgsZPgVI0OvtlKMR0NohDDjhIDHChoEMEjBEJRuHiw62xujFQr7rTNNXPPSz2ggbEnidq
QIwJMsrsgkpp071WRJxAuMd5J4e+WjqgoUjTKmBLAs5MYQObokvVvIEKxg5cj/y1cVBF0ShcC60C
gmfAF3Mgn1Ed+6uznTFCVL5+Vjbco6ZM9mfZ2efWHkDuA23upGHJtJPDDABbR5qoViiOKnPa3Pnc
NR9hDer+YmmH0HsHbLcc5HhyKgFOB0n7s8snfetrM91PtTvjUYA3uJ71uyFth2wICLsArgbwiIQM
GBV/IYDSc2D52YMhDHrS0GvvXV/8SbvGPiFmSp5Nq30pyqIDmoPT3xAkAL7jSzV8p6CIhyMAS4Ak
KIzhoEhtFoLCJP6BJVOH1aSnU6GaNvLqMo8guHQfOBTOz6LzNJC5wt95tZ6/gxErX5WS7V06OilQ
BNM/EIMaSKw1vwdiJEED6Oy2ddtXR9U5CpfpgA6R4qy1hKuB6ag9FFl1wLT85tpNducrtLBZ1OKU
4Ikn8EvAnyyFLcJ6aIuo9hz9lvBxjCeWkwNu0QwMbVQ9Eunke2fy7UDW4KaXjmwONZ3ZLyomcdPk
qAQn3SR+G8BonfxJDzgiZs2B4bS/y02SoAwMglWF+eOEEk4NN40N1KDHGD5SqCTEiK4jXyGEC1z/
f3ybbM97t38AnRaSdSv1I6M2x71piexoZ+BDV1hSgKyEctGbaah9cPyLUVcRaxzwqRPEP98dwFIe
SwWUSw9b6agu+jSytQOUijZJv1O2PwJb2cGbvMSFAEAswPxaw8jDRhPUFKQgPj42HiMPRcOBxfJk
Heummw6CtRYysPxvwioQJm2eRClDej9hTn50TJ96AZAdCfZVt5YnW83DnV9VXADtZfrvguR2kFEX
cWlTJKhwkIPvHXVdVD9M1F/k8GEv6gc9C5D52p7CvaJCocM9EDjeXWn56Q/HNL5pIRoXa0eDu0aG
JWQH1Ja/F2pqb2YFpV9l4SWGmNQtYjA9KJxIGTkVQhAVrC9A+6ZyfpgzjMKsdOaIqNQ7A0rd73w/
ayK/tueAdZV7Z4JVdqcRwtkXuC3dZmCwnTvTVd8wqvm3hBH2irEzPiHgO2I9NdoWdOBxavyAlLMd
TLM/HYqGGk9IPdbvUEYTlHZkQyiSvr6humRGlIwIU9YdG114h01whq+BJEDAunawkALVdTRHw0fg
vMfcFDSjL02Zg1SegYJplLP+0Y4NjeB51uyM3E/g/VfkfrbLAUfEVAAKNuxETo9l7YPdnJVj2HXN
ePQZY/dzo7oIbChxl0OlcQT4ZIYPkI+wm0ctcdQTJJKEcXI/ViV7EBkYQM0893vMYAxTiblQuxWc
NMnYHcYL4xAs7BZGuwOsfU+MZPUrEHRtxEgx35Z13kVmzs099yvvjpLRf9ICRjPZDGqK3+PmhnID
8x4V1dARNzT93YKRt5e9yu5SrDhhbc0s4o4twwKFYEHqkyQeGZl5kJNk2ucX8VHh+zgD4fhVAvcI
28IHHyqRp6poymfSQfUkK17tgDQublHuLF6qQieBmNP6peCFUwQjRs9JSQJjmpGSfc0AvAUqMMot
Mp/YZJEfiIU7xwQEbjA4a/8O8t4q8JDzDGAlON16GcC8gZOPMIGZLXJAVEU9VsiZx7qc5ZsNGsqu
ZIV7gErUOwyTp/Hfi7WEOVknOeXti2QFtq5aJk8DIH2/MsgKDxBNuY+sa6ZDqRXHPCF+SIgNtrSh
nBOgWMCx9bK96RHmPFtYvL8z0xhfyq7+o0tqguwFAEk7jKoMNcLjt32r9Z3lG+3PwapBNmxSuPH0
6bCHedZ0M0xzkaGJNZsCHLaxmRdwh8ACjlG0KwScFgIQcFRkmY7xjjwjf4bxePZzguNhNGNZuKdp
x793LWiJCc2qkJKZoiVJ+wq2HIoUDAfacNessbEkvLnp6Mh+9vMMNOM0mUhYysw4ldPlMNbBjP25
IzbUs8LmEUPE/aCBgQ7qlM53SS3rv6TnoPranotKqgtWVg8waSBZ/p62PL/JbN4/Yd2eb7D0MjBC
ZvtJlFN1o7DEHUvD8P+xCdqJSKqOxu6AQ1fFPSsyW/h78Iqgem4o+PtQGfaeVLI8SWEOxx7+52fT
rLNIs9kykcRiIFXDaCrmGarWg8QbUVKRNqnAci69kz2VACuDnv87p/0FEMurB1QgWxsRn5WLnre4
IrVWZ02t3yLzl6MkZORMgnJu9CEDVmcjXrVyz14WdjQwunbsxvVjzMMY5a59mGBfaqTceYZthNfv
Fp9HW+mywMP2QAVXA6QZpG8AcezoTS2Mm5T3e1tkJ5DsbAQm2Mbdb+2LFpEDxM49LKK4ocmO3XRg
SLlpAU/1Qp0SQ2wImlfurssaj7SRvpv3NYk7Y6pRDmgfs3qrUnbt2ZfB8OEiBkPOys0nTmIl1Rss
5LGE1N5Wne/awxf3Ik+C+eL1Cp53DijUEwi0MUoQxeF6P6883VsEJixTlBYY3/3ZaowfxUR/D9Tb
CEmsTYVFSMIZofutSwf1ECBcBgCfnuq6uCOgUH7pp/9XNPqh1Q2oGl1nhLWAsmkXTlqPsNMYv19/
+MqPdxftooZJFqXA8Q9H4WpvcbM6TnSCzUTjDhv11SvXd3fRPqJBISuiNZhiBsxZ7B6C4NGCzfn8
XXrV01zPf69/ytrsWixJrjDpVIFEHeMyFapGhykMl4ceVlOghH7pFcuiFFYT13LKwQRXWoXa/N0K
HTf+rkZdx/UXrAzTZUmKkxL86JYBUF/jiNT2N23hfm2YLutRxDjksxTKPKflm4HdqG0e23krwbPS
x0vLQJUnDZgsKVxTbDj7JDO2KW40BTiNxQF2dAATdojYXG+jtXddhvKH+TCJEtirDkGodEyqs7K9
Qw/ItNMAFt5bhKHQ0Gu+tjss/QN90iJa40+QuWnLjxyRAzlPHTC8gZQLRmCPwOQdodKEqWB0/eNW
BvGyHgWnp8ryHZtjq0fK29FsCGat3iYIzUACLjbi8CtxvKWbYJGQHCXgaRLP6VMvURPckkjM7yIV
AYgSu6b/bg4bIcO13lrMflD4RgXHHChn639Mf+u6Bzh/jOir3Hi/3mQrS9iyMAXOW407toY4z0Sd
Kkv9gg1WJHvna9bOdFmYMrlJyslkm/FsAxpNFH3rx27eGGErzbMsSrErqXKfIlAH3CYLqCsPLkO9
v5nvOku/Gv6WE+ZKIy2LUyoDLve4DZix6ue/II49550+1oXc+o6VhWtZoUI1GKLOCGmK0zB5EojZ
3nUDAhHXu3hlVtiLKd8UlYkaT6QsLyZfIJlHJn9nY76Txpbn6Vr7XL7rw6JSV75h+xWIKpPvHXzh
/Um4yAJndjbOy2vtswjI+kxx2/ZQzohrJxgO6pD19el646wNocUW3poFNfvZxPkgBXVBwbPsH3j3
0Zwhr7NxSlg5JS8rH3CZQhiBzuCVlAAl5L75P5x9x5KsOtrtExEBkkBiSiZpK7P8dhOitgMk4YTn
6f+VfSe76aKIWz050XVOkCCv9S3TPMDoVp3zbrxH2MKO0ngKrSjmn1sF3dlWXg/w0W1xUT3lLoyc
+7+tW23t9K0BjPFxmy1091zwUHq51bMChdURMYQdIIqy/OMWbx8/fGG0ziUPlFgMphJE4E5RHRBx
+Aq4RW+srroHosLCj39kYUDNZQ/KMNg5dMw53VwOrGF61XAKWdlhl1rn9mH/TgZ3akTtxuJUVjZS
Ieyn3kKGIl9hUiyM17mjpu+KGjrCmxpSMsTwGWS+k0bgrmofCwPLa0dCLfZxIy31xGxWC8kQ+1dH
09mvDj7y0Fj2M9VdAPhvZaAutdRsWscK7m0plG/nCoULn/8gw1XyYqWLl95+NrFzxVJAU2CwQCLw
pcghFnYARmdgQSMJrFxbuZc+YbZBI3sJHtHxMJ5lCU4kIeljMboEEOKw8hlLI3U2mTOoWerML51T
HxWwWax/W1KskBgWWmgucwA01+ZQ82Fdctkd7HG+jSkiJJCQh7La34+H0MJonSsdihR5tsVAzJnl
06b2UNksS/c5U/y5jmGvMuRyjS240E5zGQNwZun4PGvO7ViicmDcb4TkK3fIBeY2mWsYjCQarkkF
Ho68RARqIGfMLlgTjol/4EV3NL29B8nySzKNP4iT3/OEfu999dBM7NFL88dGOs++Yz9/3Kj/uRe8
U5+kt8H4zwpjGxvWM6hbnVQnoBPn0S1+Q/Z717P6q8ir+H7UZbyPWFGeLYZwVE0oOdoxbd943PhP
tBugi5po9szg+hLklq5fIVJClb7NW/x/uJc8swrMlqYdwYu2+/KekY7cUaf8TZndg7BekDbwXT+7
h3GVd9fn8J+BtSAwszjXjxOSPhG4VKKXzUT2GlHxO7RgH1htG10i3GbOwEGci0a851HilgO3ntLZ
OVNL043tw/PVoij4TKLJToD99HcNp/JtTibnkAyODLFwI1pFYjcotSPO0soiSEbBIpsi/AuwaMXG
r7EyTn4ZX9XgJ1+j3uGHzhuKXR8j9SZnWJZl33TX1ufeymq2NAJvf/+nV8py8EsKR1tYqWT3lJZH
xqKVQ8rCKkPnC6X24U7tgc7iw5Se3Un+yIaVywy5LSTvDabZOtlXCOjQzK3O7YntyzsofKs6cO/4
IdvEYX4g9+oY3bM0MFdc1S7Zfbuy+ix902zl9HFTA9OB5OdSIBM2zPoMhvytcVhIlOjXdPdLnTJb
PpPslqiNYLazPY0/WTF+0wgcWdkfF851c7UIClOer1xOTmay6jtEqSJgo2dj2BR+HwK8RihBzcU2
1mPz8vHMf7/N7DkxoRBdFyMO0ZzaQsCyqsattoYtWdGteRe9vyXYc6Bv1E1tGpdVMJSdkOj8BTnU
GwoGm//lcx8w6/RkKlqoXhDc2qXYaYogk78YX9uL3+9re46qg+7gVG2fG0TLZ/m1sSyzk0msth+/
+vu9bc8BddeISem+705DpAKoHFMHaZzCQbjkjkW7eGIrgN/CV8wxdV+0LYCxrDshGB3VT9YhflcW
1u7jr1h6+m2j/meRSjxjKOov1amFG8x9G0OUIsECW2mjheEzh8/trtQxgXQQFknW3rHMiLzS6lJU
sFWBueraVr8wC/jt7/98Q424vkRPY3mSMT0ULvyFJuQLBY4Zfn3cSO8DPEAl//sHPMCUHh0aidtB
XIZjWiFqO6dchzmc6n7KMvE2iEAEOQaME1om3dpitTTEZss8zT1kTGRxfioKRBwBb//lNyXfVLDu
DVwvQexxlfNTYolm8/GHLo2G+dofwZWxRrLKEQFPURAXkO+VPSlWwKulp88mO8tiOJAjJeHUUZBi
/aQqgO0n4vC5d5+t7F1noxo6quxU8BRRXLBivHd9lq3sTgt6MXsOVjPETfK4kxxG2cNvZ0Jkmcjd
B02zJydFsm8vUXZq+gtImr+lxfqVLeX987I9R7B7z2jLH9L8hOwrDU2aV6udofdkQsQkEu8+brmF
+TPHsiFpajLduPIE+XlyP8gUJEo/tYprIup0pXeWfuO2QvwzR+OycpCjB+u3JH0dkA7eFIFfZZ/8
gNkCUEDTPkbUuvmXxRMIPbLZxinLL8ZTazD5wtidY9cqL5BTVcPC1KmQehZ7R5/TFTnH/yNs/++R
y57D1AheySaU5n0ANMbg0GAyeo+8ezUhBw+5ibyIwZyQk4eAaK/Yx0z3FPHmoFMgx6nZooaS9CC/
mnqfpQ35LuyKtpdxKlGxbG1jqgOxveyp7y1hb0Yis99J7RQGXLWiulKkJd/BKdKFIWZmzNnxdBEF
CJQBG2Kk9qV2kTA+VX6yGcE+2wyR7z97MCVHbk1C2H2N3J5djoy4Bztq5bkDK+ii3YqfKNg/G+nQ
PUhz7mOmonSTtWT4Crcafzf2FPtxSp2XxiDQCkcxexfBJ1VsWN8nLzJJ2aUeDLvWEbG21Mm85/4G
rsI3581P4+inWxdZUNtOBWaLbe8nz3J+M6RGfx1gKfrmla7cpZZi/Q6l7SS0PSRJOMS4xTV3FbT0
aTm0D6osnStCWYtdjuBIB4waS4gN7EQR/NhEQt+5CDAVm7hAHFWIoCLvNY0tB1VzC+SmCTRg2Ho0
couVud7jTmH3SKvVip5NHZWn2BlpWKC6fnUTaZ4m7rOTWxpzH42ku0QUHJIIFq6bvhzdC6La/MfE
RiIQdK/ZuVFUXsDlcF8q2+ZhpJRCYiBoh+CtOT8630GIH9UgQZYKUaHSrfQx1UW9Q3pK/ivrejts
/VEfuHDTozOWct8NdoUUWZIcKDy6fwpmgdqQuKAcOhXtw2FkZWh1Hhiqbpp8daOm+JbhU6aNbTp/
QA2j9c9107sBUkd5HpDBFfhP4TsipvRBeAkq+tZE6UZ6lYaHbZl76b4Ro3/IixyDbwDZiOna2tuU
9geKvgsKL4oQmzThTOl2+gjfSydUoHTdIX6wPZdenFy7HClzBfR9QcFKtrULamDjmFT9FwGyC8h5
ZHhEqIvY9ZGHMNOBUGhFUrfytkLnZIvbeXJWGdhpRYf8shT+tSEcbTzY/NgCCZluDKfNqschoZvC
Hv6rJBxL6H09FxusBZ7ovYVkE0DiJr4g8hhetjkk2hJswLvBd2BeQCOQctKiNxvjwGk2majXgd/F
m53ndcPO5Wr8XmeAxsqK1uey5uZYgW31x1eqvBpT9MmGCIQJYZfta9hYDDU4pAP4MCLIC5XX22pC
ZiMoSQzkWhjEBmPsTV8nSkgYFTZ77uqYXWXpqLD1xuyskmzqT/7o5hY2CYSE52liH2tEu8OgSRJE
mQEAIGVSPHujTvdZltuIsoOrS2918tlxhN77SBsKdBI/xZiEgTsJvvWUcs6IOLKCIYr/ep7HN9Tu
LL51oVncatGOV7eN+LlTCGHlQ9UGWSPz7WCcDoS1fnioPRgBHhGMK/5ATAgNAG7FSFPrckH3cPdp
Ah9x2NsBCCnbtBFx4H86DZD/oG9+OWNqtkJJK2jh7h+mChRa3iVgrmFqwTACgafm6NGSgZhRFj/h
IZNthm5IjxVlJkSMK3LDTZH8iXjTf5c27L2SSRaHjJX9nwGXZ8TuafIzq632WNgFsm418w7IcZvu
4bwrNiOtyq0Bk+6SykTuY1/UuykCER8cbhdJxAkZmksC146gd2tygEW8r++VjvjOqUpbg6zqwsYY
kEv1k9ycPI8W/pEFwh88G8TATkIi2xN1aXwENcP7CM7pAXd4w84Uge7t5/bdOXretaNTWByOfF7f
gEqdI7Jb2+C3sUwn+08dH+bYOQTyTCZIVjyrIt7psjmXfDwjjuNzN5R5IBWnMfcRVlsiQDeiQZe7
e9Z1evvxuy9cUObouUuVi0U8Ks/CfkkxrsboFlOSbpW1lkyycHCYe6rRUdeG67iCdqD40fj+BYj9
pzgI9rzuHPuZbUs5Rie39txw6ASSQ20P3ZDX4aeaZ+6HONZDBKl1Hp0SM+xZFf3sKgomn2p/oUy8
5oOx0ELzirNX+VSmEQJoSV8+3LA68MpXWmjh+DwvNoOnhGMsy6qz6TbjxZBNKrc4OvPP6Uvteb25
yeA8MpUuYkjK7Bchf5nynj9u+YXz8rzCzDobtu6gaJ5zkCiLVm4SZOU41tpFb2HczwvMsZ0RgZ0F
o1LTR4UwczfNdlE9vtEyXjnWLnTr/1SZk95qexZVZ6v55qYvPP/5ccssPff2939uEgXYuTV8Eapz
WU2PIMx/cZr46eNHL7XK7L6N+NkKxoeRORvqhUTc6SQ7+vpa9p+Thtsu+e93h3jfI0j1u/mjXqDD
yfh+cFdw26VmmV2uTVvChH/Ao33yN6+eyRrUvNQms2t1gT2qji2YUfb8GYDAznZw5m2iPaQjK7e3
hTefV4+xwVuW6h0Azri0B12RgZws19ybvf+gfe9cruZ+Z6at+ritxujYRJ21I7GOvwy6EIeW9nKH
hHMV1shXCl03KRBi4MrkURZAng3hKt64oD/3u8rPh7OooubBkrreeaxw7jsv5t9tkNLfbvERyA50
0hcQtTLYxbKbDAWClsyQ/poOLVLqy3FCRqOZILoz9IJcXZjnUAPNVzAh5SUJxrZz/oyFhThkaf3N
0n78WWYC/mwKZZetPYDrsO1txhIcskX9Ynso0wWycqvbOUu0HPddnR+nFCkNTUWJ3pSTM1yThEgB
UYkp0W2ItN1kdIDGYuJm7w802YmJsaeONFVQN03X4tlgEuWMdlYASe64tQY2hHGqghqhz1urwA2z
9azh6smJ/5yoHu6QqC133KvGDYLxUGh24oHGW8tLJGK4e3XxZTl9h35EbFLRIFy37LLskHTgt8ND
zaU/dOtMCtpDa9jptMIVxE+lDdmLrq8gCkXXZEz9vRwd+QT5DuLHBZJ7A59LqIUwV+OgBk/mwl1t
fvRGFBvRaH6QiWu2MTJhfk4i6ZCzMaGUBBUtcLNBv8Bve9w6E5Q4CL+hJ1yr6S+HWvLs+z19jVAS
2lYm9lSIgyzb6aTSuMc2fTyGDp/S3QBexkbzckT0QvEnxR34bew73Nx9mz1lnl1C1uPDH9wi6Xfp
+emGGIt/SUbaPzOkRkChhS/aupDanyfEth89/DXIoWE4y6x194rH/BlSvhYHnbQ8iHxA6kXvWMLf
ZhVL3lobugHsv+JbReoEAp3SQ1nO6nIkyUUyR8SbXyPOtQcBIM3Ka5QW0aFFkvoRAfS4UwwR+F3Q
dxh6xmtK5+zFLu6LnbKyYlMWvM9DkKhHOzRC5WdsnObkue7wOAxxG06OmnZKmqqCsqSBZ0YB5fN3
4iBoE8IC43/lmFIdUuek+uIPuXfPfYPtFtlKPyTcNv82yPf8NQKxvAcMKDPQs0gJwVc+vDiZjbQ2
G57UeudS4d33HWe48LSmDHgb1VegI/WpdW8jYILlMEFd7aEtPHsr6sGDcrCUO0jdnNA1KRyauYHs
gRS9BQutsTzYXVShwnfLcs1YrnD5HOA4h6PfyQiL7Jhj0l1uEBnt4pa2xVHEBTZRmQPnTXPXYV6H
noMSpAc3BtgDTTLM/Crd2ca7XTKUCfMRSbtUteQOdgm4RHO735vBwLq7UmwLLVADHZFqvhHNkgLX
PSTVgicMxxq7HrpHOcZyk/KpebxdKx6wUk0nNTrjtmokjQME05cYuT7ElkI3EB2oSD55vHe7AA0w
7oWT2sUmiUV1RLpvD/LkVF9yp9ZH3AjFS4K7/y7DnP0dMyw5uMm0Qd17Fp47NHrb1WX5mgju/tDw
Ydl2hewume1xmFdmt9SEJq575FlH6PJsgAwmE2MMLQmldR0QqzEHy/HG7dCOVth43XhQiA8JKsay
k6r0tGF+Yz1WrdAcajkj9qrh0xtEQ/rQQ4u4i6hm3wwKfT9jCwsGiNPlXvn29KySKPpiT1weOycx
QZ74bgmwgek7WF7wR9L74zVFnspDAkIBYuJ97zB0Cj4lNrq3kl58n9lJd/CQRRJmZLQONs/9kA6x
91PAxSKYuql5A+91CqKU2nEwVZUH08gmRfG+lCH8KIpXa4r6rWmpkZu8QIZghtV6h5x0+6JIjlFu
97i9MmvMwnLIo52UNHnNYE8FqTZYVpQPVAejXfU4GoLiqpXA1RKILYJ53E2HavyBlQDwssZ/EQ7S
Zworvi3odnqwWR0dC878BwGTR8RXeUCuYDCoq52BwOLsMDk8mI7KAJfr8eprT12g4B6yLRs42/WM
GiAtXgLXURvd0sfsDs7/+iWKbP3Sao3Vz87dreeT9JXZjQZLIFZnLqz84jR2/JjB12SX5QalZejr
sq9WjUo6XJ9HhJ/lDLgE02Yf9dnw6+aiDNyO1RArG4jTKivaTQWmAMlyhSzByDvkdZKCa2Z1e/Ru
BZZqagfUoWSjO5xlNRKoYQyI+JxjW9cWZm5Wqb3dZ1DTkp5/kR3Wk1Te4HxUh6GGZg78sGO/+9qX
3oATVCTgFWR5oPF78aYYRfm1BB0hRAo7on5iy9ujSB5/y6JR3Tm8TfZNVHRP5U1HFA8TPfSD12zB
Dcd9nDfpJs5JfbIBuYMkQaBP5USMoccU20WZP22UiuHWBkTV2VUZgrxhY6BPfTLQTQVW6773iQrG
AmuL5U8/ndqLfzBaDSHooW6If4k0VwGv97ryDcaVEVuXt/6dwlnq3h5QvQKeaZnfic5v4fDG/YL9
h5yjvKRT4HRYRXaocLw41gBddWSXSFkaIEMOuEr0AwK2hl1RQIkFlD3f8qiDlryyquYN84N9k8Sx
TnrMMK1ZVz5VfU2OUZpNO+j+XUxhM279iI5PKJ8ckjzRe5yWOoycit1h7rKHbPS9Xw1wvi1UdTLk
qigPABy7e1/T6iARFL3JaVLuh7EWR4h+Rpi2uNY1KS2yiVRjXXEwdQ4d9Hdbrx7q+0qU0QNi4qzn
SpHqtUkd/doOTX5q/PIh0RpIKtyTt9ga0r3N8vq2rbd38AaZdgOG5IHVzAYqHHVbJ8K2blha3yFP
Wnw3EhsAVJRDdqed3L80HdLnEhvyo2G0mt9dDRgNe3v6oBwECE2WAbQG7PxLVRTZmwLoF5Q+ALWx
ciBChUb90bNd55FLVTyAjSv/IGSr2HGhxRnSuCcI6mRYxizdF8IUd/FInGcwYqzfES30czdk7t5W
PR12BivNFRpfft9oZwh85rRv7SjIX94KcsIHD6FtovKYyIg9ASzw9/40jq+wFUHK4EDY787Nx++Z
WzuhaEy0QykqD2p4TF2QdOL9yqNGXVy4K7zGAGOhJk7y7ll2cfpWdnnzF9s8VPg+am9vMq3Lxy71
OKrUfUWePHhzJBDKdx0NahUDOoRVOTScWpWahizNVB/EXZQDOCrK5IANuwbu5bD8muCufm2M8pFN
aLV3o2IkLCrXeq0Gx7rvtQ3uEPKuIK8zvZdtM8rbUzGJdstsnfDAqz3Rb1vEj73CTrfAWC9KKMmz
eptAJP+AogVYRyWOYPvUsgF6avIFYVZAHgaIggUtQCpOCuQI1tp5zJE6ccm9hu5rTTHEZUHvoiyr
4Ekp4itsE1AhAY9hzxvhPigSqdd40OBADZ7pwpj1bugbq9tic6bQUlKOHQQR0MEAoPhghsJ/6BtY
/ynQUAHXD8UYov3831Ei+TNw6+FWjmlC1yPOnUROO1jOOB2f2863v4m0aYNe987G9wk5ihpm2oio
Tgg6bxxDksfxvUrtDI4HRgyorcDOGNbJ+daCNcST24MgHxLA6fdpy72rbyBpdSFqD5Fw2IZFxOL7
InHTq+VZ6W6CzPy3ldIiAJQ9eAEWB3ZvG2sLxysdZCmXDxwHzmuHa/mf2h41NI5JSQI2xA3UjcCK
PbeC4CoqYYQZ46j3qIcIHKvKUo+15SPENcGpCmt8U4a0G/eUU29PolzsKRurR8AV7IVIY220cqdQ
srLdjxDHByCyky5IXAvHdicp/7TlwB5SndjwjGy9J+jzNeKAEMfgblnhyxVS7AJ6Mk8SJ7kBwB+R
8pzAWKIev6E2GGAwfYwSLD18diOmvWPXiU3LsxchUKM45eY33DA/fvbCbXtOwawBAI/WgGc3GIdY
+jcQkYt42yKn/uMfWLhs/w8Bs0D0Fuv86jy61kkkyT0f2u3nHn0D4f4BZipT2iwyFnBg/4ptHzeQ
FSxs6Z1vjfXPg2ELyPzBUtHJsy2YQ7ivZZaugEkLAOGcOZlWFUoLA/JWlcWQLO59VZG+Q61AB/5I
X6pIrnzCwpiht0/75xMEDOFhApCYM0CaLZgEG+pd5Zpv29KgmcFWwGd93A0h7YUBQNATsJys70Uh
NpO95si69Poz3GqEBclYJwQisRz3R0qTsFHmvre7NdPxd5PLhW3TGXzVWnCMMR3qFFBmQdG0N2oD
o8lX7zvfNLisbb1xBZZcaqzZ7I3s2ufIqqrOuobxaxkoXJBcC8uRTlbmwcIvzGmAqaV7AacbcxYu
lmnTBri0BA6ZAiV2H8+0hVE7N45uakRPigqIWcT7dlPQ+JSn5oCg4nZr93wIeAow5+OfWuj5uVVx
linKyx68B9mB+dTd6xzWDWvq6qWH31rwn1mRIYpBjjbg+Sp6zhmqxG4NzX35uXV6blRs18IaHetm
s+oiWyT96jHYE0AG+HHDLCxKZDaji8TAr6hA5HUt2tDCIb3maxK5hcBIm8ymW25HOKMDbzxKUwNC
AdiNLJRBdQgJdTr3B2Tv3pfJj/pyo7XJrlOTp7gx6vFoKLxbQvC8M1C8SY0zbW/9HjIU8RPw14Je
gG2RIJV1pQ2WRvps0iKs2h6Ubumpma5OqzYpFocR/AqPfK56+R+O8j8DpCKkRKFfOCekxWR38I+B
Xg32vD+q1Bo+9w1zV+EsJixTbeGepgIxS/0xR+RuzSmuICtnkYVGmtvoRqgC1OVA4U3hwLlX/db+
QzxWgbZW2mhhIM5NdLXkIm7TgSHWHVCGpPqQVtnPjwf5wgSdu+ciE7LAVaQlcMV4qot20/tIEctX
lpalF7/96D+d29U15VbvTVi8uscstx4ZkK6P33vp0bPJmcEOxolbIGlxL75OSNDVai22aOnRs82W
tpQjWARWI7g3hy0cmIPUOG8fv/ZSc8/mfV0J0XEsB6ek7YOuNkFdY9TIlUZZGoiz2drRJsYtHwMF
CL6v+bYEVJF2z3m01qFLrz/bWhPWwdevdcgJUEGQeRjjzvd6zTN/Yc+bp4JRPwajJmrZCcd6iSIF
1EJT1r34HjsVbv7XKGstX2ahh+fhYDHQiZGJm1V69AaOxybK1g7fCz0wj1OATyHwQt8lJ7Brmx1K
RtnBx/Xo3ulwC83SKJMri9pCT8wDFBBPopAqmjgnIoS/8S0AeNRJvnHL331qpNqzuZv2bp6VpCKn
W1DcIF686ToUa/vfUjPNZm8bl7wt4R51qsuN8cBNy7/JyguqwvvckmzP5nAcay4A2Y2gCuf+tp5U
mEfuDmfbV4MayCf7YDaZizzLgFNhMt9y0Rt/QpLeb39as81dmg6zyQwsd5KVxq5i51/GCoDWIZc7
RMoHqCCtfMBSN8ymc6OtQdiRT05ZR1EjjbeFSXZwQMIFdWVFeu8juI///fcOwABXVMJPySlqcH6K
X3wZ3yf6r5TNpuJsbX98bzLcfkX896/UNG87REqgBmYpnI0Zgv585FCfEpiDvyJ0nTwmGaLpg5Gr
dAcuUB9aMkG9Lc+B5gCHBzVMKXglTbBIu4MAxjkiJJSBiyjqjbmVsgJMBriHZZ2ewA3jFWDJBgpr
MJc28Nwp73SN9N2g7cv6Lrfy4gpTVLURhes+Acb2Qt4jaVuTJvmCA04LPHMswR+vVNIc2aDUlhC/
cQOnh1smOLLwWtNFfmp5Aqkfyo/AY9uMHRAO33zxSBStXJOWuub29382ZweOZBXKrsiBqxSIk2rX
5k0wTP23AqRE05kVvGOpb25j79+foaJhdHTKszGHCuishLIBNNKVEfzeSn7r+dkqBawPIebVVJ5d
SEANzXdD8Rlx3+3RszWKTsMgAGFXZxk/CddFfsuv//+V9fbg2drUpKmKPEgKzon6YWLgd6iUNuzr
5x4+W5OqrE/iloNLFzE7IGkalvzFc6Pwc0+frUndBH1li9zGU9PBLN7fWi0EsGtO8e+GpN0aZrYc
jZD5pKmYxDGFvZ7eyLRlO8/OUI6F6dvGVU159jMfwLGC6ai1EZGpQli9ZRtS1w10nY2/K5Ox2tYu
rDE/9cFz9+mKgnNfSeTCTfH0QysJTUhl7y3UiFcG8ML0mJtQEzC8acGwBFvEC+v0GcqfbVn/+fjt
F2bH3H7acW1kvd6OaxmcditK39y6/Pu5R8+mNawLDScpchF9EFSi5MFp11pk6aVnU1oguZDBCxZb
ho2UlILj8JQP/kp/vrfjYYjNzaTbTtSdKm/HJl7AqcF5hRXiXgqJ2JO+XvmNpS6dze/W2F7OQAc6
tQQGpvICFUQwqDUp3MKyPddrRtoDG7dgsHapfsJFOixh6GuKYMQ2Y6UrnbvUSrNpLsEMTwSYRCfB
n434oWo/nIzZuGm7om5e+ojZTI9odlPEEMjZK1W9waabHWDzZ0cwdy6BtUjVOqj18OHnx4N1oUfm
Qs5mKmsk1sFRjTLvbCs3hG/mwVPfP376woCdyzcdC4x9kWlciuAPnrs/HLby4KXXnu3QDGTyBsYi
CAcYXL5DxeXs1sNDYix7//GbL/3AfBJbcMxOM9gEpaI7IPUrBiNH3KeOs/v4+QvdPJdtunIqCERs
wynuikuH01RQOfS5qHGZo/Inh4H5535ntlXDrV35SYI50YxDHSalvnAJ99bRUPgbWydPrxVvlhps
NrVHuN3nykXU69TAzzuz3WjnWz6HL3PGPtknsw08kQVRsFmNz4XuTxZnX3UX/Ui9zygBsQD+j7mg
3zuZmyAdWXUl3KHEFsqzVxCRV9Y+envNORfz9vzZzEYVubBlFWHxYxDOxLWFRFzwFUPZNFB49CAH
FsGkB/nG68E541Zcvjo4HYdgrMV76O/SLABiBFf6SfnlJulgtpaBXH8Yitz3t4rFKbhUULddrCwe
wb+0ElQrMqu5V7Cp+IqQzuTLNLnTnzhtix08kfpHKIfJyXXAU5Kk7LY9JyDcTd3Y//7U4Jsz6E2v
wSuNaHUSZtRBkjUXJcWD6zc72Xd/OU1Wfud2mXmnZeck+oZQnoBkUp2GwvoeZaD2dOaYDPohQ4Co
Vw7fesZXenFhRZuT6kGGBPGmjAxEbmQLQVQcOHrNdXLp2bO7mtPD9p1Q15z8qT3IVthB40ze505T
c079mLGscyTMBiDvC2lU/xh0v7NTtlYSeH/+i3lJYLQn+FH3DDxDFyw5CKlfo6H/NWr95+Ox9H7j
iHlgYTo6miGEQZ9cmKggTuTBY9GKUGLp0bN1xRGxttpkAM1tEOoSN9YEOZhZc9daapjZicEIRHIw
t4hPdhLvGHRYLt1lzueOhGJeJDAolXeyz+HPrX7YMDtHiW9lwCy0yrw2wHDFt7wBTzYK2R4pLvrw
P/24L98/RIl5VaAESTGv/So+ceJsfd5sZBTv+Fg+5GuulAuNPq8LYFNNJzlk8UnAs8clr10LCEqp
lfd/f/MW88oAcTgQobaTcBWGe9Cm6kF1CmJXkrs+bdRTM05oLpHY3QpQsNQVt6/8ByiAKKMAaNol
p5EP3WWKOwiQlVOuHEWW2ur2q/88HeLIwmskWJ5QIIByDIYYItuzDS/8NRDq3eVZzKP0iAJ/M61o
esrj9I5V+d6rrU8db8R/Kur/vPvgpGOaNFV6unGCXXDW3SYO2ORuQSYJSfsJFxLQn5zZFOacwKsa
3wBvm4k8V6N2wX5NJ3vlyL80HWYHA5F6lgZRP0X0nPPXm5y9jpQJUuTwYlCZbmXQLgyieQ1hUvVA
Ej6mSFSHM735Kvjfj2ez/373/k/JwJEFClhuesp6Aiq4/V3UiN2Vxdk1MCNppj/ZxI/pWnbxwtyb
lxGMw+0K8Q9YrCX9EnHQtIYxvkus/gLavthO/rTmerDQLfM6gkU7knQdGowPX5NanTh9IagedzAY
/Ljh3j+2iHkdIbZJ11JJUjg0t7952d4NtgjcDoAaTXIS6KE54AStV04uC9N8HqwoweR0pIeEmVy2
F7cBr1EO3qWvANx8/DlLPzC7ASQOjW8+FwlKR7t0HLfMfRq7Nc3e0sPJfy9S7eQDTUuNdRzy7yNo
JcZ/8NO1plmaGrP5TRtVKtLizUFIvLaqhZqgXqm2LPXxbG6XI1KD+r6yjo70kQDh0+TEbi4MjCfl
bkwa98LB43+MR89eWW3fH7a4aPx3S8Hk4f84O7MlN3ktCj+RqhgF3AJ226bnTg/JDZURhJgFCPT0
ZzlX+XUaU+XLdFUAa9bee62PTo3PyNFSkkFIAYtb31ugCSnmOe7FZrXe5z2CZfG/7wG2axloEWRI
j+dLaM4Wu0eFqto3FdQzl0fU5/3iBec14J/VfaEEFnw0yAEUkuCllEMWBdS6atX1gnP7/fPwyUFe
g3gNOzlF92WBBCTOhH8YzsZlg10/XfcLzo33z0vyTngDVMo5zJNQtTy5kVtvBeE/H1nw0Pjvo1Ud
pHPuUHYCPzZWNZbfSkagPe39drnjvvEKlcnG0rHWD9rM7oMgdVIbG7gN/QYf6180XzY2j7VHa/O6
6KXZILHNTjknj33QxhB8bEy9tYmgzepKeOMEpDU7wWrzSPPfUGXtz75bdHE22uXzvcjTo/KjLWwH
iWC0iw0oEX8wEU8eghcGYwV/q5tXGkgPs4N7XdWtgbbvXJjSt9+LaweQHl/3UeLMoF/AgmTR27JX
MDcZ56+G8L47PnuErUzC3er58jxYWSz0cLvnQ2ETcKywTrpblAt41AM45hvd8Lc07P/v/56vTeXm
XGGq1GyfZLkYZWSkEGI1riGSOjfJr6KBEILkbL5NoQM8Dkbl3nYGvF/y0Vq+wTJQRpVr8qT0IRxB
6ZlxP1TKjEdmvlsZwFt5s5ggxotmbxkduQfymO8ut8rKCNUZkUjoZK7r0fSIXjYSiN3qpwAiht9y
PKumusneWOo+P6GBh/ffpWIJcriTOCWucmb5lVV+GU2W/WQs/aNhFd95pR6bQpjnBXbD7Gzth2kL
hixxom3O9EaXHlTqYdx+K8g9Kt/jyw23Npy0VcNhPMdxykuPnl18q0r7l+jmRE7i5brHaytHKaZl
cRx8fpAhGM5GGam8Pnl+/Xb5+StLt+7NCL03o1DhkqMH1aq7gNyXG8MPz3ROrGlhdtNONyrdaquV
BUSP8Fdtk8HwVZIj1CR5OAbkBWi8rfDDSkfoAX6Hj/hyE/pyZb1BJ4uipxoqv41FY+3Lte0/KBDo
7JRJjqruDRZC+VM8IF/O9pd7Ye3bz4P3n725t8xyniuVnywa29W8N1GBV1C6cWdcmQJ6gH9wEOD1
DOz8bXecpikSVQNWBS6pmIaXv//v9fOTZU93ZjRHp6eZiR+A7Guzd2aImrIi7+6hyBtwEcug/K7G
EpY3HjuYacteUG+4RJ7TbkGo1lpQm+ZUtdnZv4ccRW0B7UdchHTD4lxeZ3bmsnGeXXuJNteb0oEX
iAX3YBiARQUvd1UJVapYNlpxbZBpc90beTkg7JoeWyBBaQkbVgu1+OHlLlp7uHb6Z5MFkOFI0uOy
HAF/AdLsuuoOeOv+d/CqwYaD23nrGCggYGmQIuDU0C3q+d842SdDS7depMTDda7l9qlzRvGY1tyG
mrU39pDekgfgxor7ZnZIBOOjIQ58xHm7nP52g9HNY6w2sF2A8iwxqgbCL+SbEj63vMTIyOnGBrMy
KHQLF+LXslJWnR7r7Nktv0B/Zm5N3LVHn//+z7JQOpOqHKNNjxYAgkVESRMgDFOSAcZcLPh+1cBw
zwPmn5d0gawrL0NQWJ5zQWWg8p++ys3Xy09fWXtcbV4OAnThGpnX41IBCNuR6qEtJzd00/F3AKjj
5ZesjG3dOFM4XQ5/W4xAarFbnsldy9qNObnSBX+t3v9pnaF1hg5rW3qEjUfttjsDFhsDKrAvf/hK
61Ctg33SEkhHsPuiiinySgXpeADHdLWrxrfLb1j7fq13B8PA4Uecvx8Gi2kD3yXRBF8IR7bo8gtW
DhC6Z2ZhIEAkmoydYMbBRWxQs3gifg9zWRA1P2AWUpkRSFbjm4Lx3O7yO1ea7f/se3xYa1rUIXBy
J0nbs6da9jcgb/6wDPP35VestNv/sWEKy6IGF/RYdQQIGuMXsYynZci2rFJXhqzOgvHbKptRo9ie
iIAEva3No5HXWxXmK4ds3cknGKuxyWu3PlWp5+1tBJS+0WoMdgI40ZhZjtrRDoSYsjY6ZG+Lems4
r40FbX9E5fRccgc36Gq8nao9tT5akyP+/ROogkiUWxvOSt/oudymQ2BkzhCk9mAcqXI7djuQCsyt
ENxKhZun53BnICVa2KGf7yg9uEzzePSrXMIypPTKGMi/LEZKvo5TlC4/ww0TZUrUHePA7IPYkRzO
CBX1H/wBZ+nLY3FtuGsbLOczvMFnTDE6TuLGsQP/dXBU4aGMZUF2ZOZga11+00oUQfdRywFkHCuo
lY8eQNCc/2a9G1G4J7rTbeF38eWXrHSfnv6dRpf4UPrgmNMUce8jzX+2yq8/Lj99ZWLpRosdMIMo
4U2rkz1T7w7Gnm7cu6LcX3762szS7gGscQvBiFWfnLytG7g+mM0zoTTb2YqcwRj9T6nqLrYgjni3
xJJtpIVX+kX3Xhz60YBvjqAnz+mNBFTv4cbupv4ZXsX0hrYSgSW7v676ztO9GCGCkE1HTXrCmenU
wa2Wj11odPw2pxvn6LU+Ov/9n021aFMCgHSxJD1R9d0omQzZoPKNRNzKdHG0I0cJOQT30g4A6+rG
8JYbmf4W/dlCzNzY8tY+X1vmrGngDQXeO6lg6AXb1bP17cvl8bX2aO0KIBB77+sS4DwhjSfLSh+L
It/CYqy1i3YDQPB69p3AxGfLV4Y13/Bu5Igwdvbr8revzGtdM28CGg7tiVcnsztEbvkBh+ZoIhsP
X2kYXS/vw9ep92HhdeqZ/QQq9AP1x405vfZobU6jgSW3KghEZgLhT9AFXTjBbPtyo3zqV4+0gY4o
AjQ34LMgeHo5yjtesjbKcutb1uK8FIKoIpKss8bbMSc8LEEnh+JaLBtJi5Ue11X1vFkM0L3B8J0X
OoeuHXwNinxH1bz3DfjsXP6Fay85N+s/k9nt83QYB5Qn2m71A5DydwEIeOD0B3sY3i+/Yq2HtBlN
4RnO1JnDCpO6McxMfgP/jetm3N8SuX8+P+C9nCRtzzp02t/MKpcwrvauIamde1+bz9QfZhfZYeM0
cu/eyH3Y1pOTMXk3lxtmbcppUxqO4L1bBQNLqsyJfNu4WWx+WxTTdeu0rqCXLty7DVjlnAIUszUd
9rU2/3P5y1c2Ul06z10K2FjuSuTOQe3waPZHTUEelkv37GfuHI0BLFQqCbfDnGzMhpXTqS6hT2s1
+1i159NgUvBb3HAQj9lRjfDVVzcwddtd/mV/bz6fBCys80T5Z0QtZ5wyVBJncqXXU7iEt+AHpAGP
2lTJB0TVvdhvkFQXUII+BfAAwdUF95dsbqsD3CJhdyrH+QvUsmPogdCRTFR56Fi/PMACaP7eKkPt
VE3MoxgnOK430H7vTNghngLGUZgJMUT2lnku5N9ZZcCQDbxSjDqAfh0KHzLbpDD8sbyjU+fDgaXM
vWk9cFnd+ieoaTBML/3s0R5K46c5lc/dXLQkMh0V7G0i248xH9mhEEMbGV2woEi0Jy6MzPrCj5lZ
iwN1HHsPlzPQH3zDTuDKvdzaQNHHWWuJuKiA/oE35/iUzYN6rMfeobAbNMnOHuRwR+A+eJciZbLR
EyuzQ5cXWnnvt57H5KkTv/vywzMegmJr1Vt7tnYGSNPRz6gj4YEIK0MYczKGA1/ZSaDSp45tjNi1
SXJ++T8jqYFx09L5mH/GaO9nV7EwDeZ3azbgQ8fS76VLwrJS8EablLNxtllZzfXaSYbID8zSrDFp
SAqaiiVZ5JsNrI/L2o0WRLkuT5K/5KHPJom2pDNUBMP4bsiTCsXaSWc6gRt5XFm3VGbZ3lWSxsVQ
sf04Oj6HOxIHAyATFjznLVitQln0upQ5xYYQkLgLlHyUE6HvptOQJpKdn3+zUx9SQTEDnc2c1PqO
Ezl7WfIalmWZS9p4YdzGrcMf4jbPzbgv6/qxPhsV8gZYTVyykIVi3ZC9d3k6nYLBFntRjAia+zU9
Aktjxlx1DW7TI9kz3jpvnFL+a7KbeudTiWXFQa0DiUVmVfclBAKPea1EbKeFBO6hkIcJ9KV9wZ02
LouehQE9e52p0opLj0x3xZQ7CKPDa7CewTxATUjklFZw53k+9B6jn98Ute0cYW9ZxxUCeHFlNvPD
2PUUykeE8aD+KsAetKcXQmEOYyhZxujYnzJLm/0YsOsKbTxD29+aplScwh31lJVTXGS3gRijoNhK
OK8MRkPb3oa6B+PBh7gPNpj8vstt/1QQvp/NliU+3NU2LgyfHy+oXqYCHdtctk7WJGbwM8j3uOle
NZmoXpdSwsYTmJcCPJwRouAG8wnyVntebri8rhiJ6nUpokv9oZWg9YGNEZZigEN8FUo5xJfn6coy
pzuglD7GbwuP0pMRuB8BW54m136fsn5LnL3Sw5Y2fjqUJHGASPOE1n2cw4HVFjM2FR560txd/glr
i6g2iPxmtOE17QFngqMdI3K5C2wHDvH+W7fUd03fW2Fh5hALl8zaeOXnA8rT65WFTUmeWiVLLBee
uT5/Wspmo0PWHn0+3PyzJcwzT+sMPpMJpRKgz6cRp4nL7bT2ZO0atLgpR9yqYokM5BOdA2SCz7an
1z1cOxPlpDDnVgiZuEuC40G8VO1GW6+MUPP8938aZDByixDPyhPIlZ84Ywe3z26JaJ4uf/ja48+t
9c/jDcPheddhgML68Zu0y3g8Q+e8xrkyfq5XJA8kt4DtDqbEp4gmTtWJSn+EP1Jwy/x8N7PU3M8D
zKSv+zmW9nOWASrcwskxMtt3lUG/RKwDCFLXXRj06mSLGMLIpj5PiDTHfQXf6BhXK3FdHvvvFfuf
viAm0uIZdFGJW311GInshYeVCuKcv13VOnpdMmtRUNbnmAJN/9PMnR0x7txZbgxU++/0/+TMo1cn
5/CYdTvhpCfDIRVOACJID9wdAXCdwX+8n327+1OC1mAcpUK8F8LwzIXjUtf3MRsN8mTLZf5wG6Py
jkPmtC/jMrCPZfTlNwmpaQJ31uwV/tr0o+iyKq4HNYFt1Nk1SiJRlHdD7d66zdQwP9aoQ3qcu6A9
wT+RvrXYAPeC2zj3o1Z6LxAzjaZJ0B+ZKfyvftYL8IdZADN7j3nPM1zjvrbVmDZhYbkcaJ0KeK05
B4MLRlTFgfVVE0PoR2AjZvGEmaz4ippyujOhUdqB31gifbmI6dbJs/KQNk2KQF26HKSJzRJXvi6/
haFu8GwIgB6BAW5vFgEqVCAc8odPEJmHsm2Nn8CDdQ+5X5IshN3scDN7rrhZaFUfe2WIXSk778cM
c66HsvXdfeuOPoPllp8mkznUL00l+8RuJAxyPGgrixBeuNUTzJe7fcrT7LUcxgo6CtS8Pyh4U++o
0bl/qqBBnkHWDnzYA/x8CkPsEHZfXUx7PuxNF15Vy9RksGFm00+UeokXcxpTVHf5bv/NWSx71wkJ
Bz247fv1LdzF+ke/Zfcu7BqROQD2wJ9pcwt/choiXtAjxe0UcQVhHqz9SXWHv9Ux8NVORFnH4EEL
0mkBE5Wo66wh8pHwuUWl2FKEqvWAUfJ6L5p7oXbQ6Yo3Gx66r0MxugfV50tcT7SAY9II5oCdGgyR
QGUjwYz6ot4FWcKCk3mIQkt6XIjthp6LavM8p+kpZYW6bbo2/eLIJT20gH+cfEzGQy/mJZJn5Jig
kx37RRtE2dSaP+BbP99VGcBSPVSYL6pbgr3L1QzTVNv6gToU/2egmHzzYOW2I6BA/4SZEwB5iCIu
ES4CPhgK1vLLCIIoJWKIAssFA7djTnA7AfoNbtDRylUZchm8VAtc+pX/zWszFnEweXc9R6lGT93E
LbtnK3PqfdvYzU7QdgL1Gnh7e2Ri51WF+X3A9W2XV+X0Kj3ABScjQ6OWdX+YR987FR0A1101eTtQ
oVCZ4TbykHtjHzrFWAlUPEwcrv+qvPPTzN6nUAHsszRrvxQBvpmVRY3KLVsYUU9QIbAgx3TPCFRM
cIzkD7XZ4ppMW9AGfTg+43Is4dsUQJU5AT0XOxXxfo2IyENpKWDKUeVkgrv7Ik8WBOxv2YRuMlCa
8ujavnMwJ5YmBZLJEXFS716ZnvfsqAYu4nYDJ10K7Ek4MdRJMymCODWDEdCZADQvBTBy3aMFW6Mt
Y9UC7kQ9GMw7qUH3vAVSELcUlCNErUC5u+83/U5VFrOhS1ag4rV2ZsUBt3jsCvzXXHhNQnwMasbr
NKoZL6Hxs60bDw7TMUXl603J7Ok7HHEbHte2Kr+JrKgSCsTjM3Tt4qYzmvydLkH7A9O6iYI+6yKQ
DswzkcDrEEjgLaH7vjZpmC8ArwP24DQPJdh3UHIBwZKFjUS0u4AdqhGJkRkqombtVRHMzesn2C+b
5Y66XMBj1KJmjHqr+a10p+oOnsEY87BtX559IehNUdTkRVmOhXo4yzBclGaZ8L5yXWAX4CWafiNz
CdP7NgNOl9udepB97kMXZS7BI6YGDPwdpxiw0jhlcUQ+0T+4akTOY26XXp7Ag0BUwofY4l5KrE+Q
iynvUHoVGx9aQ41hnQpu7gSp2ff8XHfeKd/GWV+RCfbR/dQ2cV+0FUxVUPPbRmPnLU9LPaHArp49
2O7mE6v/XLc/akdEe0RuV3TNfJpM+yGFeDdcavYVXtBbnOLzgz7bIbVjIsADKRMBcEhq7G+DXkQ8
GL+RtHoxcfLCvN1Sza2cdXW5C/GgqhgcBFbmiT05IEVnvN9Ks6yEGXVxC2IPRlf4CDMWlPn7rrBv
JyKAaacUrs6BOBLlPjipvKo+herSAXNArKaZuzbp+AsKqHcWeSjdrUTXudn/vzuo7tuDamMb2ZG2
gRtD1/zxcbw7DY7VvTjNAB3mSLYA4Z8fsqmuH8iKcTHMqsQFHKLvzq++jvzbCFO5a0Yt1Z18KFjK
WZapOoGVxQ6GnnJvgpUXgsOZb5yqVyoGgGz477F68KapHfjcJGyeAGmz+goB5rx9k4EyQob151aK
OlkGxGRY1t3WpZ0dWjUNOzi7w3tccQhWRrZ1R1zrNu1SjW6C3CCTVZJ35KHzsNuZcMIp/OEVGNbH
y41q/eWHfTY4tHs1geUOnxoTkC5sgC/LKL07OXRpHw0SwToFAOqErDECank5AjiOIrDgazen1ovN
vcANDXcavw+0oTV4rUt939e4w2W+qJ4dACmd2OSL/b0KfL/CxEfgPOxbmJGE/eIBLwRaEArlATCt
UwsXVtvxX0u6jClIJ7V7zAxHvLfCgeM86uhbB5XGVZuGMwzkcZhwA7FDTGZ0w8pO68eRmPOTa4IQ
lEMXSkKrNLO4EPP80QJlYOxIX/nv9gz0WDvRdGfYcGs0kYn8XirX/2YqlL7ekK7s33zbb4Bf8obl
pW3gdLvMhUJY0eh2NXDVB9ECpgtgYp3wOmsfxhKlFWSuOjeyQOqZ42IcXBi45DDsr3s4jSFHYJAx
zseevOeGIkXY1mS4EW5TRszJeBM34A3DnBx2eU8GgXmUqujwalaL+YV0PlABVosrhF88Dl7rAD08
BhFwW9Yv+DAE2R5MB7n3oLJ9mR1jeWgLoz9UVo2TE1MnqbALViVs10yk9k4IkAbH2gUL6qx7C31c
xEJjaOEZ0fkzYt/Ks2I1FtVj77iAkvmoTEkJIzcVoF1wWnXJ3eD2XdwbsvnKJ5Xv1cL6h8Wu8v3o
mfWeC/Kdd3mzz6mduiFYObwIe9XVYQ7SQRSgYhCU6iArQojA7UeiMJdHZrcf3Ox9FOCazHs0peCQ
mPWz/zD2llOGbU6y+yWXFpg3ZouGwyEuQdytu7dwqkcl4lzfntlVRWg4WKCjSTRlHmW+NF8Vqayj
m2ZY3/gSeNmvhgn3JCxUmEPV1CEaXnijAxhQnX4sElxUvxqcyPGdLiIQfcQE9ArcUoLMuDdmJ8D7
JRz7cUX4YolAHnhunfEIjjj1QWMmllqc/VDxM5IbvApjocW+lwY7YlQ5EQkaccjtrozy1Cke4Hma
RXSe+hOudSA2n9moLlC5d45jWTdtA5jLwojzALhrWoPvPGfJABZ3BPaJdSdbG+cY2KwfqDT6aAp4
8YF6cDPC4QmQh7nOQ3vM7Kca/QsBrfXQSQzTcIDVrAxLo6UJIBviNp9TvgN1yflZtZMDTtFo7DKF
WBoXPf1qu25xWPqmgPYSJ6DQ7+fhHowsch8sk6z3HkwxfhQ5ig84zp5vxJN/nEbym7YDrov2sGS3
HGnu63Ru78BtmN+WM8+1MXEFiTKpmheSLQESXqPABUUibH9wU3+CoAPFeWELJIW7E77fHhrfHPbl
YgMss3RYicsyfR2LdLqBM68lkXwjJhaSwGx/mUHHWdQGDj9Qd+nseMRN7UtTN0izFFbZd6ETFM0X
nDxVf8YrQbEggeK5LcHL/sgCoFiAEnHMyISF4j2pXPy7BICMRY1V4Jg4pXJhEPMENZbGrET6wvBm
88flZXhlqdcVFb7L3WkpkOIi589ExsZOnbCUZdRcY5sMZaIuq2AK4zE1yXTq1ODiktkZkVVNJwCp
X/0M+PHLv+PzAxnVpWXI4sBhu8PBr6zkszuoxGyG58uP/pu6+mSj0sVleTkF7jAivE+f+lt2ECGN
9iI8FnH6FdqmLraf1Mk7kZt695KfDm4R8vct7unaz9IOzHWHcp5monVChzLqoYN0tk6wK0cmXWe2
wJEcehEkXpbBeMmHFAY69l1Z0T+XG+3zQyzV5WCY19Y5KNMmFilv6FhGqWk+F+2w60s7rHr5NTDG
K7v+3Hb/ieq1AY6waCNI6UW89ArcwtK5xqIfw9fX8oxLahleAE4T9HflyTTt2AjsJ6CRblTzowOe
+7rmsv77G8pZIvvNG4nSPOfYOlUdIs723lvLA2wJn7ldP2alaKLLL1vreu14x3HZw9au8sTHpvl1
YNR6z/qmjDuBrfXyK9a6Xzvb1ZLmASrd6wRr17MfGHcDCd5ra7ipeg6FafdCsy06wNoKpk2RfOqq
lmXlcgIdE9avOKC12W4ef7I+3QhKr73h/Pd/BpgpXGU4Mp1PqLQ+zRm4l3N5EKR4Nss6vtxen99b
qa6wMo0ysOGSVSQt+ICZVcaWPAGWh4hPG9bF2+WX/E1pfLKQ6SKrwqyI3VXMSPoP+6O7V1/4SYLv
2YTjx/xdPJyCrzggG98uv+3ztBn1tIkDqHth9SDsJEI5qGoI+qYmoTOZ/n4Boepk8qzbyQKVomFZ
TKTZA360ZUa7smp62mxqi8LCXtt5OEHUYKnYB5cXPy//qpW5oxurmZltOXkg6YnlH3ZwnqbvOH9t
rGRrD9dmDQLStuxGRU9WvYBiXv9eRpOHWXedORTVhVb9NKW9NXHvJBxvuDF9mx5kZzcbWfCVMazr
rKRdZxPJUUvGPdreQMHBH4GLQlCqgXHvCMn9b9CrtgI9K6NLV+zUOBiNyAjSE63SsJl+Lo3ANWkJ
Fcsjm4lwJh3ojFduMbqIJ6Nz7jcSiSOGUvoQker8qwUK1/fLY2plfdFFPE1QDUVeOPMpd34tpgpb
BSSrNMOg2VKVr0wIqm2RnPkgv9Qzbj0+/1M59ndnnjbym2sdoU1zeFIhVml0SJ92ReQoK0E8/GkM
FJI3/AsqWmJvSsEr2bJOW2srbWoPnt/h5mXMwEc5SJ100Yh0SQDHegiR95e7Y62xtO1RLoAy4/C+
gFJFccJnLEayaQtosZLDo7o2ZIHh6uhmdp1MjjPuUrW4kZh60Djz2blXmRCx6EY3Bo65/lab3OCx
j1uKHbqC5Pe1h4xXVU9uiftT1r8Pc+oc07SpE1GI4mN0Zf2LlP51GiMAgv+78VEifcMTZpmoADzT
qZl3pITh4eVmXlkudNmggThnPlmkTs7C9AyZjKYiYZ/n0Xw2Zm+3BBcrJxFdPziBQFvUizEmVW7u
qVvDBlhF85jd+3lxcozpzXDZVip+ZeTosjK35gPs/LGLC/ejs5MFAo/LbbWyMehisnbqbXAOzkHa
qTjWTfc6W8Fh8rc8J9e+W9t3lGFSYAYZcsXMQQmc/8UyxJ/LX75Svk51KZnvesKvFuqfrHPeKkM9
aASjiHJXEyYOiO2wA8QcYzhXiG869ZLuWj671x3cdINLw678qQcjDIKFczYjZ6C08/GxMBcjrAq1
cdBZG2Hnv/9zPOzNZuqZW7VJg9hDPTewJ5qOcBHblaiPrf3qxOaN+oW1YaAddZHZSE2mcBFVkxvb
xXPnKIDNXy731NrDzyvuPz/DH21V2YWP+cj5GKUdnNUgyn9e1JYs7vMJ7+qriWIl8jy2PSZcIFAD
X7XJ9EJeBeFgjJHTy+jy7/h8MCOH9t/fgQxyG1S8xXWQ91+JV+1dY9hQUa09Wtvr0rHkNenqMVn6
4X0QgEWbW+i/z1vf1ZeOpSaI50JfjzIhBVCKlRkotwADOGwgdLtKaO7qq8iEzchLiVElhuNGOQlu
/Lp/zCCvva7htVWktbwlZ3Y6JGKxb1RgxSMdX696tL6IwHi3C4Iqkwn4vAABA5v76gddsTGtziP8
/69Frq74a13oZwrBUVsGlZfTNLsRiGqGwyObthxrV0aOo81ceCsZrlvlFeqa6h0i/H04cYT5rmsd
beZmS0VHkvMqQebADhDpbq4797q6km9k0IZ0ORvBJxx/p7XjziHsiTeDdiuD3tGm6iI9UwjDHxLb
bbo7OS/8C1LVqLBpKd/YAtZeoU1ZMSK1ZoMZkcBr+92YeCwx1UJgWLdSnGs9qx1IA1Q9FouZlolc
hlsomb6gkOPXdf2qHURJM8oU5hUykRSEAQQG+q3VZu2jtanKs2EmRYcnZ5UVkmwOm+vMLKAI++/q
288EeGYBbgjP3YQtyPz2wauX2bvLTbLSnbqKj/W2VwNKjREzIEJvpK+gI8Yo3thy813Zo2xtnoKI
LWgzFVOSTtWupL8BFUWgLwMCFzF5b6use+1XaBOWombYo7UcEzKN9wNxDkNjf4WjwnVjXlftGUZV
WUvnTAlqZsOBWQc+nLxmS9O19vHapAWhkKsc+vYkbRvQtk3cTQBcvyUlsqfXdbI2ZxsABWsbYdzE
PFesFDSpjeLH0jYvlx+/stzrgr1+WFJvaPADRMoegI5HNoaSO6SAT14xfLn8jpUJpsv2Mp5W4Fq0
Q5Lbtw6pb0Dy3l9+8toI1aYuQykeA01zSGZTvAB2se/86Vlk6ibFZj7V81ZJxef3eleX7nlwA0wl
MacE9mp/8oUdu7kfQstmD72A7ndAiFoEEIX2fr5F1VsZWbqkb25dYcMIckhabDyRZHhfOgxmKIFo
3dgq/1qsf7LX6xo+DuoAl6oXiePJ5qlQYjplQzVXcTD0KJ9mApvD+DQbKOWF/KYwUMxGzqekbnB5
aLQgLUSodqznMKWusSuVlTUh6UZGIzaX9cOCPPWPzDDGJSqg6Edmd0DVH2RY4Kr4lXvl+q0XAjfB
qIBRmacksOQXswoeyiV7vjy+VjpB9yS2fBb4yP5PSU6sRyf1j93gPaWZG19+/OeXJSBf/rs/KA/l
jKUymsQyhrfcDkAMTu+r3hvBhkbu2XaKX9aEnPHlt638GF1JCTV8QBdOp8QE6h4lluZrgyR4aMxq
d/kFK/NcRxPj5rxYQY8XMOfJg11K8fXyc9c+/Py+fy5jrj0zgtKOKYGgjRW/xuJWLL8uP3pl+dPh
A/CchmXG0PeJV1hNG5qCkzYUBvLOoWO69V1aDcZGZ6+1jnY2ymyUQS7eMiXZ4ofdfK8gIr38I9ae
rB2N/Ml0YdCMJ7f1N7f/iWqo656rra60I7khW4x+ZbU7FD7e2dOWF9dKu+uaHhKkvFx8NiWlms+F
fPytr9sbl+Vw1OmuU3O5Oo0gdyevnQqennpjiSwTglWIIa0sP17VPDqKwIRTWeuwrMCJFDJeTy7N
LfIVW+4/f0EPnyzOOouAIaFCp37EdK1G70ByBfiGb6DuG9iGuIQBWMhUOpKQ+AQAy5nD2NQCF66k
3AvlUPNwbJT8Kl1ZxFC9wmUxtUtUaRsQMHhuijro0W4eAqesrhstunQoZ23nBKqfEkM0zVvBg+IO
/Kn+43Jjrw2Y89j/Zw1AuKrnHcuGU1C68Hxos+xIpBri3HNgqMNbsbGGrb1HO26h3p9VfY7NRC4K
SlmvvMtZ8Lbw1o4B/5uvfIu+FnQlxKjONCVe+zR4v6u8jVh3tJyN2MbKgqALh2SNWviOYOiI9jcr
fgTgdF7uhbUHayuCYxqow7LxYN9NcAhARja77piri4VmhS9WKOKEWW/1WhimQFl49lyk7ttVX67X
KEPhr/5elxLHAJg4g9pk6867sjvpFco50EtFJ6AhxBjscDMqapQnI3p/+bvXnq6NRxz75rE1UAsx
+f6un1loG1aMsNLlp6/0p6GNQ9/0sp4Y+HaOQhRJ7uZpyyBzZR7pUmaU4hGyKAnRAqQvBijWSna7
sXieq639dK1ltLE4oA7RFWcRJBU2LGZuzRY612XjyPF5wzi6iBkWdUv6P/a+6zlu40v3X3H5Hd4G
OgFb698DwmCGwzBMCn5BkaLUyI2c/vr7De29K0Iazq5qX27VddksycNB7D59+pwvNF2LYGb24EPc
kHPiKz/fsbA1ibmhgM+JHDuJGiCwNtaeCcbsUN5bkFBe6ujMqDl1+audu9Og9EAFCg8ylffohnnA
UJ9pcb7u2n5cl9gaI29DXKJK4f+ALW+UMrceTXIktDEf7Cjho0mv/KHspD+KErUCu2R9SCBE7gPi
kPqxVZlbR+l2bzl88eF5iR4H9lJ7o6na+zxeGre328Yr5p57iV3a15zPICpAyNUEz6YqNlEe24iU
5ngtQYoKLbDDQDhSzM8LKJ5Eya9hAeFG+nbBISmkz8AjHPYQ8i68Mo43kB144PDv8Ci297/4olap
G5ivdX4Mqhc6uud9gqd5rv32Snn92XtazQ+ZUcNZ6OBcjI0bv2RHn0Mv+9p+Rt8nv84+Uw0LeDd5
/pVAwtaIQ1TSdZdrnAx0Rbcw76PlDI7i53GEreGGwK7ottc5Rlt6YSfQA+EF4NC5W0yD//6l/3xv
z9YK9rZOjbS3aL6XrXppB3IZ9eouMyx47rWA4qps19bGlc6jMxPoxNxcYw2bfGQwscLcZPNnVkMJ
9VzI/XlAZGuUIeglTT+CLbav7MoJqNUOQPC2066o6LmKwam3cbyn77KwegR+l8V2ti/ghzzwYtl3
9dR+43YO5xlkMWdeyalHtFr0YIi1EFuAANLBCHkanB3g3Xfvv+0Td7Am4ZQwHac2JHf2UB6hbu60
923VPnSLGQxT9UsbA7Ym4DS5TWZwY9u9wdMDb6MnwzonrnGCJ8LW9Ju5xbI6iHrYTzZkpxuWsWBu
csPj8FtnLmxDclBL00h7nUn7oFu03MwJyCquiLIpgPAmtE7atn8UrC0vZZoAm77UMFWIExJAu0vd
FpTXj4Rb3FdD3W/wVOpNP8+2j2YlWu7aUpvESZpHdbTSoQLYMtcAbyD24sksv7G+tEBKbQZYKphy
cIdUTDdlNOtggExS4GDx8Dg2eVbxkUhQ0cIhF9IvFk2uoW7U7CrSxxtW0uzWbBX5BqpR93HMuuHG
wjHCtloq0E8se4u8JXKdlPKbGMQZ040X3p1Lcn9elWFrt+EKCPbUAiR9n3DRhSqeusepBsmXMexM
zajM3WYE1ca1nHb81Ym1Wgd6Q8Hl3sFWe2pGsKJBZAD8/9JapifY0f3asFybEwxwgW4GjZRsNtPn
xIy/LIqeW21OpDVr5DxW51lAmSvf1/PUe4WhH8ol28elfBj77oq2wy8umGsAPYG3bSHbud+zSfnw
httrm/xazidXSVMHjovsEwtbkLH2O/Mzic4sjidWmFfVpu+iplXqEfZyRrcvxGx/zWmbbIaE5/th
yeWh6mniNelsgFImYh/yKtbm/VB3Yj1Yw2gHllgiy7GlMiormNtio6TlqrMiJKcSjDWAdpjFLBKC
9lPUHWn6VW8MQQvRkyuwdNJtF5VwdScwdVB2X14vNJI3pTCjMLeS4naOK3WdwUjk8f17PcEZZGvY
YJo3MFTjEv122tfBUJjZVWkWlceEOW7nkgnfQDQOql5WQZXTPBgTw9zycSo8avbNX0rLIijGKDuz
zpwIImtF6ryBwytIVN2+yXqQvjtUKYSwtkd9Hs+E6ZzX2/XHQbcvZ+6fHtfGn6R7a4RxUVtQcmTH
7nR1VAyJKL8Esxm61MAILp8IrBZ2dez0H0k1JEBMSfEEYcYk8um8GKY/FgwMm6WAAAXNqQxo0lV7
EvX1rrNg6dPD4seHUoXcgA1TP8FucLiyq1gGycL46ArC4pvIHNONYTnFcz4UovJGNvMd6GpQeu6W
FK5AswGPSODOIDAzHUiv5WEuHchKzF0f6qmYW3RxDNvnnZ4/x9ppDl2VgH5U6/FDJJLkMZZj8mJO
RXxVNoMNn+WahMm8KGCmzTy95E613LOqzALR19Wj6NAnVhgVX21tSZDfGjO7Q5tj8mAwMAFWqua9
mUt600FK3U1RK3NNqK1f815BGaBXdeFXkIhwyzLNQlSfE4Arq+t6AK09KSGnNBIhPw+sRN8DBN6N
7oTh990gwqGA/JGsze7TksDxL89t0+M1eO4zzIAuUlKUHnaBndcmvQOZJFgQwZBwuRpjaXyVEbfC
WIjIN2DdeTnCbBvcMTz7oqz5Nga21CsgWBIanTKeSQtVQodz5YP+BhmQGUqoH+y+NTYjGJmPsuKW
O3MCGp4A8AcD39oqYir4WfHeG6Y0fuyhsBCIsZgPqAjCYpOY5SGjdPBSZ9AhBUXcB3cuCppKoSqe
0x6UNiPiXj4Py76kzremGsYwijJodoiquSy1M4ZykOwW0JT806J69ZIXFjQW0pGkeKrZOQvHExni
2iZipJQ2dQWdnzEmyaXFa3rFI+vL+5PpROBcY7NMs4NEao+tn2PpG+xqHZBFkw0t7V/rxLA1KkuS
sa2HYnIunPImz29i/dWef22/tEZ4klJQ3c1lt4cPvc8d6Wrweifoq4/06f2nc+rRW6s9wAyxT4j5
d/tl7oEMSlJnhxnFz8TNU89+lQgNYB4OFbKvfc8JwL7cVdCGMifuvX/xJw6/JkOkS85gq4z0ObZD
wHhRN8L0yB7eP/iJJ7OmQzg9BHQyfkwc29Sl5XVWnDnwiU3L2mCeogGLoKLzI+0KcPimU+rQNhH5
phczvoUNdR7+0h2sORHJEHes6go0nckh08ovYnrmwZ94Nms+BJQt2qkbum5vk21JOxe6kO7713wi
9VyTH+ImmdnooEKgMoR/sjOqezVAbShLgwGqJe+f5MS4WXMeOPR9+BShtdlBTMZQQNgfUWuofL1/
+BPZwpqS0PFFak0oEBK941rWlZk+GCk0iIseHI7U1ek5sM2ph3XMHr5LRUeTMsjYYvvbd7DUjXY1
CmdDn3gL1GdTdvi1u7HenqSrlBVB3qLdE1uZKD/MyRY7S2dDjEFf1DntPkKMxvaK2ImDXzvjKmqk
w9B0YEJ3+7FJLxvTfkBSfak4fDIyhf65MOEqLM4JQpwayqvCmmbz4FQJYohRV9B0FW7GzkBqT7yd
NUQbkk0zjQxMP16S/gql58aLOo3lOIIQxBCTbAP6g/FLSG22dqdYiJUMvay7PcymlLdEKfa10ZBc
2BKEZ7MUEPLhXfrJnMpzg+9EGFtbVWTSKAA4QGwn8VheW+hhHlTVLpuhVJZbp2fdF0/MpjVA1qib
WhpTPOyF7dduPwYLJJ6D5Carzwy3EyNgjZE162ashlZhQ1fNbm/Wrpm+vD+QT4yANTR2LgWk1AaM
LXssdqniuySpt4lVo2pTmbVfR/2ZE50IaGsPDMXs1LAi5AlMZhveHaA65Vs8fP8uTu3G1lDZhhR4
nZr3e4h2TZCZMqctRRv7MpNztUsXo3R5h9ed2UBc9pMjDnUGwQqDgutZt+YY6AHyKpLqcxY+Jxz1
2BpcK7lCIwJ6QfvIbmY3i5Kwr6cgV3h/8Ez8XBn1g1EUGxN6B6DqOpjWS3Nm5Tv1pFch17KsmSUU
k3pErkHoAWLLdvlrJR22irQ0jif4cWKkt/rZTp5ocgYEfuqaV/EUqnxjymjU76kFpXP9CKdBzxzP
QRpPTZ9VAIUiIszJKTRkhyYNiDFtG0ienBl5J2LMGnJriWpuLWn3+0VD9x58e1juwMd+T+s6Pqrk
VJslQaPW0db81GUGw+IAzfEACj/pbmbp6KE64bjEqfog6worTAxVPr9/bacubTUQTEaNUs3HbUUB
OyBJtjzPPDPfMmL+2nBYgzlbyKkt6PxhUucXzeiLc1jEEz68bI3gZN1sOmmHA/deG1S77E7thwfT
L/18E28GV/jjRu+ci/aBXdr7Jiy9c52AExBFRldjpbCaPII+JDKjS3pjh90O6pOb8SqPXdjOXlX7
dlPs1GG8TPdlYO1hKB44D/pMd9x8xXf+pKiyxn1mtljyeIjzvYphLOxNEcRqat4/TjJVJgpHyDRi
CHYfrKmOWhcSpMBC0gm4sXlozc+GMrjticHqr+2hZJclcVBlN5BIlt4CmAkFxoFl14NhFTA4ropj
iahQ7lgz24QWU+m4g1wSryVpBUrYQm+nvAD0h8VonJI+AoxnQIMqgg4hNRksz2o+3QDDPnzQEIH4
5piRuqpEV39yjtLqHBZaGwEcqS8ZtoXcUcO1oVW+SaF46A6AAjyQTg1ez+FQVRx5YvkR1jrxKd8U
hEwo9Yx6G5F+etQDDIxTyGkGCXTFvvDestFdZKK9SudKbGSTzVeVLqzAZo360kDvR7vDCI822H8B
nJ7VVXldQZLkHhQrg7gZp8ZTZDTy0qohwqd4AUuwzrZaVy59/AJ3bseFZo/xSLXqrzMBQSRj5Mrr
q+iZF9L8SGNLuXUULweZmTbcHFDLWSgA6pM5pHAWy+cRYpdmAbm1bvAXXXWXBlsg0mOK3AhtMrR3
M/r9INux7qYQ4/hR8aWMwzke6CckeZEbEQtj2gCrpKljsHg1iMnTMJcfm7KJNhrtvGub5WIvoVmJ
Rojh7PJJUWgClVCNamGlG8xZL6H1kSRAokGNMHJnQXt/Lq1CuFUDPJPbyXoIhjSil7ZBzfuqombu
wiLEuaBt/VGNCB+IS+C37DkU8S7UMkIU8/3IdCIgr4kEMWmYCfc852JKH6e8CdJYncmUTiwkawoB
bLbhnWHUzgUsZVOXgZeuM/m8tL/mfcXWfkBtR5KpPPZq5mQsodjCP2Vdm5xRAzxhlsrW3IE0U+1s
ddhWRIIyHx4O6mlJuiiI6jq7iApYC6sINoOzOca+JqXcYE8+eyqHGa8umHGA3UfjpyUWItJOYCTx
zrqBZMY5A91TC8rxdX63mav7odatA34GjCUi5KJpWKa27Xd2V/txlJ55hScGxxqIzgzQsJcGkCPb
qVw7uY6Kx/dH3YmxsUafczVpuxk1rGhTTAJYHzy3CYZ80sozy+GpNHSNeNY0KaOxbegFhOzyvU31
shXYz/iLgUJqCeqiNtMYZg8lqKnQWrNH0DwhnXjT5f0UUkiqhYb6xTRwDY6GnlYembPG2rzskvJD
XiWuEmf2jScGwtpmpEASOENpO91P1Q11qr1jT7sxN0PYqpwZBK99i5+thKvkBa2xKdHHUTBifj1A
gyu5rKLC3FVRZWxBP1wU6AmSfXG6dnnE6lFg42imm5znxJ2gMIsfTXurUQTyESMTv5g5HDp0Vm9z
0zS9lo3JFirQQ5jwWkP9tYYAV6w09iX2sp3bpd9Iyazbmsyji9S93xiyIn4/NOqjw435om7mOswg
CHhlwzL5OrcgdJJUVuxJOy2DisZGUHGYCurFdkAFGmxfNrEJ9TrTDJwhyiEDhz8NRmptUQBrbmOo
sQVLOzHPgUDar5V51oDkxkZGafRIowY/KwPovMor7Loh4Ht2o3Nisq4xyR3sPbQyUGZLzPY6m8RF
1cozQ+D1Kn8yBNaA5BpNEd44GGWQTRk6d+wBkN8lQpX3tiqhZCjbCoLQSjHzU0Gdi66pG3fpko9F
n24pVKifE5KZyJKMdrlIuN1szDmRYW5WFGJv3Tnts583W+kauTcu1jh0DLwZ2syVX+VtESQTYCSQ
MWTbDPquH4l2nJDI+NHq8vbMjvdULFttxFKNPijs+hwsy9HTpJMHNpDH2eFntg4nXuva2CNvIBvb
TSjbJQqy6h+j9OH9EHzquKvsOs8sZLdpBo2GttwUag64Ss8snidi0hrhL+fZMosJAQNEa7eCEjqp
dUDSIRT1OZ2wEw/9B8R50YquN8ZuX87XA7TgWEf9sie/lhS9Lirfra6ORrKVlcdSKaQhU7rt6pf3
H/qpJ7MKpXMUF1ISzFHIgV7Qin/p+j6wLeUj0pzpAp0oI5mr4djXMWDDCisBxH+c8sqoMo8UoPdN
XlOc00M5dRurGkGUZDA7z2my7xZxL+bka8WmXRb11zT9xexubVEBcW8Rjy0FwyKncwAsAw1YMvAz
Ae3EDfwAOYdKrTaasr5IHKaCou1MD4737FHbkn9YpFmfmQknhuman5Ya7eTMQOTvWbEEttrmlg6s
5MwoPXUTxxHw3SgVIysHBQfbPYBJ1KX2+ACS18cscXwLnMgz69apOzie/LuTDGBBTehHd3ur2XSl
7YpKeZFz+/50OBGD1sh8CNx2KYgF3b6TXeSyqkG7tSvo9v2jn7r041m/u3Srtpe4sgEwdsTit7Cv
XbjfszMJ5qmHv5rJliEWs7BRQq/mjVw2zeyPMdSQz7zaUw9mNYkRJ5TC9huvVsCRTIxefQ5Edeqh
rKauQr7Yxccma5t+JPHXSLRud44RfSL0rF3G5r61pmVCe1j0pEeuZyZBD7APTFNZAl6pTrZqHGb/
9e3+25fp39VXffg7+2j/9R/4+xcNHf9Exd3qr/960AX+/Y/jd/7v77z9xr/Cr/r6qfjarn/pzXdw
3H/O6z91T2/+EpTY7M23/ddmvvva9nn3enxc4fE3/7sf/vb19SgPc/X1z9+/6B70QhxNJbr8/Z+P
di9//m4dV7N/+/74/3x4vIE/f79PSvVU9c0PX/n61HZ//m4S9gdxUOe0wem0ICmJETt+/fsT+gd3
THBNHW4TIm28+1I3XYwv/cGkjV92hGlD1whcst9/a3X/90emgMIKPsJPYVkoAP7npb15Of/1sn6D
tflBJ2XX/vk76mCYdf+VQuKyJIWSr7QdWwrB2Xp9AsyI10kDKrhdHOZMfhgaCHW08RxWgxFomeXA
2KcG/FfSPGAzlAWLVj1apPCipY5fVCO2QuffSmifuRM0v9FPgqMfWOUpOAHeIPJLLRncP/OgSkbi
Kl16AG+0vgMUDu0Lr+XQ3lUEeTcsHWBxIneGAUQYb0FiALgVcjAA2xTlQdriejbsxKO2QnuZDF4G
G3pI+y0e7GBwDMpu01xuLNn7x7MKqHbnkREAjHoFaJDX2tyreRE48LI3THFoaFttRK7vSwcWK5Hq
fQbbxKivDvEkNwYoD7LN/xKwHcngSgSpVUgqRsOVmJ+7ughoqg+GzUJF71CK9ZO0OgDHtSOi8HTM
txO7g6fj4Fpx9EAgkhrWDXbTxsByGBuKnePAGx707UOZ9EdjIOWEnGi2SQG1gpz3sybPGW7FMPNL
AoJhTO8ITMtEITycj2TFlSmNLYM8A8dlqJxc10sTCla5x9/uujzMNZxfFRJrE8qw8/2Sa9eWsDly
ovbTqGHbESfLfWYUAEN1VzHUwCC6UUF3vvAWQIzs1HI7wwZUzvhI8DJwRXw0P3DYtCTkLu/v4GNC
8EJje/xQm7cRURfHEzswXBUNPxpw3eWd9uXyUsfDX3lcYDGMLJc2fIsuk4f5sIHv16emBJd+bu5h
Ou/BkTWApwcaPhxoabxp6JW5ojNgI8C3Bfx5IDY6XNV9+VcGfJWrUaVNtbXTGGtz3fnwmt3wWXhZ
reDRincgpw+1nQV9mz7L2XmIO/LhddzkDEfD78CSx521cVEn/LbkYtOb2MFOkNbZApEVcrgcHO82
LcmHrnEecj1B01sHtUVh7SLCujWC2RquSgnhH/3RSqrQiZqLYQoGzIDBlrsiiaGdH+3bGjYJyGvC
dOZhBoF7u1mCEVI4kV3eD6lyUWANxqa6ikUe2H3ywkrluJoZwYg+ZmXBnqa/o3OPSmm8L9PWAuXU
BgQfZk5zwvaJkFDLn7EezTBk8PusxnBK5V9FzOY7hp7GTjjFZQHnFKij1/KyxGdwm0GbfNYSENgY
9ReScD/XgHq3QwnyKoTpsc3WpT9YjPptX0ebWsSfYTvE/crMhfv6IcDu3E9KCGnCRS4kThNvalm1
nbuQKcarmEuvqPpPanK+dgOFLY9khxITx23NqQ3SSc134KNCGRMXNBMR7bQ4joJClN44lN9EiXJ3
AQevveFg7lK7KH0J0Skv5bz0jsh6eIJ1ZcgKJ9mhNK63ItLxJqaWESalsc2grlO4xhT5djnoLU0T
fsBeWN6DxlQHlAvfnpwNSLJ+Zi8hqSovb5INyfRfAn3JgmbeAgX8KleB1PIinxzQmnJPoV9kWMuZ
RO7nAdiyuckEvCYR0d+mRUbCkfOyUYfQ1NkY9t3gWG4snqUuoOI+4TFkdzm8i4ixfDCcc0xJc1WQ
+zv+Uw72gmVaEHs6LkLfZ2W0EANMYzIdmg4LCzinQV4DrYfK3sQxxqmOcjcOk5YGx+g6tXITL2ay
bZau9Qw4TrnzVF+ATw9Hrq63PEWyb5BpS320Ch6GPkDB+UGKDKYqi7xOehYej5KC0EOKByPKL7ga
b8WUfKoIqFACzWjUf4JlzoPjMkRKK4e2RXkvid6gX3dxDMtdbu+6ZHBzlYMGIHYc65IxiKciby/l
YLkMk/c4cZZO7kpT7atBQTRnDogT+0kitoD7eXYffxnloz14wGu5dq53mYL50XR3FDaDqjm4Tf2z
oiyEvRyEzoqDSAXY3JiGvHQlGuUJjAQAfA77dvpQjfregXwpT9m1Rfm1msQ1VfLSObrrNrA2dpaB
+DWUOIzCsN2RBIuDLWyH/pU1PSJs7YbaRl1r6eLoWyXs3YRwbSRFoGB9ATNYd8yf56K6P94Qx8Iq
2QXMICa3LYrLri0/Sw2nACfQC4cbQXNR0dvvspl/UobvU4S3GfXfAwQWXEQIEzMDI+XtAGlRyXd6
MP/CtG8m8CMLz4ntxtMCKCJ9juL3mm6s0xFJTAcnsk0u12Bt0gIJoxZbh0LLaziYIeplpgeuzC0M
GDEHqz6sa7ExGAlKOEbUbDNF5+749ZZ+vAjbpqhjOhZb88KcFnZqdiI0zOMKF4YiWwqIGakjZBUh
PkAY0q8v9Lic1dOHIc89mdIgN6D32onxuRoFjPmwWBggCMsRCyks6SQEevH/aCTCEW1vwSLXnBGv
hLGLDXId2cshbsftMUEAnzuFUax+suinYYqA2jha2Nm+NcCvIqEPkQVbBO6Z0xXr9DaNXxh7Rj/z
QDgwv3BaTg11hr7+2txdPxKHWxL5qkQC+so8+G7zVpoW6lNE6xC2Mq42yY7Cym4SPVa2BYLGcEyj
aqPyfRt/bM0GDs+FZ6EJSLEPm7BaJvsJHjPH6TOlbCvr4rI1Y4KhXYZaIdCNL50x3tEDQJSgk5Br
0M/vZnQI3x/Kr12GH+/imDrD+IZCOuntWD46l2SsR6ztpxLtY32JrVBoseKzEYugzQfgIYdnc7T3
OX8Y+XxNhLElDXLYznqCWAOiQDrloYatKIq591bTXU8Dck5z2Fm1vDrmnlDP8ttYnWt7v8VP/T0J
HUHhBYhIbcp1MZlWBpDufNIhTH+fZwNOoYb0oBjrWiZoqnoYc3dG5OxmtoXAvW+O3U1dVwEEZhd3
LM1jI+w1uFVt79pIMs4sYq9tyR8eLPYPWEmEJGRNeKR5TUWjWh2iNYHksfNNqEuBFVb9FU9o18rs
kpolYrC8LhnbpYYZKiwgJlLvPkE8X+i1M9JH0ZJNBR1UVkL+5a7PioBZPdKw+tZY0Plt4g9mwcKM
5AEWs51QA1q3TQgGBGz2el9restQaDHTyAff48tA4y0/J0X70wDlQGWKSIYV2/6h/iuWKKOw9Ap5
Sm+P2ZhFhq0VXQ45QXMeBsAouQ3JeHVcUVB43S6quX9/FL9W93942BJ7D0pt5A1rIi6vKuxjTVxC
NQmvIvYO0dRrpudjlm0m8d5s8wBbkZfWgBprD6+kSX/iKd/0rPh2zLKFyoMzl/TjLpIR7CKlkCan
BOyEtxMLlf5yiBaMT04uF1nfgY5+kI3YsEofpE5eoMYCoG53LXMZnMVo/uSd4Ox4G9QxcRHwK3x7
9rG2ImNuOEYfEk9pfNbtIy+RQUoDZW52i32qbTXbBdciagWpy3PSOa9onrdv5O0FrKpPIPzA8MrE
gpEBq7YUrQdKcFhh74K3wizjNZsphQWlJ2T0abvLhhZdkM/wtbqKl3nb88kvxc2C+YwpEzbNl2PU
V7Rwj+PazuAdV8E2sou9uZXXUVMEGvmSnWKrO3IPSbDjvb7P/+0izlUCyEirv3X/L1RxjvyL01Uc
L+lfnl5+e/ma//bhqUu+PJX6TUHn+O1/CjrWH0DoQofCITZj0joC0P8p6OATxiVSBs6FFMcu+j/1
HGb+4SBg2A5miIAZy7Fz/0895/UjYqH6YgHYQ1H1+Z/Uc9ixTfTdSEStymGW5DZqQ1RCN/eYzX23
TncVJHrHiUKkH8rSTX8L/a+oe4pgjSo7vy23M4FP6T0RbupsbzZFdeckNxZVQRRbPqeZaxTVhmKH
aDg1HK4eyvoDrT7w+TEeH8lyHdcHiMP4aejAwyydQhF5s30r9BdbIu+9lNEdN+///1A8jozTQ/Hh
Kcmfypfk6c0APH7nPyuK/A9B4e5IKLGwEh0X478HoCP/oGD8WHADMglW4uPK8M8ItMgfiI/ma6lP
UqzTiJH/jEAcDWGTwAKLWMi4sa78T0bgD8EYJpEIxAyjmVAqLRztzQgkVV85C5CP2yxN5gO3hv7K
4Jkde0U/EeoDTGWosIPVQA9vWDJB3Y1BviAEMNcADqObbeqPTWc3Z3K/t01olAeR7xHML8DvsEKI
NaUYulTxUB6VzzM4fEd7K8E+1hd9bEy+NRfxZdWV1ZURw6Y1aGqaHUqLQCbnu/f4k63U2yK/RLOK
wJWJcXi6WQSWxatHA63TXg5wNQ2VUVCB6qFqAf8TeTa7c0Vw+++fbqVtfzwfR6ghNvZtJrFQSH77
KjLHma2yjmXIpqjtg0HSTxl6UbEPJ2Hy15gU400eOQk4deMAH2KeYf8MZ7om3565EATL76PS8UKY
xI4OA9MWFh7C2wupgAXkcBjmYa463fupnKDhSGb1EnWRee3kNkMtN1VZDU/RZfqLGNj053RRRtB3
6F3DLHBQkS/SWiZnhsXxkX8XL49hlzqIugSBEzII68RF1fBy13Y2hAjeY7RhqDWybZM25Tn9n/X4
w4mg1IDBhxoPNiDrd286JUWJtu5DE01HO1A1Yeamq2zr41KP/JuVQXyvT2HnBnAbAygx6sqoOTP+
1lt5eWwZIEFyjrsfLEirxcGqnSSCG+IQAnoD5UPQDlJUtqbZ8se6oeqSjMk59Pfb3hOG4DHoCBNw
Z6yYxFmXl+BN01gAXfYoIeXV53TMCwCO5JTBwEQzvsd/UFuyY9pMZ7g0P94rIpnAG0UbBSFyPd/n
pICG2dw3Ie0KArG9iiDgZIaoMNJyWJO4KomWc3ovP94tXi6KPBwySojE645bqSU8pShpQiiVxtvW
aczCTYdsfClhAvZiCV17dQZolPf+/DrO47eDmEt4wCGJwD+Os6ZSKuGYZt+lUMiYAbyAmFDffJMF
RlQ4pzCzDgEHko4392BebBzZWSJ8//wQaHw7w23ULmEOhu0QCiYcBk5rMQjQCCJEPIDGQC88Iqa7
T5B2g5nnoMlV3PGHaqzRl9WVTxNUv6a0Vhc2gJGJr2Y+7RtYoIPzTUvwpyfs4pq63anOdLa1M+UP
WZyZN81sVWE7Zl8KAL4DWtJkGy/lGFiiQy8qSiKXN3nnG2Cv3KgZkmHQCiv4haGjCnDCbqm3MfbN
KO8R2N/CaT4xnhYHXvJDPWIyLvU3C4Iq8L8Em3qicteaqDdKZ2jBXlTJtpgg/97aqMHoDoC6uJri
nTXRb/WizUtJ4UIcZ5hRXZra9xkRy0bUPL7JJ9w4UfFBQR2lx3zcJbZyLpJ2gDQTgWPDX2bmfOqm
gvmtEtYl3CEaDx51Ze1bLXwIBYWoRt13gOP16PXLwlAolRB79mQGzpZLnfQe7HHAq62EDD7cBsdP
05I0AUEY9XOoWG0miRVgYyxDmdyXoAPWng2jebAM5cCrAghvwZ3GG1Gcl/EGfq5pNntOqRGABriV
OvuhsxdnM9tAuJZubmf56Lgm/OmxVKeYWfCahMheBYGmEvLbLOibljkH22jmGYS81I7Bbcx5h+ab
kPWCy+FWw90pqqvPGY5YXRI2WhnMdLvUNq5y6NAAbQi0T7kcNCBLTQDH4SH7OLeQmt/mTlYA3cvm
6dAWgylgCxvj5yirNLllHI2j0CqxFXvMTcc+OqExnW0SMWGht3p7SGGzS+GFAp4JARjueNIZz7u2
y5T6f6/Ik9kXJfo/I2HfOmXisNjUseEOkHUcZHGm6rOaqTBd2kvWE9csOIztAaxEEMtViziTRlBM
9PPewVUrGBrGfmuV+NmQFDa/MQxZUTfHGMr86P9Qd17LcSPbmn6VeQFMwJtbAGVJFr1R3yAoSkIi
gYRL+Kc/X/XecdrEPtMxNxMxlypKKsJk5lr/+o0K+fWiGjm+jInc7ZYq1jlTscsGj6RNwgkRDBHS
WAYlmb/g4rtY3eR+c3yF5XNmO3pNi6lpCITl2Lh1177r0rY3vPDiEs5R7mcDh4t915t46uocHcG5
NifeZVP1aNyrXrffurEMUSu4TjcnDuuNG0W50KSlqG9rhI97v5b5nARXxmjKKLFfT54lqyfoZOTW
R5HhBbfK8MdsP3sVjGqLHB3jOY+yqqDzGN1hv/alqr8w+PiJehbbsyHa3B/WVCzR3VJ67X3re0A8
s3vl4QOtDFGqhioIYq0Vd2py2jztXC1+DZr7BNtlLfLUa9yWSfPYI3Wv5Mb4h+jckAFmGU5BbJL1
8aHw7cFoSdY3vYsMA0ppZey6det13HbedS8Svqk/x7xoTSJZ+4AcY9NcmFUIxi+LDw9135velhjd
EFoMwxoZPJQVQzAPXUh+vzRTofCssjbsZuXIPqa9jGTcYDKMZMSQqdt7VdTrpA23hVFGV/rzcpBZ
xIsyRI2YE98raiKIW49I30xN7oNj1l27L/FMaVM7Mtff8Pff6iNDPSNPy3Lm+GqdkSOLaZadtO5s
YsbniZXd3BvMaCaJt4gOtcI5ZT+WXpDd5MHmeEnUZ1mesi7tXc8YqztAqtJeai3FGNcbrBkm+ji0
DEF9nMxiqG8VrcIe+4/sqYxMYx95TX1vWYbPgLOaZTJ4lvpVV1qQEx2V9zZ84VtyuEgtZtWKH1No
+thZt1lEYrYMsqTOC4No4Mni9hTDoI8NnKX7LK8E80VZRBn+KyLC+4IcnnitoDbHRpBFftLo2dl3
wvW+r3N9XUcdLP9oU+vOGjOSoEFzb6q6d2PlFScsNfqLKZ3osLQbshkbxc8RGhzm/+WSBTvlCud1
dGxfxp69PXKGkvLkzuD509Dtp7XLqpNJNgQaaRQ0tbnJY+TXxrmCWJFEgd/sp2qeT7rs1u+FWB2c
saLihlii/A4FyrtplUw3o7Efk8IhDY1YtI0oVtXOz5PCaiNDYxIlos7M4RBOw0j8wTYz4ZdUfZqi
aGFb7qwpGYypPrHvwUkuZ79d2KNM9+dIsxIb2g8+S8d+N7U/Xdx2607C2zBp2fLotHTwyzfIhV2q
e3cgxN3I2J6uXqhaWY3YhWuUu/sqx8j+UrhG+ExgkPdQ5hvbuVu2u3DKXEKgi8BHaZhbnJ5VWT2s
pGPmiZIy+sBNUIvz1lQ5ZAqik+FxRLm8nVENDHdLqKOvVXvjz5aSaxdmOWxHRSjerjW0tc+6ujyh
YEYErGXbcW5V60k1lvYhl0xzERehh2FkY7SP8yi7I+eDdbs67TmLTJtdMzTlpVim4T6SFbKABpBt
nqT3wD2Uaa78nEl/xSEti/o5cly128zRP69+a353vOu4PRJcfUy5YKR4E1kPTj00P+fWXnfrhIqI
+IDerXZlUSs7qaJZnkpZqudCzNV+LlpxV+Czj9OlLMm0L9GCmQPpDFWjbzHjCc0d21T40y9dB39C
bbFdaxzQ+qXS9yU+gKi3R8tIWrBHEria1QWLEu0rPq/GMR8i1ob0y4fejrZil2lXvJkY2hy9eul3
yIvyg6epEdzNSYXQP+atndON1YkPqlzup9B+9PwGw6Csng+LWhDNZkyATJVtKZXOVu98WdaXYrWM
U+DWVYrHjPlFIahvFwqedDTZ8ZJsDECL1sm5t8L+LAJNDqoteCR2t8VDOKI2yYPQi+uBx5107VS+
YSlEVFYdieYS2GV5PzdzbcdNn8NHzz097+tVEGe+ulUHVEnVH4nMOi21Y8TbqiZ2voKOtB6n/QCd
wqiUiKepvHez0nrH793aGd3yYlfta1XNL0PoA+dODSwcuUkv1iLTl221t7O5dM7ZM7M3Wvdfcop2
vZX/CGbSDwJh341jUB5JXy52RbhiqSs+vXxr6HmkAnbIX4vZ8OJpQ/Llhdur3433ocxUanYmC7Jv
L7J27Tu9+PCQ+uU4eVF1Z/vji9sWYp/DT0saZlTNCp3HWnKM9oiV/zWWwxpTle3IFYeCaAidZIEU
cdDb9c5lxr8KfzhFojX5vPYTV/bbpdD+vJcRGeRi2uSbq8JfwxgWp76qvhmeZ5yHmtmSryi0AliZ
0yTeK7P+jDqXYXSEHnKDnZvC9pjf4L5/Zwu+Y1d/UE5npjIccSCPRiMpovUaAld7+82pfop1ei+q
Se69el7Jp9Z3mxTdrrSxWhI+uQSKumIvPHdfA2sDzeSHvifLmH2oOG7F8tXiiJD4QAzxyP4HZ3qQ
uzCQGUQwmpA1G1JHb0E6CBEdfAog6F06vyy0J8eGgAI4AtmzGlsG40V0nBsL+SXjqhon98Q1WnXM
Rk04QifLn1FhdDElZQiTxGnYnt3to9TE2IeTDu5gHixHEIjHZc3aGzZPiFyVp+NNTeYLe+KrXN1s
JyS+F2G5VqkZTSHz9pykdwhQTezrakCVCJiJB7tMlJ8Z6Wop5ptD8NlFvZdu0jgtZWsSf2ovcd8E
X3ZpP3i18eyt0KmacJQ8/A7WsszemJNaMUuij5fG8x+CGcV9a+7NNpiPU8vWWtSaIDJsdveklObx
krfGyfGd80pRcrT8tjwZsEViPfivejWPU86hbyOaPq5iG+yY1O8obaDCp6XVRCfUk5cAayjshVaq
2c1ULvQBZLAxlggTplliPTpbgBxVP0+YWlzsbdrObTe42Ghx3MttwtlzdNp973tvFobCPyZn7k9G
bzpPqCirpxl19rmU+IWBpJRwVJb8RXR1/VxL7Bzy6jqlbmX/VTAfRhBq4vbl5dP27tmOedAKKo5y
6+/rUvYdR4eXf6raf1OcLPeLSVqqhfASPkg4YWW65HdS+2Fibra9J0K1TPOx6dR+zroh7vr8Y/UC
GLgBYqC2n4EwVqPB8EoFV4qAeSwtSIu53X/Y0NQvtbLaJ3SJVeqJ7uDWnU5Vo+R7MJkGWlBlF5gL
uOoC/FPf19a4x6nduZRdnSf2OCDfM4XpnxbCoNekGsMmkT01Pz56Jq8WxLexSd0qGu+jUPbpAPOl
p4H16343i5ISwAmC6p6WOWKWb5sdIQGdRf+fO/6O1hxfos7JRTLkpchiZ81rDeZTWE0y6tF+EYW+
c2fV7XVL4uuAq3MyEGkTh1bU3wwi9y+LGbk3TSH1M0aCHEeMzDWBUP6qzgLDoO9uAb9pGCM4CuBm
WEEada0Jdu0D3CyAQJPG23A8C9fGT1CKsUHjDONfK8oWBWBREDlXSmD+pYEYVE30X9OyqN+qTm0a
2zHLyNKos4Is7QlfHcFsDT2cPaDAbl93pn1nVkN2Nsp+5kUsnOJx8uaAshcrxF0pxuZlMpWsD9nq
TF2ciZAybhEB7W+oZ+9gt4v3YLROngaOKI9Ujz22pk0zuxDrw/o+G5f2oTQX2GGr8CJ6B97qHU2U
u6SEk3XpCFe13+PP+jZXJTWmbHN9Nnu/+1gntyNpdcq7fUStBksDkMJLMqcNzHhQ0AorS4d4qW2L
3TJ0bme+LVz3vddNVRxEZXC7CjP/DK2p/4zGZTwvKox2nXAAmexujdm/NihHfnibaaM8UdZxC0qG
2QVl+q9hlW6arZGO67IpTjSB9GsrutXUr7zNOPVFb8mEJSYlV2LO+9aYwp+eWxZneynUtzDvf0A+
0J9cFlRAP1zgM+Uqwr2c1GxeVV7yUJukVNhewoto3g+W5T0oYwhuCwD7j7CS+C9cj557ihdxoi13
7+bSs/lNDeMQgKE/9h7XGZcLyGhc1ls47tVaDW3sY2nnxVjq66MwLDQ+S5VVb0Uul31jL/Ib9NEF
+pa97LscO8IYsMd+kHa43THaZ5+EjPVqKYes6nGtvI9GautWkdeVTrIdn4wFHki5ju0nHeS9C6b1
2OkaUoY/2OkEyYQ7bLVQSjv3pWwa+QyjbTuHo+O9lkWwvpiYq+3msawI3cgL/BzsBaU4OUfatNUz
qdXmmTxriUW62mJpatijTuh5sPlBjsqdZ2OHEW9Nv8F9tosTohrvjNVPmIre9PvU2Kg7/UzQoNDv
ew6a+Lq1U/YskbYzQn57Iqtm672veQqfCrsNgWkseG3G2tK3RA8tNjuo4RtQTzeCKdT7BdjnlEmw
yOB5mZeMLc7svrdZT5NLgIF/Y0XT/OgZxNQq9pB4zuVnMfRb7ChsF0Ma1xjzsVUdoF7TrEetGOF8
bP497u1RHNSTQNk61G5MNJf50nnegMEvBLhoDIzhEDk6+xEIre+zFlYZSqjvQ28FQWqTK753lHJ2
kTTXPdrr4oh9sFqQbqxibzm9zY1Ypx3chLdWt8dh9KaksuqDFXnVsR5s6L5iiN49q9zlcn6Y2XAv
y+JgPz/eTlBXmqV66Cl+5nwkZW4Yflsb4lqcpbZvQG3nLjHwMMDxgKclEQ4mzRzmcFUJ4k1CieuD
CK2j7LCF1eHKdjxL62US7k6qYkkQsbZzghltXh26YilmypA10Jc+N0O4WCaA19GqJ+jmla+HgVZU
Z0yhqtIwk7lnfpuUG28C+lTQ8odCU3JjAzxE0XnNO5VhFGkO8I1zB+prY86Qf+C766t3oKnLVDtl
oG5QuozlqSC39lc+iGk+NyMT/S30gDmzDhZtqdOt7+kD6wB/vUXHc1G+zzXCjALGu4rmIllc0sBa
53tpbWKIl6KD9I4prboV4FXrYp+XxUjbYtkXXvBmyPJUbvOH3iYfXbPrJuXo6du0LmZNcnWukJW4
PsRFda85Rhl2VHFbrMGtHLCccsxBpHjyHMNQQnYV6891iO4cO7vh1X/D6u4wzeK2b/AkNYw622fk
yiTCUxTQy1PWObAuoL9kdv/sKN3HTDU+SyU7GhX/QTU8NHdxn/UWnSyBBNhpI4MiqALlGTIfvyvf
owNEO6+L6iKU/71pw4NcZJWKyJUHs5NPhKu/DN7IjlXezaG6tTU6usyPtnfsoE9BmWeJtoozYc0/
oATBVczEeNuE0Z4GiRGbtGxK9UolBG7X8aA50TrV3Gg2nJ3Zw7Poxj6nR6CQN3NYNHJdP4yQuAy3
81tcc8Hm9nXt6/kctfNXYeE2hlRKmrvCWloO5TC7DareP0sP7M+F2hkVAD2ZyQ21B7IwAuro1nrX
MnrGX8I+2Fluv+XEDUMz8u8mRApPY2PIm8nBm7NQ7C2w0svPVrVkgG8iNPwUeinxxxXJltBJBHl6
KIYK+Q6w3ay/yGPvotc1k9kXSvshTylWtbjMml4jLkfLnW56ENqR3jnijq8chuveIqvhhzTaYoNT
2jTjg1sXwfCJtyhOHcT9VsbN2rqgFTFk3GU4GL3kBuSeJYxkkHRFcadMaPEmFTdGNNPy2uv5qRbG
gxWOb0D4SdNL6+hWfQkhTYiUU47f3cOopSXAdsqCYG+Osv2g+An3uTm/USKWe92DMk5N8BQYBpid
a/Z3laFvxZR7D/68Vs4h34bJxBKtM+JMcczFQz6qxz6nCF8W14p2oz2b78C3rDg7ml2cwoUvj7nK
+lvpIcLoHMLGAGpy+ZQH9fX6hP0b1rg81qbEbzXxq2B48ibdZOxQbnS2TW041PT5eDKFxPFmllSb
ugKTiHuNL5ir/PfBxob5ZiyhUpyjQbmvZpH9BHCeLlmwBAjpIc8l1WTa3d7K8xEpPA09fVKQg+Oa
80doEpuysBk+Bc447nNnaE8Ecng8oyrfA8/Iy1YF01NQ9+OTnDtvrz2bdW73X6uS4wkHFfEtY79n
omiQnVaOJUmFujWBpc3SCw+mivL7qh0w/utXoN0OSF8OuoTbXDXqgnklyTMQxVgIkzqOoy6/MVbe
DsFoke60zXUKs6xJq6n5xv64nPFxMY+KEys21jyXrPYhv7WzyfaxW2G4MDIhu6/zPEp6CNPnSFhA
ClUPmV9Na3HeorHdT5jcnzKPpxyLHFsrtQb+aw30/YbaQ+7bMOt2vaDwtSpF0RHqOuksQEx0GhyA
TYUmwG6KdCrsrUzJ8MONxRPz2eGES22ndvciGMEt2oCBkKEqWGG5nQ/1ThYL/jZOi4VkMfm3Hrmq
35ZiG5+7bvnslmbYGXnmPY4OkctlveYvy1zgTzrKp6peqltnq5cnWSkJ0aYlfamHYXHAWMT5MS9L
dXaQUfBW8epuEz81C5DdeYmmc0VG434s8vyX9jdBSlzTfhqcfbFopuXW0OPXBAD6mCnjrgzqG2jO
VGDRUFIMEq4onq7GaXuTQUhaDYzpQ0WvVPqDCQ+/sQNS86iRrRS7h7fc6rYZ0BReshy89VBxluKx
sAVvA1KxeOpKPA9WgatlHaIaCUHhueriY6nBPlbKHqCLyNpZVfmTfGhrV3i+OLl6flm3xTy2fu8/
Fka0Huxhi37MWdO921FrkLNQZ4em8iJoab4DIgFo2rYBBGiDsvAm6B3/u+Hny2NQzmaSZ0bxylTB
24up4Xk0zZCEorKAR20fv82xf4qysGMLHNxfPQpSCPEdEZbac1PEHvOJ8ihMFaXKm7dN7WXELCgO
22pJRNS4BzFNRTq0/nXAMJSvnT+VsYVj9QduQtthipYmdZQ7J/hnq7sAtdJtafXl01p1z/bki8M4
+JI4B+nvfEeusUGB91vtKHnP056fQr9zXmaNZp+fhNPrxBDHTczGNoJLH3rFrusLADCmUDGJtDTo
qs6WimN9o/Nw7ObLx4iIxIa2gt83ecWQ+kXV0//RKKeuFDQbDaZvsVrdfkmlM+kvk6GRmRh95l/m
tlvAaVqj/b6QgvNe21Fx4YiqweWF+lo72+4ZZ0b2Uzs1Lop21VoqreUCm3D0WnkaJyBTRnn5zlvn
YY9zdMPobcruK/DhXWZTK3mWNk5R6ZNtHoRF8W2y28jBazOfDTwn8kKlMya++2rp/Me2XFYWVNCB
Qgb2XcF1q9Pc5f6NnxsjxMgG5++yDsdDvVr5K8eUkWIURHyMw9x19brujYnG+mRpt05NI+KsUjgP
ymYu0dWNxp1HBude+iNW2l0xhnvHvopOFKGvBFJ8X+2VDjkYJGs92m5bBOuxMxP47lX9tndCvSZW
i2GJPbtbTINGZkTWoPuoqKPCzaPdyJiW1u1oPWtuelIqI7gHS3Z3gZwGvNaj4ujCUY5dTzC0NpEW
soKDdOzV+xLK4gsVUVAkawNAJuaWDKQpINTb27aTyqr8wW6iZu9P/s7q5HRkQAfAWGcOJWI+4iq5
+OlCQZTQVYOKTlGxL4wqTKQlp4+2r8c7v3DNc7Wp5QCgYCQ27VMaGWV5JBZVnLa6pIfLAwCuKQsf
YUFtiRtMBbJNIe7QdARphQjmXQsTkmzo6yuEGjYfweRH3Pvxi7oK5xckDx+SJC+LSe9wH7abdaG9
9H5JgUl6XfheSnrhcIRzwUvoj+HnaDXrNSDqTc5BsKtDQRbHzJtwqDJnYNGFLwSwAMWG6puDPdh+
XReFUbz/g0EWPti0eTGWk+1VcebGdEdQwgzx4no4OQ1eFx76sBk/Rp3TTzIUvqlsyuJt4MBhuidf
hLNETFMrUDNVOeqXJZHFNBVNrCbT4aSlSdHhLXNDa2LVe7gfTlKGjZ1Q7vTjadk2+VoBk2xpZ6mc
NtPvjtaQrQ/rCKslXsUwdVyE1Du3BaDeWcJj+LG1+OAlU1nXpzFT7W/LoBUwDkyYYhcM5t1U9Juk
fFWzQAIxbejvNhgRyzyz0izxodxRnwatA6rEMc/uC/ICEqcf10cP4OdkIqN7a8uRi7S3edh2NGTF
EDMA8GPV5baZ+jlN/i8pcwwMojH08sMckpRCCntG7gyIlpuQAjHfjI4jboYwX35Us44AnrrSOYW8
R00y+5uK23xcOZWW8Jdp5usrwlXUtaOHZjSzrrPqAaZ+YfBQ4s6Q5scAIS7bDV2VfzalAkRvcvu+
dgPzUTgKY/ohKskz8cs8HfJ2e4r8GX9sWGELbv6t8FkWWtuxiqqADVYzhXcKlI+xgyfbceEV/fD7
THyV7tzubCbjMYP/TxGIrzWwwKJx1JdY40sz1g7+QLGdjwZ7Iuz2QhrLee7J1aEQ8LqDvc42CuEy
eq3da/pOYDjet9pqwwcxKDLqWtG656nZ3JusMuiIsAD57qgakFblSHcNudLOT0SlzOwwZVwJd7yx
u94+mjmj1qHKGVI4nTB4PI3/HnTaTCgm5hwVjM6erS4YXhynNB7MEqlIb+fY7K21GpAxDsF2Qhsy
pBv3TsSlUY9Im65Q0KJxNbEaYwJcvVqGbQF/v2ETPOGZXCtgvCq66UNLJGRWWX3iUmq9FzILW4Yp
gbqvda5B4lcir33ssPPjYjVkH2LsNN9Ybb2hQgpT1HSgniCXh7AAOTm4rqPsuGWq6+y20nAIkLN1
+RbIa1VFLpw409cEx/7qc9759oQKKjd0YsKlBwlafRyd8mlskDH5W4irCYPOgzvKe1MU666qwynN
8hDReIYhFRhJ+xxiWwbDOKyx7NOdCh+3iFiCCwiYcaMDq58AXD3neZzz4mAr1VPeF+aYjGpULzqT
wKSB62JyuSxLShRZjz8jaQhBzIkcbffwA1joxeCvMVy+DZQi6Lp9W5iIjox1WF6nInAmGhvkqYwp
uuIcEDW2HhyGiEzG67w+DxlTxlip1U60rqLniXSwRHQ2IHWPYZibhhuHWstmo1OiVR3m7B1Dkdxu
Tg25Jv3eEXVoPU2jPX4nnbt4lIsfrCmdIQp1ZuuBF68zSeVNQT2ky2bbGUwNYC4ZE4PyPqttlLzd
QLxsN7ViJzfIXMSuOYdl0duTofRy9CNjGWKvyrn7uB7OEG9M+9BJZIQ2jdO8rxx/JkPD6VJ4Qqyy
ShpDCWww5PToY3HRE1QBsyuyA5EoXBdqGvTkw3s5z943FWHzEq/BTBtmiPxIqbLdiEih9XJJBPRT
OS6YoBdRPbASQE1yZ7M/NmuVu8127kIDYI3Xvk7K2SsuHR0NnShnCaDHFHQ7RinkVkBvWRPtO0++
UjqtuZa3IPOrfcloYA9tAL5JY62PytzEfpudH6rwB7DfQTBXanTaLlrsR95OR4TPMrSy47JO4DcO
TKx2G/bd0H8Fi0k30KpnDzec15Zi91E6jORMyxmfbDdkVi9KP6AaVJ1RHLa8mtczDS+jCqMZ/eWs
cqZIO/oAEL54qoYFwqA/uXAw+pqi4BgtHuSkSvTQVqpwKiyykoNsfpqtgk+8sAvc01g3xvy6zP1a
vv/rEyVW4C6Src36NcfceHpwYVIjGlwoN8EPuwrukG2W/NfGpKGgGlVxZS2WS4TATk3+T8vNWvaM
DHdwbqQCNj+1Vz6UVXSyOa8e6zFeyggmlLmyK8ejdrvlN9a20303xAIryA+M9ltol0a/E4YSy6vB
YtEXg/EQeSy6br2bdtLsdJvT+tnNv/gkVSQD96hHKoI0WDrYGJNZaSYLlifrqYgZaPkcFiWN45Ml
y47Ks85CYtN/JyKZiz/VB5W3AuLalZq3q60QBhn6nJ5HEC3rSIIwr+y94kyy7xFCC2Zpo7Tbb6Ph
c2h1A7cBapIJBh2qhdcWxRHIeF7DMte+GWfMhm7nwfO+GgpyMA9riY45Lr9Jk0dDwJ+Di4PvKWOS
dhh3/YasFStRx75kY28+CZ8TEnaYmE80CeTRtkGXf1nVML/QTd4NTFUYBI2lnHd979tQ5DBFOTi6
Nj/awo6e9DwUlwKTyjSjbHlpiqY8uR4V7oTnzcXSS5EYgvI6bIvqZ7u4JTGaBV6Z8dxQjqscPWUx
4VwDG8D9nEev/E4Kj34dVUGLjonytfWsGY8wF9vc7zMC6ocMpfS9G7g5Jd8qb0ppzxd/Uivj+mHB
o7Tet1lIYmrjsjzIoeNWdaPxJJryYTN8xv2BJbsT/c4GcpsP7ZttWR+DAhwu3KW7nQYQYdSRhPJk
BvvjaoEMyf4D3UF2CCYVvszO5KZGMJUv6zz7bwy77R1NpwsjJWiPBVXlb6NtB7vKp3IZWgvNLDun
vrWHEA6T7RfnojCaO7XQuBdN9FSKAGn0CvssXIb+GwjtZzWO6qYrq/K2YmV/E0o8hlR2t5bpfugs
3/KdS42X6A2zcrc0oUAtUOP8ognSbaNIM8creo33ll9JK0W2Q7DOVNm30lZ9IsxIm4T7GMu/nL7+
n4mn/uKa8/+RTw7c8qu5wf8sbDnp6lP/r+e2/xyq9c/iln//y3/LWywf9xsHRxyop9Dlr8kn/9ZX
WcioLM/2TcciyhElx3/LW/iJi7CAf2Rav4tfkF78W97i/2+HCC3+HzSbyFKc0Pm/krf8VWBloKII
ENa4fzeg7QXv++qOwcnpz9qrvzJydJWdvdaWBTLaJCgdz9F8j9XbPygU/kpk/+ML/yYWATbnVcXB
6bShmukm8nWvPUG4FW/F2n7/03P4D8KU3+XbfzDI//iSK637T3IxMweYraj+T+X4NG9u6tYDTauf
5nm+m5bvGcAb0NpN72ygMX2C6UbsZv4/XOHfJEN/fPvfdJuVr/CddEvjZMr50ChArcwANN4grqk0
aB9MF8cUHBSGUiTGom5r9U/ClKsu9T9d9/XzP103IDo1TGfo09XFB7eBoS9O3tXxmiiy0Zwe5i64
CUo/7Y0uyZZ/ipb8mzDnjwv+mw6mdGnCKAWa07rsovvxUt0P70QR1G8Yb4l/UP/8VRTw39/xd6N0
wxI24/wmO9UTaiuXYDOSwNb+HrpLOjZRKkr3n57fX8n/f3zV9Vf4010s1tmMOjrI0+yHh22NrlOc
371+vLx4YFQRh9l2uFXTzVi/eNTM1PT/oGi5bjD/6QFe1XF//mp/I1VkQ+Z+cjHXncyHYQ7gbefH
QpuxB+Gy1dxR96YL/VTA1/4/L5e/ann+uN6/6WewYzEaM9iGU8kslpFv6pjLAVunA5qIFI0VnAHo
WLP7D/KK//Eir3qyP93fyTMh3kNEObUf7XPxE9LKvOBDEmfv/R2J0ds/vpf/0938215DwSlDp3S6
U2QEceO84MMMJSX6/fWBJ5VioN4Z496Szqv5jxuc9bs1+H9Yhfbfdh8PpsY6Z31zGihLk+LN+qjv
GnEnnosO+5mH+mSfZyBSjNyndPrK/DPjg0t9N+njcoPg4yuTN5YAqjwD3JIWmOg3+eAZn9OtERsx
e2Xu3HWfzaXBtGrnpOWuO3jenbGLEr3v+fhRytNAeKL1XnXgsu8Mp+KvkC44lUsa6uPgnBnRRfDb
im/D0/SkwzsA8aS5pbINDvokd+vROxk32Xpa9kvqJk62Xw/9udkN5t5N11N97GtmpV/irr/oY6HO
w7G/RE94HcVVC7PmRT0Z+/G+e+gIN0TCkH2X785tDkP40B3zG6w9zMQiL0d2P6pHCn6zT6fvtMBJ
ffkv5s4ruXIkzdIrQhu0eMXVgrzUIl5gZDACWjikO3bTa5mNzYeYma5MdkbQph7G5iGtLM2yyEtc
wPGLc76jHad0LXcEPOy87DTsu3/zZDQ/ncnGxJIIxYJ5sAMdz3Cwnmwk7j0GYndkAlP7ayOyWOAs
ZnZ/nerqi2frFyr2n26GT0eyZk2g3KVuHobl8dVNCtRg3TLtjcxv2DKBXLDjbb8t6J2IY2Xsm5sy
NXeKLrT/8gn/FRD3T5/i8wntMs6bzTE6+PZJR2rIzmw1ELk8Bdmxm6MZWlAYd8VzMemnqBTWBpza
cU6cldZ1a8dGy9E1hr7p0MLKcQol+sykW2PPWdjbk7YbYjK0RSrusAy0MSKbITbH48RcdUvu5wYU
35p34rAWZnHRND0PJ00vQ7NHJzMNXehMJdLyMQtbhsNF/OyplJtNPZKBcZCpD3vLMgg7GNRrWiWX
TiarjIkVsCT7RhrOlaoY4WaFQNzhoaycST0IM88rr/HGrrUMZV2a3NdJt48NRsSDUe51LxdbJEuM
41PnuqrNC46VVd+8x/43o/8Cmv67MuQzoZiAm6CwSXc4RCmyjpcgiN99bSGyDTcI+4mU3vRuc6f8
K39WRGM5dOn6Fy+x35zpn0HgQxLro5NX0QFdxntikaSCATm1KAEib53G3mlBLfSt9dWZ/pt35meS
i936MnWRZx9EteNPcyJCJ7jJF3ZHWNd3CbPOLr1jy8XxHu/x+33xd/6u9vjMDJ8taZYy1qKDa9c3
VY75AzltUSArb/w12AlUI6cRHF599+eX5W+/1E9vL6aLY2c5bXasDg3imaJrH7WeWS9falbHm1y7
Gtvihh3TDfS30xwfg8Off/NvKqDPuGjFXDXvGjc7jgDmUUiv9ZRYpkCjElCnhn9fyqA//6rfXtVP
rzD0P4y3ihQWodJvkkg/+s6Dnbk81t0jonUqI+zVPZye5EvmynIS/8MR9aua/ktVIOeOGRQolMMI
0ltL55C5Ewn0JETmG7R+UAE5IZV3iShtHT5KrryvDmnT/90v/3RK21g/rCKl5JPjKZ+CfVSgYubl
kNV9iQiehY5V6082snIkj/25SnJUvcGlbENDtNfVLE9zMR0KEb02Vn22GLQm+c7Cgy6sbAU0AHKb
3+GCOoqOMJeTmjmKdnm71fj2yCvuI6Jrwf6Ye0VLYlIZ+BqnrC45ZfcgLBZdK5EEq8oljxekYDKL
cLqz5tPUvNvFTUORmOzGcdcGh8ong3cvvf3c7j25JVan3nMqMg50Keg0xqDRSeUvjIim8hTZL459
hy43kM8N3kD7qazujXGXW7vR+zmyE+sOY3fQna1u7EoEq+XOkMuHZlbZyp0x7rVxn8QHYuScZK81
MPBwBrODiRYwaGOeR1/RiIyZXHkADDPLWqwjD5nZnole48+ar404PwWNOAz4Z10lkDnLlZWO23wI
DmO8TkZxLVV+mDPr3m373aAORFBd2/6z5T6OdcXaDY/bopPice8b+5QVbN2DdJf48mPZ93i+usee
Jliw+D+1yrhTnf9o99eIDA9W4T4EVnXF8vt7HyQnL5V3hs0cuUsOqnM3SdHiw7HDhAWEgUDJUN33
SfO3AVUOgrB1k1Vvsx70hJYQkuqrnZoVZ479WBbZbhbVKs24GFrHOjjz9bOe5A9olg8KsxY+hZQA
CnKLOvGti36m8b4dtkXAghU1ZWtNVwnWp8xpdzqCZvYOEyJ9dy9imjoZrCR7RugTR5Y5h1hrNiVU
MoXNwgfPOjbTEMZq57iAQEFKNv6tkbTIF+VGDBbq5hSJzmqOed1A/EINdF/I6pKN4zpDnu8xtIuC
egq9XSTFcmku9JQPff5s5QrVlkFP4A2oE8bsLi+n72g9GOLpKEEbnDjDoWi6K7cgjijLUvZk8lql
/g/blPdDcyUQJdT4NJEjtYzDSzRiam/q6RE10l0u7atBuffse99xF4Zz3q9z3dwnRbFVjnMm1slV
xPhp1I3OLcqis4mIpJrdw4QP32FeYZXGXovqg2ObeFD8vZvclErfOI4DV1OcsiHfJOar1kQ8v/I2
WXJ/KbejDP0zOuQ3Gw1KjCNtBiZm6S+crGSoeSyIbww3/eo9+buD5lMhZiDftmtzGA5CHQj/2PuC
vC2G1mnCgHFpN3+W6LsYTu4Gdz6yTvvzgf6JAfhfPd5nFL0XFbPtddZ48C185XF0Ffc84OW4rTP9
mvUo93Oxsrs+HJrrzqnDuryPpmgdU/Dp7r1Q3Foewt8YL26BrQGXj94Pa1Rmm7EU2LT2GUHwsQHY
08Ki7WernDWEXT1ActR1qp2PdDLxcDnbybB5RyIe9LVdBAx0pESTQ4e4TYVTcBuPN011l3tDGPhi
5T2U07z68yX4RMv71yX41NbPWJDycYzzA+us0KzYkx4L86HSX3nDhA5dpy9JSXC0cCRRUqqbLsBl
Ss0KLS/U1e0gD3q1wjYRVmx9mx5ngWmdqdyuS+FubhOm5H/+oMFvRmT6pyEAE8IElXneHkplHRJe
wqia13o87ar2pbfv9OC6nfOVlzaI5G5b0zj7VXnIqx6RWr8tJw9dGmKY5iY1r8bkhE/HN0+FLo7Q
tjZD0q4IBRwGlg3Fi9Vzu71jzV2Jgs0ZWvZceGsJELALBLHV+D6iagtKedWNCZhQnEIiXlWIRByi
5KA5LieGqB/A/abBvCqtLtSt70X5c2kBHFfHGZtsOpkTkuuFhsrZ95fwl7CIcU41/Zs2fTMwYk/m
uQGYbWrqtgetaOZ6aLa3eX8owBFkFxteqjuzUmEn7Wsooav0XD/Lpked72/9AKFhhgNlggWRdduK
H9+inpSAAzFRroL+tep1tjIkphAQJt89Dt3h6/DN5Vv5h7plAaH/dZqhsWK18s6gbz77mbGrq1nf
EQ50o/p6F+cdC1E8ovcD0rUJw7R8FcmtU4JonWil3WEzD/6q6Mk1HFh5FKcsXnd5umqzX03WcfLU
vSPkWgpWJW17ZUXgn3MtREq5UkG0y/L2EuS4ndJ6zdEXlq55KJ0oRLi1Tny1BrIMIxxhZ5+vqjze
iHHe2yJfZWiT56I85oG3z03QVyXvVafaILtFQxhvjCpeuza7O8qRP9/V3m86hM8pDHbUIlboovbg
FK8RyOdcuMip1EkfUS7F/b7w5bVIg1tzsD8AMTwM+o7VyZXJF0fE8rXVisPoilujPdjc5jikLjOI
dja9j11iP5tlBzmxX8A6a81G6hrkKzR7NNFjTE/y6nbteYrlydcAJ5s2Voe3IcACzbt0xo4lQZb6
CJ8Ra65UpV20QlzAnR5ibKmJwH82DHtDfSNeDqcBudyy3ri9vGq84aBS1kJ9tCtLsHz8r9BdwHhs
KhOIQE+CLby7dMz1fZQ1iCchaU8hVkPMvPkOtedatj6d/1eHxyea4r9OOfvvtyPqFZYGVpYcUwEP
Omip07tbMBEMLcmw6y8S0bVf+LsmdkjCDR7LyEI7KsPC6G+ECnZfjxV/7RD+6cn41ETMCvM1IwDt
gPq+4/CyTrq6dKo2GGcquInz8G4VxbnwUF+yDrXm+/4Q5/7JqQ3OXy0MRH9L6JNuone2dbCTz6p4
nNHCJS5jhal8R4J0YKx/RE24whp5cPz+bsZBc7QghpuYL51Dn38RWPu7vk9f3uh/6U+8BkZePxVg
bCM0Nip5sZhoNe6aUBebiHNcLVUfPwHIOtXy5Fraeu6Hr3Ktf/vLP/Un+SyM1G9H1jQMhJVhrkXl
nwjhfEN2dULKEVZqPCFk2SxfI3byU8vXqmFV+vPD+7t+8DMBqKgMVzPbGI9d6V3aJjpZwllHQ34T
weqvMeL/ml1Nzs1cZ09//p3/PMH4bzFbba5BtpLKOeAGXVcsi3z/Zunrl8lJQWmCMTIsnH/v27WC
T8UBZBnM2HpA6qgrHl3OZicqto3zYSbBCWl/mTbr2vHWdtLeaI46ecl8cuiD/vyn/nNnbwWfXvij
qABbFaZzcJH9TiUiheFaIUvM+DO7PNqZ4svZ+3IM/Pdn0vpVc/zlLjbHeXHb0icKdTEmCxd1+ajz
Ny5XluC4XfuzE/4KpTWvyo6wq9TlPUBpmllf3Ur/PJS3gk/zk4q0kt6yZh8YAT2laa8zRTxbzqyc
6ym4xn1v7ExUohOlBzSBL67xb7YOCFD+/vwWBWbLyVb+oSNlMvdelmdXRE/IEChw5hN4ZEyu2lo2
+Y1AZP3nb/YfI+3AxAWfzsAgNWwbGwAoi2GoV8wBu+oJaAWUdOZvcGZC19jjch1ZP2RDfKx8+1bG
L1PUfxus7CZmHg3DYR1HXy23fvdUfTrFABqngzPQWzeF+RaN8aYDV5aCsMsjRdGvn1pNkfT0ZU77
P++XGd/8/aoLq2SLPDbBYTKzd5/VY+m2RzH9Oq98KyGmyoFw/JzSDH9xxX93f33qsDonjh3N5w53
eHKQha5NBzzX9IJqb52Y3c2kGBY3L8Lb4d77984qf7naf3mqygSv26QFGhX7eIpn55SxLRt4gpdj
0ccLp7OsNHjrfvE3/uaqfkYlIxYvsB/Z2iFm9LccGDXPqZwt3t6KCC2EQzaS7s5YO8hafv3O/2cy
kOUX/Vd60v8nSUgLt/b3+o6HN4XEq+v/x3/+PT9p+X/9L22H5/wHfGh4gMQaubYOEvH/aDtc0KUW
Qg3btw0Lfvhy6vwLnqvjFAKeaxqLjmP5Ev+3tsNy/wPitAFhkKwk2j16iv+LMKTlc/3lrHcDZB0Q
7jESgErF+et+euatMjFUbJsLRckGq+7liv0yru+zqBqL4J8ahbQOwXKTTRgImG8ueIrJ29hTFKzd
xDUf0bvJTex12SaQZXPo9DJ2QYvmGE+ImZUvajCzZ/6b6eJp8byfXaG/ZsRHvccTk1rDUiUYDaNf
jfHUbqz4S1C3afwi8f3rhcYf6YFCNVDLmGD8dFIW/v4IgnRhhZ1JXh0TcBQj7ZpHLq43nKQXRbB6
dJgxEZxYRUvr9uO2oIhRblVtJLkc37vWJ6tp0C1K5Xna+TLwnoJkju9hPzIOKqvJwsnlJP7WNtP4
lkQjcz+Z1njr5wGhLoPjtMYaaXkCVWSWI1ZB6b5HERwf0D4N3Z6MzjCzMI9FFRfEBIpQJu27S4zo
XpaxtUW57L/JYgHTaP1kGNtRaMwB3cXbPCC6z46EzoazA0Jj5Rpl9UPafvqzr7uiP/RxabQ7NcVt
jTMKzyDxCaQyEI10biYi2g2OYBg3JICEQJsI8EW/24fF0IjvAS7g+7xewqcHQyTf0e0FL9B5qo1X
qJ5tsREATOhjp4F+Q4u6kVE+GizQHe9Rm8buxS442HlNzw10cC3rYO9FS8EuPahCU4aDSWH9X4E5
XEJfUOBuPFWy8KpldfBQP29Gqq59PEBvReLUr5pWEXRT59mN8klvibDjLOHw2U+/mbRNNSTRtR9l
WObt2BzOzoAnx+wptkGgyisjiJqHwku17TTr7T6P8vxmqot0nZMCtBX1aAFrmeRr76SEBis5lh8S
Xe/LHMXGCQ+tfcV8aGQvaIkneyiNreXg7O+jbDEkzzF+Ht33yHzP9G1qOwtEoG3EB5YA54KPcTET
Em+PfJPk5TmpYwZ7Ay6pTG+PGkjh62YgSUAVEVv4wey3aZN2b72PHGFgfa63G0qFeVWVU01eg6Sd
9XVx2zemBcSDEQB8tpVTNPEHJxEAL6/OoaIYMcULyYaVVuIJhEF8yKrCePJ9cq4cEFa8GMBvZYVe
fiN63rvtEKr+XLgVDPtyld43M7UPDhnGBHlq9+vGUOMZP7c/HKtaV69ezpJHn8EkhSlOCCO0HLwb
lhWV27KKOQlmxpi2+b23xuhMyHzNG6d9Fzy4oVuqbGWBn1jZYyJDQ4Oa7Gr+D8uHDp8hujKCeuOM
eGAcXEdOF4tLPOabZuaSRWLIbmgd87UrK+ckJAKFeMlESKIjAMO7prObFSjUDzCGByzo8BSb4UyX
WW7JWKKjp3nMTfTZSozPk2lA3DK/t0VmIm2Jf2jGvWi06xmOV7kIFrAF3soifap79dBSnkRkkWhx
cp+n5Z2ZCEabThhYJSvmaecO6ZXlAiqMMLcjP03ggfEw5ZXHuQZYvGrftGx6apEThx4Pe7i4wHOW
PUW0pPUytB9Zx9oPSW5+U/iPrlzNrS9aC8sjdXrrBmfjh0pi/NG9lNdNr51z5R5HfK9Gh+l4Qh7d
/ijxjIWFrR0bJIjLhGMt2J5h7+0e9KDacCKh2cAoMRPTGtqNf+7TAtV11j7YitSPANoIeyHQSiG1
yl6nHMPJypzATpg8Jb0FToUpnotLUGtg+Q9Wkhyw0ub7yq8e7DxyiOpxwCMkmfhO7nXF+CjOt2zi
AfrRVvT1i5Yl/g8tAAXmts4xm6YHlPP2Rnf6+t5wxo1ZseUH5oOuYAxWFmAFUSTHEZ29nT1Pdd/v
XGPY1K4/r3IOzCLXMSh9c0YSSJUVM5nMflQmaoPSalZ9wPHek642LXktKUwAHPyw5B8S/zpJk4fM
shFl59VHlPPzpTBF2JjRVc+M2e4hmGXDdOeBuIBDtVuMGYvYF4Z3eixGNm+JDrFQv0ipX3lNGyp/
RJBdsOR1p5EAmOaWL3eZ4ewxXzas27yE7Up31894G4mADru625husqm1HhpCNB80O70SrbNZphxO
ugy5AwkjWczXJifVlNW3JmQSpACwdgiAWGPAeolT98VsmisbXVqYttZz1vtMXKvbISnZqBm3xgCX
UPezY+vCaMNneCYUFjZ5NDJzbPD6xhLCXJZeMku78FDfa11Ddg8/LXbdDoLWwYCBGtYV0FWfaBPE
IuWmH53L6HdFmDbNZRrHc6MNr81UEepDYFUUv/VWStadlKsoCRhL6Olp9jskSkx7oGJfGcojOq11
7+JhOBXwnECuIH/XnhyrOhuYLbME12JSjrdw6Xir1TCsPLXpEsa1cW0dpngCqAbKT4dHYnhFWEQ9
8Uhy3zuPZo8IHmcDfnc5BBunFTKEhBXte6M9y9K5kmzKd3bzg+crWUs84CukAt4pgjm0IoOaVRAH
/DlwE+MsCNXb5XqneiL4dPIL614+zL6rHSvXvgNfE4dBaUPRAWaKfIEJdVAWv+CV3DRaGXBb67z9
PO7RuPf32YwzvavhbkkKimOqV2o3ysQIu0FteuuNuWK2VvaIoSLQmE8HylthXMlPKaxYL1Ya9ws+
sS7Nqu2IE+dew025MDfl/DZ6wx1bkyejJ1fDKq0ngk+kf1aR/+jXHTbAYjtOkCFc70geDgZ4Z9MF
2ZaxMIbbTF751rkXT34D8WK0+XY6Lb0p9eVRNsOhVtc28WME6zx5mvdoK7Gax9wHH5a9mmUycegl
+dYpG7aqsiovfYG6c7K6b57b3swSykylmpUCGBFD/MlmY+8Z/ZMvooD7L3sDbMphxcS+75oPYbCE
8Twi1HDLCiKkwCUxYvsYK++xVoWNeqQZ111TvC8ZdUHPBiQFvbHqepTDWhtzH6Hpp5K8R2l0aDR3
X4n0psub+yRLHosuPUWavQI9xrSwupGeg8KuvR9AVxQyW8syoE5h6JlUD0owpmPGRLgkmE14W8cc
rhavL3FEPQj7L3Ie+cSvwcA1Y7tIe7XNJ0JLyD97kYlc5ykWlbz/mUXNVdCLI2jWHXmcrzJL7xqN
WX3jbwwi/nZR3N9ZddEA9RL2KmnSb4lfdFgZ8De6mneMPVpvoIRdCVmp6bnhlVZiO9f1vUjgW7Sz
sWp09jAYxeIFPViXzgqC7rkDrbkGMjyvGm7U0J4OqQR5JzJxzvxhYiMMHFjA5nGp8LE9tjcm5LIW
28lKQcfYxU07oJMSaHaUtDa9vAfYa67MKWr4hUgXhua0YGTSwYXv4QAByIb0DgPxuE79qdnrUcyn
xoE6dsDLzGkEuQrgEj6AvbVRfLNu0Sn+bTfe1Ub2KB3BYqlot8NgkIk6bFjsFMiVI5BeJklHIEos
dvCGibbQaFaseYNNycC1N5od2+CjVlS3dkIlNnGQhIQikv6IBaaVydpVFmvIhoRVjaqCyNQUYq1F
uV2n8XseNU7oFhyQhsEyUrAv93z9iRje22ierwzbmchrFQGBoi7XXkQ/ZOOstVLd1ng6w6b1tF2h
ZSAgTS6w5CjMGBP2m0RVL2WXssa2qLu5t06Go7qnkoptH8c+6q9UX41tCyvPR0wAY2aYk59GkC32
l/Yp1wYUHOaTbSPdiCq2sy0nh5mv+uWmdHO8Ign6uCzwLpKxGNPW/KC0HiOto5NB4eIZx69rSkpa
3dSDlY4zC78waVgZUnSGOvaA7xH8ax21txCinzLkSjrnM4nBK8cVLOmwtMfeM6xzwdE2MkYwJar1
GhaIzB89wjRXViM3OTxfSqr+yS3UlW1O2CfnPeiOZ5e42rJ0bswh2KdCPk4SxEym7eregVtziuMu
246dssNxmk/ziMrV0n+Ijh1VjOuckuzE5vLV6qhuAOGeZguiWudAgxACe2bndG/NEG28ls8wCjAc
Q6u+QRXGGJPNb3zWN3+KX+yOxNiUobBRs2Q0LQ0LWzW++2VxaykoP50j1xpH5prd10IkceJ+ZbTs
0WLPTI8aFrDIjw+9bZwXVWOVCRh/8lx1LH3Rtz9UIKJ2jZPKMJ/yMGlbFDi2usrikWUwRIkYox41
9LByyR4OY9Dn1h1Qs2PruWv0A/N2yAZQTm7OsQOwjYM+e7DynhywHMSIY/00dJi15XiGnbvBi/UA
cFBtsN3urDp9aq32rsiBHKccucPifOzEGNpav51yOe6GrE4eCrLrqnWHQB3kghvU+ynguQ6h0tEn
lv5L4LEjM5Ih36Htmrb1aKIWckb3VlBtb1rptcUqqg3W3CqqAMJ45daEl7dDOWr9gAZiPvt1AmvA
mLx5X9Wo+BKQYT0tRJhJvMuG1KNL1tnEXWi1wEwrO107JnYQfXcK13rRnRHHN9UFcpimiVKkm5nB
NlkKmtcOEM6qqJQH79p3rAc8X3RxeI/BD0vD+pHTYHBmpOiKKBban5OLlZmjHnQBbblxIFxWbKam
QZ7kiFa7yHYsPmoAHifMrtpeM3xkB2M2HfCeD3sYptq1N7gkssmKHa2EYHHH8MTawrShWqxF5b6k
LFFXTu6iTy+NCR4jzLRtFZAVqjxffDic9edazyp0NAGOGbcV43dzjtTR7/PmxSVhCY7EzCJcL5Q8
kiUx5qvE87BuT0a1N9Mqus/62t+mgWbtB3j6H+SaA18FhcqG19Km0t+nekmUZxwwk4fsJH9iGdEu
kBfM0PQiSFlq2kCPLXfKFgoVNfiSj2iw5Q3lxLBY5xP7OtbmlH5Fds5R5imnFXg25Dwu2nfD7fe9
GdhPk9CMt9ri4sPi+zFXwZKsO/cbjNOwdoSMrxnZs43Pn/xUb0LRp/pOdl2jgZmvzY1VJ/WVFoAC
b8Xg01jV4y7ryLoeDG3ZwsEyoLpwtfs+zkhsiEQ+rQx6SsgaFTC6qBnMZBd5Vvu4YB9+TPM4fstc
aR1aNuXbtlRUyrbQruYBgIweDbwKo6k/JoFRb2P4wmwK+Y1wcJO3ghMd8KKrqNfmsfD25BbnN3nn
ZeyRnO4Em0Bu1ZQ4h3Zy4MUYjdxPfhSFPDf1s4jL6Q162nMnue+BDcS0UMvm0lFIH930XbcyztWm
CxAlRvOQwtvVI3QHeYs/W45E60q84t/tpM5Odm1PU9hYFI26Z7DnMD0vzKwsunH1YV6YXc1x7EaB
LMrN1z59Ph9bPmRu5e5aA3y3FxNI2rnOtbBo4WosIFNpymuYuS6PtTZ5+y4e+1PtTvV27rr5XbO1
Yo2/LHmpRwN5HovAW0HEzGtmOhbrcQp7/jHvusgoiZ0elx1r5iWPAcfHvlUpSM/eFajzlZtgN1ed
R8vlOdcyn3BgWpFdbl2TQVnitKCZTW0May81f5Spk73SOfgfQ4zbUyEcOteNLUIRJ+o5V2b8EE0e
5vbc8S52P/kb0NeI0KweBMVIMsNstoXGyWAI6po4P0ZVmV6QaHNqSwdTQyuzZzvoqxsMKuXFi50Y
N2emX+zam27zbhrPiTfP33KDN53LLP42MRDjmbmhTva4kExrNX/j/YCgwfErd53X9rDQTLF9mU6R
XjXQu0wkJnX1MXQNJSQ165k8jerGCRp7hQ3YfFwokiEepOa05AU86F7HW4YGr+sIloi11ThrzYr4
V3MLXw9GmN6NJ5qU9BB4jXuhzwB/X2jzunQwOvizbj40AOj2SVRnUEAcklNlkO3R5JN+lwl2Rb1u
AFEaVQ40R0N6DzBjHXv86L5GLlqMSEJ9Ty+fFW6kEzB0a2M4WnTyzB7lQnnvEiq0I6wX5aVPUWGm
DG/aobTvZ68bVyY81LUbOA4N8YKjtYGPvSTzjOwKSsuprav+sZG6DTRjkSGSoX2PUAXkpOlSQPog
mTzs1cwNXGU8RBp+qTCoYfFAcHG8G03XxG1b1QCl2jh/yXvAE9sqqz0Efra+rROBZKfsB+26BqiT
7E1gyKBo+4SnewmIhsUQn8q8JTdzkq3WX6kaRkzYC4Up2wHfCqegrfoHYLv5YxoVnR2qICguwlGV
hK6wtIAWD6TpVcytBxo/GnebRtRvffehbGbo2J7trZMMgpwH9PJSUJ04RGzWiKcso+vCIKBh9tta
EDGQU/+4Em2qF9XFsTFF892YGwMdGUErTDbrC+k5vBS0dmWMZn5d5U5/B/HLeCbOe0CUvsQlRzSx
Vy0Iqe3gZq9pURIJm9tzdJ+Pc7Xr0757MUvN+q6lOuucNlUHg5CGd5mX0ffJbMz3IdXN+8ZPtaML
OQDIVDDDUvK1gLwFl7FssxUomJ+8AHc1iApOZEYdLXf4ZPhXgz3QU6ZiAnOggC1884u4fuugMb1H
BlPMTRYV7X4M4homCWoWer0FDZTkBTnxpTZve+l16Q0QrYCJkkeqy7r1YKZsRjXQuRX44nHWlBxR
etw1FPVpPGzoga1735TTbtKUc5Nkpv/A8oEiQECCO1dDam4nj8IRakFQwNM12mzfsgp9ckXubfrC
MrYoP3y4koOQHBhNMx4J2y0pau2ERJUOTIe5GZnTnKbZb/dyAJFFqvi0gy5hf4v63Hy1tXHYcbWr
ow1inYQJwKQMGF1VfsQGyBpZGdFlajL7SaNAuTgk5Bhhys9flXXKsrjOOOSNprEeO8HYeBsAln1o
ClAEU5KKelXOqOWgUTggKYyVgAq1MyrDPsDs5bhXjdPeC3bPGzZHoMKhVqtLOzfaVVq58ntsJQim
nbm+T2WD7wjoqnk9kFt2E6vSJHXX6/JVXBIr1bDwM1cy0KogtIiWeRDLulHXi+HRVL2G85ITKfSZ
or742fARj4p8gKEOGBpDsUDF5J41zVwBXgLNWt1EcdwQL6LPm6CeaSeMJYhz2MfSlujsai1n8h7p
17nbeEtwMSgvEpfas2gN8wS/XOcbNUy0OR0thC6kvdYzBj+cYB/x0DCJrg3rynJk+9A1onmsY52J
UaJN83HumcIBr0lRU+cMsfwBgBLpbDakEy/ymK0lo7mtpnoGMkOEQmBTX1WtQ2E75/AZmAk/0tRF
p9Ed6xMNZrs1CQC6nwLNOEqg/AaDDcu5ZWpWH63GUiCNbJKYAhimRU/Aypq0JKBZXcldYTGSTBrh
3cd1FFPza+nwQPi7+9zWmrsb+JuenMmp9j3+xLJQiKdJc0veojnRtKt6gtl95cDZmQkayl6AD1ab
JBDtOinYPAHiT1GGj4YvUH11ubNp08HcWQy65dMwCPdCi2FUV8p0TGsdzWrON3MTSYRNnDoXO23r
C6ARfIJWXuUkZmh1+9rVTvadcVVBK18lySldqEpmpvm3Q4HWveia6vucNdXP0uyaLaXI8DiVDc9E
EdivYzcQMO/ldXHfQbTaS9xSBxEbDGCBW2hXZAwVlw44wXVk19qhczLAnKmdXGpHWGcBmyRsdQQJ
eaE3F6ZM3Fl9YL6lfmZWu6JXFHmm7fSbPB7HR8ZiHXLPNO42cZVbK3jc9ob+sNzG2pAcUk6lU07N
88j98dFVLoUB06VdlAX9ndYH/cPcjQxfJMT825KjJlkbs8WtQKBCdeuTY3PWGViujYqCeaxbINld
WX2wPBC7qVIEjziFoTYoWnh2OjFg+rPbqTwXQJeBRA+37cD0y3Cm4qEnsmBD7Il5ZBsImb/3rWJD
VET9mOSDt+Wwa3c2YuR1aivwtk4fx+/O5JukNae8HoxRbAaXqVG9EFr4Xi1asqb/4U3QG/pe02/c
QP5P5s6kuXHmzNZ/paP3cGAeIq7vAgNnUtRc0gahUlVhnmf8+n4ou9v62KIY16u78aJsCwSQmch8
33OeMx9a0ZAXeJhl6IR6tyceicMTimzUbGKqsVer0FwbQ330fSBLsTg/EH/7UMf+eJcZZeZpAnpD
uHgiXP6RSbUIsAU8AlbRdQ4Vw9DZkZbV7K2hk9Ugm01hPc80QskpAe1bmOVdzccPF7pRI88O8tcs
MptXFplhp+rTvBdjX9mGnGt2Ua7Oj4GslHZr6OVrEtbyD3IfgRrT+vuZxoX0kPvNL/yUFGeL0F+U
lFR2skrrzBYrJe0d3sTsdIjLt3BdshvcH8obKW2rWTHHjVzzW9Ok6Ihe6JtqTSF6POroXloHfNZp
t1VFoK7DOs52PiesmYyjY6yJrEBqVm4z0YCCDKWs9fiMle9CrvePrEIUOziiLjlasbuS5+0kmYUr
KkFO+U/5laRTSshCJoc0RRKlzpx6nCLITxGyIxKc8BEUafEk1Kr0W4ehBNeOBh0K4mnB8XbY1zMY
9viUvgZri8SqGkG1EdcME/1ZUWtjJSi9spgSyT9GQ1Wy841UlKCKIGCp1cTs0BHzA8hLOKTIMt8D
XXwjOjR8sgrqXifjn5aRoKNBcnU5ctFaR5e7Z8I9F0lHHIlJAB7crJGWk87LpuQ9UQ+a2XSZpSLC
6DGfsMGTGZPMsAPbmLymbq2IRQ2wKN8PqQRSTBDu+gYJZp9Qj+P4O9ihfzq/d9INqOvpOY9po4xs
vFDmc9sGvVKXzAAedVcvjXrQ70c5WJekz9s04mdOorNThLErG9lj4NePVYqkK1Yncc0mYzMp4Hn6
9vTb01a4DWLzJo3LwwAmmZot5h/x1c/zrVnhH5XT9ShZd/GY38YDaNF4zngUChhQy78Nutp4kpQ5
JWUIp2yA/hu2pL6O2XnqtjiM4jPbTsDrAqS9vL0bdGi3vSaIi1oYHzhscKwnUlwf2FGnhp69w3ut
NjOaM+Jx9BotbsxW8CeksxNEO7AMiAxRsUQVlaV2wca3XFALmzajoNSAHZvyeWDpW2KNLZ05MpVn
K0paB9sIWBYrP5WayuGObAYtO5GqaX7CpqeY3SQKkLIpfmgmGNWU4v14N+oDWfLjkK3bQqP7a5rZ
K71tztR4CheVotH76XQa76N6EDlbgqaaypXFuQ2ToyL/icuRmxALH2/7DItyUARWySZMb9FlqAeO
pBR7a2sCX65jtOpZC5ejkYFcn/vnuIPOCm/fd/HZUMrnZL6Wx9B/EitdWuiDRcOwVVUODeT+kU4k
k1qBJcMcFlKT85EC5FTeBgVAvpUo06mqqzrhIRX01AZQbLEZz96IqLMj3pSl2UHm31JeFtv60TSV
GZTfnGwnpZl2nBZVr5yoiuYclbGNhUP3w6Jt+CspQupjUxW0r+KkYXf3lZFWkQRRnbisLaXgXHQ1
rdDW2UyGGdMizPeiIBBH0WrNjk/18Ahjud416G7edKFDEMVBlPO6JrXNr6psxw1eh/A5KvJmO8Lo
oc87Rdraose8JI2lV+DQ65w2+wjGYglRBCYUWhhcK4DbkWNEado5IrsOCizTIN1Te+sfu7yPT4nn
ma6grrPy3TRKQuEF7Sj7G3IyBDDws1pnC9r3ORYKerD3wLZigJ2GujfMIaHXDz1EmCBj46CS7mgZ
VpQT8nnJnhR4uS5D+BvUINv4YlSmzqTgWfYTLeZUNcmRlySq+aSFBjZoepEFMyYPi6d01pNFX7AQ
91WV30qjJGkYA3Dty7Ml7dkwqmsK11gElaDAQGEVaGK9UJxqa5GlA6p25EGIgqCXkA8i164OHXIj
lsZDmpoUqLQwiA8159ItvMJoQbggfShOt9HUqnxgIQnrfmL8keskOs6phrGHg4dyo3RMQKdXhI7x
qKdbI5ci+kVtdRMD+36m6dafqKGCqyeR7PDF5v7oJ9L15/agUvS3PYQ53NRBJQDAG6aHXOuKRx1N
/WpCTGGbltkuZl3zD6Lkk0oX3oZy8ark0bNW6VQlzNCEui3295k0FyuRvesPdS7kYyqfHGh50r82
oSCDZo6FXZk3xJwSQKg7ZWmlR/BQ0f0EQewWJNZPOaJq51HuKyk+JZqIzUCC7I35MqbbJeiYkCW2
mnd5nujHSk0M1wCTaTjwZa33AQTUOp6KnrY3Gbr5xBomVKLwB8wkeEItDp8yTqELlgNlHdQI4pMg
U0BHKHNIV1TS91ZThCgP4DGXXcbRpayln6WA35tGrrYT6RlswHbnhymrUN9yAlyACf8Z+uV96osF
rk3Oi1RXuUZ1GktQULl/YihYvsi5xuKdebVk/WmSecbCGcok3EW/lbJqtoKRph4n8GlPJFZ8Q9XY
fKBjDoHM7Lrbia7OPkoTyp/+3NLboDNmh2Ji3SuCUal2Z8TWGwd8jk8Vp1/A0Jl+O8o5NSeyKWpH
lmMOlhg581U4JCZgX1P7zfA/QUuxrDZBHqw45IeUmgRrwXl0ZcXRvOq0DHeSWejGoheA7ilWTnMt
LSXyKELaQVpbw140Sck+5Fbrkw7Z6bdif+phcrCDD55F0DsSBStOSg5F4EidTPEvlXC7UsSSjllu
FscuDrsD/PZiHw+hMoAIp7cvGqa05oxPh2FIKFalVfMnE6PwuUM8Htk8QZKzrEEwvSLNHmcqX89U
4yidoTzeBRwp8TWWlVcMqILSgLIKzU6DnJO0vYkHcJolaHrHbCHc+pVauvUJUDPL+ID6EyEntVI6
knLNKmsZIPihRx+UCTJD1bYo/bJc6u0ExzMqkIxGhcxGbsBggOjPulVClfxNK1XuijKZ9iRWG85Q
mtWTMXgVkgTHL9uj7oMh7hApQAcWnRJJk1d0Bq7LVO8tSmrADk/bEzB7mA7dbhJHEiEUI9qmap9u
9b6dIDdGMQqG05GZBC5iatRxU1dN/kxtEWUM2PUChdOWILb6RjLKaMnJNnmcZ6W9mTTiGsdJzF4k
TnnLoJirHz7c32c9EvRfalaf9hOAdxGmQSMeyS7IQyl9rMvicQDAhEw2vzGnptqIWW8cOnEWeMaV
upfVdlx0UVdtp6YQlrTk4bpChT9S8+deJWWUcDzS5l9TV/YBikLJSRKxJOwE4dWyKdTmDWygPNO/
t/xfYRAaK0mpWiKTiBIlVyWJ70kqpWWJ/nDY08UYVlYrZR1Du8bNigsncEBEpkRpWZHyS0Rw51Li
31t9hru/VgMD5QO1mlI+9c0FwJKbrmdz2TYn4uyglUTr0uZ6kCTEAqqQez1I7Z9JNp4WVDEafxVo
dY4A8Ml+Ie0D2TnA7IpkFRHuRv6b2FsBZ/n00IsTihap33AdZZtQX/P8sMWfCTIbszKalaWPzJPC
pyqHd0nTOhaHZk+iXbwfiZYzXVIVtV9aFNLHx1g5H6ipxYcesZeHRr7ylKpeV6kx09lg00OHXFVH
KNqBSrdeMKXBYZoIzTVB+F/F0ieFKFV2UdEtVRFx/n/4Qj+JtMnLBiXSddGq88PAGYQ6L9ZRDF6U
zYhsLRCk1B4OWAzznNV2pglDw+5qVHjbT+rh4z80qf+Rd9mRDM22+ft//tV6we8wNVWRREVEkyha
xrmXJoqkYASwQL5pOEJuDsPWi5Qm/jd02vvovS6a4k/7f/6iuv7QEv+PBvv/3pS/8/u2/v273b+V
5//Lv/wf/z+RayvGpwfuvrVv//E7p0A6Hd6y33//z4e3aHj7q1L79H/4J4VPlv8m8uA1Q/qHtBqZ
8H9T+LS/WUxMRgeEdYVewP8otWVYeyfrBt1zdDKmeRJY/1OpLYt/01B1g+4zTQh9J333/4NS+2tv
isVF/ipe7gPAoeIoQnrdSTfjzjxmK5lmh61v20dh8elpfDH8uI9PavB/GgO5xkkl/mn4q0EtjpiU
pZ1+2x3CJ5uc1pfv//LX7jD+9OmSn/40oVqRIMz8aWVn3Pm7/rnYFQvxZ/BHvWbPEr90j3KJM5ft
QLGtneVG3NVhnxxbY0IPEHACj7uafFcDXaGbWfW4SQdhNclNs+6myF8NjTguUrlD3RTjocq6ERIG
qUpOkp4O6VpjYAFKIg7dCrAYKtGrqap1drKVRJm0TBdtbJreoMrEGslx6XUDlOqA9KilJYaDa+iq
4ekASVknGsLZwjBcSqwYz6ZEnV8GUv4uiW3xZyBswDFKTUWk1GWuELHQs3CfRPFU5ac4R6ZppmW9
1Kko5gh6OS7dcXheAU4tvZPzAAkvPPHcTEw76YVqrYua5QVjlh7FVHwniLxQUNN18b0cEaBiEo+H
hEdRl8Egga4vguq3WGCy96mhLMm9DTisygVCb1PZNnVdLgmCyj2AEsnBb9hqF0bGGTgh7ghby7Jt
TaJI2kbCTq4jmKonlRiRaNgSBV3uEhrstuDDUgumxuIS1KnaLDPfjYQkQU1NRSfrCeIeQiFYJ6IB
skPRqq0c+oMj+8OEtJaopgzUk10ofN1SX8KFp1QvmRT1+1hmk5TDM15eGasn08M/1ub1r7//57+m
wZkhKxa63q/Hinh7aSeo+8jY1vPq1EwYGxPu61bXb4dobVrrAL3X99f8qw/jX5c8819Yfq6FhZAq
u0wZBmoFvey0UxI7dUdCqy5XMsX2sfeEUGq8f++KZx47VOdG101MSG5wpbsgZJWlDE3jyg3Jf/2k
/uuOzrx0BuE+pI7z9wmGphSl7+POG49gjm2h21iARO7CfEs8m40AGp1K4Eq4J6JNTkhuf/f9LX7Q
9L56kWeGD7wzFfpJQjFMgCZW0DzQSvLmBhJkFe8pvnt5ZkH2UmhJxYkLyeNFUwnNC+u52NSz6lBl
ivDfDdJzeDoRIClE24WqzyheBqHcsqJceVpfWu5Yus4MaUbb6qmaN/OOUwDYlFuaY7bqGiQDR81W
+9XJqytP5EvnG26ks6+IjmxOD8nC2cX9sq4fqG35KWf7zv5hDHajLxTUthyfCkA3myF1IvI2UAc/
GsKx7VZ1do/z8ftfcmHAn8PHmpb98zwJ004lld3tBjdXdnr5E7mGZw3r769xouN+NZGls4+OJOmW
RIzPtFNsjqnbG0IGdmTouNoh2fdrUqTsyMnWnUsshCd6gc1hfDE6BxRuS+u2Wtxndr6evPvaMQ8b
avl2t732pZVO0+yLofnhzf/0PTRJY+vihp8mkU4lcjC2OZ1nCI+Hxi3+gN+bdScfNjRsbHT31c/v
n8ilXcTHz/l02XGCrTtr8bwLIqcj/A32xGh5RabA1jsUjxgd5q1uxtfodvKFuzxbBJpOyNoTO31n
LoNV6Eg20jgHnq+rbILFtWd5aan5cMR/uini0dKQgIV5py/9ZfeUrynnOfRDV/49URirfmMuSocY
5L3voTl2rjzK07biqzd4uudPV8VMh8lMb+cdbGZcV28UNUicqs0F0elteBg4gRraAxHjSkTtGSo/
FhHO4Kp8ZXRbl4bQ2eoGIKLIEe/Pu9wghaVLn0xRP1B8X5hQVwiOd2Jj3ROeUbw2WIeLKiV3VV2k
mrGsQoRnMRa7iPeiDUCIQZzXimm3muFlyTbJXyxq2aDVcCsQKTS9zmbksPV1ZQsrdN0vlL71qmZt
gq+Pd01xh+lDNnocGttqVpyu2AjlUyPedbCtcuU20p7jCeDU/ES1whbNW5lfWEgDufMiENPgTppu
FKg5AiKnKXo3ptRpICLOPzpzmSbyVkqLEzhvQ8z2NhR8FAEtB8RlO5suBmFbCY+B2q7HZnCj3FhI
0Tpo9m2uE67S2+Nwx3ZnGPfIAZ3SF9dacbI4qBO61nvyVJ5bq3sde77kxF16SqtByw/fQ6nbV+Xs
fj9W5AsL0TnYxDKjtO1mll1zGW1hHor7dCutkm0XOflRWrXe/Ga+i7vxUX8mfeVe3l2Fml4YJOLZ
DIy6qe+ykCsHwlGm2oOtGvFivYZ8oz8VcuA0AfkKm9OTmqq9qLyO8u33N61dWOI/9umfJgjRGlRV
s3rejWm3RzjvkGLqWae4+y4clrXZH1FbrC3Kr2r/lKM/sARq4iYFXJM0lYegqQBs3cHNy+vmNUwm
m4qdNxoPlPPtLvbhzVULggfsGRJr0y0r0UszhHc1AxIh6Kj2yxKMDSEHdosPxwzCRTHEe9bcTVwl
do0WS6JQbCSHOdhJ/gZ2ju0nL/W4E3Vyj9Ge3YdEhWbFCuWkh2Zs18lsWCG0kmHw/SNSvj6yaObZ
29F7GUViFsg7DWgW9ZkfEzHIGSjd7o9cOorkMX69UbOre3Sm1ssbP9G8qR+hWxDWTjzHEw2GQ4mb
p3YwFI471XAaE+vTw/e/78we/N+bOM082wlncxcamiRIu7FbhosJC2Dm9c0iNkg62JJRqAJHtvX7
2XxMYAfa2vjMEl86w++A0IrVsC4QBTS3hX4joLo75NeWvotfz7P9kkiLz+xb1t6uKdCoIuzEWosV
cMhJScr2UvbSJitGmG3pG5PCl6FhXDrxBrN/JB5gQA9+QyVJp6DIPxdqLk2rs32UP2RRTQjmvEN7
6WQjMpydIglXhsXHifWLT4t4mlGfZk7CvgX9aCXvoroSX8c4nFc17gTcViSjxLXV03uFk1ZIqM7q
mBw3A3zrJpUSi7tF7hypqDhUgoRQESbRQvJ1dKB+B09LtRgpAe113I0ZxC5iUWYLxNTQSs2dTPOd
qUfoy3tC6u1w5XYufCjPWWVzJuhmG/Cs2OhNPcmN6LFn2Nbj+/ej9GueEYWWs4P/aKZdrtYsNNNm
OFgLHAue4AhOzboqeX+EX9Ei3OTXPvunqfnVuzn77GPnA//YpNMuDJad5L+aqu6J2S1nVp8qISmw
FsrB1qXIrdbbIr7Bh/z9bV56jGef+ygcpDKd2DGCz81pUtAMK4Sberx2BlFOd/DVnZ1NKmvoizTI
zWmXedWr6Jkv7816cNeSrT8tss1pviPKZz0yV7l9pB7syO675LRLyvc/k5/sdn59f6MfJa3//UM0
62xy6X3ZWqJvTGRS7tXhfSoWUrHC+xW9Zk/NbR8t9CWSM2Rcpl0vhQ367+gh3gvisqZ+Q7AJRtg/
2UsfrBpafpvuSm1W/vrNa+f8nz6oA6FX42mHJYHe7WtiPrX45uYeImOS1OTljo6F2/VQDUut3Myd
G4VLeZpszG3Ah5vR1RqA2d5k7CPaBtq1Tfbp/Xz1uM5OOVWA4ryLeW/zgvVAeOsWvZe58rPObvfK
G7l062czTLb0+RTCxKDfNV67G+6aPSIqWlDb2M1X1l7/UR3jFbm+TmfLSyJJXYhhC+nKWfGjSPjV
HZ5W4U/rIYVXMccgwQRPn61w2cIiAw9qEyqM10aXl3Mu8C13FSKfDQgu5Xu6iv0n7LVoBdS1iXK/
ulWjF8vQ3Fq3m59mRWTcrrtyqFYuPZ3Tv3/6eRp5ttloaugUfFCiwr69abX2ME9bHJl9/4isCOW1
UhtO2C/afhMs9ZoGJUqtpRgdgEYQOW/ijc6f8mKlQd7XXQETM8qFddrv8WQMWYIB69jkh7DGuoer
//vXemHGa+fkodzI8ZWcfngNxB8Nt8PS5Wo2PWd7dlnDXMREDll0bmtnTrBGUbjW3SXp7g42wg1n
KhtF1pWq28WXfLaw9lKjTamUs12Mwm2tj0vDfMnwQhu3kbgib8PplENdWHYOLq9EEDyhNW2AJLXs
hqAq2GO7COLXuePrQhdYw0FE2xp5ASex3p2V20EgRIp215Xl+KOI8NWgPFuPE8E4ifFO0469Bzme
C4nyQuDOP6sDjXH4+eQumHZ+EI1HdCAVaSTj5sp7+3pnrVlnK3VWphX2ELZlReZ2KzryRMlv5MxF
tmXRaiSSb4ks1oFc9Zwc1FVM4K+NICijznUTeMq0yuZF/EPaAkMc7ydPv89usz/+QReOJTEMjeSZ
V0bYhY2a9r+oRwriVt/kl5pLxZ1dDGELGo2OsuE33yRuvgk9zf3+qVyo9mnnxCOVinacd1wrOgCv
2Whu+lDuzE3GVkBwsgeUIEvYxZvgmKyDh9IRtpZ7DTF/+jJ9MRbMsyUY9kJKth+X1jfajgqKO3rx
at4bV3abF8o2mnm2/iJmJtAZA9bOQgj9MN7jWXoWfusUjfaJQHXq+yd48W2drbMRfSwDfYp0qg5h
C80Md6ifMNvuR8QTHpBZdCJb9qJs9XXvyjUvLJ4fuPVPiyeuubGJZK4Z9kvRctXxVmb23muYdDuN
euRNtBurLQFpTRQ4yc8rV70wg8yzyZuhXCca0Jd2w2aCMFHIi4aMxwCsGnkpEv+gvHf9MdLydaFv
045oFOXYrcsMe9WiuLKhOLUavxw1Z9M4RLUtjDq3XpBuiYes2hQ+EPEFraPSLSENcNr1JuGPfBQX
WuIIWKkDt7NNbalKXr2P+4XV/xHlI2owXUUpcUsIcJVtyhK3L8cdG5ATNt4AQyWJOS9XntyF3YZx
tjlrBR+cz2mW4UV7LN3uTVpNLwV0yUN8ZUhcmEwfGKdPI0KG1U37kysAJXcfRlu9waZ7dUm6UC3U
jLO5aiD6DOrTXI1JUOLMXGzT5bjo14rb7CMUoovWpmjHOrGejpKHWyS7Mui+hp1amnE2i/0awbeV
cGXIpsEhelIW1V3pNpt8Oa1Q6KznRfaWHqUtCIQnYa8fi2X0ODr9k7Xx7fDA6HeHRbCnfLcu7q+u
0Bfmn3E259vcmizyP1la7gXyqimtHHSHIi0L9A/RLdYslzfXdkoXusCacbZTkkWxEIvTOgYxREAd
6Fh35RPYHMmL99G178CFuW0of92OmZIq6NnIRXqCj7KNtZC9Ygmpc5G7wNNdaJV2eDet263qVjvy
VfftUtxqx2n5mnrl4785Tc52M3JQ632NA2anLMhE8H4bS/wHS2F97Wt3afvxEePzaZYMstilzak0
Q+6rfbqvZgm19yFySlt0CUplFycsfoVX5uTXkErG7tlaFaTkylqnNxf6P0sTL+meUkTkEPDTOuxZ
ldBNN61wHy7R86AFDvfCvLwaNfL10VfTz9acUEjyoTztd4Kn4m24g+j7Z9wZK/1efC8ekFUt5qfu
Pv39/au7UH3R9NO4+vRkAx8Bdq1yNdkxl/rm4Q7iFo2LO5X/mF1pcQOI5iZwoFi4mdt4T0SfOuaV
53zhk6CfLU6xJZuzVXNtyPhe5rASeNe+7sqlp3i2/LRTE5v6aUi2ZIDZ6nJemBzhRbvywMh72V3q
Nk6wwGXqaCtoczbKCabMUbfrN9ktFj6bR5g5W1pkHL/caylEyoXlXtf++rhVJYLX/I/pKnr5Ytx1
TwRUbCSbxsM6WuFi8ABl4un3miecW/b4p9j5N90i241eu1xxkl7jmFniruQrMazCdbAw1leGwmm2
frGv08/WqzlNQGieJlm9QBK967xuOa9KL1mK9At91yLdLDqqP+Dl78OlvjSdaPH9lbVLL+tsEStT
0h7imsowKP+OrKzY8U23imEp2aNAZBpHoH1Z4IpbyHz9b6x6LxTHQbdJT/Kf5OE+sDwa6qju86cO
f8LtKAHHRr7rGdViOKWzJIsoW6jxC6aiAK9sDLbtiOnVtFYjIXMncIeN302Mf3e+7Bgg5QeYTG7W
HYMWUchNcFdUnqkAnLG/v+OPFvRXz/psxSSzGdKExrPuHG2BUXcpLWgQed1j4D1TbVqOS3UhLqRN
s7020y+df/WzXeBJTWEkIpfEP7gu7HD5JPGeO693ZSfkIxgukAvYvyW6waRve6ZdLiuvdR9Hr1xK
TrMO7fsrN3/hm6WfLa9lFcXFdNp5SzfzbvD0peqUN5UDNsyW142LFnFt3FbHch/vr1zxwgDTztbU
RBgBB52uWAbg+4ybWNjM9lHxl2GDBMcNmjeJkYeNwUk8U0Wlc+Xz/JFF9cV7/mgXfVpeRaXEcX56
z6iOvOyQbApnrd16spt699cm7qWSjHa2joZdNOtSyUXkpUADaT/DOnxPuy1ZEzNvWGIiHYVDvybg
1JrJ2rPnVX/XO2rmRARLPEnrJH1R4Hkkrnj06Sks8pzt9MEcjh378vbamL/w2j9m/6dnYfQBuJLR
lHbzu/BjfqCxRTWj/kVn5Q2rnHpTZgAj7Wmt3A9r9Wf1fOXdX7rs2ZIrWWJJrhtPp3azu+nP7JYs
auFpqUdr7XZ81mIKeYFbXxtspz/81Ts/W0fjrKVyhfZ2N/PV/u0r9111m9AHTO1brXOZW5TNiZqD
ne5aD1du8tI1z1ZQGTBMnCo82+nWuqG/ljWL8FePt8DuMI22tvJasyImxt1EyER0pRh76aJni9iA
BeyEUUFVNb5K2pMVYXyPr2WQXSoDaGfrVSvEiQHhn/VKIsbDlvfBXblI9uq9+KNmsXj6/sldGh1n
a9E44i7WU50JOqXg7EeSeMif/1G2EOwsEz5XCQe8HK9B/C/ttz7yiD5NAt/Ari/GXA8HAR7VA+bi
p2of3wAJQhn0UK+a3byJ1kje/zQreVVu5AWtF7d9DNm3f3/LF1pImnp6Fp9+A06DGX8cg2X4A5F7
z8FQ+REfY2yQS8AQ5R9lU97Vh/BWv/s3L3i2QFkjvCNINmxpD9a75T905H9w5FIIOLK13/KzfE+s
UBg7+q/AL13p5fvLXqqRqaevwaf7DHMjxZLICLrp74u79vSMm8f0ZnCz9fzH2gT3+bJnYG0LL5lt
nZNpdYM3f/X91S9MDvX0758u3vrAV/wUepZBdP3QE/X41DXX8icunevVszWmGsgCGQuGkb6UN+06
8nB126cC9kzxOnx7exNXM4mypz1ieeVbpl4ohqhnawxW8WDqR+6IZ7kL452KTtS3M8728MqO2Wul
2hQbneFGfPafjU1rOnn5RN723TCseoKGTcSONp173Yn24x/lCdRfuTF/giAYnnGhy9vwNrsyxC89
/LOVqYjnAPsiPxUBipc8RFe+JRd27x/Su0/vVCAnwOoa/qyu/fDLRWq8ju1d8CL6rkkg3rT8fuRc
agl+vIBPl8GElsGSPq1879GdfACsspA1O17jEvO9/AEMgP6g7c0b1Q4edTe1+aRQxjkgLOWQsC8W
An3C+Er5/dLR++Mk8+nHzEQkqlXDSJs8pLOMr9ARnXQBvdHW3d+K09yEXrSorsyaC+IhTTlbm4Qp
akxQpUwbO/IiDh7zIlxg7lzo7rG0ybz12MS4EIBdHsX+WkrQpS3UR9Xy012mU6MKxsSb7Tang4Zs
y+IqipyExFw72lp3/bZbSlv5RX6AVHIUXPW2fm+24SswhrVMBUBfaGRC/mg32b6+GT1/qwZXtk2n
NfKL3cTHAffTL1ObXm/zqGUwtD9S0C8tsh8ZuV0sEjnXX8vD+zhzf3WZs+Wqw6UXxKIk7VIdiVyY
9M5sCntwqF5iEMk920Zs7sVxraFcb0HLxSiZzZbaSPFS9/etDKQViSWMAT3pVmLEYEVA3CY/jay0
QwIFsb07UnuIWreNH0u6OOAWbgXETApA1Tn8CQYpw1hMpCtotpxg5ElbgKNYxaRLgupIvCEHHCnK
bynNRPAxmrKKgyeLvBBEvEgPx+m1jh9qyNa6+JQP0jJMdHvu+tIGZAGHYBmnz0l1k+B0AgSw8PWa
WKyeMjOs/++n7YcC86tHeLYml/DwpG5oONa8q1jcS1f4CXu5vm83crfM3kXfmaHTXVmKLs7Ls9U4
61JJVKE07mrh5wjDQhg95BoQUmuwJ96YH/Vx1exJkReoWRMnKhANxn+FXiCWF9/f8YVT1cdJ89PQ
FNva0Aqfn9CdUDwJ34SFIePJq/IrF7h0TFbO9oDjUGSQqHik9aJ3Jy9Zgdbft6v+p+Cp6/f47nQq
TZfyVnhA6/f9TV3qCylnO0I1G8I6B8CPWBv28mHcStv4PtiAEtjoi3aJV2Ta5teW+tONfDFmzo1O
aZgSOGDgvhjk6UGb/LUSjA/THC1OqSxWfCpAxIcqVJeSCV9hUryRiHRJ+TWZs620yopoUyfi4NbW
ryri0EinXI595ftHcYrr+PLXnS3GWa5WaoeZfneK7dsrL8ZKue9vYnRwrpK96sXOQCAH7HpHPKqv
ed09klwJFoIzP/rIzVGkgXa4MuBPs+irJ2Xw758GW5W3cdL5vBZzeqvNhw6k7fd3eeGj/rFT//SH
I5OAtNEv2ZFPji9tatR7Uv7Ua+QiPWpR4WW19/2FTk/tqzs4W2KzmAJbO3IHDRrpEDArgAovNraQ
gpZpuG/GP99f59JC9KHp+XRHwEz02C8YVHQ5boq3ajM8BreGl76ZP+an/jW58kbk027qqxs6W4JQ
YDdVpvHk1GVzqHfpOnRS13Rnx+IzraOn4EjR21BJtuVjuqK68Hzte31pkn78pE+32NNKBBjHpeuj
AiwBkTHV1ODVuMtXIHXelTcTrJF6Xf9+6d2dLURSHY2xdrrVwRFuOCJ6szuuwkVKyQokzjJyX6AW
OKN3ra9z6XpnixBs7WnwJ66nUKyz7AcQcbtrbqVLjamP1fbTw1NNodNgVlEbR6UwHbDw2/Fq9GQ2
Vt+PwNOc/GJgnPtdQmibWLkYgGn6qgy/tNuKTGI37K/UHS5tEj++iZ9uIFKLdghOSzRxvZtxVd9k
G+DkbrygyrXtt61XuMMN4Hkv3AClHLbxtTCtj4/AV3d2+hR+urIG0LsltVva8VZ+wJYXbU22Z5/g
SuBZqxmGnASK005XwDE1Cj2p1wCseQnIFei8aQsApYI6QAt0OrH9HcONbpTj9w/90rH+Y658+m3G
EFelP/DUia8FWeOwX/oF6Va4w/a1tW5lt9/3y8wll+XKBS+95rMND0jj2qwkkQPh07xLXhW3jego
G/t56d+j07bW9Mb0Q7uMXrJrG4ILZ9CPJe/TPU5s1BPpdMnK82+T1eltw+LeYHj4Nxc16ezoWCXg
jXyZK6RrKnbDbbvONsozmhA32eGsXZWrya0dbZO+5RyuxaXxcK2Oe3Feni0yRgS3rDrtpzQFDOED
cbngdaCNbMd4E27DKye6Cx/Sj6t/eoRiMvmCVXG6TEbZmeD4pMPq+wFxqUJwHqodz4LcxhGnKJIr
4hcg6MmdIjn1ja+8ZNMS9nZcuF0PKNjRWiqg96ScW9ItW3zjsR8e5BWAjPTQ3WBP7BQnvpXa5ax6
wZ+GbHg2Q27kL9Dbb/6LszNbblRpuvYVEcFQTKeMAqHBsjyeELbbZi7mobj6b8nxH3TzGvPHPt3R
W1ioKqsyc+V6UtQ6dvLNNfz+97977cUvJegkCiPGbtEWjABUUSI3dUQPgk9Xu/zHJ9y20F8vvUil
qqp1eqsGfYSFRaTKuEENaGkNcNhre6gwHrdnelc25lIjntdjnmnliN8BA6D28KyekANdOg/8SG++
ix/D++4INWH1Vm7sy5Xjil9cbZgM12LYed6KBLUvUAM0F6hNPjcLiCvX5OVgDzxLZwFOQLdZfSyp
pxj92erAWwhqxp+NX2jtnS0uM2mYEEo4RPYbzgtbHd6+Q2HkikuRcFYosemBeA/vSnH0cTo75Ayq
APqLu2ZjW649fxF3YIZO+BpeqwFKPeNXfj/4YW4OWz2J2/n0w7nFL0KLEPEMxp4cH8yn6RS+Dd4I
+7ez8jBeIn+Ehb0Lm1MMv6azqbz//kJXrtVLV48Q7tq8BkhGMPSwQwErBm3u0oPfDiyC/lOVjyyl
8ylcBWKuwitDvvue72Ni/P6n//yy4GX572bVmNzAeRCfG8IwrhtaY+COMQyds62Dc+0Bi2hQ8Xql
V5MG8waAmI70qt1FKHsE+t1ghoHgcy61ixN3Dbekjj+HfLKE3LZAwiQs0/kAnu5WO93VUm3BvwyM
qCSG54A1ow8uYFjyWF5j+Ur7u9/f489LmnzPcv4V9ARxHhL59h4hC3rAhjnUm4nzSneIwGfkn4DK
abJYTCFeYXRkj+m5fJTQ14O77fyWnbby35UaC1lKxvNGB6cG/Lgg9oiNwfC9+jx5mS9WoMeg7gro
WLyvTzg/tQhMmY3V93MsJfoiEMDFY+55Hm+t89CwKB+AStv173AY/28/yiISsBD2o/yI+42qozbF
yyYGNsh7r258/PdN7H8jDVnKtVsYIU5Kxm6dSNYY8CYcRhhDGhAgw7zsEsKU2+kFq+82YsBKh50s
Rddwfa2BT8DRo3IH4V0+jJhcT43Ii+/CAq1slA8DaPo2nvZzQYQsVdeso+oAI3u0dpH+QYu1cXFa
2ShLRbXGT20jcCGis9IaHXvkQJSSH2UZLKwNUfV3xeyHn2Upqi6LodHHTMXx4lcQesgYckr87krP
6h7iE1++o1Z1gi+lUhqVyWPcQXESK4YyC9LuR23f2nDl8raEX9+1lZ/+msV9Ae0ZbdTTW7kdAizq
8L7oZqjohddq3wfoZZjMjh0ALY7Kbtz1O87C/c8ikBzJG73BlQi8nEVNQlnrhBEZZMNAnzAxmjwO
sEfGnvh9l61s4uUsKUhIbVJzJUowhhRwRxioGNw5vPz+4d+5yE+vT/w3+PXl0OEAwafP+WsSxN1+
Cl31dagfQ9ECqCKHxqWPja1+1Eqx5X9QsoxTwGPkJqREGPSYbe0uTSujEbw5NtG8S3C9zDSLxxCN
mT/GWy3OtUCiLUogXKfwWXtrN9bj+5vUOKPoDIpTeynAERj43PXNU/iK9P73d7qiTydLqbcidjLY
l3hcqnkzYNnil0jNhNoks0vZ5OEOmyMXg3WQARdgoya+OO/4zKtiA8XPBhAuSAcLK2uCBGpiOYPJ
peCXYwxrViNMVTMTrRpDjH2Nlc0FmM9KuxcivRUoMUOSX1fPv3+Nlbk9stSTd5waSiU8UoM0mKF9
nHSjvKgObIisZj86k1Fd0RRFgU45T1/Ry/SWnFoY7zy2W0WIn699kLn8uzSnCKDbCLZQweTwj/1j
f4x86YhWpSXbZZD6KBx/KBCU0Qtv5f/tckuWUnOl1XVFvZWDboI2eV/6qpPdVfsELcrO5F74fXfX
uaG98YZvCcEPm2+pIRcBRNOqAWeA4DwODlKSQ3et3fSSHOT3KQi9Moh3pQe5IXo/bmSmx/+PCaOf
yx9kKSnX21GaSYILCSaNdgJ8j3tvBjc4N+bSjJldwFioZv8pISFLZbkAE1ldyHFpjCVQkOzhPsxf
Jv1RfPr9Pa6ceeoihlV1H6pti4USjoDcgFcCV48LZsfYVuN07ZBZisbhvgSHtEbGD2WRh9kTH/jM
KNzwLD3dLtkohEGhzqAex8wY9oWf3n4s95UiA+o3gsrKvXupIweLrh6AtCJwg08HA2aph7IdNk70
lWILWerEi1BOiSzj64FCBrN3j1550UFqRzxJtzrdGbSHsD4r9eNIrRlTYZVdXzQGO/mnEsRL4GNo
ATSGN6l+HwJsOcIveoDNqj+gbIOkUA4GGbP13uSOYENyOxE9RLXYVw0Ay+BLDRurbOWgXOrPS4Um
SONwXZxPXfQgdZebHWziAEzNpRu/wlqusNSZKxU3SgJsJgP+Mb5Kuw61vAnZvZEfcL0xf1/Oa7mC
crtp/JXslK3Sq23fIVfo1bteIh9C/CCiXS/vCh3urF9Ez+A+D+5tLby0ACnDhRbMKvCNMZ4rl6dK
37odfMs+fwhQS415TzUZ7qS44fPZXmYYpeLhcn2t+0vNTgo8XLkYDKQnchIx4ZWkMCFzGzY75VGp
XAkChhg2WHNr0fxmVNNhZ0JCyu/SU0E+qzR3YNWXgoMMIi2sBHUQo0veiCFa4556HUgCNxEgdews
HV8rNyMA/sRPHrOYAkA7JD+kKsp/Y2JIxKfJoQHGu48sTDvYIoY1tS7gyevvv8fKObQUs+ftrMtV
hc4xbzb3iv85+NQHhM39/dNXNrayKBYxAmaQEDaIw/IH372E0camXrmWKougCCfBqC4i/HRzcUI/
ARQyoLqMaNOiauX8WGrAZwXgM0qQNY+pJ4dW8TD4ki/YSDzgib51BVg5IJfy7n4C/UcdUOscHHh3
GJlRecKu8FIndFB01M/5xpZbScaWom4F0DKhgSN/MEsYUslf1CY2wHn4/RdeaW6CXv/vftbLqOWx
irCAkMWeBBg2w6UO16hi13hQJe3RBbCx4psdfYRu2e8eGze7bqquVsLiUtItak0XkzJGBReEFxO3
OPIIOkSQYB791l/RzcSd7diGrFh/UTdyopUGElkKtMsMruyajFWde4MTuq0L+OY12Re2Zsmu5sBS
Rvtggfof14m8SAIZ41Ecotiioz+dND87QFJEztwFOFoTFIszu/z+U65sVnlRKoqbckgLDYue5LCe
hmQqla+/f/Ja0JcXcWDq2k7SIgR9oe8PmdSiIBxD/xKeVAluYvJkS61qluHDxCt2PaMTHkqWzGGy
pGiRaXdBRSQQ/742/pqVjScvokcIz1W4SyMt7KzRbi/9oTh8AuqDuSdtNxzijev22tJcFJCyuK7K
VsTP1ghZwIvA20ylPdRg7oGRC9azR9tpYxOuJbryLY79daiOBMbVUBncJuqJjyEVH7ofIwBIFyNa
8sZDVlQuZCnJBtpG0NWbwo56ot26t4dEdnYAKs2C4tDFtFCzxzi4G93nbvoAmp8X6wZDSqFv/AUr
/Sdwjf/9mlAAQa9x+5qQnmAuDQRi6CYwjWpuxWQdH/TDlYAssjKmpQPfgC4bZACpFDi6d8B/tY6A
MZ/O7+ONU3GtFrcUXDczHHPVCW+S27VG+P2TYabGxzgbPDSYlZ22dFNr32cROmZuznVJRHDuWhvy
kwrGYImXnJu7LbXRSnay1FfLYQjkiIoHKH5r4HZ8Nx22hOFrH72IGd0ADk5a4qMl9UEij0PoSBkm
yk9VvFF2X9mgZBEGakntVW7CA5jg9pcQ3iA6qhQ1JthMJdw4e1eUeWQphZ5mmnLIr/DyCxvGen35
FuemhlKvDz//jB0FJBgtbHMiIG3hn1B/iboFN+QEvvJbTce1Wsd3ZvRXdADDVZpHAX8D0EuwxwG2
R80DyB5V+N1lxsg/albJPYJVbqWYp2ufC7ZT4ChQHDRngGoAuU914AKYKP3ZCMC3N/zDNltqpVmY
gE0x4g+a7weL25dH0U7uXMGVZQPzFBsFiLVXv5RIN7ECJuaIlKljT3LpNWzPA2nTwU9wVl5rjRmk
3yVxifzOStGGjUW/1HaM26vTlX+jo5FkW1rJlTEEspRNc1RVI1FHjUAexXMfNU7ykoAmqKvKbpCd
RALVQTokEogn4Mx7Q/oIl7pC8PgOqcSh4DGBuQ9pvLEmVzbWUindV2WshzX+GI5Rs+8w7iTC5lzF
XCesOOMN7dHKDV1aRB5kq4BkxAhxlbqbZ3Tt5Esdo9azcRTcPuanFbS4q/RzBrvvCt+B9phGEkAO
hztuLG81AlduCN/WjH/tGKCDwBK8HTQYfHarYDaGvXQcTEw521DroPzx+0ZYCc9LYTAH0+eu0PCY
wenf4Cxt3MYT+GCrL7d2N1/KglFPHQgInWhmwFjqHN0zMz9lvmKpz8Xb8CQ+q3COhE1RdBDMHDBH
QHysCA4rWz2utTWwuJUkQpXTfrh9PahbssmDLbseF1aVbnSZVgL4/4iCAacDS/X29TCRXx9xHTA1
dNA3tsnapXUJPmjnCOxEDtd8LUNwMMZH6mj3MEW3tdHordkHou/KUMKU7/Ld7+thxVCBiLct+9e6
6+d4LstbviyOlobAsBN2JWfkmD5NjQmtJnHXpJYCapqbnUGObY5s48krUkHyXRz868lgofJJKeLJ
0wfm7fLGAvtFQdPbjlxyyh3OTB/hioFvqh+yawa7Jly97K1rysokD/m+cv71dD2JdJbBuQJdt+gV
1D1/dogZIkDeR7vQYi+Zyw79ARpZC8M79MLdzY0BF+xDulecctcDc2TEnxu/we1+/kNoWaqCo1gn
sSghco0mtagz7Oe71gHFzW39LdOX1d/5Fnf++r6NQIBxlCFBLI76MwVVKTGHAFvxMbRqE3bJQejI
NnEwZCxDxLWxXVZi5lILLNK55VNQjAItEb+4DtpDjcFqGOjX39/cynb/Xlp/fSmGin9cKnhx+inG
MGYbbCk21y4w38fqX5+cjfAzTQkSNhqIbyiCY2c8dR+Sg3pZFQzn+pA8YInaiQv31kBsdnli5r78
IgZs49WtJVjfd4y//gK1hkvwt665gcfBG9yCga3A9AHYxaDKmNOnBozcVkF+rb6wlAWzdq7jRkbn
ZIAWGJxJs8LwwB/+DFAzQMioc33AKbt9Gv3RVzbrsreT84dl/x0F//qGk8rxIbstye65eKwxxoHr
6IdiATHsdTa/z5zNsdpb+P/pSbf189eThkoS5nqCcKO/cDBJMVR3wslKDzXC3EbuvfZlFrePXmOD
MCcdWspa0e80EczANqubjWN7LQ/9zuv++gZaDVhTKmA9Rm/wiOLswYQdc2Q+CFvik7Vw/N3s/esJ
oL2wuO9rPgBj+oIucnodv8gjFEnAFCQJRq8xSyicmQ9KqwWoM7PoYZOZs3I7Xyp7M5L+P1nXjCTA
b5xZPRWublMYEWSOmtqNVW9sq5WI8d2I+OtbtsKU5jPpobdCMXzmWyDmj1ovADu5ZaawcsNainjV
VG0iJt4UAKED0+6Gs1gMn9YCiiSOmg3sDdONbHJtUSxFvQwwoblTEf7U8X5KrLB5A9rOVGGA30cv
3DM3PSdbHp0rF5//0eGGupyTCDpcmlgSJk0rryv+9Lozqc7U5tZ/CudLh2ZSCJrMhyB4h0IsvClp
VZj5lMILqBnj3qgKfTB+f9BavFvKcIdYDCOh6ucgNtMRsuIsBeHkOQ+tHpLIwoKFtSXBkLKsjZJ6
ZLaG4YU2sSVt7ba143gpy1U1rc3VdJiDIfTHcg/woEHh60JtHoOCMK8Fv3mGl7yfTF4ReuwDYb+P
Pos8qAp+Y/l8FwR+iIpL6W7YqYUOX37YrjZXzAkaQpVa4/zCq3YsBelkzyEc2LT52FfHrHtldYhL
AzGF8rkAMrUuzSGvH8aJmoTH5Cb4yxVTL2m+k+AwrE+R3fS1XUi1WYQ7VDpgQpojJXMVmOYKxV6s
KrtI30Z0oqgIi0AeiPJrq/5hvfMff+LFhSfhpaSeMrxhbh/64he9Ql3hqyZz8mOzE+7KK82M+/Rh
42kru55fVHYSfaQCHcD+6M1ox8PUc7TR93Wim3kW3OviN9R6YVUNd2ZjY7OsuAaRpXC4FEJNAIAK
dr+Y/havbYtKEqUnMYJNYf7QKhg1ic5EhrHWfKWp7ILFayg0s/OEBoo6n+r6ClsSgAqwBWCsqyh2
JEGtEAP5PJnwyu+ZVZHSGAQKIsJkqLFN+iMDGvn3V/bdDPpp+S1yNU3NulmVRjCAwg52E2inzMSZ
5V2WqqhEXDVM8LQt9iVKNL3IXDH+k3HHqmz+wOTaiPKPOXvrS8Fl0aeWP1EBBS1vJJzRkF2XPnHp
qYfLNbyP9fswczNU9RM4WcjpuC+wyxV4VLcQgIW5VQtPCho5vExPpHSrijM4HmzRT7icmMDZWmLM
GQV9npr8MHBurtstQBkMHwdHHF2iB1XXTLWxFYzwjuVGi3RFYQX49L8XFi5R66yTYerLoxYgWNxF
2FELBdvH2ouhu+M2mpo/R3VpKadOASbva5mwQIOgnsBQ2YiAwYhKjGazqz68/P5Lrwi4JH2RYyZY
UPkow995sMYDuCm6k301LjSo8k50cfa2BvqDs6CZvZsG6vMg2CBayaohmuVYGWKQoXjpXLgb+qjd
DbHZtyhmwkdjOHZwDNE2FuTKoQBU3b8vvRcEAsYBNhQCckbfYSm+J6fZ5m9WRNmzanYdBuExK2MK
qbWVaKyMrUlLJbYcKh0fTSmPknAFvX97R2Y0FzCyqJySp0qzouo0C9ex+uhbh7+rQ5NpxqQ9E2Ey
2q58EjFiiQm2jz6cLQldKz5xAGxlzIxzq0DRTz6ksbKRsa+kJNJS2Z2KmIfmJFwRhRZ08NnRU7wT
uBPCZkGw2+hFx9Q+BN/NC19vlUTWVugiioOaXE0Zj0fCj++SO5Gn7NrzVnq6kuVJS0F3ymib0duY
woABCxfZt3iUK7xhb3gnV5TJYeYOB8k928tX/Y5+DZcmN+ezAAttt9xvdblWqsaSfisL/HUnZYqk
l3l72+x3ip++gDXkpgfBE6zMH/b5qTig8sHB+634Q/Cn/L4nZfG7hfW/8Rfe9f8+ttUIZB1g5QZx
kV4Jr9/x7Lnisnc69HeA5HYqVCGxYAgZVEUzPAqE/lkSLokc+U3SWk1LD2UdWSKiIL1j4VlLnLK5
G8r7VAYqkGZmjbYD0IlAtOtWNE3nsIJPfsH+xGHvdxE7NnKx00p059MK9J8UxssijKSzFhegBsmm
HppFDQxl0uznsEMVZrSjPLJHOHzmsS2FGPXluwsn6MxodAX2I6Wji4JVT8SCD76hiR4tgryvD6N+
X2PYU+I9aNrsjmoxRvdOQmh3k2Zy4huOPKsLR6fXyrc+8Xh5MAV8XVl7SVMCSQ7YCbwR9u9FOWdm
nr8wvTKp+hW1+k6bWjObxdrCcZN1TjU98YXDdaipl1qTmnkEW4RsSAyRnWOSF4YkVMeoAEVXYyN0
TslYOXOX2V0/+bgsaY0HXJaP7v9rGOV7cDufhjS39Iw+gL/rVoS8xHpuTm3xHk/jqZtiT9DdvoLv
aUf5XdfpBgYexDYNqqSBkRLBLmRiSuGgRBIKZn0JVLoE/DGdwSWAxZX4kmVuIfpp9Kdse4vAAYjX
iBGnGqIvNdQBo7pkwERKX/HdXT0qr60mHfVGT91G7ZXCVgsl/RgKsX7vy7qALUsN0gHVJ7xBuGkB
6sRN1IoAkPS4CGSKom5VA2+RGUOj4l8OomIzMhiyhOCFQX+b6rC45prnWGmiZ7mkT2nx2uXdEMiZ
7AqTbJVDpu1ywl6FluW7UpLb5ziGJ7VO6Ndc1u48tvCXtNPuPoxPY//QKKcYSHoApuFGzeBEUQ87
eOLjRq/S+Bw3ZhbqthS5mWCmoc9oAdRBAcSipvfo0HhNDGDrXVYzjJr9CYkhJmcJ48TxPo28It11
lT81pxZX4TgLTamvrBB2T5MBz7x4NPjOgjctlm6MOKxYBedO8KnukoD0INybPbmDsXhOdkhEYQCn
cZdhCuIWkhbglhsTBWzVBslXMsPskZ8PYEUUI1SSDW81ghFybJ/z9SGEaUiBPgqs0M7aHF90ABsZ
BlLK6jhm9xXWrfrMeCDGavAt72WtD8rms6g/J+w50gCOIb5VExaJNFzaLna1jDyhXYcJMRUpCTdZ
CUkh9+Nj2Hz2JrJ0M8YeF6orJec5vJajWHoq5U8wGznljXBoxMauQfnyWBc99YLmRArqifMlE44F
Btum8XXOyj2+BhvRm+Rg3NM+hvVsDnq3Z3wE/bXuj1Koex0V7yVGLmDaSlctHNtdARQuF1ucNOV7
OUVRApu3KijAQxRGVlgaBA2sBl5PqVGVvEnyJ6mOrYmlV5iUjgy/eQw0ba06ZX0c5rk2NdDRVcku
hsKegKjvG6eY5qehxoA6UG+DzuEuakzRsX/JmYKXWpyGEQxdDn5S8YBSeQJ5ORAnXIRGVmdzWCpy
njhIzzA0CiDMeJ2E1GnU2SplySzVFj8SX3tCbVHR5m+zXnB9KQPK0Qj+pQdOtQZUVXhYRtugH1m3
zyGgQk4BleF2L+pumsi6U/NtuZNiKNp1pXqpK3KuRBYGRXQ/jqe+/uzSxgB5uGNuVl81/OpKgmpR
Z2HuALujUEpT7XmzlfYKt0s0Glq0P86wcNWSOuDi3CtQ7I/4rDCbRL+GgAtbA05DiVPuxa4F+ovL
fLzg0a3zAypPemTDhrIJVES2E4/StXoeOniYYnIpzu94gN/zVyjzNf0e5BB+eAdrXjY4yDVec93l
2Q4EDUwbp4rZ5abwjv+znr20MyuANTQDbHUBUkY0BCRjgCO/khxHcHjKgJ+NqLiUwjmB5xW1OyQw
Ue1owr4L77j5Ky4wokc/hAL2HWBfqDCrzfroYWjiHZfmnhLnD11aw5A2K0W3LfwYjY66LVxtiFVH
whSerIMAPClui/Oql0SY3Wdm2zeTmcGBFxalMo40GVHwZuW4j6QrInnCgAVisCx6ldFKiOS9jvyK
0BEWFGplyvIu5ufOpGWFJ0Rdd6ipmrwL903iTLId5pj1U0zx1p6F3rJwJVV1MQwGA+1JNQUlMbB4
7KglJldCgZJgDik6j7JozWoHBj1QiuqhBWhHixBEZ6/4ymd4u2Ds41KByZABhOZ1SmZ2JRh1KR1f
SNufpg6UN5AVUPpgNs0DoOQyEXZlINkNdi/4lWRzsV1L6BnD1abDczXdjMekw4gF3tpbkh1b2NFm
SItGzGAe6OxJGXJJ8inxcBogFiuPKf9QzJxRohLQ+apiCy1aLM0DrKNcuQ0iYkUx5gLr/k4uj9Vg
t7DsIigEAIxaAO/U3c93AwQ+aXfBKCYNG5DzqA24iKbafQK6AHlgDPGITo6C0fNW7M2OTQBWWz3/
qqV/VBAqOqQxTvLZawgSmKQtEacgeIFoFmA7wSt1yRRFRxBsvbk20YNc+tItVBjKcCjpHt2oqDgq
zG5gto0KNTFK1awqxLkXbrov5muJpIX01hB6Imbaepd2Ox3kT9T4nudoj/4jweaY4zdQpBxN1ANd
qQ+45YHbO6KSrwqd3dcF4lDKLhWTvQi/aBXxJ4IsNK+SLkiB7aFNg3YU2nMmqWdbnyc/hfmIHfEt
jhiWnRQNdSMhtlNFedNe48ZO6IxFm5qSIu6iNt/Disofbi8fFV1tzJwehNB6BhWvdAYE+gq/BSo3
3TT58O0whbq3KDvm6NIPtXpuOlPv/DzuLHGqXdYP1KybOpBRB1BA0iZSfaq7QOTuQynft+Ib0MqU
hZjO74azlHBnjJyYNQxC4TJ57VXUlDhf4YA/rWExOY2CQSYz1dLDONUSwhNVwOgsm30vqqWpzww3
K2EnRs+9ipJRT1RcqvgWlz1cymJRdVgxFe/zgAM/VSUrLRyIl2GGrJcuiRSHkR4uTK3Vz5LRo/qP
oiV/UCvs38zDIaASDJGXs0+Y5ogUaaWouHE9nqbxGf1ioyatycM7sClGSwSDkZXEjOVAz2Xosinb
63MNPDEsRXCwJcp9NbYOBivBjwRNFrUAnSuAT+bjZxqqLhe+8SgZoNpmzLqvq3egnLp6JAJ8elvM
GAQKKTG0u6Zx5SL0K137YlIkWUPKnQvqhRX/JqTgMCX4qeWhdsVqxBtDZf6hQ9tpdrV7CMllWTN0
dQ/Bd41byNy8Mja5egObp+Gx0F9F/rGbHwnDtc6u8rsZ6EShcxjAHfB3D70YnpW4Cpiikl5GUfoc
MN9l8gChwPethyqtONVJdSgHXTQkynlKhRXLNTt1cMTS5Yv0g6i1HesdLHRvbcVyBjwecNaGKvaY
K6mB6fkJvKRoX9NiDEalBRSPdrEXs8kfYLhtYJj3MpTCQelYvJP44aXEGb7D7KXuls2bMKc2TfXP
aQJjtUzNQXlMFVzfIdlHnT05A+0OKKdQvGcpEpOhAPxuhOPLUFttDvkW633cZr065PZUSHdxFbrA
jD7Cvm9PCOeyEVecgSZfkg5L5QisORlQe1V75ZmKSxqWnQI+OaIlVBIlPeJw3ktQF7dNMKevif7C
ywgVRzXTYyPDhqcDoJ5AFGR2hSJTK7c2VyOUDBNsdtDu3rfzBLwzRrGMRO/jYOq0XRNKp0ptAhlN
t6gq9vOkY4QNyUATOnmUWqVA8foqfke6Eo3ymQVTVDjJnJgye+KJ8lpNSNMEui8EbChUXFP5M21f
YtyQuqICMR6TAHYty/bctycx6UxecmLxvUWvV5PoPSdcKpinNOMDmKhBQfLz1EWYNNDwSQD+HHs8
QWwZ3N5zhkub9NQ25QuT9F3ZZo80Hh9F1Gcm8Vz3wUTjT3AvwL4E+QyMrIGFOBfRvyk4DNMZYXWN
QMYUsALvO7BEsBcyO6uOiLBlaYvtPkMTWnCY7hb5vY50AHeN294lld/p4k6gYJfh9K9HrBIQxK9q
X3t1grBbyxbjoAwV3kb+qjCrTzE5RIRPMe+f5fEPFqGFfAzxwwyLwm7i1AqzyQrrD0UFblz6LAd7
VuuA4SLXjkkgSLzBdZ+KxhkCqNT0QdLuisQqVDiSo9RdwoZiQi1Voi+SnJ71UACbiMs8hnGSWmGI
cWihjqUlKs9znPtMKx/qBOqBttiJvFnwMLTGEE0uW6ruq7gnSh9pZCG2dtkrUfGSzARjGCneXL+r
Epsk1xDTtfQ5liwNBh48F2j8rnhHg7GRzQiW4fRllJ5lzcMtYZ7crEUlQ/CTERzUNvZV3ZFrnNRI
U/by1J/nUTtEMMzAvBHfUotDu7frcKWFYeqgmAPcrLoMnqm4E3V/phlsJ1C6pOeQuSlgDQ3GxZMi
ssX0SOo3BeNL2pACjIjUbnB45ZChcgsTTPDGusypVV8pj4ieDU6YIQ0kzGrydyKMJSfsn6qzNB7Q
VrAKiWbp2msES50GZGzRk9GDDN/YQwxhQn3zHy5ER50fJ4z0tbnZoegEyojgVdhQ9TGUHDk8aDoA
RSYynQo3vo6zevXYSQVi0T7v4HY760cNt2CS1bYAPygUhPsms4SsB7kIIRu37LaIvAgZl6RndoRs
QcywrXn01C6MoujbWRWLDjC6c9sOGcXU+VwXO7oAz8zkVkhIAImq7aj7DEEVTXLm1EOJGFcaSeMO
kdvIOZwgHxoCjx23EGw1D/Elmn2aR1aZSrgbJ5bCT6exVD05Qr+dSH/4CGZURbPD0X7mRuJwuRPC
YXF6DjG/0dDcY7wtKX5ZfKkIPRNF2mELKJeGqSdCWWloGNtGJ8fr61eVeAPE9SV7a6szwdQHNdBf
6kD6QQTIDdy+s8HOmUE/QXow6lJ5LFpPjI8d9wy6t8uN4JZpMAmAmRzevtZZ4Lhq+kHIcTMK9zqO
2qHEkFpalaiTlXLy52YNiWxZVfu7uBzHF7nmpxcS1i1KlVpPfI4rHWmc3JR2NuoTtRnHmaOADh12
yHxFjHyn5ZeGvRbRBobsI/HzZvLHKHFFHegIZT7PgoiJqczp2OBRofkzK0pywBX4qvMR3UFqYsKx
6dpJ1aUuxq8oQuJGYKcQhrHqdjG9VBrmp0JNv/BMV4xJiZG9sBAUW+6uFJnZAkeN72XxrH/X8iF2
o1D44jTBLvvwDxsvWX2cW7N6leoP9Ah7jH4g5+ktKTfzDwUGY+nQ2Ky/XeDUbl8+cSI4OHCjg0Wd
5t6aLRoyMnKoEgz42SoHWpYljAajtjA5XflWJvjrDSJcSWvklRmT23iChx1LSjvJfU1w5DYyw8YB
HA0lBlY8w58SF0EKya/V8XsBFbuqBgzeA29A189FiXHpL+VdOJFH6YVjDuDegiv0lqBYVevkyX2f
Hnq5NdE5ls8dDms5slCswCRrK8MP0c3KY4P/muPrTai2GW1+6FOPwnpzMGnq1nC81E9S6iqAZ0NU
TFW7BpIZWXDkc7jolA8KTKXCy1CLdl8Yw/+RdB7LjSNZFP0iRMAk3JYwBEnRiZIo1QYhC+89vn4O
e1Y9MV3VVSKBzPeuzb4Tww9RnSs7cdRQIlYraYtfZppt8hDK863BtdYFqXYoinqXGltK4LG6Tv1X
PLhqsgvTXyn+DNeXqP8es3VXK35LGlXtsvqVwIRRS0jwhkbarvHs+lyZK8cpcrYIDCzbM8itdeWn
1qc9pqdcJ1PY4JfxeugUHdT05YrSmVMejWyX3bQ6YgN9blKPu2RJXbUkAiuNj6iJt00XPwnryTjr
9RMucosgHWQztWt/S2PDlu1F5lsBMlGeu3GnrDTCZ1D1xIY1Bnv4oU33jAkStn2ZngNMlfZrYe9q
/T1WMCDm07Mhvk0CelMAJkrqJw6z8l20dDtKhieap6J0Y/mnU4n7Lb9s9HPFXz1edNh/DW955RH0
qegAHEe1+ABn6uNzWO8a/VZmx1Z/qnDPIwEvcM8jbpIlj0tvaXeKumMgWKufMvRyesvzwjUB7XqP
ONSNClaVzv3DhkgifDwabvzHlRRSNTiL17ITHLP+IAG00EE8HBlHalxm38x4blMHCpFs96LaWF9c
Kt1b9as3ftS85MZO4Mmn555anR5nB5HGvWaP57CorjSYbrSaD5OievnZDrcUWMbWKz+LWV3Lm4jf
ovlM1rC0vrYak02cOGlSnuqePZ6l2ogLpEzD1pD54dZjeC+lFcs0jUn6TpAVl9UgN4fczrdmmfLG
ExFou0p8kfaCDOmS5PCnoqneDG7JnCFMjVlm8ze9ukTLpiquYc8jfzRYZ0rBN4AkUBbEP9O7uTiR
dVmym72ujH1HmPWxPSNX25jm01JdSu21CU86A20FC5b7WuiOalDkhwSf9aABHmY+uFVa7rrninOQ
cOZO5ZFlr7nVpW8a/4Z1X0hgvNvmX5cFE8Zf81OjIkfm0sQ2OP/j5zLj7SRTz658lyIA3Nzk1V5P
fEJYqCCxTX/45S2TbK8XAQzoxASyXhLztS5/h/zTaLoreDsqBK17qntHZHx37/xdy/Rj1tpN00IZ
ms+IRW2+vs6Wgxgsoq6uc/GxJKeVhJDovSujTaFd03Bbso9HG9N+FbML7Gaf0hYcTNtq5Q51lmNy
Uo0sYoBAOf0n5l1pDgayoyw+jIyynCOG03Y8708p9/5gsM4rnCmr5AINMVK05Y4JiGU54X2kfIhn
IZxxVG9IZgf1sjGy2X7IXRd9iup7yt+71hF4igihsc9lVTpE9BpgJcqhq8BRjDMihrGk1Ghrphd2
p1Ll2jTyjam9WYwVoVOtjowitrs2ZEkWXB5/mX7RqkuRO0a0jbQf3c5d3XjJIidPd3G7HUQAycE1
PJrORJ1D/UpucJoTWyYdl/LW0aVdn4b0End3vQTAPXTS5I14BtL832zvNPmPia6RIsdgSlGZY+JD
tmJhy1xpRoPjNA2tGJuSZ57pRWYe2cSttZtCceurCP6En4+gFmpZ9U33M1UBb0odu2m7tdKgbRle
XrpG2nTRb2gcjHC/IoKNXTPfjj9NyqhGghM2fd2L32Z6eGdX7c74hpkFOxY89cUGcX/SqEG2WFEA
l2Te5YQrcGuAkkjprolyN2/fMoM29ALC45AODI3mTuo+V8t0jGRfkHfYVY5sBiUSZ5o2VK7TrXnK
Zk+ob+uvltxVKtUllt97iE2ec9koHbng26c/yo1K1+TEKo5ISST9pwNufVmEBba9KQiNbzlHc4px
e1/CMEmLE4zA/DMLrz+QRr4oSICAF1+4gcyQBDs1UI3vbH5vLxUXSxwk5LYwpoW/Rn6fUAIDZeUc
tcLR+tBFozMajOfAjuAfm6nbLagldfMj0o6dIDEn86eYD2l+VacDT0LegBE6Gna8xrW7k9wj7QTs
dVVxTwAfzMs4u6Q/aeyRypsE3y1AkqXGcMcZSAwxhrkxm98qPE3ESts78WGA58SMzcFinSt6tYaN
YZE78DZJlYvucbMuPw888APZryk/yfN1RlLE6l9X26Xz6tSXJ6eS3LDzun5HbLWc/LPGXZaW7jzB
hMnDVRvDzWpa2ygiZ767ljNvGOunTrMBKr1zWj9Ho9fWQTPt29eGElAS5v/YPUOkkOIeoVa0vPA2
ICj/MP+GzI0Vp5JJqA9Ue4PLx5qCcd/DHwyeyh39q6V75bcQJPcTJhiFwhuif1b/PitX8aIRQ6CO
1+5dW7YVfyPNW5cVqPK5jJSAGYTGMoctPkz+rZrsaEi2CE/QS3PHlQwuw7bA57DNHpAdR+850j+V
hJPS64sDYL2t/saRm3dfSb4FaaUh25pfFenQtW42B6G8ZeEz/kRmOu1HKn7q4ROQl8roTfpPZaS+
ZaXFQ1Y/NA1atS1A3vNTODe71jjCY2/y5Ulw60oDKKxfa+CDMxWznwMJANZV/quqZ1aJ3AhEVG2a
+aBXXNMze+vOzL4b5UfTnx/4P0FQnGxqcfkPWHo8cmKTPiVxQHSM7ehVAD+AiksGGIrXLyPdyTQx
y685X/nEb14xSGc38OYNXKsZ3uQbvElHN7Mxb5v5Vc9vKc9UXBMmTlTt9Cx2fX2qta25uOHsg5Yg
CKMMgBDuAnUjuwxvF/lG21beNYrP82bO/wauheip1z0zdIZoG9alSyVsNd3WmMiDg93cgIqn7yFq
nOpdiBtfu9y5OUnlxnZsfaDqCcvD12oc0pBaAyqGCStsGGqkhm9tedOhZ5K3TvpdW0flwTEXeI/D
o4hAPHRsjh0VjlZ7tlK5Q/FD2oMZeellbe+aAF9RuAmJ3n8nK07KAqboevFG9FIS1/+2FUgA6G5u
v6ivtfVDrm/TLMgVx2Z2pSLHIl2s31oWZ7Sfs/pyClGbLhVBNmx5NY3CB+GW6OcDTsp92X6LP5ee
Tb2Am1KdMQ5086Qg81OPfRPY6vfE/7nuRnNXZ5tSuof1a/1ZquE+TF9hTh5Ljz0g0m+J+ereu6MA
0m9nzdHya2sclJHLXMG2/GqH9zlGFFI5fAnMagqD9qq7KZQYJ3HH5GzAkI8beXwEICVuVqHt5p/2
ykRVv4i5OMwGS5vwJ56tDBvqRnoxMDsUv0JTPioF720OljdDZOCualWNm+OwlG5v1Efz/9c7jQ0V
DVDLNDkxLU1V9SnoP8C5YlzNRn2XACA2kj48OOyqcLoW1p5ryAJ51osMlIi2mqh7abVm3y3xTi0r
xxjqoK3DPzmt/9mj9SWpybaBWt5kRuKILjCyzC8m4ZmWpxojF8umjHzBNntByISAdGMpbhX/qPGX
ihpBPYTWlhWcssFW2yn14QHDxa5s/EHZFz+00AeJRug2nr3q3NyGJvKG5W8YNRcFSsfFBeYcCP7L
suYpqzZs576JHeLb/FH3WsVfLb+EatGH5G829irUyWwNH6XwWMabzhHWdMwaMpj78bD0vMQFmJiK
vQaQWk1O1bPdfUS67KcTsW5N5kdmdgUC8LPhUd+lPo/jY7EHqJ2pyK3bx5wsE+/PFTS3sxc1HK/1
egRTC9fxQ7FuiZZeq3CX8qt1XXoW0o1s0TbjmiDo/hLHR+7NafFXmxnrSf+Lpt8JpXUEArBhwCeC
wnQVcZiQLmqkZUUkajkctY+hF2a4f6APC8B3f5mioBz3C0gsZBVUghZd7RL+Ap5npyuH1QByV706
4xRc99UCTLRbV9i4I7dwMjiW4Yv5VpK33W5Cw6swaIa0mGxHudtVy6n6MdFcZeZ4AVwGpRjHizTs
pee1f6LOAg/laH7oVsSn6+bqtjADu47QNvwaRKVUZ/U2a7siI7tvR8ndJqO2kVNvHHwWbtG+CPsZ
tQtx0sgJJPWm8ugzJ/MdTcKdo0PKlCEzIJDXYhGlBmEUESRFB9/ILwS87r5y82OYAlPdLSQVUdc1
/4xoAgsIvPPIWS4GprXCy6CJw5m8cS0OuvFcpG+2cVymUwbLCtCr70WP3g5wt3mUAM6Nnw8JaP87
0TiwJzeGPEYUhXzG13E5N8qt/7N/8sTYDIlnhN/1DICVJLfZGD4UboaF3zzE96r+zFGC2dNhpMlP
OFPiQ4pqvSth7+pHx3pqRoVR4iNjemSMzH3wO23e2IFNU1V4zrNtXt7s8akdPSk/y3DLQ3aggd3S
rPvy3oB6/srs2uCe2/qnCn91y8lsln60ypns8LnL+mmdXZ3Pe3ZIzjWcRTC4OuVbMtGWpBRenHzU
zVH+svg1Q+bNxU9YvQ0kuorswgoICQl7JMRxrVK3F9yfOAY7ZR9V3UG0cIAkEkExFvJuHdkkQI6B
+nze5Z7Z6Wjkb9kKnY6cZUAckHe+4OPN70TfzGI5NMxxquHa/dOqnPPGmSdCn7cEbfjiEJqPilPh
Lc3HLMPzO0L7XR5yChQ1tsf2oSFbaRg2HvtNpjJYoCLJnQrEj5EBpY+N0Tf96F4UVpPa6bVgXj3t
2b6M7VtzT22H5wEQFLBCiSC3pL+8/EcqWV349kfJoKm8t8AsURrIpe0u5SZCIVu4mrmpY9lVL0kJ
He4+ZrePZfHDMMAJJFtfDX2rZ9BzLNYwRWeb66BS+NCnrej39cBGY9P9oR6a4QtL7pNJ5rdYfQka
c/0KR9QS5cv0IT2SYPonCZVGW9Ni2/sJh4a8m1mVqpWgv2OkoYp93DOwCmrthcNxjU7Z8tEk71Hs
2fI/GYouEXcjs7f60yx7swH3eMhB4G3oH4o75MR4tRX5ayikQ9Rw04QEPb5ZYPtS/W6kHLNuTKM7
IejjJ5H5ceaya5SoDK2nRSfiyuDLQagvfudwX6TSVoa/jsOdPPEBpbdhbHy7yLaNCYcDcbeea7R0
EQQoQuzxqQ45JyLX4NWuq+80PiUg01HktIhIojaw2sJZaGdjYYjbL1160YoJcdCEJh+7J29IZDK8
I30sYz9dS2YIcG2DW6oxPDObvEVHj5NHAA9adu7zaVMr5nGA0SffWXI09TpENyom4bojG4HUhnl7
NFvW++w5rkkEGHO9RQMFYqLWQWZQbmOxhRe5H7MrwjyDmPR3q/60lC3PJcs4kKI0HdvqM7d5JhIA
F6ZTK65OiqU6pXWVOvfxUY9X0Z8L/sAo/+S/ZqbIGK1rLn7CmrTseyojz1dYwNUXiZrdWPfntSfm
iGWXOTlEFc5RUQTKnwpob8c+yEizrMghQ1W4pXGXaj6UQ81RuH5W9lcXRY/fcuD5T1HFGBFrwlGY
zN2Jo4rnaY5RfhUfXNmWApxoGpsRiXZhZv86Awg1n8m0uYODYNNBQAYx8C53T2X818HDL2y7498q
Ovc/ocp51U8D1HrEjtZwJsqW9V4xEiXt+5hne81CkxWne5W/eGSZB2oxD8Ws3AYyCaZ9KV7C7CLQ
Mkbhm9xNnbvaynnox9Br1ce0WX3EebotDtL8YSvg1wjdnIEfZXhL7GdVHf0533crPFV4LSMQJe3a
R/tKhTl8VqRAt7zVDl1j/G0rL4ZdMcwd5a5Mu3q5S6TXRB2ZtL+N6ksAMSX9ThfQLZu0pXGyBHnP
SIQtnvupP6WF+pyTH72hviwu9joxisW3aJFL9IsM61zAdK6fU8dFGts3Yqx55+b2y5iTV8mGa69X
3S+VEf4J5aPWVrtm4A3vB51zzfweepASbmBlkqxgyKzPMF729PS9RMN+Vl9NZMUVFoKkuetSdO0A
tVsWjMSUxmMCuw+cZslOmUDsZgwtvq7JsV+r+rNpRMlNEwiEmoiZvlyrnbCjW2VS3iMQjlbfapR5
qq7tpAY1Y7HeV/kBAXHkRLKN7v+UxzC5CKFE+FAGsjcKu70XNlV6kjXuxTTiBSBXbSNKNRjsOHSa
1MycQW7GbdyLr6g1Ix8mFNXCEh+tEAGJ0Ea6QxWm+/IcSn6fB0Kx8be5+A4mbXqTuN9D/bKML6yf
bXqwLbwTTeKWKJLKL90QrkkRwrrRW9apjDB9CyeM00Z/ifSsUVLEEopVxtamKxVNkHAKwoZMwWM2
9xo1gU31nFvSoVGkybEkzdPJ5VB5UW3X6m+DnrhKGSzap27Bf6nbvOdpUD/bmRW/QE1Rl3AlcJbW
g6AjhbjSHJMgo7VuTm1c3w1DoXJ7hIlSPcTsYp8q+nkkeBOYYGGKtYCwKD1mDA4SA65A+xAxGZVx
PO7arngap0HAaoWwXQQMx9a2aWS+TAxzjmkVoRNKndi0jVC8OOLzNm1okkFNFxeC59iV7aVQbcfi
FJHm+qR1/+zU2hcEjTTjUNHgpLuzjQ5V1+ofXXoyq2KXRAPeuCEB3y+2cnjWRz+lBcXGlqXRA79I
Z80i0JakgPKUagzODlOkqQSUUGjcFnN0xKeUMHUuxeti7KXWV+19pW+j+TZaB0GbKfYA3ra+7q88
1pHfU9gBnSVWsPpUAo/U0IApSLMUL501cH/FfCU6lWu+JKQpWf91c7sHX2EbrXqnaF9qWjMitpsz
9LZkHkT8bOheR9RE59oJOBNEb8LNMrBZ5GvABmBjkMLSalnegKNB85A/+BUBtsNiulrEj1vvosba
DUvsDygQBpXFsnmLJ68ZhqDJtV0jegH3xsiUojlE9Mz5+9Y8V8Cpg/Vtcm4z/PbjZ97bBNZoH3X7
A3AWtuWpj5KTUgW5Oj2t9q+wALsLNpRW3S965y8Gn0Mt7az4SxOUtkgu9jPSova50tWOXcqfsr2l
8tFta+Qvdht+tmVDgU4aIiJBjTcrwpUq4zMxlZXJh2LAbrj3ihyoaXxbwswJG4u2O+HoYYISopLQ
4Y7dsu1ak7jPuRrsn7GtZW+QF8uVlCjxFD38VSr0qLzU2tBRKFn3yIZTmb6FQtcq/gX0QVxzk6+F
jKSzoxHMjOwDEmzNhQHk7eiGws/SNBga+xDPM0we5TeomCYI+WqOwMZqfXbirvKB2qpKIDkbgW+s
sUwP6dyAS8WXBlNbAzwyZOVRgozTRiVYUSLOQ/UxKbafWNkZee4pS9Jr+DAoauBOA+P9im+lQHVj
GIbsyUM5+Eb9UIidZv0gi9R6XpF2VpNh++VDtIvO3ZliYvLDeGeMm9UqAhupv85AJdhOUrxJFSoF
7dbzyjfQS2HRMrL1smeMn+P6TzSByt6pISdrUdrEjCd49CQ3Mp479TSbNrNO7dJsHar6Ru35K/51
NdF/ofGUoUBoGZRLkynd+Mykhg1GMty5uJd19qpYi3FeoLnBEnJW84d6W8k0Nx/PZn0x4jepBaXe
y2X1eOHKhNzJwviqDR407R1Niz9k2NFkFMSx1vzVSPkzZ7TekyjaaglkRQMKl8nCdpbe2lEbRPPS
X6eiw5qZcewbEo52PI/lTxZ+xSNwJ6+wtfwiMpiYsIsUP34PSrHIitca/jr4He4I+TKKrRleQ+Wk
hX18yXBuaqgQb/q8/iT1OO3T7s3Kt31u/OpFQs3KuNWRi9Hl56OUr7SzMdEbMOYQK25fO1n/khiq
Y5APa05Ojho30/qgfyjvyLtGGzLbaH4tL+lzIIZL1RyXGMET6lVLLWD5C9eI28CIUWJ7xNuZC00O
PF2biXCpx1Bbwk/IMHtSYOcS5sl3Ll9kJ0i4WlQgMlt3/S8h2a9QOF6F15bTaZ12SXhQrXOnp07E
EZONb2P7DOkEtTwVEKm+XYK8ITq1seU6kqL7o8y1BkMTj9m/UYrPGdO4aA+z9G+YbJ9D+5qIxpem
V6EJolcnvAmaW2aSftWZ9YocOcPYcdLm18iw9KBvVzJAGP+9KhzgTZUr//1RjR1ETAzIvLRV1j8l
bGJFsR4jhaRucAoNEKgfU2jV5WzlxkPFpGwLOcirz3Uh8WMWTruqjqJ89GG1t+ecnwMXbPZpmmin
+I3dAw6Eh1T+igEBrNptTDD5Hq9GpeWJCxi+LgaWU5COfN3b9Ferq1vUMQQJQd6FFU3oClh7U+m3
sAwUpKgbEdon6TaO/Jp8mAoAO0uCsV4s9rtdY42XWV5wt4xdUhOqCqFd5hDXomf9bAhEMboFzEHz
x/EvbkzrGWVAsxnjcrgMMYg+x/4MrxXFyuLKMj4PG6AqfZKHtHHGWryZyFAweFSGfqlLbZvgc9m3
uJIxrkhlYBXUOUoM3sNi8cKuiChnNYzdR6LTe12T+7us92wdJcQbgdLLJRcg6Eib9Fs1Os40OdWm
sDaNmp5LycsRiAwVAXOaxrpoSjALsoXrMW8DdZSQtM5ggAxi10GKbtGYu8usWU/9vHzOErihpsut
a6mohyvTfm4UqtPs+RnENWvv7WNT7tTor7JJmU+Ui8YgKuopcyrbvKgdrHJ+VsMXVOq5l6X/GgpH
5vvQcmnWzS20rhoB1ugJB5kmAettzr5Dlq+2ucfTh8LhFlsvvXGfdVBd5VUGNEwfiqB7KiCLNf4c
l8fmZE94B8K4aZ7MBZIp1HMlMJNY/QxxqxYQp9EKJ1eFoWszXMmjrz2WuwHiPFwbGyTV3E1tJj77
tfEmtcHQHL7MyRhooekW2ay8yNZPOEgO14LeJMkbEil6GQwEGa1WmyiCJ+mrlSMcKOln1xW/0RqD
kt3rtds1afgmAS/Iw0syA8nGBoKbTs+zIDZnldcHVW8luwWP34ZzyNJNBSNA9CSMIJe/l5iSQUtD
V6x9F4l1BLwYVkuGTmY2wZaD9I1zXK84MM1tWf5ppQHB2BNJNCvDQZ5jhbDg72q6GwM+ITB5Iha5
77JttxSBAYoXDZ8VKelD/IITC7k7KsSRj5vjYXodJqShQi7ZVlJXB1FRV9ghUyRBzxgNgg42NT1+
mrT1y+YKLZuzydvWR2fKz1Fp/yvqggEa/NJYCgltwSPcAdHjtijat95gvANwS43xSCBxKvnoxqN+
3poYolAwCwgRy21btp02fcjUqcjYxBL0BoR2oaF60Q3k33Wqh+8Avxxgza+h1l8j3yw6DiVGOkrY
XnYhyBiYRHqWhpNFLY3TsV+4S3Mn1xE1ixY5xQTKSVrygK1LGTgnWeaKSr8W/FPJVq8f+90gIwJZ
rQMtpxtsxbOCqKW1nLxPtkm40GMMPCPdl4hvrFGOtfkEBHlsR4Bvy7goURUgny6iqX2f6ZEthwr/
EGo1Ep7Nnv9dwn6wLC/rltKAXdfyYulEG9Z/UwiQV832+5C1UM8xW7eEw7kwBLiMqH3MCTMZpydk
7c2uy20rWO0G+DUWT2UK2scsJLtRZTdHbUBpZiktYmN5H6oMw2nnpqnOVhfxFHbyyFyKE6XT0abH
NmyhCK/GZAAgmfpJMq2bmTWOEp6qpX0ymOg1K/Y7C7DYcjjGDpnNvAIBFnX3JkOcMs1BJbQzpYBQ
d6/wkAsei+00/aqNeShS2xMW3zD8F3/eC+huW0xBNDa7hL+W0qHhH18rZfL19B8Hf7BUxSGxzSDs
tizH8XDUX0M0O3VNtzeqla5SnBBsdzVHBxn2Pg4/wpbTkQcFcU2crE91pPs97LaYZ6BY67UmIq6a
aKUxLgZSb+zWUM+y06y/AqVWHw67pvxn08VE/MNjcprQxpU/9nCXxG0wf9CBxclnJEOkoGMb3ET6
nMjpFobNjwqi0VIdkS3uVI+YyFLU43BuQPyZuGjpRzhdGE+rHgyr5i1GdCGZvtxLN7VqAzvW/Jb4
eGd5cDHaHO3Y0reahQJ+qYJRuk9NtjVIsrWTgzq/1ZiR1JFeNyE7VtI9aA5DyVsnHyXAyMdLP3Gw
pwS2DN+2PsWBUMNdppv/YvptxybfzqagVhzDW4nxpkCQp2YGKjOECYZySJiDBObNsIuO3XibpmRb
L1j/jHqvYSHAFOgRqPjwwQ+CT0oaITuRXZliw448Yp+vQMtYkyJ93meoPXRQuiK+tcaXlNxkw8Vf
hHztY1G/1PrbhJdXGlJdh4+qXPGAptP3Mld46+vyQ6nSS50QYttp/UWZzdd4lckvKFantpeDlB9q
m4i5jnY7a6eAiqVslY/PIYr5a5pYEFu+JwwtchT/IEriPj6AHfNucXpWZraNKuTnGVTmcagvcXhj
mYkrSOFDET1sk34zpF6vp986wOl0W6RX5v2kCS+jDnU1EwAgRxNi67Bn3wCSZ//f9xk6cH2arjKS
1BWlrb2MQc9yYllJvlGt8qQ2i7vqxX6JdfWZviw0sVqPZzLpZ88aUOAqSsTZnSvbWl++Vcv8KtVP
M7+s1uDkrYTARe2QZBV2dLL0+RMFe5XZ3hgi41Mw7gypudM0Mz8M1WNKqsLiVWlB9VmF3SjtB56P
8sGIP1IemHDmemHnJX5DK6G0FnbjOjID2fKVlrLFBJVpeaI3x+/V1jF5q8nIF5Z2yApI5t4K93Om
3UQa+5muuZE9Y8jY1ulWkVCYInEfhKu22zI9SVb4jCmiT76nybxGy7se/WD5hdJnGzV0yVXjZ0W/
ppJ26cDbW7M+SbPsGMLyK0M2ns05QxEVm5rPMkeQUzH5WBL/JRPuq4mktsJKxacZZqTOjg2loPn0
/7FdyhGXKhlritVIEGgNluBh4PvSZ3+N0R5hnJzLu2V9ogBcte8a0kBD+jC6s8Qsw8FSv1nG+sLu
tDO4fUoFjsSO5NOIGUrqv+Y1O/FZLw2MR1S5SZljsTARDy1BNi/b2IpOEpqDZk6Pelrv1UjHKzPr
/lCrqosPyMv1BvRJ3jch6EFSx29tJnsCZRtOW+rjUQ5Xnd8X0ynqQieCZqnWBX3+mrqaZbp5NaGl
6xrls15tIwZiIepVundm6ww2J2tAkwMA9k5F5DbRCmDgWnPzCLD2rE0fHMCDcreWnQj50hzslgz9
z2tMjAvq9WcG7Tq68XwI+4qu2+p2NqtzaL3UpQErc1sNf66eeiYKpQE8EP12ssIb71kpE6sn/VaI
5bU5c1ox8LbkNQJFu0YyldaSq2hW7yRRxweslMU+7yYy6QB709Rt2eCjxG3gbZpp2pu18UwJV+12
enXtutsSbzXNFYl2qEGKFe21bypG6YiFwKvyUNs0Dda0ypdhXzVrdvJHChNbi1ae03nAQH7H2raz
5XIbKZm6XZX1ezaeJ2a0er3Y0k8x36HFWdUfzlDKcQjo1a3VCavUh7bNFx39prVvUEBYXSDHytfY
1YiNi/0MIKOWe2v8ibQVGXrybao5mLjEHWiTD/bWV8lxJgycYjrrK15Z2kJtPQiY/JWZYpjP+F5A
UxZv4UJfzhIv+CjrWBKUTTLM71iHevsn0f4UI1i77lLoZxhN6OIF37HUnOK2dDWc+aneHvP10op8
S/er18IhacW1LT/M9G1puQ/xnFuHfELT3iIb104tGVVZawFWPngLvzKxUCVu/lAjwtPqDK+o0brV
PLbSn0Z0bo5/2GixwzzESkNS49G3PJxEMfl0XR/QN+QUSexB9S40J6o4b31E0KphOdE4utV6EkbJ
L4aZCyFGEu5YqQFiRJCKNbHMg6V+KtQnlTlH3vbrnuxYAP7NSh6SOWNsXd8eBFjkVfUOp24COqnv
AI6E2PbjuRmcArgruonIa0qGbVTa4rd5dGQBkFjZq4TKA70EiqX4CVH5JtO+LPZoWAV0VtIIAdvi
1JVOQ4wkhRrcDFGezXKuanxHsATJGWZT0rlmUVg0YeEkXelPy/RUd5Acx2Q4dMvHItzU0B01O/Tp
tZuPBsJRNTnXssSjGWcfdSF2pmXx6X3b9aWVyr1hwva2NupMLJLSF+PHjvUc2A/DNniS1+Wxu/bW
vrJt6gExcLHqVj389qy/yeLvf5yd2W7kSJqlX6WR96whjXujqy58l1yufQnFDSEpJG7GfefbzLPM
i83HqOxpBTNcPkigUEBmZDhXM5r9/znfMZMUfZd1HvrjQ1S8uFqT4F/B8lB02gqX6moQNTKIeKtE
CGWdvT9dUfPKdp0nj26KKjUWwMbw1mmdP6htcxHSlmlsANLlXml97GLKOij9ez+a3orwxnTD84I7
LTxtQ/dlqZfNWa0fHHUwIaOylI38itS/eKfW1SWmYxZ5946ffcOwgRCAxsCGOLZ1JM68GGByayIu
GcZ0NbSvpqlTNmooE/j5Fj4WddWSCkDXQCy3l8IdzjR1GFZFZ4DmTC+ySEJoCViNpW1NlcVq/X7j
OTWZawXb36JvtiNJYXpc4vKkAtX01UNYZoz2yldJujNhrRi1ENe+olkPE79PXVns81d+azZnrkYB
wXepKRgu+k2nRy6KFQprijI8FeMVEs9Y+xaX2XKsIBagiy/oQT/bfOJ7/66gGWRioHDLjReVL0Z9
XVqYJgZ8YV2fvKcVpueh8lirNij8teLRJnq4TBqWYV39Fujioiy0c2diQuTJdQ7DyMqccJe1NyUF
ZHproxYvfIphDg1kW+OziHWmN81NYf0g5AjeUdSfed27j1XZDdjIBd6N27JcSp0hv0pLxGr47Ft2
oOTQmnj8Ou3Km3aROS0RXX2WmvkNBJKSNWeJjJ51H19umgy3NpkCd1RPdyxBa4PaV3vdSQRQGu6G
dcVYK5tbB2wP8v0weBvqMxEqa1WsHbs5o8uyzQE+5TK5C+BmsX4akazBGGSpTkIDKr/B+O7HV0my
8pFpow4NB1QOw3UI3XzBehuOABLgQLGvk3Fc6p23jKp1UFVvos63jKVVWwX7hh2UHitLky6kLWlh
F95WUCEK+jtjYIFm3TlUX1eVN4xLO5EstaFkKUn7kUwvXLghvmyrWxcIdwrvrjMIZ3SKbT4tL6i+
Ffl3rL9Nt3FCXG3kVFnUyrlWLAiF2CAmcjK61XCNMvtKRcsXsc/QYqDOFj5kr+x7lhJY3/AxBqFc
jWnKd3ysLu1OmbyRN1R5sui+KDYYcPHkX4c0RQd2cQ/oRuEIqFx17wv8YxQbNn5y7zRrb7jVYLMo
ZwxLrK25uymV712NwCbaNOayL7+j//bJ+VVvK+886O4H7az1drGvrPrw2osuJBpUd9WLO1lshu5H
mqzd9CWkO299D02aVI813dTwOWCu6B5VubYJo+oOgkKnkoKpSdnXjhX7/OS6T6icO9ok9gwvfJuF
zVXMpOG2N5a5SvtL0T6mxp3TWleKb37P+XZK55K18EptL2lRVmrzUATnjfuks2jOqYfL1svWlWt5
V07TLUXFQwvxejQCMxibFqL/jK6xr9wC6GGF2j6TtrHXJ3NtUTigP2mPL0tY54lWsRKtLl0Tic8Y
MUWNCbXGRL+qS1RZejbsGsWhI5VV556dMS00g9i2CLGWBfYrLXkq1DcZDdsCT8mQk9ZbjiMgnDbk
PzL3g+6daVF5VubFTiq4pqSy1TADOJBhkotgyoXp18H4I3CWjhddqVntUmq2znNNZQeioaKmunnm
0vyvKO/l3XMQE2ifChYwFj0ObQtf667NWMUjC96XJguiAVtekXyHP3cRqGymM7zBUXDT2inT77B1
YOX0yba2rnRxJfQzh9IQnUjVvpBs2avh4JjawiyK8tywA28VBeY3ehSAR2h3lwEoKRqMAU+81Yw3
Xzi7CK9XPNLZjlHi0+0IWp0hri8sgTcLUJYavSYO6teAFs0gjC1l3NxgUeuM56UeHxK9ugsNpL+K
fFD8cO+h0TAV/9KsQn3h5JjR6mjnOsFOjBgjIK312bACudHSCExvYAAt9PIxj/A1dOtMufAa0NFD
Yi7zyYYU0y2+aXhVWyZXfXIsWzETXVFYqLwtXec661uq3LTos4XHrjEQPaaBsEoWTaF+UwrvWYlo
D9OhsiyoB4H5w+JjXcq1hkDfrc76cGOFLFeC4cOPon3qomTHsMAKyswo1g2TwjPdNm6ztpGzBVq6
9qybwA8PNRodU6VaMa3PJU7c1HLPtRK4072wwcnZaIJiCrx02OpiFeGNJ8vcxGVYKY++KFcuHYJa
Bgg3bnzOCHl3ZBarcaTHmw4/Chc5iEJrBvhLO2CMcpILm+phidC0CZEWoQ5c6PQFE5muK6O49bL0
ypLBNTHQZ33iXOfNIeqAKzXNO4KaSNk5ypUfmyvQG980L9h7iaUu4wCTAqt82pHuglrWIfbQOkU9
wuKvsVTaxPX6DZRqnhkc++mY2G6H7WahLl/HJ4zPiwmdeNMt8A6eQCf+Hkutz7OC8zhqTVWYKPmM
TaDc5/Vt7T2euIDfs7zZe/1K1SqMQB2kLrS9qnb5JBQV5WEQQYQk0aRLpA158dzEHRZZszRZ0Qf0
Xt8b36G9ZIwBKoQT5/F70C2frV/PI65FWrYuKp2xv5wwuhJfO63AzbhC54VfSawLuSQ3nd6npxwi
6g7qiUPbx27BDIVc1ro1WjZfht4AsAvDy/I9FWNev6amh2r6Liamkx4ONtukkftWP+u0M6t56WuA
BxUvmFJsaxfPIq6QsP5WSLGOFPcHX7Eq2DF+KdCl3E1rUVB7MKobYQ5LMbBSc7mo4jYYnlKm4epF
L7RdiA5EdTGbR771EnQPfEMxQWHNXDo4zby8J4Ki2UWmci6NCpk9BPixYUWLgZ4XW8eTnyws/55k
EruEdFYwsl/UFntluiuacqfF9XkaKGiSDMJaWRX+kOwPRHEu+He9xIGn0839+pHq0yv0u7Fh/PpI
2zyWWZKqI4GMwcXVKjn3rrNtuHhdPVa7uF6oWyQm6uJJWWKxQzO7OO8Wd83KWVCkXvrbD3/5hhfp
oKKJXn99RsI69pbN8HyBo4hKsX39whftDlaVitZDKb6Bmv9W2mKRuzplSn9NCW9qhqFuRT0aRh1O
JZ11ORhHuhiyZnV23tC2all67grA969R9RSyNk8gm5rXRXDtanJno/hufOjrA92mDpCpaopL5K7X
3ZuaP0hz33+Yw3QAG3DXuEvS20h/VKAl5mtULf6VGkCvmmQCl6JzMDo9tej0Uusc36vRrJE93pA8
vbbvqE6PwcNgblQwGTHY0IPCgqZZ2SwB6UTzSp37z7WGMhxZECbF9Wjgvd6kHaXvLaDC28lWSb32
o7PRvGBBXJLwoh70N1B0+XXXvOjMy3y7eDmSeC9p/Iz5Fb3XPsfvr5wjzCydftEBM2sXHkyolPoH
VaXu0X6ijWvqFzqfMdaLTbujhYHxrerOLPhBTXw50boS/b4HqoucTPyocgYBe2APWQH5YyO6ie7V
NNAlB80mTMZLrIp8YYJALFTV4kX3r2Xp4w0yHqUwrsPo4GdoY9yrBBkiYIKIElG1roezShjoOe8c
cdl474Ta1P2V3hdrs3gd0z3WIjrWjyVeLIuAj5wBClAJd4xGJUvcxQwprbgrjbCBwO3ciby9Lpv0
VcT2ymXPo/HJT1L2ePDqYEQM+9h0l+wkwnLdQwxgs8kKbuFEr8IjGb3PNwG9VjKvc3+XeC+Vepmy
kGbbnhsODFsQWAKqCfKmXSyZdfRLvmEjVXodCW7KWcXdFpUp8rwxgmeSs0jUCUvTnwZMATi3ouqh
HM6bdC9QGpRontHSFRH27zBi/jSbDwd4m6diezS6JdHU1kg1gMA8vAx2f90YhyS5gQaj+WeuBSon
XLNU7Eh2r/CjxTjk/OdKhN+cIHiM012qLt38Ia5v8lSstNa/VVj3JW2L9ZlIsNRZBg0Ok0oPtn0W
LxBB50ghmyS7+3o8/wxK/t0MM0NC8oq0jjvkSDuhsmBXgeCotC9hxToX1WKLoNWi8xewYBuldqMY
V4mG+xuCJP3wLigXiF16HQdiTM1DeoeusD8UA51zUk+mjJecEpfKtpJ1fAt2PbhBgAwoYR8gbMZj
ETcIGa1yiZ6zsFnNMDziM62qaNscOuW8lgfFOW+Tc9fSkFncSzpvEpGMrG7yYTdE1XVLQUi6lOzz
pt5KCrcLMwhuzNB9yzxzmTk/Km/vIftRkfkn9R014XVe9zdx373qXrsz+mGp46PvJdhg4V8a4/c+
PdPrgz2Op9Y3R76N+oz1mVqdZzaGlhyGm4j+FGjG9yTfCNZzk9BiSRGcGsLXT/PIKkefPUzbC/Im
VThUFgXamZOWmOThCvVTc/FvHUHMKMVDmjt50OHjMKeQ0vGtorNfn/ja/R6orc+jcFKl7CLWQ/Eh
EiuUiiraQUw/UyF5VeCEOgVin76dv3nj5/E3hsyH1LHH+JDhrFHElS7Pvr43R76M83QbFv5GaYVN
TDc4ocpZ6QvbcDcj23szFY9fH+PIE3bErwuCBmqqJHFJXHgxIytU+OIyyaO8yYDxfX0I58gNcuYv
rOqizpZKf0H7BTcQoL0SABvSU3Cwph8tHBShiS83qEkOKRqJPL5QwjcP+rjijci1+lXSXo4ogZX3
uKC+HMZnfkVTp1Q2TnoexEzJGlXfHI15RTUvaVdm4q50xLHhpOYv0q1Hi4/9FRy9uHJuA/mmaXdB
1K6ohy35AJfaoQIHplcUQePwuUkvMyTa8DJcyfdF+16Sg9n0G1d5zIM3LVZvypHWXpSs2gANngZt
2Y0oxSsNWXWPhXHTkqhdJ5cIKvqcoIP+ex6CJifzoKEtMrjnCk+R4iVhPelbPz6IknZMkFyWPSYV
dnh0QiOaUaHM7RPjWDsyZ9izYabWbLRNq6J1UG8DBYAdnttviuE/GD5GlXMvgSeL2b39eyPPnlDM
n3DEfD27AemEuq/93Lqzy7i6ov+EXSDJMhfKepqCCJH2CnFVDB7Nsc3rr9+1YwBue7Z3UpVR1fN0
0PdKVdK7G710Ew/WndKwxknRhKU2cwD1c1OtqXy9J4W6bpUKNWfHZrmhtplRMnPV0Dnx8v8crL+Z
HezZJqoLkqr1g0LfB12l4MGUtafDkk+V5zBTYTmF9Pp+dAKdttHaNHYsoaJyMAFgGrUE7WEb/VsZ
y0k2I/MzC946dMy0Svd1hyGuiEV509usckTmVfeda0VoXzuN7vk06IAAhEjx5AjZpXEq78Sk/XP+
/91FzbZnjSaiSIU7erAaCxafTZ0l22QgFTFJLRvPpulGa0bNvysoW00nOwwhBJ/hytfDqQeDZqMK
39MmucvlsDWQIycI3wKSJh3yAn00pWXZ7LqSFg0u1K7MKcgDbrTDdeJbp6Lpp2/Y765hmq0+vaO9
4XqqiN0M8FNHawo9zVJ98V6gTUeU/kGgODrOP2dn6hSLVkgic3Ta7+ZdfhO2L92Dwn6DHt5rd8mw
AtazHfcKUiUuH105F0TkCJCcV6sEubGzoxdqlMBlxcJ9qj9ieYG4nPfwXRLMTjGF78ZTSYSHsVbe
WJ8qqC1gSL4jJ1KqdXxeARDA2UwW3RYFeZ0CSFsU3zE0l+oiuYZR6RjruLoBUjIGPvrAPSX09ESO
gHXkK2rP9mdi0IpsBOp0Aax9o+/ic9oSFygqFwEp0sri3iECzFha52SpLoONixhyoZBBlm8s4pgs
9o7xyluwet1RV5v+1ipZYn5cgUlZGlRmXvQ15ratXOIyvMLOcCm3LKgvoB4jkt3SDDyT22bX7IO1
s8FS9Xff4Nl3z3J8r7Qyroo05SXW+63YqjdYUuE+k/rdrcAnra0zbvOiXxgrmKXL9+cHfxVvqHbu
cXsXp4D4R3bkPysgn17DcGzinllfENxG13GFi2Q53SJrwWJuicF/EW6ChxOT43Rxv3vlZ8u5kukh
jqdjeQflLj0jnuB6eAO0vUzXf7Mu9vMt+nQ5bo0QpBSDfeG5iMWL+NIRqPLSnmXX1xdxZFFkzT4t
tdoWTh939oWmTBbIhsSbIsrgpCsbVxYno1+OzA7W7DuS6m4Jdn2kUEK3M++alTE8sJdAdmBvOov0
gmrvjK/SPbVIOjLKflZHPt23JuvawpOI39sGlDyESqU4Tyi8ApcDotKtckHySHriRTiy6LNm07dO
Z9WQko4ZH47tqL7o+L2tU7fuyGrPms2rvmHlQ2zohOb49k1bYM0Dkvj1sz9WvrJmc5FtJ05mBQ0V
yTKDXBSXdNTjwLXqJT4KcNe9NZpr1cY2m6OuudJ6Or2hCWwKiH+wTsyANSe5rsCuddgBTVFTHclc
f9GPaoNOWAAHGRBFklkDIl1Vwr1VCfVMOoG6byBHrPoaG0uLoxvoVOo8GwJWI4m7HmKzcHTtCyfR
4Hx6Higsqbo/GmCzS5n3SPilkcEvAEn39Z04VuSeZ0/qGsPMicL40PkRnDYrbYcrTUkbGqp89bWA
T8hIPOUOmG20pr3Rrd0x1XeK1r/GtaPsNL/tTuRAHBuRs6mUTmw5onkke6ICywPvm/lsCdlgIcwT
36BjV2vNdhBhaVqYfThEoMfhtkS1t0h5mOvWRgRnara67nq7Oog2967CoGzOZYLbDdhrhM0qH1cR
k+yJdcOxsTObQ4MhofVtWz3vUEHFIDx3EFUNYXFipX7kZpqzhbpi6Vak9v5woRQHkhVEv3FcKDIn
HtWRkzdnk2fVekbW64QEhLKkag0Xtjq0Ql1//VIeO/fZnKnWYSIL9LEXlgNNxlDd7xWoVFF1r7KN
Tr34RyZmczr4p4kS22kwilHlIAMlmCZCPZ5k7XmUGKwug73jjlejPtgL6OcrYSBI+frajsxq5mzK
LKDMFIUnelxwD03ynEUnEqenO/+bT7I5my0dm+5rWfC7vnYepxNOD3W2htsyWFvj6u+d+2zWtMK6
KdJsOneF3rSzCeP0xMf42F2ZDf0SJoVdJvzyxEur47tOPZEqdexVmg34hhzRxGOyukDjD2p40FYo
jKHnfX1Djg2D2Rguq873FcGvm3awIPbCEwDit1//9pEHaswGMKKc3o+mM3fxeqo4hiZ3enrrwM5Q
T5z+kZvzM43n0xAIEs8fW4mUxRAYvnXaxhbIhTdqnl9fwpG1iDEbx2HajT7o2+xgIRH31dFbaLYt
zowWrB6ZeA4vKnOvK+mmZwL+59dHnX79NyPBmA3sQCK0Go00OzRh85rFukklX0+2sQSrkMUNXgdY
ul8f6kjqpW7MRrPVNBmfxDE64L+JL9WHMcGSvFRu+gd9MZx4EY49pWnMfHpKeRg6Oemj0aHWMzYM
aRHCji2c18hG+5njmj+VvHvsjZsNb9mHrqZ7FfhVxOz4a2T4aPd7ZcCMVn1rg/xETefIWDdmY71I
FGkY6DsPreqEDwUPfu+5mbf7+pEcGZLGbMAHfuS7fl5GB8PftOF91F6ppwLlj/30bLTTOa4Vz5DR
QYHNmdg9nNx1UZ74oh4ZK/psuHc2q0ut5a4kj9DRU5xUEM40UILLEUDrqXn22FGmR//pXTL1qEWO
Od172nLttvxBzyYipcFb9MA13r9+BMdGxc9V96ejDI5Wt4PkKBFsq3IVtUQhQE1Y4IBrlHMPy0Bx
YgY7dj2zsR6HdUwcMUdCyIsSnuIprlmnWsN6L4lmOHFBRx68Pv37T9fjkjbrxRk8x8F9auWzlBXY
i7evb9ax356N7joxXa8PkwRkwXWLyxUedlCHJ27PkRGtz0Y0xqtKF8jID8YBOHuDsYyq97VarI3s
xAx4ZDD/DAT9dGuMumnbNuUITf0Ifwxf3olTP/LDYnZfXNMLmtTK5aHqrxTjgjSZEz98rIQtZjel
CgbpFDKRhxzDvkvbDu01NuVF8+Z9q3ArEgF1SpRw7CLEry9OPmpN4CSFPETIegv7sa5OvDVHvgli
Nss1WjqOgeXGB2dUtgYwjpKycwhO3T41jx75iorZZNdIo1TylCM0Cmz2GsrFtad81CVcSz1aff3u
H7mKnyGEn16ewQ+pMJshtweja2PcxR5tbTry2XgqAPvIA5hnycdWNlhaH9CtFcmjrGo0msrz1yd/
5AZp07//dPJBpCtuOcbyML6199pr/uF9w3j49W8fO+3ZtFbrdStx08pDPVgmtC3xVBrKiX3nsfOe
TWY1MA7fDrnpzYexJnzv0doEN1+f9rGfni7n0y3pVYReReQzsggPoD+FpEwYMEHGyCJcC86sJ92/
eYdmg9jOE6vxa+4Q/gaikRqs+V9fw5EpU5sN2bQg9QreGG9Mjehjn27Uazfd5y+nesnHfn82ct2m
MlPH5/aTnqjdk/c1xRmXeDsXqA2+vgTt2OszG7ttnoWB+vMRm4vksnrJr5Vbegv6d33pPzu7pbdG
hPn1sY58gNXp33965LXy32+TytukXFqgG/MDmLjt1z9/5Er+EvUOD8fXMLDR9xFwGl5l9fj1Dx+r
BKmz4eu5VWbJKpMHUyyySyTIKMHJJmgQ9n4M9wbSY3PlPfkndufHbtNsQCsZeYPhwHXElP0fy3vl
Fs8ozZpt9jcPMBvVvVN2NPk5AEySEYLPpfUs7iHljS/mifnu6B2bje64UDRHjziE/9K/pW/xh/FR
3Si36Jtrbeu81Qft1JGmsfabHZw6G9wIeWxB81Ueuo94XCLlw2AM1exWGASGL8vz4L3Zff0aHHu/
ZqM9UlRLdTw1Pigpyjt77erKiYFxbBCqs4EedJ4Y5KTmCBRIOJlPYltlshGFMEdPtlLxcIdkVKQJ
leYO79xKqe187VhVc1lXmbHNZJ2d85331l9f6pGJR51NCoZVZbWea/GhIE8W0d03/8GcFHELfAZf
H+HIuh/+x6+TQaV2ONgJNTykb3i+kVBKZyGfxJt9431jF/P1UX7/yMQ8J9wtMlslWkEe7IDKMGXz
rCxPXMCxn57NCUGudmjeOX+Vqn5iE20aeSfO+vfLfDHP81YTfSjx/zDtj7xmqYLDX2/zHmJkV6y+
vjHHDjGbAjLVBhMxtvGhheqFXx60h0UL4dTW8djPTzft00yfNOlAri7L5iShH7cfwm0XnKgT/X7d
INz5eFf1mmhJfrq7Ad1NsE656l+Su69vy5H1vnBnY7wvQlNxOiRBZDf29+012pwpFfqq/l5dtd+r
1xOHmcbRXyct4c7GuyxCMBgxF0HOGxkyw5QhsQBnpm1Dum+EN+sn3tLfD2ThzgZyH3quFyLGPaBC
gcVl1kAHt523CN/yU+vPYyN5bn2YQqwNqHcsbgNibglewfHDSmVtlxvEH7D+nVP9yiNjbu5/KJqk
In6Z21YQSugpu6YxT9ynIy/s3P0QqVo/egU9ilYB6Ua8svKcAcz6+nEfO+3ZB13vlGZ0cUBf1DkB
EyzgPO325y//r7f+P/337Prfr0z1r//in98y8GqhH9Szf/zXfZbwv/+a/s7/+29+/Rv/OoRvZVZl
H/X8v/rlL/HDfx549VK//PIPuGfDerhp3svh9r1qZP3zAJzi9F/+//7hf7z//JX7IX//5x9vWZNi
T7t998Ms/ePPPzr78c8/8CN/urvT7//5h5cvCX/vnqAzHKZhVf+f//3Xv/f+UtX//MOy/mE5riUc
S9VU2xDTnrF7n/7EFP8wTNXWbFdYGGZ+RtenWVkH//zDEP+wXdeybN10dNcxptOosmb6I938h8YQ
clzdNA0Lfdgf/335vzyh/3li/4Ga6DoL07riZH4Z+vy6bju64eqaAZ+MWuk0Yj9Nka3n66k0AV+I
vKw2nQGqMtBcbWLQm9uuCJoTTY1fX75/H88xVa7M0gBczCUMwqrc1AV3uk7igroXSWPjylF875RE
YjYN/HkgR3NcVYdCaauzT4uICidTHOHQjO6hNUVFU8ltYYQk2/kgF6nzKWjVLfCHGZwiy9POZezq
OZYK+oQnRtyvw5lzMTSLBjq313BMbvVskWEYoSMMk8xNcozjnVNo/r0VOQRODiMz+6f3788H/PmB
/jrF/jyWw4O0cdbauKPm8sMe3kUB9cxdN32vMJ8X6nVtQsatWzd50uoy2KfBGF4roj1V2Jmtsv99
aN5YlSvUwXfNOwuRGsSmZrUu8DStu8A+GtzwkSwPVpfxMQGeSxPL0Sy4715bXQXc563Ew3lf9SZ6
UjW3PIDxWfLw9Q35uf39n6/bn6flqDimdF1Txc/V7qdXXMvTqFUM012bWZFvnDiwd6k+YB8dBAwS
DzxKr5NupJfQMhQw38ASlHRPapa1GgyPUKWvz+cvI87QHFAIBvfJcXkXZiuHlFDYzqwnA/84sI6N
4sJCrBuVCI+7pOvOMt8f5Ylj/mXUTcdkrJPAxYBXndlgqJNksMRIVFXWkzgsJTp2KwVp9fWV/eXV
sxxdtaepTrWFzTv461wCVbhylJBIbjvIS/2y0do6gGsWNyk+WCV565Ukds9akdr5LosTEjW/Pr71
c7X++VEzqbggG3j9XEO3dW12nZGCcbwkT3ST96qlE7QXA/Fe6LZQBcENVfPSCkf93o+oMwpiPR6M
WNXKC3dwC5Ikqjx7QT0r36U/+YZkkJikHKlhM26I5tIAOYUV7CHP0llmJ6ESiKtUWPKqi4BggPg0
hnvpJ2rxMDi1dSPg3xPnafjiw0jdvr5SqqRRccXiIniIMK/nJOr1BYVtJ20GE1jEULLHsWuJ+UoJ
4qqExiEcPM1FS4nXKDWRL+Fyuxchkvh6rTQxQDrLHCF3iZoUiSgOQ27xAJ6/sExyk1Kh6t02E1UA
dk3JCvDjVWFa1lWBbP9Rz+wQ3l8/WXX7Kinc1wSYIlBcwm5I8VyWuWKjVA5SkvEyNca2U1WQEle5
JgBKYuDTjA92ocZw15ZwJ3ajWsnqOii08SMZcpEB90iCt0L1e2WjB6ahEhYmaQc7XYgQnEi7Wlsw
KmlLdUMtvneGzfIz9YLxeyjqSsFv1RDMxUSCDL7s8vo5Nly3ZtZI2EP1vRo9d6PSG6vMUCesr7B1
xGLa5FgWICAd0s/Yry66vPBrsr2YDBdJoYfuXg31siYnxY2QGSouJJdoFHB+RkWtjFUFbzXZWl5r
KLvcFAr4cNEMh9ruDGIAKzLec7ZckIM928Qp7uVyJ23dYhkIigoDT1WDetf1ggRJEgFg6g9ZRZnb
y6z2o8zcAG4A06J1riZm1tuoeSSkIjsu9Wehk3PEVVtdcB2YakY6qSwTAos0L0IVF7SB+jq6pcsu
tSuz9G7IQ0/bm3aluYfMFm5ob3k8fQQLEH/sU8Pd67e+WUsMnGpXOYBTM+YGAuXDgurg2BFDoMF8
YxKi90SbOF9TbG4NZsmk7pZF7/HW1UbNjsCJbPxTmdnRA2tiwyNVUQnj81j2YHKAaE7QAb72hGIo
LiWovmoRptiOyLnwcXChH7poptdZldfBdjSlhcy0kkSfVr1O5i+MbSAppRGF95o9Ob6GIetWjWuY
8aowdR8GaehacHQdK9p6RU8kDRzuGgMjnoqSyKE+liutlsUlpC6aj2EaNGdMpQrXYrgFNJRCGjWc
p1G+hHplDVvipctoM/bw1vA/BAjehBaRLW0Bh1xYaj28R/zfS+zpGG5ZImjiG6+rVV8MQZpq+5oU
xAy7lUt6xdjZoyTeVFbt91BPBS94a3f+a5/6RKubUe8Rpa3BCtu25Mc/u7YWyzWroF7Zuv0YRJQ1
c4twRSOHFuD7GXEPo96pPWJncCPTPEbkA4Zrj+wwXR9XatLRKOxtvxc7pPEQ/ExJWmRsp+QbR02d
W2DwJ850WtikFVU4PZAYN1il19Ljzi7TGFoTqA7I51brEHdQyI6MLPgaZGbJUHW+jX4YXkrRYAPJ
81CFHAG4qF3BofXwm0Fo/CE9Q5x1If4iPl+GdpGNQfk9iGJd38rRIf3F1GvlQ8laH/dvORDUUviR
Wy8qpfQhcPka7tAu0tsLGbM+wAdjF+puLEiXXYWJb1oRrXzfxOM9hADJljw0sJTCLOK71PKVlyqx
nCuIr6SiKKMG3zjOMgFjPHSjelVmRvjoaCPJ4Z5wponMi/PsTsKHoo4ZeB6UsdGpwRRqWjQQ4iFr
LHHgre9HkiPMCzHqU7ZErbTeCpALxbs8zHE+6l6ey02FWrLfOmnrNhetYTr9ViHit1m4MbCEdZVK
+ZS2UgyrZChbth5+Z2/loCvvTMsuvHTPV5BYBkL/4cYsj5cslal8aGFNZKmv6i3ZpW4BIS419HTN
NKzV+zAF17kr+xE0PhqRSj8b7STIzvGPlCaeK8F0s7DHwIi3nWKWNo7blMwU0QhFEPOUpyNJH5ke
XOg5odxgbtL8dtRxUEzABPumtFx8OimcrebCqgrrkDudA0TB8BCzl/zfHUyJhmAgGPU1qM40+lDM
HNMxWEMyUuzcdPZs70vnoIaGPSoAqopSg5rQyjrf90RekxkX9i24mRykX1Ln+OeqdoDIqo64BhrZ
gMUKmf0QmksPZGbkgJdsuzzUCYvB3bmIrJRLjL3IPUtHFUxKjaLrImO9AUWhykKViNygGq5sO8/V
/eAVZvhUK7LMLgoD5cZlNsYBkELpKuWqQ7ozAg8gqT4VVxizuikfnXkS72SoJTEh8XrnEulV1lFL
nooeAJirE6OEMeH1eFW4m35kOzh060b7xpeibolEcG1rT1EvR0wjVVn352UXBs033RQmHvu41WtK
Kr1wtnGsJWcQSEtSWrqiHt4Gu7LTK83ycT3UuYKvwrCLrMMG0qQqNDQtD5urPJKqt+p4bZ/KnO/e
suj0FPy/HUrCc/qouyvL0R8e6sBM+0MbF55ynYqwurbBOOG5LTTMJ1mimAel9CTJwXRaiE0OktC/
cxXFhwo9JsVFmVlEdYu+xG86trmMzvGU+tWbJ7qCoGXZB9W3MsdLBLTRSLtrqzCqa88m9/650ULv
KTQUGe0kyNhq5SHINTGYWdiB9YAh/5TBw4BUE6t+uHHgxbE0DK3bWuu5z30DCXmjxpoPJowQwKuh
/L/snVmP3ci1pf9K4z43qxkcgozXM+fJeVJKeiFSUorBmQwGx19/v6Oy21W+trv90EA30IYNAyWp
lHmSjNh77bXXp8Cv9Gubcny1KmU211nimIVZys+6TYDIhKLnTEmShPjFED4GmeDURKxiyzgBIb26
rIU2oyLKbIla9T3I8vF1LsZa7ntHxQ+8+d43wlY0JCOn16CZ5fKDZer1UbU5zCon8c1z3mm8Jmu2
dnd5IqP2Op3zufwIxiZ9skquKQiQkqX6abhQFNyRCwk/gXa+kVlBzTcUUUkVwncuvky1lVjNs8qa
5z7U7m0uYzZmrRMwsxPGM5aELktUnvZKUKOlXyQUFK6uHjN3JE1hDHP0/lH3n8ZugfNlyxiUXeQX
TIO6QIUs5MSu6a7Chbt9Py4RsRV5pVyI0xlnAaZ6gwUc6wYQkCh1QeoCqnHi3chRN8E35ZgBOQ5B
GOhNkpWnIie8eJeiRAC98/B8cNb7+lNZ1Px0MV5NL87gw01jzbn4KeJUQDRaKva5xnj9nA+SWOKQ
K48wBasxyvET4gtK3dx9lVlk3ptm8Uk4sJ74TO4zrOBIr/obrVprb9OV6mwE5zRF5lGFDYFUY50U
kN66Wdo3noc+/lEE2Ee/uG7nDVfUjmR17E0yphSqObFO+a7qgzy8knOiJogCkQqXU1aGunmnNGru
6pxhNbuVPuGVVVD66plAOamvfTAXgkSFRbmskFd1khzXGOswB1rphQY3PXW24o6sU/cj9Nq4JDoq
Sviobel6UEtx2OthnL46a5EREjANw6uTdVN1pyhXSW71DHH5lQ93Ty8z+cLGWYpXoKmzz9aaDwzF
X4Iy3obUr81eImHofSRKycb1YuGmuIKALZmQ4n4ICRju+O1Vy6KnE8wEPLcm+XBDxtnQNnt1s/AB
KkL/ZnfYmDAiY8itk+q0hEVeHEm1IdhuqCofzk8WRrvVBP7X1PTOFy6bwJKvmZQERWnakG3RZuPX
KMhHFsXCS5Z03GdquWQNEMVVpTO3iR/UmjiEMjL2EMml17u6yclA7GKgbmnnYAhNm0tmsiL14rG2
uNKOS5n3ATGyywj6Jym5lQuYnIKYA2XTXet20XeX54SI4Za3nMxYy0zYU+XMBZWuUI88brMfYdao
myCJVLKtTehDF2vWgbqyzTzSndo+eiTsvmhPi7IxkXGRsG+qbrP4YNUC7i3xMyO3fsXT1EzZuO7T
oREftqnxpjS1C3qlAWeenzyy+xf8pnZ1z9Zxgi+ofX5wSniP77TV0c/Qy/kOSOFdCAfMlXgYwvYS
11ZkPB9r0MqbIW6LS2BqmuurhbWFn6K/4PF6yL/8tWmnsqMfzN6bVdE8AbRxhomYjrEvd5lge/cE
m6ciOl35Aw38JCZ5m1lN/Hpl45nPvgh6j5QYtydEIOZkGPdj0LW0S3YdwahM+kJtc9n8mJVHHuWK
oTXgXIkc2Bz8vUcRCSc7eMSFOvuMntjdpHCS31BBdLx35pD+tWxSHqbOZGOwS9Cm3/1cXFK9V+In
jrYexi9jXsD6radx/VbP+ah2PKXkrS5LTm5G13trfIle0/5xsS7in2/qoT95tdeVP6pQpvV3t4zn
8kqGxg1PmkAg56Rz6QEnTimsD3VIPvc9R5MctyH/gAhVW4x/Wfr/t5TsfypT/0navm8/6mdrPj7s
7Xv7/4KgfbE0/4+/Ksb/RdB+Xb99FP9Azr78qd/l7Mj/DQ0tkhGKpXsRoJGB/iJnh78paE6hi8rk
+sqV3n/8t7/K2eFvIf8AUQjB2hUi4pf+KmdHv4lYhCqW5If5LgLSv6Nn/3keJ1UcUWy5/FUXZRtR
7+/UNdtDCNA+1KsqyehOHNsdZ6ebjmm0FPu697wXGt/h4Q8f0T/QXC/67d9kp8tfKvmm0fGp+EVA
ZvqfhS+sTyrKg4i0naFic6EjOIpoMSs5LhpRgNQtCeC5LXwvpawodQ+tTZez+Lfkt9+/Cs+XKHwi
8IAs/f1XMc1T15RufqKuu8pIU0s8lujS1bsAgKuvlbe+KHi5//pbF1L9148ca0PkIfzGrgjF3yvt
mVmcxQn75uhAlXkdwv5mgYGyPI0s85MjlPjzo7QDfVciTfgja1p0lo5Qd3K2oTZtinxevhs7T8FX
eEbeG9U1GLwsX335Ous6x21PCFS7EzKszUmHuVc+h4UcvBsqR3A0HXmnflvVd6MyQ3bkKqeRdQb5
gDJ81/UFQNpEuLO3a7ywma6TrLBbZxn8t5ol7W0IsIQBQInKxc+uy6/qSvnlNp+nGGJKyql9ucYu
N4FrU9KISq94hd9XfxQMTsmLcAJo2fJqhe0CmWBKP5R0EzI8fXioE/lv7Mupo7cWD60aHtSk34rF
QkArrfMIJSS5AKTtM2pgd7Ug8N0zHyAIUNbuz9KpyEsY62dsMvI5DUrnlLSX9FlXXJBI/CV5lHsk
YtTFMeqWX63pvexWYso0fGzRmW801J+d0serUUnvqFrfpeRLKVCXC+GQDp3O35ZQ/Rwi/kavIhpH
EioR+qX8Zpf4nFZkWXbEc23lKuqPNpbh93hsW4Je59F9GtPgrYpys4f7ez2H7ZAfJkcquc+6mQO/
piI+DSV9yu0w1M19EAGrXqqxO4rOWT7WrrX9FVu5wUya0ihAtKo2LR+G2ekLoLHWuycZMPzZlCFB
mLLsClByMpjuJ9+GAAv0YvmhLDL4POuFOCwdk9h+VtEwRfcaLU5tbVHAS26bmqvazIIFVsgEVffk
ZetknkN+UPOpLMb026Ccfrztuqjneq+Vd5bImmxoK6Jw95YXLQZdsuBYXeeJkCkCSKJbZwb9sA0Z
pw7XKeCxF/YBhidd5BXR+Q7qA/kdA0i+hkz6vfZcZSDQZJXm68y9+hjpjNwC4jmiJ6/Q0j9F5FjW
V/MI2eJQEFf7Xc3R8FquNXTCtHLYhicOOBas446hC5J6KCnymxyaDBkEQt4HU7yADfWDjJ4orvQa
7oKgIAd4wDdM6JA/VCS2Fx06YN0N4SHxCmuI2kDU2y+6aZ8KG7ThzpN5/TXifL2whtrSAWvW5uIY
ZBrGjGSZ4KpsatG+jJaYPuKTFm7hqiwMoILBQhjtRhIut5FhGLEde4ekozzWsj7MNm/SvRhw9ECS
LDRpDU6taJ4cisuq4mTZlYFMWbTJs0vIHdIHoBoWI5aDzywBzobsmq225SXItCrj4UweJNxal12d
ltc3de4jGDBkldIqkQhW+XGyj93cs3skf5AoJpbB8iUftOxvprFRr7Ms/PIZco+iuMq9+KWrk4ls
cek/q9Cd6ffqYS7JLe8KPmidhd5uqk1WfOGtJg48LbyQCDS/g7aeLY7ON73RsTpVhV/f4jgjMT3N
cVNx0ue9fCZed8x+kOzHH3WrZY7OXJG+2QfobNW1coOeuUhEWZtGNaTaYVm9ktweJUYAx97yHc28
1dfwXJB/MWfX64ahpwd4YrFmYuVVrYe8nKZrv6/1UzhXU0gUVAzfJ0Di1gf27OrvK2rbsqtd+lo+
yYxkXybiw+uSh4ZxbO4Nz8p2pD81Ai7rlVFeweoOixf1NW+un0CeRUrbI2muT8Fsp3LbVSnFa2Z0
BBnIgADYEkI9iv0aArjZjsoZPhRCN0xswJPQrcJwPDpBGa67hWPouzsGQ3Fs9KS+ijpf3iMC5QnF
90J5587RSNfZJsWxpZF8JDnEgK2S/hTtpyRQn6lMJnFM0J3E9uLhvUCbSaeSEQLSqZjIP9uJksna
Fghn9T3yS/XYiKjvUXfB+m5bxqKk+EfzOxCn1m4WcsH3DqsZIKiYbW2iKHZeQrF6D07tzjDzAg2k
Ja4qTTw+ygKxhAuR6MCMJFS8iQD7sVctixwe2n5YLrM5mpSY/EdAE3NzK9piWm9NkjTkq7epzhjE
ZCDHPNln99Ey1eXR6aLGEN6NsL7tpZ8XeNzyILgrDGFcm5CM0ociLNt7xzasUDVtS9ISQxXiy8E6
FNB1Zx6kHTkrLLY6jUd8LKtkTB5sOHdAdX142jp3DSzqxqQPdsmIy4bex0IxX8hXDtOU5F8nIBiy
W0mJrFwNqdL2n4NmhbpQscrQpFxqxJzb+jPclJnNOx6XazkawvPCMWte8tRvFygJTn6lpiG8y3Tt
3GejN5qTLUXHcxH1qzkSkh4/2YHc8AsV7aH03RvPE+aOxOh2fFO5BybKY/qkD0RoD68FmcgPyOAD
YayplQ/DlBSwvLWOXSDjla53nezdAIbvQtSV5yxLSU88MMDLwmW445KlGgLp6w03rra5e+i6hcnA
lIKGPgbFbHqScZP1sgtZ/ghLrg8wLGtVH0NOHMI8ApzPVwZnh7l247rX5xmcCL8IAHyKC29XuKUT
33VimZ+QmjJzHcem0IdpxBF/CIqAsOwmsM2xWcih3+YQuM1tQ071SvSgiZNrRWnYX/XgySgWgqD5
MczueBPnzjKfBlIrxt0quvCWa3xS+64fove2sLqFXr328B9KsQLRsFnyQfyMW10PWQMjEZIFhEpp
4LhCc1TpxHEhpo8cxAEZ1S4hwKcRBN+w8waq2s2iWWngNkrLy6CRpcNCTh/12CE69cP43UbhvW6F
c90Msdljc42/osuSGSrebODvVejYs9tiKMq8ASyVQgBAdybzXsCNZF53ErYXxH13zBkkKqK7pUHl
nnSdmqiZUrf5zVr28XvMK7yZaG5/elol52LS9RW2/OCEokROqEWyarqp3TiOhVFYF/ZDRhXhxaRH
vDqqLL6kuA/ArKF2XrcsLEfbyB2LG9yR4ofVVXd2fMwHreq4vjPYoZ7Ks68I2O5rHrZPk4k9BrYF
88oqoXCYxPi0KuLExVAfura8SXz/a3MRbsvq8sY5LRPawvZE/irvlC9EPeZBz7Axs+mREcC560f3
NKRptFukSw8w2uWkWRS/jqzI9450qm2knHyfkfF+V8bVPbVRs7MXHljgxk/GFpQFPcccEOBt7Knb
DlUAEmpxDkV9LHTaHhaAKbu4rE9DhWQehNfBAOVnCKbPsR9Am8omC5Sd5EmWnrJNUPX53p+NumWI
NByYnIwnjoefg2qKI/LQ1x5akU3z5ORG6pPbVWojl3w/i7G5LxICDlhLOfN7kvMC8oIs6+Jzk3Yu
47naOxYLC+ghQyndH3pVPVI1k33puI8JuUDMPsJTWvXEoUgYSuQ652cmg5hhLZP5tEXTDxcCFPgi
tuBs5TlpiJjNKrBFgjVlbRvnlp8gdGIp8ie9+mxxd16osaNPya0Fu7QLMnM3aw1TtajrrWwIGctD
uKNrXj8qhnTgNFPdApyFMlaBiDitdev99NYuf2cEHt+WoX3Pu1o9YjgW1zMvB3CIujh7YflY5E6z
G5mhvs15xDhhQi9xRhiifpO+MvJ9TuXiPgWMTWdmvMchULtUXA5i0dxqSxAj93UYTjt/Ji2pCcny
VunHlAO2Nt6x6/wRYle7tkebT3ceT0+fR+6da6dvSdXxeIi7OLGoyH703sTTvQkwUbQQCQrWRDF1
FbfK/REzJ+kF7tnK0adWDC+tkdxzKlLnHjf3NgqqOymJbO1j8UYhszibkujBfV3N8rM10ad8Ass1
A6AKifU9AjOb9wPZ79xCKTHDPOWLvWaZlxBYD3CJX1b+U1BVzbUXB4/LGj0x4wdNt3ryTk51/C2c
mJtMcPUANnXXPKLDizTFDaaYm7ZO6htNCPgy5be1H5CRX7SMMDEcbxgRkI5qC3kVkhu298nwLKGJ
DCxngiqcDq4SF4RtQewlsTfTOVDmGATBk+MtxyIb61MPJId4doTDZan053gagW34ZI/6rSo/L3Xk
3UEOLNs9IW3BndZDAi3IAHWopHgsL+h2J4EzOoCUwZSTkXMs+vrorIv/A50w+1RllFZMMOKboWZC
6Ci3OCSEy5ZjRRqmatszjoxz4+Y8oH4yPLZAN86TXl9cBRrcxYXxZRYo7dIgC7RRg7F6jOyB0ew5
INBss/olvx9t77prO3MIA2AX86B+Nouu3tfWfV4gdrwMPnfdFCMnJBz9RM7LFxOJ9GnMMdVWRUkF
7EXlLnEtFCE/a3ZLkXzKPXPdsWNzWKocfGZTTwDEJKNBtDkrv6SeTG5XTu9rnyiXAppxCb9GZbfV
YLIDWv9x4gezdacGqp323X0kh10jgKIU2jHcyIzRV78W93ieOOcbm5PL5iTHTBXM0YYgY4AmSEYR
AErOYmG2zntBPGqkUvuYpy38WKBbGy7LZBOQLnsdLHl3ADh9TQua7cJldl4S3uaCXqYOv0XR/Kgy
q95xLqyadpMQ8Pxu0m3cXVgyBN4P3XAlpHtuhJ6pzomRm5XrbpmRhG8RP+RbMueArEW2Zt+hHYjm
imJIrX5aHcTiDEdo36BpwtS+1HlJXCFLHTgNLlm5RYDtgVJgXZPiyQwS7kwFXKDpYsZzCBmbES3h
3vdHeapcUK5LSH9Qgey41prRZDdD6x2oHTzGa7AMEvgD2k43fsNEpOiyHq6d/D6geQJgIlTbBiTb
+se1zQ8zlGrSs0ej9ola2zOh6N65rHlYe2L+sQfUXTUjL/gI0dOI3epZh+Pct6Q4I8M/BL4b+z3w
kEQzDZ9d3BBPmR1TBUQUN0JAJLPkbLjk7RoJa8T0HiN88iHZpKEyDHtQ4AmjphSr2sIO82ZNMmrn
/VR6+mLtIZ39W6ySYYQW4JRhkO7m2UL1DZxVtvHB9ZEUucl7mB3+Ibcp4v53MYlUPQR992qnGv5t
5mUhSnG+8rvi28l1B0yciOBmYDCHP3pTloqFWJqmrBmjzwzkvMq8F0Neh/VpbqNe2kt2pYmpjjJT
Z9AvZBj483FdQ4GPYpR+FUP0GZg6rIjdPZttZ2Z/vZ/Do1lHl0AjWsbZdw7611w7Z/opD40om69p
3xLO1gUeliYGA5u4NPGB8RUAZoJpt32Q9ts2MUdVed+5ce1WYc54Nh0r7JD8fLEPMgeCbDBPSPAV
GGbV/GzasT0QHkOEfNS9Ms/YrzGTskk294bV87wjUCknDBREB0OZcc2JN2xA8XScARvci/4XHDFm
3808mh3zYKwc3XAyOOFJYBejuKTyTaQkQb6twr468yqaQ6oZ/Wd+5dyyx0MDOTC3bSY2fgkZjDe2
cfE4TaHT7ZSV10QcZRi8Opf3CccqDDLuESvtYzb0Pt9OP7dv8Zo30L2sSX0o1MBskrajcZqFk9+r
eim+CCfJQfzJ4tAFUdPtTUfeDwlzuBV2rid4XlPMKuXOQcMkKy8NkCeWTtMMrwwo5g0SJIWEUC3O
E80lG2ZeOu7aJfLfdIZHaodhRJ89frQ7RnFEycBKpZueyleXMdQm02a+6fpJEgi53M19UFzZwXx0
kIFzcMzb0IyHoMImxPRhr+elu/LrHpgz5itMTM36GKxTcmp6k97XibGvjna3jimDQ12u+q4QtBwb
atWfAgNeseknr78xdhQ3jsO6WYYxxhEq3PUcQwdI47dTXDkHI/ydEW59LnVZHtVIXctmENGg2XDh
xbKBFz3R54ZM8FhoSAnUeu78Wb4zsKfflbDt+1ESNjSl4lhLZzj3mffW+qq9EmAvacyXVwlEGli9
JH51hSDo5t2jP/Vc8sPq37jr+JORDQhNmzZXNoJiz5CpvwqC5ZTXYn5sJvikGa/6vc46eZUVyqMf
bxfch01Dox35vnM79GBddxOqxkMyRRbfIU/FG3pNsseO252cqq62OnCjnYNvgjFhlLxQKOZXAOd5
6D2neehG70kGQFRLUVSPjfKiK6GT+QzYTOAebDLQC7Jqd04qq0PmZ+k2Ah2GL+3i3XHgaqVonjq6
lbDtMwrtNTl7xJcfywAUxj64QIguLNibtOgdYjRzgiyBGA1bt8/5/kZjQDk1k8X0MX5xw6j9tBb8
kTBXRBJFv6xE4UTEsUNUazVQDBs1ds84Qs1mWkjiU5kmG1ELYTacBwS9Mlw/BpqNnXwS4lDBdWll
dzDK2m+DGyybCfn2lA8NnYFTrbtwTiZGqUH3I6e/AIiSEsDuhvpoSQ++CwTUk8Em5cFRK4d/sQxv
tOsXe5T+3Sy1/HJOCZJR3RP+EhxV2UxGPo7Cdp9EbQ9v/OJy5et/QdiY9yHt/VcrkSm3YTp/CuuC
GLhigGjndCXxbvPMXah1t3cshDeBNj1OwpwTvCXJVuHA+rS49cqnGwEUKoHOEfAdHGHPQ1JNWEi1
bBG82p7Ol8Qy8cNbzc+0j6sT+nEdwhqvxmccN0+Lm5ot4bzLbiEw9zZpVkgW1rn4fSgl6gkIaLqk
hyzwy32eB58ZQQDiWDu5MUsQHASaAFUcN3CcgcTsmtG7qXq7npIZ9LFXW3w7a91cGRYADhV2zfs5
9eXGjyGCotqpT+zyZ3eRCT+GOakf/AzQXyQFZYie2UvC13MofcfcjeUMjtPtASPU8C5wCqUnj+nQ
45TYz3Nu4GE5uBWp6cI4PQcXyJ+LAWCX1OaKZ6t+CtmevGJHCAueICIeM/SE65SeJ6HraXm969h2
TxZOJ0E8Ub2fMwC1fVHhh1rtl8ozM8DIWN8gmMa7stX+FQP89sEdElBunYIkCkC9ODgVNrQlAh0e
ssi5mYqoZUw/GP+b9ELnWBmR6k3T+CTfs/PQ/0CHWr8XRSjPJhoFKIdyoe7BZNzrHhKWlM49OxLj
lVM6xAShXQG+mKx+QQOoDx6zh+2qW1ARZripRFVdIzpiGK2CE/7DGPFnujW4tbcx2NxIO8uV7fr5
IU8yfaqXJH2Lf7kfTROXekvoBFTLmd2CR9xbNQVpyXHaLCCh5q6/qjhHu9l7BnlabyHAvRJIFh10
zaczefPdMrjDqRi6o6lrphJB+IhpkidahyswjKF0+1sNfeFb57H5gCNOYIPBqdkXBxmp/MAfd78i
H2DgXH6ZOSlC2hOqf3TVuYljto6q2u1CrQ6UBnn4LJu8Tq/CX7ZQwM27FacN7po2/UFhsbwPoeLO
ci9zJxV6FXAxuYdK+TbmFW04qV5R2YN89yT8hLy9afyw3MdhgA2lDymEF79Bj/xlTQW34aSHSGls
sCKiwfE6sSVImXQCz/3mpVl9IGk0+lj8qucubuYdimZ9h+fae0nwz56jIaF3yv0sxwLmhI9JD4Gz
qAGPd8hsm3kcG0o4agG25UZzVcS8mGGrLw7mfHmmP255bFbx2ISz3feRwwWcNUQ4Y5sp+SIDmz8F
zhyXuzSbFHEquT2RG4oDR00MuWaBRFq6QfMwO2XzJrjfNl7L24gTm8SpbND+/hIQvbeCrSMciPoF
8WU4EP3dbyfHT66zhQasx+z4BiQ7umXEpM5L6XlPS+2GTxe56BFxJzx7ed+dl1/GYogkA/B6X7Fa
ooLHkVvthXRoxh4VoaYnytUWFBT594A75yc2L7/2si6+sL6DW3n65VwW8eVjqcwivq6/bM06wy0C
odynWbHh8tWOZn0TRSzZaWnhxVWrqb4vMmMaN8YxzwfNaYx9Hemt90902HG3SZssOA9+6tyItuzO
uQjGmyKHoprM5UBiZO3u8HxfwJxEr77YIWqOKoeJgy+I9wc9ZptWE47Mgs1stOHfbduV9Jf0HfsL
8fvx1nEW7Fj1L3s3XiYEJlATON146/2gtYidzbAes1/2cPeXVbxCCky2hkb55zBbmpst1TTCW+zG
9np242A8VH5bLJtu9RxxTSodjEM4XyBKfhnRmbBJyB5pVtX7QZj2GRF+PZVqwK+K5f+QGj/KD7KJ
yrtlAgnut+xLbLh/OZlmv/PuuwJT+8T5s5Nx4x/UbLw7lFrKf6w16Ou/nPGwhvWnyTGLCRjEeLiI
c2F2pRuNZ8BeR5s0jru37Ww/4vrisMc0i6ZLTuaLKTzK2PwirHtY6qbAPaqmex7dzG5KyUbCou/y
C41oVE/twCATi+lOr/VLZqKvyryvLITd2qk7xaxQAHriCd/ZObjmbNxi8yzOlsTscB6ZJ6zIv0x+
jzFiKLJefp4YRWzSMrlZcubRMg3peYdrvuFNiJFsJ1mOMl63HHJ3aQ5ynex2aACmQTTcRE2wUXn9
EDo1AwyIGovVd2nbHIYZps08zP5pHLynGWQKThxwaCx2QpkzEGj6/EuFbLUrJFdFRnx3iEVRoFSc
YgT/tNJQSNvhgAuWX+d/qkXjZrh85WEOCxwWfzX7cJPTXTZckmnvsy31HNEF7nM937sOeSgxuBig
jADlCpyvU3uXucPdmETQcYb+pyLefqWTADCo80dcUlszDldemN+WYxjvLmGhU6y3XTsXJ7O40QPk
72tRDuMu8VocVeU3eGP34eIhT8o78GgdoILop59jZRgu1PsCh/hjtbi3bTV/L1MzbVtO0mbi0279
6Fi1EIy6GAdvzB4AWajiAhgCsJbUdLyY+LPr7LJ0QueOl6jUEU65Qd+mSgN463wAvfXU7vykKw/V
MO/SFVd0xfG2talPyiC6e+HcFnX+WPmoL8ZQwSZMqDcZBf02Td1q6zXA7Kqqf+PzOS2jxtvpv/lK
t3obBF10bThCjlR8CXcKo6d8nrPbeDLTGy8C8fuiZseoH3lC12BmuGHlNAPOCi+RT2LmVSzjlFd5
8e/pX1kRzoMFpRGNls2X9tcWTFQI9y6gsEHwFVDRqybHX1GzrCCG5N1pK29/0Sc2DL2/DsHg/7yc
X9vBrYrvCeMXcy5a9jj41qnDHnSOE/o2YSo2IysiTF2ZYKKxmzpPBvdRuQAXZFFYP7NKpRaKu0FW
bDEpDq9zXzdZesOAKKu2aTi6PwfO081/t5U7ZzHJAifNnlD5xfPq8ZCEnW0//2tvivfnVTscMbEK
URRDdE92ad1fzpU/bP6xWqdM4+r05FulH8ugtE+T6GieXNqJeTfHtRuBiR/5xM2C2LundVmhJ1mV
fKmHBn+4XwcOTOWyBGcRIOE+4VtsWVaZ0DE2LJKC8DRkyub7EaslFEhVZwPehLm78cGcf6mXAF1p
8Ef8IoSui33LT/8vC4X/36v2H4KxGjXYvzSsPb/X6R8Xtv/2Z/5iV1O/BS6L0m6Av4zNR8Vu5O92
tSj+LQoRAFXsel7A//Mrf7Gr+eK3gHVt/iPF78/P3+xq4jcXvxdGN+UKNrvY5v6rme5/Y/0ad+6f
vGPOxUrHokfw99kmU5IGlUS8PQpv/jxmg9iNKWY1y/oiAOzLZk3ARAQbcH3O1jjdtO7MCKAG3TGk
GZ28ombCL1PelI6PfRutdOdU1OjYuL9m1YWOHrjruQNp/G7SZLzKnARdM1wtFDAWE03cy9N8Icqv
ImQsYXu2nvMifJVN9r3DxHsoU6+9Kwv2ODaFsu8ZrfSt7zbVdpmT7MAuB0P3yMjp2zJZF8JX7rLo
4LjnuoM9aIbR2zICUOdWslMWd625VNseHUkVsB2GJlPvMNWJzTTH8pFlGJTXqJGfOmaIAHjCFqI5
r9gysWmFr0rvE5EY5hkVeAAu26tM8B6NY/vmsFj03OiAoRLX6Se2wRaMrXr5iHzFCMewKLDE9bSt
3RLIW0+YTVXkHqwTEm1k2f50XGE3zthdIhEUX45kIrppovE4BtTli1tsh1A0B3xn2Qs7GsChk3iQ
WxHxonuG8UQQwh/G9DHhOeab6ETF0G/C/kXjtlV2TX+wCFN9LfM0eorrZDnKBjNA6LFS5VhEKcIF
pkMRNQB94rE/Lyo71dL7TNC/3guEzm0YDKiKlgtQEeV5oPdtzjV6KlqxKaJLURAfxTS/6C4/slFg
yIQu6qMKWLwuqE1Ck7LckIzOqUxJ7ubzPvrRHLFs5r6sqAGSQdTVxZDB9UDBwPIqtNOWEUKHPk5v
Ct+1q7xHas2BmmAyNxh9ikfJQQago6cWsCVh1771t007+Od0RiIN1svUNnHbTyzDtc/jCJdIpwPc
Nqpm0IU+Gr9YIWiWmBZ3GIPNpwEd6RitU78PHFmdUFDLt1/Xwf+Bc/LlH2ZYXP6i/xlp8X9JOkVI
ZMs/N/N+yj5s/V798Xj0Ln/i95NRuByNUgnE75BHm82Bv56MwvV+IxBC4vDFS0uWACfwX05Gz/+N
tXVX8F8iC/5k5I1/C/hnSgVexDYFspT375yMHL5/8NT+fi7KmEP4z15aPMJLs5bNfE5q9u+jd2fx
T3/4DP6BW/ef/Jv/Pl5+zqQwZVtOZ2Yt31nA+O506f8ipP+f/asvm/F/KDTafHboQur5Pzn7luW4
cSDbX5m4e0bwBYJYzKaqJBVLlluWLbftDaO7bZME3wQJgvz6OdUzc6+Vbbfi5sIbL1BQMh9A4uQ5
l1njHFyNwVMdtfbI2zc+xo+L42SDgYdGrxcpyvbk+va3BpOpt7zFr0eoH3auBq9O17BcL0IubwBF
QUupwdwob3Eyjp8mpumnBTuHckV+Cx15kLxfbye81a8f44etO3QMMPxj7KUHaRmmBhXKygYIB291
AiQvqlLPKT7iBedFe5NgsuZe1dvK3Pv1VPDD3rd8q5J8TxbctYdLmjY3JbRV/n3jV5/7f6D0/xtA
13j/cekVz+AuB/Lz0oQQ2Tpb1Bdzt4c4DP8xQ9QFUl9bfuVwREW4j7sYNOr//ru/iAHKYh0CiRji
9DJf3CRQmsMI0J5l49krplmhyYNmy+P5ktiqemzbdnyYRPwKf8Qvdk55rId6SfGa1C2XVqqHfPL7
S10X7hWisF8tTlJDKhp/SRa8enqtU0+6KZcPntcyUxoxi8OrG5DJbrl01foNs5+nAI1d3ucknDVh
2A6NaaPlOoGq8ndi75qsCvdifYX98Rd2oZTq6WInTCeWyyXCXPGdmnvgwpfyNeadX61OrK7giFLP
Awwzew8mwMinsx94hiHpOFiABwNoDirXUm7A26DF/xjvs2XahSRk4wlfLiCsuECrWT/hNTI+bwHg
GrzNk4xcgAih9L0emx/RbDAYpz81+f6Ot/j1Y/yQ1IZhLzARi61PKlLjacuD4U88etd//PvyVwv8
JLHFJCOXEsMCg48EExYemOm8Bi9EIKdsn8ZdAbKQi8rP/v2XfuE9EfnEzt8jaYRBttGlvg/QJrht
N0ByeauTL1yl854UmGK4dBhqrO5GXVW/uUpijIW3PvnG65bmeOL9G2cxhaBPl/Ywj8srcz+/Mg35
xmBMkQCttPNliBL12fOC7RNeb8JXatevViefeFZWV4AqYfVyAaGDQnevgkL5v9vl+vV+4j8Rqblh
M27DWkhz0ZNYv4+NCO+7YZeP3jaG+tguOeSqVRcJnqVC8nN+GaKxPs3TZfTUQwRulcMyNc///qf8
wk6USz0uCjzeyW26NIBIJbkDxYk78ZYmJWXWJsQ13k2XvTO/R1LhEdi8QuP9i11T7nSA1vs1qrBr
DIQ/tHNzp6eYVwgpaboo8UqRC+CN8cTwda03SIWvvF1Tyek1GUaTxiglvi2y0pXf3a5ZlOBg6CLG
noBh6eYVx5omxeyGSj/E4fCe9x1J/V6XVUP0N50vypZvtG+zrS3ueEuT4gpyP/TShwKHV8BsAQ71
Potpe43H8xdOEpLcW0rV2wHsqpd5AcfxHtSgwlnD4Xfe1knuXYK8cUC0mgtwo3iFBkKxPvJWJlkX
gBZXYxBlungYw6oN3v8ryQzJq6l+qKtdIKMQsxTTpWvkb3gce+7TgPkpScJ1aA54etix69nrD62f
fEDvmnkjoHxwu5xrb2mq6RJA0B5congEZZrk2rr40SSVwuh4AKjipZD9HyqYn0a8dvHqMyWRGyYg
TXvo8VxcCd7jta/HuwXMIjcsPwnIxxzw8I+nJhglEuMxDjDrpUNmEiQf04Ltcmq7erqIoZPAAnhf
ldy/87ZNqpkAagHTa3DvAFMQ5da/w6sqr+j/TYL8g3vj6a5P6rSYLrANlG+/KeiK8zZN0usQpcKk
V1uXHuaXor/QLOB9RaohkBoJApABxV12xddyKcUBsLo/WbumAgLb6ia9RP10CZ1rgKhZvuVBzMtS
VEIgjaGjMYJ04yK38G6WwQ2w4rxU4pOQTMwQoKPYTBe8/j7i0e9T3qJF/u8mua7xk6MbHTEfUi8A
shfl3YGVDGi4samhO4/H4W/g5xPtKdbpxLqvQ9vtZWZJ63aRuhATRomLuQYcVKlbPPM7Fhf8lQj0
5fpbB+kbjNFPF7u5B2HCLzIUT/9upesSP7MSiX9V1NvgzPXhdQDHPJ72oUYN3S9eMKG7+yLlFgYT
8G4GDtDDoHKSQtXeGl77lOoOrLuKtWpR4PYNaJW0BXgVZJnDK87zK7OQLNBjYLV1uQeEECiCCrBH
RnnDSgN41X5pk1aJoNhBt3YZJDRjQIo1AbUbfuR8TklVA3AQWgwUYyb0B1PA+9/jkHXirUzOWAZU
RLWasPI0RIBiYBZEcoTyUpAQvzRI4VsvdUEOWycJZgUS+QFo7tcIzK9HqX/6N94YXi7u28gvEkzb
XvJgrOeDHKJRPXUJhAY/Ap4jn1nGoaLkaz+t4KIDoCxtd4UXL+R3PGGygkhen5x/PLeoCZTxiYbl
wVF1rqHdPKY586OS6A/LBid8qYAts+PJuu5scQhlmYTKEdQGSXcO0/Him68GDGdaM12c9Kr9PTE+
JvXGS2xakPXV5+oK4OZtmoR9vGgrul7C1F0pMQwDHFWteedPcB6//I5dDMJIg8Gxi8RAxnkEid9p
63XIKqWSCgwsqsJLr4K9005CvjsCELjmfcqUhD5ov91a9rC4S/XtMnqnyuWsrplMSezDuDNIuBH7
cyfu5iZ6E+CexfqWlL+6xrzw6oChv6QuOWnzHvw/THvELz9ksOJVuhxhaoxsnIY0ve20x6o7oNl/
ufQVixX5FewRtRsoxEDEJl87D11395NMmJJa7ANNjuwnxsvS1CcXIheCm4ZnahKSY9w19QxCbHRS
AJ4OmzeAsDEdhERkBd2YTmPo5+LtOnyKo2U7TBhi4q0uSUgGeJyTGEZFLom0PgST/GDUaz2ga3T8
xN6UVF86U+7Fgq6ntKDiu40XPBRtLohA+eCk+mpBogxOTB8D1rzkJUmYTntegjYdI+sY0wBu1fyZ
g+CYuTaN0xwcvv22Auc37fpmB6DzsE8geWH5jyRFelwCL5nSarysbru06Zg1E7N4ShKrm/6bcA9L
94t753fhe6hR/X/JU/zvo6mUJFbbCTrCSx3A3vt4SRqwd2M+i2cQ6vUT4Gke6GwumAiPMStUm5Ns
ofDMWj0hXj8BY5+DAmfE2HEuj04KTJ9oXqNPUrGOeNmdk1fihN6kF3CtDYfEYWqRt3Pi4rjs16Hd
UUIxrIlZnd2fpuBONT3Gi3k/QPx8abcw1lAZuODqgsnICFRQr+kZ/SL/JsTJvdzIZNfwRGnrI14s
HufR8tJYQpw8XwaQHik9wizjvXYTePT9G55BiJMbP1SrnuGJxvNPmOO6LbqW9fQn/0Y5/tDDcRAr
CgF+ni4rpp1A6NAM/WFowu4v3s5JUdIAY4AedANUoq2CJ1cKdzaYkv3GW51EaBrmqi01ptcwSvxN
T+UnD0g8nhNS0NG2z0m4BJj4qE3+R4JxMlMt3LVJH74qG4yICnhhM6lvQQ269hBakCybCBKdvl2S
Pk7wQTFckQMu6dSwnUB9k1qexwgSneOcrl2okLhApxtikKa9s0bz3EWQ8Ky8qNkCkKNdErO+3ds8
i8eEhRWRgoRnH2FCsgwKnDI8KNyK9LLY147m15T9k0OGIOFZRpjZyYcJt/IGtLrvgnEe9W0aefCX
dgnsDL7uXXzUGGnSN6kYMGFVRsZY5h8WvjytAm0QNWnTj5dqHb9DTmA/RnLkgamAun65uKc1hqHN
9XFkhuhSNwRZCU1BXgkUNHyVt6pwwvRqC/xvF6UfcTz7xIoCKtyko9C1dkDrSPW7/91WIIfap957
raHxizISkwC2uwG38bjgGC8xG+/j9NjOlgczkFcC1x9bDTmoCsa6g1lAxfxo8+Fz6QP8zLMLCV4f
MKayG+AsAHCel7x73ueQ10GKSewmgPVh5qVEMoYCgiuL+zk1T7xdk9idvb0a6r2DuSMNvq8CyHa7
MHskFJ3SYYgE08LX0yMI3wccYlozMa1NQtMA5q9ridte5YtPoZW3dbPwop6C9tQC+gIvWHFaLwDY
FivQ/V35mrjqr9ybBGaDTjdAWBLHx7B4nNr8wdQpr0tPIXtNbEyPoYnxsrcWjBwLhsKrwP+T5SdU
Ew/nmLgDOxWiXvVfGjW2yzEAaGo78pYngRm7TUhQJOGu4fJ3FebW8jXgHR4jEpfViEH/4HoujSFF
B5EdEPbJmAdWkBGJzDjIk9hGqNgGbJYHkYhvIDtmdjQiEpujV8xQE/DHC7hmnkAZ/NANNdNXSF1d
9jmAfDyWdlN1AaXk42wKXkahkKImnWyCDu5wUXP+MXT6KbQRc2laMtctWmdMxV3Aa/smX8zHDoKw
B54HksB0BrS30YKoF3b6ihzwZmw73lk6JPdRE4KAAkM3V+eu7hKwOLXpcMvadUiqZV+ZVLoZTcBk
ryFG0r5d1v49b2kSkm43s9ZBPVx8PX91k3wL4mdmrfx7SPGHqxGY+UWldmw7VvayF95boMp53zEk
EenNIIJMU0QkJnzfyaF8Uso78yxC4jEdoM6xR0iw0eI/g73lzZ4w4zEk8dgr60e7bYeLHP1nsBtB
DDjEQDhv3+HLU8/swlXX14KG6ZXbbcLi8wpqPN7iJCYFBCRbDXbmS92n3s2yB+qTJ1fDO2yGJCqD
XGBUcEJdEHF+51b1G2jVeP1zirxroxEA5WIcLs4rPtvUf995DQuvLCnyzmL8PVI7Sk4oDKhbOlA1
FRaUwyyLUwhRPEDvxWKw77KCoeO4dAvmmTG4yFucVMvr0CWoMcRwSZbufTqrD6C7+cxbmkRmidRU
VgbX/tUmBhzYEKED4x/PDSmESC6hTosVbjjs4BXDcPtySKAIyds5iU7pNbbvrv1bz5U3BiR1bRow
PyaJTY05ps2b0JATZt0OeJ8DnQXIyo68jZPgBBvPOoM9crzkdWPAyqAeRzCwMk1OYrMzkDXIC6TD
ZYkweVLrQ1X5PFCOpGAiEIcMu7/gezrjbotYP0+F4RU2iiWydQ2pugqnCPBNgNZOJu+DwrJQG+Ag
eZlqoYqYJOARw4PzqsDKvoIAM/bnkWdxCieCPlmZ296A4hBxs/rlXyD8fq1uXgP8J50WCida/VyD
tQ24sMWt1UdksOXJBX1xyXG6BQttkQ+v9XR+cQWiaB/lQmjnDPFwyfPxTm72gw4078nCJ4G6tuWc
gGbiStpVtoe5XIqT50B4xIomivYBq47cc9SNSzmKN8KPMplwlyaBCghEBEIFzL25PgIr9FB+rWxb
8tIXHavPXQz+R+lwuJga6LzZx61QrPQFBoCX/t7FGgSMMcA+dgpBrQOZP+iICFbbA9QVLxffpZ29
tIdR/Ea/SffpbVNq1qXwv/VbfjiAorPtCQzlX5s1eoOAk7nvQ+aYJNQ9Xu4bxMcLYObIusu8aBCP
jo87lDVYTphQwM/kQyx28zXGHGSE7l7/FPreHxz/TigQB3SNXjQmSOiYpncHCe3Ho8H7MXPjJDYb
1e22BmciGMfj26men60Uz7yNkyKKu3cUhYk3XMYKmnUDSMrW8SNvaRqYIZhYgGcF0x/I7Dro+dU2
ZYUlpspfuolO8U65x3h6aiB+AbobP7jt1pLXIEsoGkd5g1r9Zh0u0Dm8Awr/2+zJ31k2oVAcN7UJ
dDORT/QMBeyuOnra8WxCoTjNVbmomQs0aGfZg90HtGxgAOG5CQXjBH5fuzmEf1u/+Ry1y5u4iFl1
H8JGL78lWJvSfIOe+EVFLQik2qcr3ybP2uTWGY56DAFbw0lIlmCCggL7TdhDapq3OonKIDerwpwv
7rTpDlpOOb7dwGLBqw4UkoNZ9DBuLU78RfhOheVdbBrmyiQsZbyoADp6uHWOEMaCxDg0qXvI0fCM
QiJTFcF21RjB10yWu87u9y4Y71hLU0QO1CNHPYHr97ILfStCHzQvinVXTiggB7JICbDOwGso3X93
rr7tFK+nl1DoDbhnUhFZJFiph+F23s1+V0+tZd05E0nrJSRDe9XheWNyAlSA3mVoig88c5O4rFQJ
qOAItIZIIBEKaReIYzF3TeIy962WEEzGriEL0yi038qGVyop8gY1uAt3BycpkuSMNvt97vNSIEXy
YzCg6AYPH3KrQKOqggGMeHHB3DYJShDgQZW2Q7jvIILuo+ZN7L+Go7zen/55O0mojh/ahQ2GvfAO
DHLXJP7SAmL6pemhA32Gip6f3KrU+I+bH0PG6d8d53rG/MkP0tdZs+6dRK+ihlCNn5fQDy+KN66Y
1P2+hiPwLbbpnzBsAbraMukbXjKmr7YhOIUC0HviHAOlgE8xtBK7w16PmuexFBeFF4QcKsb4+GAB
fRyL8KEPet7OKSqqVAlghrkaLl2ftkdAGb80YjC8dJyQSzUInuZwB1vtRSZQPO2at5HcWO8gSUJS
D8rfAsVW7Bss5CffgJwVpMU8vAgu/i8PBRJ6Yo2YYG/Q3n/vbPQ8j1X5SivgusZP/JNCooqyVOta
gvUKathHELxOTzbSye/5tvIKVUIOBphqaUPo7Q04roN8GGpNf2irX2sd/SKcKTQKTZJq2wL0/1sZ
wsXBnPttqPqwOxY5lLGPRT16j3nfM7NeQhJTlU+T7i2gUpE2v4PP+UEuM6vVm1BqpnnpIGYJTePL
DqXGg9dODUQeLW++KKFIqb6aqtzAKy/dmkTfS+g+ANcEXfVXnOhaqn7iROKa/H64BQfRhHcdNO/B
E7xsz37u9Odoakte2FK4VNSMCQRYOpgGug1ZCNWDQ9/q9fHfE/Sv9k4i13mDa3aLF0xIQXd4VVNQ
1wvNyusPULTUXmMkbQaR66W0DsNd4hFEx7yUQ9FSCs2MNQnQfsQTN4jP5xjE64ek3F+p8H8/dP3s
o5LAhRZ0obtK9Zd1mYMaK9fb2xnAiwq6I9aaQyqX/gMazeMT6Pn9507PzsPRqJVfU6if35fzlZ8Y
QmLqfooL7zmNIrDACpwb3lVz3X+uoe8xQeXPd19nT3jDLQq9yd8EOI7fW2/EWnaw+RVn7ngY50SQ
6303mgGsrVDI2aPxfhqHB90rXouJgpkqt9p4bazKcC78VkJRtO+9v1gOSoFMDdgUJ1Vj6Th8AGB9
2nmllmKYwF0122rCuoWDnFwJD2qqVw49v4ipmMSUzYMqMbgQZr4u03fXavUe16v2C88gpBx2/bKp
IsHq0H45uQ1a9tVX3srXv+fHPFbUU2OLAab224PL79OWN/eeUARTrtdBJXmvss7ceH5zlJB75+2Z
ODVEMf3QGawsouFmM+mbFbA03tKk3K1RB7WbHksHoPKPzH5CY5lX7ijnWDlUMeZs4HydAE1qUeAZ
Od3b9Ya1cYpgEpupijAcVVYXe3Dybfdou5TXYk8ogknny94lEovHUOaS4jaBbghv2+R8WpRNZBwG
yDLZRScBYvtVf+CtTAJS7BOk9oIOX7LWR3BeQESA9RgLZfiXIaOvYt7W9EkmY9Ec9xm0+kEHFn3e
vklAQq7MayQU1QAy9s0pXSCfsJeu4RXniFQ4gMXzwlNTkmkhoBwpQDbb7WP1SgG97vEn9ZPilxyU
lZJGDkmm5qh+ABl3/mEcHdfFSWxCTzaMjUtElq5QEhXBLVQnmNFDulZ6AnHsbq3IAt+ewv5LNe28
iyMFMFUgFV9NMCfZDBr3Pv86QpyN5SgUvxTnix+BfwYrz2o4FXHwpAOIovEWJ3EJui+ocOexyPRq
f8t392BW3htyQgFMW7RDUbUQIvNHCFDMY94e1j5hHvsphqnokioW+yqyVkTvoTb5OBnxxLMJicwg
xYiIX2NpnE0yyN9cpph3rqUQptXqASIhnUDy3qpzYJblnEPEi+ko4ct8NUFcJwDSRWTIK+Wt9Pz5
NPeQbuBZhUSl2XRkwMcsMqswJinFBVpjTLOQqFxXgBZFt4hsWNUphzJWFfMSFQUwFfGog73aRLYF
aXuTaugmqiDmAZUTimEapKfyesHq6SqGm6avoqOPUxbvc1IMk4fmqQlXuCHmlt70i/6932NedaA0
SHMMYXLTIurNkuo/cL2SK0RstGd4WYViDDYIPGFgHHTrqvfPJTSf56blHdwowGDPvTqecucyyGzv
0FFTHzBbyMvhlE+k26cgLYLFZQ5qRjdDXUBHNIeiDiuAKD9UDUEYsIkG+J7DUN5FuCmepzlgOjrJ
WXuZJpVfegIE9/OTzrv5GHfQzOHtnBwm0sYCexFiccg2xwdoLkLyKIZWJ291krbUCGGsIEhFthYa
NC7xmHvApVSF5o3LJJQoCtOo4K0vpzhr9+Fk9+kIfQHebTAgmQvt9XT0+8bPTJ4fgyDPojVkOrp6
mc03IM9XDJ74EIPDGKrTEFBWvFMQRXcNIMdrOlP42eiN7yFp+GFsPRa6KKHgrrYrm3oo7Z6FbfgR
9B/gnqtXnqNQaFcS2WGWe7ploOuGUnGlfl8h5styQgrtqtvJ7mNb7lmOgdEQDaDKfoCWHo9kALLt
Lz9mV2sXRloiay3JQ9K1N0b5vFsKRS5hHlKBpky7bIEozTI3N12Zs9K4oMilRK2BQeFcs25AUwwv
j/VVQvETx+KCIpf6BM9FPtRBMgxEAwUkHnoon/GWJodaKELN5W68JUNT+yRNmdUyZiVxQJJefshl
aBZT2RK6KGY7xHF48ASrWSsoaKkH6ZyTQb5kOnE3Os1vbf6NZw7ifBCEGcoeik3wkHV9SoQU53SI
eOM9mOZ/aZGmj1pozUHj1wajPJVgK7iJVh6TgKAMQpjwj8JKQwmsWcWpFcFDwZx5EoqcZxMdQ02q
L2w2RMtbs/QnINFYSVBQ1JKNxiIWEBbNxtZADL2uIYaZfmd9TIpZGlc3QuQyWbJSyGydvBMUt1k5
UFDMUqpsCmZpeKC7irs33dbdlv7ssc6cgsKWhNPBPPnBAuBZZG88pQT0ROfgxDMLict21KAI9t2S
VZ33tOv1tqqTP3lLi5cOLsF64ISvlyzw6iwPu3fp3nzkLU0ic4sx91SJeclANfWYh+oj5GdZNV5Q
FiFQedoFV4glG+rmrlk3iFvySE8EhSwZXW5u9bDrJoTcdyfD+6KRf/EsQqIyaHSOSbAB0n/Jp8Jf
byBrxzQIOap1czOLNFFYGSPxe7vcjeI1mp+rk/2zHQZRnJceEnZNDE2OdclkP2zqRraTrG5sPoWf
IUfeJwdpYs3rMwmKYHLz6vu9WpDMo+o+BG3mPHis85WgCCa9xKoE68GcqXo45pgp8Kf/0ZyDwlHx
rX/8b1v8R7e0j33VzeY//8/VoX9mIRKe+R4NW9jHc7bpNX82/lC9yVuolrKchnIHJckoUYS8OYva
0oeqZSPvI9dvvJJP6YNkafWiRYWM210JFNSpLipexqUgpsiP0zUCj3e2zsldpMwbMDfe8mwSvvTJ
Hu+UYGP3TLYbBb21/DzUknXpEZTpcK/xCBat5ZwlX1J7E/XMZUmAysRpNTTVnEHx9yikztySP7OM
QVE9SmpkP7Q3ssWTYGvRZ3D8vIYy+YVrU1hPFDvrlw2sUck5v18RRWcv0YZXNSmup3XJsEKmyGST
Fs/RlkKoT5mFFzcU2QNRq9EHUn7OCg/4rGWqngeodrLurxjrfumAwBlECtRbJktVe6ulPGsnWK1I
QYE9ZSl1ZYt2zvageQ/l0ZNoHK9ZICimx3MRpB6g4QT18PB7oIMv/QKhP54bkphM5nRKdTObLOy/
CVefalXxjj8UvSOaZQzzGcbO+/0IOMMtuE14dZOid9YN2u7T1aGL1qznZKmnG5HO5pXker2S/aQw
UPSO8rpgkWBlQOnU0WUFYvmPcWhFAUxfNcY3s2eK4BCNoD/mfQMKWlyNW/UAFtus9bzpNPWTf0oa
Hr23oGAhSDKvwKEPJisLfz8M6TJCQTFg4TAExQq18xh7qW1M1nn7cDskejjJru14dxbKq1R7s2sh
zmgyqCn5b5pA4ggwMZmDBcUKlZg2L0MzTRl0ipNT2bafxNzw+Mmg2foy04guBFt7OE5Zr+RbSCxX
RfKeFbCUWqlw4xxj2GfKotoeVhV9rcue1/6ggJ25rNzUaSw99Zh/QiY+JOvy2qDiL2oSBcmuTdBX
+xBPWRCACKfx38ym5xUkigaK0ihd7dJPWbqlJ1/mh67lvYgLigZalQ/OpLidsqrPb/fhW+jnvBxG
8UC+S8GH7YNUMgijE5gDjunMvGdRPFCyV2HpgYspm+rusCh3SIeOdyCilEYb9FgxnrSPWdsXxad0
ddXj7hfhnyzfjknUqL5McwhjjVkBMhbR5IfWMY9EFBGUzlvZLTWWhmT7fKq3RR/lMDimB5Iq2i+9
B0JYrD4G+q7ulzNg1KwHIGiRvswk4PArClU0LWpdOJ+gltSdywWQW57FyQF3uM6bRXtXZAHQQDjK
vUsH3oOeoKigam1FlftOA6oSAFmbd836sTU7tOVZW6fAIKSTPDcl1rfzGpzGvf6yeA2zg0hl0+Iy
jcCF74mzNeoybxGkknl4D0GJjcoKGvU2ruS595bTGkLjWTUgN+IZhZxwN5CRLN4QJ+fYRIcdyKMk
4MUmZTXy5yoex6qy57Gy8W1aFvvdvKWWd1ik2CCAI6FuLQp7rr3kjVeWN8oOvCY2BQb1qQnEjCb2
GZKP68Gf1EOYV7yHQkEVtZp1NSGgnfZcTduHCXIkh8FTzHM/ldRSXouuhLkaZSkgISfTDOzezJ1T
cFAE2at4dWo5qwLMrGm4Jkfsn9dEoPigNi+t1ziJxfP8PThsfs9X3pmQampN7dCZrYvs2WuGY6DL
k7SSV5EpOCgox80r13DBrbA82TAFPugPVlRSYNAyBa2Nk82efaE/N157u9YT0x6kZKJIblPZr/Ys
Rnc/2OpW7TwaQEGRQQOe8cKyHO3Z6ja/VYUXHGzch7wLM9UUhL5IoPHEYc+Tk6fR18/5Pj7zzE1K
pm1r9FXGxZ7nOXgIiwIsvmHAe17HqCepx+Nkm26xcEAxvlVK9ug2T7xURaFBsvOrfixre17NfsQP
Qd3e8vyE4oLM5NeiqvEx99b3DjLsbzyxM1up/4AFWZ0Po9/Yc2/wzLHVe3IDRvmvrK9JgUGQebBi
wTzyuXfj3d4mBxiJV3Uo/MVP5x59ciwtRX1sTHUcCp6EiaDERvkUbKOssbRz+62yV5INxfyU0UsP
nJbRB8M4IgeKrvOh7/Rz6k+ad4AIyEl2xFiUmFxnz532jyJabrqEeaaimBct/MIG+HdWa/4dj1fH
cky+8XyEBGUVK713MwIn2uPb3u/tIUW3nWcSymnUtZuZtC7tue31+7D+s/ckC5YvKOhl7HoVmh7G
jnyHmiDuinHmnY4p6MUHL2yvVxi7MiC8aco7zPXwLjsU89LHYAML8JQMPfbukEBaIwG/Bus7UsjL
FCBS6lbbc1Htp1pm89DzijtFuzSh7UPrecvZlZAWX8oDFIt5zxoUWeiP0zb6HbJfcZWurVJMO+9M
DRNBsYWq0EkdFNi3UtOfzS7e22bTTGuTOikb3wNOHmuX0ZslSI/+vjNXJvHYBOWe+LgonJdhO2z5
tyH9neMgMYX/zEWZiNnBQYCnOQHJfVibkVUMoEn0Mq36Q1JOpkuX8+hEAjIQAPLm2njM1a/N5h9m
ncq0Torletw2QbCcAE75PbaNY5k7pgig6wVbrhO2bqLtbnDb3drzqOhiCgEKZBg6CQG0M154x0N/
pY5RBS8oY8pcZCqZo7kRLecprtVxaffxnVOreeU09Xet/WcjP6YwIDXvuC71vjn7aJr6Z38rJ+9t
OaglP4rANvn7Rgc6xSvktJZ34GyYIHwjVjvdTcr1+q7x2yo++Jty9dtyd+NaQRmziXmtxZhyz4gG
9cqujTkPQQ7OuSD4Dl0y1mU9TuOX3mZrT+QtVAjP+9B+jkWh0SnmyUzFFMVh+yguZVibc2qqc9Wk
1SEYebCwmMI49r0d6xQ48LOzQ3gYR7sdwGqZ8sIkJfmu94vK7UF1tXhdH6Cccx2Q3XnsH3FKct5i
x97MI2y+IBYPRZD3xzkV31l5j8I5Fp1bMFVj67koP/nzmkWT98pz19UnfhIlFL1hw2ovbZxj32Fx
il10VpI38RVT9Mbczu2aGLhKGPTxEeI+wXGH2iHLJBSHl1uR4ADizDloonuh3QnMcKzDQkxxeKn1
00krg6XVGh5W4WU1qBqYlYD4SdUWwlbeas61v9w4jR8AYzOPZi6mULykiJayzSdzLrquPQm7tTer
miLWeTWmaLw8l34LzNz1EilHXD3aeC0wUz7nrJtNTPF4WrdlHfgddo8vm1V6LN+oeU14d5uYEokt
ai0guosgGu0zeNAe6kWzmhkxpULy16ERFVzknM/9594Vj/gGr6Ry8YvwvP7/DwcHuyZhkaYNulIq
7u7BLtRdFhVtPuZKjfzCCiUKJwowCOfPvkBK72R6WDvzV24HXks6/gegqILwazOE8Heh70Lz2XUp
L5IoKxKqu4cBUqzsq6046sg/+pA44RULiigq5iEYuh2Ll3J8yMcGTy8j69U8pqxIiav7XmBq+pzE
g3dqk/o3r8h5jYeY4oraJA4nf43MubliCDD3/aWtauYplgKL5mjdp2qIzXnT1UM8tcdpbnghRFFF
+QhuGRkF8MGiqtAoLfMjqNx4IoQxhRWVU9TvfQCrpMN87srohDs964EupqCipPd06wFUdFZVc5cn
3TFtExZeCZLjL2Pf712VbKBtg0KYhzkKeygr3ttCTDFFwpm0ATkH3MQFByA20oTV646T8OWew2Qa
68nDwhYSUA9eoaqD0QmP3iimoCKtltSPwsWcZd6uxWkexq44DOWAuTtWKqTQohDsnil4Ca9fczgO
YnmOIt4Mb/wPXJEYxq0acWBpXBuewtKd10WVvHRFYT7jJAdoMOPI0jbx3TqrQ6l8noNTkI8XNBhx
arB01MgLWiincuDBtmOK8MlBLrLbyMLBPVU+1HkLmzd4GmV9S4rwucK2Qe/pd+c4KoJL6S3lbZvO
KS84KcRnb2M1BeOI1auy8g99Y/r26Npi5PFTxBTpI7yt06IZunPetc1hxH1i2ApexadQn3YOpzGv
R3Nepv0A7NZ9XZXPPKuTW1apjTJj0I5nqGAut2sp9qPnQzmAtzo5PW/oD85To9y5UmiAi/4x0TOv
LFMY0R55YqqH3Z2t8/6LvG9bjlTHtv2Vjn6ntiQEiIjd/cAlM52+X8p2+UVhV9kIBBJ3EF+/R1av
viyf3rFO19OJOBH1UHY6SRKQ5pxjjjlGmUGZqs9XS34x7f/MJALXd1Bh79aDrcVjAdg3McH6a7Hz
M5dIahgbUNa5Axz9BohAzWw/xPrXFFj4ZzpRz3iPjqtcD03kxiYBp8Nv0rhzy/sv3dLPnCJlLGQZ
V9xSD6c8LVUedn/EEfn3VE7+mVBkNZ3KdcYtReN1/ohxe3lemKX/bjteQ1kLguLVo7dFzZD/2nfx
fx/9tpW0LorJegjHO2/wIPT0q3fhU1zdTFNwUDnXQ6CnZJzqZAx+zZ+Af6YYeY5DnVzgKqlluK4i
uqe/aJDDPwsPRW7zmrGk6wElBgQP7VYnZf+LoMhnhlHBJdTfh349SF7qr8COvClxPfP/CGGg5Gdl
+2/Akc8ko6rpMNiv4/ZgMOfLH+BRrI5zOHvBhRoxl38HaTPaPgyFLmHK6zY92Nc1XHwH6VHZ1nOT
lOh6mS4Bkmi3I2xrIKmzboXq72kTBt057eupPPZz58arwRVlnGuCcd+zEVJefWZqFkxnbgwXcclh
6EBzI/2iyeaggMpDIoO4eOZewERab9gCslp2ts+GIITPph979XIYS4BRN5xNXrDTI+HFPlzBm7pZ
WsHTLXDrmqNTeZwbxh+RRE1vnNjxMnhsb02u7gA3qaEQuwFs5+8TPs2lAVxDwgM08KBu5AsiPjz0
IyGJg22jwHx/GRU731lu72nF5o9thZwapFabzoc/CuwjzuzqB80PajZ0vQKvbuxBVVG1PVatqtfd
KELP7SKMnfZnGGGqxbk3xHN3GTSB8V8gi+6mgw+rhTIV4Vh9HQoXFKkMQElMJ2rb+qwplqK/aqCw
6R5CWI+WmbYY8Et1EZswhTNBIHcj3eRwPNmSq4wY7fg1OszlksSSefGbw0XvzwI2TPDGrGO/eiqr
VZIzb8H8YLaGamx2ImxYkcY++gN5GK3e9RJsiueQInAi5XyS4bUrS3O3sKqyeaEmw28t1BVwNqMx
JzkyK0jaFUMtknWsjN4RKN7411qxvk476MqjP7XNUDRVpsH4TaQXEP4XPhVeGpvIjtm2goWekmWk
UFrvZAjJJsqt3YsYBLuk4/H2uAygayWVL1ovXYgueLK5KdI7CE6TOG+GqahSsfbT01TXFBqYiizT
3g9CL3rfoGDlH3zZ0mLvU3igJ1Prw/jHg3zTlMrOW44RkRHEu0GZKdKta9krPmaAwG5Uz0cU+m2Y
QCuxHZ6nSgw6AawbxYcyGMgMISIGJH3lWEXJaPxwupli7qRKBlbMW1I11ndZsErP7CYtXJkOBXSE
4YKzbTK1xmJuevEjMeR9y0Cb5TWRZcqE0sWulgNfMwoy/etSFeuceMRa+HKYapKZIDqeH7qJR08A
DqTK2iWI+6SRi1z2A35dHybhj1tS1h0X12gdhEMCWeTF7mUj8P9OrVGgEi/sahjYawj8rFk/Tco9
Uxcr8PigfV/Z96iM+zgjZTP5FzVkI9/ZVq5k7wlv/d7DQuXFFZo9UGF0CMyi9Po7WeiNQGAmXLbz
QC3QKE4r3rc0HyUL+c3SuIDspqKpzZmbJLN7tUS6S4Zgmq+7earNDmvLn1Ib9O2PpeRA/iQktKcD
jIS8au+5uXiKQ4xwtxPhHeQe+yb6ugTWO+oZv0lKqLpET2MrmrrNoStZW50vw8zr2zKUtflAN4+G
OWRlmJjAJZZ+eFxHH6rKiZmLQJlUoy3U+klI/NKl+LKuv2ohODDvO48zcdEu7ekZ8KIC21LRFrhd
qAvlPcbYSnqvJ680cC8dJO2StiuAooVV0341lJDyh+j8pvgxwIWiy0gvkWKXZR025yXku9czE9Kt
vt76KnysV+35qSbzEux6q6bhCrupt6a8nGy4Q+c0YgnkF3XzFeMjfvy1sFQeRYu+Pkai5VAc23AN
P+qJNWDv8sgsl8YYpAusmYcnSLxOsF9TU/Ux1vN4Y9Uqo6RpsaK8dNiYbu6rafNkRjfkGAkU2hY/
K5EvdXvS4pkgXqjE1RrLguy1N3VFXiFV89JORIWfR5gyK7JBlJ5NVDQEXl553vIaGmG6M6u3zN+w
dyQL+p2ny3vH4hmxRiCBVJInSjpI8fbXWzHkbTncaq+PtxxbQoQzLLTE7myE5GQ31pLQMw+wq6WZ
jwmXx84FwMtoOMSvPfWjc+Hb5TLsvcoe46hs/H0Ajwu241gE4yUC4LFxbdpBCnJay8t4CUtMlVR8
uxSh6S4AayG6++CNsNRFRlY7q6NFJY4DMU6wQOMXKHa6q1jxOkohg/yNVV38I4i74o21pDW3bVRu
eBJKqmgaklJka0c1AiLEMiG95iQ0CxnssHRdvvFZ7Gaup6MxpMsBoKsMOjYmt6Pcl+t64KSyWaDQ
Ohoif9/7lCQxddeyWfvEl1uTxBCHSxQknvBcVrdII6akxiRuOq3ekmzQJNBxtGUyCqdE2sheVIxd
rlRnQdQ/y8Wbd4xUZTbBECmDXfnFFvUOUJ4WXjbC3i2TzRynynpznFDo6O3XAvpX2J3r6DIW9cPk
+gn7+foWSTnuoFfOs3DWy0M0FzbrKshbQ1mg79IYJoATHltRYPsJ1vUIRTuWwITpQXNUEB52eIQ2
89UJD/th0cUJx81NwaGgCafukjq5p9V6Gc89ySF7v8JItVHpGOkydQO5qsPpGy5jmHdQbjwAyHpT
XG657y8ZaK0ya1z1AT+SMvcmdJQFHM+QAKz1Tq1q7xrZpUVMxpS0E8LKRG9II64nFx39FlzBMgDF
B8PCJomKad/wLr5oeX1ZqHXJwtDd1qZv9a5cvW8c1lWJLvT5OG+XtJA2kXT4ahctjkMo+rxYwg9d
zldSo12cGlzDoLYjVoJd046IC5Sc2ykCQMJ8nS22IOONtEyY7JFt+YE/7JQf6kSsak5ZrbyUt91d
EcnowEYJ/XBLbjmGSKCuVKe+Ym2ipz6pWoL3RAZTCDN4v3kdcH0GsCIsErpgxkQDdE56Uwc3MK6P
EGmKDF9ImmyDuadK2mgbbpik4ccSFmORxXPJHkrrTy7r5hpNR8oqXV3QgAbADuaJuiu4DUXZQoxU
eylqpVN8P8rSwGsKuouATK1HYn16GRJP2YRLzKIma2/Fd+sCk7WV74kzURfhU9s0wZr4blyfYRgZ
kl3cd8XTUtfLgJwPc6HHmHGx4snsoWEs23L7GnN0QnMBYdC0cYY9wR7G9klflf1T1Hbyo5fo/Jw3
zYSrM2msKSynLoLzdFltCCAAyq5Cb63dXW9iaY6RJILteiYJGNeNN/K8pX3DM1EbCbaTWYqrISiG
aV/7XL8026hPjHXFDYjICo8Vawe3oL/k4imTY41z5RiXqW/9uKTfhwguc1+VJfWUsBZgKzDSpXsm
ddNNSKpEWR/KojWPdnS8/WbHaPkYQ7CWkj70weTvkRGjd7UYyjMIaDNxM6vG2pxNNXTqtHG1PkRw
aLonlBc6b63CA9lNAuOcshzhpaqmqL8el0VuSE36UcOHap3MTdu1skqbyfgUG0tFxgQIazDs4sFs
NOm1dF2KoWd63UEWX993kJsYrvuBkG7XkmlQu4oWyA1jH1PH6bIyTAPjW5hxN7d+lXFLyAFJM4td
hlLwAjJvA/jPlB4h6zFE51AzZ8jHgm3r8xr7zBNh/rb+CFwBuqedO2/c9y00rDPMBVfyVsOm1D/r
fMELXIoq9JN5pkqlJGIN9pVQrsmC+1kfAmhSQ6t41Ri+C2RVtbeeWU11TWloyixAykuT0UIB6QZ1
C+zC+bBxkSO3voHWYompJiIQSrfZuS2bIhWeVysP1FFQOYJfE0aTAg1wEEUyV1t3v06if+UdRPH2
NXj0XhpW8E9PuVbLh/WEYonCbPBX4zzIcJourOUBevfISsIVQxTZPCJ3Tzwr+vOxsl6uEchf+eQH
D0Pn6WMYxSgoKrMesRVSdRX4I58TreeVH2MlK44SYIZ8Nt+2Dz0HwyOqOhElddsXftozcmCFVLmn
l2bMZk90fO9zb11TO3O63o60Gl3q23rOsNeJ523SBVS1YU9ssMZa8+yRSKx5UyMXuOiw827XGulq
MsF9cVeExpI3Mg7+lqLYqcx+9Jy2+RZTeQd+R1zmm+fN9BitnMfnsp3cAywo1Qd4HrNMh86act8h
3arQT1o6mm28vhjnZmHXtT4lRmYq4LgDrUT7I2YVD28iybe8dWaIUnT/DiskPddkgPmmTQqPXwb9
FqNChHGMgZVJ4QYAbdzn2RRySVJVao18DMbat13Zene6nxUi0aijW7FEarregqHtbxbqmjezmJVh
rtgqL3GKITwNg99Dcbfd2FVg1HxTDrqFEfxSPqvKrd1zQUM7p36BMTM/Fp6XYQFAKUDWw2mHd10f
Y7cXY5+u29KX+0Vv7DiLsawg1LbxNR0samEC7ab6GUldHSaGswqu6jiR+y2Oq/dAqeUWcLn/tYyC
xeZqG9XZACdcJElj6GosyNAjxxLMn6xa6ZwX0agOCp26RK0bq3bETGtxrudhlVdlT+TXbg6uYZrN
E8swvMvUqPIIZvR+upSg8OWhv5b6fGj9BSJhtT9CUk46TLnINlb5uHJZXU2Vv3l7MmtywUS/PBWL
710aL+Jj5oe1BYSAkaTosPWoK3La+X5/WQxMva2VUTohyGSXvA/oJM5D2kQHF+sabCo2d+Bc0FC1
eRt03qPTlCcAEaLUiKDeT37TnWg239uZXPGpheeFJ8INOUUdeZmJqC/3suiGKpnlFt/GS7292sDK
I13kfKUVKsEkXhtaXQrEcPcGG1o355tDDNyPZm4PK92Kl9ZMzubdEhlEG7W2884UlLTXwORQlM8M
6SFsSOUP1ND1vR5GMG3LLTx0Yp7ve2yWZ8z5RXhO1rHUN4Dxm3cpmrhLW+XGjHVrc/SDAvmN7vur
MZbQdYQYMLaxNub+cwfeFk8YBAK3vFs3ezW21SjzIliiawp71fFQyBFlaeNI8B0r+wTWkMh5d323
1hMK2ri9MPXaHgI28ecBfMwG+VU8L3lDbY+nCkGxSvRQxmchZFR54qrIeukadzM7lzqQcdZF5hQS
6vKelvZKz9zPtN6O1ea6pApacgc7xu2iJTDvvGS+WB82xIour+WCEfMeQgh5R20UnrXTurKjkVP0
oAbYluGiq0ancNahL7hq3D+WvjYbAbW/Y2bArjO4NSuWbr4JeYR9tKTecKuUKGA9rJr43NbLO0if
4fY6YL793bAZar4A8XSilXPp6kEIdr9I50jiCKYPTTSek23NA17TMm8atV4WrDqsRXPjmoEvACdY
dIbgD8oZxPCICVIP81A/nBT0MLttuC8pm3SKiSMYbtCaDt0ZbwR05cXAtztvMxNNppqzV3Dn9beZ
TT4/kAYxKZ39YO12lcMglK7hjyAdWy6Hae6Rfmnr7acAeEe69MumjgTa0tO5G9CUTXnPWHvhaSJw
8RdFHnRB5uEqDngc7RhYoN09aNJ2SJvFNdPDWNryA02G0WYIwTNgGFu0OMqG6R2oHU5BdeGtuP7M
X8ObwDa23tlug/Evn3oXHAIwSFkiY6iWJ0tJ+XUlmA3SGRv7JbFyeVVl3UT7SLcgoGEXqqCyDW1C
mlVFadsddIuGb1yt6PLC9A67zQidDZ1aThH54O+GtdxOioWHNjKzPisd1vgZZlHa+0jHNDhv+7LG
Q81tmc2GmyppENBUglS+jY/On5hN0OeZkOCSZlJP4mRLmyFmwAIlcLAf23Hd8CHr+yaud5FvhvLK
Flai6mFz2ObTqOa3EXJcJKUzQ59xVmISKe1KcQ8xtEqmnRcG5QXxgWg8oAiI3Zk/+Y4+sAIGxj8i
BZb+1SL0OB0DkHHYvpuLur8RTdP671thtNpD4E9+zONEy3OKan3DytV9cE1LAASZ6svSuynYBomQ
hCo0IrDSB9EjiFKM92aTa1BOrwr2Co8wM4qgBDOy4MoHusmaxMOuw29YYMiRmCqasyXqGj+ZCC7G
eYXhGH9fsbjTO97gCj4ujR5Yvhar49kcwZsj1cvYmOdpdNjd0OLq1ut2BUiZTIFv6kQKTYoU6umj
zKB4Ot83fglrOytNCMrOgno6QRRRT+FUDf1ukh6gg2mcWmS74UDbKw3fN5bJJYrK+9UQr00xX0mW
tO23dbyJpqrLGzOhbkQN0uidFCWNPwAjBUtuojro0LZCpp0MAKTaO9Bb5xaSkXjDWS1IyHRS2EnN
OxkByHzuaKE4TYBfYLoDq8z3rjvrYadtBiUgouOZuHRJxJthvtDIstSahDNj8rXw41glMeG6T0YY
R70qjf8jRaqCJWmaDd8Duvr9K1DvEKb1aIaOaVH1uEONibb+sOAD6syuBFN7FZLp8JVYGMEc6jYY
grt4aRaZhwUe8oS5yN6Qmoz6u+g9qD61dVVUWeWIikApYJj5GLKGm5W/DMHmxd/92bZAHuZuqnJQ
fz3UT40eeRrZgcTJilzc/RoN7vNw8OgrXZXStocBhpoHE/fiGmAZ/8V2zOcB4Z621JKmbw9iJGtW
G22TzajfrDH+63e6V8Nf/xs/f4fEV18Wavz0418fbIN//316zz/+5vfv+Ov+3V69Nu/D5z/63Xtw
3N8+N3sdX3/3Q27GcnS303vv7t6HqR5/Hh/KXKe//L998U/vP4/y4Nr3v/z5u53MeDoatkTz599e
Ovvxlz/T6CeN5b/+9RN+e/n0Ff7y57Ohfv3T+WReBxhi/5t3vr8OIw7Dwy/QRxRAREnI0XZHA3t5
/9srwRc838RnUH0EPfjUTjS2HxVExfiXgEa+H0V4HZz4E8FosNgQ8ZL/JcRBqKCgiiA5x6Tj38/w
N3Wyv92Wf69W5v9UKvhnKyqKWezHIYl9TkQUMfpZEbqzImQerfqvwVzd6RG5ekdDLw+D6s1iO8kV
+AhZM3Xt21iN8U6jX5BNmkPjlbXtqyaDy8fObLtS1MEV4PsNcAmSHoOIdsk5JtHDbnvk/spyyEdM
u6kfp4OnepE1TeH28+qXhw0bRh4Qyc9dvNgL6tZyj+c03m8QVMuKgd+6YQt3C9WvfmQcdpUSn4Lo
vmvmqk2bsFWZhcR3FnlVjbYyAXwEkf9s6VvUYzMme70Wem9tK126WXVuRysyGqMR4gAxxoV56QbM
eMVbWV4JHfRnkajfqPNvhWkuyr760WzlWxn1fnL6RSzJI1cdugEDWjd2+zbUwZAMuruf4vrCI2JI
/Gor0RnbSDJ79kUJV+SzBd9qC+CbucSRl2881NBEGVmKff6DCXnE1iOP0eht6GvoN+WmOB2UvS+i
+XJthy6JyrEDtA75DdMjv5iG6i3iPThc0NnfC4Xzb3tSPXQtrc/KplTXYtxGlNp2c+cyGN0eKQdL
Cbc3xge8iUSLZ3qNxL6JcZPQSaAXaxteTbpzsMdcgT+8kBGfNtQGQKtpU74IkZAFV+H0KxvWL4vr
740rzuU2tjkz+OMgMLBA6KoghU/od1pSmwn4UIBcOl4qp5cMvmJRjtZznQgVPkym/OGFpE6Gvn4B
Ftnuotqtx6FGGbaxlQSJg3lVZqd1zOfec+kguy5ZS9JfEtweFhf980pUiK8OfLTX1Yfk6EK40zlO
9UscoyUHG9caKbi96Tbcj7JS0w7K0O1LW8XBAdaHKuk2n174Br3DRQT8yp0endUfLqHf6SUxwLQL
VLPTRRRCax/kFoPu1hA17K4GD/WNUtLdltv0jPbPnpWTyLbYP9iufGtpKNBmsvcqHNcrhPaXQfb3
kldN6lfmfsDZVt3wbEhzQ4cRCe6yqt3QezqvWPMWTfqHq6DZynmtspL7mLKFvwycFWu+4wbtkVgV
Tdoo76j69j52eBTYqQU5Gv0DSeIDjehtIJ3ZBxBZ2YGmjKpCx7iETiMNI82QWbjKpIj9weNUVuai
ktG0JlJ7aBe5+ob1wQGeYEXmF+a+d1hn6Ep9BI7ezicAbZlqPHal+Qja0EuAgtYpkiI8hCEx+9Lj
bicbD822CjVv3CyXValetrAlmVcYe6grXNq1jWaTInHAjMC4WNgiuOIi3AJAVDII87HYLpcAz8wa
4H6SMvJ3NQZ8cC1GetGu5XpdMni+bcMwZLGWNeh1Q5HbuGdpVfhBukBwPSUaBwj8bsmAAm27bXNw
5lPdMxCoNp1cCPspIod9Zwv1Y7SI+pClOEqv/JCC7yGRb+EDAfCcQ+GhmLvgJsK26DPin0Hhmmf1
sJk93KzAphT1kIFZHaRdbDgEeLZHXMkw5zG5rCvCDxbpXDZz5xIVsC0hg/oxl8slcooPsdbzY121
VQKfZBQHnRRJWeLUhlg16VKNZj8VbMXYZQX8mfXPWhRvwI9eBZnrDGbt5R45IcB8CdycYnEnXA/Y
+LhlqXAxmtsg7u9ngH25LYWXVMKSrHXwnpswNnvQsLq8FsLfDmKV3fNkVZ1DzMpcNLPp31qLlsVc
ouEuUU7+fG6CUbWnxYZqRmBJxf3GUML27kAoHrL15PvhCdR4vCzjfcCnv/Gp/qNM47L8jk3Ofoyf
84jfpR7/61/9P5hthJjtj06Ukz/IN+6Bhdnx9XeZyj/e+8+MI2YEGQKLwL7hBMnD3zMO5CIC8mEk
iihgvhP/5O8Zh/9FwPCVgNlF0bv8lHFEhBHY+4Ay7OPd0X+ScbCfU1f/mnGc0haO4zEkQwGauJ9m
F0Mma1sYdAm8jj5xx469MrdVT7/XTd1kVeCfw6NiF8X+OdMyyofavmPd3EthH4G9XtLTvgLfkIvZ
u8Ss0Z3c5h3o9eliFjQYy0dttzDt2rXahbI6IKtZEXxP0dQWZ1Ps7l2vgTyZx07A9qpzL8IG5+ho
PjhsgkkDwggSAT/D6OKAzd++z2iIJQCq6yQY4we/oveN1+Vl6B3mAqHedv0JsQ4/6IJm1ehfrIAs
wPp9sJH3gKwQPcIJ66Q8dNOJEOBBn6L51jTVG4a1Tbr6ViYKAjJpo+17z9CxbaF8nYwgZyTcYAw/
KKMuIZId0ccf09m6F0CzeM+qv3k+isUeve0MS+6toOs9Rqa6pKfBnAaDny3zXCWFbx/FQtBBmsQ1
VHxA56Eq0ewnn+wASGO3NNHjQNciVTHkCD2FBi2Xh7jFoYYesj8LX+5BSDrxOtkxdvKDLfYOFA+T
eBh6TOIY13Y9TQY1DGKA2Ft2IgaXjPTjKeIARelGb95D9OOWRWMAePAn6PqI9zZoGQFaDCMc1mJ3
F9g+ghG/Fjy6QkbT5LJc41RUXZcC1nmvMAicxF5Xp2ix1EnEFcV2g8ZG3eNObEP3WBXb0+LL3BHv
OqzJObSWQYzcujtvId8Diy1WrAjilNEgMUN/R6fwgcTTlRc88MW9D624KYvym6H6BCubd+AMSBDF
DrmCQ0XevG9NX2REcJuESMiSuq5OPcAWwWeo4sNauae48i9ctb7AGQ8SwtEVkM84CXzvY1LDHoy1
ewin22RwA0y3B6/MgZQcuGckuAq1yAKJTLjq7jrqHehMnua6e9QwVAki+4ji9VZu06Vj5o5aUaaL
bR7l5u5ZXBcg02z3oDIAbrc+moZjnWKyW55a+THkMucZEjTB8ywAlDEpD0TjcxS/iJnaEjmYFm3i
/l1T3OGenXtK386xzIVDveurg8Sdh0bg+yz0QQsKl6HmkpanWyDF7cpnk4i5z6NB5pBvDJKqH/dz
1O3DjoLXtszpNMlrHxNwKdbYN68a9zi9ZA3cB6PDfmbegSBvJyi3kaV8ky15WVB4QC7mYlrqW5QD
dbostQ/Z4/ihW/j3uKXfRzTX2rH5eWqgUj0A4fjQih+jOjprPVwcvtALqD2/AYd9oD49d3NTZNvC
jzXRh9hv7wa93pPOOwRVc3DilNpx9aa89g6OjC92ER+zAROr84+EsfPKbS8VfPJ04F4W07yvLTtf
gu6PRsl+6mH8H3tjEMAmmyEaRJ+lT1CllUEBA7ev5pQvyK59rijqF2HQiGmL78uKPC0Kd5s0F8U4
PFfNnNnljwSV6YlW+vks4IUBhwa4XFEMZeP1fxkSAxi+dF3fwxZWNG3uF9JLWh1gzs3LC1ZfxLW9
r9rmpYH0Yuvk0fbIxYvyY4Trx88A9/95rI9YHPsnXYf/PdY/lI3t/3Tdl4AqXut/BRf+8ebfgj2L
vvgcQRssRiFEeLpXvwV7xr8QTqEdHP9MAljwj2DviS8+o3EUB4xFJECjEKDEb/iCF3/BlE3gE+qH
YK6iI8b/k3Af/Zy0+ufDFAqEee7jiAyABU7y84wNZ3xqZr9tzydEiSdhONC4EvnqR11P8G86VbMZ
Idw4yCq5GCAf9Grh69zuqhaRpWxBlWsroXOJcvdss716IhBbj5JtGuIdjObJ87pI9QMa48NDrBng
XrQ6eRKFqsoxc1cbNCfqeUvHRqmbserlsURL8xSgQMxEEN4uzQQsE+D2oG5sFG0HbqLwe1jJ5mry
JpY2nOsc67XesalPF9C2kprz/jbwobhAVqSqy4TKKZiU92Bi374GC85CWtXiryGJCG8j3zYMX7rA
b9wsZZ838A68XtwW/gCoK95/nssgIy2T3g+UyMmCVV8rst06zGyk8Gwub23UeQ8w2CLwp6s1jirQ
z8hlAY5Z0jdg+gSI0pcRaIPgD0WgKxK0UX+Q6SRPYqFXkjY2KJ79FsgDCYGADBp8RpB+hm47xchL
OLuDYs4r7XbV2qXgsTN4H9Qlu9t0H14Uw9g8jA1r/4e789qx21qz9RPRYA6Xh5krVVa6ISSVxJwz
n74/lt17y7K3fXzRQJ8DQUBVrUByhj+OMebHjJbdR2mV1sYxJ2FbHVo+tQY8pQW7pS7xycoBmuxq
otIy4NQ7D5lJMo6ESQSAaSHy0qynPJuq3oaY272X5CZ2hEGOn8fVoBkOQkgMtz4hApHmKfdjsSse
tXkpFJsUU30Xz1V6vxRyWdkAS+k/GOo6AFMxtU/AbIxwABZ9n67z8Mx5VcL7OS6SEPwMB8rOSe3F
lqlEolVRbRlW2ZEJAdpR3z9p+qK+ZluuUfXNlOEOjJgv0tL5KCrieluXdPe3SV3ujJo6iAY8L7M7
s7pXxSZ9NQuOyJPERf6oilJxv4Kl+bhMhQKSYKPGkxhkh6okbuckngIs7uzvqZbe1iw3r6Awmg9r
MoofujTdXrKk0u/FGahRb/IWtVCLd/NO5DLFouCZxuFOia28ZpEEorVKpt5mmoFabn3U5fvsbIJe
eNbazy9rXd9leTu42zzXXgZW+nM6A6Aq05iW8Qw4IBwG9kNt6SS6XQH2SoIz9VG3CDzFUtiuGpDd
+wq9wE+7KSzB0tO2kkf2JmiQwhtBJ14nJSmuChWbhxIg9GnLOFhF2scsUFNQiKOmFG6nT9o5ychj
h2owryWnOdliXovuUvJ9M43cJ05Xbv1NnsT7Aw5zn8qgFqusFN1a7T9YRxKb7dZ2VeSt+l5a9XrT
UWC9xuQ5rzFMz0Av1pliQy6GWZEV13IrIPJtivqu3DLq+zuHufpLOYJRpkNEKyNNwJm7FbpXYQqO
7Ua81fDw85rSlplo8BrJatpDNhr3uGN0qDMm4tXqZJaw3LJ0Gpor9SqJrqY3wISq7arvo+jFCzTC
nshoqKM5eaSK7uVD7VcGIRe5fd5tdkKNpqwCa0VMtyzdueVrAYadTf3VkO6KJNBSwGgzApO6Tn/t
nO+fBcJmNMJ1muv5Y64E1OGHvAL6/KJljq7QIiwukK/q1bCpPDpW7MzCfd1/rteXTqm9tUKO/S5f
v2xlGtLXz7Pz3O5I+UruvDzQV7ayG7ijFbPU0nu51HnmAS+GeuD3SUE+1PvAoQH/302tL4x+ss1o
m03zrWkbNy28LHZyLYuKyqcZU8tnwxgeky+tEUpTODaPoP/qZnEKjlcnqRHvi1oDzwae1Y+tr6Yc
5hjnCeh62oOki+HpV3Yy2Y30Oe4yvzc2EhMD8NfZTN9Dg1fKT5KyBjEVsHaO0MWw97hMbB0QKpDi
YFKn1zUfnseYCpkmUyFe7XzRTnOnnItSBwUr2XLxmGnfVxS9MuiHMhIeTvdoFieVM6Q+9YalRroq
jDJlFBn85bKIYYvK73tFj1sPcSan1GYXnduTYkoXYa7AHze9U6tIVymF8JzS/Z8TRbVXMjOqQXYN
HBPciQdyBdna/pk+njd0+oMmQ0ySxuGrbABl2dUbx3i+X8bxWvb6O2BIIu9eP1jafJnK3R1weXK+
dK6ZqVejbGmhKVtvZ7LyHXzpB7GWvyqHFLH2WOvmx0KzGkdQnlvA70pmvuuyz8Co7aG7YkGcWadY
Xk/T3RYPtl5fj1E0lpHkq3c4fimUl+7c7TSJx4EsrwKqTMlKqoHil3ezACoNiIgZV/CIJQc0vKsJ
2GC8VrpwNrUQSTWLLSy7by2qInP9BTC5vyIKlQjaqV04rt7abXjCePSTJqHGHu5TUMzVLZO+tFnm
lmP8lTMwL23dZ6TWr6m2eVupe/vyJSPPAytsyHW4Vk97AvvgrKpfAIvSsHikEN5s8LzNj5uWBdKy
wuJgGaQ7uPx47bcLp+nWpyWTeTJD3npvrzKNXYTmjNb1oWFWGWOeK/SZ1O7WWdVDD0w7NrfbSHqa
yfk1360vMpzsbvpYiVlHBVEIFwlcR05vBSqY8VROu2PGX/LqBIavaNxsqJ3N/KIYz1D/5KoNTOXS
LP6cf+379pJVd7PyXIN3SenGfqho68eJBwvFHqrkrptOZnxhFaKhElVfQE86vRmYLViY76kh2Y3Q
uv1y0vvHqSycyfJLJY90E6+bmK/aqPlIVIOWjaT8XaVx1pDNSau12RDpVGcjfsqUywiwtlV8yXCP
0ilgN3VwBK0RP1m5uH2s9PhuUhpbqy9tTLI7etr+PuttuXFHqXPS7b6nR2N6hm65FBACJHc9db1L
RJzVBtpgctcis2vpgxB76zch/j410R5/78b3ehvJ4pduOk/dc6a+o+A+72E6906aNrQ9wL/Q0CGn
+6C8bNI99U57GlCoz7CYz2brAtFBhokcPm/Plfi4lc+juHxClqBl2tRIxbnpY7Ds36ziLKhu1bj7
AOL2W5yf+qm2CV1COX8EZQnrjQNtx7MsdJdcQaC+I0xLP8oFJ3eR9FTcd+7Nmot3U+XN1sTJURZv
WCnVWh+VJTQMj2Az0ofbuJ5mTNUu+/N+0lOaT/SZtNgbgVG25a2prjsmtzcv4vR9md7N7CBhCKrm
1M8fIbdKZbgs1DCoLjSIoAA8cYAQO0JJUbYCCXy0tYxAEG4FNIkshzfRnUT9W7rWrtgZgcnNNtuA
W3vW+vsiMR0T6b+FmBqusl3l9Q2wgVf2l2xZ3XGe3KyjK9IunjE/71CqxNaTyvRhJ+k1ctuYvGwK
q7bDV52PxlIeTVLu19Yt7XyWWZ3ArilAAlIcQvRzWer3YvdkUegaM2ozhIVpAnskA6XsCfXktAwM
MFgH6sE63ZWo6cfCg158qvcHYCbekPkHekBdvpftS6eG8q7bZRKK+lVOP3f5J87J8Cb9bxiV0pvC
9E95CWmYJYm6aQDMOdKjH5NcymBtokhNiQhKzIrN+6V00aiRSzezOtYW7eKttWt5rO96datEfJY4
f+oy6imauOoXIJatP+sKXaRamj8g8GYGMFqnD1qeLbRAxhknVcrvC2xJu4iUzAVdfuKbkwxrL5gU
qKTmbpyyPhzrQT2li7i4ysT4ow+5Bf2cM6dWOZ8RFNtcOrifzPGpb+RTW7EH9yNYAyTZL6M/WvrN
kKrXbFifTIiCNkG0vdWdm6I6BiNPAf3O2DdGbQCaBZVHrfACzE90kjkOgWJjVAdw1NXmW2BOhK4L
Svm7MexjUOk1LBt52heUzoTGF/fIAKieHLv8KlTTVW88ffu0iS9y+yoXSGBJ5nWsHpOtOm+9Otil
zEwWOUaknTzsocbR2nL6XMbE/u1dWdZXuU88pZ6xeEEyLGBYenuz6jyy8CG6Faf+XL+MzIRBQ8gb
N0ziwz4Or3t2U1ThflM/V5xMxFZ7KDNi2nCqIyHd3kvL4g9VERyLaZr1YC7qsIV5MHXjeTeNJ4nK
ZrmDU07xgPlz0xX2vMef0qY9K+uj1H3X93dSarpG8xKbvmgQgFp45B9y+t+68T+eFfZTuYez2KgE
k34rkmFRp4eB9Ps1CPCoL3utm8+5sby3ZmhbWlteILp/It7crwVckGCv1wz+VNISOxmqS6wh+kmr
Fr+q3vwPlFr+L2Ae/y91XiyDfschI/SfqzFP3+riM8QxGu5j82Mx5l+f/e9iDLgNHRCFIv+rv/Lf
xRjlF1UD0YFeDiQV6YdijKz9AghDhMbNgTemTpXkX7UYXjIki3UlU4bRTQnFln+A9QAcwnL6t8kT
ZEk1ENh7awj9ztRR9uS031y55lF27k7DTbgTQuJnWB62eZVPx6/qzbzpngHbzB8cqvIn6Ym2q3QX
P2Q3cF5efd3ebyEO0a+8/A4Dd5IdyMGn/FJ8LqO6sTluFRfZRmoA/M1L3NXXHcmPncKVXd3TT3NU
eHOoOhM/r64ctG7xGJ9krwvWc+psThd258FTHcGbz4qbRkKIO3WlMAv7CIyJLwbqqQuKIHc3T/Cb
UD+1T8lJcSW3uA2wtOzpKrltxLlBvuZXt+Q207z1FXcMVVe4LiS4mW1eiqsRdjf5ZNzpQXfbrqmr
R6q7n8pbFs1h6xPUBqVPHyQk+Do1D/G9cANFfLJuzbUKu9MY9l7mEDVFqZN4wlULQJJH5oL+n11d
0zvyGOQX0RgrXuJ7ygX2+qU6jZHq0dbnaxV/sL9F3uDG/nNmW44U6G7myV78XXcYV78N9bfbUD0p
5BvcLqCYH4IDjwbfE+/jy3oiyA0KD54gTzYFtZv6i99FsKyC/jy5UgDf8WN/BszmI6XrKqfiYniL
bwRFJAXLfR2iohosj9VD6u+B9TABfotMP31YXMMpAsJW1S4CGkhOHWzu7GRObOen9JSfTF/5Lp2K
e+AFX61PY9hwH4A77enZSZzFHW3DmT3tNFwWX79rItWH6eQVQRuKfuWmIQCKh/huu0BYckVfdOEQ
2J2r3+WP4qV63d8ReRFqJNQXUGqcnf4muhzDdVNu1nWIiicInF4Xrd+B1DtaZLgVX5Ldp+c5IIEM
tCj3Rk/yCj+/QjZwUU5SonRyW8hET8a9EZGfMdpZAKXT34v7+gTZxM2DzEU4NWxPFPPfC1Hlbi4Z
o2t649eMn/G6ofpYnZUIvdzc3iTHvKmP8NICNYi9zC+9jn0C0v3xdTqXL9J99oX9wzvzByPaggzP
clIDwc/uiidyh4t8Ki/6tTmbj/nVYAf0lzxKT/VJPQ9/o9wBUOw/bPWfopqlAZWrN5103ZzFm6Ex
+qPbulA6wsk27JZ76N3v3+nA+Aa7sozaaHdVT/Q2Z3SFZyUCOeNVnymvOaXDQZPu6C8esCGnsN9l
buaDQ3aomXkWEIVQcjl+yVf8IpRCY7Tzr5lneKwiJ3U7B06ob/iUS5hvhVU+ntXkVAXAKPk32qAS
3CpAvuRBO0MV9HQ3CZIgC7JvUAgQBtIGZ/i2f6lekN0/F0HxYgItCLNgu2tDi9VP/XM+PwqO4Qjv
VLfnb2MYf0x9PSrPalQ4sdu8mB+TqxxJMHcv0P60q37HgoySSH7eH7VHOsv+fDKusBuSaD4ll/K8
32J/8NU7LVCae1CYXmwjBGdL1zXQHInlvR77wZ8d05b4+3cKwc7nj6X9tcYqAG6ySRHcwRNPkCzs
1+85n19c9iTvjR3TyZ3NRkXRkbwh0k7LJQ/nIMewmrcuHH0UJ/05KltbchePjNLJfPD6W2ixHoVz
8p4V57bOZwTro8zhCDz7uLlXbPgFBrsjX4Vzfdn92Z28xWm86Wzdl47Gb8Vt90ff9MxHFfJRYLEc
5EAONJcSjFu4pcd56g7t0Ei4207Hdcvr9iW5g5hIixd8jJN7jZ96bIGoCxtPDQjovNUt7NaRXRgS
Dhm7o3u9uziqI50LT3QUO/MLf7EXu/e3AI0FFhXZlD3Z3xM8wuxi9e3VrSPNtVySCSvKeRcSP49d
yEFKz8ZHimgsv+xDz7drrhIJeCCBZZzzaKZjuPGjEU029eBACFu+JD21L4k7OT94+T+Lz9Q3Ie8/
c5k/aaWBry5kBUWKa+fp1x1XRl4aoDDgdmFFTYQ56d3d56QThydgKCfHuKTMBJx6Bgfqgiu4TwUO
aPI0fswYjXedDYbZq+zX2qkdKlx26sTBzEgabhuUpy0kH2Ybgn/yjy1LOuWu7iczIHr1cc020B0/
8SBdssZ6v1zsY9kcTpIXXPJ3B1igN/NpPZB8ji87xRiq3jcx5bFXsoXFT9OpjI4vRCyQNSY61W31
O35KMZoQn/k3ef16NoPJA+3oHH9iBX0+1vMQam7D76LTR8UjfdSo85rQYknIXCaPFmflYY8v7zwp
ylks0NreHiQnUJhZ3YWXuqZbulD3vDziU1fTWRzD7t5NPJ3M8tF5GJbWjUHDiSs+1osnZ2/4zef8
me9nXKEuOKC6PTEYfUrynuRWXsY/3SGqOPF9DDdrSrgvX+hgex23tH1nWpzWZQN+EUU7eYoTO30Z
zh1rRw12V2fkQFI5elQxz5mtYjtXv2Y6QXq7lp+yZ10Vw2cGdCeIVVjorujNLgIm9uYIzMzx2jFm
k80GCxIflEBYeodjBITGRigwnBpL2YjQN/CPpdx4Fp+T3IaL1DxDVdnaRbIhe7sUQXmcI1QafZgn
IZaA2dtYLQwQ7xDsY+mBV2Tw6mj/YF6X08ZwDNy1ydwTTwRx0F5goZ26Y6G6eiDcHTNtuFsIZI0F
a3qJ3wel1ztPFXdPBZIFVzvfqUvYFrebYhVQWXgbCwot3DRd+LdBHrn5gv8ifkAkokFaeWeeuZ1Q
Po+BHurhiFfO3NizQuGMDToL90uIyiPr+LiWSpR37JHEzb30bWFCSMbP9ExQG/S6I0QUCbma7Bns
vGNJ1BdsU1geKxnrIrLEUoxH7PUBZQ6XuMOhXeYM3v5h/5BGR07qpgHmKhwSbJCBq+dUGGwXugcl
Kw/9DL/7YkVa1Psye1YOONEgFNjFx0oFBRxAAfQB6/hh7CxnK0K3Mzi2w8hbwCzaChZ49jbCkJRQ
FxPtCGEajV9VzLB1OWwVbDiGVGZJH4862ZlbM6JUTLiEwaqSGcvNY0QDttSD+bI8qDdsGnNdudK1
co/xbrkZ1SlCwl+Xb7MLF1YEVi92iJF8qmV2HcAxt1H74D1gO9mQmPpgYV6WG9V9bInJoqwIVyd2
QowtQlfImXEU7AvCaDEwr9pXne0rPmyBiYuhQ+m2n4WgwazBFGP7N+8WtmNFGLBieBZsMNr+bMLj
yhy87MvMVBkRvzqEbWHsQh73LZ4z4dpSZHqW27gEc07JII8+A+uKJ+XNtolvK3z1JSzW4XmO3bo5
0mGGEKQN2KmOQvzZ8ui0OC+DxiLh6BPGtHNmG3kMW/YkH3Ikh81hSfB63Mp8SYktZptShF08pq/N
7Rjq7qRxoyXDgPXk9dZDGwnTkD/HhNjtXRV0BCqpq2CfyLnPu36t76qH7dsaHoHCSGSTEa70IZaD
rR4HnBEXWDcLraIzWYkHCyUorsmJdnPuSyG/nmj7nIpTcmqCcrug/pPerefuOlyHb3SAbGotAf0d
hyBItKsX2lNBFnIvPlUfB514nwVmp+4SdM5qZ1eyIhtqEFFSE7Q+mHkiKIJb4pyclCKz0U4lKjrC
LoH8hOLs8c8fbfFVcBJyBstpvSNuaT0myN+u0229IBjjm+7o7Z4VjARqK30Oe+DrZQ+5ES+OlNix
bm2oBHAdCdkLR4zas3aLnylQj/wgPhkvnf5CJV2/EIh5CCLCzAmomjhaoCsOWYCdMSyma3n6M/JV
ajSe46h5YXxZKBQz7iaykPos3y8CUjB29qJGMhGc8kl9NZ/V+yxgeHhv/pRwO/rH7Jt168/6PaUi
r/QpJGYQkWgvO8kDzVCvD6sAF0mYecSh0m5rXhIIXsdzVkSKVKh5em7SKW26qG5sfx3DgkhKC/iD
3TmDfU9s+hnGRwNXzisu2SVpyGsmXwkWv/UI80JIIWoXQj3NIuuTptnwIIcP8lNMJ5B1wg/NM28m
5jumF+kV5E4crSdeVBzqSG4THXmY9TZvFl84+PlndT0LnwhPWYDCcIlDWHx28kzhVo4yIA9B6jdO
7eYfYX26X1cmMf66uIu/ep+RQ8Eo9LZpm+xE7tFwDE+1dVtndQ1uy9od+W1zjzB0JuxW36LGhD1O
v20HVVfY5Fykl6JrBbIvSQF/3eB9jd+pycPscLYG6iG3I3+toizqvRRhCX/9vvm9F3O5I7qN0V8i
/eq4Arw1W2bbmlyJu7CtIDFD4UH2db/zj9sYiZPzwU5ey8fytiUB5+vg3I6wjiAIsxazptuQRPRq
eKx2zHri517lgnniWqIv8Z4W24DPYeJYu87n0VFwtNy8c2yalqu3hN1H0J35R7B9LO79tDsv3/Pg
iGeP4TpSEMht3M5Emnd4D/G9gI3S7fkEZcXucdnHTWFQbA7h45k2O8cgEZ2TCMj8TcLv8M34RQP7
v9kNkfQR1Qnn3MGpkYyitSC7OT6VZtnxHAw6aWhQeyM3O7k7N8IJxBj5Ixy0CKIz/KHpd88Nxt+K
ymANem5/94TgeCfu11nvNB5ADa0T6+i5ixgvnBIdiXe7XxB79I6J76VlEZghgH0bRxoc9ZcxSA8z
7B2jTAqAUSYsuMyZ3XwfiBgFH9keL/cWfAuBi80HuGECKT+N4K3f8uiIsdEuyHzZJgNR3ZWHQT3B
a7+RauNhjnRRIKr46/hbfTsU7s/Cb2piP1as6D5n1da00pUglUizgu9DYQm/7r0Sp3g6BSN8SK04
JABMgEFkRVuTWhCVI2xagQVUHQtXp9lHmLu7SVjeH/HWGkmHXwjgVOAVJGpJRKb2fhe/xNf42l+s
O6TivDlaAokKh0XEOjjUmAiql5NGzWh4Vz5vHs3wKCbeWxwdiy1i/SnUhNVpuJY+kg9hzX/dxQh5
2XU869FhESfffJqPtI07nN+v71f73sAJVcHwAv7mbrjmT8O3ww1Iz4d/qyjeFJ4WSnaDCxgejPNq
f53Z3MBn30wVqFL+IZ5Auj2z3Uasgxbuqb3z8sw2Oqxa5SDR4YxHUnn4FdPtzwLWUHLNE5BlAl/q
R247YrTp7zB4FJYo0h0uZSexXAhRub5D5cTZfDQiyTOGI2j1D6cE+MlfXMwE7zlitPhh9Y/oRqPQ
QNRsy+9294gNjvKd7LX+gCE7BgJfGgiB7tOVe3uclOBTdjrMFDNC/9FT8c50Ck+18jDobHe7oZQ1
Y9ERrSOSxpKvDpIWEwWiwdefeHTMADgAb34nPOxsNEi7Hux1Un0Nr82Bl9ck2LCXisfmIM/K/JxY
yQxW4p/eP+JIy62JEI8Ym2yBZ6A54GjjnXXfXsX3+UPVhplIqJdfF7b3YURkG6U6pyIIax30xjKW
YO8ea3Lh555U6wzYx3/JiRSnqLdpaWIjyodVd9JTfxiQ8EhtSa7ZswvzSGBuswHvjhBxIv45QjzF
60SfZmZ7Kj2RGzoCw5WBmyJcK7akxWocIV1LWEYlh6CuVS5HUmKwH/M3y4Udu8Rfy1tyD48Gm3SU
HMDYY6lK4tm/3q2SduzKP9utP+NFixYVrdQ0rvE36Q7xk8amDHHEey/i4/4E8Vy+gnhyj0DWxDQe
oaXk1/fAa6kyjx+1KHtC9+hMVe1h/wqH7m75XtwMXwnx8Z55MglJ0ruY+vERPcT3yal+oi12lgLl
tH9vqG8mxDy7J1Pl3Pws0gkMxwsJNGEMqXE0ExKTxPl9uN2VxBr6fX82XvYT9T13iHCaXnFqWCLZ
pboMpJjXjzhHTL8r3goM3u55dEgj+V7+OJ6qC16IgFbGl8X+RJGzozShh0NkPZiJu3ydN5tzm331
3J2tuzLCvmPFKZ9TeVPu5NtwNiJSb+9I8PPA+lWa+h81cf5/a88ATf3PnZkAENPn18+/68nwgV/b
MYIu/QLk1DTBUesaeNZ/g2OPl2irqJwJRPPnDQL7L3SsJP+iyYYqWxpMdkgvR231N3CsJP1imTSN
YeXC11EkxIX/QUPmqMX+e7tosH51Rbd0blG2ZOjGR7vmB5j1ZkG3h2aRu0oOqGZQO90TJFqY2jr+
nSd9OyL352sZB9WYhz7aST9dS2qqVFrLIXc7zRKu5TQLdhyrHEw2bJ/kIh0cmR3spavsb0vS3vfr
AoAil2BPrCAFVA3kXDF2wTLtKbScWvX0ah8A6wo0E6oGmFWTuzSqcbkyqBTQ63iQXVUdpWxph6Qt
MbfVALUtR+Xhhwn/kyIdnKWfR5EDGDRFli0JxNXPsr1GnejQ/7j8jrS8PyoWchLrQFUKxTtbEVTV
LidLBy5caf/ohL63+ePKpnEArzm07OcjgyD4zujDgH+SpDrxtLlCrU1Ut79pEr8dFPzT1DFrgLFF
STegTbG+f1wmGVoZedNblN+TOX9tYQlRKTKFWLIRWymvY9ZytoCE0N3XMc6Tj1u7v++WfCMBgoH4
ZAj7ydgK+m1VNfY2UnfK93QxM45GO/jBfSUgwyQhoOmgZ41dkiExuVNTFZ5smIi2VY2unIVxq8NC
RXXu14f7RwbrPzaLf0fmu2u/1U9j/+3beP3c/kz7O673L8mB/yXyAbTzUQCjbvyfrdf5M+iOrPjR
ekHA/+1jv9oww/zFgJh/bNt/ofh/bSnzCicciJz3osGh1t6OZvmNzKfIv8iIF6A/prEr3jQC/tuC
Kdg98FgsWT6oaibnEv4DC4YN/d3u+7WlrGu0tn+/KGMDxEIzoAeZlAjngH21RWFA02Yuv8C4DxKZ
orV6dPLQPMqMKJNAu+rVqTmU6shsE+lhSTac86yTR4oogaDkFRqlTJnMLAp4YBLU3nKw5aWSz0jI
EkhWlCWG+kOhy75lPYzzYPepeTGkPigAxu/q9CIVqAd25f0+dgcQJU8do7hbhHoDmUjVRkVPzXyU
tfR11ePa1oyJvw0vRV5/RbklSiwpPzTcmwvDetOl4QJbAAS72XduXuUUEoE/Jeia5pOw2jsUTHR2
9NxFwsiWLKSa07JEKgRS0JAM34S+fbTKJYhHkvO26Jymzc7LMr6fE7KNDT2q9NUA1yzUImVU0Xja
490e8w9x+n0CCrPX5gcOO5AdY83eZ6j8KVrrqdP8WYtHEt3mpVflVy0H44hlfJDE3dvYzRYnJj8X
lSlfe60QT1Cs7uBTCN6QIAJsoT9rm9v4CfUbekhjI3moHr2rWu22Gwo4Ql1rPxgbeP6VM1ODser7
TzPa2LO8bi7HJPTkM1kztMgCAoGMEx2g4WrKXo4wZiAbHRguToAx7/dF6m6T3vFGaXiuimU4qbnq
Z5CKztMOpXKLs/alEuTsRW/2PESe5FIupeE2M2pfc//bQar/Azbmz0On/4XG5a/Nyv8pv1Wf6+z3
URGG6FeLImm/wLklfjEVQG+6eWzpXy2K9ovJ1MmWbigQblAK5TO/WRSNDwFNwf8onF8HwoX44beY
SDV+kYHQmKjzKciLwvT5Jxbl931rA+snA3QBuoKvg6r8htr7ISbaOYinRTWbwuYWJwY4WB11T3tE
JTAHg48UwBXjtn6V1nqIfjC9fxtHvF358K4mMBxN1xX1pyTGWFBkEBIgdcNQVeChUxGEqj7CQE4U
hOJdBIqtMZrMsfg2VBN6cH99eenAev3bzR/XV5Df1hQFMRgdVZifsGCjOrRDq+fsU8NoRHvPS5WS
oT6AsxhW62XcpPIbINRadoUC3HXGiWJNMA6iGvz1jfw+Kn27D0OWUH3BPSgsjyPe+mEGZrEpO3TY
cyfPd+0sKkX6QVWm5TSlK5SXv77W773H27V0eq74KHwIJLGfxhwl72WfhYHYsorV+ZnjdUxYTHEu
XEeoHpQsG229/+tL/nGBKdDb0WMjDpYUzWCN//h4w7qsI7oHhTPuSETa7bBqRVSOM5X8MRMouSEv
0t6gC4lf/vrCfzauhIvMswZhH/Geny5c68Ymt1KBxY97/aavOXBkBVE8JEaT4e+Ogf19VHyMrCqK
mH5Y+yymN6b/j485b1k1rQXy/0VZamd4N6+5Oo1U26GdKLNEC3LbUSUuF05G/Ovn/JMBxoKwcw8B
JUikP62flvjR3AqlcgoYVGfo94V3HNTulglCOr0EC+tYV399zWPSfto7sBllAHImM0pk8/uxRWkH
KqECs7wl1fuiSQ0rNcdS/c1l/jiFQCyxnRrRPqbT+CkSr5UBtYP2oCNrmAdbIG+CozHtrwhqQWb7
62f6CRx6TCHDx2U09Bp0yfzZICD4WdSdLAN0ydX8nTFXHIlRSeIUSFI20eptdUCgY5kCJc8nBd0C
uCOjiVj6SssD7UjaSmm9/J2M2B/HADEIrKSMsg0O5O105B/MQ2GKCaroW+NMaadsZzGuEMgerWK5
Zllq/WNbhMMhpcMWIaBIAPz7ed03EfnCt9gFeZ3z2IlZoCUK3LhBXdqPfz3ef1xDh3MDhgtjlQ3z
83lqOhYoZ480aKxOVqDkC2uoatvk706A/OPONKickfijaSzhbX56pjGGN5nVSQN0u56v+SaUAQQe
MGt7NyEroFnJV1FYq+cqFua/O5r9j/aWUgiXJOzHtiPC/fvxBGeejGvLM6aGfPAvsn2zQUhniaPL
uQyZr5VxPf94XA2SF9nAKkD//XnTdIh56HWsV+hd7uu9sJflOyzv3x3a+QerQyZkHmpmh9lDbvx4
/YdlCWx+z3eeGD6xJNzDgaGc35nqqcg4nntVzRbEt2z+jWLfz0R5EnKAu4B2qadAcP7DEbBNL8yC
Mq/kEZAa0VFW6HaV1Yoi5pDuNL7KnRbXXJgloooICAP8L/XkNasrGn/ivIN7Eo1CCTk5Vtr/rhr7
h/XMROuWocMTOZLBn+MZpSmsEelR8EFay0kuHDAA2kzXgMZI8mzCODTy87jW6X1ckfxvaGlGQz4n
bOO9+JYZCM462qp14K2UKfu7ff2HTWBwKJJIxCMfNk5Xj4X6w3TNa7abuUJbB5lr832PtPSnHbA8
OOGtzB72vBbEa1YKLEziRMJAae9RkNt2+b+oO4/lyJU0Sz+RtzmEQ2xmEVpQRFAlyQ2MZGZCK4dy
4Onni+oem5qytp7p5WyuldW9TEYGAMcvzvkOghcKxF/Kn6qDPfgjy7d4RM7r47zcunrwwSYVmoal
WRqO5FzZHg6IjDht/I4THQuX0TObuQGTVWtuJtqbfERHZIJ+2oF2sAHFCZcC0G3mrlvJ2Mj7yTPB
n7G0KnPoIi/LdqZuCxbCdsB/Z8926G9tmRenGMB8uotvzxYsNmLSm8TwIQj7eDLaSi+QTKudTYBq
AkjNFD++Vcyk7kwlchdTYppx+U7YgIrRXHBskD+VGCc424DHCLJoRiqinmSm/CPzMvOQSgcu2n/9
sP7rdeFUp44PGZpKi/Hjv6aOmyKHATzW1RrVM2IdthEF65gbA+q//j10DP/yxML+489n+uoxULVU
4P7LOZgZUIAhHTzUq9RLvgRpSazJzQzczpYp4u1F4wQbK9DAi8yafpP1ziVKNdx8GdH8d712SAmJ
1QMelabaxF6YXJZu2RV5cgdvUKxcKEforqYMiom0I2zsJbEvDg8ek05SAtakoBX724QBkEm06N3U
p5+LPQq0ikvUrLsp9bY1jsVtahr5NXXzoTZt9i51HrNEjvLpOQV+Eq8oeGjy+Ta7ddLYWFlma8k2
Xtteb0diumvryD0Qd91c2sUOxrs0zVE6BbWn91kvgeP3QcLZHw+Rc+I88DcJtmdYbL5fLesizaeb
sTjwr1Oj1T1zWoa1ZCDuAA5gKowg4jR7kTfeHv+42bm+0ijfB2v55cTpkXQPZ/nioltrt/MgyJI7
VCBldOBRrjrePHpHbtb4IvGorMDLoLttcn819HN2tcgKSMghqhZkdq0nvEOID/wky6WG01R010gC
h21dP38mX6D843aMLgDTtZ0Pjll11jpuMry6Q/w4hA1AXF0EugF+1oV/dWNpIiiFUO/RWJl5XVsL
Pr/UMez5nM5hme2b4SLTqL1CNEJgxH1yV7WROone2XkaLI92jHPmy5cP1eyyD3OJJ0qDocM4Z+Fl
xZDZuj1YMvWHVJtPkSUzreQwhe+aO+opEYrV4jBg/alT/AHFZDkfvWytwxQGrGSL6E1Vk33RcM0w
B9m/rQx8QJYGqP0Dhs0IjuYRGQ/5kSiVXN++n0svI9VCqacmtCZMWkPs9SuMF8jphNJ/DRDaYE3C
r2fvx2Cw8ocian6IMXhOs45ULG1PM0jMcnFW7kKqxypwrLdmwssONt22d03WyCvgxniVSWVA6WGC
jtPlR08j9ZjK4nU3Amoii2F4wiKM4y8P230Ulku+oX2r926dBWuPG7HfcGp1ap0PfIPEA3nbToj+
ZIVBX5IKl0cRYzvtv1hx9gKfqmflFunimGvpQAOtIBbbYaOy7QJS+ldn+oVvMles66o45jUiEL0w
tBsu5SIkHrRJbgaLZJ948MyJNptxvE4/RiepVnUGFNEpkGPcBK2DswN68aYz9ZbROZI/Y6uVFsg3
TWS2E+9xcotCdF/J1Gw8Abi4aAdLbZcxVL/tLFxYnNe9VWCXrsxjU3cje2EQmSuTO+kaSvuyTQvT
rpbc6O0IoeKatIn3SthLvY7smDWzSl4rhS3ZD+Pnpu3b6zC36e9k9EpMLsVd1kMZSVW8IbONW1R9
NWb5yn1dMPUjKfOTSud36PJiM2L81qZ130EH+dzLrnuE9Z+vx7F8MmH8KOa6OsvWFb+yaHlUxsch
D3rKWn7rKn2Fqf47mSzQGsF8mmV8zwEVY8xkC96DK1ysdhN6Ldb+zv2I4xDhjbIfwbGn615BTqmW
V8fvzbqU5hx75r6K4SMSg/AaC4sYpjn/O8zsjQP7I1TNt0zS11BNauV5NTK+oSXmKDZfMoQSvcqb
GYN6+GSc5YXMM7kDe1qvbEtAHCeGggg1BPtZF4NkROiWYPrQ1lMbYUFNeOne1SCxQRD3UMPZfes6
izeJZz0WLkL+ehnNOsli0pByhEMFOxxwL2xW61k8lD3mmaGcIHPjaeI3SHUiLk9u7GBC0VjWRFVV
KN4AnD1UFqYLv8V40zsNy+/eOYgqF+hDspd48vaUOUgNMNph543XA1wJMAfxs+3w/ARV/ZjPkmyk
CcmFnf4JksQ9UrkpxBKtjYUxs9TvnKKjWZHMbX73herfVW9Vp4hn7I4gRhQ5ZO5ZTcpHNwLNazOS
xWEJKAw2UDahsWqW1aucxzPBTnqrQabtOZuHta3QwTfLkUrifunGnBwpRnVgrzfFFLrbwi7PowUj
NI9OIFJvWVQV4nMXXbDLoIgxH15UZZxNrFO0OGPQgRsrXn1Qx+Ua3ggXpvRfAJ8SvtANr1lv7YSK
rwW114oJhVkViuCKLPiJgcOuOV8JgmlVv21E8kN8Hth3m9Owqnzg3TouIY10KPbtPL7PmubHTvSp
TUhVCntM4oZkt4BMZHyzZfqX1jAhSy+SEF/go/QRRn1dKIC5blg8u6ovXpeo5aLYSUhlI5YtiV0N
h7OVbIhuwqMj91TM+2ay8ZR59h+7BBpgk28J+XZO79OyCo66mZ8Syz1YE3T0qrnrh+apwpz9bkx7
heNGXECC9dhugh9rLhDIJ4VD5pIGZpbMpGikhF5aLfuHghivpE8fFk7mJ92OT1LBhQ0ns3dokMRi
Hp22TbjfXYy0NBZBGGPAji9ZnpxawjsXM17tpOWQA4phu/kD8TYvcAmpNplYHPJp/FsvJKEA1r5L
Yotzo6ruiCNQqymGvOIK+ZfQtAbShmM759TBTafs6ZzXnUdqkY3hppjugi7etyVmbSoM/xh15upU
3P07qCs4Zm4XvOw//HjsNoS67AUHDkgzXL4PMp4QDUsPz3pVvYZ9+UNXAyRUd4guc7tGR8PQj3tx
AToY+/ND282n/pb65gzhB4c38rh0+YzGFEeTFfMCd7yMGkXEd1Zqy3vXYFqxC7VWVfs3vvFjx/Ev
nF/yE0puUEYY5YpoAcinUM7J+IvGlV56sUlusIZbsNtIHE0r0WQFydpxERyC737K7VCvnSr+G9p9
t55EiLFoqX5LjNUrpgLhLoDNELgV4CY3gWwxOo8EjNxIcdHLP/LjCmSGBB7ecAfNVzxZ5zEOzWMO
JOSgYpeMhKTBb23zGMv2cWy89J50OmRaTfRQ1zj/LYYNeNWPsniJ/JiMUgxhIzuY1jqnMrknfWAr
A82bucLiPkVCQtBpISNEznYs2t/pmPzACGSrxHedeMuLkrq6YT7840Qw9LorNT9RMpLTdoGHMUF7
2y7evknSvZiKbKe0fQkAHir53Co32pm2Q1Mr3iI6uCkb1qVjX6wpOZWNB7chbzZMN37b5GV2aX1e
JKJBCRpRDHm4IgNwB8hlN/rBhQnzqyyj31nl7mBEbJkisVdKt3XtP0+qfFw6whCWMv/w9bJpnen1
RhpMBt62HQsjd3TdHWnf+c4Jiguz1GJnhpFle+lMYK4Ix4lueEqQU7Q9CnNDlXUPWYbms/eIv0w4
751oOoSGOyGtnH2i0MvEk35uWzwtQjS7gNkajxwfoqzjX5II15VvWBAJ+WTH/oOLLHDtGXG26j7b
wvLrT94MwLoaEUrVRQzvIa32tVoG0CoCGrXwws+UyQ+BkzNqqN5RGxPOl3nO8IFXxBGY8WGs6h9/
VrjJpiy7A9WbkTGufwVle/GDqXocFi85KDvlKQp4lZeAHGyRHpw5Eq8pHcpLHITf3gCDlFXnKIHJ
eOIFlOO67xgWGs/9m/oBzJiF7KbR9z9lmKEf9hpY2T5gn8FZ7tPArtY2LwXK7fGDUfvX0CO4jLTf
bElufPEmC72lZe/qqlj2ZjEYMkvnBdTDc5IIFHFue2WXc4VbVD9ItA+QzpdPdxIn3Tf2OvGGZKMd
/8nKI5z9UQSEu7mIHF5DF5mCYal/pF7bg78iYsxoBGmJKjbMzx/TaPSBp3rtjs3LtW6z71wPiPVE
8khELqUXCZ9mFXTtX9cqrmWHZsQwUlpJr3nrJFkr7dz8rp3pahGgc2yC2XkVVo8PZOrVuohi9JwW
YOtxWh57X+FCtONxh94EdXc7lz6g8PYrK4c7MJv3sIH8U3tLxnRogDa8viC2MBbM77ntlrNJx4++
KlA1ljPHHtUJMG77jjVrTfggEWMEENc/os/Nqe/Dfu0nKfFp0SPJJPBVh2HVlFm4b+qel9AMpV24
U762NAoWi7CwNfnfcLFsItEyWECbTOcWbs/yrV064DGGE43DZQWPYzuXororVAbo2bE3y1C91qUg
B7cNLjLuknsZtPMJnhtu01skmKlheRXeFN87I0L7PDomk71nRyQ+xopf7BViH5Y+D1AwRfuqEJcs
qHZBN7/FY/9WhwCMpjk++r4mnVVs4Lbj6jWAZvruiiEU5GfT3jkLMkc1o1ieATCphponL5OnIYRV
S4rampDeSyvV+1yFj+HgHIZSWkcd8DXBFyM4YgAcFXev7iJerbSV5zaor1MQgyqtn8phJnJxST/k
iBC24rFblHtH8ixpZh2WUxWeFoJ+gra5N1LTodDM8ObeJb3hiKr9HXk3+4n0aEYax2Lp2STHXfUQ
qNomuzOo5jtbq3HbjiFs++hquVW8Hn2DIWGKjmGD1blkkV2UwSYurK2BKipMTm7cZP3tG3N7dBvE
89LHRVf4TbgqLHZsKx3Zkva1Hp2AdtWGTtFm0+TtxKTJJc7VFL7SO/bPIVHT5ChLcjA3whB1tBJZ
BttjRQ7o8qAK6uknL9W8tec+LNBv5WNy33Yiv5q4bv+SLcDZJ2DpNqvWSZ0Hu9A1gy3S/8QpMox/
1nGt7N8MddQbPClzEDKZHnqyIdFg9YN5awnJemzSQGK6slJR7FKCBi9RIyLe3dYYeccaFvC2V3aO
v47aG4t1NyHmGayXekwG625Qvf/iNX1yIYwCo2Q8Py7w9sJgvloM+7+NMe6mDb447tCkzt+OBk94
SzxIWzs7efGMFMNKsqzYSSn7D8MXxB3WYQCKatDobjKCsyoHoqW5nh29QwadTcQvxkUbXPG5jSme
iOGEuTFc7Di8MhMGjKQn3mOhejRJwRRkrrN724g8WsdRF32rJMsfkwwtcEZqUVbLdbRkwWZu3e9W
B8QI2NF0hCKMpSWvJ5cfWvDaCe5dDBe8ZPQUnxYni7eVZ+rHutLncRh/5Snmjq6Vw4v27Y8qaN5I
yGEmOrfJxshyn0QdM5Kqzg+ZUYJeBJ0Vq6vlnIbIqDM/+ZXkqmUiqSXBYhwqq6JTYOaC4hlC67tN
Rh43X1OrFSC5tSug8fqI3lZUg3AWo7pCDzIuFs1o3Cao1Uc9bcq4OvjdeITl/pQOzmO/ELmEFi86
s3L/rsGn7ON0Ns8gWEpoYICLvujX4u+20sGlQFyyM8RvPMWNzbQ3xaQ890KxX5ieGFpu5jgALuMt
F4iIQMF0PO/rweNgyyw6rCzJ7mQVq2ee9K9Om0tKlf9ICg3MliAkupmAQ/FaFz1T2Ihlz/Pc6+XI
65E8T16wL01J71csS3bx/WE++Uv4a5GVIJIRdJ6T/XK5IOfarYjF84kRF17JHUEBh8mrC+RrUdPl
DwQXbCei0F/DhaGCl5bq2Ypj/goeYdErtptH07chSQDedGmWMPm5CfJ+1KjGt6FQiLV79621ZHBO
oBI/ZjFuq0CZ7L4IopGSgs060CS5ylpjVjA9znIqh7VpsO8EE16zxGKx35mfzO/uuSxs1Sb9xba7
2GjVXKe2nr6ahIkUjw4OJ6Li7NxNzqxMqq1um/I4Vv1wDOqiPKRj1BzqRo2vjpnJ79Sh925bPX5n
imvyOhdrF5AphH4YPjlp4uGVmRJ2umEIrHWfRYAOaCwwjBFThGBoHQnUD5moAdz5+WuTiE2+LP62
NU0MdJDSLU0cLGuwn7I9f65HYIgmIXVT2p6+75uFUZXjjPLVVRFvARul4CoOsw+mIxB1Jk8SaI1y
9mzfIsVhJDE4EzNu4H64zA6lc6G84jjmxND2SobFqtUGf7Fs8HI2yofDNVlYU+xCHOvZyx40USyn
NHaJ8auTud4hHcT1EsTxM5ks6p7c9DtR2ph5HFV8FD2krarLyJa1ugmHH3ylLyIs9O4mwf0ThJJv
BNTfuBriVH8FeUsfxu68SGA1ddZPc5su0yehn63J58BsVY4xxlI7ybjhZgWiYKbmoyw0c+NhU12G
kaFR4Pc1eEbjCv9ay7SqwtXgcsMBHNVMKASTap7fSQ3ruM/Cr0WOs8docUlCKusghv0IdknXxxGG
ZsVkmnnuySIf2P3Tg7rm6ewHHa1Qx1b6M+PPnN6dUHPoW3nvxN+hXaXmTi69lx65B6GuSVYJb13Z
/2MTgdh0O3Q8PqvMDhq55m3A/nGmuu+pqaW1b9vIgTRqfK+m3fHi9FmWrvcdl7F3aWn0AZ3+Y4Wg
27zLjpShMx7msuoOg0yb4FqMVHMndJy+s4v6Lp8OdV/2vwhzsZI1CfL8H2Y0ToY90bDZZwBCpM4p
QQCG2XQeHCdZd7ZxzQkSaFE+OK1rLsU8ZHrnDNKB4DZ65LCQI04fxayRGbYmCPG7bEus5qUM6j+9
LTr3cYZACO5Ela5iPUa616aNJ2F22tRDC9Nbl+PaJB7AUxaWJVaSQAomPGMT5icnRVK3JRWRjydI
OFvGvbWI6+zio+TN930DpTn2tA+n5slM+fReZ4ycQ+tHTJALa0JyiQcddQfgoG84TkgePoyMla8L
I1aSAxPrzNX+SChfk3H4Q2rWsiV5/Jbzk94AYbhROyB6+cLMjs6KOcN2nuhwejN5mzlj0HJr3pOd
Wzc+LeWnTiYdr6UnWBXFHebsEY0TqWsLwYX6N1SpwyimTyvuvYfaG+UqD80uHuP2kR9xnxmT5y9O
OKg3aTXZYVDmO+hd3tHJAsiGsno7LsWNSNza/qnms67INg24xIwnt512KuZ0+RiGxd6VxBRciW0O
sEOHIweB0d6879yRfOmqmQ2PiIcO8m7wZfUdu1PcrgkmG6HudFMJHK+4rVh31gSF8pB1Kc27q3KC
nKqkpwGofYc2hP5wGJjqFOG+rsHH36VtdgvrbAJFgLlu0mrrTK3nn6tUdMWqruwKDw3E427njKOR
Z7/shHqMhtH3DnadCuyMAllBVC0qv7fGWHrnqZFOfeTypguMfNsmV930fG7fbzks0YmweUXBEU+7
uu3t/EppbOKXvpgL5y43kqPAGwX/nDmASDSSdQjeoOkkETxVdKfdkAx1U4VEKCfKJbEGQGQcrGqd
185daS2z85w7k7bOYa86sPVpsUyHoFR505KAdzsmxiAbys/R89r04nYOsPy8ZZWzkdPQQVxymrhb
VqFXSnEfeo2dHviTAXEioyzOVh8oppi6fYxdTStl+/l8Uqj3fwJSXR65h5d+p0enF1uY2vH0NoRV
uHW0acAJiaQ7lIJ2D7R2E11y2eBXNeF02/O8tX1nYR1tuhBoJBvLmALzgZTE9Mj+7S/x9L94ZdJN
UWmfW+3Mj5zb/Tl1vXM1BvAHk9DbI1G4qT0m5jaOgg5n1wtptzdmo9AwEdqQ2qdyp2PSCfjFt4X7
bNhlrZU3OL+HIBM79uTRe1TZnXUbpyUgL9MEUtuEEIluXusMx76hiBx1P9+RgA6GwEu5Fwi0aM+F
7zD0SQovfCjNbA42PFC6qzDDwaeqaBvV+ZxtuJcp0cuu6l5uqxSIhbyEjc5JGqycAK2vyOftoNVd
HOX5t4mt+Sqs0L6OXToR/xvkeo1oPj4uUj4PdoXOR8l0hyTDY2BT+Cmzri5az23Y7UQ82KeUI6I9
GTqvvT0Uf4pYZOQTR+2zrW3aFwZxLn+TeYEFVevPkIv2nLAy+czTatrIgtzBnnTNdeGrwlrJWvCd
zmlD2Tozylo04UFL56SnyorMxaclJYSoI9jbdn651WKna7az9nfBtIBlmd/bG7Ya82vOcvUtyZ36
mlv+u0OgwmayymBbmjG6RtHQmG0ezBdhNcBuNHI4mKrNfaC1z5C+Dx7zcJgixnZcJwm7kY1kl49H
Hfb4xrw8/Cb/qd834y2ubaq6ByeS8IWYTNJmKxvDx+20a5M3S0bO2W+Gbw2ue4u87+inkbkjltnb
8MboH8LeJ2Ehrhu2Srr5AruS4utvbdzXurrNRjOCGHdsEB0Anm0EDYYgve9BJPGwFmHVWtsuL7nD
8smbv4h5zfDrRsKmv8/SS8iy7j1x5/59KgJeE468Cv6ke8daPMimbIOoLarlJNkW4+FlTfYwUYXs
OlGNv13VdtdqSbqL0MMpA+QHrdeb/AOTA1ZzhFIxELIy5YKMrhfnI2mXANd40G6deq4eOjeWB2DC
tyklgsplbQ0ZtuZMFlsPcQ6RrHJJPpPIC3YiqWW06tlls3YlpW5NOj3ircYwH07sHp2ZfV4SZoNk
1tnMQ0p7AiyvpNhkjesiCUjC50EPzmZGQLln/xiyw0sioBaFTV/uiwLS40RG3+LK9j4Wo/7258x5
yPLxzyAr8NMg4I+0KzHpllGfbpxSyCOBaObYegzNVB4CaUoZV0UQC/cuEciQcJbIvRrbnz6aDvbl
Jhrb+R7OHfzheKLo0E2xXVCxPzCkCVZ5HR1GtRCOvKS7TsKlbaR5QgIiXmav6q+aRRhFa1rvuPVv
hGCZ7doidX51lqI7Iwwefb7iJlyBbfafEJBXm6DOimOox/DQZEN0GDKfIVwabrJA1iee1mNeJcsH
4jkG2THjRZl5+irciOBXKnq61i7Lnwdnst4nZccP0PMBNzt2wqzGs4nfDt9y7zZCtYjrIRDYAhZW
IyVAfZeswzwsads6+wBz39kTUD9clmYoqDCKiFs/Cf84U9T9LvPqT5FV2GLbYfgaM9t/aGu3JdJg
QHDqdwO/hzUeu23ctGzA16SeJNQ0WXGa/W4XFBY5g5bauQSVmKgaj8qLFwai6mQDaV47PtafsJ4/
OjvLtuhGXssy/1E9qpIal5A1o/gnoPauVrdsn3FBHhjhz2JG5eGxsOyy34nyVtoIAbl7JuWP2Ym5
y+m48W+Z5Ilpd3U2sngaKZpHAMnepu5oIsTABpKgJ4zoRnKfqpluOC7FnJw7DbY7HMf4jKyj50Jw
HIZTyLu3ZE5FEsPzIkl7yzk/t+MUW+ti6lBOyXAbD+6LL7PvEnnYDtNLvGEHuKXssl6JATwwTc9O
ZTh/Np2Fe5fv5o+oeRWlDpHcYNDn1yVoJtB8BDOzFeiWuVylJkhOYinDX1EZlQwl/TnlJ6yMY3Is
scMFET3BANyfHEBViXMh6JjrcRIvpmv6kz1M+Hh5M2P+GPJDyMSMObvpHrs2YGjkFxqYdpmcg9wH
C4Mu8yEoGsbkTJZnN5B75ob0HzRbBKQ7CP3CUQKBL5uXVArUSZyn26rAmFbzAty5ZMFvZ1FCQmC+
ApUbp8stcW1VpURPW50fnvtK8wJUsXqSkT/fLfPQvqqI/rRkGvkuPHGcZ3Gq50HamzGr6zsG1QCO
9Wc6qPIyDCo8e1kJu9FS1qHVooNu6lpn3crgro7b9jdZdPKcijY+Y2qDseKkIA3iTD4i6ALjzFHG
YoHN2HViaLFWPeE5zYxmMAxu5WK9gIIwTg6vuwp3ti0UyIlc9ZfBq8RDkLKZiOnpXxpB0lKEwHRb
WMy77Hgx4E7mon6SdvMVYPO5I/YL3mw3j/XBJ4Rum7pztu7N3H+HPUt9ALLMoBuPkxmDkGfouu5n
RtlP8ZSwDF7KuAXYxjj3JEbGibdq8dfY1CDdWhIlCQ4we8Yh1smfCogyEX+DSqO3yiamlzty3LuT
Z0zYrPQ8g4HM4Qax164/Z04ac+CpDkHx5gV0uKY0m8TvupnlpagPs7E4A1JY2TPqNKjNcw/d1vC0
pUprAPZUl4w1ghDQkBxxSTKdk2ejhXuKGZfYa2do/Vc3tuVfckPDA7YbRNRz4srXRnnddXJd8Vql
Aw6fytenpV9+ZcRQ3Bu6q6uTKX0qI69+EuVcYhyPsTV5fjtoRuX2QpggO7ANsF36eWnme8b3xVbR
ExJUyqi+PhZexSnvjbHFjDrWI+TMPoaK4fWQr2vVVD+zUyXDNrSX6DVp+/yvk0chaxPBuyAI2Cb0
vbyxfMORwMgqrSXR8HWavdjkDULE1wwbN2ndKspfqzv3XZfvOdAo1wq1IPmiZZxQ+PrWrusXnynC
gm7TY4qcz0N9EQmNwks5cfp5M0I4piNO8Ng2Ccxkd7G09eYio6Buyrz4FFQVDvB+8JyDXTFekGCT
+5VJatYarhnJ4ErGxoI25A7xH9lnBCbaPqqsJslPtlNZ3043gfsMF84H5Rg2Fc5yR5oLTSZxqPf1
JKJf9rJ8J4b5jVKsu3PFOTal6V2e++bBMcTQ+o2YCJvwbg2yW/92g+nYywbPeJjd1/7wkXKTMyg0
KdFXdQKHJVWgOQzs303UNGW5RmRVPSoEUvEWzRmnHoX2gVATomDtFB3M4GQtuTlRvbfiEsCpN5c1
fydP+CiOAhcOuv/DhC7d6Zb0DaWmbTJUUCqyEZZ8AQGapoBJIBHBK2khaMm0wik/axIj6BfWjgl+
Qj9G14B2cl+2Vv8rE1Z8DOso7gD1Q80fbLvlAUL7QJ8LRaw18YXvG9kQ8rtzbjKD1HSq8f/ju9nl
ycyAeOEiiaRvNgubCoBZcilfxpq2c+OVE/liJAjfL661XIKwcZi8YzOG0NpYrGGJGUgonhh1sQJ1
WfisSm6+YGvSPjt2cUV5zr+T245Dmj1x2cp1MaBKoReJD9C6HfgUchq3MVqSHZM9Ac9rcp8mNok7
HBPsgHwXzZVRnyNRiKAuqILWOUxfQou7/n2p0ulgOU1B4RBUEyFyonl3BsW6sqld/10rgTTQ13N5
30cqO0/S8Dmo9yL2WrTK8SDHjRjlhW+bw7mrM65hVS/HlNnq/1VjiYj2n1wRKCwR5niSYGcnoO0N
/kXtXddD7466xlF0U88vgcbaN5UecFqG7+h4XEoEzqxbw9n70XGegv6LnbzPrrfvNH6YkAb4MEUR
MX+tqdCzchqaS8jSkWosM1W+WnpnsDdN0SfiT9nPLGDyoS6nf5cL/7ccfP+5N++ffb//4//NSPz/
UwT5zQPCJfwnbe0t5/z/SCG/fIkiFT9J+iW6bvhPrMT89H9YicN/825qW2LlaA4DO8C+8u/GPz/8
N35TYHsW/7wlfqHF/V9WYuffbjnjPrQDgmT+HVz9H8Y/XMYKzjX/ChsD7Y//37MSA7P+59v1f9Op
/8VVE9ozusZKZIe6dtN95KFmq0QKZpFN6yfq7mhlbHp3JabyIOvU2ttk3NJLpjBW7MJujqw4l1XO
6+fL53Y/aWniN+XW6hQvxXs2dZ9maDsY/D4wwqp88TSyMxVwgxu0tCuVlJggOG7R2gmM9ElW7NFN
npKk8J8SDFrUg6FRuPCCRxZu010R9vmbynP3XdN51ptxpkYa+fD3bVV8kscVrIPFQaAcNdHOtQmg
YIvzbKkvuygpF63bLDXtoDy27rqyp25jdR0JII6s76soQWPcRIat89yi/an4lDP/NfMPMf2otIqe
E6JSxWpkP3I3zZ73yUjMPsU5W4Gm9dtNLSHez91c3vVFXcWbymFsyVu6/uNkbn3IGMkfauHrczNX
1Q9LwGinFy9+iSzLf/N79lkTNhsycnJ9EnhYDlWcOte2np1t59moq4t8OCUWUQKWP3MSh5L/mfM6
YOrpsaz1KY08HTDtiHoWXjbRBisi6uKHKa5ygsDd8RgpFgrO1Aw/nSNMwFJN+cUqCdCr2VJPp5Yv
81SX0tuqsHP2rlv1GePVIrsfEYndE3BFtEqk2eanivDwIu/lLvEI/3F0Xd27vWfTEcrswQv0+GtI
xwbJbeQ/eVkSMo8qxB3um/F1rovipGsG/UnSauLo2RwtTZ0/hKb9n+ydyW7lSJqlXyXR62aCRjNO
i97w8g6a3eXyQb4hfJA4zzPfppf9HPVi/VEekSFdV0ilXHUVGiiggPCUTJxs+P9zvgN10FLluQoM
lqRKDJaXdxzruhDh3FhGEUYZrNtsGlAiWlrnY6pF9WDSaVfOIrBzo1HYplEy657e6KiH4w6Fv/yY
a2S/tXRdP42DTL6HVEQvzHh47+QVmvMGl3vsxs6V3QRYnJIOiidNgwOFBnAxc3tn5gFsVBUVKBeM
8fAwbbxpkv3PzaDPT8X/D9qkxa/5E5PD3zMYzr/R9X4asfjXj/2aOB39nwYgBaxX8tc893jidCW2
H1T8yPvxNmGL/nPi1AlUpra3ult48+Wai/jnxKn/07RtS7jm+kkYUn+TYxrX2DMTJ/5ZsZo5Hplo
Wlym6VBzIMPVQS2grcjwIsaqSOOTooKUVU1rg63fq1ncTsQ0rnLac1qHJ+aAiz9IcwKMZHkLOgSD
6HRrleEXavUkz586xtdobtU+6d8bDTF8g8jvg3y50Yz5S7SMN7h2is3gLvBOSIhSXWVtwpbTfSuj
S7aGJ7haKZgn0c7t3Mt+bNeyfLrPKo4GkV2kPtaa3ajN31SUoOItmUAIGFyqhrAgVFRLdr+WdMMy
Pg+G+WvWiQOl4sVbxI3R0mCSIoDa6OgHCwURH+F10QzXoWi+RK31Y+rU7azHd70bsTz060bZ+EzE
2KEnVxJN1XdOsJMn12zcYLL3em9fJQ56cexOZRV9mGr+ihbRWYtjyKHV4ZcsvWWGxgsNoT+bzV0r
x+sMWcAFN4veB9IO970xFb3voFrdlHl5MbuwLmO6qCC0kSMbkbWb6+FSJ3LGc2ghEO8e/qzwR3lK
X/xI0derYvJtNZaxVawb1BDRkMRLfgfq6WtzoihoZuNDrtF7ZykB9FqXrpaKEyuVe023o4+pu2zc
2L1tAjb5gYFowW4ui1hna1ylrr+QU7Sd5xluv9UdwjmF8qB3N/aC6wn/5QDwj+DgfY3xeR/39Cgj
s4sPNeczfchhJLr9cLWEjflzoj/tJfJHNNXOoY1mImEnqR3cIIAZOsABrPR3bttom8roYs51HB+d
mRJXYmdQtgKjPij8cLhKUus+SsvtkMzu5f+fyZg9/n4O8741//F/4ieZ8IIf+DV7mUxE9BmwKeIE
twzH/dfsxb+s7CmcqMxEMA8U//LH7GVYbPtgOuAB0112hjqotz9mL0JJ2OqBUQIDoUx6J+ItvIdj
C6WkXK/w4cOpYR8JduDIBmZqpuTVmImCiJx+lyT5fZkn8beEU835UlOWlAmx4ikKtX0RTOGhL2tr
h/Q83OkzSmIpR/WKgf0oJgWDN3+SwV9CMYL/h63z6bxKmWPUAFBCY62WHn5N0runbtN30xaJJBkV
Uxx801Q9sEZjXNwsVUYwI9KKDUInch7MPvpqkj35DrnbWpCe/UCN8kMwL4hS02pUnwRN8Y2GTuIW
dS7i+n4kLnWiRtHb8ZVYqulLkypMChSg7E9GiHKktQdtP9tdrBNOqoHZSqz1jN+FgQsWQ9of5sUE
zh4k46a10hjmVWFIJvwBEXgfFSk1J9se7jKn6pQHOwCujWGN872QhLaRUJhPRCG5s/V1pm/kUf5H
LfPojXz369j5j6LPCTUvuvZ//Y8jAtmvu8qB1FLKZADHOvLoOzRNEo1MXL+2+60A5mNw1cgMMkS5
BLFpwcWQ/xSV2A/ZAOjna5GTpxVd17giCj3cIU8Omp1t7+JVJ5/Qmsh6j4KmV/Gf47bdBGnsOyjM
ahT3qtQuXv7znx5O/vjr8VNgD13X9GMqxlKnXRkmbeOrNAx9x+qIC6WB9+ugyyk1vCufuUnrm/Xo
xP7w5lkWWV5kf5vCObbFCnuJAQlkEMJnEGuayTMtgvd9fp7ZGGQRIdDnj8tXnMIPALEno5IQTZSB
bnJ5eIblinV8tI8IZdMmldVBvSzqfFupXD8f87ljtYn16ZtpJPKOTybBMyLC8r3KpYUnK9GjH1WZ
5+dmPJfnmVQGcTc6MWnELGvnemIkFCZF+jGi7e7XzZjuJ2vGfpg4oXrt1WKX9fS2cQFMb65E8iMM
0zm6AGaWxZzDtPEJep6QOY9kxKDB3CwLkj0jscod3TFA8kMAT17v0U/Okg9Qr2xch850YrYRdH4t
yraTVda0wBE4LVJL/Xw04YFmzelaes2hhGzyGpdSTj3oAsjEiEbSlXur0q+7ZS6uUsRcfk9+6ysX
yNz99PpMfbWaw+WB2uUyUz59QCYmc/7sEQzVoJqD0ZD0GzsDdT91LwwLSdOyvDLiEShAAhyDOCZW
MKHr2I5+NAVmuDhIWWZEOhE3c00k68wk5af0FvJWvmI6Fk83sHxcjAYgQFJIcNgTH2MeyjTVm1aB
2TJ1a5N1ZreraGUTqRrT4swlTGTKml75jh2fQ5hqPN2/8nH/9t2ZOmuZ4Gp1XiPjeG7qA60h2zms
VxMx6rsyJ96iz4OTzF6CTdCaMHtnAxZ+0eCMrWt3U0p6eLVpYxLumwHUCZYcHZmNX9rdzpXdzTIg
MlCcODcax1PfiBQnSRqSnsxxhBdONPLbLAl/sW7JJNbNm3x6rxzK0N0IwCAvUqqqoEG24+CG1zgq
nRuEvOD+gyrd2gllgQWJz9acIrpcYD9KRNm0eSfmjmg06TdiZUI0mZWf4ogcUVFWIIFtHt2ULtMv
LMqbTo7/1fB8K97j7zdUFGCq5u5xMW393//aT0ky3nhNSY5kBcU2bfLt/Cqjrdg9KJDU0IQJ0wh2
6L/2U9L8pwWIj9cMUx7+eosf+vM0+JAZpyjTCjZckLXeFPJ2PJkbfCKOo0CzsH0xoHyt39qjybx0
1SDaIIbtPixodDN3xGEC74iU6sHJ+g/o6If3WtqIc7dSwfeR9QbjjBLN9ymxAo3aNU1tO1fVx0RM
tJg7ba0Km1b1hXx6Ij6x29qw3pOuQiYzxFGxKwywe7tHt/v1hZCrwJHPfM79MpFxWkczelNBF9Qb
TWxMMRNtENPsAxNlbpJFUeKyw22bw2FO+tu3Dwv77AGABujsmFXiIgmmXuaKzRyC01GBz6VRk8IV
NS2n1TBcjA1S/pfHXKvwj1bfh0t9PKbx9IFN06jJqlvH1IGTB5VJgFyQeHVtfH15IGP9TccjcTeV
YVCu4L092oHpDVHoWkWPMWZDzlJWGjlhJ0Ma4RMtBu2mm111lkczO1JkmAmNX52O2dKT7zDFoXWm
aaV5cNb2iTfQEgGeFUnqXvByyDTAqfFNN3PaWTiFaaME8F7fVRCT6IyIIc38ly/m4TM7vhrBXoW6
qMNHSCXl6X0TfaGMokyWDXXxMPOnBGWRh3ECIogUYtoq5CLCq525gn6/ZJrytLxevrhLZaPyGk3i
vsZBXARIC8ddI/qJeTSshzv0QnwxKXpmwkZsLcCLi5a1xyFCM88TD5dorFdLMHN60qUVVrYFFTrp
glWJWjlY79K43i83HPEKBdxEVax99Ozh1rbrXY7X+12nc7haN9fHMGoj+TS6EwBlV06ooxKUGWD3
KFd3c1JyXF+YOspTUzollYqpn0gC70vNFxhr7hV68BFrXdyLbTQq9ol01uR9ikRS88YcUSGbGg1V
/GAEqt5Ucggm1PTwUM7bqJn45flUdJu8bSYOXHViEWSmJGUbMlcNsSXsMuK5zrIL/NSACfCBesBp
TQtom4jCGE7HIgnoOi6TuQVnaVQeit/pc2HaZUzzbJWZuGF/nTX9co1kybwBshnNF5Gw6xZDlEth
pQuy/JodVnkSTWAgd+bSjstPc8nzZTtO6Li8ynan6XKiahV6JnAmAmyGdr4unXIJ8bfNLu912wXh
3iKY2PQyhSJiM3dqtZB1pq1t+h6vjO+ELSkwJpV7Lw9jGvApjq5dG0+zsWsLlPpmxMHIi9uBRqoE
/ptiPjXHGyOYm1PAJHm+56d4Q1AgGMum7nJK3Zy+2g+cyMIJO11o3EfBqrpkKpZ3tHRNsmISAwVt
lw79N6Cs4yfYfThW+pgHnYV1TuwK/ha0E+zP8R7Sj/WnYaibs5ynNm3YM2TzNogq3F8p1fm1e2FB
FOUs/KVd5+chrqd6Y62ztrXO3+PDVF6sszr+KyZ4Z53rg3XWb9f5HxxI9+F/5rPJsaZuOHy6mrsF
dWVtp1CPhQdKBQGn0ifNwfep032RiP5usN8BWH3tQz6elYBKkohqW5y4FV/0uvl9tGDBdEAtTY+Z
7Gz7qpD5TyeZkRE6nEPLPj6ferrKtmHcVz0tE7dD8EmtUJnEMAfhcD0v86HOild2pOuG+slMyd8E
4oxFlIMq6+nRTPnXjYlbmys2Hi7eSanKE/3MPTEf7k/WaREzzHrb5vUGPtyYN+2q/nP1+P9qey+2
2o/ekd86mufx3Y+ouyva7u6oprX+3K9NGK1MCaSSUzKLNdjvtbr+axPm/hNguyNcSjgQ1XmGnOT/
KGo9kEppZuqKvRmVd5sF8o9NGP+km/BGHerxuqXT8HxLUeuBo/bo/eGwJta+O7HijEPB42j70usj
ffmGSIvKyBu/t+b2bOnUFU4uIrwCPN+hmcnLyMRF16maYIppsTl9z6mv6711AwOIoMFC9RdLSRU+
XYAzdOF3rM1fnJyCqoFxYpNb5pWLY4PmG760Lj0Ha+Rpcdp8Tq3R9UDtGCdpZVNxTqq587KG9ayC
/QSUGaYOETx5eY/HlwS8EmbAhG5xE2v98lGDMYCZ07BPqiRDDGSblleEq9/UyXBu1C2ZwUjnfAoA
79gRDJ6jj2BCBLsCKZN43xUFdX9RRPugTuxrVffq19r/pi/j+R7Uf3c5AC/s3x9admQhJN/+8fPu
H/tvy7fHhxegun9+OOvpxWJK+6OqS7Xkzw+Hf1m/KA4hUEoRHTw+vYh/mpxe+Nw4uAiBDuBfHw48
cY4ZnJyBqUKpNEnweQNPXPJ3PZl4qUXb0AIfyIh01qx1Yn60GDAnWHZQoe1uzYwczF6zi8th7TJT
dQmkPZ1qgSwysFLuSWsQTzryn2zLbA4NldnJFzApgSAR3XnRwnU7M2tXm7Gs5ANgRbm0Xj9NyVUr
8aY1URES2jqxXSO4YMn9sp807arV2/QkyLAPb+YiNpM9DrUI14QlwkNn9CExx0XJ4j8vbfnrzPOm
1/q/6YQv2Jz//Yt70vzH/37avFj/978memvVnxgPpUmDdRib0J/vq1Irx9rmtGZKnNsPs/mfvVcX
aD4NTaCMmOT5cebfv7oXukkbhPVB//Vjb3lfjwtzJpMfDj9O2ha8PFRyR6/rkiCkB3CyzVMMN6dD
a8RnUdKK4DA5gyQfrsQEhv4w7HTNe3SL3v1aTB7X0/lOH38pkBdgx7h0fcF0U5d+wEk//lLqBYoc
WOwV3pH4WpHMN6MaSIAddKhaL491fJmUHqEFWYiCrZXWaK5f7aOxmO2FmbLFprSUY9Zp5c94bKbd
koXWZ1F31WUUJuP5vzGmYCxpGbTIj0vhppai9Ec+6ztqlp4tp/pO66Lws1al2mVaV9eITNQrY66P
69GyLdfrRNEkFEV+2vprN//xdZp9Z+utomGjqhCqbtAlEjaUNAh7Kib83Q3l75ev8rkRKRUJd530
bPYeT0cc53ZpMkA4vjnW6ZnU6+TMshdjp0Ne+USiQr9/83hrrX8Nf+B1dY5ByS1QHAQq9UyRPDyL
hnTjDFF02WAkPZE6tpKXR3vmvQHyQnAJvG1gs8dV5KZ12zieDHKW0jrk0DpfCS2D3dRrKBDNg3Si
Dy8PeNyl4QG6vKMrxRe+vTqu36BODB2807MfG9bHdkD9beICeOUePjeIpQPxBEgq1iigp8/M0CZw
5m0z+0tA7ovfgivrvaV0nJOXL+b3u4fUlAmOGydocOhHlbwaQyFmRTH74dgs5Opiio2vcGUb4a4H
h8SBjVM0VYwE8Yb5a4v1t42o47GZVldZi7CZPc21LXV0jXmSF3UEAWgYZjhmYdV9FNGg74JW1CAH
8UwtBTf6lXnm+M6uo7q0lJWCjMzjO+o6LOkS2FEYLVT4iyD3lRVgvY4wgiy7l2/tbwMxkzGBAh8V
vCts+p9eXqdZTRnZ5uJ3Nrke2EWK90au16/ggZ8bxX1g6KP/4e0/Wh1sB46TZoKsyx0xf00Tt+Xk
GEbCeuNnBk/aRqDE0YUveh3o6dWgd67CpAwW3wTr8BNDP4EipsgxEOf9GUZNe0PTrQtfeVjHgQW8
FWvfnkLtWoHTSQd5OqzTB1mIhWpA/bavAK06NCZa8ukMecDDSw3C3QZVvydB4JWRf3s5FQ45eh8U
DOiJ8Y08HVj1M36ltJ3pJEtEkKnEKOSUcOIcKFDbUJUxwcez6N69/NIcr7gcJw3YknQyYQdQeTwa
FmHjMKK00v0AJbUFTxCiDor5AMn7JitAzr+15cx4JtoxWn7A/Jlqnl5mXjajXsMVg+5XCz+zyvIQ
uGnyyqfw21Vx1jXoO1BHRb5GnNDTUcYicqY+RLg9Q4A8BQDcf8oxnrwbGzO4fuMNZCjExGgqbM7Y
fOFPh8IiXI7TEjm+jPB+LY2L4dGOxhgWVsdK8cpb8tvXx2jsCnW60ezROI8/Ha1XU97F9Nn9FvjE
SdM5Kwl0at4WCUAzh1HA0/MB0rQnzO3pKFWcRKa2YKnn2GL/KEB6/FAJ1mMvo3Lnv/3+8fWgx6E9
YqOleDpWN9n0JzLLxjkUZNt6bOMLE2LlKRjN+ZV3/dmbR0cWsQOdAvQOT4cK7XRJrIWbZ4RJhbtN
tZsFa/5bJ8j15vE9kduwgtsd4+koRmu6I65Yx8/tobwZigp/X5gUrzyi4z3WwyN6NMrRtViwC1qJ
c8jH1qmdUbSG/ibBocGFJfCUrv/Hlx/T75Kmh8vi2GmsZwzzmEWPlyuAb8HNa6xu/FhVSfxhRFx3
lsYzmFC4tqsg2tiRkaefNlLrfcrC0l/wGvpJau70cEhPX/6T1jfj8cb24RawBTMUy4PNDvfpjY6o
A9nAiXlL2yHfaUI053kp7F3L579p9P6nPjbGp5fHXL/m38Y0V+sQy5JiC/h0zD4vlnLKBZQYoJbw
zs1l7+Ku3Gd2r32C2nodIqa/AB1hH14e+LkZDTks2HuDujBrxdOBoyaA3ZaDp5H1IA+iymD+9sMK
0tbtVw4M6xT8+zX+NdTRFO0USxaPC9fYRyOSyUhcGz2R5FEBWVrI/OC0+vKhjjV8nBJN+8vX+ew3
Sj+PWqaykMMdDV6ijad3yEOlskdHy8WHPLdu8e9MOn+NclwKr8PZikaghf4ih+lM9Sh2C9epNtAb
mlf2Mc9e0DplMyM8xGw+fXBwNLSaTRMPznCHfQGi7atd9q+dEZ59L4EasaS67GGOzwgaTRfogtw2
aFLFqSsX+3QIxvDzRADJt1KYxSlHeXPv1Mp45VY+P7IDe4TQgvUFfXp9kVPAnTIYORtTAQ61JvLO
Ami6M/syOoUV3fiWFS+7sRnSH29/V9jtsj/kk4Dcc7QYLrFO81IbGFrGRM1hWzmNjSl8ZeZ77st7
PMrRNINjfdRlSylbq0Syo7KmNrVokedNbv9L4/u3B5Tn3pXHQx0tHUCBctuhgegX9tCeJHUSYBnt
X2tOPbd0EIZGLjknSxpU678/KnzYhd6WlcEFoWB2fWGoYdO6bMYEygdMxk7ZvvKKPHsHHw14tMTr
stHRXRu2X1tZ9qPAUUJ5P4s/tSNUu7e/ElSuMCmgGGE3cfSwanR4/eSyLA5NI3/YzTCfNGRjvbLE
P3dBFFLQvNAUIZlp/fdHd7BuVVSHJt90qlxcV7oIzozKzZFzOtH25Qt6dihD0vrhTG5QpX46VBPp
YVQBuKdzAqQpzrXyp02j99AHUff+5aGee/solbsE1a2dwuP3gt7y0nAesP2ORKGNXtXVFuVD+srL
8PwoaIz0VSLNJvbpBTluShOsCWnBogrZ0QWrzudy7E/+nWv5a5SjWQnEC0cYjSc0N1Cdl3DQtrEs
839rFKSEVBJJo3nomD1+DwJHjyfcyH5Zg8Nv58nwBHSpV16B5+4YiBELCSgbZc7DT+9YOgSLWnKu
hUOy8lwjzJnboQe+fMeeedGot7LqIhdcmylHo7SG2ffJWAnfTZIVETAhHsGPaBIlD6XffeU7/X00
vgo2/atKfi1YHM1BgFTTPg1WDQHiJGMTNchMcKtZMjvXSxNSwssX9/sthNpBNBUNIlQ1PKqnt1DA
VJp1PSJlsMnFjq1UAyPHkd7LozxzUSb4CrajCLzW2vnTUVqnR/1FxdEvuxoyeG1XEs5MQ8Axip00
Td/8XhAPJSlRUEczmSGO7uGQ12wpUK74ZaybP6ltzYr2DsC2V57Vw9/9dENIFtRajkdjBQvu2DpQ
4ZmAjOiY/jLM6fg9KGoLHLCwNX0+Sd25w9TptEqmn9VsK9xHgxyxhOYGes7ECDhLcBbgX66pdxvx
rnQyp6aXmoJRgELmJoS7KQExDX5FZGyDFvbbZhhEI/dvfTyr1li31wR0DB7HZ+cQIFTZgYv27Z5v
FtW9OZCbIBVklyktyuuXRzteZcn7tC3qqciI0NbT63n6MvDEFs49iGzX4A2Y2LmW3vZ1VGbkUi8q
2zaBVNUbX0DGdA0HMYAUq0nvuHgFeTEus0K5CHAJnjqrRikRITlyZXf15HO9MtzxV4W+Ze1m4qGm
kEP5yHh6iaYbT7WbjgG1nMimEKFb6raxBuOVmen3O7kqJleBH/eRVu3RMJpTgG3tImAD2Zorb2WV
fTfnieGFZlB9NdNejP7Lz+73CyNLbv0/1nhqEsfSdIrAI2ViI+BDHptD1RbJSTWSZfPyKGtDjTv0
+MviOMevV1iE8GBwG49njGZsCxpA5XY0siL9lkFHrA9Q1ZvmOjYQi+3CWl+p8nPQf8HCPfpRb6RX
WZM7V+EgJ8SM0SKBYc1uoflhGXUf6iQNviEw02LU0gDJmQ3LL0saotsTN1iECZYw7MABQRZIyVvp
BpciZ2duAal4x0Y3w39D5eVTtNREZsRL8gFMZXutGS5pXYvAonSW6EtVnY1gEn1Y+V10mHuoM5tU
iPkSfIuJ5BDY7Y3Z9eNeBrEibIDpbxvbiUlOtNsg967nS82o7yqA80g5+kUHWx2Jn3lSo1AVbfJV
zG57VrV29m7UBMuqVjbRDZFt+c6WmBID/hKvcZAxKnP+noJxiAGezt0HnDdryMWwJspOCXQ5wBma
DcgRVWC8QoPDah+CVQNRuuQOxKplgIeBg2ikXKeWgzXmzlndaTkmP2lnm0hb877NbrnMwVpsbbNv
4JfCBvPmptbXoBV9hm/eg/hSCnJ6l+Io9SRuk2Sr2swh9ixoL2aQNQl4rUK/tYNh+pSAD9ohISSq
yGx1b6wStweYFsk7ZQwGlFBNgx4T9fHoNSUL4xAa3SGJ2O9+6ipbC9ckqPVOkUtkX0bgvaMN4kHY
MTnYGWdHLiG+FieOTPuzlNloeqVb65/GleUxIqQnnwg2YE5Ujii/AfJCrJ+2hFLgSS3OkE6G/Y0m
shKtWoNoHKp3WdJdhNbrtJbwUOxX412+2JF414b8oC8bw7qyZ+GCkXXzluLkkioKBpNlwCkGpQr5
dewycVHD1RjAKDXVIQgz1WzrrKuQ4ZUIk408ENZZqJPSjbAfjM1VzaRj7u3cjPWfQ5/H1Q6qm/05
lRH8f4M45W3vhPlnoMPXAjCvP5d9+4XgOjv34ArYPVkLSSVBQjLdbqahdH8sokvfzVW/IMLIIrFB
9ZlejJoBphv3gdooPevm902LPIvZrLJGn6Inysy6iENUkMW4clO6eJ7DAwac0URLmli1CQcmtgVc
vzpVc3WiAGbmuyJ2s8uwxD0LJ25qgdvVbXXZtQy2GS0ElF5NCEXmE5vVpZuSdXcmgCYmY/a65BhD
rWUC5Th9lP0k+I5GYp82SYYdEuZsPUfXLJB9sjOMcTG3tptUybWFsJQve0QQRspNqLKhvHLrRMsv
w67VCObhdhjdZjLDtgdS4yDKdlM7VbBamvZTPTpEJNmtq4VfCz0t5MGGbYC1CPA0Bhmng9OJHnXV
5rZj63oqnPWIbmeVI7HSY9olg90ug++WQGw9ze4GfjH60mBnO21iwwcMofgjTkRDGqe1i3MDseIO
bC8BgKNeJOWumJ3qnTPwJe2Ic1vehUBPCz+whoIW0zRz1JJ1aP3MA6jzG81Gz+kj0ZVil4Pcp+tb
j3gnq3Beeaw4i8Ai6/BptlGbgugONehImnRBPoBcC4U3ZlN0FVfESnlOU1Qon3WDyCpgR0Aca232
S9Eqi2QMOvKRWGLpO+OYnvRpa01nlTu7X8KG1c9Hmro4/jInU8x+JsywMRbJ6PrwDpbvY5LqclMV
znBL2Fpq71Ui6K9oZRt+szBoKZ9AECiTS4TEwauTOOHvFWn02Wq0Gr10PY7alu6+Fu8wX077Ec1v
tNFJSVReN5VWTuqMXndeKOv5DHzUUGyakAYV1nRs9NtKb7GIVaHMjWkLpH0ijIqMZvvEHsVokTou
qdHyDuQCFmTaOgdC6drMdzuNYARCFKbRV2oyPkdh7SKCk/G04CYLEqLOimG+15FIRCeDU6XTbohC
69wFdFl6g1npxlY6k3hn1NUcb0SzkHoYd5F9Tz6ce8muSapDBL7t1rK6RT+V4NdpdU2JmxxUhUp5
05cFUwhoQnFXjfFAqFJuVreGzd5z07tzUZPJQnjAbrLBNy1u56BUJ+OzOnSsGu/RiBurBhCM6qZZ
Mjl6ZmC7waarA+c8oGXzU0tLGwCGGEcFQb1ryZwDxFntBUwQgH49JHberw5XJEuw2IpFcAWVnEFM
YflslVd2Kkv20dDI91GZJOYuqjWA0PVYTj9LUIO956CQjPwey3q3A/cRAXENp9HeVLmtMo/ekAvR
0GhHmoyKjFLiyfT+q+Q3EsoxBdkICHGS3TZqWu1Wb5T8OmYxBeAhz+WXROWpyR1t03QvaCsfWnMN
NhD1tL5MOQ4+TwdgeS7Iz8sIIGuCu1pTU+rZ5ljantsAAt3UoAzbXUqNw4D4EfdXjsis2rNLjTIG
Rbu23KpZZeAVKco6myLCFO+3eO4/dvGS6X6TyxQcmBzrfmeqcfq+BMzTl5YR9R+DhZDanZtG41dl
L+l52mW64al4NRZ0RZjfkeHDZFp1XeS+L61xSTZOrBE7KeY2z4A6dGMJ/WECZlzqEUvboNU8QDd3
R5CgQ2pre6hOOabaIoECNgPpK3c9N5tcp3TmEkcRVsDxpwx6dEPn/IcJq0Se1XYJWK0qCiCSgHMX
kDg6IDpQqxlpeXxdcbzJJq13SNNjigXtKKOWSQCMHb4ZUV5GQ5AaOCk0DQrcEocuBwkSSA4NwMBd
2ZQ5cFx3bPov8Mti82SoyFfx5xYa57egnxOxXZTRppdlsdCmhygfVfMW48RY+FFI2vf7pTaXtMcr
XEbJd9uALvizmzQroPJox322Zw0EJfgRSLAslq+wEMZA94e5LGn34y4YjWA3mF0TiG0wNWPFSV4T
8KwtULUmEIg+BzFjhgLn615kJDrfl5Zm8c135H3FP+MsMtIvNv6H1and58yTNnsS28vJ9Ei8yQZG
s6tya553WRE3gW92adt7cZh31VVgZIS/o4qx1hmenJigVdkd03UXbu26qfpNFUULnoucKhTO7Lo0
vAau5V2bEOXnlVBDV/K7kjtlLua+oNGQ7YBYMrF2Pf/F5yM2LnK6OqypkAtNTzLvhZuiYh900Sii
EnczUuJbxe/Wtg7JEntZd8O41/KuK32nYU/q5b25pqjk0/g+SzpI0PDUtS+gh/gWFJS+ktBq3DPb
McdZ4O5qWP5g5fSw+1DKPOmxouTJvMk1px922ZKEgH7hiZ70JaGJH5tmiMgqc1TlfAaD16wENTv+
NqACBJabdix+4DIXd5fyIORmBBfcbMZldj5MWVeQwZAlZrWJSLkPduEU9WSHGYHTA80oRLJ1jMG9
Duu5vjQqKzHPNOCoZ+hlrMmj5RjdklAvb5OkKKMb4FNpvQcwklxFU7uC8eq4O23mcQQG5zoSI7ab
JewYqdLc2tlEpJFBuSLENCTKhPtNCtlOV0RxFHOb3Yt0jRHL2xaG74AxmZ2zxOruq8SerkmfKb4z
Kxo3eSHI4jGNgAgxUkoS20NvYdFvXaxxUxRddL/qK4DupUb/c9ZaCJVa5FDdDKq5Osz474ItCjhQ
KSXLvkedRofPlnbDO/CBDnziUgR3iWERPTJWFjv3eibXeXJYzQjCq5tzYnDnYtNrBgtz2YG0BnQu
mlPU2+wKh1ba1S5jVdhpKeUiX4pEovJ2ZaUAGy316OnLHLCTtCuQywH8dN6Zguy2oC1+CBDUmySc
721SqE87BPmQlcblfW/074g9S/1M74FN0zpja9M2TkiWZFC27yK+85tqnOJ7yE5Gf0JqFZhfuyd6
Ko8wM7I5EMWGZbCFhTC0O3op2i5JQyC9sl7y73021AAK1YeJ8w8paR2bIs/sY8eGX0fwJZaaAt16
u/h44WoHg60B3piQVt1nG84RZoBvCwAsuAZDqOOCw8F+7gTaCbkzkT/C9rxRBEKfL2lTbRpYzxcO
MXc7Y3bdTy59R0iGpYDVQJythwdAu4F3r93mKi0+QLvSdrHRqJvGGIf3oHSNxAvc+GuBAZOz54L/
y5sSDq3r42rICnMWMFvC3McBJM+Qt+dz6LTjB+JyFiC+y3CpTHKji7phL6XhHbLM/GaZioPoqxyJ
SrecG4M1bIAy5iBjlxnAqo4JlB3P6gRN1OcYwPJBQNv4Aq1s2hKL5W7UWEN1DSbnAjNTXPJOGoHp
aQGXBVv9Q2uzFuInVqfjHHcnEYVrb+r0c9gOZ3ah9p09zx6q1M4rAlWyDFLhcy1ADeko4Dy0sfGZ
rBmIruWUEhAwGbcLYnQKf1nyqShwUXtWqNtXwK4HsiCcMzJUio8r74u/HbwDprzmLAA6rNGEuZ+H
tj4Zh/iLm6voUupavqkUEcxVTJLslJna50iX9fncmMWNY6rueta62doNKsg4qI6GflAZdFZ9Ti7k
MsidTO1bwigAH8/6Cd2l8nPTU81dsiLZGthgPQJW2jPOnvFMt1V3b8k2sMl5mAIC8loImipvnMMS
EnE6j2V8gkTPOsvafLl3HI2Q9xq8+5gase9yel5G/atVWdp15qYBANxOO0viKD7EFVUI2J1xshGQ
NEsyBt6pTMQ3cWy19Wbo04tomjTCQ9zpwMfHHDbMdz0CjR3rDlD9xOq/UIaC49CnnRf8X/bOYzly
JFvT73L3KIMWi9kAoRgUSTLJVBtYSgfgEA7hUE8/H5AtKrPvnbaa3Yz1soyVFBEI93N+GfbyayrF
em1gG6kkaz7XzF0sFE4Q7+nhPfF1txOVvp8NHCEvCH3ta01Z1bFNtxSyxfd5jUOT0FTVjifKHJoy
SV2jdAiW7opTwS4f93xkbhBfPa1RF926I0JXemVqCpDXmge4lpN9zPzRPyj42KtZUw+EoP46lrR3
uX4jb7X03rmpYzyuoTUTqumqW8/MTJ7HdW7e+5kKHlDhPIvaD75Xhcud4AvnMaDLbnD795q/4TNb
R9MllVc2n2ZKBrYktoIAOVn0b0m+Ha7lmncXx5wey1qTKUr+KG9om5IADQb+iAqDkcsdpo85NZeb
6XWl2DDNsQA6LCDcRw4NKZVC+xyz3zcpT3mVfrCcRWbsTsBjyUK5Az4de/CjGOfdeilVy1Wdz3LY
Cqa7uTsTBUf0ILObfib1yj+wg1rPo2jM+civ73VJVAMmHHSq5RK7bUkROeN7T40JafOsXiVJxw14
bawm1/mgvKpZCWf27S9osKtT5kZ9epJug9dx1dTxzCKqdQwqRH4nqU0TLSu8W2TcckRsze54F/nA
b+2oHLGSj57vnTF22uQfjvNWNywls1baSxysZA/4tIG59HUmNDWtD1lkUMyS8wy1sTQm0z25VQY+
7HWsR3GF3UgluXK0RQx7SBPW6vHixcYyk741ZSNV39LMxubgqzJ4NNLcDxNC8wLScENn+WgUNom6
BTZGOy4N4bxvDEEbBpQEzYKYKQdS9U1vuidLnYbXwqqib11j9F/8YRgeS5IrqNMwXJJaRk7tr8RJ
hvLAnVY5p6GLWh5M1HUiCYvA7o+537ivtTI42lBR5ji0DIIDaSKH+73XoCdLIodpK41hHYoO/VK2
xbHo/f5tPTa5H0fIMOjwcyW1ga4M7E9gWpqNo+oCJx6mYU5RzA4eONhUS+AnS4Te07C46T3hu5hL
argmMi7zYnqgjZnaYGpdqWGXfqteg2EBLq7XPn1P2cqsErNbcnFwGcF+6E5iFm2qUX1uyIGrbmaM
Oii7p9QO7g1n25VJDArXpG7SBv2wK7lobO5oO9aM/YR6pW37UY0hf0O1AJZGI4BRzEnLq2cLItfi
EG8yBbqzUu2BMJfwfqzL8Hltx6g7VbRV+YA6pMrSOMsKfgjI6zBv2nEVKzqDbjoVhE2UtLwNRXGy
9MgRmdcI+Q9oPIhei+rQx1JbdrSuNWZvXJbU++h4lZ0dPRrX5HECfR1QIJMOlSxLt2W4VWKg1Zxz
+53fOul3UXDzJIvf1s+Ei/fZnc0wh1NoI2iAesrwm4KRJO032AKsV5Glz+SahEFiUBuzgvUh0jka
uZOuicuq9VqOKQA2DyCpyiBLfnZE4NUQdw8+3FLWK8eZtDu349NpL448hWk04tHrWMYi6kOY2sOK
uLycBqeZOyNUNGkrk3IbWQXafmkoSBY/ikLK4ajLyu5vLLC2+3oRSr8118ZVZ4O07G0Tabfsj9rl
xTiFLC4KYKQZqwMJE1wgpjN63iFfld8kNNXkYUKpqnEbBFDeBbzNlATrgj3K6oraJLstpHVA4h2z
5ojcvjbPFmoHFg5ATawM7qa1rttj6nrDgyaej+o5p6S/Y84q62XUgQjOg17IAkdj5xY0Z6PJTVxB
VGk8dqxj17amlNA8tNmkBj+2Uldz+9C76L4OED+Scoe+bu8L9Dy+m2R2SYHpEpSQvyEdCT/apWTp
Ic2kyWPK/OgpFhVNChuOrZfXcCiN8lhz1gHT0oHGfgNh/djo0mQgbsvZiWmdIahmEJqygMifyvS+
XbzAikFDPVQ2BMr251rJHrk64nkbQZbqJ01k17QS676Q7tU8BgPnaOxSUREmFe236nGRVmfdm0tN
pFE0Dg3bSNVpE0jcIWnUR27NGjq1vE6pI6rgZh6jWqGlYFJ4v4AKjgc9MR2evAbxWR2n2ITMdzMJ
WKRgzzM8wG20BMV8Bb8ch8e+Vzl5MW1pj2+9PmSfOmrbMXgnqyov/HOTp137UpQetVm6NKbpKV0c
U/zo6AcwrhlaMHUNZw9JHwdL272dotFGkKYIoPnSZI7yqffCzaIraiddwyNjnQzWm54pl/yt2vJV
HfPJy9uHHKivqeJIZaNFwzjVF0QJzkpP1C9SS6gWi+Jhz/8x9O78xU8HyJQIhMNbDhGAgtmdNM5X
6QBUe3b2DqTLnDjKKmMlWreOUr8dY5ZAOl7jkhYH/zWapTNTOmxQMZ+XdLcdrJxICuo83GwRcMKu
wyLAJGVFV3cqDP8NuHlJMkPm9sRXt1YRMmwXFAbLB2NhjuqODguC8TwtpdXfNTZQUSKM1mB39Caa
plkql9ln0KthmWJAa2os8fR5RUv1chMsRzPojOBK6rVh0HS9OIqINWZAUb2r2nnS56CdR8Ztg7uc
n2LnGQ1bWHiM+RXBcZFRvVlUQ2Uk3RI107lPvSZ6rIphWW5TmlrFrc92n8eCaDZ5cGAIcoj9sStK
Lrdokhej7Ab1DCuV2ievlt74UPp2AwEf6VaFV+L2yYyMdV+H9Rs1NEH7ubYgud4updlWHvfdbCj1
kw7+jzPxvwg1/hMT+S9W9Ju++/y9/MVK+89gxS3TJ0S4jNuHUG1kLSio/hYEhJWWQzCCjEXqAuoD
D/t3a6LzB15ZF+EI8lSsdD5f+rs1Ees6ntcwJJ4EPvyv5mnvooY/Maao/ch1xCCxaQ0Jf/+dxHcz
cv+DYOiASOeiOFCpvX7o0qp7Cmd7/ZA2OmXnScf++xI46l1tG0t5EpM9BU9BlnUEyja0bx6XLRvw
sAJ6ntrM6AleTSvvwRoiriFKcF7GAm0hXTreqo5ENNfvTNmdA2hDOiZGB0ED3eWENNNY1qNYaIy2
OQEIYY13AyLFEFBRIHMnCmdaD4LFsjjMMjesU47b/Na1mp4MrsK+p01RA8bBFVLJ6lZFloz4LkBA
jKb97vZOP8ReNav6dqAfg/IXFu3obIBk0eVqVW7z1nZSW9yQ3UwtESrZ4Z6LL21uUgSzFjzvoGlo
cDTFOSKP9EpuqxUOyVDDIG4rKad8I31LXxyjIexm1kWInHwq2i+zrym/w6/kkQ1BTCw4LV55YEaE
+lfpjwN74NLLNsldk5qNUAEVJ2kVckVadMZxUKpyfGq7Ns0SgiWnc+HT5nmgiS6ioVTrPmcKNksX
AXUNKwi68q5XdVCd1UITDqtUQOIj9HYy5ivngk0R3Z1DFWF9iszJae5TR3+GDh2mC9mU9CDMldfB
OblhkB38Io8IMKMBqkiKzqGjZApIC38agDS/RUawPlcOsF0M85Ne6EW1PYJfc4pi0FTD2TaMUome
B9VwTKbhLZVttR8PlQDZUGlOw0mLF5YNJfcXO24aDzZnlmO1HuyJ5y6xg46/y2KiZYLv+FPBd0i0
SdYuj77jp2tovuwEGStVIZpv49jQjTEs0vjEeom4oQya5Rx0A4LkMgjlfRVxmiY0dxhfoyHrO8gs
bXaXCHTAPferF35Qo6uuUzESspYtk3AIHi/q+lELVTz0BaVEp0rnQ5ogAoE0MVPL+LEsxICT/Gkt
Z7fNlpntpE7V2WWkBVjL+xZyqUC9Sy/8XFvDV8rq0uoeRfxEc94gRAUQ0i31B2m2OjzgCW7TK0KQ
tQeuqSPzrNYg9c8syHqG3swAwmyLHqmNnaYSHTq3eC6cudFkLy61wSdnyJYrnV1ldrFtbitiHJRb
FxfLkNDmHX3c5PpIUPak8PLoGd1TXV2m2l5WeKLVVvWdI0nA+YYuPT/UQ+5dKHiuP+M+bcTBBNGy
WchaeqhkYbUvDU8CGcJzftcOUFJxFkzdGadzdFoRVCXRGFV/TS7KmYXlibt8i+6wsNX8plOuGrKb
DOQaCRNNf5ynjCLzaKFG3Uit/4vUuv9P7fbbTfQ/2+3v8kF/Bs/55Vrb/slPxz3Rv5su6pfGh5/X
mm3+EXlb/iQZEHtKCqq+v11rnv8HKioXCzPyBm6uTXn0t2vNc/4IuYWQ7WA94Qt/Kez893g7lIJY
iRF3WsSk7iayX4VUbuqVpVCeOgQYrqKDolCgiU2iwD4beBzlgXV4eV8yvb4Qa/WpNGlq5FEP5Gll
SrWOi0VX04FGqup27Auqw9e+IiLFgceDPB7FUB91znr7SNsJoS3zbMFud9DY7/70ij/+vIX/7N7H
aPCrnmmT9KIcxQvngFzhifvNpRL2IHCr0eGenNYsAjZsM30O18xdr+2EOxv0pYRksgHUAqyp33OF
KTERuL4EuEoumBeDnNNHeSvN5aOtxOtQdfmjnxLQmqwsSLczIumtOEEMz3AyyCjQxNE7PHtLKE8t
RHeWGFyz4oJAYG4vvb3JEyfT5M4rJiEA/9qm/IBLx7ySoAHODP4MXkFd5GQ/Em5WvXOXfIYihXzC
p7tyixHaPpRfVZhBN04iIE0sK5c0TSaz8ZEh5QOp6sWMMC9eBbTMsZ5CKMx8IYQOnsjBXExHj0WP
rDSWMck7oR4zZ5iou1QSPLEPYNBPvUgByyVv8t0MwPHkh2UuQA0rUx9lT65xMjY97bJD5Vv9xY+E
MZ10OHV3tW5p8/KoCoW9RotAUWVQqm9hHrTXdqXksOjCiqOvqLub0hu7j1wQnQvIJWhhMIwW4AjP
QR0keOvXSws8/NFbp+FxzAZHn2CGMJ5WYTg+hGugLeKc6yk72Ow+/tEqAwpmUYDMXIiL0IwVqVW8
qfLRCeH36vVbStXXQHru5PxoZRf1/BHl9GKVejSS0sns74JbL0soyM65Bo3iwcqGwn7TzLV9104+
5HyFEAn0it+4ckRnJiooTKgFc1pf8Mg603Pgo/Dh1qoW5zS3Xv/GrGi1j60JhVLcOKPt4JnKvbuw
x9WfMB+FMIEVoMvJggV/Vzd2+DWf0sVP/GyM5hsEL9wruOAoFON72J+Cqp4j3jZWt2NUdyx2dTYN
pFOYRXtYixF9iGEwTJ+ZFMeOmtli/TGpmcc4Agp1EybKhmYA09xqPXpNoaY7TtnnSVVZgFAFzH3x
B5+vuevaxPVIreRRWApkcyo89609jGeSOvyaysyFMudg3jg8Jy19AvHMrZGczPDWSPJ8KW948Lg+
J0C0s+FqU+IPM5oiKdd0ek8uWDcdWav0I0wDExslcsP7tLDCZ4uspunFsfviQ1Fuwog8nCHu25Ex
MGNlnJliOm0nXl372c1izGZPeo1SP4xWW18pLh0oOMjq5VIpIgPOYg3LH7W3DPdVIJsXH0kbLDHi
nJHDYyu2n8WtmXbTlwrRyJXcp2I9ixD8uQ7DjwOhyCQVZ0v6slC28iIzg8duatTwlRh+MnIirNIr
H2x0eFdbFfBcPfVj3ZE2YusLvd2jdTb6NvwQaT0Olyyb2Y8jpaopjqLRydFZzMER5QSCmyJlO04s
D6sUpGEaOEc5An/fLJ1yCEHrW8rThWUEP3pdWsXNyOt9CDPUW4QVUCtz7D3NzGx2HUZtg0ObukST
1p24b9oeCVkkeqZ5t+y/2J7s33u1qJmNSzO9irFuKU41A0rPkCBDTo+lEH3CVWS/DIbkU7z4k9aH
wBbo/aCgiO9ji0HsmNpNDbdfHovIdsVT41i9PFr8PDL9+qZWHJ7DUh4JVXY3DIGH5kBL1vBecqZG
BBcywoEf6blOsPEH/nGg4MC5NYOqOhIYGF0F/53CIqbyfb7QZ3HyqU904nlmE4/BsMRzFtFPkVgU
KsAh9HTSQREuimhfbyDj00WnAdlA95dHojCKv7jzZ8QzKHtz61Gk8KinDFSmjlEVV83Jl6pYDzXQ
ATiPtCp6Nr1BPOTd2g4X7NUpr1AwBeFdhboI3UxXTp9t4v9ekEG4VVKX0v9m68idjyYh6+Odz0le
ffPzbE3gI2w/Dtd0sPlhjgs+09nRejUMdA6kE5IteFCAx7dsiGF1ADiaP8tQWvc5C4BOOJHdr4Ti
UonLU019fBpxVoGOo9nU0WC/jXJ/uJ3Q+hMI7pQlD3lfPzV9E74JMmk/IfXrf3TAzV+msZ67kyTC
EeJ6gsNCUoO4lTFQ2hGfMIeP/5AOfncsObG3xsZMvCkqehyTBr0m3lqerli2qYC6VUP/eUHrFBxr
HfVNDLKbO0mnFItePgTDa+4GRRTPrAc87GOAOAXYZ6XFg1DT9hQu4/CpzUyiUDHHwPXbmcyxeiDo
/QqO580HqrGZzduG5P1D2JbuS54CKMZlNYzhFdSUNCqXz8cjhBzd2p4wyElopyVcQKAHjZJKedQI
CB6xQzBN/YCcKmdlGskFkHd2B3Q0dcPwQrtjNjCvT+kjYloLIt6h2zex2roLf1ol/oP1/Bfeiz8N
af+K9XSf5S8j8fa//xyJ3ZDmNKwqWwIaVltyif+B9IR/MBD7LhY63+T/8JCt/x3pCf7AQuHzBZym
1P9sXpF/Ij1YOTxgI4ZZf9PN/5UQKuIJf50lSbzHa04WzBZZhJ0vYvj+s8kuQPJTpiP1iSA0JD93
DKwXUXsNc2ANS5/m5SVtgDoOImjRaSrUTtnFg6nOXhFgwWmYM9WaT4HVVvIFgwGsS4OVgCGJl8Wm
2qdBAGv2PUlP1WBGxSmAshBnoN1ZnCL4BP+K5bkKrv5KA5Afy75z2k+6rdzlOeXu04TrF1F5LWpp
uAyN1KuCOjOvo8z0KyukqDqzPpoz9VbIDLS5wtIZEAHpjubrHdnvdpRfdBviz9EK+o+8tHgMu77M
GSzbmhV55wqE2niDbOcQmLZoQzN3bqHbeYZooxwoz3DaI51NujmP5jJAS4wjcTv3ng5c+QSbCndB
Ui4gzdK2A6QG9xgiC64Yd5qu3s59VDsPUthAx/RQbPzItHMl0bJYL/nOoIw7m0KVmn4wfnIsWsK3
ODv30m00TM+BWEqvQTy7ETShmsc31kbpc8pLp47lzuaEG7HjbhRP2btFSAr2xvxYOwuU7oxQu7ND
ECSUnXVebmWnfmeQBAEV0EnWzi0JlgvjCJPZvrqtVYIWbezTuBNRJFNCSqmdoCp3smrYiStnJ7EW
XabzkZ5ZyC0QQ4iusQ0gvYKN/wJJceXJ22mxeafIhNDQZaCD/Gi3Fk52LPvObJNZ9Kq48TamrROz
sSZqJ+CEs5Fx6icxZ/TpM3iVqRO84FB34cbipZK48KOzk3t94wzZXQu/9Zzt9F+wMYFzuCzvqgUB
3bHVxrBeiiiCNuyq2SJIiDqDnkDojVoEh/ko2HEuzk48pjsJCdgFIQkBDpFk642oXEY6e0+1DOEX
q43LRAxMMFEdzMK6CXe600nVOh+0tZY8YjslOm3s6DL5wb2zU6bRTp86QDQZlGvR6Lieeu53u8rK
N6RBb+LgjYPV26R5sHZqFrvfZgbzqnY4b9vNmgia5HXc77TuslO8eMFoaFUb84s+GBLY2fjgMNdI
T7ydJq42xtjfyWO0nOp1zTwo5XSnl8txmB6KgiZikrlLye2+cdFQytDS6BTZxBhSoasVQbwpO+Dm
/nN3StsdlfOJEhDCM9Kd9G52AhyZd//WhLgojtNOkZc/6fKdOi92Gn2iBIyG3Z1er35S7RvrHu0E
vBMigkv6nZjXO0mPjhfCXm/cfWojnT5knQcp3c7u8Ej58fCF4Sf6hvQA8t80x+kepBFJQD1J5AFq
lwp4iMjfy11AIOQmJugDtXz08xaJgQCSDJMl8/3H0txECJOfBiy9a4S9wdyFCrIsEC1gikDAUO9i
BoYlhA3eLnKAgUPwUOzih8hVCCHmTROR6wkoNd+lEkDlyCacSHC1Q4WxUy8uEV4XROwzkmjO8q9u
uSkw2l2Nkacj5fHRrtJoVF/xwu/qDVIs5UO5azpKzMDpKTdw9giUa1/aXf/RblKQYFeFhKu2b5dd
K7JushE3DVCQjLuaxCuo0Dg42OabBMk5kYX1Jj4pbRRveRkOz/2uTREOyX5neHs0Kx7uJ6Smm5RF
pwUy6QV30pgQT4PaxVuxhRzKTQTj7XqYWm3aGHvXybi7ZqYcXJ45B8nojR2uDrzzOh7tIntTc1Pl
NtGyVgq+R8nZK8p354ZVHJ2aXTwQUTDe8XaJ4zKYT9IT0xsqng9CKjSipZDPs+/elkXbPoLGPpdu
n79ZKpIAQuO26bK3DIfbjWDfDot6BCnYNl6DgvhwfHSWLaC8vfoSryl8vjKrhPO/uVRwpIgrfOsw
qbZ9grS7up15kwlg0qivgBec/h13nOQXSJ+DOixe5TK9U0D2R5NfwjfpfwbD/ibM+Uy50TtS3W7S
PMPqTJDgJFJ4y5Tw7sj7MrE+Qjf7CY573pHUVpfRXxXyUnm/bjkGsjfOuMm+NL587alcSAw9XFu7
d78raz4tHCb3LH7GdYb1WA8aG9AHV+RzzE6+JMPYixt/yl5avoOFb1ggZwszkaQFjjXkRDzvcap1
e8k65wFhlhV3+B4q08XLpTjlYExGIPw39jKGJyev/BSduRRHuHFxSO05fIpqCjbXVfrcK5mBScb8
HKBbx5tKvvG2z51EXtKE3VwHBPiJM+ax2y9vyrx6KokpNsZlIJS+8+Q33Xn30qiK21XQfhLU3Ch+
O8sD3wgz2/xQ6Fy/VCNKKRqzjAsN8K9Tl9f3vO3EDiMnuEvBe8i9n6dziMMLQQCsqDTdpwxVxHn0
/MU7R/BRdm1Q4OzK17YqS+Qh3LysNQgKC31ruymazCq6tK68T6PUfdujE0UcWllPlrZDeGPnae5a
arHCqf7k2R0/u2rprze4TlbfXKDWuarhnB4Get3ZbSK0QwcAgOHtOKn6hxfQkOSGjXWmlGg5Ldr0
7wdjbt7QevPNBly6aY360Cxw0fFiSAAxz+6jhIa9731jveltypTQgrjU3y6ieeurqYzlDERS9XUd
o9jKHwsxj4IPVTk+NG0WHFRWSW7XQQm8HtOjVBFkc5YBimbvTTUYT4AaOiG6pzvmuXqf6nGMy0l8
LcvhE6JJRprNTP3WECaYBBVtp7SVzrfASl+BlNbXEotuTJgf8wvrNx7QkbaMfITSwn+Fojxps1Je
BLcFaT826nj3mzagDgOMOwyyxxxM7m2AR0uzzPsHAEn6FYr0TtlEdc3Dwu8fMLPmzZ1sJ+8BlTma
a2e+77HHUKzoRcWZjGznZnCjG0NSyQH/+dTU9Qrgggmw7PEL4BM9hVZQPmpf2N88p3xOp/XDYmc/
cm1QgWJMywtYQ/FJDC1Go5vMK5At5h7BqvzxtbLPbeP29Q3B/OSzHDlQbeDJPqsJ0meHNx+pohrl
vY2wKURKNsjZ+9HiYqNHwqaBzSHoux14j7Tb98/dAC51XUIAOichd8ZG4uyR1c0AMI3+plVq7JU+
dHce0EDwVgQj0JKU6L6/jkASKj96RTbiIIxa35zlA4Jh7aBCbCkkuCLL0GSplXaF2TEOQ/T4TwW4
afsWG5Ixf/SqSgSbTJ8Jyrn6y0p6yTmrMryKL11lWDZeMr/i297RuQmn+BjaOM/7x1FGtiw+p20n
2urQp2P6gy6AgFpHnGv8Sj2+v08uiVpxC+G2IhTzLdRdo+vPZ+0o/7mIwGIqs5PlyVd4wqC9Rjzn
D51RGM5rQU7HB8exlXms7cwy36s8c42/Zfn/pYX2/7mEfJs98n9mcK5N9+1fGJztn/xcV50IjQFP
POIdh8CIffP8hzAB+Y1PDAtxfzsb8891laBlrGQ4cFAsEG+x5Uz8c10lHhBvt81HGg82cfZ/IeMb
cuO3dZVZ3d9/PqsJdJ/9m99/nAGde1sPSYTI6OLZlb4r1oYzzm27KLiw+5VDMgmzuHF7vAYnI6gO
yLnpze47d7gVFOHd9JbzjjAlBODgr092O3zUDT3XpBw91GO+kGIfOC82TYl1QrD3dFZOMZ/wz613
sCJ0tfRqeCQRsb3vvcrvr85kReJYzpy1R9vwq+4UKdSi1yCXw5bU5lSYoEhIzsvE59S+5wjXg05C
v6Z0xg8ppP1eepu6GsG1S8wneNsGpYosNFADbnD4Mqc2rbtDURFcfGhcMc/IMzE+YwkFiXQmNwAf
G/32VgVZeFzVQgVjBQsLfu2h5TO7qsKiIQTHYTdNN2FT21ATAH2xNaw1qbpMl9wZTq6PNABbw+YY
m1b/AcFBZicmN5h9rjWj0zNtZ2DUMRWbzZOgR/2mH2ZXXKc1t8wWfyXjOyE6QS5uOkdFLw54tDkh
4vJ7F9kwEqdbT5KoblhG9ZGelzm4K1tVP7TtTHyFwNn6ZsaqlxQL6XehWVnFvRsVs34oI8X3RRAb
IDarI++zowVkBRHBbfli+kjtABD2Yw1iI1PEtgmt5zKB6Wf+PPVGmvqHrjbz99pqM//W11Zlehg6
uBavufYt2uJy4N0D5SXe+9zx5/WAnD6EcsI64SXG2grntvSBJJLGi3D6OMCQ69EA/UfAWy7c3avd
2bD8PdGmrFyjpKtYmrJP5qJxjI9yijjmnMEMaZ/K07kBR/axUiE+9NrjoEF2EatXIlmnBUfclNMW
lEyygntTuVdK7Orr18EuCA+e59XyEmwS5kfk3bk4gv/n5lu7KxcqbAI3fTeEo/gM0wH9vYy4PmIu
jIjVocjkWy0mD8lLuKCgIEEPcZ6JiLsBUy9CPJGq0behP3MtG5qCY89VZUVppeO86UWAixcJILo/
Cz8DJacgzDfpFLo/Atep/NjetBzkvjTIOnaJh9soyfxhuAHkjUIEwg4VXcpdGpLJCZXISr4JxjZX
qHiZ3ehe8vpQVYlq7kZ2To5DZi1cusiadXnpvC5DDTNJ/SXMFcXuPALBN1hZHaHjmM0PZB0vr45q
7JSeogWewFSgUrq22gEZ/YKTyW2bCnS0xs9yrxc6qM7krKP6IfgCgF10EjVQuwmD9K4RGne90EBv
DqZqBMToiFzPundHQXDYJjOCtYisk6E29VFju+OKhGIZUSWF5jAdKJpHrWQvvmpOKy4k++juiqZ+
VzfVPjr4Qx+ClUm7emd0mw5qDcZV4YpEHmVuQikfi9iDb9aopxj181Ne11gzi5yt4ejvWivXo/v1
iWqqucSnixwr6ET/XUd15FCFZMwf8q6Sz1Qd5ZhlZse6RITCk3vQjDO+W75RcGqDYH6D+r6+jHgn
yChbLDAbW+NB7s5e6obuaQVllyfHvuOiZr/Tm6B+8MMTtrUqNsfAFf8Bk/Nhufn2v/4LRPf/dEPf
6ulzPvwCJ2//4B9wsuuAFv+sjA8D4Nyf17PrU86xqf9QDqK0MB0Q6L+jyeYfFv/Ep89gLzv4M5oc
/uFtSUohohkHqQWhQ3/heobL+fV6dshP97wAeQWRksg29q//KaprkYF2qw5TuAW+S8cGICEAbi5n
Ah8pGIuajqgNqpGBk4hQSjrtT3NsKLOFfUo700p4JnPYJiFp0AqHJoWTybP0apOTnif1mLZV4kdz
l8ZVnilC4XSGbA50RaT3WvoSCA5Zbn3B0DN/7dBhkGCQmltKC/k1zoEW1vm6GZ1Zw8bQekIrIlD/
k0uCTBe/cAIgMxJUoHXIaoJNG5pPWeSimPSMYhQHw4qtoK1vgAlmI7ZUZ94baeiHl7ovs7sur1zk
2q4N6uTObv5Y2cFa30ykAGYs0T2KjaluQnoJ6nQ4ynLJ35jr8LAOMnyYG9O4tyN8NPyBnVs8kayW
fwTp9NifMZSOKC0crhePbwvXmr6jX8zEbwfu9K4eEOADq26YOZ9THwF6a9Aa7adCf4t0YXjHUtRl
ANJOH9mVPJJJnEq/8/sj83x6aBcOx1gGKdRdmMHKPghjabzYG0ObFdmkse5Bjxn6dh+fF+eQFV3w
7lorgq7MyZ7qLNKAX8IZLspFBfc4dK2jj5ODd8oRQVhfCqdRt3NLL9GXXrOXVlOKFZFqIMrWiNV4
BJ/ygTF4lUlOyP23qWWVd31XjIDb80q3UT52NNOp0KmxKs/qayZRI5i1HbgfPGFPFxrV9pNWPXjO
8hkDGXF0FS9j7AwehnP3mpZd+R5dDOJBZq0ViymQBuCo6R11YWNDzV0mR+iY/Ggt85uhjFgNNUMQ
tW99t8VN4KBBJIcrapaECpyLZu7+Tdrwpgf+JajIJ0yKDlsS6LZ5mSXwVzLGbbKIx2TVByXy/LRB
jWfbJAgsZjKHWJeA2sR6MADGreOOiOvpV4tr1AIXb3LULekewZMKGpd4SZXdp7WFA3J79cAw538X
3vQbccSvyO8aOEiQUCBtgrvfftdhSU1J5PdBEOORx0XhpPIxzfsw5N0u5BwXGCrwrAM2EO5k95/g
U8z51lG2jI5O248H2ZGihQLIXbsYud70A32G+BHNHlEeRlRfjEiiy8gkF0xRdcxEQVE0t5ld+4c6
q3/4RXjvTEHz0PBhPOGFRUw69VoeBEX236PFK56UWodPFZh8C19R03aLTdkJkj6z0neVZxjfF5E2
T60blg+VHxFnkLaO0tBVfIuk7DJMBDOxfGddSWQMGbtF9e9S334Pdt1eRq7YAF2a70XO74nDFKUG
yFRsTXxz7j03VTd+0K3/KrPcviyiHG48U8ikRhZzbIGRsVQPAQlWun8MjMm68cd8eE3B0g6yHJfb
kPH1FLSDPC2GPf6bt/y/+VURraPC43Qni93Znog/He7RWGe4TsmFWjtbvwdWBbMv1HpqtGnjyPLb
E1IDUqD4OP27nvH/7pMBG2oRlxlsWaDRb5K3KOqysFpI1BGz59/UEresBQ1BnsKiXkJj/N/snVmS
3ciWXaeiCXga4Og/dYHbRM9gtIwfN7boe8DRzKYGoFHUxLTAzCoxIvORovSlMr2PZ2lJZuBeBOB+
/Jy91zav0aSR+pT25YF8JTxSda3JJkSXW6/rHnHQV1XG4tJeZEnX1ZfnM/CkX1D33yoMeSd8dllu
DrZNwoOMN++En1VziVhtjAo/Y0vpij4aEafc4Ztm/1iXPgt7PCcJfdVRguVX415piyRIL39GxTKd
dOrazyCbiZZspbjulOj3JpFpJxe04mn2ivEYV5LmYqKSv0IZ/ms3O7aM4n/d7EBNSeDcx1e11PZf
/KVWtf8gTtAgARAGP77mLZrsz2LK5E+QnrEKQ0blifshz8yxkbgS2+TxzjLl/XE0bwd/sGiTkIPG
DCsGf+m3iqntYfnBg8Ghi4WVmRyZO0QY4Sh6/boZ3mp28NwJm18bHmFAh8Zw4ExQCfYlNxFs2GxM
aBlt+slqdffMLZz5KEdJk+CHu/YPktM3a/32USyDO+XYBucbSsnXH0XbLVgtHvdwLLplHxee2o9d
937xY7n7v7vSm/6OV7dyGWnlhiVug30XB4TA5l1246bS2P/8Um9DSL5/KzivFupAe0tuf7OeFR7D
ib408XgRDXRcNfSw2bQbTGkTtsFE43K1OTi6ciFXeZ3mA/JD9eHnH+Kf7uyPn+HNnV0ZcyGt4zMk
XkJCj9UGUYm/672HEeMXt3b7UW+eJ8skwcU1LZP0oe/RAz8s386CtVk1PE8+q89lDV/DZLCVCxnB
sjQF1sl56o8//3pvCprvtxhfPo0S34Qz9jbGhniLnCxlvh4SAaJk8dJN9Mhga/V1L64FLLAdc7z1
9POrfq893n5VjkEeZinWY85Er59XopGXKh9T/IbIFJ58cxwv42Rcs32vGdcC1J8VUi6PlTQiDjeI
7EAVxlm3dL5+WVajpJ6KOefvS8PtyAxnOEBJ1WTijqmZeFe5RtzcNF1O/ywrW9G+t+wuzX9RGfzT
k4HV2AMSw6YLL/r1dyhgpcKzseAcERYNTyRX+SmbGd7u1lnlzz+/Y773prG6/aaQlRN9xbNuYKJ4
8yAuK4xtdKGMjtaBGjcYvTnYIVapbnGveXTdxqRRkbax1NJfld4lOA+pdwN6+niXrgqWXyxqNYUN
KsSc6d7QXJoCBVM0eQPSj5F09OGk6SMjNeoGG4f+Osz3S9KZjBF9XT9oMkrKhzW10yQMUIHgXkLu
4e+82Nb6pFTTfsOEwnzWMf3qHfVePkeOWenKiUDNLdFi+bguvYZAgpPAb4/+OGt1ExljWqXvutqz
p1PT+lAcK3RwRSiqHLJTPTcFfnScCVedP3ZJ6A3Ml0i6tz+NpZM0B0IjYSL1OZiB0GqnKTIUwphd
sArgBzETD3pKJjnDPWC/9ybZfcfOo6O3G0CZbTOfdhgjF1XEuJdyEnk0w2Z7How2eDdaJbQTDnvN
A/Nyw7uaMCrdOjnDeUhbI+VoWazewzaJ46SLw/XG6/r2A7eJyaw/wfbxqWaXw8gIt4vKVcFq6L3Y
+TrZCS26yYShFeqi6D+7IIOfyE5zn+EEQfqo0fOeI2BdP9O0BglXmLX17OTVeo2qM/5qLnK61XXn
8ay1Kn/JCQ736Z6uiKr7eBluGVjJBKZe4zxiiNtYdLW73GVdxWCwWWvjbiUwPN77qtZ3ft5g+/c0
N6rQcgGvkvmItwh3X08NtrdqJ4tyhDVhgAnbLX5P4HjVecxMCSqLKem19j671ayy45qL9NsArC6N
Mlvkl4hW4dNMRR7oCPCKp2+ALspz+H4TMeIsju/ZM71iT+9deiODJ+gpj9ApDH10xWxvyrPats9T
n2hz0C3lpLOjazGfx3glvRDKPdAtKIO5xoLmdQ/4A8AyeHRSm9NmaXHOkHm59QGeEA4F208Q4as0
cxBnVoxSib7OEBjI66kq13hnm5gPdnZHGwd5eDvfIiUCyt2z07S7hsXMCk1F4zkq57r4bH2Xi67f
paPg6RGGBpuiFEof4lLxXWg6fBedotJGgJp9F6Nmmy4VIE2/YDPY5KrrgP18h38FGSuFTv+x+C5u
bW3HhhWUc/zSa4b8VQdUm3GZKOckk3aqEBMjaLrK16bjsCUbOR1tPa7zwS/x6UeopngUho32bXLO
84LqggQoJ3uoWxIDdoPQBPdWLkro45Ijr7pSKKtpb6CuW55m3wo0tvzWaQ9NNczzVwUEZj6LOQIm
087DADqGi6Sd+UnyktlhMBX9dW1X5fjYuyrRN3KQecIEfHJmNANjfQElEx5YSrvDuG1ofTw5xgCj
c3WXujsqktRCY+DpBOkI4KiMKmAn5k4aQTdc8wgEjLWXxiUJYkKpgp8bzok0VbCezXM3pDAwM55g
FzF4ZHmJfVeZMoG6CbSIRNems95p2aPRSTDqVTu4paQc14THjic3xty+16bBCsKiWTvmkyOs5B3y
lOmT6YyrfoZakHrDLq+Ual9q16WDjYB4hGF7lUiNcgNTX+eUF8pSrXfipOtqD8Hh4Fb1rmEs05h0
QUzPvilzMS5OFBiMH8Bex6klzTMFK1FHaZy698XojHoXEBbNLljR1d+htpTTlRxzYukn+l6s0dIh
0VZl8YhywZyH+xb7cnJikjQ3u8Lw9bDFzqdIurw5f1ocY90EHg1EPzGMLngkhjLHWs15eWX3TS5P
/TL09d3ooB/iParcx3x09T2k0eASXF5yxTa0bv0UUyHjd+wYDc44H5LcxWAaW4w8OImj69HNA8o9
dWcn8GUhSGoHy4jpopWey+qjSgp1mKfW3CApy/s+afqHBErJpQaajkXK149KLAzc4pgUeKT4neR8
iEbkqkhahCJZ8bGG61TsWiIDcRU1a9QDytwNqEP3fRLogy2BtAgVyygZhDft4q4s7vtU0xNwRtO4
WGKQRyja9wZDnHXKPpARQwfQKnyUpujhTjXm0AMDxeA5HwOxW734Vje2TE+l5V/mQaCujG7wYKuJ
KA1gEmNYts4Rbr+oKXD3spg6hmHNsGuWbjr5ItMfHZ3RdLE74mdC5DU8BT62Lpsx/yHNi+QwGMB/
vfapXRMMH3Yz+x/7svcPXl2QalENI9MVVXwIZjmfptrWx3JgiZpnxz8GccH64Znrsm9sADhB/ZQT
JEJMMo5uq2Wxl00e5r7SzcFz5uwqmxlCpp7VX+R9YxkR7NUXe7LNY1lPdbAbfU99MoPprLKEOsFO
+OxPjZOHojRf2nwV4bCAp/aIA6TP0hm4ibLJQNJZPwFDdJ9Uvzb3FusbQuDVvxXLau3R9fQ7yxu/
ZXQkQOwlF33ffp491UW6LVBzOGdBXGdHIbMngirfIa2bjwXyO4CG3Kscqco+zgnpWbsFdqnCWrIz
i0qfqaQzDqmTnPepeS8LywaAYzawldr2MGW9d8pwEZ4vOdS4Km0teEw6BgJnVMxAbNt4Vqk1dIx9
4gVeqLSuM5+4nB34vCzqJHOrXaclhva8fbHJyLyrpIbnwKiodaIOchpiDlxrhQtqbGi1OqNmvWfk
bl4zDWRvkW11Q5PkHJPzqWxkE/p9/SmZ5HUGE1p2q2BEbPZn9M1hdsXeTUpoXhiM/WWCxS+EbCOw
Fm0LCL6HBVe/UV42NHW+URP6n7x1FVEZrCpM6LCHhrDXi2x1e5efIJFKwn3jvfcwJVTAMwgTYedl
47xMFo3gsLAV7FgEOCaFAM3ImzHzvhoj/81QLfLk0PnQtfFtqtwD5dhw0whjCCEOH7UEBNuI8rPy
sy6yVyaunWXfJFOsn2enF2f2mtzm+BQxP2RY37CJiKiz6Ins3LU4WL0HTohu70ZS5CFq96M7O7tq
XENOMxIw+LCn3FNnqQNHsS58DQZ0ua1tGIzACl/iXvt3GL/Pc4YAoTDGI3axfLOUXWEX3Q0exGJ4
KBCh+juhs7MhWHA2Jc+DhW9qZEih2+6iqWHVNUn8EbgAcEMOnDsQuNdlIfZu2rR76NbJRQNLXSjK
mnEwP/ctIwhgaqCgW9M4Jjn1MF4ziAfAg8NiKdN90Ev+so5tdYxprm63PHWf68UbImMBClykwHaq
JYI1umKb+9TAVtlJJauod1PGuAgeU295sY0EmKY77lcRDJeWv7CgLvWVTcU77VjNfWat8fTgz0Di
Nm9gd6w6izh0w52Aadct/e9y7kTFUx6gC3CCISf6lOLwmSgsrKYJrJVPcmwZWiK+im+516jMfZyG
J7J619uUIcQdVs/qKZlcqXaek7bctTJG+CqtxM93epLGV28A/gwRCgdtaPKotVjqXIRiCv4aMCJn
5NZXMNbxFDZudWYmvfR3jkBK+hy03poeDdRXwRme+OEaCbyyD7CE6ne50TUqbFVgnUqjT5gjuS5H
OeVuwn+m9We0sIOTmDEShes6Zjw5PTjunR0k1qfYJEgpdIyiT/eZZXXfuI2Fxx4Ao6FPFrBhi29q
mPrQg+jXedDx19ie0M9Pg/fCSMSWQGIWR5/BCDave5o53EZhqPvMKJHcFYkn3/tLWoDgFWZ2bQzQ
HiLIX/5HE2LDeqdoNkkeageSA5Zg5NZ8y0ztm0626ESCbcS8+orSVjorPDcmT2Yf6aAxHjnb3jUl
PIkwoEuTgoBoCwAB4JE3iE7DP2tbB9DgtEi+NcqUOVwYhCVR04tmOMZ1i5zDHUV6hlWgfokta9lP
joKMj21MHrJR9E9T4HWEEywVd8mTXaV2E6RzlPnQry7TAqlDtErNrG5K8BqFyNJw6znmWD663pI+
QrPlQTVl5d2b/szuhQ4OvnTixrogH1l1L33TZ9yrBdZ/qsTYhs3iVe+SpQ2IaiWaiS0hzhF5QCop
Xrys9d2drszmZEpo+GeDtNuv8MzSl3KCL8gIZXrxgb6dFWPDXHCqqxZIeRE4T3B8KfOKqmWg1Zv1
QDW9emhgJnpiO8kcYwjTdTQ/6SQNnmzoGujlyIFjuc0FvDJr6dyHvhEuEFUeTNSQpAG8t722/gKy
gjwQD+h1Ae6iXS5HOOQGaMJOcx4ZwUPvAwYg1VHUZv218xf7xSiVc2+58AJB9dqQMFPtNKj1kIfi
UxwFo7tkXgpS9IJq+gLlFLTtWvXgkwdXm+/twhtQ5gBkOmfeOL4vAOb1Ozo/Qh+hdOXskpNbhFAu
RkZJoJk/wWSpbxcRN+jJnbh4VLVsP2uAzjc5CVX19pZh4XHHuL2H6DRwsnUTZ4raIQiyyCGnWEbx
2MP6AJQ+95CeVrIxA+XYLy468YXvLdPPomc0zUarSkQ72kHNRLJW+g1AhHWL3A9/nD14fY+E2lmf
/RVjJ7sLGPJdP5AycexlUzzMVO3ejgyb6gvSFJteety17zHPcgA11grWmr/lCOyLojK+tKqxGTMv
BijwXsauvZ/SuoarviyUnCsimyFcnWW5TC0tJrQ+s/hQIJc0MbygAw27gp7qTvub6mHOUdzuyhxd
424YFk5NjupEDqN4BFo8FL514GjLdpFMWeyFFgzo91YJ+HUnKOEfCrRa/FiCiziKDU1i7pjUl3hm
kXW0eyG75kyPeokPyxCb0y4bXPOsdJbYPORYE+bD6kIMQf8rg+XKKUZgGohvs0dRB6VHooKdAN0Z
hLkTztTVe1zlfRO1rd+BjrTKDS/XbUcf0eXrV8ycY3IE+4tDlq6KeO8nxuwz8PJwasITBnbgNN30
4IoOlxAs905QQVftLWR+ACPpRMf0xOAZiAzj3uK2Gwg0D1fmkDhwcxi4PFiSFrHOhyHbeVBb21Cx
c3Me04cV7mgcgqj1n2D0Mp7xanaoQ1woOR56dHA08v+z1/8PXevv49JXbcDAMnCEgyyh+7g1eV+3
0HCJuI2ySrwG1Wy8hyKZnZV0fUpenXrao5bITgOdwmzPybi+bmZBOrqW4j7j3HjVE/JhHn7+if7W
guUDEeBDCDT9PIdx0esPlAYOJPk8xtgPpxIh7Ug9DrquHuN0T/1lvPvty9mMkwkzkxtiynzT4M7j
tnNR7WFDcEqGwGoxI01b4YTC8pvPMPIXzd7tdr653bSXTaQf0vZMQ27ikB8azLasYklGVspQLlH9
x7ZWnf9YxhV8+yQRywsjWKv4WLlFuV+dwf39TjotF6ph+ie2Zztv7m1llDX9QyYHC4v3zmf/2OHO
M44CwdQvxiF/+zV68EggcPGEWATUvg2d0m6Wr+N2qblb1kMLnz+yMiIezMGdTm1V/CWF+peBlf/Q
Ct6+FOp2i6ETTK7XN9Yb+wJnEZ176UHSMFQyX/DCswQLMf/id/i3SyGupWtowSOXHrSxN5eyGKh3
SVJwqRhkiGdQzVTOFgmC4vD/Q3T+Q+Dl8uj/50r1N7fwTfnv/1a9mkluf//PmaQTMF50SR+mnkM0
/X3y+OdMcpNC/yXoArPDWBKdNr+oP7XY/6m3Nt0/XGc7akK5Qaz9m3rr7+qDH15pJjeMtH0GAriX
t0nkm8cBn3ualRmZdKbwKfbRMkAuhe5tsMPPi/kOcpgYzrT2dXsl4HfgOh1nDBmgnsmUETTHAKDO
VvOtEWrC9iEadZ3JmhNjW47QaTft/4bBN0GJVETnfqb9i+xfDJthEsx9QmMxL3OEzMB97kSl9aOx
tIkDxqbOlp3XycpmetMgNHGN1rgdBpE806d2yAXhbIGliEH9TJMzbuCu1mhPTib9tIKTLcpm9DPd
/KEkJ6GL5MyxE9+pR+JT2radeXAc4Rb7YTDr8SDrzDknBzxTx7JFlh5OIzPZ887qNlz10pv5PmhW
ahtIeWl+6PM0te4D0LoX85Dj5LIJtuCfaX17YRqDX9sNcUsnwgdUcgIoDHbARnAqzpEryzzKp8S6
0yZfMqyXfOuyed0vEqDfbo7fdTsG/EG2JNNxUOu9XlQKZaIiIVAcr0nQIPwcgRjv1FSW08mFenIL
oSSIlINCFVuJd230xgC7hVMZmNbJ80/84Or39ivOxS5xcI6N7YAxs/d28TGLhhb0FIDHw8B8bQp6
4TWBSWRyzcO5JFTm97bj7XrAFz2GvwzrQaJs08sfNiwiPXQhV45SJRSHwzh06QeFzSYqh7r/bCK1
/r3FlevxElGRgJfm3cad8vp6Y9PnPmH2flTEfDXODtM5HZosVKkqfvHVtr32xxf3+6VYRjghMIdg
Vvn6Uj0MNBdRqB+JhawjkMI19J2GMeYPC9c/lFh/uwzLDyAC/n8bVJIb+Poy6TTU2RqnXhQLIqBi
OE4HfI/eL65CufL66zB928hgAYJSEqj5Pm++Tj7N9pSukx0OSvU62NPjEXNkxpO1nIOHTNsH0OOG
86GwcRYQ/41HKq4y2exh59a+Ik2gc+wZ9o+jWYWSfJ5v5glwAEjgyVYfMiZogChlTcYdTYiGPgU6
IfgsdCLj6oTJXnwNMrctr4LYEvo0zqv7ZE9kAuzXYeQBylkkcYVWlGM90ytUBYxemAOFkz+t5YfE
tJl8h0mwLuXBdTLM2btakzRzsIRV3E2WYI0YND7+KCtkExzTvlf2bSVasITEDLkGxkt8piUkTh13
FwiHYBHQEB0FeQS9ZgF2IEPSKdy4u4mzwHoVsxPGOZCqk4ARFB8qKDAY/+n/ldfmytoaDe6Y0bgc
e5SfF2M9lzyJZZkb+9gwh+ygvbRhOofkcFGXpTZcfGQAuotrNRmN++CWSuvQBw3sfEI2XxV7phVN
e0x88CwXRl2pZ2yNoo+CFYzx8wzP7DPjuIIBJyCUdde3Zjq8W8E6ZI9lkGTdrbW0o75nrN9kJz/N
6/RqzatG7/qiKostfWLCgh1ljiSLzO7VMp6GlbEFkRpzlj/G6WJn71sOqPQ6rS5Jr9exEvJixT6y
fAJyUfFRBr8NbjS69iVqS79LDlzRr3FEEnIVMXp2Pi00h68mETOoTDSElR1+s775QuJYTuskG2J/
POEnCqCQQQhzHfycnRAPQEPd+awoDfAB5sAedZib1uPI3XHSe+iTsbbvNHGK8yPw6rja97E/kzNW
FprAGh9g2U3RrlW8Wa7bQj3bGsHSOXMdur6kaZjVC78LkotOyTB5JjB+z9Hyo4xHTwzHxpzL9vPa
MF8m/mXAgR1WPiKWkFEm0waunaeYeMBQYJg2IGP27JD82jWtb3IYxHBBJ8/K9tY2HY/KpJzKcwz1
3jFOFuUd/IBuMQaMiZWKbz5shA0Qo0z5hAXhiU8PPbKCS3VoO1zkJ/yi9YdF8mRG65hP9MfRLNFQ
nMC7QeaKldqnOXIAXq6lGUK4kGo4ZySsOblz+g/2NoLtCcaZD8J7UfEliL7C38+Wk2IM4QsH+8Hv
TaI/JrsjXsVrbDz+M4gSoSp05iOmRIbT0iInZK4WxiSgSsFvVklCwojLhCK+JI4W/AiVsF5ONMeh
tw2prIBptsFLWtOEP+DW8OJISKjwh7ZNPffMLduEgd864saU2+mO7rAQm5nYr65kroP4RsOCde5h
YUlxqq3RAN+UG9V1rx2vYVVqatp7pYrvbc33Bcgn2GJ8dhsMt+ZIj3e9WuyuKQTRjgHUH+D9Lr9i
PnnhcZ0NjJGk5VpdzyKjJ0ZfNpXBCQZUwTpkr3FnH9EOuTIGSWfJFnNcNNKcQ+vtp1iboLI2pX1M
p0qZ8e+pVdDZII322eHQzdmG5b1RPlaVipO0yxK45pV9E8xGiXNFTTvODeIXW5u5LfY/7G3fr2V5
bDjbRkqR+2YzoFprePGA0Bqdrg54iUpAaggzbFmjRyAv930DeZt/J+Nr5QtjX6OXxwGQNGc/3/22
3e3NB+GYuxXpSAg5Z7/50qR99tawQe8l+gr3xFIef7JZb4D6krIcXPqdsn8VE/12J9xOZhRsxkYA
cpEHvlEFZoi6bWHbU2S20xKhj6mZgta/GXptIxQjdZgzJ3WEwxngTaWisQImjSYRop40vdYmzo46
gBH88/v39+9iS5pFcgNzUvNtLpcf66+2pq4oyhRgTTIYBILa8mwSvff551cx/+Ey6KthavnUQmRs
v6l02eMGcH+KWN85wxZFFkCu7Ouus9p8PzZe0DzOpZjWM4lzm0GCiOXLgOIluETEoYfLNidk/djS
QvJDTvhLQBYswZoPP/+UW63547Nk0aLxOLCZvsMrxF15fS+sXk5YGYssGtvC2ztBa4dOU5iHoA7Y
JzY2LyG56Z9v7W9Jfv+LcmwDbvC/PoKHH4eP3asj+Pb3/zqCyz++81V9rEw+EfM2f/LXEdz4gxwC
w/EkeGGH5Ycn7X8dyWkxciRHNeJwptiMyf9hgbb/sOmIcsr4k+WFmPg3PFZvHmYLo9Z25c2FjRif
T/L6OfFsHlWzUX3Ud419ZXpldp4a8vaHm/G/UdbzLTkSIrRnmfneP3x9EeaaufAdq4uQznDu7Uzn
1LaL+r3lk+YCP37T2uMMx1Xgc8t+fP0zv2fqYcguYlhqXNCnvE9AqxxSLYoDbijz9PMv9aY9+efl
NlUo5jnb8Lff0I+X6+0UHOOwdCR4I2FK22AKV3+hbc40gxigJT13cgIpKa2r4//JlXm3ebkdz33L
662HDfpgGQgDCl1cxuhfjhYG4d00ZkXEJHiK0GYuZ5mD7uLnV37Tzvv+nYFZcnJybZdT1JvdQi9g
XMqCKwetRVjnRAyMbsg5S/wh/kVD4e+XMh2eGHTqiOK35+f17U1jNRaaGQco/oW2BUPGQxv0XQgm
c4l+/q1oC/DDflgt+V409cmo5yGUBpKyN0t6yemi71NaTAW4tSls67E8R+MX34Evc6s9hWD34hsx
0AhUGmYaLv40guUdyxcEcIT5OUxqdhkpkOS9aPUIcyCpo27J02/AK6BwwsZ/ntu8JrlsNg4KN1Am
fbb1jpkBWZOcxcK16fvnZS3iJ1sr/SLMJL1HBWvB6KA7bIZKDQxAJdQ1FfYqkc4+sWc48X6MDbw0
beMy8Z1UhS7czEvOmpBn7bHF6mySSPLoUHZ8Vms32nuCR4qefyupK3Qig29U8ig53LZHw9G2fQxo
tHLVhZcBP3ZrY/mADk69TLoYngaCsL95NRNVpPtN9YW2VWueoWRxOP4NRfmQJlitI6IRN+7RuD6k
wO7vF2exH5KuxiFXKXfm1O1JWHjEmYoPmW8unwH8oMEsnSkzqXPL7Dp1QZiCHPDAXC1DUlT7mGPL
iJxBJ8zUlTPDs5rRDxBH1Q8R3X8KWhvkH2YrElE+9pTVBhnUCVNnZ3LFxRhwrooqYJufmffHXw1P
tFc6z9rxaHRt8mw4WXpvTCkTZQtF5f06WBPVbuYVIJknoqhofBlXhL601zJb1v0AQrkkSwumw7om
yU03BMY5Ghp7xNAuBETszufsTxWhAbyCEnBJsR6mA7HZjG6X2sSuqLHej44lTpCA3GvT6vt5VwZZ
8IVUmf42NQyCjQ0QLICvio5+KJmqhLUAoBlDiATZoxqJE0X4OKgA4xSWLtiouFeaJgesiCDUuchR
D6mDueiOMUbVzDcSsGiPgpDoHiMlz4CZoV1HMVrASGCJzU/DNK9fljIDajQv69CHo1ngLwIkN39j
mlk/FlO2IP3q9JMwug18jBYRTCvwX5h6ZuM+++i4tzSmWsMs87R84vhdhBZ4t/KQslKSrdvBGk5S
/Wn0B+t9Z5DXmdar/jYMPRb8yext4JGVcStHs68uf/6qy22Fev2mB0yU2Iip30xsVW/GOqTIw+yj
wxotLaZNEtHBcB+n4IFZEyL1eZ9BG+vJaxajS8L6XdN+BrOLJz1sg2snuJzLG6I20IZf+eqedk0h
xWHuiz8X+N+qo/5f48TIrb36ryuk/959/JR+/G93H8cv//4/fqyUvv93f1VKpNjwP7AvPixPxCX8
cv6slCxqnoDIKBqdOHep7fmT/3Cjyz9MWjQev0v6k461GRv+qpQYXlis61RR2I0MnDm/UygxjXv9
6HAGpyJjImnhkvB86uvXO1K8eCgZWbN2RWvW4qiI1Pia2gGAEvTlzjmRV5zcOsauoRTSmHamNSyP
Ky068wx1JRRnwy2Lb+QGLndxHJD/J+0hO2ENz44yWfscWzipKKk3kXeYBnGL+TlGlJCBvkc10sVf
IFG3Z1Q5D9VKf67zjeoCGNlghJaluqc04y2WVSq+KOqV96T7mgcUzVnIjf5Aey8L0T5hNPDHib5P
W1n9GZ6T+OMsC/fDEucdzQCveM96DL9UDXl+lsc2Qj2eej53ANjK9GmHdGA3vkGuwBFQdJQa7VjZ
7xzlQlcTvR0yIJ9usXyBXM7H2EuRodX62KP2tmDLJ/Zx6QcUWHTgyfqFFlNmZ01brvaF6mfPOs/z
gkArlO/ZXRqjWD5a07yQsNCrfLiiz5oea442V5lockQ8lec8G8yU5gfpjF11tqqM8FeanV9V4hbk
KBfg/RI/mQF+yBbFR1KnvPkmaqw7klwgHJ6Im1P557ytc3aQUudjUT6i+liwAKhJlW579P0VLJum
tovJsm7Y8BIIdHps9bcpmTmNwmI2/KaHG+mUozLFV7gEYnwnWweeT8AvLJbBHjjPWKN+KNkYGuMK
N5qPcCBe6d5dp2Is6iTk8RY1MI5Yutg7bTTjVWBegQVBtrLqsSPlaLRVHMrKGL9MbJB8YJ6gK8qO
vjubWuLOQu1ktX/prz0CLM/VWu2FOSN6dXx6gb3rt5oCEfYptZsffBzJ5zZ3tZMT7NBpZ7hsACWu
5Md0cOMPKGpK46Bn1AQ88pK9YESKcjXYha3fu3apebRKy7U/OA5uYmdVJbaisdPBUxDk/r1PvXPt
Evs2HiBG57eei5nlPdUIalqMY13/SLil+6jWIPuSGBUizbbWzcu85FV6BONCu2pOizhs54DSeq5L
553PhpeHI/JOQCYAgpOHfvLy5ajZScpw8qrpswvMLw5zWn40GwjjQRq5tRu9Rg7JBczAdQrBLLD7
Do7og/NiylfElw6FW4Kf4mKVE0JHnOJ1sfPmVKb7rhIY6Mm4n24IXNDzSTfM/lZOe8HB8pbutilH
+eA4dCgjhRbxA0x0ro0WNanDPh/zgyYgd096+WCe471d6MIx0oRYoa37Nl0U6QqwlB+yBN7knkom
PUtNpzOiSTQxPfl4aolkJWxj/Wj40xYFYEFL3iUeSY3nSZa3/QkoZDKjG9qKySom0h0IlNFG8wqR
/h6TNZPJeuFZxMLTmkj76Z8PO2OxvC/dXBVuKLB6xyQhdc39WGTxcNaAcYHdPJbJEiXQl8p9mbv6
kJqS7qcqyTHaD8i3J6CtbvKxyUv7VJtTcrM4ynAOuho8MH4WqSW7KrBFj/hf8ktRQDwuANDy+mde
an9d6Z2+a+QszwMUvvGujtvsm+fPxniYihom8BBg3gy9NTGQpooirc+JvW6iJTZwkcy9B8EUAwbB
33VcPdL0ls8glinLhpXAZGZZzofZHAcyEzuXoFKYthPGGEf1I4+KhwmnIacTPjwgq2Rvza6FkysF
H7y09hhTO+FPW+O4vaFDGzwJFtYGQSLv0CEZ7PKs9pogPfitSUpTuXXZEcWhYENV3K5FTQarrkq0
HEMKsCetiipcFOGxB29AzopTKrHSC3C0sXeGLLcGxCu+AyN65l7VsOt7i7TTO2l6+jkVpaMOTHNA
4wuFAQOM14Z0ImDZd9duUxkb2r1sajcDOxbTDDLLHeyr6aVs42CfytZCFzlKA5At4tsMsxbgpDZe
hGreeZO0chvtMJBfDVJ0armjPa/IRBr2NUSooiIF2ajQvd63GB0QxQlSzTALc2v9fWpRIpfR7G3w
sOo7SKy1nLbLOXyKFtsLm6J5CWR1xm4LsIWfu09iveVbLQANka9DXIkkvO4F0mCOZfRIjvwKctbo
RuXpKI7jeRz3ZIFa0wX+Ofh/qAxzd87fIShXPjArOyhbMnDJ2nKYaCGJn+K5vbQzfp1odcwXZ6L9
cLd4goGN448L6HHi4e84sHs14SGjgfAceZwbIiYcutvMr+PxUqEJmk6Zw4Tt5Mz9/6TuTJbbVrI+
/yoVvUcFgERiiOjuBQFSpERN1mBbG4TtK2GeZ+z62frFvh90q+qTSJVYvr3qCleEb9hWIhOJkyfP
+Q/NSyrz5l4ZwSyvW3rhAQ9YZs8IF1IO9zUTuXzEl0EiwwXVn+ithPM91phZ7gY4hQ6rHm97eZZx
ebOuEaaNyovA0GuEyUYViaugpJWHOib3QF5BCmbHtRU8cM6qhocH+BZljek1md3Lb30mSwSmwIjO
7XXLzTBd4YqCAmcZYzW8scizIWoNVT4j6R8TjIUeknWLeTKzfah2wW6KCCP7IevQKuFKjNHomZpH
qXFFR3LUb2bYB8IdkavAmWfMTVr3CE0LD0cZHXy7sODuaHPp0BSz4+ZqMJ1ka+MjcN0yI+eRhhYw
dIUzAnU45FGM81TtOZ+SOlHwFwACqubXOEYAy7AHVV6ruYUl3dy1UO/iJZX/BXQvKFzMXobvaaUE
OGmjKHklewUmQOn7GzhTBE3Mh8GKY36LxSVoSGjqTxpuL+UScoziCVPh6FuqtVGAXS3S2Zir0mQF
rxdU0S2WovmdNqm6fFRonk5w4vsk1c+JG0CB08oc2hQHEad+MQom9VjYWe6sizjrQ/S1YFeAoOjs
xr+oU8tQz2JUUOcN9uYo/rQ+lZjMjfgiotFNK6MS54Ghxr/w1jPLtd0H9MpC9uJ002djGDx12AY/
xTSgYdfFJg8aA9/gnaa5LNcFCW+0m0TfyPsgBzibrTIp22xDZoiFXTZCbyqBuvv7DkPT+YtmzwGK
7xMEv/VcFY6F8J9T6U9oWqLwkU0yv0FQ3nqKU0Ot1mBRdXHWtRFbBRJaWa9pgdEgXYR2kGxFkgeY
qsDbo3/qYlwkiQ5NKjeT7XQ9mr0Yr7t9wkUarmUwAfyPBRZN7G31kqZfLc/GRKbhLtYDSVvTLDkI
TOhigEzTvmWKolouWbJx6n4tAgmfIVImY0PWFV5q46B/zdMxvtaR9ruHL4ozn0RtRa7bii6925g9
OXircQCrBdkwAHrqUAgr0zbH/EJwR0uc+qsK27V0jbDDlAU5akvBqgNdp+tElm1yDcQRU2/YcZhe
RZPSnE8OytcZlZFoMwJnOffB+/zwyybvXeAs9lNFVYqWJpvGhL7RgIJUffjUqymZOiQdSe9N2LVb
v1OoosSd0byg2Do+lF2vnfX0cMItwqglNNJsmDZiatiikUXoNJnCLtB7DGD8SL31aXxeR/T0XiBs
Dvh/A6m+rswSwtGSPqLgoKiSrS8M2H25waZRhpCtD1BeJU5Qz3EwKRnQqUdfZQ4sAEt+YG4oZhoX
2HrRTaPJL8I/sgT00QYxQOiquoEuu4ufTOPsql5ADVGS+KJoe4GxH6KLrZtghNgjIYjdiqyryVgJ
q6Ii0ZIyhsCRUzMjtQbzu7fNIrxUNB/0QNHUwJIQtlQ5H4rOuiFRd36ACihw5G4RQoD4EiE1jNI9
F4iYipZHotvfh/NgddsZi8Ebs1+ktqbAiLegbjq+gMVHeW219fgzUWOn2GWozOHKQv+4or+hWcC3
5dCh+Qw3OlsPiFjCmRqJ7if6TUuF900tAVAdKwwYVqDoQTPosN+UGNqoS7APbmJAY3ETsomXUQ48
C/cCnhl/CmuksN7O/YkK8FKleDcyejmSEiw2dyrdUfvgKlrUpBhVXubuOKacLsksg7s496lfpiGj
Z2aOfhdp8o2IUBTH0hhyzpvb+82fY711jTvoG+gUHtFnRaZJaoZp0qR9fxnmrK7mJCJOl5nqXzVK
Zmz8ZmpePh/lsDe7DEPnG/2ARaVHPSrMzulyExoUINYjBVLPqpqsdDszctANHApl5WCCCpZlHlkF
EjmiilaZKOBgkWTcGzYKmCcq4MfzBovM7d+W2KlY5qFMVRsjSpAaUYH6joAUBJR+m/vwlD6f90ej
CFpDy6bCWvBwlERDTRHnW5TGbHWG6Ghgrmf4+Ql9sIMSO4tLn9TRgJDpyEZZ6kHVW442N0cohRQm
uLoTxXXd5uJSTQ8xnirFiT17PCcL1U7aX4hQ0AZa1HHe9kuETZGg9QcMrHAbRf4dANUa7QPYJJ+v
3UEXnVmhbwNi3LQlLWDkc96PQz+i48zj2/D9vI83hSJJWv2ppjQsynydAO861XlafuT7z5EGqykQ
+HGwa+HK+35IB8UQzlcE5hHhxTsqMsWNDMP+Aq6cea/OQ/aLM2fhQLJPT+zHo3fIVOkSWkxWIiG0
SCW/XdXCVEvHnHDUCpKU9kQAkI1qUQNBeIVeof70+doeatwsIY8em8GqIvC49C3fD6eXUZlFGs6E
i1ngckMbORjidJoeZI81Ab7B0sKyIJSPyFf4+ZmsLf8qKpPo2+cPcvSSeQ6CH6ozeIBa+tI5fTvt
qVFjXSgyc+OWns5qyGfuERqS8oGrVglu6ngen9xZH8R7qoKW0JFPoSd1uLMiuB9zgqI59zcpH+EH
aIHmRjFsCBghah9AdbZnXCmxTAyyq88nfPSekUtSafeBZyXJOYo7iJMt1+Awc9MedJ0q4WF7kWI3
LzjpcI/5fLCD1RU6tfGlDabpSOuzxAebamrMTh0NLcTssSkuuq6Hwgob7nvaJBCPbYqDJwY8iA3L
gBwhBDxqvszwcMDSieH5oJrtFq1FSTSWvZeejqpH0zJ1y+K0XirCCJoexTsbo4XSQS2oTbBbrZ1Y
Q+W+gfZXDHq8NVV83z5fx4MNQ6maAZfh2KwWCPuDUGRmCJb2yLu4dSD0p5Rb61eMwdcUTSRCbpSC
QvpB0Yn4d7BTGBSYDdcODVwrGcJhRKB5UdOjWUCLyvCHTxXGdYruj1Q3xxMv7YOB0JEBDswvIrtx
EAvCKdJKvY4DF0JlsgIXNrkQ4RP0+pLf7TsvXWATBgLtWQuI9SF+aFCHSY24CSCfWMYY/jCplPTU
c5bfff7OjoDsjAUggsOdnigq9K9//gbFnfoAahthhm4pmJFWYg1AzXNo+8u4knN87i9yCwKbvasZ
v7AZMvHcYrowIphzhp6RmV4CoEyH9eePdbzYxgJUk2xbhORwHH4f8PIWt9m4QcpIn7nboTCQ4AHS
xWtn+d3vDyXYOdyTOaqPFhtz4nDMwyDE069/sLrhoc+6B1ylHn5/GFJIzi5NW5QYD2YUR7FRgqPG
JlNbeNJamq6N2EbAs63Tv7B40MgWGWN2Kpvo/eJFnWrZPWbjSKRnk4tAmH8FbWDEfJXffT6r408e
bT26UARq6DacFe+HosqSJjUywC65Tryl4Mz3PSJ1s8sSYgwtjuBSwjv59fmoB/cBvnmScA4HsCBs
EOvwZOpBPfu4W2HHnIYOmG0unFeD7Lprp2nZp2E4fJ2jGsiCTUcH0HJ2Il/9YHda7E+bBF3A7Dl8
l9yYBxudnOX870v9xlJT/alIl9wgMzMe6PPZHo/GVMH6QDiAjWkc3j2yLC07iDXKqqoXdwWF2rfZ
PvwHseB4ILp9FpkVNAFOwYUy9TbL0GKActjkUO2cx9cvgd7ZX/oSUAlAL3BJilG1O1y9tizGyJQd
rQ5zRl6Hd/RYjV1P54rf/e7SmWTHONqzV5jX4UYZ2tYOhFaydE18vnzbmRqd/5Vvm42woNY07oZI
dx8sXCold+GKVqlthMUFRdc/MmHkF3HY/vH5fI4SB9iLi5wduTe3JW5D79+QxGSyjmGOo4ylxVtD
Dr13ejYfDIIMOkoo5Nr28SCtlU1REds+RPw8v0OAsHnhizI2vz0VSMWEdgcwIJe/g2QhQxyDZtAI
Nb8XGAQ3XPeqtjt1szze0tayXjqoX0GgMJY/f3O6kd9GkRG2/grpCjy2DebWn0F+J3120KH+TRw3
gYkxAD6CMCQVgXXzfjgfbgBaXdRL9WLAXhJ0ya6aKBikpjWuP1+/j2YGiJlMkiutPPpYRTVPyNgS
FbAn8EcvdaLiQk24PhdVZJ+iEB1tCYoAiA8jpShUmFeHNz74OQ6YGNgQsY/7nkIlaK2GbL7Pp3Q0
ClmjAR6CwMB+QPXy/eqhdln3BsPgM8V2ayi7euVk//bCMQqLtkAZOY45s96P0pVxr5h14uMArHbD
tltoDNyVM+sLuaRRnSg6HCXhjAaOgyD0ui8Os8axE41tImBBUyOJHoXALwRadPVl0npa7rEZnBBR
/mgN4QIBKeGkIK87iBBqHNsVXXVn9VpXVkxkrEfHjre//aaYF4ZE7AZVHOVMPlebAmoYDtyp4k8X
ajZyHbR9JDr+Iav8b8nbx/NBD5j6E/kZ1RupLqnAmw8YvgxA3QgumZ5VXUKHTUeRL7Yzp159PqVX
2vmbqsZCRVeXzMyhTkS8ONwXTTAMOWDWJewRu3snGS+xB9d/ZgAS9mUj/BAUQVlclw79TjgEIoVB
N8VAPGqsXzDvwfISRiq56ioXqnKB8Eq3B+KAD7fWokikWVN31bW9fMJ0VihuEqLLZ2nZ/Bg6E7UD
yo/Tg4nLenlR+R3dKKsCnUXv1oiwCCDFgfQqufyj71YFu6QRjr+lifm18gcRnyN7EnxvJMzfjb7c
sh5GiEFXFNaxhqSDg1yExAXlYZiRl7lq2sw3YDap4qZCqx3FNjANe2fUIBnbRuDjB1UIk7oyfMvn
uR/NbEUsRwEqqM1xOwdTYV+1UaM9xZZCumNbHeXfz1/HB++dsgNXcipoHKyH302DWAh0AwQFu4Ac
tkmUnO7TyX18/HXC1ucspcVIuRUA7vvdhS1dibUUxwMegZSTBGIoV7nTkUMOin+FON+8+71pwRbm
orWoY5OgQ2I9GLCoh5QSEU46BR7KL6MDoQjhtFNg4sPFYxQCKVVOKmTUrA/xvbGNF7UE8bHCsIZU
PCLNmqEi330+l8MTiFEcYGZUAAkElOQOwrWfRnrXhKqPahAiktD8ghKyoc8NIAOVe+Ki8cGUuKHx
gZL6kwgfpgtJXHYI0HSLeLeCE1PGsRDQvfwzCPwWEvG+yPj1P5d/8wv7vhrgVfvKOPjv//rPSB9n
z8XVj+y5OfxR735y879f/zh4Lhahg3f/sc5bFBFuu+d6+vLcdOmfT/GPv/mf/uHfnl9/yv1UPv+v
//GrQJtw+WlBVLyTUNAXIsS/RzPeRfV7GfjXv/8nitHQQR0ulRdA5agBkGT9C8Uo/04/A4A5HKVX
WDux+58oRuvvmO2ATOVfgtXmCvkvFKPg55FqQPGmrCOQbnd+B8ZIueDgG4cZQU5BpkQoIdUEx//+
G286bJviVsFgUij4g416A0i6wu5tXZRh6myUcHETmwUFMoqpopndNDYkckZmk9J3f3UiUxMjIDyo
ChYyrShpYcY5RKMFp9bOa6MGTOSGoaD3WgdKKC4UobeSdjg80FWUyGmmeBnKr/kw1XikvfqlCbiN
wdKBbTBSw5g5Mi/EEMZfEZZUkIgdwhSv0UotUwGarxJYrGIUYY4ZLNxKq6L1pLVV/svMcs7OlV21
MtEedXSjMd3VMsvo7iKrHXFwydG809c+lsY1lMswlNELff/FDNOpnARTbtGO2wyz0ObL+KdtZhxK
gcg0+m4Z1YkEc02hdYvTpt52Y3LZYSCk3tg0PH/GZD4aqznROBxX3ZjH7WOFHHG+Q3G40s+mFm05
sPcIpLmp09d2haOuDY5llUGsfwLsMt2nsdlcVx0KDoAJXWhcwdZCueJXo5iPhS+u2qBHxm+Uez1t
z1DMxUlGPHdReFth1Rmh/5tCHO/AjOZIAYKed2hLxMWlAgEd7+2mppLb1PtFDGQtC/AmmaMgbRrt
VUvPspXE9UNO5c9kTvd2Ks5o+q6q2XoMCxLQfDLcujaUPVgBL5id6M5seY6ud3Wr2eCmG6w0x6Ul
hwAtlAKjy7/2mf29Xsjl5ZQaw54yWbPmy3ERXdtEg5KOXl1Y90h9bSqhJteAE/AVNVFbwxKnsSYA
W2xXlz4D5aiJQr82/OSmka+jsV53mQGyZrG50Lodyh3nNj8Q8du4LbA5ESunsPUzFAa/AhXMfFcA
Oic2F5FO5kCDeRVywANOE9UFznlrqUwP01DnLpKf1rnj+65dhIbhFjVwgdTUbut8auQ26Ad901kB
9rHBDJAVGXXEanN36CcIyvSnEaOv8nDTJe03MMsAefz5KXYqG/VcY9sMuBGK1JQ7FeG3dTHrzllf
KT/iCkpFrNg3RYzKXaXeS3+8naoIA1Y7yFfwSy7yGeMara3vjOopqNvtbIGFmVOgXXHj+Swregwr
ekTdvC6EMO6LwFGCdYndS419Vg/yl10EvbzcIv75JUIzbmVZfr7p6/EqshIT55w8xXi8uOqFCqu7
dbwwdph+WGxxL/7SV8XWKqMWrdw2P6M1/aClw0YFr7BK5JxcitaXfJLiQsVPEgnO9r4BMb2pKnCi
zjTj49vjsLnYG0rzdkyd+gfIT/PLOAtJimb7mbJTILm2RX/RR9Vlp4gh9rBhzX9NGQDQDsFf+hEB
uFA98vn4aj3Z5JSNv0q0PW8xiUlvLNG1WyUN752+ryR2xP4SzowCrLJdG46nxaXxdfLLItrQBkCO
yxgmt8SxStbJujch5+fPUbI29SouQPgUmdjGg9k+JxOVKBQW2BxYgO2sSb0S5oRRfRg6OkqppTKd
ldZFEqXnY1teUlmcelo1kCLitQZucMAy2dfKNTzijWJhWLZLKV/n7OZ42GM/imqlSfse+7wRrGoe
b2LVGAJXiyK/vpI2fkwojpgYmJuODG6ngqUde9uDGH6fWMRYrQNT1LaUporUtbWg3KvSP4e//Q2B
w1T5mYkKhVnTRhi/2MUa2PTIVjPScHTbfjUOFwh1yPEMQ1L4EhuSKyyh4lUSOSmt9UK5McwQjdjy
Ksob4yJgaboyNa7TPuYv2UpHuGOB1R4VdkWNRxBvXUzxXHvBP8rxzJTZib56rofMf6lD6yl1lLXo
HdSjRZKtZrXE9W/0v/r9dMkRoGC6jK2znoNgVn2n2sW9uIIvg3wzMagQboMH44/CV/LrIB+AdSJN
6NUGqhp5fIOYxtWUBDWAV/C2m95SMFPstNajuWTT9qntxfwS1VeH7VjKGkfN4UKL50sA6mLN98If
maP6VYOi7xpOE+JOHVTygkpAuloMzLksF3dW63v2jBZz2aDlgfQw4twIxoYInDbqmTBKeYWEBDBa
v2080wztxSggrleQmsCHVG4/oTg9N5wmQdHQSp2sO1+E36U/fLNkYe0n57HNq21ho/rQV0sO2ewR
sHSneN4B8u6+ZVQdVpbT7fJ6L5EVdxBRTqvrpEKEMBlg4giJ52NRPQa1ikktSsDuIpWzDnVc0xo6
0V30a5yCbhWHgbxESsP4IrBd/UP0z2mZroFksIJK0yQ3ER8/Eha3TjsgtTmetX6y53oCV76sriO6
Z6s0M9Un2XCBd/J9Goovpv2jbGW/xzQXkG69rWf/GlrZpVp0zVaZCMRmUaUb2ovFT3wZrku4E0Oo
XQLjO5/i9DbRd6oygr+KUNA+14LWHXFpG/FfCNXhUonw3pi0zs015WGaJAhz5bpq+dqCvN5levBc
Ju0Q7CwIcK4uw2vKXemGVGZvKy+ldtstwO4m3ZA5fO0xXUCeJUa7nFjslAlq7VFyZmRRGnlDlfwq
iYNFea+Lnzb8vh6V9jr+A8QxbfbiugiyjYrpoFpfItPsjpCuyjy4p7rGZ4YmIxjrWAncptFcJUQk
r8Vq+i5T6q9Vt4voBdAAJOT6nKPPtqnAqwAGZikesp6bNB62Wd5dmfOVYT/NyLV2YeSC51/1puVa
9hX3w0s+2RuSUDfNgMTiX1XNAPEQ4XTyaVVFsYd49lkQ9ecNktytVp2Z1q+0ltd2JG7CrFgnlQ3S
rWEb4W2gfJfKPhMoXGoVrol2jClX71xmXb92yMBQqTUzjZLaWjf+qFXOT2STb7DwY72C8xFEsVsv
hkG4oICqX9tKtXdgUq78ALeFVdE6xe3cFMDwDJQu9E2ok5yMznWJkk6ToB9u3lRI9ks+B/h+Yaxf
AhUDojwgswA4pryNnYREhcQaHXkJ4hmrttqDpCq2YHZ3sziTU06XRZxRQfC0kt0CjLSEpng+dGni
Wf54BoLrehgR3DBxWG952WVxbgZzcztXir6TxpCfgxSJtsGUjWsbBHrVNJdF3PLt5+23ZjLEDnQq
eEoTC0bCtR/Vt/oQfcnqayuMi22fYTeObPG1bjcXWt1f6O0aWenJ03HE7VdJZhEii+SLxL75ccSx
ADV/3gCsE5C0MZbmBaa3U3LjODgX8E9WA+fVkGV3ALoNd5Ky2+I4F7nhpG2ypL6oEU9aDeW0t9Xw
rhKpCucXYG4oOFrOijYWmA8O5Zr/wx/Nvxn5EJ4PQ8PuhkICNsREhDqmye/aevgj1M2dZcVfiwAX
MPxg7/wpXCNOeyaqaDVZzc6Q6b3OyHkd1SsFFUToq49G1HlI4uM+pl8Z7W2lLzueIlDZCWxlLbdD
IyTDKxMI816LVMB+AQuzSop4F1pKzInhZqW9jaJi2sxBu+5jjAnzxZ+BzRqN29RUPRg87WpBgAOl
9kI/2yD0/U1Epgf+3POn8i4ziqt4RF1HscRDo9Zfl39l1ukjFvJ3Uaw8OTK5tPr2i6KpLxhJPAxO
ha5u3qF6indjWyUGZSRHuZ4H2H6Tv6nSeJON1aWaaueKyLDd1lzwtAC+R/1OM5qHEU6RKH42KZ+X
Bb8W7ZQLNTXZAeaT1ozfHXDLdm1dBp26NmeEUaORJEQPzvKofBgL/8ro5BbdXhPVYydblXUu10Gr
iofBgpZimoq/ljY+D9hdEHNRm1NgtLoS38KdHhlrCxqAqnRAQYPSnHB3gn4Zw9mRc7DhxhDBlxnP
gAw9tX1U4244VtvaivbVAFlxitZdizk0SquBf+7k4jslyouEfdKOuD5DmsIzWuVBAY6mtbOBS3Qe
IOmkZGWFWt+4lR33rDj8PtvmtJLkw9u8VH/oyPchyrsqoIvYRMbYh4yLP/bSJ2mN88IqPOhvP6xG
uXd86z5I8UsptBUqTKAUzfGnTC58RXdWRgmHlSsb+h3OtRmjGp45Gd1+hOMddRXMUp4rA6BUc8QY
w5DlFrIgEUhAo0LIKNGR9YMPNqhn6POsdT3bWEOJSWkxbCxr+hJZiE83Bt3QfI+RMsT82CXCrKum
eEoTcw2P1hvorXOV8axFikqmeyQEz8P5ulAxFDC+0Zlfi/YlKJR1N+e30dSjG4juclGfW0HrjayR
kV+rcBCyvC08rlII4JFRBertrOMBJfutwcmWIJKO7aKnZjFN0vpSMZXHpr228vGukiFCsaBpgx+D
hT/EODmbwDQvkcL14nZ4LHpRuVAOehydleSeZgBnw2gDQ9LL674B/eRHyospxrVSom6kmyjW4LBz
YWqjTBEInyZ11U9V+isJHAOWgyVJ8dSkCP0zv24mfRWg8fTV6hK6M7YxGmAt58L/lYYRlGaQ/eP8
RRl7pPZLLTD9MylAkHP30IaXGHQfytSdiX5ECdFk5WuR+SMs6+zJUZvM4NLTZi9haeShh/dGtM8y
4Ux3xpRigQN8fKouQ2wVdqKlAuWhl5XjNeRIdJt1VUEa284S7Zp7HjS2SWq4CMSmqEGf+m39A021
mBQv5L7qWn5A2zFB1o2SIrwmB0eRIBg4sLLwKbVJ6TeNUavnAv8yKB8dpYeVk+r4i0JmUPCJq7o2
2HCRsNYq1iMby6yxxU1kLsO1HmpXpjkWXyFTiMtOD9UnUTnYaXYZdhku2n/gT0dlmuo1xIl1WJMh
eyI0WhiNILjNVQTPL+FvKFDDy6z2EdJDI+YCalFKatVDI/QUwF8PGNdbxG1awlcy6pEl6IRG/jfI
qf5mZN1ibYue9CL72zXmJumjYD/bw9h6Pl5FVzzYcB8oXbkfdEWAx+H+fpdhtQCQHKTAPc6zyT3K
VPJhdvzhRZHaUGLeUDupi0Dmou2lLe6wcF25VgyjytkqUxmjx2WkZG96YaCQNFMVn5ELAALuBj3E
R88iYliu0XOXXFVtbX7xkd+6x30dIS6ajNDYtVIOyj5u4Le77QhIdNOY+YAqiDpnCYaE+YhhgRlJ
THuosV4br1bxftdZ13aVjj2KnkV3QVqJrfysLRbzyavdvPFqPd8GAzb0QaTFd1oLZIl8YDGqL6GW
Iw4H7+JHlGTKo/Zqap++GtwPf5rdL773NCY1SATQbCdvUOZfRQQqHnZDFoGzh7GiuNPCufoTyPBb
1dX/rHT6/x0bfJFc/Pf103UW1T9Qvfzb//0/8MKfm7895NEfRfOOF778hH/wwhd92gXmDngP2W0w
UP+sqErt77TKAfsCmwCrBVbjXxVVRG3B42J5ibQHRX9nkXH6p4KO/ncTYzJaAsBHEOVB2/n/RUFH
viJCAacBoaa+clD1h2o5k69FOuI2s+l2CVcJ3SxOaZkeInwoJjM/BKeWRtxit/i+aGuLIRJljcsr
iPyaEtsgnhCtLzj31GivWRaIjt6sPRgTYtFoKG7evJ4P4P6HrQ2GR1SH/yHijF+pdTB8OkdZ4YMz
9gaY9mtsoAi9Wig8UZf2ib7jIcaYl7iMBWiAceim6gdjCTgMuo6fmpdSIzSy+d6BMwyJcwTRjbFQ
XECHtpoITh3Ggq0eff98qkv5+23b83V4sJNU6VEiNcRBO7zua0WmmcJUwxhfeN9RNrDOTjE4Dorw
r5NEeImJ0o5CEe1gkhCvTKw2pPRULof7aUzzJ4VxV1qUGXs1Sbpfn8/qkEmxDLiAB0HXmug8gWN5
v4Gcsiq0brAQWm770dUgke2UWAJUm329QDOJvnXnmtxTNp2umy/IjD5FqG5iqaaVDyeeZVnCgyXm
WQCMaSbNCGRE3z9LQ8XD0sLA8LK+L8lSLG8ao2vY9kiR9BRqEU1wC7+5lDzzDsQbxjKF+RTgJehh
qVO5nz/OB3v73dPQ+XnbUbezRo2gKQtPUiOnL9j8UPH0O1dpVIcn9vYHe0sCKXUgWoER4Dt+P1Rr
LLWJsV4+I2hWKALdpWWjn0BYfDgfVmWBRUkQ3AtE8Q1CILUoj+S4RXn4MpjnwBUoTlhxuEX4uTz7
C0v3ZqiDTWX4rT2asSE8qG3kAVZIBaUrL9ug+U0FwT+3L3q9C3QNsoqxxMc3k0Jkk2ITockrqSnB
i1Sri0HgK/e780E+jK+DAAf2ARDR+1GQZG2N0rLJ3X2h7rBZnHYQQ7MdSUjzF4YCPgSAg24hzZZl
q7yZEBKcYBwMq/SQR20fUaNQtrOd6Y/4e9e/CYFZFMrIeIwFPw2s+TDWtB3QFOoFMOcHdEPDgks4
17tTMKJD5Cs/mJ/v6KBeOSM4JN5PaMLlSxUF/HyOce3ZbES8b2bTcVWTouiAqsvPWO/97e++sPeD
LpHmzSp2o1Vllk/+avqajQZA1VMcUq0W+zXHPLHZjz/e5VUBBmUbgg1f8pO3YxVVNRqyNilqDGg4
taODLKrR+icUio4PBqCmABnZfVjnQs56PwpeyyTZvWw8CpzaVjSltUXFCLLlkLGMmiJP4Ag+eG0o
RC7an69MhcPNIVPMqpCdp+DXVEtdbsbjzbdGCsUUEvE+xerLgY99IhAexyi+YWNZRMiL4ogMZhVh
IJwMZ/vEEdI18zo7T4u6xWJXq09M8IMFBVMJtoTOBfCMQ4hoGFb9CCyZCapdf13IurtTZ+SZi5JK
K8629ilj7A+OWk5ZScpJ/qLzIg+iYhMkzahXeOhCTxWQsVrMNXWzQg8/HZDNQyVEj1dmUcsfJeTh
zK3brr11tKG6jegT9icCzTLa+8OWLJc1JqQhwWocmldHLQZkWYqNoEwFjeaxTTUoKG2bQD9BUOhL
E09QsqfR1BDEirX4lKb7BxuMuMxmRsF/Ed04iAt93uhogzB+57T+RuRK6cFUaz3ulz+62Al3VQdO
/DfDAmVhUgjg1AQlkNUHpwUq6drctk3noaGzuHRHGEkUNpe4In/+fKTjl81QsOHAITM3AvnBUGUr
cDaBb+dhsVanXmbp/plN42pXmy3mlUM1AIgrQJDNU4PppI7N2M4ejO7cSocq8j5/mqPPavGQ4TU7
i0ER+/0gRA15in68jkh6C/9+ZSlW9UWmWngP3i0+cagcfVYMtfAbuEEt2/xVaO1N5J1ztLQh4LVe
qWLkWUexRc83GB980CObYOrsb59P7Sj6Mh4wThDYAKSRYz6IiyZuiVbtEzHq0HF+JdzXNzBFlN3n
oxyK+yLdQT7EeQmyiivIqwTZ2yAf974PVGxgWmXiX2iNgyl7gRqQ1yoQkM7R067Xydg1C+oiRCom
iNcWslTnQ2m3N5kCLZpydWBQj2mj9efP9tEKSGPx2AD/t6BN358Mpp6C08WezVuogtgUCKy8ijQ8
kT0u+/VduIDeSf7DL4YAWbZssTfvNeqQqUnljExWEpWhG/ZzssfvGa/bsur0M0GL97IhpHo6Pdit
RGpAObGJtWUiR48AvZz3sITtQ7ZXUGmJVvh94wVhogMTNX2v8vOCRoIuL7q0aldRU9J8xtou/MYe
dW6aocvWNvobnj7X2rZEzvHEsfzhssB1Z1WW3P0wouDloFtJ3vFl+UVEX6VUuStMg9rSjwNFs1Uj
lQJdr6bnU67O22GUhXEiqB0FUt4M+E/4NVD/bbgI798MaE9MKqxla8ZadV2yGiszmZJdB7L7BWfr
kT06ayc+c+14VCGRX6XkgIvTciV/P6oJE1QJinTA6lh8NeqrvGjRPlS8HNThgtqF0rATJjCycMIF
B/GnZIewVI98fjOEK0n7Ngvm68+/hA+eiXY1xRa08EHMHcrQho42hmpN90PWotvT8davmlKrbmaD
FEKJZ3pyk1X+/HzQ44DHloRzTC4BRBbO8fuFmKp86FC2UL28seKL6SVp1sZYZmuOtuxEdvTB/Dgy
Yd5ybgLvfEVmv/kGs8HIQYVhjIoqaX2LIGq3hnmS3yU0cLfATO39LAz9hODuBycZ5wY0fKovywFy
CMXVjNDPYflOMJBYxlDP43MapM22hbaR0yXwwy0Yn3pThhl0T732QXJ001WrnwQFHx9jPIBB6sQR
Q737sFZBY0uC9I5mFPk7/IO5M1/4VtF8H+pUPxHwj4MqHDJyE0gjy1q/LsqbpS7jcsnM5skbU+n/
keV+9Jh34vvnW+d4EMDUC+wYMW8Bu/TgGyr9yY7RaZy8ada0Z6UIxa8op9X9+SjHG5RRuAqo8PNR
BTnEdQ4TrhVaGE+e1tXpzmwMzNwVLSJwNzRGwmhy7N8+kZZjUgWEvBwYkI7ffxKDPU9gMNvJ821N
3Yq6Ui71oZcn4t5Hq0f0We5cCJ+TWR+MogZ1J8qUr11JMOmJQdAgoJNsPl+9D0chSQZiT10KE4b3
o8yo9g1j1ExeqpHAZE1sXnRxMJ7Ybh+8I8QgkG8HIE5lxlr+/M12SzqVnoKFqvUAcWNX4IeMJJVf
fTGAknkaojEn1u74S8IBAL0Cyoxob4Cyfz/emHQxLQzGy+xIORexojir2khzC+2o8dQZ+dHkIJdZ
y1si5z4UYG/Slhp0AxZK8dvQi+kkx2rwoqrxDbsnP7HbP3hfXK64TizRajmg3s9MQ8TNrCa7BZhb
OVycMEBpw6rbfr4rPli/5VvSQGQvfCX1YP0Ql6FOqcjOw9LpOfMjg4xHfG+JRmd/ZSBualxSqdIe
bnKlwz9CK0XnISyaf6mGHLIyNa+9P3cngtFHU4L/J6C26sDAl2bK2y2o2Fkf2b7aearzX+ydSXPb
WLpt/8qLGl9UAAf94E7AXqQkypIs2ROEnE6j7w56/Pq34KqKMimGGPb41iBrkE4fojvN9+29tlYe
9cLUV4qtlI9DOehXntFPHMjpTm4ucP93LHE61mSE5D7anL2r0g4OHRonudCRQGO9zjX/QU9MhLd9
DtBp2blyytlLlQPYu9xm9wcfq3Bp6OoZMbkYdiZ6cKJpUH519JeHHHjlU6/k5d/S7ISAwZWN9jKb
ILkuP3427zsSljFbrPl8AFWohK6dXoYiwzjslKJbEnylrtC117eg/5vXEXPBynTBe6LFRdGSGRPa
6Dryt0T0ln/wKs43c4avUEI7t2O1I6faUcgOpRBqrkCw2cWr025mN+SVoS58yPNmj+0O0Ar2V2dv
/YgjGbMydsYqrZLbHDUx4sNAKQ8SEblXhnp1LYbm4oj0FWByE9HwLsrOzOE1EfLbLQ1qJ7tIt9ot
EBVEl6DntVs9KcPjx8/0wvRhoNegycNOCQDB+fQx4UI0xEiIi1sUaMlGRH3Ciq+8ORcuC2MTbSR8
IKz/51yTJiWFsetJ16niUl3GfdreVEkst5MayXulBiz78VVdelOZ8GHEUGO1uZtnbyqB2rElimZY
EjjWecFYtUirBCLvOC6eEH4obxmyamVJ/bZ/iKTrfnNa9j9XvvufNrGz757tGxVMVgJqT+Z8939Z
5lSAMbWUw7AckSSZng6A7zAYaXiv5063H0UoFoWFIKKBf7mg3254OEnkbTMz/gPNhnJtBNltkA8m
hd0mXHNgb6+cIS5Mg3P/CZMbmyacyefvOOcVhC9zVLczImHPLWXYulmvHcn37f/6+LFcetl4ufl6
53RMTIKnt8PtAxitWUZoWYjoIyzKCh6dGaz/YBS+W4fmngoq5OyV7hXXmURJNBodO3+b1nFxU7oQ
Kz8eZf5b3j1aTEhs9+id2+7ZfYvQuPSl7vbLehzzY4pByF7Qo+c4Htv9sLFkl31Cgub3C7op7pXi
xPuDEbUJdunsL2DvQYY7vZFDZBpDWnAjqVJMu7GMskMayBgBmO9vSI6vvVYrjW8fX/HFN8Wmcwo0
ASbSrDH49WWuoPt0hVugRmuSFwmvfaGqSPMCd8pWH4908T35ZaSzy6spUcZqwUh5l5NWgRr6NpzS
/kop4/L14DOj76xjiD6fI4SRU+yVXI9JSqVEp0jgGYxC7CCp+voHV+QQjArTALnF+VcWJ35LUiXz
UdIn2nqchXSyVssrV3Tpvs11T2RBc7n9fONZ2QNzvVkPS6Pv25U2hhiQyuEaGejSZP7rKGffV6Kp
daXpJfeNI9hjWwCpGnxi+8rRtXdloKH7+/jmXTiR45qe66y8eECWzlsXvWaMKjzunlcB7GhgOLh4
QMf2N12QOS+9dLWbQXfk61Cq6TOAYeXgN220N7LRsa589pd/C7Zj9vWzadA6ezc7FFmuYtT9chRa
ypw9RKtMDV8GzZYbMnJ+dHq0zFvk4FFTT541RAGg2OjKcebig6biA8qHjTJsrdNPMW79UB0mIKH4
CMut2WnknoKEvHJIe4eAmoPTaE5pkLTgBqBBOR2GBEgH0Sq3HKi/vZ+yIHlI2HvesVbWDsH3VnMT
1YG9imHVf1Nm9rwPM/JVUJd7w9uhXdtHX/pif/09Z1+sUSZ2Dxq1Xzo+wKlWcgNoSoAHFta1IsKl
O2y4TO3U2QVKhbM7nCRsK+hnkM0w6oCxfQOJcZlcS6C/tIiwKMyFRU6LhHqc3mDZ9mCn+7Bfxuy5
Wy9C/wd/cm4gPRhqgtS7wz9wUMH86Xgz4uJ3eXPzA6ZZQzgyZ1VOd2efMo3XwJ4Cs18WoZvd4FCT
Cyj28tPH3++lx8YUq85lPGhF51kzMnHK3PSJ2nPbXNtRuoHZHuiJcxynIeuurB0XB0MGx3EfeMy7
jmrXxSDf6VwsJwp3axyt6qIIbbELHdFf+Qovfh8WYjD2ePwPw/Lp4xNVmLSNQzFG6mP4lgoziJb2
1CpPI5rLfdsL81tPZQ1ic4Jx0ws6RDu7qdGUl17URuXVbYDh9OObfWlrwAsyaxxsyvT62SOtkgrF
f6f2VFZUfQsRfcTU1tjHyXGyrVWYhWcYmfn08aCXloR5k2vM5SksJGcbuyBoI5FkTNBjkUarKKyP
rVLEi9Yyv2iN8vnjwS59mja3m8YIW3xM4md3vWixpo18+7SwxY1eOYQ4xGZ75T5euiRuILOf4J8c
fE9HGfOwVykmseYUYfOSCTN58gsAd1YQVjeDpnZ/clUQC8l4ZVLn3T0dr9MS084inhsJDPgg8uw4
NZ18/PjWXVy9oPXO7UMUBzjpT0eJ0Jlz1KBFEjhJ8OiSu4n3BHh1rGXKShDsAU1vqm9yRTZf8em6
q9jXSbxRe+1Pbi+6Dni7Lp3j8yItLcsuLlBNLXGyBhRlZXhTlYS9rTIL6q+XqVny/PG1X3xtaGtC
NETOqJ1Ht1cF/mws08Oy7113iY/SWCpdFK8/HuXS9MMVoS0kdQJ66NmSGYVSOH2kDUsfO8CdXg/u
Dc2pZqfil78y/VxaPKCLGUx21MugsZ4+y1QaFpr1BK9JoPd3Ce7FZ99u8u0AamCV8RbsAgKfX3Ph
639wK6k/q3ONmD3IT7LCL8faUrVrqtQkxWf6EH2OilJfZBn5xB/fyksPjAIPxTnOilBEzr7ACQBA
1KU6s2sN5BXvc4bvXRTunyyCQFfmnuaswnTn3/Hr1bCjyS2SrHGtD9rK7d1xY41ltfyTq/nvKGff
NxxpC9c2o6hWo62wHacrbXLlHxwMaRZzAEA5xaM5mxurgPdeGhQcTMPvb1sirMNV32oUu1XSX4hi
zEjnUdP+irboYr1lZsky9Bwqd/4ulnmDdUvjTNC3hopdK6/so9+M9TNLgLX1u6Hb1UhvN1MRd/e9
G3JinqprUOb5hT8/kpOOxkaDk/GMFzl9kMak1YU28O2lvS/WqeZ2m85Sy7e49qPNOOXGd1VM+pdc
uDW5HjV2lCBuzGOQxr+ZwIx6Yv4u/vtLzqbZmLSQMgknDmJW2eKcDMU6duU1hNiFDwTRPisgtRu6
Kee7N6IbjCAyC05EU5eEwDD0Cd9NWmpXnu6FcThmcOBhT8WR57zhXmaaKLO60ZYQ/7LDEBNkJmmo
XTnlue+fHs11AFuzrHBG6Z8+vViQxRaEqbbsq1A8YL0K15BFh0WCBX7RAi6/IQK8Ip0mHBdTUpbq
lfEvbJxOxj/7QAnnqaSph9rScBScV501/kU+Q76R6LK2KaFnePLQuWw+nhYurBfIkyj04iqYpVpn
o8qQeJkwCLSlq7XqMePsurJzOT7aeOT/YCTqkOzyabrxwpzeXzg4U5Bi11/2tTPuyXaqVlNSKY+q
Tn7ox0NdeGFQKEGKnHvoDmrR06GiPi57P3I0yp6QDQbb6nFLhf7y41Hmuezsc3c4bCNssSiBUYg7
HcWRpi8lbDiScW0UZK5Vhy8uDuFx05lwFQ5Bnif5lSu7oItii/bLoPNb/MtiYSV1aDUuLhdfVvIH
Hsf2vjPwOE/RbKMtMoMM4rbPVoZigxOanEHbkEhjfBaRsgcYvioiWDcB0KC/Pr4ZF2+5q84CR/b1
HFhPf1efd1NcUAxfDjrjpkkarIhMya/ccvgP7246RwpkP5wXUSVwZD0dB6xK7yo15Wni4EiGssep
ep2wnxra9EUfcQimjkw2ZkdoywLUT/hEPliRLGstdJFct35+Fyg0rhYNCB8FJoLWmE9tJJXgniko
vx3aCZNiC+7R8roqcNSbKnNxq0N7dKxdoIu4XEdS2sHSCoKoXBf49776Q4kdGx9hQY6KMpL36ofD
uJ2mdqT40tQiOGQhnk9ANyzzQPJH4tsyqYzJJvORry3JkMNMFMkBtY4aU/ZYaiKoERTVmkUIoFO7
K61PMZJquZE6K6h8wWE0y+m5L6aYCmgOVNgbnIrYM6eDWLIioM5vbpJ+LJtFhJ8Fm2MImpi/pWhS
T/Q2tU21TfrAIwc3E0uAS8UXCZRPbHOSjvJ1rVECJd42Nu1VLXMfU7AC8nA9BCYYGWIW4KNwSb5N
ql5sb9IQ9fyNKCunXxqBrscrGepBu2/1qnMX9Lbw/sUIITB6WlHhpa2CvVFSaMAc6rgRid34OYEo
KopRfZ6NP9omjitulZZYYpk49fQgTBhVyMnh1HicMZVqHbbkr3n8WZsEZyICXwRVIjxZQE5ui0op
X02zJs5O2PKmHDFd8LdFZbFIe1Inc2pOCe6CsVJulI5dEwiIdiLp0zc1Lw5GdyRcy3coqQd63O1T
QYYmrs26hsUZGc1ScxKaB0FDJ3+TtlZCWpHv24fYsiW3yp/EsCF3Sn0RQRaPdE0T/S4KRihCbsg6
s6NiF+ORbUQtFtYQptWhwtklMLzXcnZat9Xe1X3UjbAYJ4iwLc62heZ3drXtHKjS98LOlc+EdnSv
pFuDn7R7LW0B/ObWt5FX+M1y8v5eaphanWzK6PurvfA4VamzTTXun1QDHDSwXtnf2AXoAg+Fk0Z2
GhnqjYsIORsADjiBc6c2tatse3JQhy+t4zSmFwPVwo/aNATgkc+Vxcu0U/UfQ04eHeAZPd50ilR+
FASoGrBKcAsBcch5hdU8HT8xZYKvmPIpezEzmDgEJVLlWlDODb/Gcens4OJmfxNXFB17bejiez+w
jZckAjnppajChEfCUqguAcL6kpcnQyeduQ127D6Az7Ijwa6GS2aO0UvewWRHotL7xXEQhDAuASBX
6QJelvxuEkZUeEma54SS2GX3tYHtWm6rBoPzyo4D84Wkw77bEM3gCyhZrX6fhINr0mGGZBmiYVJW
TepOtRcaI18pKYNZuzISt1RXtrTJyxTK5N4nQargMvf5IRHGsMBLeWhzsOWofZccq4A66t038DCK
AmLMjCLCBBPjJcJLEXiOXULHSsI4SpYD4h+5QqmmOTsX17q6jFyHbR18LwsWTz1FR8HHDbsaCGa7
6HyMHguoArkC5izNd64REV4TlbmuraRsywD0BFGcXjpUEIBEEBN13SqCzv0QRi3Jz2qSl8ve4XO/
tYTSm4toki5ANyUkwUWBmUa+V62HcskxKX8VvUqGc9tlRbwZXcnXKdTQyRDdd4C5+NJbeGcC3zW5
NhIPT5T7DbI6V88fhsExH5WwrwTMh0lmqAusXpuxpRERXy0QL89HAT169az/9vBIAAMyi6TfDJaE
dEZwrDXdZF2da/EyA1aC4ro1SaUkyHdQfK3+hkgxH5QHVekni6wU0MtK+lwMiUM4OmBNUYeL/4Ga
FwKss4xlV0f5HUVL99GE3/FkCqlQByXzfmVFVnoTA6YAoNFHTCxKtZCVLZ7HUIv5124tnyF5lbxR
aaHkV3Zq7+S4DiIbGn2or6hlolw6O48GSEs7cC3GMraCR24XPAjNH0k5UdMl8RZsD3NZLXU/+c4y
hRk+VkjUQA7tuYQwLsq2fv655P+fa/ofqEt+2f3M/Mt/0ypnbOb//mMR0bOV398IcT9xSs//1b+c
0rr5T3zCiGKRx0ILQET5H6c0Cdp0hZFJzZ4I5FbzRuk/7EnxT6DZc3zQ3KJGd8q/+rdTWtf+Ocsj
KHhwrMbhgGHxN5zSlLhOd1FQrDnjILdEFEzRFK3p6S7KAm1O1Q2Li+YmN51vfG50qz2WEWbfli7D
1qqYeLreJtuUANi9Mw1HkcpinWeqvRgwt0g2GnCr6H8fWlUaG1VxAJMk+nQsLGPYDoRgkwk5CGND
p3ipo7ncU3xW11Fmkaqagp2uGzpXIC812F9JsWpzvFyupUClM/S9HNNmqYuqMNd62Ch3PeRDpUU3
ScVMWTedFf/wx0K7F42WvyTKqB0B3ikPYrLkse0j9YYtf3YwOwJmvCIfO5iS5La+dKKy9xLggUcG
JozFMb7vYs3rR2dpDeITPsP1KHt4ZRa4nkiXr1bGH8vdhuDiJrzX4nhlhfYhNOVOpNnGHCHyhLvk
DYwkaRLD0SzyN9+qvuZT9U1KSEaiXaW2uydm+VDYA6DF8mgH1lEL8mOWK41n6kjUfe0JCNhSscqN
5a96+5g78WMoy8fcRtEscvuOXcQKooJXjRq7MTJx0+HYO69xZC/1yF+wpG6cgXjwejh0fYUDpi3x
NSlfq8ZqmTazh6am2DpKSINm/LUZcKM02Qshl4cwsfdj539Jiumlr9Odr8GyLGpSpMQqaO01SV0P
YyDBb/ik8gZsguziS02Y34Ab2FT8+64rRrhVsderX/T0EFR/D0BFiyo+kOX9SRRQ6sos2NuFux4I
4V04gdgTiMAviZzbUMt+VJyuiKz0LMW9K6XcVrVzLypGxP05EUe7DZx4N8XmwuySZRPfu5HHGfO+
DcxVJf03Tsjfc3taKs2DIuL7OExW4wRKJyE3dGuKY0varCLX0/Sly3ckkH8OtWlOO5TLbgQDpoq3
shDbBMqFBtUJ4frGddMNBJIcklHzqqTKWirTug6KZ9N/KnS4Teknqfm4S4ZNK+INC3ccRsdICXaK
a2wk4dEuLUq9Me/IirkTubOuis9T/eLn7Q7Xyld4kcsyM7d0E1fQh27HbrqxM+NrJIMjFMvNoKb3
o8JGxygYqQImUDX1ItDTnZJ8rTvthh3E1izZ86njYhhHYJQWxRdnUwlxS8U9uOPQd0NV/asp3niD
9pOs11qnfknEl9j5pIU8p4qwPL8iZ73/wVr4oCb9Y97pLPfhJkgqTx2AK+avuVKxabTMPRWJlVM2
B713bziePEetuaybEjvzbY1t0EnatdQ+gcV/0WJ7bfS3DlgWcw8Hmqhme9y443AAHL6XFtbQ+EYN
0rU+y/ZZve1c34ioWdV18NVNCZs2c/9hTPtHe/70Qsd90rpt1X4yqr8zsAd6vJYQ0HIzXg8N6HAY
BL2zs2S1dtT6oBfx2ird24Iyu8e2owAHGg9eQVwPIBgPwil7NqBhenZvKvI1tc3tKPxn9tKruiwP
SpIBXlPch64094r10AUVt0FsCjfYCU5V/bTJM7ka825bm/XKDL+OhnmsmxqHTJ1u+kH97FfdHZEP
L/Tu/9IcMpnKqGe3KwEDNitoVqZVRFxzsGnqErxKuTWCG4jqRjejhwyvFSKgKDhAiDTcZ9VVj7or
iVhq2TKyLVlImvqepaXrQfs2OiM7oGkZuPZ6kpuK15ftPS6o7rNQA7ic0v8R+tPCVSef426yd2M8
Knpse+SZ78s8/17iX2Ie9yFkgsJShXEjp25thf0jsMh+mTpat6LKGy2SMnVfnLysmfDLr64fyoMR
xuWtbNJqUdvqngP7va5MBzD7HH96BV+G0jn3rc/XShst3BgR4fLYPn0tPVguAGGnbuM9CbMPM2jG
KzSNl8PeZvynXmnhG2408SXJp8fGTN/aoruroVHsq1Cy625ydQtUuDs0pcCzSujencGC88nManHs
R127E+orRj+z9tMl4XnLPlYXQfQcBlaEBj9IeXcrbeNE9rp2b3s3ektB5qBUySaweJDmg3pLWMZD
k0Hui8fiWcmmVQJmLKXFuM83SgLDLsZf0wwJmdDUAbxa+iZ6hH7vpqq7xYBN/mlVrKogemHOTxdz
hjgp5hx+N6la7EXsvFZh91wYvuKF0n6WUQX0ioeV2PRT2qo9ZPkxyuBQwFiF2WRSsaiz4aYTxXdQ
fn9Nrf4E1mifx3218AOCn3P1noR3iFWa+lpapf9WSrtdEMviNRFfx3CTk8hCOCdUq3xRgEhahBwC
QAkiZWlyPpC+lYiqOEepmZwP3tYKwfgLeMZmp+hxsHO04Tae3mBOvvYjf0pQmIg3WebMSKhpmcfK
dxWXWNaRkqFMGzev+mUS6CMFkAkcsZne5TSiNRc4lzXzxrrpVW31H8pYSW/SXKTFMRY/Uw98RCsc
MdrBOFABOiSp/6RN/tek9+e86Lsud19Rcr71rjiii1vrRvM9HHaV+BQUPaA6KMoNi9JTX1EKi1VV
Wepmp0K25Bwm4MNs+gJAVliSwg3PisN+0oJFG3qd6Tt91NNgwOINdbQjBEF2U7UxarNa+/MdS9mU
L4Sb+usi1drbJnT4psfmc15BXiByzD9kcah7KC2CQxQmt5HF+g2fmkqEn7LAG1X3t6E09tqhJ7Yc
WhoioJkcL3Gj5oYNxvfcIk/CTaYDLleQi1MENErLul3um8khrK3kLrNGdRMZWrN2ZAuYtW4cErVL
5LlyKzJZzrq7kdwDNkkT5zrLGcCnGvWmt/JNqis6BZjXcvhSRcYhIL98kbn+UbeJUtQhbbC9MJmn
nCelce/rVO4GphFd7beyRt8zNBIBqXoXJN/cgpMglLN2JczxzumrRxwAJKYrQD3VRHlIYOiu9DJ7
4hB5M3Isc0JfLrqqC9elnj9WQ3iY8lhjYmtSUMeyvLHM1tnnDemKi0bR7buSlIVb2rPpkYx4Zs85
S5KMSddYF9qYP5AcwF3Tb0rVfHCC0dn1YfnaKEqw1qMtmZTKp4mQkGcCkcbJ090yVlnTejSt0LJW
Q8oT76sm21RZWm/CSn/JS9tedbXy43+ywtU1pdNRxus22dLNblQzoGQKlQ9ysncVDPRkFkQP5Xgr
pPgW1dlSdOJ7y/7SKMFyRf8++P3fOesf1CA+Omd9+Tv7Oz85Yc1//t8sKgPiFKpJTGmzmuDnOar/
u27+9x+G9k90xFSHMQhw0prPSv85Yc2HrX+fqDTxTxoRfLC4PIiIgJLxGweqf0WD/doLwAaA1GcW
zXPYQ148l8d/KcuXsHzMyATeXQC0VjZ6zP79OCVGyIoTNG7Qkcs4zNvkoKqV6IBSJzM3CC6me3ui
WLSzYI7OESdCqTZCzyu0WPHU4NAXGTV1O8uzL6PokPhWVF5fqPjZX5wimaKF4ifFi6ODEPJacmK0
EsxcodhwuinlOcAn9Zm75kvHoG5LuyKvAgKmxpG/JPS77lmzgiJZB2kV6hx5ahkrP5K0NTK5MLpQ
g5KgUg9KqJQp8Wy7xnwN8UkNNAUErE5l/eD4MZzRqs7DQ6O2Sn+b9hFswSlVBbzHdIw5Z+mTUx9N
NbKMHUXQUM+9cZLmSFm2Soo3p1ERKDqhpQck1HAuCFearSSpJ+3EpPaG6zsUm7gH93EI26bxKQih
28eH1rfmG0V3R31io2EiYU+kPung9cxIycN9LOMi+5zrTtV9HYd6kM8y6QdtUcohA6bX5342F2QJ
BFy6LmbAbGGPlj7eTSmY7gd38t2vA2rxckcOQxfeDsCPrNTrkZrFklVFGX0Thz1GArGg1eHDcCJ3
tiQ5BZMXzFU/4OSzlhxjBViCoqd0Br0xLmWQcRgD8MDc5Nt2QZCkJyagQN0PNaJ9EK7caWwFTYC8
DMNnhcAki841oW1utwz0DFOO15nNoDeHtMJlA9mXGljyF7H1HWhQgjJhgGZNY2Tb2HJk9IMQA0U8
MvflmymyZbgwFTd59tWyecPvEcM0TWGpunnDbkT143RfpW0Z72gVyOzWRofEMpTb5iuOeKlv0Vtb
5U3eZ1qwrUMx+otiMqiztm760BM0tmwMt3oo2xbSoBWy9/bqHmo/i0+za0TXryqHHEtR9u5ro2bl
N8DP96Db7Rc1iJURK7VuPBS6zP4S1J+rhaG3BtgOtZWvUHCxawyxkb6W6qA+VgH297wr3S94K4Lb
IKAqvjRLTpeLynQLysNtvu4j5VEvu4l2TpHuxyilAGGMZvO1N4fyIQ1746swJLh0EQKRIbEhgmWe
Tvra6R2Ndg5rY9aLaJ/kqrKeyZQ6ee87Gjx4FWqwvM7AJpqv+Qdnx2IFPJKj0aQ+dWkDgLkV1oFo
cv4KQ8hPgZN/6n62JFJj+AGtWe7HsRCrImePx8eRELxJV+axzuqiWLiDGQMFFdUMcE7izFqleaJa
HKVTPVwkxFomN5UZUV6IIs3Vlw6VC2fduX6d3KWqNsQr3cIi/Mp7EPffZziHu8jq3lfvui5LK1Tn
gWJ9CeJ65PGOA5EVMLlNdmbhRID9nHKg3E2DT+yIQhaNfe+yc7FWoqE97hVTEv5IKIJ31Lat8lNn
de5xGCL5zdGSxp6joOyQLNZGNPxNUfHsKtgEoRXTa4GZSdbUq+tmeb6SaqepK5E0U7ksRiMWIASa
sFkUscahVw1U8dpr8P5XWCvZKIq+JDgzkXFir0OjiPK3rA4TeUM2fRFvlXIKtBWRdvCJswmyTeEN
bh92L7pVOQMn264QC70N4vBQlbMw0x9kPTWe9Csr/dvucxEfjbIqy3WjF1Kq24lgy+mRDUGjEEpS
iXQvcxKq8mVN9S7w9K6jifLLCnf815Lx//I2O/LjmprV6rQypyOcp4tBGCtx4sgdzimGcILRj9ut
D+G8ISE5tzEiLMtSNr/Zr/05Du5uZE2I/kApnS5YJs2VydY735sAZn8rw378psnwGvNmbrT/uizO
o1AqZ6+Flpncp7NG/ATvJ7XoRc4QUH2LgZ7AhyLNP7GVHbyqTOrb0eej+PgWvhMDzaPiS7FQbcH+
eccOSfvcdXhCczQb0o1GGXTQ6ipka8Oe4hUhi9GGHraSoFl3K/CypZ56JXrPzx//jrmIen7xdLyR
QiE5Rql/dotJY7PJgiW3LcgDCgJxcGCppUrqjHL38UjvXxr0FLMjBygFMeFiLvf+svtwmDejQgOi
3wS5+2ROvrae6vGaZPL99aC+ERS08T5i7jjXO+R2Fnfg4zmfuXwPtStIDApy/zA2Q/nbXwEleBhp
BneO8LNz8sg0mnTgrNz3TJrqe4dmWdiLaz6tC9cDxmMGk6I+x1R6plUj/EXlCBe77Ot9Nj+BAdq3
8cHHiCSl4vvbj8iapbx82RYEqHOpdoxsowtwl8xewFdFJetkCpLoyntw6YrYh6Ln4R2gun92RaVZ
6Upk9K436XERemrbNsk+6fKJfVVRV93y968J8NBs9ZktPzob7V9fOwvU3JyJRunEqtu1kI27wg52
LTT6XGYDxA7fDVF4zIgMcm6dtxFEwuEwXC80qZ3VHXVEq+XjlkrX3hS5+v3ji7owHMcCGjA/Y1KN
c7OA3Th6VNaWTU1aiV4GjvZ7JXXFXrZucaePo/GbiklaedjmdfKoXGZjZFinNzGYqE5VJPR4iCos
L22CNwQ2lO877W60wKOLLrsy4vu3hBGhyLDgM82h9z4bMQp0+NOMCGeuWE82OguWCJfqYXIN6fl+
/meoedLQESQjx5onrl8mJtPI6w7Bt+2x+wa4nvT9msDY9sl2aCYFWhw923WPmuDjR3jpAnn5+Qpm
yyuegNNRpZUGzCCt7aG36zZKGdUrUSbVui457n881PuZF5Ydszv/pKXGgzwdiuJf7rPp9T2Ndtg+
Uux5n1l3249HOX8n5wUNRwUeQf6PL+FMaZY3DmExdsY7n3bht0QmCm7zLF81Y9rdZ7Rh1n8wng2n
0gBLME/Ap1cV+0EKKYUmnWuDMQkNFFUt0v3Xjmml9ShvZVdu4/v3hL0B/VLU+Czc2nk8cdROyqyN
dzwNIRktL4uttwjt5Mkg0fxGui79nNGq+t/VXEI1nvX/uAm5TrDVZxfaDJ0mx5a8marPjKe0HLVF
npKSkkuz+WvEZPGoFEirPr67798ZYeFFB3HCAoeB7+z1NCJ3tJWarGwqs/Q46lTVvwkkMsuPh3n/
FdBfQYuMrtNFmCfOro1CZvczUJ3OGmkkEBO+MwcVm9gl2voPRuKRUHBhMOy5p69LF6uSKi4i70LV
atpMFPQ8Y6phdBAUcM0YN//s010Ve2MKIQRuqux43lmPrUC2moXYpPDTjZhR30pt/9UHOpU8vbzC
Ynr/qJAb4zUW2AnAtpyzHmK7kP6k5ChbQIot1MGnVGwW7pX7907ZMadJCmZKrggjBTqg0xsYhuWQ
hrlNKdefen/ZWj2Ns3YU7bi0lCJ3SapyuKdxZ4ev9FUkwH+1BrqtK6Fdrkc+D3MGGhoZobS5eg27
cfEmzFsKgBAzXPHs15mcNP1a56rt0qoWlk8bf7T8a7TO91MA6eQwLljtMccw95zeAwfFbui0tBNC
MnUPBUSjY6Ci0dOcunwc7aZ6jdDFXKGqvb80+BmQE5kD8JdyfaeD9ortt4D1HK/mtm5Cc8yWtZuG
V2a3eXo+eWUR4jOIih8QxKtzbr42OPo2cd9antQIbFlEaUIRKiI3ulpKX5jKXVjF0MZNkDZkU+hl
8vfH3+e7TwbsEIISizopaxQGidOrtKc6yhqrZHzCLg5tMFG2MKSGTCMf6fZOTXTNQD//jWdXjGlt
jmZnE43j6WzuaV2fwECmea+yQyN/NvzCRwBaAGTcTWTtuVfWx3ePEdWxxcEHb/ZPy5w4vUBR6g12
M8v0tIYsaNfHWYF7/7cXqXkUZlQ28RBEsP6djpLKvnNgrpiom5MagGqhbczEqBdaIbQFEXrl98o3
u2tzw/zen95K5gMaWYjPgIizRzwdNZ9AvXUGUTWJGyB204bXyNI+565954T1k5l13wykGYbdPYUF
ao+P3xxt3n2ejo4RAjsZxveZv3T+gTTN1PTamJqEpZhypRjqtAuDuF0kkzkcrYoyml018UNVt/1G
qUW9bRcmnbfvH/+Ms+fL/hFf5/wz2NEB5D83msRakaOTnLJFbOckBzZwaqmF/6Zr4OcoFjEU8/l2
Duc9mwzSJBinMiKm1SQufhFVIQjtKdGu3NKzeQ4knDBZTdgBsEXFnnA2z0W5wBg7x/K6U+cG69y3
3Lemjpx0kUStbFUPyBGaEaurnWsGpbOvch4aRsa822EnzjFx/mm/7sZFUDrhhCScfq7yiUWjI59R
R/m0Vuj8Nr93GGU0ljVssljbYJG9Y89YVMcAx1jNognoQCTcdaIvk7jNPMvunWuEn59v4i9vKsNh
CcAUOEvuwAUYZ5PcQI9YRlrZLbCBKwjxtc7Ne8+Std1vOuIwm5s2RlyJE0Ba41Pl8oNWpN44ysZy
U6W6M6SLVBigSddZb1IFJPD/2Tuz3cq1czu/inHuabBvgJwAYbNaaS313Q2hkqrYTbaTfZCHybPk
xfJxe/tk2zgxYiCXvvN2qQrSEjnn34zxjdAcEQqEjp5oT6Ndlymit2b27HtBvTMeLaeZrFNeaI23
g3pO4offUynXSA9UM//87Q341w7w3zY+EfOq/3tGzX8TW0DN90/xp30t/tf//JuF4O9/+T9El0yL
tokjgB9+/X9ZByLF5GqgvDc4tamCN0viXwWXxp/pgm0mQNReTE02leZfBZdE08DrY9r1Wwb4P7Mb
VLfb5w9PJmJL08UfhOYTUA522b/r8LOmVSzuZTVoY2/129I2yZyGdAAs9zi6YpfrcEQd7RVN3l1n
EpvOXn2pnVtqXzOqe3m2SvtQwl4gC+SqKPapHs0L1LCzOxUvsIEvaro+j7NNAnjrnAQn8djJg1YQ
a1npPxbCvDtTfahNLHpK4VUB9vvvkllDOaKOJB7WdjdtoSynvRCoXOo8/+EUhf0Td4HcNlO69jxX
3rC3rBZhNO/WaXSdHmWVZhznlK6U1L3hpS9aAFO6mD/UJSYxjXzFQGFNeJ/iSSjkZ1I09RVGkLFp
L74aNZuJNbawaHWyPCXeNO4qNPlXlN7pwcwlE9mGqnwbiKDvMnIBnb0jpXgpHhPVqr+Q7292BUyB
iq6alz4fLFQZRgWXGjcWvOSW8LuictE1Vc5rW9YSq4vnYp9XpqBhcRMsVsc2QG3ucI0cjXwufQIg
hkDYSh+knajDTh20d0vEUVfzRZwjp6KUyb1XNse+RXhWCra03RjEdbH3xjKyScXKyzpgVXPcvARO
cZZTcXZzhIdGF3QlEq/+WLsG68uKI7f2XWu9ZBnZ2ksaB3mcvizJyBfUl9QEqOh1fe6TS/LDSpxd
pQ93/O7f52aNpoZMYveN7etu9chxN6vjimaxNQLFQTdH8jctg12R1cMPZbJHyT37RksVQGTzcFe1
S/XeEG4uWGA46Mk0FpVf0litMLfSNdLMRh41vSpejG19I6r4Annk2K2i282V+jGDGnzeIh8JtFMP
c5znV+B0hlKfrDj/aY5nIkR3vG07J2fEruhrwVjaehzZ2fAEf3WFFHe61VgHOWSnHEppEfMtlu2o
YN7dUrnHZVdocEgMrfrmQVCC1SFkkm+r2Olq3JxLIa4idlhN6nEfyNa6meHhHQ2TVPRMJTvVaSWz
nz65mivJ4EmRklLoTW/0F07wr2O5X47f//5vkDYJmdoG7//gZP4x/Ol2kFxlHErZ3/+933Ua1p/h
z3Hy4mxna/AHJbzFn4C2hL6Kop3CZEPc/H4w69afgfOSVWD8Vrbb22n++8G8/RH/DLxb3n6+QyQd
/8Th/FvJ84ezeYuzoS2j78RVSMn39+RchVhFVEsEaLV9cjIWzSNWMybg1IB5zMGHxjMvoslKHz0i
BZXVJuOeRRLLfzSbRIHurFVbDnNiH6uVNEZpufW/nrDfnxQmCcDADIYrZKbzXFDg/6OH7b8/RI/R
w0sU/o8/vaLz+dlVf3pk7/w3D99/+k/+R3HAnlY1sKlv6QWMxf5QIPD8aVupyqQT1sPfFAhUGB5A
A/4WReXWOf+fAoG1EWUFawJs01vt8E88h38Z8//hQfzPPos/1uZEjxgdCdJakJSAGjvLOiTIuiPY
Fush6zOsW9OY7mGd3VpCuc/N8SUe7HBItKO0TCTVBsHM3YDIr7Muw1j4DqOTwZOXopXiw3XnOBgV
wuRLJjc+ImN9T8HwanQoRjMBoHDRKAHcbjGvKmrEKM/WX8JK3rH0VbuFTMsbRcQTYdFLoIrygThX
NqoIiO6HfkGIPtbmsdFEE3g9NO0F2y+Ik5RxtZeR7zvWXfvQ6VQc6awhzhmyeb+g5vGFg72eYJBd
PTsRUcC3snTNnTdi6cjT5s7MDMhF5Df42FufatP4TLvsUpX2g5oierFUGLatixQiTy81msG1zl6w
Rt+j6ryhmb1NM32PymiNykIOmEFcJIiWAbwrb9bA0snW7hxvb6qDHlVSvUWv+Av1C3aKBGki3pWb
clhvllXFv2LSEJajO+ByUH/KVHzK2L4k6SwJY1VQmJpKgdqhs3ZzP3HdSveIsBMCHsbem6qx5kgb
l4DB1tloiCmNK++xiMWx9pBI68m6L/t6/tnJ9hcbIhmkVrLNGJZjryFVLgAQV0S5x/MxLlA+6SEi
hpyBEUsbL5pi51pl4tewdAxYmqHn3i+Ryzhdc7VXdiyDUE0/z0kON1IVLYtMennUFxV/a6eYl6oj
94b2qNubfIT+QCZrFKvzoZaa8zhpPxzgh4Sey+y0ZOljmugrVUtVNr4FQAerYOwPWJBfs2x9LlMH
zys4aLBLpPlWc323oNG46btpuls3bdyoTMppreS7lKm3L8Giu474Giuj3aGq8PtUjyPTGp0TdVFO
HTdXZ6ktNw5mjL0yzs9YDlAQF8x6AqzGwayT+Yuys9HFwXPKa5HLJ/qwiKsqREeDrvQXap4dkvmA
GO59CycA4pURDFUajU3mp0lzrBNU88sHyle/GNqwVuxAoi/tK23fMYMdy+bcJnpQqe8jFaSXz5HV
lZESk7OAig1OP0RZi5fDu5tdsXe6OzWd91N/yj2UDpdicH1hs8wzCOm2biscT7FLhLWiaFeiAXUf
on6k4lmuRpAWz/8fa5Ot8fyqifDNkrSX//W//N6Ibla3v/mP6LeL/X742S0PP+Ug+r8ecttX/r/+
4e/lwdPSYJ77QnTVb/9aktV/08ttK/F/UGsMsv+70377C3853DXnzxprMcQC4P1YqTAj+0vz522x
pGzVGZ2B82SJzBXze41hen/mqN8IScxm6Qr/UGOY5Jw6ODS4JLAHsNUw/qmz3Xb+rgPk7vit0NGY
42111d+vQfMkQ2iwznmgemN8kkMZeGKJ5sl5i5MUCbvTnrxO7lVjbzTqARceUpX5w8kYtI26sAOS
otInz1qGBRt+WjyTKxopbQsLGqV++gTHt8CNb+1jA9lYadAdZJYdeAUPudCxnWVPcjHQE5r9ccTT
0ZkG9jAi5rUtEZmWg8bI14u3Xlr1jeFhXRtOi+768MAL35y7IjRlFtZJEeZuRw/RnGYbE7OO34h8
w8CS7n1Le1uZr4qGjt9bEHY7x7ZccyTz6zWdJsSQKz6fWMemPYuA/VekdLeQcv1uVcKy4AITy/us
TSTXs2xstWbXwh/oyDw3ZfyGVeuARiz1ZxI4MisOu+SjrrBeTyet+dgc603mvtno55rCJzViwNvC
6VLNr6NCVOtCyufBIcJ8lHrhS1uemLM9tzj4YHg+D4X5tTIWY8BaPNdYQHADZl7h7dwCgaVUfSMn
80Yx5rNXKAdnpIHWvN1gFslp0tGre0Q6mtODMceYDKr5xaEPk+6T412dFruKYrnBUGrBXM/XDntA
UAEo3RdV6q+5k94T7LbrUvWA6B0DV3mjzh/pmHv30IPUF9y77ZOmZMOtGtcvfa/7GxcN536kTu6r
1jc+3N933WxOPRLdunvMUzopDmEfioXwy7TfOBWI1eOuPgiUho73Y3WV20Ku554kZ0Icm0iu0wm6
vxsWi3HcbMSj22Yvm0mbpWjJraJ2kZunD9W6PE5m3v5YAdL8dJvXmFGeNS+fXZGTF+reIfi864Ac
ivZ+G/1jevepGkLPmJOwLCEvlI3TYZgp1xsdUJDszCcIo/JlHqrnRRTSn5E5H7J6yXdtjsi3V1XB
9aLt8RoGnmGEToXjq3rGHhtN2m22invdbs52rIwBuPlguxfS3LvEmurHZRLSXx7K3LpvvPilrvlI
l9YvipMpdF8WQvUJJpxqMiURAdvJbWMfY7SwRolVIDUPs1KHZHf7dJbPrj4HlvOdJ2VQ1+eCq0aW
ae0bzIetM3KG3TKOmN1q3/Pkk556j5n4WpNzsuTIXM98KaOcAq/EaIb2+LGWPzx5b1O0GaRozfV+
8Jow1WYa1TPAIYyFNd+/tpwnpf+hxZsCu8XFkd7HOv+/USLw7ihSoBysCUJqRQZVmz23i3rXcRMv
G7NhNXerToatHRiLp1F2tVhCTsKtxI2Hc6L1mqfWTu4b5h6zODrxqKMG1Q7ITu0ggSPi63lLHuzm
8G2M+aBgjJgzJztbbn6nFd2t0Q6/piz7KLshJU8tf6uT1dmnqRq1o3HxdFgNg5K1mIKs5Utb2+Rt
bRr3fhI1BWpc9aHKuRGBInhKzXE8rbMrr+XqDTulASqhpsp0nLo5DfItwL7yujtdWo+dUT8U7nRb
eN0+F3n1q0Dk8SKcCVgAiyXULPETVD2+XvH5haH6eCiSbGfJ9JSo8jCmyu1QqGEHubVz5Mc6Ujr2
Jbezpf/QRHcQcY/vWHkkSxXCSf5ullOQJxUWH6zOu0rIIVBQomGL3SAniomnMImS9jOeBz+pK7z2
o36tjF9TW+I4s+e3wTyjvQ9EM4wo9PskGmE3fk/xhN7G0hTdXzs4I4e5WCI1pu4znA4YRbmqHxP6
/hvkmGTuVG4dZcyN8PWp3l5WPKat68BVlpYSynYrepYwT0yqirjHiWa0b6XuPqVaR+oHpBzuiVX9
GlsXC3QtzECu7RLBTYra9lV32rfcYbkTx28EPyqd5z602TcxNbzPwgmKNvcXXrL8MPJyIEOu7FBx
rtirzT7xB2/fG191x3yfV4Nhn9GeF1Efy2T8sPMyJYwG+nlinAqp7goewwZF9mp8Quek9KoiI6OZ
AOhQTCKMFyips7l5B/w5xi9GLPFeXd4k5xmYhXeVetBpy4QppQndZ8XIKZyatER3egDTEuVTd6Nj
Z27K/CG17Ec6QQo7VaD4bkr34jTZBwKkyU+H+cblxxs74QO3zPQbabFux42ennR1DVf3HuL9e5ll
YTJVAQypcJA3pvmIT4EHTA1SNflgOhnqTFeVvtgn9RzQ61w9G/ROfZTdjUze4r79UCQvdXtiTeVb
ovWHsvNHzYm8UoSpQyKlklzasd87tXJrzeI9c+aj3T6XontzG0hBnIJnEkpwG2Chi9jps3uI680b
KXap1zsXu0nY+qEPS8duW+FqWPum8UaZintyB5ujue15yiSBaTOvQelcqmTakwscUBBehOn69chv
efG+zaXbJa1OEkHn+rkFQSQVYk8Kz3nO2+Ogg41tKDNQBuC2HcejV8lk6xmXsDGL91qpn+Kp+mEK
gkrxazBDjUPSD4KSJ5h5ya7u6/ER7O4uLdxvfS7sUE/M7972Xnttcwcn/cnkzcdzqa9okTt7B9da
OcP+RIsP740ZthuoyKoU8T7b5I8vAIAiYoF8cxJvGkDD49wC8Gh18kNdZaXF5YdRx6d2xsHgeayf
lGzHpCvKne7NMsonoBn3WktsYds3O8bEnj9mtHfNKrK9yVGVgjkix35XEHrSr8a5seddjNfbyIN6
aAKCWF96ezxi2d5shDh11mydfRWrf7bWUeFq57qurkN+BFZDNh7bvn3r8Om0eBuq4oR74yAK0kfN
6YxVjOoAdEF25BLTg0LGO1q1/Vp6AAmya93p/qAqP0ej8xvPCb0lu9fK9rExyvtFGa66PT8oaR3N
Rly+GyZpYIP9WLT9u6r+KktjP9S/wEefJnnWks/Ewg9qVMdJHYJZAZ3Vin3Rs4bgtVEp66rbtLkd
3Y9YPwGX1XijyUUOkAZMzclaXiuvilp1ORT5wWOkW2lVsKRjqHgvBiMAd/qkeac5mnd6ccn4i4S9
ovS3+d2Z4axaTzmmz6qeD5OWcl2UH/lW4PVqpb92YvPOWkFt4CWdXAg4wLP0CaAE4q2ztgoGDHiO
lOExn1w7AtWK9if/pbq8SkNxTszpJmNo7jvdeMnTI5zN80xKVWWX6mWe2xCczVdHWjm2XJNKpj4g
59+pBp1X3BxwNld0k1nYWhX9aH1vFzrl2/yjatrDtA64xkfC9Vz9pGf2USQCkdM67/BxP7swX3q3
fdAkRkAeg40amP1y1CJctYLTVj1hjzkZa3XHVjsL19JN/a5nwO0ML4AyqT/6KM5iDaRNHFXWtGP5
/GKO3TGjdLooImto12MtkAUHp5HSopLfUUTJWM62b28e3BmDA7+L3K3dHeYrv5Qnw7odSrwphMz+
suP1uZ74EdiuB0k6OA9ebsQHG8BOILBa1C1G87G8t5ruh+2qbBxmfif2XJ8zHJSiwv60QJbTFPw5
2pVJz3Gqv7Hch7FF41DS3J+EOtEHzEw+88dhfa5M9O0dH2gtj0bhhemq44et3VtVyJPWdS+9yTjL
W16tdHopHP1WZNqZeyKYoNnktXpuiWrN9PQWZepBV/TZ19bhPMtWDxpzBEmCNVmxnZJ1iLlL01zn
INabqMnxhttq1JgDwyJ78VGjBWU9POVyPUBLCml0nhY+ctw8Ie4aGvm1uhkr3cUKjgPVHvtnt5yp
dQcVXmm+7nOzgVudWGQ89p8yowuYBvWL0rV7tyvOfxQ8OGFZ5XF4jNiqCr0PYnBEVcila4VxXpmQ
yLCf0uu3Zwc5zCHRl33baMbBZSJ9FHkSZn38KOw1uROzUgWj7JrnbmVQ5qd1OTlXZZmL6wx00re1
RoURUJWhZzX+uqomtfQ+Zphmk6gT2pW3cwaxLVH4MNJKeZ3dOr5TdFq90dB9wmjn3RIbx7UzWEsN
1tOsKBcXXhwPvMsT2dSzC+Zi0gJLxdKjV+uhBqMHVWiIXCdVXlFmMUSpnPhDsb27XFU6HyA1qyO9
uC65s+70qZBHwWjGbwo2lUzao6auT4UXPzidoSLHaS4pw8yA+MS7DiZUMFbfWW5Fouv10DYbI2qz
ApRGWX1qdp7fZWDUvzVrlQdXoI3A/xBMGaVbaxhrMLFa2ru1Im96x6wCVllUBlkWtNkABaXnIgNB
jDNLVU7WaD7pikhDFMqw3+i0rKoKnVn/HHVp7OpqaA8ZtksMwZtuXtql74ydcaT+2Tdax+HX5MGi
NpUvvdXll7RrKvDx9nrt2+KIm+5eqt4VTx4MaVTAxfjtrDApzHVAe5CEcbvtV8VNtdpXZ2ipNXlZ
9IH84ZLqERI73V+d2cFK+NZ1rla5r0163L7n1xavlR00UA2A0hh6oKFOoyeSH02HKarTHoxGPyzS
uSEQPeqN6jrzZJ8L7H6m+87u8jB5zq8qy8OiKn52o0VYa/yJWAOf+JfrvSST9mJo8rET5pM1l+kp
XtIvxbE/rU5+1KV8d5ThATFaHiimfkX8IKJutT+bhFdBzaLFSymZgQNIvQkNtqFZ9l3SxJ9TCBfk
I2iJP47I2Sxp2Wxe8drASlglhUQ+rK+dSupOjVcBpI1gqtBcFEVZfbne64DgDob4aLQBEoY61pg5
+2vttHZksZ4O7UHerkKmFyevDN9a3KB0EbEno7+q6ovkCpGifELOF5TZ8COd0YA41dpw0Nhz6Pb5
XkcJUifJq6jSx7oSl9iSl0aHBSgoppr1e8zQVXLxsgOG8tIWKashrmtYYzTIU7S4aqiKfE9X/iCa
cdcXeB8XZ/lEXHwiGHm8cdzkV0aZA/nuLNrxrlLHb6+3GS6aOU2/AwNurd7c1dmpdsrI3CFaoa2i
qnPfuhyrOfKd3q8aWI66kwTgKxhHf2R5f5el8cFabd/YLhLdbiPh5iJiS0GzCslBX0/C9PadtHjy
tVOlGWd1GljOD8+WXsKZKJ19PANshItaaFOYQRdwMiOwKCV9j5OqsJdD188QLZgPDYb+uuawMDOT
8YYmabOJjJn6YzrYlFLOp2GUfPVwGnD3uX0DWYSRxhzjcPWGovUXDxgQJeoyxtqd0RgXwHpBbyjQ
uuniawW+dWvlrorccxoPiWyGG6deUkrR+TiKRdK15n3/SkU03Hit/mVy1xGrG2oTpR/KN2ZpY2Jd
xmWaMeI1s3ZMjSW7TM5WnChGak/+2rjzvTMloBfw7E73Od6RbZrxaLRNzv8wljcIIqcJlM40s+bx
+xE2xpDLH61tRd78nYPDAvnxlGbzZcyMn3Vl9pyYU3tJjEZpAsvslucktqeCgVTJoKnl5jWjgen6
wAXcJazA2/qQK1J9IDj5zLfdB7kqH6uF3+DKSxL1BLj4szFfx7qPiGiHcsQniHHzKvjNK4jRprq9
TdVsV5R2vVd7twrhsduh2W+f+SpC6AvATWSUivQlturINRnLDJNlsfGIwWWsGzmSFtnIl7dGuMeu
WcxdZcoWp+xknmxZP0CSyG6GZV4iB/QntledjcR8Aqta+vgOZpg8efHUdk0XlsuoItJPi1BpCuj5
jIL8rJy/0FdEltb0d/mw7LaoQIzcJp3IYeqdEEnVTsOAt1NBlbRRNvPY92NiXzjki1d3wxDm9AKc
1+/D0pd+MlG/9HbJ9gb3MEPp5TJYcn5eymz5VARZlkXFsHO4tKVyyNrky9D7bJ80mIKGwqqxktNs
MRQ5iabzCwQzo3hB+s4yLQ6ShuUYuJvHAYOq2s+HwrHt/Wgc5Wz+MoDj+sUCvd7K7ue62hlbknKc
0JB57XoLMeVVMVSSQruHiZcYq0f6IPFy+Uls/epTlijUKIY9sUK5SfOzoqkhOLTAtOSeTPon1/gy
gBaxKIs8c3jwqpFQl9a4hWn7jQGAW7Stj2NXnDOnFAd9jR9ys71tdW2vzoymFmy7h7Hn0Rfb55KK
7KEr1dvS8eadmoymr7RG9irid5nPN3r/4BEAZleHeu2OcWwnVwZTtpUw5xT7Jp+JpXda7WOViwxk
blURW6CwacXFhLyRxT8a43EZTI2V2SXrjLeliTrrTWcsx0hvRorpjvklmxFncCspfaqESsX2Bu8L
pcj6xszjRObfQdOYgJCjAWWU209o9AJa+zhuIY1sRN4VAMZ+VZCeY1OgM6X33cJ9yBooo72NZ99i
1W57kd3pWaD1pcNgpT3n1hOhP6HFWdZzxSJ5j6okO4taO7k2w56MARAMkAPRI4FCsUdWIlMEHfYA
Xc/i6QGJijBZF/cV8UrnW7ELuQTtfMpl0yhj61f9u1SukqE0gCq3QSfIxbNYbC2xTtgyD/GRchzB
B0hCNZmJODC1X4qT/NreKnuEclu1e1irbyQ2DzyJ60NT8fMa4sRmtKuOzEFP0rGOdqr6ipUFOZx4
77Xg2Zlj9X4o64+C/CcQOTG+JXGEbsoL3T/W21GhPAG3CuvVCiY+eGSNt+No7lt1O5y9fTV/zZr4
kB4AhvjNZigxjLtpcX/mdDgKw89iKInmTIMNI2M7w6mY+11aRtUQFfpjOv/Uy0/hvmEr8uP0myP7
7HVjpA1Qaot3CUKpPalltm8YtSO0CZkpAGaydlLSMmjaxfSUXTEKRmqVPJfJrwY2XKGVtx1ugTpR
9+7g+fECxjdtTRheBgWbFYDU8OMmd3dK+urYxY4mlw8QLpaefqS6caxEeVTGO6ExQS62PMrSPGQo
i1rLvrOqR9f4FIPh6wtLvVp/KAUNfWcqsNlGjP5dcZVZcY7p2WAYGJFmC6RpZLqtmzhdGe7tdfpR
msl3rXELzrK5E64e5m1yz774tHLitVV2BFvOYqJMq1On6q8N+SB2+wrpq2ILEk8vmpHtmuTXzC6h
LYJOf4W9O/WW75Uv9TLz4crAtKHwrsoAiAi1ljI/FCOriFnae3vuI1G4JzMbb9SuZiCchKPxlq39
MWumJ6F/CCjHWD9AB5jgqCrwSEQUx+fEejcz91A1G8HJc54HSPx8k9WNWWT7rBXnur/G3lA/aVnK
vEk5tKC/tHqmS/RCJ37M8viM2BpKNrwSfdnlVgKQnbhAXefSd4O+umtTJ1iVmEvwYTKfqmH1EU+X
t3ZGQMzHoJ8Whr3godjxO10fFFPOKvnEjkfrbuijTO1cNrfoYgAq8zidCvcos/WoJKeK6jjNo4JC
MYuq6kWsV2GXO0v9ULjC85umPs2Jc8ipH9L5CXLJ7ZRFQl24QGKenZPXGH5WJKGLg0LwyGxtoanU
h2z9jsnrYE17Tzqh386vLriAhDhCaE63zJfraRs7r6gnaSEnY6dWyR3SpEhoxj43DqmZXTogbQUb
rJq8lJz4nYzJGqTMEE330WmtK/wqL37l+IfdUUVqe7aqsyVubYpP5VD3jIpgEGl+3fycqxdDvrLT
znTuv8Z5aEu+VKtv44xxCEtrMdo7BZIC/MSXTstZXLPoGMvMb009ctf90hiHGhKli9Cw7i6dznOb
sMee3o38fpXhAtyX8Ypv5s1NVQE0GwLGw73BwZJxRuk706NgUqUbpCDn/K68I1NOZ0vB7sNFIe05
ZwXgTJhsFC/dLG/xanp+5Ta/4gZYUr0Oh4Lei9opgg95xJLlsyZAQZ37Kb9B4CMs2SGCRnjtnQNp
fyHKitgfibritBtY1qTcPAJupeqWR3OR9GbiptGY14rhBvJCfaiU5tqn8edk1x+GQm/bD6+W6bav
+SiqE6IxKkKtaG5hCr8X89uqAlxWpfwi5ummg9ZnDAWDniHIhiZy07BX3V2pXFEU+tt83FuWfeco
nMVbOuA1Vvmhlw9VPJAvHphKEw1tnT2bpnpdHPNmaeFGzHI/6wvwa1a228T3qWAP0a7SioAXRCUg
vrLhK5fPqYpK72XRXtr8YugxvJ7eX5U2qnlEF0PsYvQjxninya/JUI5Z3R1199Prs4ecIaye3cXo
xVyni5x12SdWH1EnTEV9TMVxGaI0ftOnc2U9MuS+dKVB+d2vgW5BB7SgJ/qy7R/Jp0kDpTfePcLG
hPfujs1NYxuh17Bka2PAe63LaVIec7HeqovxXSU/TGbHIZq3yNPn1k9jJ9u1TnVhXGAwimoIuzDH
m1Hlm5RqFlSTdSgtWVwr+NXv9hoDD1/0O16vnlym3o3WdO8ykPCUd9ps3iiHJZAc3gsCpNNi3RnC
uE/KtPFVO/sZEwsgBYTKMVlP2Yx5Fc4sBGmMEHMF5FNpwjznYW7RWvlMQ0NlcQ6jo3jslTFoNp3y
owYRCjg8HBUUv6Lw3LOb9ePTuJqftspLXnnzg8ZwaPa6X0PfHpHyKcRRJz1bLwb+HtNJVMSsROb5
3vNy9bO3FPsg18E92R0d5drDjflc2LODTCbGRZZMWJLRLo+Ot9wiHWlR9CR2CN0M3ZKbtveKFT+s
A83HYKXPnp4YAYPIJkhjUoYTxMKHvNSM+1LbxZ6RUl1fpxTv1aJMk19mxqeXQnBaNpa+wfbj2nIk
oVtdpkONKYeDS83iV/pCj0fIW885cue9S/zBqWwHzYrsJSl2DpP30Cy7Q+PMr8nMb6OdzDkyu9dp
cg9Kan16hrUrbJM9tqm/JOpKB6bvpAAsrq9Xe2yPLIh3kHZ2iMGOja7e9J56cVKIVbkCz0qf51O+
orIZvPRmLjo1FKui7j2epDvHXs5anYyoXGDDHqvCEju1cRaEM7kQr/rQmHmkMyTZS2nqKWGJuUMG
eWnoCqdK8pQVQ6P7jkyZXRbgjYhmXnJYdSKSWLpOimFBIRS1cR5MfibJ0oERbV/AaYjdzNrFcVPv
pVo9WIZePdQa+1GiEZxrk+jt3qjyPirsTH92ZHNbEN4U0WnWiIknYgQaWpsRiFBY1kwq1lTtH1uG
LhEDfe1uEmqKwGex+wOJNqyqh7lckUzo2XLfji0rcvJ/tB369PSw0ZX90tAQdDVfgztoxaWKCZkJ
RFIb71PptL/GbcabQJYMmolBkygI7lgzoEpesg4/eQeBE4H8v65150RG0TFcKXN2wY3S3pb8PYQM
C5poZ1X4J1jGmKPPfmKO2GR+j83/Zu9MkiNHsjR9lbwAXDApFNjaPBsHJ+nkBuKk0zFDMSmmG/Wi
T1EX689iyI4IqcqqqFWXSIvkJjPCk3QzQPW9f5zaRR7n9l3jyeee5uEFIXS7FOUG/Qil8wrjDi+t
qAzQ9mys0dVyepSDtTLpKkW+mgTfEEgz5+bdgE7Q/oxJM+x2JBGKU403/3sTwXlHyB0+GWKHYjHV
TPYmMr94MHZY7Qpk5jMtCsKLNaPHXO4G0y1PngHmpMId30XH2TiKA/U2n11vVVcRxCyOsJFcuaNc
VpgigXqM3mW0G8x9bDCamZgjLlY+iW/kPdZqabVtQDrWSKSPaxo9xl/E6EY0iHWSKizqLDTbKjaA
fcP4pv6OoLNYg/Mp/2xcmT3qLiSlqBxb+JNZrZJhfiNHrNiYxZx/Bikm71ULTgQT21f4lIqkTO9p
R5RofpnebkppvuSA5a73M2aDwiYPaLBfrVLb19oM7deOvWZfZaI42wOhkXYj7EvB/sCQUzFUKS4Y
m/Ray1pilKAXISY1AIKS5CHea0ud0hQlP1Wc/raqkYm5/i31MKC7exNmlbctzXPmTwZE4uj6PyqB
3QBC22xWHuKWq6nK4B09H60Zs0GQYdWIc4ghdWMyIhwAqJmjuE+vbW+ML7JHxWk3tneHuK7deHmP
k9irhHdsGie4+JkjV33VIYTBHEF4ogEgMdbESnP+9+/5QFXJlk4R1pYwN5eN05TmoWl97k+MUg9W
FxUL5jOp1mEAm8sCNq1UYiiAuayD53O69owixCWdS03RnQb/JZLH6u8yb+Tv1/kGpLQlh02gu/gs
KA3iz5AMyqvMKgfOvs2cSERLoyJlNwznZlMXybhzi9x/o7k+wgBGjG+94hYzHuwM1Y+URJOGBQWY
6RT+KBrXXtA8Iajgs6w1XUGqBKEIg0sQAZrQTqFXXSp9vpZE7K1W3I1hXXBrlhbqPcLRQTY8i01R
Ydkh89O5A98JGmRFVW5dvCzTxiKlfI8VobKWGRqStWH4pIxjnVcnoA3g75TKYqzQK99WiEen1L+X
VUSabzikR7NJ+7UiXW0ZSRJxfdV0D2E+JvcVK0Zty+KSMkui+RjCn0nVTMMipKfmXKnkbqReZhvT
OWSVjbnR0oHHpYpkN1W2vUz6Kvo2ZNI9pIN4GYiMu7pdOd7ZdkdmRWo7a/5aNp91GO7AkLpjnYXW
t9tRuBEBaxSN5tPTYPZ8CTwTD1Fmi+3UVPzZMeEpchtz77pq+uppD9BlLOiYwxOySoAn7s3G1vcA
VZUB8z4lAzHCfeCt4iFt5CI1XEHQYVc8xRAJoU9rSJEXwzGktvDgD23NGxEZq5GUpU9ihCFp0ARv
VAXpyzsEp1Kz8CwsJv0f6RBPZ/C4d6UhzFu/2mKyhEju6NA40hxTXsghZ4NKWyZ8suHdfdxk5g4H
JI/w4Gwn8kXnNvD3pPIB+PuyXiqzPtSs2vdV6eoznKW7sepxOjtTO62JL+UdSxvC84i2eBjD0jtT
v6ivlA+PWLbq7NmncC6DvLVdjUph1BcHkqRehIkZMu/02d1IDv4mvoGxnR0/TEXjXCe+W01pjOGs
jciWu5zY8iT183vhBfrUuzJ8UcZkArhl3yxwhmVhtNZqHkdF5HWBgNodNoSmVSsKkuenQOhvePv9
dTXcsFE15frZH5xYEn8VYRqrPapPwKW7atfUIznrY2af09SF+I+UuWH8gUbKJwgXF55yhh+9SmGh
yqJY5kYkH8dscC4tQeXLJpvfAHrAZ9QwvoehYy5dDGHtSP8HCDp+irFq5n7RQaSThIhPbF2NRc4i
boaQxQXxsT0BkGs55OWKgaHj0mAQKbOWlAPd7wvAvHzRkegJ+PJmR5nlcmB7Je091RiuIroZv1sl
X11ooytwCtyCiyy5yS/qcUCGGyE56eoi/Cwjyz9NoH410prV7BgIedJ8ZQZKLk1zMA88oNkusAf5
XmQBykw4ySsaDocf1FB3NMceJI9lGxfTjvl7q2xH4zcRDU00entzIDcYVDdie5668MrTxmqetHWO
1ClMHjp0jYyYfq/WaWUnu475Y8GP9V8Iom53NcK6aeEnPV9LRPt2v2rbm3oeVHC82pnuQI0QsV2k
mVt3zVCO+9QOU/SeWs8Ywdv0pWJHQPJVUxNWWdH4cyjq5OresjKU1wNN02TTAlwE4wHxK4ROzP9f
wnw899bJ96v6LnOn8L0dJR8dpnLWIxyyP6ZOzYSD5uoQzOZES05kQBQ4/Y2AHaM3BBjianCSb2ww
qIPd94lCGyPie2Mi6Y9ovu44aFDyIe6s3Tz27SvO4Ij8csE07eQVAfJ1cgbGUmsSF5mi4/E1Z3/g
TVQGgGGHxuOrDkesCcQhnoMw7LH8zQEdCTY51y1Wn6U2Ef7NaiSlfQK1wA6NNDaPqSRo5hoRazH4
zXWMgt2YInyvuJL2VCVZB1tywxMOWp7rtipXSTpN11Gh5mkS+RBCT25G6aSvsZ/VHoLXuTtq45fc
aG/dGPH8VtMB9rXtAtRZqYJxlWP3bLY8VIsxMRswuk4eMZyiTxzuHS8CMWzRIphTc8nr1Nl22Puu
oxlCTyeZDJ4aT1c7CjuxchLPtzaUbu/JeOViIFCPW0hSo9l3M77qxiclrZ0n/zKXaK54Z4xT7Fju
exPxYcaOTWhAFNWw7CVIHkYQaxGSOXU/p2nLd+eZM/oeLy2XI+7qdSZS64XD5F1DKu5hhUlzB11Y
D4MxbcpkTM/hlPKOhFHKuzCIefjuBVNABvM5D2E+YpLg70h1x9HZBO2PenS5ncJTnc1b4OyF9DpG
ACJVNtK63eazgboeqNLVJXzLUfSIDhvalC0XRW1xdEuU/F0TCNbJcB556f1bRGxngDYwoIgPKAn3
lZsj3CJVzBO4Eik+AuLcnnVRxrscOAPyHIZ+xO1gGgz2qbeSFVF6qzwv1cJ062ZpU3pQWM2OOLZn
EwRQL/3Ziu5850CM9pHGOMC9ZoA7Vs28z2UOTBMBxCRwnvZUvWqCIA0iu0NfPxuKf+LE/DQbIF9M
n39f0f9VFfznF73+P/X7v2jy/+9/OycfjWrVz+5f/lvbT3Vrs2n/+i/9P+gMsPFq/cfOgMW//a88
Sj7+ZAS7/YlfrQHeF2T8Pnkdv1u5f3MG0LVDMhh5GtjBCLBD6P9PZ4CwvuBM8/CRE1xJiaREzt8q
pk3SOoMvRGVKOFkTwgA7wd9yff0lCuIX48EtHlPgQPdwGtxiL/6Qx0BKwJhjBxeLTHCbI6NjG9Uv
OnePYd90Gxs1wB8+mLtf7WR/DBe9fQx/tKL/+hOJLkHOjb0BR+aff2KiyMhPcWpyIdpPrpUhxgRb
NtKv0KyPdsCQVmnaqwbnJdDiw3SahzSp3qeibonbczaNFp8xQ3LWIbqo22/KmVjVkbWu3db/T0pf
8W785Ze9xWiT9OTg0hB8ieL28f3h46E8MfQAfG0u1QGkr8hHhuw6Q0eC9oBGAatk7IzTXed39teG
1fM+S7ItjaYDa9D8NKmSPL2ohAt0woQ464YDb4Qb8my7vZCh+yoS9LYooqZl69TOG+zEfUOSv4Nx
auFotFuzf40SQv7rzNm0A4dZ00ln3euofyrBalYEeLPchMkOEyGHM0Th+2h3l5ERjcXnJmM1LA4E
q6TcDVAuagH+iTp2l7pxSHQOoLIbe4xOQ5XKlcngvGykeitmX6/6OQd8amMsYKXX+quYk/m+7nrj
Pgojj2ZajqWgBCDWt+25niWhAtpcE9J7kWiCNmHB5IQAe3I+w8zIPlvUBxsd0Znd2XAhQhtrk1UL
CDJ5bP0GVWlRvsSdG+xptfo2u9WjQGGuuLSX7ZhDHDF6b5FHZVtZz/OJTLxgT7PeszUivTBHztl6
5AMyA05AnE3wLw31mKaqWwRrxiHo66doKsyHua+GdTH3JPoavXEOJvOQpln5AiGabsPJ2fIdBrta
KX2NTHz8bKfinDCpF3H6gyzn4i4PwuQkSsz5K0Jh4m0CArDIijjbQnJtEQTgfOxqU+xFAEpEVV3o
kiCaS0Src/xY2yjPVdgSEQ0D0bF8LBKis+CjER5OpvuUZAUsSxbsg9n+jva8WFlEqy4nwMXlbJfF
2sqdO3CTZq27mZzkFulfEjeKZAQYpD5TQMDVbS3KIC9jgrTP+dSPy9IPf6ZeHP0Ao/veTl0OvUd3
IrHPcbervELdzxgRVkWEJRKNFTukb6lVjXiKIiMXN1wfRxtyOD8oO0q+277xPMS5c3Vgt05zbLVb
uzKcY4zOU84q/1Z7rfmYTQCesSkBayIRtqvKidwzSS/G2v5FJiHSeCBhuILWCqtLgBzyrR65W1m/
Y2iA6KaVk9neoDUQNNbCXtNQ1dlU3jUm++Frl8iUD0cU+6JB/1TVKr2EIaLaLA/Eu8Sfgfh8ElRO
jM3GHeM7JXJ07KLkyCmCAOgsjZ5qc3xAUZnyktIK1HQTPpVwRxcjkK/XDKvG6jAPNVW+Rk2ya5pi
XPusRw+5i85U6Eps7dJVF8MMZhLy5fCq59C9z6ebdKuJ4VKmPg63NlrKBYtoW7aaohkYyEJMwxmQ
1dVQUz7qGRluO42Ti1A1/Z4zynoWQsYqb9ZmFys2iumcDPLJBUh3ndY9kS6D31H5ei2yGyuB6aG7
74vQWcJjbBwC97emh5p1GGRdk2Vgt+s2cZNVpsf6Rz+Ca0eN672GYftcTF0CfVIiOk+qgEG2QhEW
UVv57Jb6+2wX1cXKfHcnG+8lpdvvib2tvW8dHV5Ua0VnjqEE90FrrTMixtetJTAidIFiLwGux3jm
v01GmW6J99f3VU3TUZWUhDCkWb+UKqZBxhMTOG2GKi8pLaLk6CwfCrRoqep+AqhZi2SS0VW4lQlt
T6/MYHfqW03F1FSMfJa6e+gm09rGeJGPhegxkhrmtYuGr4btvozCfBYQzx77ehWdM7oGdpkLALW0
0956aB1zPIjctvbYS9pVziH5aY0lyl9e4F1lhUhMmNlACsqqCBBdpJFFzWfNk9jr5EhvSjitJPqK
nSMr3uu26F22gdrZmU4JPIAd2IYPyW41Q1NdXata0HfqjDWJ43WlX2XXWMkmD7WLujBGUbykm9L8
qiY18sk25U+30sVu7kBITOw46UlG1rajxMsPk/yH3U32Kql9dXSrQe3GwM3Av2Qo36k+VRvyeMNV
H9D6SjE6AFLROc0BBO2WM+l1q1BFgrKstLoPmzxjRcunXTS6xj5id3ZodbE/ZgJCcJ36OvzaSk1u
nI57i6z0ariEFKkcurkt74nksuADmr3l0/KEjrxyFqZopo1hqnmlYyKeIs9h3ywIG1sVAUhwF4vg
jnhDJuC2yAlHGlaIzgSyXlQYToCiuI/t9JzhnvpZK7e/awBWgo1VMobz1mxMbbDJ2ylUhu1CsiDw
01A9OLuCkw7jnwOo2LNq6H01uOe/d72k90i7rOE1mOrRjuOsulSa0jumckA6ZWGNmCn9ulZp6L4b
E5rb0Bnm3ej2j3Zdhod4khrW23HXFTDQugr0Z1xE+aUdC7UmU8q6sRoHvD3ZOgVluWshUTatKF4a
9nPgB+yw3AYq3k1JSSEUWTercvTTc26aEVxq73FM4F1HuRWY98qgVDsbDdRlmU8Yi1PRCo/8YnwV
CrBcmPNS58EmKOprTPnqhWhbzJVZePK5gbBFDng1RhpuF3nPRam541Z5Q60Zq1u1MboEzZjfz+0l
DLKHrnAxeDV2eKJ4x3lxmD2wI5TlVfi1u5s0LFyfUduQdgMqh84wY2hh6Z/q3LH2mWuFP7XE3OJz
YxzpgGp2lls1cEjpz4QY9D1eUHWsrTx4TloeUo5s6o5i7HGEdh7MtOrHB3ZU5Pl+ZIK4kQW8I9Jb
R8vQifNlXraAYnOcrhDHjme3BqS1vZ8A8C4aPTUHm7wY7ybRljd9TyvhYKNzE1vouXI7WLUe4i/j
VoLs/oKMVgKTnumJy9AIyHtNTfOcjOGunlF8t+4QHuMxbE5RP6YvkZHQvIcHcplx/R2bfuyQfQR6
3Ph1kx4QLlQYT5LwOBBA/WmMN9R1KCK1tgs1nIdo8raOiJsHF/FfN+h4VZbR49Ba5b4HpaPsz7S3
NNAiR8QuCPguzJUDwLzzOX7WOrplf6UqPSrLcK4YE7yl3znuyfX89lAGU7edhbyD24HrGUn9cf3s
U7h1uBEGmKKMS8hzhCEaJxxF0Tk8ZjPxAlqTWmlnmJZDX5e7ntrlizXmqH9Ecopd6MSykV8HaFfc
R1DgLtVCpRrUoUV76InCea4AE+6jfr7Bggp8svnRkEiCyovNvqe9LDMzRvg4vZdQKuuk6vU9vFTL
xTb7/oWbNH3uNZcnRRSK07Guj528ySEHogqC1PsMHfgyylLs5ySJghe/g9AW6RQs8ZSi+KNexLuL
7XK4GzB+JIs+Qo4yk7KLK2PQgHVJWh1FALqgkvQbilgGSBuLFy0sVOY6eXOxpoih0MhTzm51F1rF
V7fFxWhbpQnRkAoK7MXBJtL+EebjXOctEgS7WXfSyE8Oos1blvoCB1G+Ty3kTarxcD2b/UZUEgkT
SrFCJsFaSG6yPk5/Vo2ewWedH5n2vhdh93VS1f3MPnZGdvMBY/4dPwQ98bfACiuy4VmKr/T5wLIm
8TeKOjoPPP1Wt2xlKzC6ZBkYOdNkwcM3tG20yep+2KdJWC8RQFbLPBd6l4Sd2BR0M65UahOQUY/V
dS7mRxoJ/Q2OfHKd2hFvTAS3l7h3fJM3OLQ5V7lZPYDWo5stuEFdXZGkq8IfhkczdNXi5OoZNwmD
5cdOMZJLOlOWNRcYejmE1ID36HzLtvpKmUh8yrDGbgX6GKJEFiKq+z3SieKcCxRVUUWewawpV3bw
1DGM+vadmeRkRbixuxm6Hs393BFCAhOTVoO/AYkTD8NY/UCQhzZ9IjgqpY+oM9N+MQp8VoPnILTs
zAtJy0SFwJiCEMo3WRntbmyS8eoW5D0NebeJUn8+lpg1UIkaTXwiX3JVDrS8OG1DHFRuYEyTFhIe
zkhFI7PEbXmqGqe4i5OcussOGQSRFt0BhFKjG8ty9dLdqlnKZD5l4+ijt1Yvc16+m/U8rAgJkRgj
QU8XmLH69ygDBhewI482UWu00fs2D+ooGrRUja/RXyh3qUDkVrTQ3pSCaFnwokV6p2vK/bSxm8pK
4WsxNcwZ5SoVjx5r5hx2P6PMFGtKADiOaQuiULSDkbd7Y1o1rflatz+HaETgXPg+AWfJ+DoMfXAd
Yzv4AEOaAbsUXCETEnX0OJQtwNvNmKlimwj3oaU7dwkUed9kwTsMz2PexdHBVTdoeGaV7Cb5mKCa
3tkwW9/GkrJBylQvY+E9dYGvgOtw7Ob1dDFvJ52kbRMRFs62IJB6XRQuAm3SY4GeGfXVKSisvT/R
XZjaEn6D4sFWz8VjFt0s9KUwt26UXcHEPNpyiLVTjcAeVNyKSxJ+s1oHB36nV296zqcI7NBSVxZ2
+6GR5GN4eTkvinF6EAq5hp/K9lXZGZuyH3lQVhnezw6qnzYc1s1R3PRtsPTNzL7E79dvzOH2MVEq
R0hck67oDyVsDlNjsSa75VAVWbHhAaKrNyWZbWQENsfTYOfppmUXX8rwIaBt60xlE1dWgPqC5pIn
JXPKODu+dOrET8nM9jqbAXpvzsWZ7JxHR8XGMzM3DIzjTXu86uGHxBawxN+hDwT8r2YKTV6aTB9k
hiCtUvG0lIFyVoodndzooTqkHoD/0nUq86mFkNvCoBrnGYxjDzPebmSjbskvRfw5O1P1MTsNdacp
xsH/jyP+klPynySM3CI+/gWOqFoKvf8x/WP32cyfkWLV+TOmyJ/+LW4kIFKSbgGf5DISRBwPZOrX
vBFLfJG2Lx0AQnJIXEfwZ37PGxFfbCmEbTq2K2+ZIsBdv6OKgJGeY0sMvSBz9i1Z+PeYld9APRJa
CGyJPtW/A/Ih2/kzcEawqyNuac+Am4KIdPGXyGDyFHAN9W76C+Y1L8gT4VoIIcjPljlzxIMbwb0w
4WWLmWxB/CLNrD3cY9HNZEGEUbpJgT5nYj/08D0iAfipjWWfYtOeS3yaRdOk63EeJA6mnjUHh3xH
va6w89rf41BGO2j3QEIrHEloW0YPuOUizLEkDKKdzJ9oUAZg9J4Q8bXuKXYlF9bInw1mSEYNj0Sk
JQW/aMFCwNiDtDvO1AQt4HNguMlLE8XZqQl0AKWe++JxGGKPv55gQqaXaiTQAcc9EnwhB/4H9DM7
K+mpeKvLAF4Px3hz7oICeWVht83R75HnEXmRe+tI6uaYuHnwaBYB+RIT9bEeKADLYun3l0GHKN6R
9tV4RHrwBJrmCmh+jdyjy0x7zW+fEegSNce8gLCCWJ3abJlkAxVA5kxDD4QrlW64U9L6Abdd97ON
OUSOucvnvqozA/1TUCRBsnKGvPHJUmgDZze7rRme6HxIeiIrzXBt1SbDJGbDGHyxCpK3wTVlv8Bo
EVxJARPIFbtBUJfS59HZSFvvzWgKf1ho4jM+VGbKD8Ot5gkDXsboJ4IR+z0s1y4KU+gexy8ABPo8
jJ8k+qtmMchyRBBiZpSP+kV3ae3WJGDB78lxkXHIUxb73dAvULHYJy+r4GUbHeJgLxP72W4Mc5+l
FYJ+UqSbXeFJytn48AmqmrNSewurcJMndKdcebwX1VMqi+i9xL6D6ipU0icvtZhfCr/hAigo1DPW
cnJ/+dGmyemNtw01lGmKu7lPKIZWFTVUIKYQcBs0JnZ49DxNFAbbBeIqP/SsI9QecqeqSQAEqjSN
ATfA4B5REd5646S2F4RmpPucaT3d01AIGpQWw0V6c/aejCbwrudBVBd9ZJ3mIUctrYUXPnZBExFx
VbZYl8B/AS3yxnIKBlmN6NjrvDzmDYO37EqD07+T1D2ruRre2uimwp7HliwZtyyooJj9Nn40Apti
FJ1M/keS9saLD/zPDK/RNtsKT5UeTZdxILX7mNuZl25D8te0LWnNqFaFBFlZOUHoAVqEqTOjpyY1
XNQwcIusb7uvvh26/bJxp2lcYVuVJJ4VMbA6qkuVroTJKLSMaiNSd8Ewjs6SaET3B8Y3zJ1BYMx3
GUmyL8mY2x9BWDSfoOG1BZtd8MFNGTjbMHxDKzx8owYye3AGzFnbHqkeTmHcP8NW9RneL5vshoew
J9kdMbXVuoD6I/Kh0ZpQgzu53wSYTs0OKaIVlvcDVc+QjtFsLmVHmL1zs+O03fwRtxKHnqYTEiue
hQAR9XVJrJAgVYuSS/b1znTdQ0f/CzkHden+wPPlvlLLWcVrCgwtzfM8SMHF3ASrMS+o4wvibnpq
UouFO/WzeF55XPruxp80YGhrWOV7PhUWsyRL0CKmjbBfj65mcUdW5rdrGMPSP4owsJ4bzRBKV+Bt
hA9Zk54LxxuThRdm2IvJ1/MwvoGQMpveVusUCf4H94RBkyHwFAF4JhkyRoA4cMlLQEuf7aV5vDZY
Ul9axR4Gb5/QINkxts6LaqCl8kT5E7hrgK9MLI0xNeQSBWdXXIqoKfF++qlNSN+g78cA7RRZ7q33
YMuaZLsxu0k25pnKXs93bh6XbraRTwQz6bAJMqfsIPk0xqWswtTA8kp05qI0ZxA2v0KItwyAkDjT
I8/Y9SyS/bIevUotCs6oZ7IUMdXG0vbcXelE/qORZw26OoRTYmNQ5XrhwSpIrm06ALE6IY5nJds2
acj5jayfIDR2TuZKgdV8Jq0hP1DOZxhPgOX86zEXVrCURt1Za2nLzj+iK4iq1VBZgbHWXNpvwSAd
LMsDAOYik5IeZkMb9sX0svlBKb7TVWBgkidwxBvfdVnmLx7Vk3qnVCiPoWvl2DKTVn90cTJce6Pz
btp/SQYPIzwK1hKZjBEXBByS2ZetQh3Hb3+YR/6dm/12b/9K6t0SWSX3OjGTvuM5xFXTlvPXmjcX
PTYnOaqKoEvbu8KI4j33tiSThXAZOy3FCrCpPE6YRf4bE+N/jVa+Vp/lY9d8fnbn79X/CG6ZT/k/
Hgofv5fd93+c9Me//e8/D4MWf+zXadDwzC8+kx0SL8wWv4x2v4+Dhmd9MekgJHmcYQwi02Xo+20e
tNwvdLE7xM+hvYagvqXZ/TYPWs4XxBYBpSSmB29NCd7fmgfJuPvDY8MvZjOMommgsc+0b0UOf+ZR
m4kGlyok9YbhZeNNKeBIC3QGORcfAhRfH1DQ9eOAoPuUW80gsC+0RINMeLoAUT5zdk/CNTo53Zdz
7aNdLdz5e+dHFP4OQ3maPRPp1IxgpFvApJFKMjYntFfuXQby+70Mk+QuotjmwaCnlIZcEdfndoqx
5/idl+DYbI37kAiXN6uYTNwb/YQ3QNT98+yX90lGIepNJ1vsRsLM/v4e9D/uef2XIbmL5JOVm2y2
P+fi3k6KXx9Wx/7CACRMnzofx6H/k6fu19XFdr4QnsjS4HpSSgfZ+j8fVeHxj2xL3FYbspKxYf7z
UUUrYbMd+5LrwGLb8P5WHDOdJreH8Q9nHJoEGgP5KexJxDz7f91delRzWUIpDg43OwO+RI+7scYa
zZ2emVFBgwn4kMTmQP822vD3Io+u/VAn5MqH8626OJHb0i3fahOrvBXgdZyVwHY9GTC6DI52hY0K
bQedTq15X0Z62pEgkD9C1RMqRXDDLVHpUGcFa1FqaJykDI7koiCzb7WxokerPSDO3k59dzM49npV
atdc4e3H0GmRMhM4myDHNwypV2nsCnDBhWTEiKUo7kdA1B2poq+V28Lkp/Gq1y2XRdRey3yGJhtc
OoFi8yRDYrciJ2o3puzwqjWviSXrO8qm2z2T5rCIJH77iWifQPhvuejOsfLNdaTkT83Etha9SVZL
iq7Jd+rHPO5ITgqCs533/Prx9EqL8GPlWt87lbV0HvnHwQq/pSIfVobbFxcbyfayNGPCVzJNPWom
43jjQ0du1RCSUELPNpW4MRwe8VPps+UDpUxzoX5MLpEWQzo0u1i4cgvHcbIqI14VRqHJScCFDffs
4qNMCJDMvekrAdETjJj090VhaH8BybQ3PM3mQVJSRScxuWMBuYpPdeb+CLKkAa5u1QZpvIc/kwSf
cA6+C2O+kkvVLwlBsjc9rjKE+xnUDDAZdh9xA7+GmdQOfE6d1dyNTp+dDbQW4HgBUbhOHuynWkHY
t6lcwoEHeAn13oEVxIsEqt2rZFhVWSaIeiPnuO6SY9JYb0FcG+vKIByTmEyyakBGJzR8M03f5M2Q
2cBK1bxZZj6Tu1Xnu3ioMW7WgvwBNqwBJLcH6vK+pxijb9k1k2WcotxaufQzZxmD60i3uqja04Ah
pba8U6zEISqLFw/dAk8RFjzkLWTqpI31NLY3l7HAtlbE+J5qiNnI3fXkbpNPgvLVon5qhzWfyluB
GYA0WnyzSpM1vUC9HPDGue1zN+bCh8AkvShPhvoYG2H/tdLzPuRNIS+KuBU+dawC4G5ytrDGoXFM
NXnSkPVxi+QdzsrfAbX4VxgG5yM1ePQMWGuih3W7dk1dbVyT8giMnBNFz7bRnSxzdA6tqF1wT+ob
1gqb1bq4uXO64UanZzcHyUB4ndMn5zR0qGDpWnTiNGb+GLLpEhTdmtyGrUoctSpzJrnKt/uVKVKT
ZClWe1J2iidXIdsvkOh966oovSuqqsbPSg39QFDqMuwR8g6OHrfZrCFEtCbpYBbdeOfCzMjW1o9z
FNkEpxpkHSDdwQzf3qzz3a5LNeGKVHBbagq3MGTkDNQ+3uBe5+KgQwvjMiuAkw/DNoYuWRBhQMdE
n6JRlt+lV8tj39dwRknGeI9o48wRT9jnRGEiBi8WDm012IW82bhP7BZpeJ9yskDCLONhpJ8i8Z48
3um5jcEqbH8bZEW4j3q5pgADb4cfPHjK6jFsSGOJKLpcwUzKDVEmHJUp+qOkNXDj+mFwqPFUgWlE
lrioKsRAEXMO0NMR3imKRiSKTRYSEhYSzyBrK/hZgY8XFVl7fZK9iYaCthmx5cTBcDblQMcDRjJ+
bk9GMnQ5BRUFDyxIkFi4vdbXnlCLE+ED3S4eEyKQatwNUC8rgjTrS+yL/An5s780LB8CN+yIYTGq
Wx+krNY1WUZbx2lZwm0htyY3B/ZR0ljWPTUerIPUVJKR4K7d1IGd6CfZJrTgqpspvM/h+1sSy5AO
D8U6i61rERSv06T38Tx/zTjxo0Yexspcw3YtraBfu1pyGU23Kg14WNLAx5g0IK9daK9998CqMJ7x
ayenEIWqdu1LPvp3UZAcaHVb1L3mZVT3ReY363pCS48sG0SmpzGl069FYly7/mVw40e4Z6K5pnsX
X8wH6o0cdsIgoJG/2xjkd5FULDCQxeRFscOy7mq28rSCCXvvU/88wdngLepQeGE0jO9l7JjXQCnn
xMJEn3qOqmHp2LpbTSPxlsGosJty4n6tIv+HKsYC9lY8EfU4bEUd9IQjDCw05WCTfcBIduypOV2k
PanV3f+h7kyWI0fSa/0q9wXQ5oBj3NxFzAMjOCeTuYGRmUzAMTkAx/z0+qJa1iqVdbdMd3eXajMl
oyIA93845zsi/c3DFR4iL8udjdfUCoaPKLesPjJQlO6MyKybrDfkwzgd8ja+twsYFYnhk5sJnQED
g/NcdRcnZUqxss2YHIouVxcHJFBOQ+6V+3RmTx2MTfhU6zD5sPzc/uaHaPFXeNm7vduWCpEA677L
JO38FDHQvyxS2N87zNxTN8vPFAL7OjGZ/9nm+LoMEoU9Pi4ufjnhlDKd4x24bTiPc8HFg8t0PjRV
0byMJI5d50DU98ZkHBQpWxjeQL/a53XZ8Ljd/jdGlV+6xRSnEH63fcQWuQtT/yHPQGVYhiWB77Gx
DodTCqH6XffGBaM83cQ+Ke9lgRynxUKzNQJdEHSbn8uC5p5DqcVZkfblHcIu5nsc9jvgeM8aRBPO
x+4zrhLMxhV0xBJOPPulxT4m6PZ3gY5IafP98nMY0ujCg/VDMzNc8RMlDNjwQxwbVaD1b73wKS37
4Eq0sb2ezeIfMExd4zB9L2OnOxIz81555Y3w1PIu9MSS0UfAnMjFy5hN4tjlUXHoEfYT2zPpt7LU
3rrgKuZHp763xkHCnlZLTIc6hncT7fnWqrnEQABbO2QWHTOZNNnWVbcQi162+3FB6N/79X0WQX3G
HCzWnBCjv3LZ0KwzhnUZnLpDh0nkzUenkjPiLGGwJ7CX1BDr9wqT786tw+kUE3YIGMfAJQQ0n2xI
YU8OfeQVWzqlx7wL0l1rSjJtYcMiI4mwtheV2vf2WH4rbQffesedNYwADdXQxmBW63IftTRQ4kS1
1l5MwqQGYVG/GV3vYnUzaKuOgamAUex4z40uf6C+fC5ysVICSkkHvsIwJk/9+CGxY2iPIXgIWjZA
DoBxtqmYX5Yl9956BjblrOY94fHZzxCdF1OsvjqZKh0etAnv/VkjDcw9XIil6j6zJR6vi7GtcT0y
Vd96dVgBOUseunbI3wLL9V4lDtd7v0YJR8ge7LEaHgNUeP1S8C3eRQkRP8pjlKqHgMSIYUan6ozs
rL2IRCYbrks3xNOvPA6B84XWTi7IProU+3AWlz8TSegUE8iVF9W7IB+vbUT+4o2S4o+Y3H0wcjyk
Xl0/BdNydPMZ9GNy9HuZUgO4W+OHa1iRJycLv6tpehu9GuaPgOLkUcpNCQq6QfJmUumG882QBHN2
TvVwKMlKyoA0zbCFofD0j2MPkCCGf+ip6GTPAnEWQaoj0v/9svRPYe3jbSgQ8VokE/wUfbAxqTjn
1cyYWabtj9IKf/Q6xn4P6W0I9esQlr/D2dlhrEELydtKVNwVGhqyEWNdqmHay7A70fdvUw03o9LP
GZZItkYg2xYbQKXzlIxJ+TWMhb8h32I6NX3v3dU5Il3cQ9nZAO68mhGvdBG6G/QDf5imKZWSgNIo
SM3FSmiP0crcB4l4twxX71Ri5CNum1+Ls46PpIqDTty3SsGANTan2IK9jbsY8h5Rv9ggBYvrGb4g
fLYJ0nMNbkMQZ5unJtnk2VxcmJTJA2kI9kONcuOAGhRL2pIiFR6vFh7gHF8jhyPKoMfOc69sr9UK
H5uzx+VB4oiqSA2zZfJUYt39GGeExEueAVsV/ZdMwSGwPLjRdZN+Y7c9PNQ4GO9R187bKGsqMhA9
ec/q+SpDppE4OZjcZvZHoIp6R/GUfmVK4RCcRPYJG+86VQMHWMC7Mwxvosqq1whSPFByEIjpHkj+
Ddux4lZAzQPibM0ofLoiFfzlV3a9lbLt4AdwlUqB3Y7NAftiz/9KCfBEJgruVdTebmxQhsy6CFFe
1M2N7x3Lk6r0V9wjblrm2blEMnk1Drui2NXo8cxnlmFVhA0BX6aeccfa+cXpsuQjgmxHKiDIsmWt
cc+tYzsEech0+4NxJ8FuQ6t2Q7hsc6nGLWWnsx7yAhCgCXZjULLW4t4rD3PrHkDzX/xgGZ/B5zz6
Ifa5oGoeNclEaZJ+D4ruwth0wtujPrE8NXh+1Ba+/sEi3IX7jeg3QdxWyxV8gdxUHzmP1DmVTC9D
0/kbUQofun5xFxuqtqiplr07AOrAdijf4nYSm9LV/kfVyO4d4ddGdlBOpbXJBrC0FKtbDUI3rb1v
Zdk5azofDDzyULCMqvo2OrRcQPvC460eI+zr/U0uOSavQ4NxfArnR6dQn74bw1Mpw3wPQulj0MiZ
sBuEXv7BmMms60kGAAMcsfM8SmhTcxZBVVi5PUYcGwbZHYNcH2Bf8WBxUMaxCFZOJw+29TGUFnId
BEKj6x+UQ3xBaT14LIk+CABnkeBkxTF0RypZq+BCSTzUMgv+PzV68oX0H3RBXkskpwQQbnD/QNaA
FFHbYs0S9mev2qMETn12hMiu7lJM2yjIezYXPV210z5HOd0M+msiq4P6RzjG0SEcQv/ABqWgwwHy
3GQ2h2u0PEirfEUmgYXbrVlAYv3jv+ckVfONSTRJJdYAdBGlDGtF+rjzgg5461LfV/gFXLg7vJ6r
CNUAIF1RUiiX7mvo2QUIBNtQfznWsTOFwbYcVHdWgACvNcyKu6Dk7UYOCEliWaB4DSmII3WjdRU2
QrSqdNIHVeMka2yl8e9Rc3ReNdxp7vmvCFoBgkEBRV+o+a70/FeYIvWBLMDyM9Z2+4Jr09k2i6q+
WnYfp8Gdq10wuflmduJyXUp8axGexw3xszGHjsx3GlLy9wb71nsty/6D1TljdeV9ZU7PPjEs2B6C
hNwx+M9XTFIT3AshW9xU3DSExCsEE9eOHtP6JMJZ7+JC5lv0V8tnntbWvrF8gP4oaONVXFj1Ez8N
HssiqtdJrKDCzf40rPu+ga5TDcEzzgT2MlhNHvGKy6dOBtACWmsqD90Ag2zup4pfZm7hAXr9gxya
+oEGPLzTlRgxROD8myykIOzFyHgNe8YgGS68ZjJUIBp5rpXWybZaUOsWga+OobLEC5BGdYkLB5i2
FeSXDH4w6yaIMXFmTlmcwK5vrXL43gz8DN0UzUdXaHGchUf4AI5pP/ztdWh4EdTUvDojJ2s1QZzu
K+feaZH3ewN+FjR1CFNXYiZGsWZL9ekGTb2nhKngO6MyDaASPfXp8l2K8pKMfXMVRR1upc55MJOb
kkd3NqnHLdlQdsb1T+5sifu7gvG/1pMpnqdi+qxzi5QM1AXPhZE36DgT802UxO8w8EGaAzseNw5t
9a2d56OnVrktKz0z6DMMXTDFB9eZdCJQv8m7o0JEniogsYAG5xKx+sDbYMkbTSBz3mMouIfE7wYO
qJqvzVVg/GsAFLH4jL2ZYCS+nTP1JqMzFx9FVxfPyMffLfjx+EltxkRDuWkGYDKJP58sWFEbYQJJ
KTrYLj0V7Jq5DG9gmgz8QG6xuXQnGzEXYUrTsRmLJFqNaEVXMaEvGxt1/maaGVp0gwgPBEQWb7K3
00PFrppvzF7OLc/2OWaldJ8nLkJcEkLewkLct00NS9nUMedys6CuCI3wN11Sqa3lMc1f1QCGRrEM
PITLfPWC3KOnq9JHrZvyJBZYiG6CZStFuYXaLcrYNo/dF7OZGDz1tJwIknEOcW+1mwwPt59Jay9A
Dd7PsOJx8q4blIpS5oDbpil+qSv9G0FxyFqLOmGdjTnW04jImXZxMoiX4HYZFMKUEcY6tjY97x8j
5pWPs2rtWAn+UhPXUGNtGknMxyi4FCEoHn4S1YUjqTPRLm59ci3w/GRwYxsRUG/nJBaQ24Rv16qn
Z7bAyZ2ZYmfXk8B0XByW3jV9yLsPibvo5HJoq7Q9lyMWf0rfB1/Y1zwNipfaM/RLtWJyUo/EiXoF
hSeGXlgBjTw7bsztORlx6roZ9mGh5ns9U0jShDr4arpykzlJvMKzcED03s0rfKY7D3DLxi6HD+EE
v4jDfC9SRYWLhrUkkwWTkHWoI9TtwUSiSJPajCRMDO8tGyAdFnmByN5Nf0yOh90CJr0iIeeUjHqD
oMYlCiVb7Ed30je4/bKDRRauqiaK9tJGyGfs5jFSHRPm7h7C40Us9f0YUQmT9bp1m46KiCkLPliH
Y6vut37Zf+ORpndMvceSzeUqjsR3GrNTNFKE4wjgtBn2mtXib8YXjIOt56oMEurWJvkVg8wjntrf
VakLIXlpndXICf5mi+jUDe6T8DAbwGj6DY87wipXVt9gPgVwWkjH8hdcbI2cPol5i3fxmD8BT2JR
SprcG1TH/No5yFnWWQGzZcC67dvpe80kZazdJytEnFqetAUUw+KLjIoIAIbeMRtZo5Z0MBb5mBFS
cw582dLW18PV72wf9UJQnmTbIqTw7oCBAlLJemvd9PPzvNjddk7m727rQcUT1W+7NbjIRbxXdVDc
FbODG34M9yPD54PKquY8oSXYDnV6gvLbX2Zycg8I9DlTAE+e8yh4D/wx/uUw2xzhrcNdaF4Sv8C7
r5Dnn7HRfNKa29CUmBOYPOAqmRXhA9681pS/pAkNKIBbYCkl5bQidFxaXjXfmV7kLePaDKxQT0Yl
AtZO3Qu1cOS0sy3NBcuN3hmAGqDYEEAwg8t7zOJzPaTlJ6723CDVQgpAhk4PP3pm5e7zx5fgNoJG
tg0SRC1kRnkWXcEYe/F6aYr6l99F7lWTEJ6f4jADRo2LLny3B2ThBIXY+id4rSjcNE6rPrusmk6O
SUbSBW2spBNxdts6r7pvM7RqlATTjy6Besyz8iaQOdzkzll6Ci2J9HNZUSahUhaGMRsCjTtBa/Jc
BU2ydicp9tgWBe9qF12TxJTPY5Wn5wV9VIeLw0MBkcZiM8RDz4TYBVBV5Zm96wHtgNunzSNnLT2L
GuIz9nb/yHZ2Q5gnXkmo0489znMvcH/UqVcwUVlOSD0xnJHBNAe/OlIg0KBoZmHzV6+y8q1mXXvX
ufGJf6o9yb4KdjUQh5U/A/qMZujR8YKha7nZ46K0Dtcz6Rx7YcYf8A8eO3vIjkuNSSWZx+QJoA6w
adoaz+IUsqolf42JHYSBiSIhZtPlUH9xuI4ZBgOzzQPseblbnIacRs9GMd432bBBnjhv7RgS9eSw
1ChKZttZF4cbD3GZ3fiM3NJHexLRT1Kcpw8zW4jXFq4/FCbewK6GCDEEQ8nGGbuFFIAq7h/Lfn5A
XcGpIW+lSu5f564dt64eeYlHXYxUcs5eqiU9miR7pbt55Rl11i1MKS3FewrrEPr1Sx8ux7aKHqt0
lL+ZebEYtjxYuKLhBUqrvNj2OEJSNHvtSzhPpBAJ8SsZoe4VhDSSISKzgyb9cVvEkD6moL7Cj/py
Fy5jkJ3yvmWf4/p45EZAF0zuF+g+K7LQ1j3BgT+Yt2MunbB+xaQubTTFyMo46Gn8PmVHk9veoYez
qX2DOdKFiQHBGjled4xNzGIoomfmtAcwOQA+GfLGxuMqw/tZp/2x0aH/0JVjvy7jst/5Q0JYzC3S
MZxaEmGnwP8eWdrnhBGYclCyc4WX1vesgMW7uDOaLBQ81VPe9MV39mjVZqGYpT2uMFyo3wuaq6aw
fkI6RUST1GjInWI3UGwleW0fUV/BmYj7fa2rXyHPORc8BixrtTQkUziK7Ule6eYQaxrqbmmiPUOA
l8hmBeC2FEFahb+4CAs8IdBWCEoswri6ZNKbQepW8MSEaZ9d+C6X24/ZBdA3vVa6cDeKJ2QMrOqb
xQWVy4ByLLBlY+EgFw2eN9E0y32Z1dW+NsZsggFAKET2o/EztdJl/hM93Ks/VacxXVaFlbPX9Bhs
pzjlOuD+AJzabyHbIeyL4JQw+jY7pGusWhvrIXCBbfFuuCW6gnKg51YHkPjzCkj5TIJSOP6gPH/s
1FBcFZFz3wJxsydIUnzd0dNPFfwWShPipBmkZ1ugMundiGfwqZmJYLdZUz0KR0Kj7HRA3kF0sx5H
u2pK7HWhhMXsZ6mLF0PZCKo5Rh1WRtYx7KLsmZgos+Mx7LsbW3taI+2ddyX2rg2noMQq4pNN4jfd
hjL3J3eng9lm5LZvWWTeqMIZWDY8p416lqHln2WJCMpv87s6HWDL1CnVbWG+JcttFgdjH+v7l2N3
R5s0h91cqvq1TcMLeQASkwTVDG5jLMC40ckK8ZyP3kf6104hYTyJfXUSoX9WXo/xH9/DGlgGtvKA
xrCrhT7OcVRdQ19553jm+q9Fu3LL5Cnmg58SE63n/LbMMtAbNyLHRzwslXuOCoSxA4p8JjZvHZRc
tloBt5nsLnqy3FPjN+Ohhs1mTV31Qo8IBHd0XizieFa1px8q2wArB7+1SiLjEbiFo6KfWVulAPfc
Fu2ZlDGT3rInkpnClgsnpmGypp8IOhVSrKqLH30NWbi2KrFvmQDnvvXL6rEtV/xrbDYzyLNZw9K7
aps/0LUu++Hm5mFjj0sKyreu77+6EVOZrmjYTUGDoPX3MJlmigDmsk4hzUO6TOupRSoTj9vOxFt8
tqyzGSCvdeO8NGm5rrrs3DR+BIUqG5fHZMkIh/ULvV0c7NuZIAkqH6Hp2WqlbI7XuL25NcoEImgf
bwKfpyzv2E4gluUelQYzQEGn1j9Gg5+flNF3aoA53/jqoqC6sRktSYLFyGvtxrFkERy4rwOrk0My
Wtl93KB9BPvHINfKW2aklQxP3cSEOaJZmtT8XrLASHhLj3xDGNuAfAdg5WlR5Fo5ZQTflh2gy8rm
MJrY3dtp1v+aM2itZkq6pzxaaipY8CbbTE/MT0lh33qVJqNptLMJL0rww2M6eLYhQzDf8HcGQNPE
I8OYW6IZpBYJdes+hzrN2F5P9cHttI+ws7oh8vvs2ii7o15CPA1pMmMgXtkr0TAJ7qDBHerSfkDL
3Z77mesrJT1rE2Ht50c0IiQj0O2w3ubuAS/b+3g77ojaTVZ+0LO+8Fk8lhVh8a7G2B3YTnKOg/Zk
L5WFcpZpZR6+G9AyfCp0wci8oZTGPdEknLRw4eVlxNQOP/uQpO0vA5rLwNLrpmafdcVT4KMrHM5M
29apg7Ch4RVX7H1tHxJX/d3mB8JWQi1aXDy8kYAPvxc10+WwebZADq8U+fXSMnRrzII7f2EOn+1G
h1Fr4+w7JMf+YF+7KRx35HDptRONpP21p1HAgg179Be1c2Rcy3Rt2Ip52JRAFjLeo6rJtzXcvGkU
t9efrTD60arLZzIFJGMFRV1ac1IveKGa0jnWJCIpi+zfDCs4b0oWsipM8Ey3hpcS8GgDUIBAExD0
HRSLEXxZNAA4kEeaA4YN1im1g4BFdMmkn3VhXOxtys7jol373sEszjNTwt3VwURaJ17YLUwpsWZq
+jDQOu/zvJiuaQf8fKz7Q+axK2LGxHcoxOsyWvtUT9UD3tBubfchx5UbpvcOJN9NHeFyRFQzb5yu
B+sWM5jKmTFe7NH5EQQKUYi28yPvhpvfqaRsHrAJu+sOEvaxa3r6AM2NJoz5nHyPHa3Q9wsq9o3F
ipR73H3tQtYotUqL79wWqAUqjVMhi6N92hKFZtgQ4hIutpj4FpSr4ius3PleBVh+1GR6Wkk1b1yC
TZhfB/7bUva8wAVbPgbr5DfucSivWkggmSXfJQ0LOWL7yCFqh26jChlHyLHe9A2BDEyh1znH4tbT
9iEOmo3r4w2zQ/WLLmbbNnofIGI/JMqcgAU22zCfFuACPW4ME5PO5kuSXSVDsu/RbB+lwiA/jJtM
I373bqpr25mOsNMftLqdi9nX3ES7lKCTcfBTjlq1rBchLwEReSHYp5I852dUKLAYwGsQ1aaGi++7
O08w5ofJHtiW/Wjo8eh1wqccwLzlwsQsJka0yGTxTbK8ySBj0wBFD/wS1n1N2/AubUPb3cVtuO9h
QeHNMMq5ot/lUzDOqkW/CRBx1b8lTR4LxXIKD8MgzNqaZxfbATgwL2UNMEUKZz56bvbiZ5OwzXds
rrVM3kjLRZjc4eh8jsa4hPbkYeP0CWNkVEOnFiuLSga8uSzOCf2+Jh5cZP4DAu77QDVPi6W+ERmw
n0yyD1v/QbnBk6NKuVqYAJJQAnEssaPnxGlYXmF42doZQErlpfgf3QbyneD3wj6Zit+BHeKktK2g
fbM1SH5hp1BkPRlmr5jngKMMaZpkO9bSfYQTgxH40kisfAK2bBI8aoNfG5xnWfeMZ2xuPSyxCVlW
hCXCD/OJk0k9wUQ6aHSK0N6JYDeT2w430GkW/yW6ZVfpFARwOyTidYL1lW3o+r1owx/ndfY0Wn2v
ABlRCR/HY7foR6yyyYlqMthBYrlNtATn0oBr8SslKgouargil3yju8I50qKSu9i45Ta4TTnB7ZN8
N1MQoTe7eiYo1kbY94HG34ocp8YZSnhGFN88wLcjVmIjdp3kGKRJe0kRMEJTBpE8Qbsr1ZyCge/e
8BTQIUjESrotk8e54GpGbrrOALUj7voSxDMso6NgxYfzVpqGif8iAftGQ70N/QxKj6kFMDAPj3D6
IDiGMEM9ZjxwAMjaU13oq5jAH+b69TYN3Rn0bEcXW9dajtB0hWRVEIGaBVinotd5mlqSpqxrmzsc
Cj4DB0JHsD637RMyM5aby3Zi9r7SRbJzk+U+JOt98W+L4mHBNWjLJ9uawScAXPNE8UJmcL0XniYI
Il7YGZNpGACgxlTdMPCigW+5wxmfQWuyrrXp0r2VRr0FQxCHdqrnzxIvwAY8cwTmGnu/TJmzZV1z
NwTUq1WzkC1n0POPwayfqCf9c9CLntunsu6g5nr7wvnjlSINtXYbh+ysLFn30fRMRjxbLtHsVThN
2yAWOKRSQKG47Aeqs4SN+IA4X/cYsgq7x74hFcTPRTq7WU0n6pLmXNfa2re57oj0KmH1yKJ8T2Aw
rQNifO4qRcXX1ON37NrjIXMFcaOx0RuRgMfvl3bZs7oLr8o0XwObBUghybgdJpTH1mA40zifCVkQ
WxPFP8uqp6ZLEzDexhysIRp35XCrXF2qMsY18V0kxh+sYc0BsSbXJz6ojSWHCHyASMgE9BnUL2Py
0DOdJe7N9jZ5z/Il1q64IqbDEOrU0wsx8vaJv/WqpMIaihB1D9hFkClbNTFREG679TLOB6j+YucH
Q/5CpT+tZwbJQDRk9NCmqn1sNC7dGU4hvypUjKQV4xlHyHIBeIlNzod6t43C2Du6fk1pFPVAle0e
Jg1OnEdZeM6Zdmi81A4G+NWE2oWElTnoNqEP94M52PxYmrz7NZZeTTudxeGLNzgPlJE4VqsOmhEF
Y8fGFKAkpIY5bUG/5yjcig1oZbGxWBGzu2AhurH49NBdMevOIIF/69pJmx91DLR4XaDz/e0Mjceh
hqZrlUazJA7WcxHnAnm0z0YaTX1Um0vbpYPadfNNA4KRPgmxUcvkIXf08lg7FUMafJcUYxqGY4pB
Ka1v2HcgyJQbikJGLaUgLzTzUae2zbaWdbDjfW43WFh+1h7QBm+BKNqWOEVA2VC1QRAzB2DkYPHD
B6cChBXQr6h+iR573zYbpK3i7LYsy7auqkCG5u5oR3STqEMspn2bKJ/OsXReah0Vt6xzRRx0fje6
Uf1oD4RDZ0X/oRv3noAKibuelXEZOs0Jk7J1gBjL+6qJPnUShmipy7/sM1KEtGlfCC0kskbDHgrt
B5kRijlovZVVcF+FDOKD4XtKTUvEx1aSAGS64Sz4dVTWfOgoecu4xkWamg3TgLvYj45TX2zxB3CB
zcMWXjZOMHuw8l3P7QgN1JfJqUkIbcBwrWhyZuu8ALDcZF3q7qmCQlJwRnlOMo+/ObExZ4M0/HDM
vKu1iMluHYOdnYJL8RNKIPAY4kQEqPfUpGxDVzqN7Q8TZNDlhjpG248p6WbAzj467IGbdAaduWll
TMicJJ+0o7hNEZC08Z1d1N13CrBHABJEWaIKAWufmGFPFjS0glJn3Gx99uWXCu6LXz9p6RKi5s33
qSO+tAdzs7aOUAruRKYJJ52uTT2szdgi53PvLN0+x5X3SWAhV3Tl0je2kSRbMoyt3ZRZ9avvsChe
Ic6+5pmCUtHgU4dcAAyt9LawU7i00c1jOuzDqQg/ijZgTSDB/KzbpQKfjvnyfeqo7NJEYV9rnQHa
glUc5Vh5W8eBwKwr+74f234kuiH17vyRQfSK5j55TwmUWLmF9r9hIl1W+VQVR6YmwKcV4eMxd2Iw
dvdlKpzXMi8o7FOF9KcBw0nSL2Exgx3vpGU57wxdnwSboVNQ8HrQIFi/yt6z0LQrHb2WNY9JrmfM
inWYHSavwl9ayuV7qhzGHiyQv5BT6ItbztmLQjfLksKyjpXT8H3U9sfgOT/riOo3BJt+T0bUe1/0
7oV2ZX4TjhMfkFC3jzNSoL1B0/Lp0yMc+7pp7oWo3YdR+c4ZV1t2Z/hy7zmV2WS0BYS0nF8yb6vx
GGR5/gkJFFUwMo1owp/m9gz95Nz2d5WzpNfSmsttUrab2U+ybdvaEWEskXjLpuAzS4fuPIxMn/0C
VTfBXvY18+aICCn3seySfDzksHR+JJWZNgGetmfe1zU7U7gHyhdH1NF3eTn+JqP1uHRJd57J/EJi
MmTQyvoarqrnTl9jhR5MFbhXXNJ0dNy3G6+ff1nB0G2NqvVj1NeEHuad4sayi8dgmBk1ipBwCA1x
iDZt9p8zzT8MYp2AVqGJmQ5yOBbG+9G5eU7iMtlTpgv7XwEHHBoPb+nJ1L3FQg8pQyqz2PVeBY5z
rSHlbW2ZferEYq0wuiRcpObLAMvpDgygyp22+uCZDswhEikBogJAig17/SMbWDiOluK1CYk6rMv5
VVsYUSPGQ+vI846OFeor8yD3zIyN4/j27s/Z8k5MKDFeYo4M+sXqGegcV4FB4X8wo/8j7aPorrwt
PcKpql7LwneJrwcgvQz8qFWODiUIEs5vNXxpX+JOdkrs3pqZ8FIJZye7WwRnD+x+L+NObSppLbvR
CFT3ZVoEh057jF8maSoAc0N5kMPgsV3HlzgGS/BO78H+uPOPtuzPXQO3lf2p2x984cVnGyD/Pugs
4jxpZJl+2PFxLjE29ze8TBNlhPYEIZYITIVhSihvfiO/VWEAb9bZgo/FAzFxA/lZGj7ES2ejOyF0
hrdiYSm1xC8OyMKfVRgBV0oRWlIyFIdlIWV+xE22FxRdH6gC0UY6DIADBu3UfvZ81yCg2npA7KBY
2m8DEW7kNEXoe0cmjZzdRJEzN6E48lvxXLLOXydWEq2N75unwkSnSEoNEmW66CD9qRbAtqwnszvW
ozR4MLu3GfIJqNgVPY+ELXcAOQ1WC53Eepjyn3hBvtWKXhhOAMK5pj8azOKHzoJkPi2evdMG2rsd
zt+m1LpHjs1gGnRxrxwA61q8D3hWQYmC6lfiJiduoqNfVdeqcJ+jCNjFGBiAp3lpcJuTLKUGDyun
TPZVFYvt0Ognh6v6cTS52ZekgW/tlEw3aflarEK0UYRSFeOrU9WP6A+8dcYUER3tbSc7M5EVAItu
uQFXtgrbsSHjtPnjAakq70ki48CkOS9bnVKtOQ5TKIKR2Zh3YXgLtDPjRkBVtwQtrAJwEvWS5Cxb
dEdUnepAvc3R4y/hNwxWBADXDSM9bTWHhoTadeTnRDTGkItTy/IOXpt5d2nHcxkmeA3Q4HZ/xGXJ
6ieCmuCgMCInpaFt0vlFWEpc+96y12njxnwvRAaX3D+7CIvtWntUNehE2PF2PWcOotxJNvkmwZvL
k0qfC/QRpItdP4xOI+9NiOxeJvPNBNxN/TeE5OOhHerpjvKrZcdm/VyG9DYfsiWZiZDxTEO9M2cl
s6VbvZWUwGEWOd6ReTf/He96owf/F6bi79iKf5CJ//J//t//37x3wb/13h1N8WH+z+WjuIFDDIa7
P5Akfzh3/2G/s7zgb0BDiHBln+lK6QEQ/k//3c0rKrGP4g8TlHnIrvn/+k+vKNuxvwmbCIMQs85f
4CGW5/wNhykbVMk/eeOHOP8bt6iNl+9PBjzLIR7dRaZj/9UlqvoiHqgiDjnsyyldmlXNSHmtPAX7
vGvlD2Fy65VByPRd5USmakabTBvQu84xQ1CrmKM9QgRKRxHb3wC2NX93a/63B+bP8OLbf/8//WQ3
3MmfOMCplTFICd38ALMXlZ0710Ce2maNtypktp9T0cII3yJIgpg0zMUzSpDXwUrtnSOShvYpRneI
Li/ZCFGg6HVUQ2KxsfeBDqctPZJ8+sNX+q8/qfgXnxS3758/qdA9JIkozw/sIMO1bHF90DbR4Ad5
+lMUbnr20XRshyXNC6a80EC7hun+/+Nfv32qP31PMjRxhIkpP6Dj8WgpQf1ZKvG2YUMR3KZdeTAa
nhMtSr2p7ZFJNSlh63//x/+7Rf0fT4+4/XZ/+tu6YivsRk5+WKokYzfhD+qR+AhzBOpCpMQYCbKk
FWdyxzX/d3P6v/y6Yer8s+dC3D7Ln/7mEGnhWDY2SUTV5Q72FGlVYVVcdCx+/fv/qpu5+5/+ib8g
qOk1WQMtY34YbNQE7D3S7cSO9aX0FWOIJQYO4TIRw6HAUKMuqwNk4w7RHc0CTsrIA7ccudV0iXLz
WTWMRLVy+jXj0Ph/+NH/Qvb+ry/+9jr/6UsgnEeDlhizg5NnUIaNyrZ+qM1/cHcmy3ErWbb9oYc0
OBqHw6zsDaIP9hQlitIEJlES+r5z4OtrQZlWyRulCFreYQ0yB7IrIQA4vDln77V3GQ5g0qtMmq4U
7a5CnyhhL4BzJy0yuUIKhNuyN0M+3rBddtveHq1XdGUSanFXEWl2bdfVdDRbv1+ntYfRRE/dO4Tv
c+9t+fM3PzlvR87dyi0Oc6BzDFXIUDXHqH0Bv+/ye7PPTBkms+zbS/RRGmZOAo81G8zsKvJszDqF
Mg5uVunrIa/1CvVKuTdav9zMBdzUvkE1R9bCwrLuxaNq4mkbNZF7X6Y1+bYRboquwE0JMaQ/eMi9
2aCCEgvmkKQxNzO2hK8Me6rN0Vq0sFjTbFrXjqW3OXCvHVENxTWGtxpfzVKCc38rb4W+dkKa9m1a
UtYPsWlLm2ZlCNJuDImBufwszj3tk3k9mVzakY4kahGdBM3a2OOINGPCqyZvd/kS4sy8Z57M0HXj
ScufiJ/JPHri9MoR5jBXEyHa37GL+DwGzReni4rNiFB6pXJ7eudFi+UK/7aN/3v4n8y4lRH0nLed
8pDGstcAMhOHOpYjnGfkP8PPfFAe8oQEYe1GeVMKeR0eyL71uxADj9SuCdhXdOU7M9LZn3MyBVda
VSV2cx52lds340wYLiS/GAn/5EKlweoCVjvb1i5VZ6svRypImPiyttb4dPPuvZ+x3P3/fipoJ/86
/IfC5XM3RXkI/TA+FBb5qynOnnUTBp9qG3B9XOACnswOWiTuuu2MoGuvFKfJywPiz3sJKAN/vb5r
mo4xJEZ2UOPgrYVpKLJ5EN4WpsKXZZEXcPk6fx7bUNf+ep0A+3Q3w+4Co6rzfTtJyWLv1xtT1B8v
X2H5l/70JE+mV+gDHOAqPz2kXQ//zKLYmwDq4g0K1EDkuW0TaxKfL18M+PeZy51OjTohs49m/EFJ
c/rhuQ6xrbXnTVfSnY0FZqyLdkWPF/5oT4XkOgtNlWw6QnH6VeX46OJhamhiD6tGHmkl3yaAtA5D
3AUUFIiuu9VZwymddqz56lpd8I0wJNFvzIhsm3Rq+y8RTaNNHnXlzu2l2ayZA8mndV0m09XYYTlZ
TUXkY9EIYu/BVH2D/oMDMzkCysMvPWmLnMxhuqOSZ/XbOev9Yza1BN80sTBQHOUBSC+zwJezkWzR
9pLijdjEII8fDKvCsj561DdDV4GhhBqVXMeUtAUnm5zOfYGM6/NEX/IXfCRA8B029ZwwVh1+cdlX
XMfAsdQdCByxdaV2kF64OXrsym4saA/JmJCRFHm13EZVEe7AG5GnaUWl/AhVq8R8Tzv3lwHX6HVc
GClWYCj3QGvFfqzVHFJ0Az930yTS/zi1viu2wiEylYtOcO3CIbeQGOGmf4FaPi5adm4PCrk/N9tc
2Y17M820XEhKR4wGgxqowlVmzoip8OELhFC4wImGt/rkW2La+qMd5+l92g7VETsqVesQn/yqa1ze
fDbYUDCI2UZwCUtpjA9kuMfGprD8Big6B+k9bDXxIs0BzcRYpZgFRyHTe5l4hIdGndtSY3GzX2NS
+df47cFUzBUnVDYJ5ZYK/UAHNW66Gg14FwzrwO3zFHqAVh8ht/GWKR5kCKsKavRuZSFIlnEuX4w5
XsxXLa1dFL8+lQVvEPnLSJYiibhz7IitgzSUQqhFUerg68h+SSY5HGyVNp+SIkm+iVTK19xZYBt9
WE7Fp7oz5avvDrOx49SiO/xG5GU8ytgucLtURhmt00Sx4bToEHxw8jx/Dq2yoI2WWUCY0dnV1doW
nbmLZCTcY4Ff6ZgahPLt4rFhPDZp/UKD3nxqqQcu7H9A26u4wlAKAAv5wQrnav9IUB5bhqI3gc6r
uLWeesewwk3cWSiixYSNZyQ/Ea46ohHZ+P6125SEIdt4aYQI0C+oBjadSjg84dCiWObjpq7XkT/L
Avm37p7qyi0gKDrINHcQEqDpKifaO5ou43oJ7X2kjQzPuA+oCpOiEP5yowJJn+OOnO5DkbhbGOfo
CjxohAfDF0uQcV0l9yN66Kcu0v0L+UdVt6V8wjBk5IQUP20Wa2mSJQ03AGEofFn/e8mnVq88ythP
i9T/F3Ik+arCQVDPmAb3Zz3ZYG1F3aP7xHg5fCL9EJ0LTBn/ezfQdFy7rV38xJWYfKKvkCHvQvXT
bwAp05cTtgPXtRZ98a02w/6uF7b1edJ9v7OMpv8om5h+ThuE9rFTJX6BwDWCJdLTulOt2oZ6kctU
fR//orNQbZNcga6I3OoqzCb9sRPwzVY6yetvHqMJLFtuNvXBQgS9SyHQ0bMqlf1laHuN/iUsr8bc
jI41+gJCOWmZVwcq+IRChQgrDh0eKWsd9ALPkI968jBRA5m3VpgYeOTmkSrnHOYfgjrTTJpd9cUU
HgV0E8PGLVyN+UgVHl4B/SdSHNA+aCBqk7oRdFnpoDX1zlGYThjmQXwnar5eXmR9cOtRU351S6K8
/ZRUDJF58yLRoQtYdFN8GCYHK0+jff+nWxIPvKUIZr5Cwa8RZzsxDF5ySvrvNTvWYkeYD+HblSfC
fC0dIyNFu0TblMkGPUva4etsCi/aE8qgOmq+lfMFt1L+bchoTUC7sWwc7yTHUSKERdJv2mEIAqZw
psx1XPvI/+gvYSHWIIjf2TicWdABof5l3w70l5J0Yy9Hg8Ta1WFaMATQv6ajMN/ZHC1HgD+s6Opk
z1BNREKmHE05C2hQj6jrNnRAxdXlJfzMzked7BdwHUdz7sniUNeUFj3f/4gUwb9uM9yF40SL7/Jl
/ny+sdXJPqEYRkXVThRgM8AHmJ053mWhcRtW03yTG3QPRgJQ6A67vPgBqe7lq9rn7u7kWFXoXIuo
LUr812b9nKqYG5LGkiRnZM78EtsSlZgwk5CdwBjG9FmzgKanRyBrsw5qI73pCDicsBHEKfSIsnwu
SYVXxDoNjbFPgELWDPNll2EgwKCWkOnh2naRM01VPj5UuR5eGl+7bJ4tigv0QB0Y0HbA97c305a1
irYu6jVLTc0j/WQCeXKn6dy17trhMQ769Ln1TIgWc92DLrr8VM6NWfuvY7YewdXTBGLP36G/cSEb
HrNATsA97WBz+RLnxuyyXXxzYtZ93uZ1TkCCJNJnPwK2OITJNB0u/+sLDvmPn8TJIQpbAE4UzyoO
BGlkW1GkwL39yoFrCnnBScv2CWT8uJstOHCUchwASba86hu2234ZRzsk9aShuHSQEgeAdcTGbefM
CdKowRN7gjRyoJptjJQPrg7TDhtD/GNXtaPaO7NJnHeG55nRuZRW3z6lRsdeU6s2Yc9mrend5vu8
4CuIjPiHtqd/IRH/w6qT7Z+87pD4JSOsK9zBg+3chK0eNk3OxnvEZfLOiBLnzm8n77tAXGlkts4O
Ni2QXTNGhHvFNiXZCTLSxmPlQe+dTA+IwRrWw9I/jmpO6CRZwc/LY+J32fcP06R/Miag9nc+Wrrs
YPRdeayWoF3LL6IHQf/ysQ67DnpN1CBNW8KjXdu9TercfZzrtIYmwtCsgizfX/4t585gJ4fqognj
wCX642CwYSZVxEQMY7ojsqnSWAsEAFvPn4a/VS6x1cnRmUKNlyYdy0OvbCY3uajU7NLY2gjMP1y+
n3OvV53ckE7Ggf7QnB2SfkxuTFw+BGwAEUtw/uzieRLbNsTApxO/PdYcQffEhGswaoO1vfwLziwf
S1/j7Zfi0fYCRVTHB3dKzPuEiORbTQbdi0E0zwIwazcx6DlePVSFZAbff/myv0GlfxhU3snyjoEu
G6LeiQ8BuvwfiT2SkhGTnCAib6xuehtcDjkVPSy5oc7HTwAn2m8dpQp6Ef00IJCtUpvJ2289f+WB
+t5qaK4x+UVLYh+oo5EV0KjWMdk5EIWkO0xbTMjhRyPLw4Gwmm6+dexRkHFfkpJNU2y4zkav5KDj
2AHbNKcY3pmLzj3hk11G4UDDZQsbHaKeRBKAWEu5uCL+rNdj6xJzwoheoRML0aqZQfED7lz5L7zl
fzpDeSd7kLkpi07aKOX9QuZfJG6G7WQ0epNUSXV7+U2eqfjZ3rKUvFmRoOOyz6m5BgUJezelMn3M
UuJS56U+mgqJdEHZ0RHS+K++d4ip10nxdPna1jJa/jSKTuZ5yiFqmurOIPkvAo1TGfa6AiV8y6ln
+qQTRU0PtT+2P3IfcQ5ZoaYgNBDFBIAKv8JohsxZHTWicGOPsX9XTCRVbxp3IrfFHfOdQdXlYOex
qNaadfB7aqr8xYkRX/q9GXVrw8rpKtUcCZtNDOcqpFJRTfd1J/3u70153ski43cjLS1SjvFy8c9n
6VztEHTONzCxW1hIafKCzjx8Z8967nmerDZSjDaYkSo+pNb807a7R/jP8Dai5C4zBrFvcXt9dUJE
XJff37npzztZWkyZkCGs6FMVuD9xp/WPZpmbXFCREGyRu9G3kb/LyPIOZs948cnXW2wC+uHy9c/s
dryT2TfFNFnNxD8fnNaf0Q2UgN1oKu6sPIvf6cqcuQRQ1L98HcAxTaUHEojpx/XHILbMdZfH5XUm
8/mdLeGZRVGeTKWwcVOk3kZ46Gzk5uFYD1uOHLjHGlFhGh96TtmO8fq3HtmSd/H2a0d2qSiPqPDA
Ab1dq9Fc/LS+vx5R8L+zJJ3ZvMmTSSsiZWAmWz495BT1HsRcGStV2Omq68iODlCivjP6nDOjXZ7M
XH5Xu9pomLlEIIvrpMKS1GIjg93oOLvCsI3bXrXpVWv294LDxIMncyTroqyeYWeIb+W4qPYj8bNg
TwxPENOC6syP4ZgQ5rWSBkDSLKpb1H4ot+JY7uYO9xGVCLB3hoFzY1HTGE2HiwX6YFchIhwUPoii
H9L7SbivCbMbZYS4Y7sMvwd6PVF+XgSEnezvjZZR/ljwerdBSgiHB4jhOu2X1MPWksRwBV9xicOB
46D/zkA797nKk+m2y9B3ApZmO6CgrURJgd4MX7Bc43CTmxpxL/YXyzyQaBHsBvyrX8K2xpSdZ+bh
8vA7N9ZPZsNykCQW2iI8EEdKzrw3F0+YFkD59iYRX0ZK7aMhofDn5atZyz/7h/VFnsyHXj0YZUei
4SHrPPPWk/gU7aCYD1XbNEfQV9G+k4jKI7u1No43IFrT1F1zhJ2rIAZhQYv/kx/hB4cx12BBQd/t
LLAVHETzV0m/ZekTkrFg4afk3Jivhgld7+Uff+5Rncyt/uC3hgeZ4OBp3W5ta4lUG4rpbs7dzx14
0cc5o4p0+VpnR8bJTEqMRprkVR0eLERKB8ee2r2ZddN3lI0YdWGvXeFfbK+jLIqeRmSra1IE200d
x+/d7TIE//Cm3JN5Nkn9GFhOx912htxMcQPeNAYc+M79Lffxp3/+ZI6t28YfrJDNQChCSuSWiA/l
jHDYI6ADEar2risDAaWVz8mRNEM0Yo4p39lhLdPRn659MuWaggCqARwlhg9QIQREFHhvk3gzFlbz
zv2dmXIXqvfbWZ3KXuLMkwHmBzvZix1Y+tZsg9dWzUQicth/r6gnzgxK92TKVVOBpkh6pL7iPVnV
vp4eCfbMr8emw7QMKm+PK8DEChfiRkp0/Ej2mrGNCcxgRkWpvpH0T1Yw66ftEHr21eTinG89GfzN
Z30yw9lhaHeTYrnOmiJ5DPASrgVwGdpSrni+PJbOvc6TKYwUl7KviKs9dFHq7zuQ0uvIVC4Jf477
zsp2ZmFzT6atdsxMkDYxl2hhRHmjQIxjpP7OcnN/71QoetNQ9Fv6ctU7Vzx3UyeTjQHCFXMO2cW8
vm4ttZVeMWRx+YGbfGcndUaBY7snc4wN9X8gkomjqmdEH6lz5/vBb6yHDHAqBhasOVNdDk9ctz7S
aY8Olia/yA3VvGu8ot9oUu7JgkQcO/s4hZ1Cwm7IGHdNo9+rxp75kJyTaaj3CVyiARdTjXUpmY8u
XN7EQwMu6aSRg13vLw+ic9c5mY+AFRmWFzJ/N2Jy6ajn0/Vc+gLHyoSsKycA8vJ1zrxX52Tu8fMC
oVjtxpQb8dJxaFogXaSoNJhV35l7zszczsncU9JxxcyNQmEYxmA7g5y5hSEwbf/eDSw39uZ0KuQA
YZqs6EMDJWTlKKCLgcUKgRnJ/5uXOJkzUvyENnTv4pAUaNddkhPu2goLn/THd5bXc2/hZMoI/alX
zZRxE5Gv7qu0RGdWNvPDMOTvvYVzA+pkyjCiePZ9x88PYR10zyATq22lU3GUZlut0IN2x8vv48wC
sKSgvH0f/PRG9ylUF8SWT7Kt7kJiyVbkEOMIrQhHk456Z1yde2gn08WMPXAGUszhjnzRlUUg6Crx
6sWZGvnvXOKcSOO36OzN6OpCq+hUNSSHBBwhu3odXJkaTHoyFNYeVCVsyKUvZtGt2MYpKINGOBYs
RkW+hEeU9OVnekaway95HW8fqopcygIFx+iInCiiTX3VtWvhCvE1qEtyYy0AJ8fBCnofFUf/DY25
+OriWURq3jv2azcZ8L9SUH8OIFiFPi7jGKFCQT/m8i/8/Uv+sIexT+aR0ohdjvcId23oBGkym0+T
06OPSPTOalISfTWFbfSHKHslCJMWy/qaXn2/80NQcg680A36rekOIhtsicwpaKl79ec+FGrfuVDA
h5wEQQSY8yYPYJInIcL+HkpUM7Y39ZCDgGwhofeA9ExasjfDFMrPMiJzIccaAOK2ueYN1vuhM/yN
E4fWnTYRwDfvzRFnVuTfbbQ3AyWr6gR7FAMFjYUFol1zTvFxuwFY4bA4W7+MGXQadmD/nTFxZvTb
y5+/uWCfCgP4shMeXKQR6zKLwHHbU7cTPfb/yy8VVfkfN6b2ycTXI7uN7GhODw3uBwhxGQbAkBXP
t73wNWjo8JTJPKJ4rfFXAHv70kt6VgvCl6bdPF3BtMxwNDYh5IgOfSSW3FuyJeJdDnttN4SE0jtZ
BqW7fG2wbOwu/+wzM519MpmCdJkdPLjpIVCV9+hLbNG4lEhb8GdkXXj23pm0z8x09smMCic5T0Np
EXPmTw++Y5X71CewgUydALtWup9DxBKXb8n5rWb90/d1Mq2izY1SvN0JnmTM/mtIuOoaBpJJpDE7
7nmjzT7cgxqR/posh/wWeCu0tMigN7y13TjeUCtA4wUXnDNFzLZKrDxdsX0ak7lYNa5Nhq/FsmO5
xm5ogLAtaXw9IQ5hNpIkPOGKGfCik36p2iPYA4w/Of37H9EA0pPshaZ5cGtjgPcs7SdgePqhr6X7
I6qLSGxacwAI0bWxJKldV3BROuj8QBmsgDAGw4WEaPjjhxCxAvyrCnbmzghf0R0UGGinwLorOgFk
jzM2rT1rzq8826qSjT930Ntcm6KvN+FG28c0N/VWxCkYh0kR8tvPmp6l4Rkz4Biijr1t0NqmvVKG
yn9KqnYb7bmGt4lxk31poOJ/U51COmvUDTkSownVgp82B99MPqvn0sw/dDIar9yJ7m8r/PsqJDdB
zRMh1U4TAYMZJmnQsGs966YcC9MElBQ5AwzGhYjJ/cU/wDGJG4ihgQuZg4ThDaqzZichNYC+Xagr
bpAgznTjHHKLXTjixcXEdpVFRb2NItWSR0AccQbVwbOBdY9jQwxLFdTYpbideOwhCCj2KdFDztQv
1sDeEnuNzkL/LEHkDR/QytYfEi8ZEJ8oPwsW1Zj/WhMaZq9nF9J/aDpLtIqQBOKgMiB7bmWHzXjX
gc74QVak+5JNlBxWeAC9AM++kzyrJIYZNlpR+nmMI9db61HpAJv1qD51ZaeT9TCH1fekn5gX5zSb
S/Sp03AUOrH7lYk+ZY3KB84AmrclpXu2QOJM6FoIDnKN8WUSooQ+IQb1qbKC+JeBljDeF4R6pBsP
Gz/EjyJx121TIHRxJoRNK5jUkAoq5TIFSbKenT3xCeNHjpcFosA+rgm+1bE7ownPHYJgRofccHuw
LfzSoeOs3YioiVHGs+BYPpqPI7Aqb13KDps6QI1PoQ3e7VaJAkOMWWnTPg7zDKAjncKs2JY56I4j
cIbie9w5sl7rvvO/jh7kU4VmAnJOMT0of8JKmGa+t4fHBJEJ1zDMANmCbolF1t6MWTWlO0qY9RfA
suG31pzjnUGC6lKyjJK1hQnMvxroUpeE0Hj89DHK0DrFS7ABYZXhY++FlTqwl6ehrBrDA8fXQGlY
sVQ73/0k6j/BViAsna/Cu0osofU6BX3QQqA0k3tZuv1L0BMGQnupgT6h8PyvadKCOSFHJkVhTe+L
hqbfJB9oK5REzBju6yCnasNYwI6KcRdaU5fW8ae+CLwfZY+7GE1qrnkkPu7fbdzBsUM8icpk1/nV
HLJEBxUEYh2nGJozorPcwly8pBp3yZz6IP4a1fS0dTC3hKsymolBMvsx/WjUGnUlpTryf2QJW0Gn
kfquRElZIZVOPWNOWRRvLfDm+1kttg3oxiBPE6+DCer3DaRJP3DnXU3l+C7LNYGzQPCjeAUISzDV
VIOBnyhr0Wf22WRsJwKLxAbidFFuy1l1JB0E1UdMUgj8B9O7Se0xVSCT8u7HMAhSLGbhkRYW+yYS
IQEig1yIlsRax8oUeD9Gg98NNEXsbrwdnFbFK/49tbZ0EB6aoE2sq76fK1jO44gOt4qa7Ifv43be
5KPody0V5i++05hMXSkZodD8hkEd4aCRyZu3pDevGL7DtZ7TUK2Qu7mYspUKCWLqxmNua8BQyo/d
R756eCl25NcQuRjJ02YKFSnsM4D3fUjL5jt491uV18+hKQFkk+brX2vQvz9z/j4jAXncSgLcu3dy
z34NohBzDCT6qgFSa7nEFVnC29kR89TWn2OEDYXpeo8VmOx4V5pLiVtnnrOSNbunVVT1Q8C+tqNJ
1BZYo30f4PIKRraoV5TizJdgIvH90OXBPdlw3n1uD+JjXNLEn1MT02NtVZKhCJkRyweVPtyWBMPe
ZCi1GOigwR+0mbnOyukqQVia35dbt0W8hzqxvm+JSLmFpPYJBfDSLPeT4iNEWiNBqBy1PzItiUJt
kUoCnO7T/GvmZ/w4YEqE+yaB01xRTsZlKxiymwnwyQhlQ5kGDuW0/4DGc/wASld/DUunnfaqsw0C
hFO36dZZHY+EoQwZoWUs6Sb6pjI0DwWPgBTSrPiu42b4OJdFflfZGQnDoRnOsHSKsY432giMATiJ
Dg54ywkTLtNyDNcmsPR+Hcd9bO8rLIivEd/uFzYGgH5z+rYVwtU2QMI7hM28tD1pnZt+gBFZSC84
On1BZRehRH+DXMSFA9Hae1olcGecBHBdg29bu1b74f/5WMvxx9tqPxRAVVET8dMio6g+X94QLcmZ
f6qZWidFBROZsDQoMe4HMX4MIY6upyHCboPXeQ0BcSCVHLSFQTQCzBwQDFk9mtdjPapthTN6Q+ql
sUvN4dvln3Nm9/9bbfVmM65nq8qrYZR7WNdMk+EgdxAh2js/jkrgEQrwrBn3u5BF9Z0rntnkWidb
c6b5LpVWipXDSNJnCyfTxs41ayQf2JFuvX6nKHfmmPG7cfLmzkQ5EnJvYYJ3iYODoGVlt+yFhk1l
xenj5Yd37hIn++g5C6q0qTxFestEaciX95meEDkH8Fr/3hVON89JLmyDztZeKuNTh/37IckESF93
Mt+pepx7HSe1iDovMhp6nMYghVnbUbX5dalLscO3Wu5B1+l3DgJnzhy/fbNvXkcAo7WtIm3swzR6
4YR9NMSI2jyPftRxOR1T2XnviKN+VwD/cOL4XaV9cynZZACIoiQCHI+nFDhR+OD5zXBPG0wSgdTK
gy179MltUtzikrPXZROKLcxVvRF1YxzYnXPkGwH+l3GX3pAsJJ4JVye7c7QJAWArj00evaZTGtMm
7LscsCRbMyuL5YPd6WoHigvQAlVz5DSFdwRU1Ky7CajYMJDqVIu63gjfyu7DWcR72yMDIAAOvm77
abwZYMhvI/SfR1KzaF7DPmE6c2bg1wkhcJgVwMnhIebo1CF7aqd3Rtq5Ptnvvsibp1aHWYK+JyN4
QhbtUbAx2nJujjb4LNuNExBfA90PL3CaGldt3JkfIiHYQSjS/C6P9XNqvt81pDe/IEhgKQ1BEexd
MN8YFcohvKOHaTegxJ1m7wlZk4zeZT6Bjk7bfpMBASCz0uOPUYnpCjsEqBMcCP47HZdzxStxUqmg
2ZT2Xk4/RDuhuSVnhdyrIR13//Qqz5330NjyVavaBsnukEgT07qwYtOBSKL8B1v4+g4tGS8/cPyn
jLDPL5cf1Zk15Pfa8uZJ2VHYdo4xRocmqwXcI6N6RAZnbS7/62emBPtkSsjVQJJjaQV7s9HDzYQY
es0md9xZCnRpiO/j+vJ1zq09Jx2JhNSqtjelv0cNReR5LF6dMWvvfbbxxzyE6doqDl3w4v2/uSQs
P+TNY+MUAaJ3uSBHs+oxxWT2i/q+PHpZ/Hr5ls5JzqyTauJoOm3kkHa996CMrQrbhg9IBtVOxqL9
3kkPHT/cXMZH2xxiJIGbLiv1998X/4+oFf83c9CXWuH5GHROLuG35q+h0svf+GeotKX+gU3IQQv9
zwzoxbbxr1Bp6x+26wnHFxaeW5fc6f9hWjjOP3BLwq80MUmB2Hb4Av+Vf+4QKm27kr/FSUNJjxXt
///XX2SP/ySJ/Bs08pYboU5KlZ7l2PhpSV4zbS5E+exkM4FDLhj7AEDKGIbJ/WAveZUG9Lm1akpz
D/hLD4iWu4X90pcWx/UM89E6tXtMW7EJYVKqWgoyINz0rnHioF2zyibFBticCNaJ1c0vaK1ie43t
i5BRkQ4WKin+2FvT+LZKcGa6IVwSGe+H2UZNBVYqdLoNtUiqgVEk1GMPOcRYCW3JEDx0yTmtsDLU
97YfErAjeDvgxvRzEk3BTRfMXJYAhzRYNRXZBEePEsm0SoOfFpBhKuAhZ2AvrRfpePGZdhEZ0u49
dp77yO3w6QUrSjG3hkv2ArxmnxPMOKS7JUmBch0WJ023LMckqQ8B5wqrFQf+OxIqE3vYZnimjzWE
gzX5UXb3oMmb/+5az41fEitgRtZtApOXLEZKjs2W3PADgNZvdefdBcbIOpdcV7X/yUw1PDBZroyk
286Cv9l7I9F31balvCM0CD89xmA0OXLyfwvbo2lWkTLHYUVBe0sxdxNExrpqEAL39gu5qLupyHGN
+ZXYGQiCKNkdNOpMKlIT0DZh/JxmokCFzp9jMKpd2jzGsvwekjODxgC+8ZgVx0rVqJryI3SMlUo/
OnO9i3snIqUremxnc9dl2ZHz/qMDGIXH+9LIZ4pcqxLJk7J3SVsSvGNx9B/XaSdvCTbiIWn0yphL
YfeGLwpU0c5tW+ouofkUeR/iaPo0WEtUYrQPi4mQqx4wJlzsDbLIHQGv/kYW/QINgzeUbmOsbmYw
YAarretySo755Dw4gb9dIoaVE4N06NeZhTQ+lh+kmV2jAkAuuiA9/Z4nF1OgNXL2bWoTe4TutFcU
AKhtubs5eTazbEfndKuJBo576xMBBNeshfvQzwi9Mr7K0rstqzTap/Ur2P17V0hgy1SleGux1z60
YbPVjfsBWPsvJL/rWbfPDiQ79hOYvuFRewbmEqe6B865aYkwS6wcjbs8Okj+tpNlH+GtEngAyVF9
UPjUDOiGQ/ABN+06bYsQbH/2wBky/RSNTb3SZKFmQUaPeiAQgMhFj+6lZRpXWJPrL0192+M7RDQS
cCRNm2eD/8wyPGrAQX+fY1ijcXHjKedjlg8kU6jkHr/S3ppxkBvhpikmE0e+WQ2rrG4hHI9zyHEX
1UmW70QcX7t1sB77ut0GYDqpgpMukXlHTJkHknRuraCi/kFmjxmruxE26BDGt2kgDmYFjUJ1dOs6
+eBV+kgBY1OaS2UEE9OKevVSjFj7Y3pH1uvRGkBESveXRjYFhHuHrmplGfnRHMnXypo7CzXZfYpT
48Gmz1W2HMHzKw3VnFaLtRmm6CmVswcAtnokcvWa0vJI/sdoHgy8yWGT/ZQLRmcK1kuEZ5dRRSFS
hlyH9MtkNs6q6Yn2dpAVJNIkQ6OntjcFh8jmiWZkJyxgG/ILSc/eF4gUCwCGme/cjzhDu8hC2MNL
yhD3x3m/6lvCDL06fUrwo+Yd4y+wPrlUEpAxYm/g1lV45Ykc0WO7ig2YGyQ7x9cUZh90Ht5Ner61
y+jG7PVW06wramvtwrSM0Gi3jnOw/CWhl4LOaA+3ecjEgBmJD/eXJgjWIHFAqu4gILOllNFF/gjW
i4ohkXQrvIsvUzZeO8F0b7X1lSwaTOLkUAnzWuGSLVF0gIU8wvPn9aTyQAJgHq+nmoi9biJs3CS8
EbWtbdbYfEv3O5EUEE4Vt+RD0pOyuQU6xDiPrzxDcE6uSSZaWCzpzwab/mfM6ZKZO9xZJGfAL78J
zOSrs0Sfx9Exh7VZO/MTceG3kROupUfeakPQiT1eEVjJcMIG7fTuLoN6ofG8mZn9a1aY9yc337Cs
6cMk7fu2RQWIf1a5+rOXdjuf/T/JuOON18ujbXYk+s0Qr0dvzRvAToGiMzC8q87rH0unvlmmIx1E
GzetraN2fqIFWQ8ubGfb+4HLeGMWdJLiB9fUw26icRTjB2w8PBsNupHZ+KWDW9DcV87sYapJbsBu
07ktYa64vHZb341mtAP3l97rYPpqtTkJNTDv2jZ+GDX1b6cfqaN+iKuXnD73qxfpg1M+UXXejX58
HaTmLV6AfNMGOaloiwdAXXmagzbV4ZIEYELsmfa8bhyAWlL/+9Fp2b1EY1d9JgivLw5jE4TzChG8
DzA3GUm3LVuWFl+K5gcs0OZZz372mTZJhsV2cN0HPXBGWs228r4C6m4/N1Pufp8KLr2qpoaDXJG0
xY1rJ5gh67Tja8zN2iWRklikitaMscINCoGljSwg0X4+CAqqXjYTRhi13/3GM57svnUzsgyEeWOX
k/QhkTdWuY1qEsV3GaDBYR1X/njjpF0ywp4x05+t45GSCXm4uWlHJzChivQ8hMGcmF2yii/8psyc
/CehB+OrZzdmdOdLJQmInmowyz60331t0vkjccio+n2knAwhcQP2+0AkE1mQxQQtf8P/guZaUz98
6SSW5GWHRAoXhhbsadrx3FUMAY/u2zjk5U2W90l8JGdLtsey81J1+9/sncd25EiWpt+l1o08ZgZh
wGI2Dnc6NRmMYDDIDU5IaK3x9P2BmVNNOjn0U7PuRYmTkZnmAExcu7+SRW77hb2k8lPWNySRByka
XGALwyVgT7cjHGmyCQywqzAk3D0ha34/Th1ovmSzJWUUW8+A0GO8D7c5qnZrNxExFWwNAkTZDaBi
EbSJD5iDXUJKeiXOFOtiTysD7HMJRE4IPckuu6Sf5vwL3y7GxbLEz0kDyROc244pumAvyNzLIUnG
2AdA0M4OW/NyvB6nCPtgT1YI9zu361puI20S3FToTJ1vaWx3mW9S1C4bmxN82LVDCPugQj5f3qb2
gskjPfdYXJFmGrGLdA7IFi3j4ludlFNHFFHdoickuJlzGAdq/KCH1Il2WCuQj0natudtWlFS42S9
IewtPi+0lC1l2csppuBTshu8Pkh8WRLpi8vxkgiMUkdumEDEyx9pmU5+M7piFQexJa4pfQSfnhGK
1vbAUaZxjl2p3d9gJG3eB6WDyWha0cE9qSpccE+dkX8VQVvB7OxCK2DF0DyLw7MuiFcXUMCcel+3
WK4/ZrmNb0iA073EcHrqnS1mGv280WVQ3DJnl+qceJmZMFcydM87MgcMfAixfMC9qu2qC3OZkwdr
JqOTbOXQbE5tslQevCYbLoN6BAtTXtafo3t3TPZZEw0poNYgsV5uiXBdJsyQq6rEwzOgcmczEV08
+V2DA+mZ4Yk+WwPkABPob89kthup9QT101opJDSx8Ymb4WRk6J23JpjoRT/Bp0AhnzqXqLeyZCuC
CCCUSwU4riH7lDDcYcKsNlQN6TVkNxAQa8fY6voeZS9/haTyaltPuptOTHdUWIdGjbvGrZoDeX6e
2T7NvR5AXapgHKkwQJ98NwlSveXwkdYusGZKHIKVIiKITLQDFAwOYibEa5qAdsDTX3lbDz96E/dm
ku56B6vkNrAvQbCq320dkpQ+OMwW8rYHAGYLZ+dWqs+1x79c5hH+1yKJxOfUNvlKUZblp33m2cii
TOokfNDHB4tMIACpbiI/ErXatk1G9cNGHJBTBo4kdVajjM/R1rcX2UDNR7xYUGT7vMzjeO9atvFp
hilN3nFY4mGhv0KHwP47t/pfHcEU9rUdxf2ndIBWslUhYYob1wm9nxYxi4A+pC7ezLPR5X7Uj4rs
bwn0mCWa09nIMFHY8IKdz7qC2GSWHVG5arS7fksCa/XTLdy22QV1U5r7PMANDQlYYFKOSFecReSw
Ln4+5ZhM45ChfQol9lsP34yfZeWaf+xgNH9ZOsQ0HSzRfFKjaSe7ztIu2WLYlwARpdHIrieklRND
4Mo/4ViNFiDSgA8wlrl4/dVL6RBURBYsRYJdY5yypKW+K1vCQzfQUtqfU1vgX6fHns/X1c5AdFGJ
e+HWdBRHkvC4J5lqJp0W6BITvSy7M5u6zn1cgEh8KmsPFWOkl4DZREc22RBvRXSHylc32baYUKQ0
i7Tg55pwvUjrCR3QYRpuM0322MckADRuNMv6U0TmBZmqfRI91XiZ/JIGxuZbXjVEPXt2UToksAUI
mXLGITnB5X26y4RVfOL+3H835jG1NhULOUbp2EEo4RYYaUgKQXlG5E6DejNQuMVPqWom9kg7TDc6
x5sKtLldrN0isF7eSILnid/GBf6mwqmGCBIH41c/yxsYH55nx9bfrdn/7ev8axWG/b/7OmdN9r34
Bbz0P2al6z/wd1vHsP+C/bk6kjqu7ZAibdHx+buvY0jxF9a+2hXSdOjSPFt8/WNWatt/ma6yTS5P
UvOPrtrQfxo72JhaihQMzzHXts76R/9BY+d1E9W2HI1vHT6pLDXtOPrQZUxyPrbtDA28VurRkUD0
XoUhc7Lkxt4udH6kZ3sgX/h7PH65ja2o8LSjD9pIqXIXmpyMB9pKFjbnbY5lcwhpzVPFScea3WOF
VXKmkjfgpWX2rYFwTMKGhYC+LebzbpzI1aiI9Mp6uTV6hWF91hbHCGG83xfw5/PvtAU2TcjuPUmL
bX1vL3qxmDgtS5Fk6KB181STgn0embXHxlbXRxSjb7+ApsJwGA0nE/hVByPJvpViaavGH7yopkib
nD0ZwaSXJ275pCfvmLThNcK1PhlEOc3EkcwuoDOm6ssnozkQ59TBeDanI4GmyWL5UQqLzySR/Kof
UZLHJl5zL1bE7d+o1sv+4TsP6Ti8RwvQxcEM9qCXniVZ3mZW3Pg4sxn43OZ4h7ec+A2B6adYA/z5
eLiDbuXfD8kUUSwsTWf0me334vN1bROaWYyPgrUUnIJtnA73kUw5wEtRtN8g5GCCxATilqAxMyR6
tHE+1xhq/tICI3muwFUybMK5IQYzK4kqprciaFjxDAsicBkb960nm58RXLSnOraLcVOpxf1MlIKs
Tz9+mPfeHRMEYpAkAsES61R98SxNTOvSjip4PeRfXxZNk+7zdsKjJkzLXYEHy+7j8d5OfYzxTMJM
mCBamM+U7Rfj2UlJOzTCAcYWcX1hlIE+U1kidk3d1kfQPNrTB6vM1cI28Up2BP855MHi4T6B6JYV
VjsJxmHwT06hzRRHRjnADJkNbLGSPZMa3rPYPA9mn227hsoahgFcmXYYtuEJRUzLj2kwcRkt42Zj
p8G0LSJ72dkQAPY9DpSbTgXOEbfWN2uPRj1Ty2LxWS4N9YPdL9ROQ0MuJ3hnCCBLYtXjV7ipX2RT
QzglZMmtGXry7OPvuS7o/8GZn59eQSUAWDBNrbxD9Y8esZFG1YeNfWYmPp54zQYbIeVbhDbgo4cj
/iBoJmU4tv1/vHhlKzZRW3uAFO7B88o5X4ORed7IgucqJE2PJIlwejdyddkYofRHT6nrxGnURT+U
EywZnI1dVHRH9p/3XjxzTKxgiZLyUDwh+8Do0jKp/DRHfE3e6mWeUAZFLYHeYYihH2Lz5si6ffve
LddxhMV2K0BNXPP1unUKV+CwR6QYyEK1nwdV+0sn7HMSn+ii6JJbdWkufjSExZEv/s6Ety21nuY2
E06KQzZDR+epHiMH+rqjE9/Lm+qi62W0N4sw/kpJmW7nlCsed7YIiWDD5aen7saOLtx/PPfe7CUu
P8RbyxUqHYqfg5WHkUSaI9oo+c5NiFPaOPn2QHM2Gd188/FQb/YShjLBpxgFuOwZJXu5TWao91Vn
6xKepZue1pT0O9skPO8/HYVZxHLCXV5Tfh26ws4yiizsRwq/FqLZw9eO7yaDpOiPR3n72hx2LPYq
T1mUhodVWSfHCXSoLXyQKdcfojzdkxw4bwTqmCMP9HZlcKbY+N5rS5HBcmgkESQ19gpEfvhGg0vj
jsx446SLXWeXJw5iqQXMz8+QlxwhLbxdHBxoHtb9UtnshYcebzFElrZQJN21mvik2TbMiykLiktY
Z8S2d0pAyusBbLpju6H37D70aj/UHGuCYteVglroefG8ON8W2+lMMtpTvzV0e46V5Bq+XKv+No5F
RZ69bOM9tt7kJNH8C88cMzO/DU7pXZREO/ENrNxMri1sc0n1XBIyey23IA0JbVx8biShM4PkOBQd
sOzn3ybdkm91bwE40MSKrqI2D1v4s8pq99BMU1plYULI8CyLr6y/Dsq/7UYTnUMXclsIHHxVpE3Z
7nTRqXMa3eEnEmMGzQ3ViclbcyM65eCtJN64c5ncTdBYyaAYxPfanS2qEpk1xmb2mphQWSxX77rF
Zg6ZXbEaMXLLJyGIOD53M1ld/dWLi67ZAVCFJK6WMcEtnCcRdpzcujdLEtT2qdVXxs8gnuyvVOwV
eelK1kSwLu0tFgo2dGkda3qdwvpE32yklzbCrcQwzqSNMuXZY1l2ldq4sah/BFnj3luNhztjHoUe
V2dzMgjiDeiQTr0N824cA/FzJAT20cpHI7utVWRqPDTbCZSipMFJfOhE5zQPFiK+Qpok7OlOI8C8
sJ0nbBUpF43vOpH1TiLKIKcDJvcV9rjqvslJ8VtjNnEVJHVMxj62cyk2P/NILPGc2aC7isCwzTKk
Eb7TWejGp/1QraoGO42bnQVDZMaZWvf3owKQ9SMyXJD8dbH12I5gMaSaiBmcu60GEoTboXnCT5p2
VoztHteXyUt20UAz74QuGm3uWElOoyWqq+uKbgtvQtFO89nJR7EJiwVrjdbsuvEkodGI1MPVuGCr
yiQS0ZC4x/o11epXmki4D7tJkuRbhxYkXZ2xNPn/ligevKpaxm3jNcZjRgZmtGGCj2AQBYICn4gx
87LLexjgUOmnh4YGDIGDrleDzMxifKRlyCxCfTV915Wtqw0IWn0b2XhGVzR7Khq2pNaH+NZBCb+e
I+E52CpGXCZoE2f7qCfIm9ZTPizYscYTfu1dGJ2Jkg7ubQXfuPOtuJW3JP2EMVSyLvEwOcRldddH
8XgVj1n6ZyA+AAdgOWQPZEGOt84i+pzCGCABDC4Nr1VWALFhoUzC75yZoLxwSMebUUt5vwijJgjb
VdVZlJt5uglh+2/yYfSGE8+ZxmSLO7PzYywGkrwbFzdXzFslXnxcz0hqb/oWl3+7iH9pGEg0p2sC
u/E0q9WtHEsa7xhz48rtZtFcbyP6/7jBuvV01odLTXecCJmCYDkX/xJa7YIGF3ZBftdVq1RiHuWf
meQxgaBkMLpdBwve2y4aH6qdncIHJDZKGhdRhy5iCzJBPvdUiIWmWxTDfldDwVqP6OlcOnYKDjmQ
fN1uDYv2pt/lGehpHwqj2+ZEyoUgBwZKv8LIMICjUTz/SEwb/mBj1PFtZ6zQate3OO7CAKJVTRSC
8009m/omKer+bVGqcaezmnwvMrW9X73s+bFBFBtf1kTkT/nIBWI/VITY+WOVn1ZCBHfrqrb2zkyC
g8/+NDxia+U9tAtLaSPDuCQpGoUPwagVWVSkNebeb8SY0cIVUYwXCBBsHGDcWYFvRKud6jiiV/Jb
TEg/xyT5rKh/WRpMVNVepllnk5neC1wfZrRPn9oCyRHi+iJt/aaNynt4JSkYmRD2L0JYu6eOG3G5
H4fW7s7gEuJkQ1az7XfmwF2h0zMYWoJ9651TxEXlh10x9Se07gpFhiEtZ3/ExWc4i1Bb3KRWDLI1
VCRU+baORA0ddt2kZTQmeyJdzQ4jx9B8UGPjfqlmIOu9Pav+CffImkS7biRpWo6GRVBkqRwQ2dzG
/VoRr70Jo76+6uZGx0RHtykBsZF3taohnyLsT346iSJ1yW5LhZG51CNevSpHlTCMxnxBXyC6EW6d
pTsBPqs2bMz2r8U2cB+HoKee+rSJQj9qveqGPFPUQ0MRzsWasyGuINpmeL9xiU9PBsduTV/P1uT+
4XOOxR3h77bcBpYDHSfNARyYVKH6lQS01DcNZtBbJP36viVn42mBO7qQ6iSnFPbA2Ivzkh4YQHyH
Izrpw8n4jRsgcTS1RkWxFE0EKF7pvDwNBuj9dIjnISOIxQSOxT53usSZe8zB0QPkMS6x4LtgZjFs
0toJ1DYGsnN9JFPcz/MhD/WZm5cQ30hOTMPNJGbjrB7KGSpBPcFaqCU2hWvUIbJYxGLFJc7vrdjR
JIszfhDoMZnTS0T+M3Guxh7yfXpTpyCu27qJM/zKMUG7n+m+tP4EEJPQpjazB44uzDudEbPlikYI
8rwqWH6A77XRjhk6f87xxOZt5GCom1kOBNwtTglIXZfCIlITRmnDnzpltyFbqDbhxeRODZCl4zPg
WgRdOk/1D1cHKRmrEtUZLsYjm7uMmgUGSKXQzDkR8sQ2Wx+BzkjztbYQxpG0p9N0E0cBIKdnzCzK
cECH1bXl8s10Vv8o08rAJqxZm3/yISBnTEVVSnSoWHBe6o2seBSOQrORYgv9U3phFF0SYlk9DbKv
8y22h9adtaxp5V1somRAETFh1j3Inxp9yW/HKMwtgihMmkU7BH/CwS012jv6eydOs5S3DffpaEMI
VGVvxzwNLmO3N3+ZqF53WbGUT3k/AwpHE9SFJTWb2yw11JVRTglueVb2qB1junVjI6KZQWpfjcuQ
6HbeUKQnedJwyAgT51UdlmdxmagNrlnJ6NdmAXIQEu73m6SP5dG2I+uLUVrjhdKE2NMpbdEzFaRm
P44t0CdK9RyhUAAbD2fEwmqhVdvjw7hI7pu8OHFVTlrNvkzc/gHH+eX71HutBDVZ0i9BWSjEO4rj
xif+eAakyrr6ssbl9ZtlB/QsvLpoT1S9pmB0RZrFm3Cg2sX0OmZhiRQED45/FZIMTAcK/jF/D7Yo
3vwn6POc0kiaFfwlvCDpaBBm+XkpZ5z66nxeHmrASTCoyZ6vE9APB4CXEG6/X4WLtFwnr7mbLALa
N0NQ6i/1WA2YxE+tY4N5Rjb8n1aGrXeSFAGAFp2x4HsPHfpXS97cFwdiYrUhqVgRfJuU7X0ere2d
oEXmyKTVX6JqrM4550INe05PxhbGGmGRFIU1QnIRO3pTZyUxU3p0IZ0IVXfRSYDWKdglcPls0gGy
mLAdeIZndSumeG8khokqJVPqmzFrDkQnNyrTx48z1ZwoKrpUkYCure1U/aBNUPUbKUhL38Venvyo
XXRwW9wiTCopx4YUE+Puc2HNYiJQNcu8O9HXjofjnSrhBgm7/dwF/IO+50XjPZqv5LQXw0xeo5Xk
jzOhqXfce7xfVS7mL1J384JSKxZY4Is4pQir9IK+yRDBY5ANq+2V6EhLNzNM8U9jbwQMijEn32Y6
J5QRGoR5U0ethZG7GyREXo6Q7bbuEI73MXYsRAxHM9Val/QodxWFQE3UnWfcNklIoQYzvTjDBY0t
iSjT9JeVCso+8MDq0ywDRRwCwsZzQOpZQAUk42JDRRB7+0njJ+0P+RjUMHQsF9IQSsLbBFZeRnWg
q1/CkRzXZESSghXE7YKkCp/7Mzd0nFOnzNr9lLpqZ3GSpP4gZ4dA0R5ioAOufwv7jBo9GFrUTeVE
5sFWqHa+MQDF4JIq2jKfLFuacDqWaEQQMSzyN5xR0JXIaDQSVOXg3h/W9M6nPMCbEpVn2m7tscQp
tEzHaddaQNZk7mYADrqv+8em0QgqxCB4pwGb6W9YmHo7WD2KtypJF1IHdU7sZ5lLbOecoY/0NkSA
j0QxJeLI71RaMJfwsf0+UAzBHQ1SLsiyqUiiRBrO2svA6jDybVPzRA/TxD5A6idcHrEGvBEAkdJs
XhtxAPfiE0TYmcCBuC7RCLs9MEY2I8XYjnXdXWlzhmkVAtgTW9sOm9TkvKc25++G32qPGHMSqf3b
CS0EyyERswWVcc4nnJqlOU3SWHYnrN6OMq3K6vPBGaYvCRS4Syi7KUnWFPxnqUQJuxlcU5ORgU6b
9VdZd/0w4WsBMPIwSEGmb8/KhCPQ1dNToGAcKnpb9QlGxVDY5qRSJ61ddw23OE7qXWVY06dAG+S4
dyiZv5AoYyD3LAFd6Xj1a54DeErr2zlbjm9QFpSETQ/TnUUIBNctQi5uw3KxfxMqRIVfBxEe+2ae
//HMrv2ZRqE7XSftUj3aRdKvdBewVAJN467xS0w78k99m5vfekhECLatyMKlwJNd4ccN9OZNJDB5
wvdH9Oku4siNiEFNRL0NcJ55aLvGmi5AVQGk2mQyr2VW2JkPN4KNOMMX/XRpkKijUJSRQzCrJlKz
peSF7xTDEB7dRmHiMOG/tTGgkn01ZuWtVBQhbzL8hlKaX82wzfo2WTCwaO1zMD/H8lUyEEOyFF50
6eFaLAmadxAV8q9LKU1kWXxJ7chxt3lHpGidSe8KJ1hC3qsSKm9dN87i09vMHkfdTOipA+M3x0IA
K3oUwjgz0YTAlcgHVZKeNPVXZC4w/ccAntaOMslTpGdBVNpw83T3qtbto6cxMjkVcxGfdWY7oYWd
TUSUBAU723Zlq2yXStJX8Ew7/GH1puCDlUXhOxRHpj/VLlZWQybHlCD7hRcKdVhzX65FghU6OSA+
vymE7Ov2ntjSPSSwo/Ns9zSyasB3x7bS7wuL2N7ORp9fZkbI24YzFF9j7mz9SdDb/G5j1Vy4sdbD
KbUbl7kJJttXtWibPNOQ7cKByxYg5SVNGQOgxfP5cJglFBgnwBiNS3iFZHr9sYiwWZAt4opMmG6K
037AvdfYz4Vt0Y9WkPK3Q9uIc5oVtotHYgjrrJc5VeSE58tZWU+g9WHrCPtkSCDXEeqITmnPIZtl
225M4aZEixu7UMIa42IiL50nDKOEbSgeuDhD2YqJpyiqn52Kknprl+F4nZrp8jR1XXfZxrPxVE+5
8QRDgGYgxoiKAx5Y3zwP69qkQOAQxVB3xL3rPMUJIDzh8lh9b8id0etWgJF71ZVh5vcV5JNrSxbi
cwE5BiM4d6zoO0AAg9DnWlDvhJgi35JL89k2Sp0jThytby2reDrLu9r6Pcfjcldbrgp9jyjGhNtU
6FTMPgkPsYTPSBem5gaC3S7Z5ymbMH85Ld17U6wOarFlyZLcyJ49JWIZIEOTpHMQNgZF62w0B/fS
K9KY1zxE0ZnZKAdilhXBEyUFzfyhnQTwQqHoLaDraxs6NPzI8zYtcIgoYNmRY19mGjA7wFR1W3Rk
fp7ocWWPtUkCrJN5Tu73CfI6/OZFfQ0EBksRRt9s7+tuab8Gum1WrTMtapFWUFjnzCmsk7ymT+MX
uWp+xTOFJsRF20k2OeYgn/IlNKKtE6bpN3Afbqbx2HnmWcNq5owplaAJ0ldpfY5vI6UkfhbcLzd2
K21c3jlsxi1/6nY3YwLxNZaANYSGzgaHYdEnDyrqCg843mr01smDbNyE4QyPqimNMt1L2n1/wM7c
y4XSnoBBL85/cMRNl63MnWi7NiZJZBejHTHxk4CMW/5rFwobGrbVYaawYV8KIOzA+7vFJp3KJkyU
W5/TS0nghWJHCYWcC6UPg9tZLg0CS034dPQUSEOrsGnyKo8kws00eDL9PPFsxcnYG5YvBw1dpjMd
Lkem25OrbA7RuHNmNfzg/O1h0GoVXaG/CO0z/Od1cZaUGfxHoITS3kX4S8Nud7LwJsNm4Nt/2eQQ
iKLDmbyml3hbDfVyN6JzvP6vIkjnxclHwN4MwccWBweN8oweycnHXfkVrDhoHDMhTAB0WzlKOWvX
/kXj2KmbNljGlSOUGhbNgr64NAxieWBMWJdxa0/cvfEppzjy9qt47AjAcSDaega1XaiEtgDVdvCN
WIHiF+Nb2Llj+5DUvmd1ZOG4YiZPLMmafWPVyU4YWXAmVQ23ldYw6XSTOmlab/5PoQmtXdBLAaRl
ARs4B6iWYbttaYZ2hTShV+dx3Ut61SamDsSqHVPIvvO+qZBtT9KwB3I5AI9U3zhGY7HDwfBzL2CI
ITXFC+YIWPYGN1ofyIMFY+qVgXFosNXaUStrTblvhpIwq640PuNs3xxhebwdhWrU41JhYURMB+Bg
7rjmECAmWu1E4KWfFGg3eayggqf38Rx9gxxpYLD1jZlkeSn30MCyiLKA5JCu9Cf+ptN6fRBipOgT
rizjj4d6gxytOIo0EaQJsut4tNfTcU4DWh9rVkUlnPB8WdpxNTVKLqTOabBiR7jrdaOPQMpvcCMG
NelVS/Bk4LdDGZqZj1ElORFodnOT6weq9DGpnX1jFz/qQM7bFrQVQQSGLB8/7YFT3fPq46UCGJmK
Ux/KwuvHFUaw9hZZfSZiI7nBvimLNiCr3Zkq5wdZCfMSI1t6ZU6CRVnV9BclGI3w6wWO6oIs68ib
OHDz/PsHuZ6Juwl4J4K99VW92A7sNge9aXgVOkR91k7Etk8hYbBBP+E9NC2/iTMfSDIyW79dSPJa
jG44G6wmO/UsSNFpxHUO00B9IfKm/iHqJbhzgoxGAizQIzvnm9nvsrrWtaUVpDZ1aLQuydcK3K4v
fa2m6UtGbN12NkV6+vEnem8UFxwTooHtCZDFgxcSTG2Fa2rpW7lyr4pSfyPApjpipvDuIFquTwFv
Cy+o14MMPesK7jNXGTO1TnGLyW6HpXSPzbY365g35kJdQj1AWjmkldfDQEFuSFsICvDR3ro2V23h
wAZzSbFtbFoggQ0SeHHitFb0qRcq8RekRTU3/0RtowQf9dxW8YWL3+89mkIX9uK/CY63f595L+lc
B+4gzD1+HhxRpViNllCHISRqmGIVcCvyccb5I+Kwfuyr+s4Zl/LChDl7nrUzTtWQ1RPouLq/cl1M
LqTux2snRLlSWjgtKJmMDx//rje7w/PPgnUBWQrOjziQhjc46lj03DE3q0jvC8uY7tYgw62XO+n5
Ug+/sZBCezZ7vz4e952vZa1TYqVs0u90D/YGriKuciWTInWoQQec+W7qgN7rKJBQfzzU2yqAGSFx
eoacKCwLDO31zKDLi3EaphR+nebAq1UmtquNHCF24MhYrotVKOddl22hr21vQbfikfz48Y94did5
VQrxI2D2eGplEnKAHuz9WOdQcnfAA4OlAh8SptplsH02WrQN91tUlXKevHPEGvl3L7G6+xQlLg5+
eXjmhVX1B5vMFmFrpG7zJgNvUnntfI5m+liRyeV6KysJrgdB/GESlncCUb3BH6cWx/io70wYJG7K
9lxXwBs5/HA5RKgxqPqCDxdOj3YYu3cBNfTO7uzibtGB8SABWq4MDwT341e4fqaDN2hrTAHXk4RZ
c0jRiSzy1shEKfxcWv2P0Q3EnnwAdQd3R9zVs3dsabyzb+EA5cAlwS+UM+xgQynAXhXK4pwQrFre
QW3rb+aCeNePn+qdhaB5nyZVgQtH5nBfgNYRJ9Lj0xVRXX8WhVmzY4XxjZtW8kh1eODD8bwHcZ6Y
fDwIhPCqD+bg1KE+t/sG+n63JoaTlcBlZO4v5IBTYNSFAHejkHT2BWslVtW+GfOvMg4uqVSCCzXU
Rzaft28YEFlAcpPPhZd1cDLQYgvTHqG4bxky2Vst3K4KtseRpfd23kDUgblLDck2AEfo9fL3VAis
bTRwQ7Ipfiga7nRDg19yAWv3Gq/QYzHcb78o4yFDZqMx4aGrgy3VMlIBxYvxLKw+T0h3ak9oxwcn
Udkeywh4dyjtwQu3lGaqHjwa8qcsqxGb+rrvmzN7JSUteHOe2THN1Y/n6TvfauWlwa5fmZFSHMwd
LwXW0hkzZsDA5sTOHWsfDdI4Msq738pzOCQVzCrLOXggV0Zo9EceKABl5DPZzUVBJ8jvJguMbhVd
f/xU777AF+Otf/6iItRTjVa6IdRjaPrlc+24wwZyeXISTfkx5u57Q5mcdRy0pi2Jpn89VIPv5mhI
Hi2sGndjWVqiGsyaC6MPrSMXtPeG4qCzuXZ6mhbt+pZfPFWoxmqSA531pOqss6HDscGccnldEr2+
/fgFHljprHsKlHhuFa6t6S1ZYr3zvBgrtwvg4w5iQSGV/FE7JeRYK3FvK0eZyUlZktjSo7biOFvA
uttmRu2fVLdOhJQ9sasanXMduFtSQoDr4q5CIAaHfPPxr3w7edcfyaSS8NjQjx1sNKKjbiTAl1jS
Ka22kwyCk5BG85GN5u1rdxWFtKMIJoLDesh0pHUPX3vQJMRAxthHQZ6d1bWzbK3Uro8M9eYm6SJ+
UdS7nMPrtfVgMhHU6xA1PWaAtEuRbsFV9NfJBYOcZTcVG5FpGfqDOx+rYt+uT9cCqONc5H+hWR6M
G3jYWVgU07jLjk6wKVZ3XsbqTgcZXPDiyzs+fnvOVF+u1WANF3Oqy30U4a5ZaXjifqKH+H6S6a2w
B/1F1uNy5FO//Qjwnx1qLUF/gl7zwS8MPfy6kF3CeFBu/xmvwvKqF3QRMH48xpJ/+xE8LmbMKaj/
fITDPMM6TwUX+jj1M8PznhQWeGTqaBNFm7AMUmIbGu1zdKyd9HYuryFXzGdsdbWgrfR6wSUVgE1d
QVJGstbeu6M537nN4hyLZ3nTultZwSamn0Iz0+Sh/qTCsqt00wn6O43Xc1IPobSRyclZHWMhB3cN
PHEY3fHMoF+78bB1PfIh33lO2jKUy4i3Bbfg9c9fbCxpu2CplsvEp5b2dl7ZJ7s0msLPH+8M70wX
yklaQOtFBE32+ucvRmGjhI3WdgkNcHO46+bhE5qI/Judcd58PNJ7z+MhSJFoeTipnYONcq5DIx6N
AeIHNpYnQZUPP7Twqi8fj/JsYfa6SoYzjnQB5j7tHqUPpsdSVoh0sh5PUKLNd7gEAZ6knbv6UgfJ
Nk69cOe0eG5YqgN3yuZ+NznjT/JVSdESndoBlkMiTObOlyhMjhzv700qptV6C3Ot9Qbx+m1Da6HT
O7ZAuXHU3rTwp/wiBd/gyoDbDZ4FIPFOgO7byeDfIZI4Mv6bb8B7YdawNTtIzN9sDuyQDRaC5DMm
yYChi+GlVxoHhyOjvL3rU19TJNGKWDUcVJ2vHzNFe91yKke+gNMwQ8mOCDQdAxh7RUaPn7w599RL
SD8PJWS1XR4t3y0ZDfsUXt7OiPtu1xiZvsdyQG6fp8f/Kk7/tU70fzdktt+77/+IS6+/57//z7/A
lMvitZHY+g/820iMs0wogaJqBQlWCeY/RmLyL722lKh3KRvWVvS/jcRs769Vn8ospq9A5bPqMv+v
3lT/ZQumgEeLkZ0akPE/0ZsezCYKFq5s7jo+GAqiA+9w0ahKdeslcVvQtrrQS/utCp12b0CgueyW
2cOMPC8u1kNjT0dF702cQZA3QzfF53bRHvho0J8XRZjcv3iF7/S0XhcDzz/Mpc/GD6PG5Gpw8MN0
kBgJ+RhiyxWkvii6Pmf5tpiAwr8PfNuAwvnxgK+X7zog25rmZqVtZEl6FQa/3KwtMRIEOZFfhyq8
90XjNueNaXRfPx7ldYeD6lzYbJtUzzaXt7cN86VuMdqGzbzFidLcT8Fidtgxra7yhqnuSQqoHwJS
QXxbVP2R0+jghr6Ozd3HQaMAeLM+6cETBq7JvUdP4c4klfIpJBj9vC2qheuCDWG3ycxin3fOCPk6
wYKgdQtEBlGv9rklnGv2FuemMwv38eMXcnCm/P2rKN7oudAipLQyX793XVmhZwZhsA0m0zix+TSn
ED/bblMYBfQlb4mw3xpvgLbai2omsjVC9XPqOIN4SAvMxLiUY2eZwxxpTA0efeTnsdJeNIb++Xk0
f03wT8SXh11sd1mjyZsioJnvuXiseSauElbzfSr76VTPqYRQamCG5tDY2EuZAME2drQP8Mu+qNqw
O+J++bosfP45a8MICwvkOpSHB2/LWXD3iFbCow11KMU4aZ523UoSdWTpPOXulJ1MJIkfO3QOVyNT
h/YYO5GrOeGYEK8/EkzLDIFeHe/WnqufZIO5JeMg+zRl5gz63cyjHxU4OUTVIq8a2x33Rs0nxbsB
sqPy2v2M0eAOYUx1bmBydy8ARI58qXfeDNN7rZnt/2bvTJbjRrIu/S69RxnmYYsAEDODFEdpA5Mo
CoNjBhzT0/8fsqy7S1J2ymrflrvMlIJEONyv33vOd9gt6EP9/CPOPaInvbCzEDqu89ANxOggVx3B
gsQz7ZgttqwrvT98Hb9uGsAhuSfpFjvVZgX+db6ny8aQXpwBv3XiZO8a/bhfsaz+obf2N59ibnuh
xqWbdsyv7veKuauXMd8LZ9HH+H+GHHCENMpP/7zWf3uCmL8cUr2Yq3mbBX777/9RrlYZW4fIc5sQ
gaW41npqHitGUNIXlFb7VQItypXSvv/nT/1r2vR/i0qWNB/LGcivRvvHoHn488fC2/YsOiVmUJer
Eh+U1FJ+mNqcVtGGcYpA/iOCXYzCUoNJ6RawJ1WN8rlbJyiDrqt0daBwXo7bCGZ4FApJVfvaQGO1
ObAIy7B0Agg6c2k+kZ4Hw8sx1/lTnlvJZSvbb/mUaw8t7S0rbAhHdcGMxP0lWcl22eXSWgofyWh8
BX9Wz3vJL7Pv1Vyv73iMluWPY8oLWBlNhId3xI4z66g6EwJykDyl2vCSNrN9pyrlVEVjCouJdZKj
dXeoVHfChGKwExnMel+XTvFIEkKh+i4x3npQTbIZj4U+2tUDeafJoUHA6e4NcvIgNa5j8WWwaOiH
nrEUL7OnZ/HOFYoyBuvA4bHDyIEGVDN7u913LRcOW7bHvvHiR9Ch7Uth5shMyq7q/10E/oQq/c9Z
1N8tInYnA0kExQt71c/fZoGWjm62bgWOXiogsQsAzSr+RbtF5WOsxXiXFm4V/vMa2t7t35YQ3kyw
qPxd7q8tmCkmbclIEKWXoOfCVS+9sK0awjmUyv5vtxl2QZVNkN+Qf2gu//z7EeUhqKQ8PooX4qwt
TP3iNBW7xmjME0t8idBXFn/Yf//moaK8MmxVZ+vHPv/rQ00SsOKrsEl09oarWGZE9g7Jj9DDAtWh
XLGHTv3vnyktN5O6kMKQ+f4v+2ltosXCL8AvmmVmxOAbo1DmVpEBuPTwz1/fb6cL3Qaa6Nxatp4A
ddHPz5RiDoXrWLNm1iSD8Vi3hylpEGrlE0qWuev/8Hm/9BX/2nJcpiF0CSH4UhH9cooWjtXWEhth
UNoY+Dzw2z88iUxsZ5tzF2EgldNerTsNJyRExU9qTIbUXhWW4ezWxq339qYjDPS8U+/ByOFSpQ+/
HPsKs9YfXqe/WdnuNk+hXqS5i7rx50cT4/+ZlKFGPddW3kXKzVfYQMKzm/5Ppvy/+yhKU9S3Gn1X
VE0/f9Q4jj3mBvTXWop4e0JXeswVxUWPp81/+AL+Zj3TDdne1k3Awcj6549aUr138zF3Agxn8QUN
MuxBytfGd8nOAiSKbAU283/Xj//rWwe3AH8ENYK9SRJ+/tTa8zIsoasTSEdU9HvMjD5ev3k3Zn3/
365oLhNofmhEeBqtn61X8R9HaTqvToHF1EbN7JpBbsZD2K6Eypg582H6IcUf/Nvbj/7zBkjvAa0F
UjSgLmQo/fx5cWqIEjGlHdR2a0W9sgwXj4P1D4vx9/eUvxm5D5/Ezs5Y7edPaTP0fohVrCCziTVU
tEzujTKVd4btMQ4W7Z8wNfyVv/9e7Ao2Wx/fl07h+/MnkmlAwq1eqQEoInJx82yGEltp5sgQGkNM
hcDUgJPYL2lz6ucWoq2cBixYca/BlXXdJsfp6Hpd2ANZKYLZtssnjNSArhfFiAWBCcg+636mehjb
wdjCHNYnCvi28uOlKd6zuF72aWZMP/oyq28J1ik9asnumvzCSCcwxhPnKsZSK0lCFGXZHeLn7suc
q1QrimOW93XTeYlfWX3xuc2hCfmmmsgEB0knP9J6g53gMMNGNBn69C2uqbrg69XOwO06b8/c19R3
s2vIq+KrL597Kdtnwbf9Q6R9fAeZA+n4OK6x8N1uUHFUtUpVAnJ2ypSXSTNz31Ln+ptVm0N88pwC
/F2OyeHeUjIHvzpejDgijQjTwVKm3Z2pdDM4XUU6aOjFWnAPHDIHyi7aYd9Dz/ShDy0OljSxy692
M7RlOGN0euLKML4iMgZHTdyUllxkYcyg/5Zl/haPHaDZvnFNBIMgn01au9Xwite6aqJhNbjSIaIu
i0hAiiRBKEXSu89mx6Jimo3B8Pmh2JDmrijf16VXPmGHyvOgbuPN87x5v33cBbYZoZbi31AJWu+b
k+CHrY8Tv5fIEhl12ZR8KhYyWHY6zqkbWsbmhYptGBCIEo/mZ+NauUTvtTqBQKXSJ/4kFCPxsxrX
Oc5/PM7wBfpB8cdhBlxkGxXBV8U6x/Io4U4+FzUSX/zUdgWVmrC706BjZYDO63qfPMgj3r6lGXpW
8TCArEY0t+waz0Nz7WVwYSHMVvGZb3DWdhSdU+0vqOgrnzhoKOJ8t/yPoJGylbAlQ95JF+MOHsHO
ecrVSmkCvC6uewXjUR8Vq0q/67XuiX1eG/FxHSYgCCJvq2NmVKj9R0NNHkZ71Z/4ILUgxq+rX6a5
Wj+xrgkQidNm/Ghr5Dt7Uc/8tHrJIQfZjpgoov3+qOX7uXG77csUD1v32qWR4GJb+vklB16gFYCq
9KBNVYTflV0HHMH6FQfyFFJyAE5Wpylw4olsj+JP88zf2yJ8PPQQ8BOgiLjg/tJQrSAmtHpZ60FT
4Uz0NTLkgq7YzHsLMtRysAgqMze+N/bIoOk77+aZtXPT+cID15LTpYH6+Ycq8/ezeBMVc5ulQqEK
s345qoD/upNSanbQulwqkOmLe8XFtt6mXvHwz0fVby1AHv/WyueX35S9zq8lBlQ3Q5rOYARAkKoz
bPh1B0hgiHQSjh8Xe+6/knRY4ZbDFad1uLG4d9Q7cidjXuc4RR6wsFGhKIv++Qf7vUhgRIOoiVsv
4ubfxpBZgdtXyysnULt6AJM9eROExkaJSOAb/FjY1QsSyin850/9RVi6rUYYL8g4kVRtCJZfDzmV
eLxVjJMdFIiQTk3Ghk/iWH9wM/D1q8GxYivCuXeywTkWpN2UWAWz/ovSrOVbP8TtH1YCjbBfz0B6
x1AJGVQRtYjM7JfqGI/ajK/MSKggRnmCAL5aEZhtkgZaI4ZZgJMt0/dwn+UdWRBcRfSG5YNLT8WS
whr+Pi60T2HHEC5EEjZ3QyI3sdsbq2WqYdtRX+5iS3TNkZsye13lxfMpaVxPBh16ymbXJIb1IqSq
HnRbAKmrtHb0CNrTuoOepwkWi7guSClGakQEqM4muZsWy35NraSyd8CaNVyAQjdiXiaZ3WEITVHl
6URd+qUr1B6BqAKZdOlNDhatHzC3pEUDOdTqpmdo3QaOKKVRiF8wp+SoQfR4M7YoOJDhoDuCri1d
KLwWeIT3lny5IiwXqbqnggYV51qmuBr6WmdGEGhGRuboN8to+md7nVZihFejvUn2XWMXD7aWRGa+
4IjPZrt76h06CKHUUTccJldX1oCb9RXHul3dgyqDwTLPDtGjdaoWL61MDJAjMKj2DMnpc6VN31dB
i5+IVLqMBFdo5ps92ZAtERP1YH3Pa7dS9pyLRfkBL1QdnrKV9fm8eqmlM92FxL0x72C9Qdp15ImD
uz+umD/vNmXteGmd3DPJ9IhXAFLFXJvHfBrabr+kA/mC+HE67YG5sYwUeF8tPClXJSaD7jNsFfSh
+ISKPr1tzAgbj0s+PanJjKfKJptd59tMNle77CCn1lmjtRjDYhUPg6H272kcTw8c1Mk7WAACRVco
0d8oejdyMZgdHUWp0rwhVOGgJEOn/8xdUtKzyjtAziku4vjoLlMGUKifRlp0WMn3ljdkuZ+JHvr1
1KbDU9/b29Y/L8V+WGq3D6eqdJ7qdnKAs3XFHDUZNvFd7RggUtQ+FiIclFmq0VqxTPHDCpKoUzQT
t3zJXH0nrLxccIgOKbxnfegB/Cy9SlyHBwMY6n+50JSnCxrVTVJ/aRkdLr4558Opo8mU+0CMLSo9
ZWw+poXA6ENjNnLa4YPBjgMfHLYJ8G/sH21BUnq+dh50/SxxdTxU20c6i9IfqtlMQTmg5ICQsSzx
vokHIDnDin0lYD3OzWXuYxU4YsVaZDqifLOn3HH8ikgTJ+hW5BGHGu/FW2LN00EpPZdo0dib1cDR
ACOt1WJ/loOE0TnIePMyCkYMwUIYJDiHGcP/doFVsDot6tKyuqr5y6TQSgyMuZjfVmUFi5Z4LDqf
MXO9b7t5K3IS902plZkcll54VYB2EwjN2PTqs4QtAUKH9XUijjr/sJxeeUh6nNd+U2TjN8COnboj
5kL9LFpPeUKpDC6DAlN5KAcDyklGt+ZxKNsYZL89Fp9F7tpvo+7JJ0vLxY9ptMdrlzTgAJS+AQ1R
mv36rHtN8q0YHPJlIEMhvcnFYMIy61LI9LxysgxBYdRFSOAVk1B6cO2y4449kGJsz9AV4nhxLCJE
ZuCS2/gp1E0cYwE53oCHDFloN7j1MZQJzL3lHmal8WUkmMnZFaJdTu44QaCRFt6so6K0YxVKfP7M
p1CTvePfT6ZwEoOYzw6W1DFauWTex3M7vc1lZZtMoSv3WcgEv2nbaqChi3GGbpyuyVUjlQwtuXC0
ZdcWk0v209Tr2LdE6bRMaxbDOnDQMNqe6gkTOapDNTs20iHkRoxldldWXTshwdycdYZbuFrY2cla
/hVz/NA0df0CMg1NReZhcwx1fey/Y0Fna3OTXLmNbJhElbaVHHcDDxafWZeTlqrMQn2ZBsUDTsQL
2u29lRbnLtPN9EUFfozUc8Vht6vnZtnXGcBjZCqCoVbi1kLcHHOo7MBFPbPsV89LfhhLS+zEVEvl
lW+6a5kMGDBIWyLzsHZDQB/h8JFvjRNa896goA4+oKEctqyb0yUogKGloSek/UwCHMdXIuvie6at
KpZrxRGvA5jphxaPSBposqou7ZJhhIXzYVpQxMw5RssM8yiYW7QYAbmlpIB2LtFa5JzXWx6JVb3F
Wrt+61IlHg8p4aN4HklZqgK+THmZwXUwecLbohKtAN2AdKExwO8L8MAdtkJN1lJ7KzuULIe0MjYU
OeyXOMjjbDIBrioxPeCS8cG/G4X/fwT/vzbxzP97BL9LP1r5ywieP/DvEbzm/gsHCoY1SJMebYSN
a/rvEbym/4tmEHN2NjPHw8lE7fW/kc/av5jnMKV1mMT/pUT8PyN40/2XRWMb7QViy20YZvw3I3g8
Kr92OeDiIurDKEaZywnzWzssEa5i297mia/dxxqLNEBZ74CB7TmvlP6I/pwgilzFeE+pteuk87UV
BPEqS/faVWq7y1pDHBGK5UHnflNN8ZAxqtvMRxNwoh0tMXLbVSJDxgZDtTKY17W2qjvL9M5OmVe7
zqNoVJZqj1X4uFIsmaPRYKKez6T5HZpUA9GD69XKC9+r2Y3rqwIaIU/rq2eVX+xSfa+n+GAO3Y9e
8RC9GCe1cT6l+hhJkyzVl9T7qOfz6L0Mq3qw4lMyQd3MLhq7YGvc9Tkp0a2Jr595b7zsPfgTrWG9
e8035LrYJ64qdB4/xg5YZuX94M28TCJ02ZcyBhljdVzEHFLmMEU+96RjOCZ5wuvjWlx1egMIVCff
Ut5zoT6v9nqcvPWOSC1/bsuD4j1NNEoYV9zy7vNaWTv8Gz6p0P5awhtOT8lcXxdz19nZHhSZiU9K
viRlw3zJ35A+XnaFSqAPp1Zdd4MLmqW3PpREeRpatafFBLhK6Z+65CsuQaI+EIk/xnBaCj0/aO0c
Ldx5mbDdk1UTWsQLuZ1KJk5zWNWEHAc09te6z/ermN/zbt6XY1f644wLfybmRp1u6dJBD3IjV4zf
RRfN4iuoQMMXxIEsVCOVkgW6vifL6mGptIM3KmyON3MAg4MhH5+cqeYPCR+bUrkK42SM9x0xBDSU
aEDsmum+GE455rlqJANHkpZUpF56TGV9GYVGOYWs34q7TzSvdo52H1e4hB0jAIh/n9jjY+cK6bfW
su+NytpgHpLlWn6eoZ5gPFkekto9GwRTQNtw/cpdI3UACoC9JGom9VNv8XRXPNyUf8NO575prtoP
Tf0wtcEhhmm8LqR79eU+AT/VO5gORmKHbO04AJLMLdzaOSVgu+jPfTxDMqapXOq7cgEWsh7JHvet
oTpDZcl3Y1/f7OUK0+1H7sx3vVcEVQd4Zqj3MVg/S3wumy4YCYLq3fKcyd43qzMpVByzQasPgbS+
LrJ4Jiv+kGAkL5hyWep430PG8WsXdqbEmqYhi8swYXxPtTUyteJ10OVjnFWQnGk8ri4DzO5uILHV
zKwHOC4AtIhyNpXDZEzXpVbfvcL6jO6BdfDmrQduQ0FMmhgk2aNZvwx1dx6rAOTDaUPKMCE/j/oM
d8TDEama9yQ6HFwRP8Rj+SNNLL4W3Kc7c9I01rfkRLPu5DoOXx29e/e6mjSv7dsYIip36OMAE2YF
GAGi6pO75J85EV89l9dDsYwfvad+aLpKMeuOHp4jNog4C2ldnnWS0WSXBHlS3qPhCNXZfZgJEYlK
a8WtTHxOBFb1EVrIZ88Sa5C0wrkpC3c9ZXWPaY1JdkkWEtldJYnmtLgxMkXLN3bPIHJ2IEGuqloc
yKEmCfzzSlybZb0JcS+m7NDGzBNaAxDduxYvcJbKlci51Z+b9JvmtncpoEmdgptmHWlZooAlkAFD
26mxud4Kac2f2EmnQHOWi1bxTnepa/tuDfbF0c964bSPdapcMlIZj2zs5r5dniU8ndXUR8ZBDpVD
2fpjbT4KR/edNctCc4AX44JS8tW4f1xA9JQ47x/Kvrrls50cXdBrkZ006yHuQLbUmmJHa8o7iUUv
p5bMvgi9P8N+DGUd39wRsp4iLm5tLk9Wqb52xXLP4P6cO9adVvW72DxLJYFpMmYfAB8/cWc0qfjs
jy7Gmggnw6VjTuKxt+jctQo3P3VmSTyXNd+P0lI+G4NHt9NOXdCNFvS6foH9OnZ5G9mwdZ2F18hU
4gs67O4ua1uK8hGKamMWF8eK20M8LOCMGroOd0AqsmtWxrovPBm6mWH7qqGMR90FEKo2xjOorPKY
x6p9dKlZH5XOkoHTzSk7tnqNAbi9DRKPi23P2QvV1BRZtPofWBg5qrwku0BsmM+JyTw26c36YBfk
LlVu04ZFQtAP9uQ1aBc75jDMxa7V1qvTeVG7cktbAGEqkoxCgyw+TX+31AkAFTATv7TMAn/7CpGS
lmfYcXEOk7Spj9oKRFKvvzdD8qgpxDnhII8W/RNoKELOAHgHetfIsGO/uufg5Z0ZPbu66wxziIx0
GL8hCkVTVZiLdkTLzaGMyIfdVq/uoGqtXADH9oZRCSqm/aRYc3Occ4fdkVv4bqZq3k69RP9iVqoa
pK4eeJNRnkQzzPvCDXjSDbejllT7WYjj4FRmaEtK/3QRn4c5VaM0d8FHeOlrkYB0xCCdzI08ApN7
zMRSXU0nF+8D3WS/Uab8FNO59uvScnfMLZpgAWXkmy03AJkV2n4CVhbx8KkGbP1bmect6CeNVWu3
RaTU/b1lKiNJ10W8MxsImlZTDnA7tr/NkCqUqa68VZX+1YA5v7eInCA6LD2UrfvEIORmqe60M2qr
vUiV+sB5QUrn7cHXGbsun8nprJdvet5ItogZWy3spZ3au8uBaEDzAP+y3SntdZn3KmV9tv5IhkwL
aJYTIGZ3r2tVfR/t5AHjhBqmbsk+oBdXBMnPRtYf+2S5pqX2sCpOZBjVYbDkk96VgQbADBPp++yI
L3VLqabgYOOxZ1mxR/y9t10Jzi6KzQtDHub0W6lknbLe2nui26XcZXKNiPCSjMU+Pa2lm9FzkOQE
boKT9lpb4uTN5S3xSLucbm1vHaoKB1nT7GPDDsF9Qi+hVOtNLVQE74epNXc8e+qHR8XMvVNTVM5n
kCvjeR3XBB5MykuQqiM3WYWUsL4kBg2YL902EOAebQDVjI8ABdy9SPQ56qpxDoa0VgxseiYg1aFd
sXeuk1eE5to3gED60TokDlMjeO1ZzmVb805tYzjnDbHwTSjUjaka12fGPQJHxKDu62ZNH1C3ci4i
fSmifkQSQlarureTwov0knipcRys0Oh1DEsrp1Lltet5hBL1SUu9fC+n1TrIVGiXsavzL1zj2k91
3RMbp6zUSD2Qu0eTmz58ZBu8DqBcwwStMo83Swen1TaWesiLuX3tTARn5mTYwlfHDJ6ZUlWQUJvl
KV8XJGueJU+9OVg/Sg2/cj1Mw4OnKl8tgF1AwNp8uHMHtENzUlPNlFwt7/ItqFm6VfZEa1o9Gvzq
/piqzgOgbCfIRzgqheY0B2CI3G+VkfTQWN/SAVMjsKfZ2k3aVJ66TOfocFpjidg/DONAZ/MwA649
jV72pvf9bDLpVK1XrdCz3TpqadA7Mr8HkEvDgaaQIdmoyQDNGzd+tkfpHU2lWvlSMe8mXUyRQidk
p5W9cq4EbOU194xXIy/jt9Loi5NhTNDTy3KlUERd+XWlzeErrYZY3nR6uZ9INL/OlZK/0c9yj7Nm
MdbTp5LmVlU04/cVPtlhHiHMKOnwBZa3yoZoKIGjSPOq1+6nzLP2Fu1OQDlZ0Nlu1HZ6gGnm1Cbj
hoGcyz1PErJlolwRdkH6nV9Mgc1lme50epospXGez1TtfUCnhfnXogA2FvEXw5yiAj0vLYnqkqna
xUs5Bhe3OKqyfgJD+mwUK3Rmsk3Mme2pfuJwPRmERqoQJYOZSWdIC+ezIjWNnr4W0Zpqwlat13DK
+3sdFuKuxYvsWAAWSRE1EPbH10Kvr42WHj3GIspa0xCamtCzk5dakIZVxrceIRjln0o4YJ2mJ5D7
ni/0sfQHaOS7MjFf10nVQznqPHyn25HB882bbeKCiVr17SXLTvliNk+63qq+RlPtaS0yYoyxCPk2
Ov8d4Wl6BOKpC5q8e16L1fskBGm6VbLiZSzsU4ksW2ZOEsUxUsSWUBe/ESz8DeTqIxdqwrlRTolj
RnrjfVq0L3VGW7oh3m3s9jE9FE6U0EFi56UmLCglbJLhojMRtnOqSjDjvlTm/Qw/DSPRj4pcrBZk
M6RieFcp05r82mqvdIzb7542fpe9tZFXhypIC7WLCsZ9O81SlYm3bIsstXkA3AgmcVZXOQbogGiW
OEIGkqKUc0MpUX8nJwwXd4nSozVX5X2TTpqfOZa7L6DQ0epN943Swfsx0QLQG0IAUPVzWGD/5dqC
7C/itHCuYrTEftWT7GBlhvGqdmwRfWozndZEb0cmwtm7glZVSDpOe0uNbAzhYWXARBP33MvNQQKe
sYzIcsN9qBbmAaJselKyonqeFcULTTym9wXxLKTFGs6rgfV+b6tdtx8Y1Ciwr2fvtSVK4N6mrfmc
I7N8dCypH/CrDZGkNZ3tXCLqXnUyF6/p2ObXolK8x6pQUhKOC5NBiMtQEF1Ue9TUrHydSOd82igK
X2enGL6N1BunYZXKSUV82Eey1YZn8PTyJkWVnxTAx19AY0GhHsU47s2qo09reaV350328DZYevwo
YFR+0mTGwTTSAiWWMM7KJ2ksxpfVNlMR4AzSGMfrbRwYHoHaMocPrOuV82Rhd4rcSsx3wmrU86pl
XMgcFqrtlNpjrLebILBTrhUAymPZOe0dQZkW0Sd2w9afF8aA0GNt7QuHwHqGsM4dzrW66nUQnJua
tSy7kRDfR1AY6Ru8xK4LDOjzr9KzBj1C1qkD0i1IIE5yM0QeXYeKlTP/Rsk0J1lHfO3Q6Z9mDQIp
t1ppBTr5nzyakYPa7b0d/dv0pchNM2ztKrn39DH9IdGaaH6fmJB543qVLC0nRQ1rtWQMxLoWrdLh
nghffDnjf+KM8ISLFmVk1FJXIYkjRphP1SVl1WbefNQ211u/MtJmKgaxZ/LNwX4qle6ec7f3IYt0
TOMwEUnzUS1TLjMiDgrCCA/aTM41JWcKIH7VvhOyavtGFwe0grIdHeTyY5HZcDcW+TGLyzGsuK6H
0oKNEyvg7jzxVsd6sdedNJo8M8wN9nBHZA/EE3t+imTbasTnqp4tLur6W1eWd82mgyGUM3ly4dT4
qoX4eKw6IO0O0tumWsdzgba2TH+stEyw2gE6V19lGh89WYSTqUlf7zdrgb4ijYzjYCiMEyhmhnLT
yp8rpkutF9EIio/EwMw3mjLgarpdJh9cR+D8Yy5ysGPpBXjn7PU5R6ixFPQeaCu5AEprmT6p2UCr
wKhrUlfXo+rUB6vrwJejQuHqpzVXvfkY9NtaU3kxM/GLvOSqTSqiJmyLiR04AmWir+HgaAHq6Hnn
rI3wYRS8Q0yoejX5yLUqykvno5mz4rkqlWs/T13obGEyXhmbB03vqbp1Llkib25cr0hUF98VIuWw
NcZKmPRDJJL5q63b92xy7Pl4mvltv8PGDtXmLVZgz2Iqoz08TjskTeR3tttNLQeX7RbC2gPW58en
l81BpbwwcglRqnA79Zoz42p5VoWtRZvwuY9tL+zchERLUY7wv+kcWjHfXcdo070YRZTk+efW1m6J
aN6V1JsC7L4EGihiwWqKWbqsanPPKQT1r6hE2NWljNKUlkq7NGBN6rKF8Ig3v9Tr/iGBquy3vcvW
Aq5Q658QjFxi6VJlivqlI+zRa9yvBKswT6iqbK+p4jqKgyedR8mwztfFetU61U/hNKS5d01i1cDS
PZAYkzMxbWJU2b3R0HzxFgIq1Atqe/uOPXsKk6o/m6h20CTUXlh5OilSIHfJ5rqodIVCOKz512TN
WYR2W7+u9fxDmwZi4bfbqNoVechs7o650ckj7ILOxteC8djFTOyL7JWKNpqm3WRlQ/ecjPmGu9zZ
TzWa4nQ511CPJYHynErwdmwkMoXjXW3WAdaoR69r6hdjWmFsFjR1ma9PPAZYgfOYd76aNswSitm6
KPSfHg2DZ5MQD7Qb+uGuE+vezpKHsqLEN0b9ZeECzuDfuzP0hOdVlatKf6YnLQW9RTkKVkvyjIKj
2HuEbZ5tMEDAGdNjv9aRi2Am7NL5XiO69qmk2Zi5WGySkqACs0idfU3SagQuK98jsygI36jdByWF
aTol9/pqnvhJXjgTr5saqnTcrx4pFQe87WyFOWdjnGTAIJgxaigp56ZSQyiV920M6QyKHAkoItsz
UUOdjJ4kXEz37FEBtdW8fOGw0qj1s3CkL3SRQqOXqqskPpBSez9mWnOjNLgS4Xu2t/dinEwjcKf8
QXiEePdx8qGNqQjRML1Dv9Z9Bvfu41wQJ4tQ7YFmGptkRyZAQszYA8JEQe1Ryw2MPLrI3Vb91FiN
dVmItrjVip4deo0Q6mySNGiWaqPCGTsOrvvCRi+WNfYLArj9tKDu1Z2muefg2Vet6h00Bsa3wWKC
W7EHO1Z+0+zy0bUYnI/G97FZ/zqV+EZiMihYori5KW0I026fLWcWh8RkR12GSGUuVYKKGmT7Ythf
MhAgt2RWjVsqj0lcB47+MKZMM9WvCk25R7e2tgsPXEgNtLDPTcx8XPRF7N1hHZ+qGOAn9jJ5yytD
ge4rjh1ikKuVSrJwcvezdFsKxQzqPM0xuu1svAzJENdMQIEKD8EHznJ+U4bRuQog2Yv5j1JPxTlt
YvJnb6NuzadcqVsI5Vy6nDHUR4W2aUuWQW2irOWFyG3Do+RdCgoVWrSYD4QXH1VNuU4JkkWmF40L
ez573lLSIGQgeOiUPLSsAbwmF2SasK9o/XsielLLN0sHJwd0w428vO/Yc0WOJC023Xanc/s3ykMH
cHhGNZL0b6IdKvJAautc1b0M4kyah8r0UjoIlF310PcQe0uLxLeFczBvfqRKG8y1aFGbqelONGse
2TpYYFreinVikslgwnLUqB/Kdz1xzqKtLvTtjKOQ4q1bEvU8Srs7CTEdyzJpDrlaOr6Miarxy6YI
GF0An5K99uGqxbCfdHkptsfO+D7hXg0LOiuGUFtAwOoGz7L75mlxznwnZlJZWdNlclnkWeycSEXp
otI1x8AgHexUav27xJn3lMf2R1rBnknMk6SfPKWVEoHL5kRKvAnGquSQrAZVC2ZR9t9a1/oqGjJy
hDcaT407PbEM7mUJqLIxkg+qH/1CxtDJmGzrPFvKORnzcqcm9IM9dBshfhcIEHNMYIJAz0xUdSqV
6Zg0RrXTVy6UdWlcRT7fc2u42Unyqkjg6qUJwXZN8n2b6+RcM4/qWmqBokwvGD1PJEaDLNQR9cLU
Lkna4GrLLH9nrHNYlnBl59rzDeOaypNTHhzxVIkr89Ub11bAwE7ESN/m7LeLyCHYBo/QrnIUqPUd
0r6S2zCNxMhtuivhPrfR1B6k8j/Undlu5Fh2rt/l3O8G5wHw8UWQMUuK0JCSUjeEUgM352lzfHp/
rGofV5XR9mnfGQ0UOlGVilAEubnWPwJy0vm0Ve0iGG78C1mn02ah83Pn51+CTuGCC5+8IgGxXWRr
kvDB1NR1UumjrcjOQvx30Yn5bcdqDixjvusz2KNG+4ychJM+SVAzJioOUv6Di9vT4pQ51D0jmeE+
M2fC5N+0Vvtm1D64wls1yWh1Zu/Rb9Ib1qqLivrP0krMG6+zfJSoRb01Ynu8zCI+o3jNNoTWv6jY
xjJUVzy47wqR3/ux2gAdBsnin4Q5H0plpeGCBc8hAWz0Oz/k48cZNFKo1cz3g6ddsPzejNoPuqIY
7yjEKMZ9kXVeaOfxtmi7R77WDYMSWYYDQ1IX+dd5pR9rvJADGd5x0WYXq1rO/Yx7lm8zjgHIqEQh
YixCiirRNeDUJKTfABXOq2Ns+y8uj80NsV53bqshPrg6K1KvixfKop3tZMgL/vc59Exu/j6tlgs+
ZBeRdBWFWe/aRzCWV7+p7quB32Wa/GPZQ03F+2ah80kSZ1fY/k8C2zc91/RoZrCe/eeA7owurLC1
d7lz5/tk0jlyDb69baKGPDO5y9ka6577Xv+ZGxjACueXXIpz7+49NkdFIUiO/rHiU5jbW6cUt9bU
nyCKA08TtFG5lySJzlXkNTyO05QxMAkKwhS2LfjbI/4ttbcqwwtl06wF0MjVc2159GF8nzAG249U
YBFfQPLpk1mNKWH8qBsgiEiyP7Mwnyyq9FjXyBTwnP5t7Co76HOIOVw6Y4iJ5z5lGQHDtrrQaFAq
64s4UpwRY6j1vvySc5L6MUKZjYUumkryFCdpZZM2LeL9Qg8Ma4YhTj1iE9iIiGEjYqZIQ3/oL4is
Ga+02WcozDsWIXGf9e1J5PF9m5Kz4FkXKfLs1MpiT0QVPQC+OhuGJ0++JcYd9Xkv5Ddf5jY76nGL
qiWf3C3Ynruh8bgP0i4f+KCmM50w7g/KL741Dbx1Rru/lrpJJnT/0eU4ROesQMDK3Nrj+avPwlCH
1MrDalgeCoMiM9aW+4HKh3upJNyaL/id6oTJyvDFDeX1uyJTl6UxcBGnDDwL0rIPRJsXzX4oq+hA
GxZB+DlLXQtLnFc7ozP2BOE/eG29MZTPcvfZUXzBjH9QXsYxwzl2TNJ0h2RmT9rbLgGLa+IG5tvZ
+Wh5Kr2lMQfrIpowfQjc6qzKOpTWk5N1F3qebmLZ3CWGCCdim11zrNdvzfqJYrzborayAtVnBkJX
h54tJ2axoYSNhOil57cjQmeXOE8ynoOsfbbyeYeO845SmV3cHlOS7acb4hf3Vvzhs5PTzUJs9Koa
QH3ZGhs7/8b9z6OXxJXMp9cqeXXUtDPVh7R2mlm/Itd7j2Zx1cZVfWCG8bD2oQEPESvRqps8M8hM
fyfjNqjZPVPOZFTDBC1vFfGm2DY3ufOzKCi2JCqeFEwff2JyQjMT1i5ejIYKmCdq1XuYfWC9zNLd
wOFyPi4eezex7472kOZu/NjGXXMtC9DCmszIY9cKf4/YwwgMs01+kXdi7SlMyyFzOJSCtiNGH/Ye
v0IDzgAzmWjeOfMia9UX8KsSmnNb1z1Vg2Y57tVAD1BVlNZzmRhsclPHuZ+iYQ391sJwK+sLGdr6
T9vlVrbrWYHq5vF3Z7nxUcs4r1NLq156XQ0zwyte0Db16ge6E52AUP0fJiT8sEktbz5R3kHFlUEx
H2PB08RwH8RlHpp6B8tnvzZ+dKBX6TFtxQ9XIQ8CYv2JB2Vb040QujmHKbnf951meTy0nqHRq301
Y6mIxpJSOdaFMhEBQaEYF7iSTxQKN2EW5R9G6lxh8p5JTDoaUn7jmGDVIGhekSKnCM1ldHlQnnfy
I/DeerIvPhkBEJXmhWoLECcEW9saWqyOXjntk5DiLbBiMyzYYwYbjhBhPu1IGjfKiCoSdsMyqpE8
A3U/jxhevKq4tqM6LL55F+fWhTKdN2HYD+YoTqmpyEpv96mNtp94h4xvcRGHOEuvOWWpzIfx46Sl
p8JUrxZPWY7dhSe5JZHB5WIHbjpufEs+NpN5LTQS1gVodWWawThBRvbQN3p2G0UVTVVu/8vOvlu9
F4HGkB+wrSIsAfo1adnZsJF+K1SXfJwc7nQyoWmokazxf+aJITWnXlIKeWeZ/b2nFGTMEu3NKXvr
/SylZKX+6iP5y9QqxmyKJ7EBl9S7igNx6mozShzoQt+bVrPD4njyHeggIpCgueMz/ZHPDIh3pk5v
Ey1I10kjBl7Od8TcbObIpiiyKG5Sk8dqZXrceG0MVrAexzo1VijconGeNyVC2gN9G9oGn/hrvfDA
ksNJt6aVaIw2demHGuk9+9pmdYnU21wXlzTqmAE8+ahJRwQNsf7OED30BCVqufFWWvPRUv1Fleku
BrPAFfJtWELbxYb/tPY1jF0D6OuuLnsttPpm75WeSSRCOe9UMZnbJTUoYcTvuSHH425iYlSFeR2K
7uikRUvTSPyO09DbaI54o7IOW1Cnf6c6zrIy9U5Q4kg5vf4qJ/2CwPXO0OIL6aCh0ynq77pLObQ7
4c4Prv/L73f4pu+gEemVUdmWauuERcYP83EtjUMaqQ0HAgy+bGhS2uwbnUefRk+cgWlc6LcUqm6s
DqilMI443AOk4g9z/+i5R5T1Bwwo91PxaGQiVMpZxQF2DH1mt0jbW9a3KDvG/nRuyKbYytGgiELS
K0AT6Rqnkm8bPbqkCaWmlDIsm4VmzKBiwwVZZsjVVIeOuXH3qUurGKLIM52VEkdOjUincD7FUtyg
CXm0+2QrFr3YVP1gbqg+v1edCVGTzqQJgp9TWELhTayo/pxPiE4/41adSmk9wLPTXuPcgnWcWFvn
jTnDd7JnbiqHDNd4KMh0aebQLas1o2FPFRZNRGmrh6ki+mPN3UNBP9RccjCTjGM5PWjDTe9pn1ZK
M6Vl/mjq4lfkFufZH776vPkUItprfRSHDhqDwOjbD+Wl98Kmv4PH6oNnM3UPzjGp6R0y4hs/7aCn
cCH1NDbJbw1Px9Zyv+hA+UE7zx29ViJQ2WTc6ZVxnrT6IsdFCwqKW+rBLwK/4hztCTqmoIQk4wnL
Wp3mrwy7R61p3/Nevo5dZO7ZIM/TqD/PQ/NdQvBSmlMIYHDxpHFr6wBR3M4UWi7EHVSckrHhBb3n
vAMjExmQWP2W/Isrj+GT4c1Xz8OmR+vAKtlwc30H2T8iYyePbemzhf5ad20RvEnL4gJ051JRQFq+
P9Y3gsrHtbCAzDh9/k56+KyWiVWNXh/mGoxt3tVhLOKbtqsx/YKcbTpDzRxy1cJ5L45eM2hUsvAi
jT6dElJcCP0FvEWoou9qx7+QVajdRJmUAR8PjkEnDypD/FqUQiEln3rh7vVkKAJ3SOXWzDx5TuSa
AV1DlMWGWXEp6ucS7iFocVMEqiUhJuI25cmAWQGtz751BiuIjOTbTv3H2erBp1MD6K7Y+/Hwppw+
9KybsoaFmVs+Y5kmoUvbakk9oMWqIHe1NUcbq0aq4djPyP5DeFMboKMbtvMgks1cyneKEH/YqOXP
JdkGIXnF9i9TaN90JXKc6u/jyKpV1PVPI6HHDqcHhES8ElO/VGf8rNBE2pCpqbIDQZgK6iJ6H4fX
xUc5MeaMTqZR3CDJRtuQHOlPufJNnYWPNg1W6ZoiCq7p2asNaIkcGQS2wc0sL31368s75EIqytKt
cpxjatSnmHanphkevDyvj1rNXWXr0ZOtHPQSPeKYWUfe6I8nx5xe7bQhDWIyMFkr7XGpZ6IiirM+
DXfYLJ+woe0pLdi5EhM6oNhmLByxV4LZJjZ/RtV9S9stnN2yw7xKlH0PpVXIhwZ4GlRuY0n/Xkfh
qOLpJXbyt2aR5l6N6WMnso8BBWLkfplMDB2872hT5MiUb6i9GPd1dpxt+tcSiNgsv13viLTa5TjB
yHXqjX7n9w8JkMC4zaxwblltNXiOOt3gV9mZM9rDGdhIFYlxKm1KJL0xu5EuEjFP2/6QfqBf7JV0
L0pQ5/uGmrGnpJHRQ6vxi9ZWp52MWSVfuLKXQ9Gb9CW59GLmcigfF/SQ36b0eLgYuHUyHkLFmMi7
pLDHOTQos4Z9ndULltDxDnUtYn2KOBAZ9Ol5Fso7zktj7jxZdjcz089NYWfyV1TKlqc5q6sZtQ4L
06TtikhrD4Isv80ITfo6OvE70dNk2aTvbgOdZKiqg27BwLQRrrFFH1jfDHJpb3MsV3euWWhHvRue
CVTCjBIBhG5NUT67dUZRqmH05knPvRhOM/ts4zbguKVTRewWfe1WdkJZ6peqky/UWCNqc567BK2p
npTNujpd3dIwQlFytBGgUT81qSPuex/s03yvmCnIZaClsddu0zq7Npm9iXtiVMAgDkBJYg/JXGwb
SjsOyaCuTeI+IGhLHkanDvGYo6MyyunUIqCmCLWTGzfv7ypHf00Sda6Mj7TXqJVl74Ccwa8zKij6
NNtnMwJ2aCq8b6+edjtGPq7eG92Jdy60S+xcK3c4wJNvGmY6V/8SI/SiFIe0F3QNNG9m+gsnADDy
M/dtACTsox9a3piW510vAPxiGpfXmACeMfPybrqrOZZV13Yqhz6JsWZQdE90ReJWSO/idDWvwePO
MQJCI3lp/UitO0vDqUI7VtptcfLwRZcotMS18tgTOPiMJLSMY1UU12b1aeDw25q5Fr3SJ1PszIqZ
mmqfiWKJcFqqF1lSopucq2S+T1c8aeSS2EraO09z57PXTpRGt8Nj3vs30eD5m1hhlaFqajoaSxpv
c7f92RbuO2cHAuA2+xVpwnsGHpQ7c/EZ+muse/6o7YZyJQNQtGV1xvJvmW6IfXWrZ+vA0iZO0Hg8
V/PJcTd5jtfDlrdxtuyGSX9ZVHvuFHLd0t4nc4xwOfU/fYNDEoxF/HR13MUztrzb1KGX0BPLWVTj
HtfHPhO45kVCymiSTgNDloFJCnPzxvWjT2lAAyqkrwSv3za9vHHVV9JpqHUs5iPLnpeARul3nrfc
PCOSuGp6pQ50W5WoXj2e5/Dl2Wb0qxqXPVNZQd9o+tHWHWJ0w78dXYb/nj/YiEg3NhN2XrcqoJEN
2DXPU46S0dsmZi3vkNdtOJ1xH+KJElFfbWM/fppVXG0JtXW/KADBngToFuJYPqEBuG0T7RmaWwa9
lY+IsO0CL3TeFbwLuNrfPAf/lPviUn+Vj6r9+lK37/W/rH/1o4KET2Kp/vXPf+x+/3P8Va2Jgn/6
w7ZUiZrv+692fvjq6Av713/5PYBn/S//f//l3zMKn+aajMKPqqcrnp9Gd3OJMeK3Fzh+/t//4xHi
8I99Ffuvqo3/7KtY/8LvvgrL+ZtrkM7sAtE7xGl7/89XYWl/03TNJITTIZSCsHL+zd99FZb5N8Lv
mEFMVPWWRxHDf/gqVsuFbxuaC2NEeNI/F23IW/mzcZYfD3WAhQNTOUZq8EL+/R9COIom9d3B7Nvt
4qkm2+c4KIbd6ELnJChF1E72EXI4dEgm3ZJWO/0whtx75x1PR5rTcJwNiyPlJpM9pYUGfnmgPs1N
8zNlkv6rjTycDlhVYJ7wEh+StowzLmR7GYYLT/gOe11s4GUo4s57Q5cDnI1ceoaB9JvotvR8Mu7Y
ixmTpEt9WEBrMIZFqkCnG6V0ljZP75ltXX3ILiO+MI5vzb9xSTa7iXG+IgFkmviu6nIMUyG192WZ
IY7bxMt+Vn6ZmzgOc0BeN5faXZJk00/VDO4Pv+T5SX60hF9gAvQRqc5xwj47ovdiUysWC5Vb0b1D
m+mfsiSpAEU2UhND8V1Dj/HaG8TnayKDPqAB8WSHZExXbfbK6rucyyRjMBK46veJnl8Mq4Wjwbzd
nggUK7I9omdx19J1zkBcpemnTDNBjKllzafWqX26VAdq39mk6AcM+Fh1ersNRRq11Qq8orbpk5ag
Igg3RMiegS8lN82IUDDa4XcOzMQtNcHgPrXokcp2JQR15eTtvau5sUBpqFWvqQKbpqzXyu0NGn7v
0tLpTvFc7DHxNEU3tZsJMZCxFcJqX9Ch+r/yaWDgxGYTaxuwXP19ELreBjELLIi0HNVpkK3nHCJa
wFCk1WjaAt3Ad4140GKzRkaH6geZo70pkbbVBy+10g70M6PPToylcRgmHH2ho6HHDiqIxR+er9Hh
qEvkdJuptxUCLqVTG1W6ID37Hv2LCC1L4AtscEbyQjZ7IaBX1RRBXZFAFgxRXxsH1eSMEZZfTRsy
a7xhiy6EH9YmyAQ2ftoaj96o3IdyUvJY8sIPUzRJngPEV6BKMLnGkO7Rsul23fBjytoFFNNNWRnW
ZgnnBCKYguACgr/n8cxDYc3fO7O5Ry0yZsAfZDVRl/PktpG220UNUyoX4d26S4VQ1BpxWW+MOgKJ
iXLheJvM7ZblkBLDhgYxaW37UHmYGIO5JH0SpUAmE8hkfXorSYD5STs4dlZLIZMg8MTqnA054vBu
4AfzjgXd/9UuK5zW9D0qlxn+ZzFL3Q4SPdUOqhgYNKn64741nWmkc3oVU2596kK/s0lPfro95S4b
l5yQVf7X2vNROj5yOZ8GJVhWHnnfcM85ffSVQJCi2xn9NgNBh6CfpqhoeUwi+wVgD5WnyQxCCwbm
2dWjZLUMi0n+nQ+jeCs61WApauvoS9WrtZ87cLyzByaHECu8jSiiowQXmDcl1D6jgxbYNNHlC+pC
pDij2VDN6CLyBmRREt8mbbPMYT4F5wRXLBY5eLnusTfPellRX7tePDCLaeeeSgutCSIkacnAzAY2
qdqi23tPXfFy9SbovqCx0WeEmqcKbcM92tPZ7AkiMUvZudrR6WDm9/DJKf2euWe5u2qpjHEHS8XR
5KSLYx5mnxSWTTUrzkMzRky0hbguacK16gI3CBlX7Q7XiDvsogZP7k4bMuu1Qk8Gs+Ih/YdpM+1N
1KepCHQCdNqznaP32qG1VU/+NDurfGzAU9rXyii3gBydvotE6o67ctbjmlOH1tgP3srUHxMH08BO
czrrbfKtfsRUlfcP0s1iuS1qMYyHll5ccx8jKFAPViu5OoQg0eDa6lOJv96PamwnBDJlu3HsmEVd
BIOfAuibCPqGBu7CKcK6ju8hAAjMdxuiEbC9uwR2Dll9QFPCmBOR0tkuCd+pqRl8dzZundhGKu3Y
BfE3dBguVXmbjoa1aYroaPO9e0l59qoZYZq59WO2yoTuZr3o72hvDR3u4aIeLlajfXR1cq/ZTI9m
qp8yZOZmj9sV0/5GOgV5+hRem155dmqErWlBC7W/XNB4M2TF9blr7Ve8LZ9zVz5OmckdWu8G3XjX
4+ugmtsim+lSmA9mh8pEpcc69tnaC+4FDqsYn04yb4tGvraDB2BmN83Bbcenvox0fN/JdDAdFCFl
+YAWHPlUY7Nc0w4mTSPIG3urIatz+w+vSCgzImNt9Hm1XIv3cKhwChEwtZm+2DNF8SrHd5SmOa7t
YicWAEk6sZE95WFnzqdkqbOT1ZnihML/Kc5wMNnwYnT0VocxOxiEtwzV3B6zmE1Glt6hpaAy94aH
Tu+Pg+OffL3m4EGwYk2/lkGD6hnd+cjff4na+KVLEetFpfWYw2kMrjx7mXmTDaSDaN7ic9DO+6FB
LYt4rtjVsXUv8+nDFmm5LWAhfaRo+uCi3OieS414qIK7tFVbYRk7ScxKNi3ntKbkttTPIwjlmjKw
qW3r0ksQzZbjRsswf1PcTmSa17y29MYXafZVIf5qsEX1KZrS2XuuO3fa0AJMLTRJG89o/gPNqS+d
kWx1FLCoRIpbDiJz40wFtq0pZaFZRiTXpf7sVogolL6OMbn6SCrjYQ3aCIjp94N+IW9A5Lumap4G
I33lLEWgjDtQlChVRmQCJMNzACQop63Gcs0dg89jA/nVNPm7kcuXKVLeR1vp+tNUyl0P57YhUJK5
XqLXEt50243QHqnP3G5XE+oXfmbNDbSlrHZkBReGdS6AFj0L1JxdU78ddXAWNb1aOCG4qp0vXi5E
fX0nkRK5IUSPj8MpYkAr9NtUt7YEh4FZM2sAqYjPRdhhCcCBnhrypG7rRzge5hJjQeggTiK7WikA
Y2k+rA70LvcBAirDIf1WG6yfPW3oN0sWhxnuey9vABHL+d5AoV4gidZLAxLQ4ztMS+talDhHWswb
Q3x0LPOuXEiPFOqI3A68vEx+LYm8XVi2SfUKSNG6E459VLNzdWkSYLpYtVZaWBbmo2GXcyCJRjKc
eCstt9+SvwsqUwuIapC9jdYoI7SQfeKCLQ4K440hstu5jc9Z5lwNvXgoSfHpAK5tZDWx5l8pRQhs
v91kut4FfYRUj2QUzW/28YzlKNuY+ZvMjJ1oux9MGK9JyQghP8rau7Hy+2S+E3j+CGV77Gfz5ER8
/fbwzgQogsQHPsmTgxkv47WPn/PfbKPtLmpRPvufgoif2UkJUojQ2Lf2WVPpTuTIAj2wwt74GnUz
yEvcL40EkO3kBCJHi+O+WwjsQpN60BFFpnSmh8P6Ul1SvkV+dSW4SdOx0EC1k3Ecxpnj70gFA4/i
Ae07EP4RJ7OxfJDrQMBMZi+hblg9yCWTiLaoz7KTu2qshxBunfm4tA5EK9yNdgcw2ZaUo3CcdMkr
TrM25Fej03tcBf92885cPRz86n0yRI26APKclGhVyDdX8QUdY3DhT1JsLjqJLpKlQCkPW4uGhnDq
POyRFQz7fGidInvztcz3Aup3vXSH2nHawmjDdq295CNgZC+gtbEXbbqafB1rGLsiGEjtxEftFNYH
GFbxrtOqjE7LR9G2ddzIaWFYi2JCa4zKA09rmawu11w/2CRrO7SmOzwSFcFRALURydteAXEips48
sb70X3y2GTY+TDdJ6CTRiFi19px73J7Fd27rPl6jQbPg7L2Vp/ZQFGJAtPUXHbNqEaJB7adAd0bH
u3Ooir+6Pg3TW1QA1iNeMB3jGUGDeSinAs17Ok/1JzcYbi5C4AhcLQaXTqC+7In3mTx+PRhlRVqH
zgPifhxxzQS6UjPOp3pQ20LH3QO9XhCYwgNI8zBQxxAgI7Yp3mbJjIRf3UFvgKdunS393HBOVZaI
FwoUxR2zCQFXGXobfAGz+6kTMEhgTt2rAmdsuvz650GE24Szr6u+1Z8Rg99QgP+AE/63QQ0uyVX/
GGrYJWX+Xn7+GWxY/8rvYIOpgxs4LiFldChQqrVu83/vUdD+BpCAnHAtysFwYROv8HewwQWHoF+G
sjSy5akg98h2+/ceBf9vLlQIOdeaiQptBS/+HWS5/p6sCT7zD1OP9TUk7o8BnCTzEpfg0rLn8u7+
E9bQY1WQVGqIECWt/cyxyBzDgMmKn+LzglKj+f3HPCfMPtrSg4tWiT7Asi+oB+KR3/t3KOqfekPs
46ZD7yostfFb5sQfwI+Vv2JjZ0UkrAtv8wLF+xDHJuWOVtKM77PRT0OQKs/ygqhekwtYMqqXiNKh
94KqluF/8H4IMYMlJA+Vf3h/SfKsOzYJz55FqAlb/dIFJEWYDCPeoNoXlKLBHC5vbm14SHBNgSK9
FJN+XzR4Q8KYDEbr96SUf/gB/QUcoo4DpQRRICS86Y6tm3/JMtVaFpjYJMt0hTjmsKkWhmHDGc2F
pGxnfTqUBAXtHGIV202eVWi4/ChW+z9c4n+/jv6Ylr2+yp8uG7qTyXNf0TAuUGe9Pv8IUSFJTGcf
aD4EqoynYG5s4mEsErqMUOsdAw8Q6Q+BsCv84zJH7x3+16+vc2/86Q0YDumCoHTmGlLL//7yMWCr
A+fW3GVLMJz17qUuUBe7e4XQs1Xjq5cMHnGAybwy6w5jNzuYWz8NC0FjGzoTup9DovG4/G/e1V/v
Jt6VbZD2apt8OgR6/yXyDo8hmhJ/0rYjw8ZrRhSzEYy1ckw2Lc0sofPm5hd2fjCgZly/oN7I81tE
3B0PT7dv7f/mDf3nr8mwPT4AnboddNUucOYfv6auNTrTqz0TAcDQvFikrnaI5FoPA7I7G/5mVGP8
6Ahb0vbOmpAd/uvPAyHkX9+BydW6XrDkM/pcMH/tOV5adPCodrywLYULUae1uhb4eNaxRGgjfhnO
gVgPR8+M7ydtLh6LeYKjm8isNAOvzuNf5lisekNuC7CYeijXtRJ0LZgW0gvlXDIRJFUj9EdOJ0tt
B+xuyymeU7Y0p1f6s9fNNDrw4DaS/YhqhNU+d1En9ijDh7AwEqfBXu2LnxPowbc26BXWh8ZD7iE5
fJ3NYpOcTe6AZalwENiR8Pk4tYXe0R3zF6poYUtSyBxBWlilCPjoIdu3iNxtndPTyqGDIP6tTRkR
rcEKNzJYkADQNKEDayI2cWOCnxUJ1pLCbz0Pi8NsT4FaFJ51oCwTyp9KS6xSSkXF1rOjz9SP/PuF
dCq0dbkswceqvqZjVqB9B7Ua028tJ0UttDrQlKCKPd66shwV7+Bi5mteRwy6k0naVeVo/fr2jU6F
RUVYO/cM0tQgISluJuNs6OhW6QEFd70yFCN3TloVGvxlghex8xY/Rzy2ahVIuMnBZ0p5n0Q/kBnb
Ig4NSDYCKqNquM/OER15kE/SIfpwgHZA0mF23nVqDCBoieLX2KG5iAqCrgajDyVrFYkQhgV7BEuH
oBBUw3pKmA8TmDippnAqBFgWJnqI8qHI+mYbt0ZCootOlHDjTNYXnfM+wuhFBW1LhINgXfzAbWed
zEa56acm2lMJ3yiuy8B4SXSkQ6gfakDQCauGZSfEuUyOcYEFgi8kbutrXgAV4nfCE82ACWYDWwc/
i2eOHDfL6KCnwV65YKpBjce+r/X5Jk6Wj4Uf/pPMVLwGhA3DEQIrEDrJVhgklNURiGyy8SI574LJ
mAz1iLI83+HpJDK321aLSH+S4EWmKmgP0cu+zQXcYoB6kKJrJFGHaPHe4yTi1FGrUsXG/kUdRhm2
sQmJNjfTZfLUTB7AmHldCKjG+o5ve8DyHRu0LFTQAX5cHOAOwN/67qnGWokcKHejLRM5QQUR3l4k
Z1WxaRpCgIC9Joed0dyNBAubRzlXAwssT9JD1Ubrcyg19+6CB3cPWOZeLDdDc6Bycctp7QEwrJJb
e/iRywKtiIcGobYTRtPOH3TE80YZ3426MjbxmD0Q3q2/FFq62CdbWFO2nwg4wcmXGwdug702ksMw
lGgCfUsP8l57pkPsdnaL5Z1DtrgfG9G9a4kL9ot6pnjoxrRewpygmodhssx5b8ees9OUeCVGCYQI
imQ/F+NyEq1MgNTN24oENYVVrIDRAzGy7WJVM+WcCyVxdJETr4SrnvKTcjp1mrFjk4V3XjevJD66
zfwa+YrQDQo/tejQjfKWWgRiD6Zy2wA5dulkAXoWh8aY93OH6JC4wAPKtTOKK4rAj00EnZ2XcjxY
Q960x6gzBM+XCbt3JL1zQnIGcJi96gM18BmlGWM4or8TtxlCoC5YnDT5Ufe64KMmpmS7iKZ4xPkd
IiAnSZoE4YDvY7gjcxzVNxLfews4+xBTz35TWe7wlvqF+e7GBsl1fTEd88a5+r119HP3mPjLldPh
RgMLUbH1hKm73M5dMb80ObGc8XpWyBzpiz/tZcqJp9kwxuABuxg2J4wl7odiIrmpJZCzcO86UXz4
wthrg6xfDZkud9hml3GLg9bi17W0zTD9GLDwIu2JPBV4WteziPUel6gX74VPqvQsU2im5DTWUXSY
I907VZgJuxHBAUq9I5F+4A+kipqJbabbWSe//KarfDt6KZzBvvp53ADs9MZsnMGa5vxeG6qXKiIb
x6nzdnnS69q9m8ay/EAN+l5GU3whjBmaPzWM5BaF9dh/4krUwT11c9XeaMTBv0L4jG4YGxXPQG+o
M8RqsAAPdS1pwF0rb51dIjukm2D6BgDmnKXJviNF7IvPub/RuQhq4hLRRDf6QEoZeTN4SCqhDy++
C32yJyfdwzNJUseWyAV3V07ZwgNwkD9iUC5S2euiD3F0w1mzxKo9UNKY7uwMpTlh/+NyMJXUDlJP
NPN2dFiJi6gHEk41cwxF7SgIi26u37WSdB9+59HbxUlsb9PCq3e1mIhqJwxI88PaoQGdCOjywRbm
ZG6mWSZe6MqCEDCrr76d3i05jhc5/8DfQBSWJqnN3DtcflepksnZmTnxbRvUcvWd3hIdTKqKYqxq
SEZoB1SGG7JoasImUm051t7Sv/aLDpCwNJpCQOaOKZFXEXgKFlaM2r2HrihY4q6jnyGx4/dpjjEW
KVuOD21pL4TtwDDdoomVx8oDL8K3qRJ/56lVqD9Sx9QgI66aDPVnPwmG/GJNlGHhqKu7ytSj1yXy
pBFMzRA7BK0zYIa2siHapCpzkmAyJyIRCvFF1VjtZ9pauP/Bt1+qZEQ9rzLznqIfrKRLQtpHqjft
WemG0JDItITW8BBMgICyMMLkBxrlLBQ3qURMGKyzgqq5QY7i2mXkwu5QJYE612LMtk3rpF8povCg
k00fasg18JP0S7lDDs4jcDwsABlEA6l/o+5MluRGsiz7K/0BjRAoFFAFtjYPPs/uG4hzwjzP+Po+
YIZUkc5IUlKkF1XLTDJoZoBC8fS9e8/1PYQjWapoao+Y/SyDFq+0j2zeEysfvK3ZiIJGX3aD7YGX
soLP5vXE6O1EmSeLXgZZPQxbQrOMqOyZpPh9Od46uMt3GJR5PxnA70FxR8ZuDGJ1VTjlhVW9pR1y
47gJs8c2z6xzaBlbO7E7yMyGvy1Uf6ZbvWtcA9Vtqh/yPnj3AAKwnGhEZ2JnKXWQorhOBQ6jdEDe
OTrbwcuT3TjPd/SPg00U9uYR1wYugKCz7pKZiQOItz0DqndmhH29gWBopGceMOuKcGbzWQUVwytF
GZodgYQE4mg2ibntncYMT1UbawyxFj6KFlbPrOclbMlrqFAHN2RWdBmlQ1HchUAThxszNzN0LA4m
omDri3D0vgkKNvM6TYXZPwvfYHIT07hlzhkOZDkxB85md1c3aoBCNhuqZiTkGojZ24AR/o4fPVUv
Jv06nF/oRmWyMyD7duNVblcVroA4Tng0AjuNv4ILKqDxdf7U3pFzBgOxSnXKCCyKLNpAKULLxAjT
O9/WL7zeGgZznv3kAcZ+LsYRbUCr0gsVB+auq6zm2hmS+IG+PFW132JcVNHIXMdPdlNpYzxNFQSo
gX4XuOF4jXv7Ey3c7MtYAvQD+ryw4N38qHrt3docFS69trQZT5Y9YxSG/XKsAqw9E+s+JAAtLrBm
M3DsQAMUIT9rREZs293IIzu2z3ZIpgQ1Q3HvLQkT82xdRTFdQ9RzAhEm8VYMJprDYFm078SAFwNx
gvVU2pGHVHfotyMu1j1H1vTcZ+0AM9dnvjEginbyMbqPAhtQVB5AwDXNC2nPOM3C0rl1qCo2Jpby
Fw8g3HVHZAK45syHDlFa461yDBrlXv3ULvIhSs1+2zDoAJIxthvB/P6oc9me47xuNh1hcNf10OM8
zeWhTIJozxZlvNZ6uGI7gOVlMuTEpsKhZDPFDNvRspbhM7vreWwrkNQA2VAxlxHjoKz91I3C2zQ0
SWKd5zgyS3cXWljoc+i863JK3su8fCzj2D7zzrqqFs8aDaZhZQaOexe7ebAzlhuiygJJtz3bi8sr
evYr/0bA1NqOXkzAQBHeSTXo7WQ5D7yPwp22rOC2HMvFEaixdEu7ecfXNW79IcRJZlbJFzex81MY
Wpy6O9h7IRAltoGZV8JQnhAY5Oc0JX+df2haxY1bfy0GDGBl2GWPddQTXOZ1N8SMiSsX8/z7mA/B
uusLcd0gYPtE3fWNkdG2sCO2N3c+y9FzUQP2zTlsuqOTRnof2XbxGhThoyMQD0QdaJIgt9B9NPZ9
5gqfw+MU0Dsd4CkARJoQJLrumTZ9eGEvPti4AKxlxh0SLKs7z3M/gLfmzGmXYh2h9+h7OV8gE/sk
YpLgmCUOkZk91Hn3gH6kuPHcon0IR/ylg+NHp1zId6Yrmw4iw6UMo+u+LIFY1Ul1wV6YHqhzIDIw
vGc+YBwnaT5xXiSdAwqC0fEoZWW83JkN9vUXaFnWaoK1GpKu4VjFpUL4+YzF7IDzxdr4tlNcVMJ+
rUYcxm5cB5d5EKYbjS9kF5TNM89Pu6XPI1eZT/ll0i3eyEX5AT7F4bJoPJy2v6pl+QyYapMSk+hV
qMvdgd72HHA144iTkkPwHQ25FHq2jLYjuLWNLO2zglFaMGjHuGSnO680/RslKINBSB2z3K/urdR/
ImExOziExK3Iz7YAV9bkh1R+unW7icT43rB2PYaBlSezYtvXWODyxamStSZ2Xexi2rSr81x/k/z6
YtBv0JC+JB7Ul+8SJxuWfmEY+L8YY+MFSNYjiTP4lKf+DWletEWF+4XB05IccDUGeX303HlY1URC
rJOx2vSWScGan+YJZXg1w6EsDpJg+S51jpFbnR0QOHj1a8nBU3blOYlTcG0Mae28I8ClalC8fzfr
QknJb7zB9dawM9VjDSBunaOl3Pd+dXa9oNo2vEudXZEVHMoqjIaX5OTtaxuxoBM0i2IQMIBmnP5t
csfskEqoJlNYH4uqL892DaZDRpV3dqP5loZQfkwXqZFARI7sN7ixFJPPFt+gSCYeCg+JucWfR4mz
Hk1U01NxPXfjtQ7a24rmAZPZqD6NWTrvIyJ7TkCvM2j4rEergnDqjfOtKuY3VDBPg69Bq+UPU9hf
K7Nlk8qXWE3RHmQNTNpRs3uNV4YpnfhmzVCuymnbMDLEKYn9fe72o6ISHZsjhwpITcTOmGYU3roW
VLW+OiUK5pLtWLdpDZMjvWrHQ1qlj8g0L8Oq3g6M2kr7q5yMd8MqOPM11NbGZcU5pMYm5EQABEYM
2Ua21YPB9iK2Xmdl6yLvtwTG7P0c0nc/tl/m0H0lt35tYo9A3AWt1mGgKs8MSS77kh4SG5Vxh1NM
IbTRcx9cBZEXhF+8uZf+dY102XigeZJgzjJkCh0sddEdiThDYBZ1CcOvFDzNdFG66PeOjY1o4ECb
FlEBF6Yt94Hht7ApBlqtOfArtAExEyOCsR6qclJYzeesw728aiQdAoR6U+ldVjau3MsyDu1loFsO
HvphPQOrwFWrjerFmZyqfAYOA3gzGMraevH9UWePJipx3oqGk7Bi+8HCltZZY9sehM98kKxYK9jo
KgnbY5t9d+WhGs9LDhEktX+NfI58re7e7KBC2V01T7bTfWEVrJcaepyHxz4yyDiRfrbx80C+j57B
NXCyITvSlGE061NRbEaAXO/Y30+mOZR7miSIY/2+22ZO63+j4dts/MzPsTbFSJObkNz2LKtvMSao
3eQj8GVoRm8bsaxfpd4lgX/DNU+2dUhGlV6XtF1XvTK2Zmjm76kIcoQ2UZBjmUjqDQ2xYOMFxiMa
PPvNovSJzWVwPbK1h/f1IO1tUI3hFl4+j50btW8qiO/iEhXumnfemyibU914SPOFurVz5Ty6QwSB
ScfHnjajobHuRTY2nSR+L4eGpD4cTLsJ2DxmVWjDs6xSLErlN69MLgdKwzvpwPzFGthYD7Xyjl2O
TSJfyGaTi0OvHebqQFQE3DeUDhHxW7gyu+AUwG/bEJWWHCIXQIhSLV0Zg2635Wb46mPo7uux1ae0
BaoFEXaRL302WGSMFjgy462MCE0I1j7RDCtlchSujM47x8p9MbvFVdHVvEEYPArxSqAWo2FAVBCJ
5zg5R4pRaCbzm8YpyyP/IFOgeGL+2zbduTVyRq/CvXEsGd1jNcfhYmTPQUetI6eoISmDhmmHCbLP
25vSSH0Gv111kZTMfuP8wLbu3RASwX3A5JOhfTe6E4Ef88bjkEgz0kAbr+p+BXHK34VEHKwrPD0v
sFHJeXHbB7vG7l6H6KVmo50uxSAPHHXHvSjp3Apt1viVJnJwwHlAeGol3ErPq68mIzTel0HqtpZg
ioOJ0jQuerlNyYygVI4dsU8aGqk+8sZF34mMaYqe4x5aUZ87eljPugOC0VpvhYaTYDuclquJ4BPt
3KUyRhsnHWPjZZZ+kFQnzLgNjvCtnT+mrhceeLTYk+f+zgh7dr8IZVgIK+pgti5xoIsGEijbuaTk
2nhQf3HE5yUS32K4BJ7pkD+9UE/DVxlk7gV0ruJAw5OEGk4dWD576nd/TE4q7ot9M+Fzdyt7XNXO
DMqMnuQ+CVLjgnUoKJdTG7+1FYyPNYTV1hMgTj1kxit7Tt+jxrptPVAejAgh1g12vzaHzD10OuwO
1mhDUoy/DiZ+Zht0/DlFyPfctFgbqz668tGpnAyyGTH02IcUm8CFYWbGq/DBOwkTdIEOr2Ugt33e
XYe049Zd6YD3UjYQO04u1OUFTq7s3hkseVVmRr7uNFdN2ADY25y6foqLkOiaxQ67QMyJYHnVQ+ac
ejzkq9pD1ug7tHDIN3QzeofRzHEGSwFNod4PDo7XXKEG+1pZ2Mk1b1oa/ZhqJasjSrJPKF/Dox+x
/3AUv1C2Y/O/0OwQVoG/0S+S89KgX0+lencmm5awoxEVR1ek+R4ADcLAaAKPYDVPJjRIMLvNwM9h
Kl7QnkTK5eaXmTvXu94e+l2OcIrzEEfaafaeq6m+HmrvCaCUGtFS+tHZz5MIB90MOSJE14huW+/z
2H7nlVM9+l7/PI2MaaE74GLXw41HbUaHckqDg23IZp36Qb/NDC3Xmak+9/nUrLA+pp/MOjTXHdED
G2WhuK0nCOQcCpZRjC+2nVntEPfEe5sk74OioXqJPNjb4tVjRpyqM14be5/m/bFVsV6pCApfP0zh
oR9ab+uXw6NtVa+hqx8sYloZoISc9OP5durrbW/ncs8DSwHUCFJM1VCdMqUPtq2clzIx4pu2KNpN
OaT7qpvfioKs3AxamYJrahfTtB9tgZwu93ghYEOlRV74UBjDPb0086rSCLRHuhibWhX6RdTC2DEW
x7kvtNiW5KNO+BbBlRnek8fZamPNsCRlbps3Cfl29BSuR3ysa6vt1RqFSL0jwIaLl3qnUBivcSDg
xmXdEsrnP3VoYCWBPWbwWPTONQpOd1t10bBHHF89unUdn6pwZFRJ+GK9S3jidpWTDvukZ2t23Njd
5sbEbfBruS1C7OhtZpF5iE217jX4qTiK1p2EyFzhbVzHeVo9xHnXUkxY35JKxRsLEclKg0/Rtewp
k3LznNXRYwF4qTf6m873L9ADEq8jXeMKUcDXCmnrubT1oxWCosvqE/dg4/hle8yGRN83aftNiugA
b8XgsNLZm6Z0mKmRTEOxAH5qEf69GXQB8d4E3cph7o1P3BlXRTuFl1bQN/jB/OwElic/un2nrwZ/
IO0xupvGEO5C5yGL0n108FVFccnkiDitTUDvjBnUuC/zxjsh6UHVFWAD1i1XYUAaSvJK2+ABLno2
MxmTdacs+WgErbyhDLaf7A5f2Ejj4kSNjHSUquZcx0ZdbWwH6qUDbf6WEU91tkbM6TF/mxIkvEhQ
3K/FQsePI3D+aUAB67JTlu5wJ0aMxTQ169VcTFA/W0FGZxFZ7bYLgIzRKjpxMkl289jTxOSGbpU0
iYVES77qxnmZU7jqykJMvh1Q/zejiQKxA1vVYhzdWTCFGGCbyTkFFHN0al6MJkXJxnPiEyrH9ACy
jASLwLz3tQi+9nVP7JHRUyXjgUO4H+RfXNfVZz01j27B3AugM/1yqE1rvYglzIZ2nzCKq4Re8oaK
jAZaaqbXPDbBnYzlrjdMfZj4yNNgJHszaYIbZRc9U2xONDZrBf+tDM2NaYyXArvqaaSVSi3m3Hag
PTapYd9CDaGUofBcUyic2gyqUhu/YwG4FhqHSqOQHzk1FTxH6bGPvjD/RNaehmd7MWlshhyjRs18
Ajy191m3Vr/uunRHtETL2ZUoIwv50yEIvPaoazfexqQtsgRIqIKxNeOcDhx/jzXmkri9ywDbHYrS
oniE4T1ydE4/pxaA79lFaz5EA6JCD0jKAo/Nh/Q2D7LFVhzNuNMN61iTAyAWYTy9/RcAkvGG49R0
RBNf3dKgrq8Kb2r2E+y2VWogEbGrVl+ykfHsGFG46WJMnqXGsdYlaGHh4yxihLG7cjklXZEgcNB8
6yMWGXUsbepCW7rffAvEY5+DQ08shKlkPmBHTdthHzpRdZx9J9xIkuE+xwzsQwRpU7jLZv9Q9GZy
XdhZTCtONg9WR8UW9vEjlQlQid4tr0Uc09BqmVXGBQQNunYQsb2RErBjd+sc5OBs/ABQEg+7t63n
Y80uBK2BJ7Gbdb7PnXCxYhoVGvJGiosmzgRc96K76OcGbaVWWcNUmpS0Td3bBPVl0D+LjadSWgVF
4wxfCxo57A5WNF4kDcfjVZHK7h7ZDALP2EfuBqqmy8UpMyfovc3UejdzrAKAgXHLVIsWWn/fAm+/
J4O5TKkblw6ng9KQhoiRKmhiIaevWMJBXDdpEJhrYQf0u/wMdi4nSmZny9u8eJmrOvpsQr59Q8pT
PbuKygT1p41YMTUM6D6MMimn6Dh4HGlN+UTVPr40ODvkCkw7JnojTqqGksL0+8u2zzlPA8TV7oYG
XZ1+aehXDAA1dfoFIiz7VDtUyIUHlzwxdOpJzpQ4RtvJnJ1mFk0in3kiJO78FpzCkvKRWc7BmeLI
3FW549GUagBbrsGUJ690c3r6PmD249U0GcM585kAI8QZCI3R+VQ/kWfHs1I4YRicUxigmFmZphRb
C/rwdS/1+OZlNVhxTAHoQ0XVw2CA5CPkYujpg7MCkfwKsaopDhl0jU95qnBNmXNQPHdk9mIHo3n8
pcS5+zkoIHtv85aoIh4SBSvHy3V9qqeag/7UzF9sBl+slySrvuZIt28ZnKVvYIFZlVqnWP/h4mXx
UdYzpLUqqSy5od4rPwctSB0saLVLmyaqrWxVD25CAFqQLFIwsyDUzWRn/9Ybg05Pqmp7CB9z6x5M
Dgh2I4DAQjSENLMnLz2Do7u4vTh0tTeAG0jJwGOevguIUljIRCfpUteJg3U+oBm8nXN6qedUJ6Oz
hL7ML1EYA7nuSig7x5Axnl71vHMehxCd/4FhhU/BGPoIikTrEwHgOJqkZ7ckW3HFNa3uncpuAbwD
qIfJO7lVd8Tp1gP8SVEvlSHKkDV9z8GlV6uxFDd0JMZtq3KMXlmNtmJjQ5J4NCUhaGtR58OS0RIN
+RHvGKWbrqEswFXIfH8dZSNY47TR61p74g2Jghtv/NDrcUZ5GZqGIB6aTxhbIQJHOSjblWhsWhNB
hYo95p416wm31x0WH45KQaQKcmyIH2jX8zhW8R2SsoQva6r6qvdm28UxR5tXWjHEgLErx2BjZDhe
VxKoRLoNw0TdeZbN42WmQ3PlTk6NpnoQ8Suew/451AzFse1jAAwDHLxMqpwlAaYWjKpKOwxhd/AS
PdlmIJKtKbHWo+TiUL+ZdQjAacD//VSSRveKfY90CA8pULCbq6T4VpYR+LRRDfOrIxE58vxn8jZz
JfsOf1mvEcnWD3XGJBAvpU5dDgECRliMIpcVS0POWmVZFD2Pcy7aXVrjxdzFrIgHMdb9WYcGPAEP
HgEe7ZDUYWDRleL8DQnMu2DmHS2Rzq6acbfXZPh4IkJY4TS1uM85MV0lGFShJROEuMChC89ABF64
iHRlxbAz6NDsk20Js9gZuu+zSyNqEMKEjU0IzWQe+5Kkyw2iY7TEIcpxsoelIz7VXTwMW1C85C7T
rLX6/ZjEXcfpfwhjjoMtdTDRXD0r1SyQW7s+631FGPTwGXpxY22J/SZGaB4zoZdMVMbJhkoGOsME
tIwbrxEoLKgo/Yo1IFzGNxCG4AMOseex8+bWA00TQ1OVKnkN14c9fbITcvAGLeDANmPP8Kkfk8pf
z1Vjf8k5RZxieN2bnlAbrFKtJ9W6LVNxSjhd6VXoDEya+NegWma4qv3VIBslF6p29RT1vSDJbvaI
QxwrjZ+7Edp6jWo8rpuxMQkUsHXZ3dl2HH9qKj0+V7QsmpUTudm8DRRO9zV2vnZivph23XYWBWgC
ol3N1eC38VaZRYqKC927wy6UZJrrmNIhTWxHuTxwsXoNA0qyXRPEJg9B7fHfuB3zyjBPxAsNXLTf
HqdxtY1DGFTY41xmKwyJoYXkBBDzzoUawJNToHhfG34dv0HGACmNjZd7j7qEtSjZrK/DZlLcRuHW
D1MTpSRFYUd/qZXoGNU1JZ1M8uHFLSFeOjv5ue8SZxK2RQxnoLD7lSYvThzniq7cSgfRwnwHctGx
lrzaYEpo0d13MLrizXd9B++ITogtwv2ZvYnKCxQFZmUQS+rhYeNbCD7P6duUcIis8bD8hgntiJS7
jlXJbdkI/dRLPrmd6zPkBde3QiI0YYtHjuOcbMTQiO6snMm/1zqSrMFmmpKtKnXsHLD0B7cqdgh3
NJDsY/nx+U2HkfsJZcwFpeTGgp5gXC1m4f9bBdZUNpM3MfZK/Cegd+jcWm2P4Y4aCQhM6Zv9q0nC
eLhTAv0IV07Iz4M78mO1kAY337I5aageYvMfsqCF+UGnyqUQWrvaMk2LmZ73QRE65OVEcppG9ZVb
E4IGwwPTK1NbUZBKb2SiYgjqiBY42aLMWY4bptYAK0odPv5ejflROcxX4Vug9rYtj4hHl5zBH8Wg
TkL1wUS53vpoJLy1KdskZapYgbE182oRGNaz8Fa5U7eg1OcCRG5vBfJvRfX/P9gAUuj/9gr8W0fB
T4SC/yFIAuTA/94ncGzS9+b/7L7WxdefOAb8R/9yChjqL8tB1oxRALyAJ22HxfIvq4Ch/1KQCqTn
8aecqhdiwd9WAWX9JdHJK/5PCASOqVHg/m0VUII/sk2F5k5wynQd7z+yCvy8fhAsoLg2JTwVV0sm
MNaH9RMzzRN2t5hfddTcNrEnjnYdPCDBAofdT8Dz6wipImLANyk68ny8vF6ju21PEQPsnaiHjVuq
8N6dXGIvRPPFHXR7ATcruR2Fvvnh2v6DQH1RNv+3QP1fX1ZaXCs08ojErQ8CdfImp6rhXYIpc+7u
BEpwDDt58wd9tVzU/x8/hquvBf0jzB1quWY/uhVoi8XFIlUefdE8+TnJOXjYa/ehlIWCwWuXDGxi
72hZJRarAa7SXdjXGToGHZMxEUVNs8V4kO3iULoID9nQ0jBtQQx4HRxVJ5o7qrIJshCBzldmlbVX
cYX1reSlipjRpnkWKiCcXTE79yTpgOixPQMvQOxnbLFFZi5t4d5vHxHk2XTbwiL7WnheTFFXlf2b
l2ToFX9/6cWvC4XrbymmZUQn0J/7cO1hHsy2k1XWukIp5cTttMtrnT42ge6v1FhDbXOwt+2ZY8OD
8QHCHKLAwqJNU3G4S/vWxXWmbKLA2uQKARZ89lyVFtmghEkzuHJQRJDb/Idvbf26YhyeHss2iTVk
k1wevh9vpU1Q1swnUN0wGVg8skO1zSNF/6xK92an5ltBh2gna0ptO0qt69TR01p4YDuHAuz1KirN
8lzU0/TFMnvqHnLFBw57BrzC4XpWNckxptLRQ0tLg86VWbrNKh1mMA9i0vMfbCLfv+7PK3NJf+X6
L14EwQr9+efgCWjchodjXZNQdE/BRrxQ4Vif29QFRVZHTngyrdJ/RA3nIB/usIbB9a13Ou4Crn9Q
kVE9SHN6MivZPiE+gSOKr3JgyuM34R0h2uPt2HfY4WqCqGgt91O5dqDuAKKSY/zGoAiVRAoaYdta
QsMiMxREAtGJ5FvaMRXKkein67i3Hc6WQ45Dd2onPNDjWN5i02i3vlF21Vob05KqpMMHDQj4pZOC
7EsVZneAx8r3zuTLk64Bg372yo6c8iAc12MGNCi0uvowCbf50qQlseJjyqioK7J62qBx9i4l6rSb
wdPldYHAE0N5K6Lb3z8J320wH28CLiaFaUctm8Tijvhhe6CJVdMGpvdT5UH9FaFDctAxl0VSZGGH
DUgc2w4oeFdGruj6isDb6a6z7+JBphDgDO5JY657u+5vIh1rwmGIX3lAZMjpPXVldc1wEUuHQrYJ
FX4I4ktvKhlQVLNfh9tBlNNl5xeHMsxxoddlxI0ybb+H09ihqhdMF/wmofBLO5v/yCDGB4L+91Mb
lrfc6EippYm4IxODXaQJwsu8TglACVQS34ORky4nh6leSzMmpr3pgwKJBRmHzJ0GY7pgjLwSpY2x
1/UnuGKhNLeSDuk6aSyodaAiLnVXOIq2p1VezQZh8G0/hKdiGOhtRICFk83M+O0iZFhTriFiyxu0
a9dG446bHBslKTPJrdVVIO+I6tyRihbs8tLXz2rKnGanaIHc1y7eS5rUxtmw/HbgqNds6ky4TwT+
LVw/md5ZswfS/w+3njv78c57vH8UGB/TVd8ZPz/c+dSaE5xTLdJTDMNgB2rzAviOuqoY/OznQTKB
ctLmUzGH5uXvP1n800a2WKIErz2P9IkPG1lGnJZPap61bqyyINqiHF9jGFPn2rHODZy2o90CPXUc
2AcmxK7UY9xp0ei+pNq2t17JUhk4Op1//7Us69crggHS8XgM+OXSWb72D1dEjHYxuukkYIVFcnF9
9/u4bLDzRviC5niYd5Ik3LWToG1xMNrw5AfpY1D47bpAFI3Nvjf3GETkRrSZuxNRu1etLTZh4gdQ
4FOUHmkuP1NDMXdtOFP9/vs7P1fyS0UB6WWpviio8L19NN5N3XcGJO8H37DjC4UBDp2bsKb84Cfi
Pp2lIMrMdCOCWtrqAB4EMGqHEo+gtHlSzHrGDOs3cBYO5n7MAg84gVwBa2ZOFWGZ2ZSqFBc86ghc
68oNedWJUF/G/gg6h3HlUca2f+ek6XiV5QS+LOEONjsIcYyBOBt0qQhXHRi6ejbHXYKtSo6lbjwf
6oTtw5bN9GK1QHNTPxYvWSQsxps4oHpAk7O8sxOolrp2kPbzbS/MNnrkREq2LlkjGzE1auN/39D7
KURR+PtLK5bK8cPDoln3yjKxWFJNLZf+h6URz7whJg5Sa00w4gPHT/8wVwS7Si/q9tkMe0jn/Doi
lREEulO2HxahL2IY9wgjlmVsuP42zNr6QhnK3v/+28l/uPHL6dgRnrYc09HLwv7h2zVBPzFrMikM
MBk9V5V0z4YB0hCV6C6PFV5805MMLLFadiG8n7qqXqs+GU7ewpex5ggssrkEsxiUOzlH0COSd2Rr
uMVz+gY74Yb2I5EmDsCbVtOVKCeC4mJjC87AeU36Ir5CihPuM92RFmJUxn98+elW8HrCT4rnVqPL
+PkHGrD/3awa+IEisW6KEvsNvg+xhDzDHRxb76KG8UUgCy0+097QK+1R1GyVoqeYd6hNgk59MXnF
/OmZ++BO5pnjm+G55aUGS8Y1Px45MO/TfVeZWIvcjm9sjXCL7PhuLXR/TFyRHkBkeKvWfVEmby1h
n8Zu8P5whP9lcXIOM+nU2aYHGk6qD+/wKIrbsbJJHi3L4TO6S3XocSjtGCnMf9gif11pfBQqNw4T
Fsh9Tlk/34iRcGODaRzyj2BMb0Ace0/8MEJh4Vbti1HLN16meGfa3ClvwF82SE1k8CRQhaHWGVHg
9A6hJyhyCADTXio+0VY4eOQ/4ElKbXLX5kX7MS/SvriQBFkgcGGcr0j8uSUoOn4wq7j010lRv+ep
BuxPn6c6aTDR7taW8fXvnyznHy6tS9K09d0Gz9P6YeFx1uxNWKEmfkuj3QDTzNa2pfKLgSTvR8ja
9hbUTcWM2JJHUJQxqWaDfc20V4MpgqxEx2wI75tYO6iisj4OwHqG5We/9qb7aK7PJnrSh6zOcdeS
+Vk4K2gy9TtIUfeJF7fDsDMg4FOkCRWvQ0tUBX20ZOihhWeobq9xb5LZ20f1PemO7btFz/xrAS8b
PTE6qRQn3Vniufw08B6i1i1Vckk4KOQk0SLrwJFH0lATgtic25RQ54pEtBVJwartxpcSC1u69YpH
Tni92BPxUOxtEV/LzES3EIK6+dc6/o/6Lv+2m/JTz+V/G5/Bkhxu/n3jBZlx8P5jy+X73/+75yK0
/EtLGHrUaeyCdEv+q+fCY7j0Tyil2H5ooSwe87+bLoZw/lr+9mLCh5rgOBZF1t9dF5qFf9FuYTj9
XxTJ/6jt8qGc0xyiadzbACLoDqHG/lDOkXQY488encfRLbwLG5zvEfYVsVVMRikHxv5gEUr/QNzO
ErVA1xb5sQU+v6YLXXEQ3XTtjIYrJHJr+8NlvPnXC/pHCMCH5oeGXSFM63uVyd7omB+aHxk4Hwh7
RvvIU8f+0/IEVaoSN5Xqk11tIPv+/ef9ciWWz+N2WFS2nM7cD2VCuCijZuA0j0GTd/h9yp7wsUb8
odD70LLl3+VjBDETdLso9twF5fHj+z70MeZBWu4fS50kSHG8AjFP6Bp7pmjDndvNDGKx/1xkFr7+
VjdUUGTV3vz+t37ooWjXpUwG/7l07eRCE/j5S0QJzicf88ATPtfp0KCLep0qjsdu5nbPBuaDDWEZ
/q1FcgLWMYri33/8rxfBtaTHG0izLbu83T58vmE7DcMQMT7lLTlcPqzhNTJh94YcKYF7S/ebDq/j
WVbNeBWP9ksH4e8PN+KX2+1Sbgl6MfQ06Z/L5c9/qLvyNjFmpvjtU21ZPoGVVrNpa63+8Ckf3kFc
6KWoQx4HAYUn7GOJMY7xUOHMap8qJeujFRHdaoads0cnFP7hoz5AK1hZ7kIRYdzJj4Fs8pGaMZf9
IAp7mp5o9M3HeQ6MvVH48mgmrnfqLQb2KLlD8YJV+EUNtdobEdbAlR/4qNYjfH+n39/lZSX/UHd/
/z5oSoSGKkLt53x4//IarSBC18OTksYbYbTWtvbzQzw6t+OCLSAs5Q+l5q8Xm2oOXBJ1nQsZVXx4
tCx3pggp0+mpoJ257TzlodgfGPJlkf7DCv7lo0DiC8HStVxa49ZC8v1x9bSVMzWYsfuntOPclUW2
pkPUh9sRofUfftVSlv10GfkoUqroG4qlB+8t++SPC7WkaMJI2z11Rp7tRu0ZJ2yzJI/AAL0rJmVu
ha5RkxMut/39DfynHykpjxFjLj2+j/2luEUDZyckj2eQiQ8CrfdGNQTWg7YO//BRv2z2/EiH/iQt
PGYT9BV//pH01XKM3tb45Nv+hW6SF9Ezbx91xFCwkZ9+/7t+WZh8GBQgxTPCa5aL+vOHgdPRaQ8F
9ikZS+hjjtY4cmLdHMopKy/miGztLgey8B9/qoCowxufnZtK/MN9rGcG67kOzSciaP1PyYC5O6qj
vUQbczC6BojLZMhvv//M5bJ9WDuCDq0C8cSPRSr/8y/lW9h971XmUx8EPa0R0Hkz/8DhP/4Uy2KD
w2SJZ4hZxc+fkvf0BfBWzE+qCb1t6IB3cuXo737/KeIf1gjXzTHZUpXDJfzQc6bJJ/vS6dVTXLoo
g5d8IUw1LdSMCJFYvRXytSVs2YsPYfo0msE2hrbw/9g7k+W6kS3L/kuNC2noG7O0HNy+YU/qUtIE
JlIUGgfgaBxwAF9fC8qwKpERKdXLUQ1qInthetTlReN+/Jy91x7RqvqIRpvx8vtf5x9ejqVK8Hgp
KeOo395/6cZJcRfI0r+EgCK7DBeNHNH1Vv+dbx1SKISs6QGT7w/fGkminodJ+Zc0pY92xNDtnLPr
8FGDarznItjH5nUmMOM7CZFx9Ie155++5K8f/uFNkVZQIObq/EuF7rm/CoKbJP3DsfTvH2HDNWKb
4DyG6/tnY++X5W1wqsosjFw9O7jF9sXcYhUXhGTkhfcnYNDf3wYeUl78ZWAXLP/r/S0zdOmS1N5H
l0aTlCzshQLayPoP1+zjOTughKTbAVqNJ4Pq3XXef4wVEFcVBmZ0CcMlb42MXfWW6ALISZwHudy0
sqV9OuLbPtZgiX805FJzAx0hGak1rvvF7Ek5W+GYIlYefnL1vfQqMFyVssjHjpEDJeuR0DiFaBN+
ClQCQeBB6Kjp7NbNcAe4BcdC6CtAFUi3Nro3pAlso+ExwWISA+Ie0uhHKLPyT2vcP1zhgPNP4Nuu
gxrgZ/P4l5vpWaJJZigUl6or5LYuY2fd1p3+w2bx9/KRK8y6vdTrHGC86MM7UdHOae2wiy4MGBzi
3KwK2I2SgX2yo0wfMbUjzCD+Me63vTbnO+YHpNhaXVHe/H4R+PuShCjZ4+xEdcMg+OMZBV530I2Z
kVzwjETHceyJmDSFOBiakHuRin/5jLIAbkwq92Xohthi+X1+ub7SpXFpIee4EFxOgMjsmmu/hNzw
+2/1t9PB8in882gCzMCJzA9vvT1a8Ugkn7ik7NULx6f2djnG2YPQ0EtwrrdndK/x0WlGpKJJUv9h
SfjHz18OpcwNOAD/3Ah++Zbt5NEZCSpxiYCs3IzlVC/AYOa4kjrHR+SyIYw2QAQojc9NCoPq91//
Y1+QF5jv79E7QvEII9H/8P3HQodGmvr5pUhdbJNkxaBHPAcJQVSjM9VPQAxglk5xftU7lA5+MxeH
ZrLcPzxcf3+Z4DPasArRQ9iLrub9zY7JZFMOE7RLSEDoekDttLXqefrDBvOPn+KYVM1BwJIVfThm
6zmJmgYowEU2qoQ1Oo6n2sztq99f03/8FJbciI07Yuv+UCIUugwqQhHFxVdgDLRO601eAvv4/af8
1F28r3eWcg5EHnqopcj7sCn38aDiYTDzS1bjWFjZFvRnRfIq0bVBFqMI1016XZRR+ckvtflqEpqw
5qC7eHHiH0EwDj8CEwsgro4AAJAxV9MPSwALckdnJmNWoTsuMDZ/7RjKEPtr4d/6/Tf4h0efL4CS
a/kGywn9/T23x4R+NUD3SzmjC8B/Zi7aDzxy5Cqs+sl2UfHJlxKedD3gG//9h//9BMnTjjiBOjFk
lgZn8P2nS3jtWc1R+1LBGt72GdCnEagGGZjusBW1le8nZwwOM6kq1zn85D3aj4lghAW2JOL0v/H8
Lw16n12UJu7Ha+HT7Il0WeWLZSo4Eqwjdzp1q/3vv/Tfl3C+MyXBz8+hq/ahRB6I9UQTP2eXmXgu
YHII+3Bfl0fwVhyipTf+4fP+4SIHy2ZBgwl6Ie/1h1cBiGHLI9p2l0gPX+qluSxTG1mD5U/HeXT8
z5YaPg8uURwDacdHqzcXbxnQCbQh4l/dSWm9LKIrqksGAgGhNe/veJqVQZGjabwkrm01RHSp7sT5
qCRAqEv3PPXdMxeOBJHELWGOpcklzZo/Ulk/rg7Lb8E27tGz4IjE6/v+t2gM7rNwArV0ClBqFI16
pipNjlAz+q02oRKXFd0Mty2BC3mieFG9Mz3Fhv2GZueO/IQHhN/RH3pkP+GRvywmrP9LCwOtDjME
l1Ljw9tgSU3GZRgPnwO2+Kukr/PPftfBpIgX2u6qDUKQI13b4Qed9OQRJlk0n/1mcmn6E+9ABmbh
FDdN1cdfU0uZ6IIBaF37QeowSdFDBz7HL0DVz8lgPZUu80dCiFN5C0gZWS6Vt/nZTqJ+RCGsq6cm
gutFfKxX3HW6s6AYONhxMidzn+yuBu+H6NU01q1Mmq8JfqdXyTb6VJQydxBsdBWvMqezaWXWM5MO
24ubh0Eb1deqbK3LFEZ4ETxoOJDpHbhpa8vP02+2qeZ8jfo2OsvRr66pXJNXdO4o3VjD5IszT/JJ
WqnzXQWGQxSIKO0XZwDwsLYBJL5YwCfuAdwoKPWVl5ACj4gJDBvP0lWmnPS1joIS+oOmJne8fh5I
BIzaJ6OTRBKXOZF+a9hsRsqIvs6/mFUZ/+fJ9f9PLf7HouH8r4cWOyZsr++Z0ssP/OfUIgIcvUhB
fV5J9qFoGRT+JRT1/g1MMe0uFq+lk02n/H8PLTxiqhCjeLzLS5vDXwbZf80sXJSiHr1eeKYODRCa
vv/KyOLDgv2zzRBABrYZVxCG9ZHNKxrSCuK6Iu4zbUZxgIs4X1zhRaeqLbsrgW/I/ENZ8bdP5AzH
VMCzOXUwq/2ossZEXqtuYQ0XVVutndQLyLjRGsyeHNu23mE5m+9/uR13/7nK/Dr8+JvMZpHWhUhi
F63gIhf8sPhIcsBlbIqeDXgumT8OUwkfdYx5m0H7Bwih6gBivR/nVCRF8rl3OSlSjLs/RvAtL7q2
B3JsHWd8jpQDSe/3v96yLfyyNCK8jCyLAottmTQxDu/vF2xH9mC6EmyqQk4QHoaq86dNPHf+rWdJ
zAczJfSm8uSfS5Tle7/7ZI6WPEOWa/OkoWVetpJfzgZZ7wd5SrDHaho80sEkeksSaZyZFUamvXnM
yAWHAuHb7W2f1K11brIeyU7hUkGt26TxBQgg+D0PnFVBQf3+svxNasLB14v45Zjd2fTiP+LFXVRI
pfalxBUgORsZjuXftW43oqIBtojwhk70wWiNsNp4fjv5eztI5Q8Zsv2sRWl0Xwm0yu7LvhLGddpl
CamQkI7+VGRabPDvLiPzDpqfJqfIZfC4NAg/FCFlmPms+FyM3IvBDSWkUvFtcgIwCvMAxeI74/p5
i5q8vaSJdl+aKgcM6zK1v23Dqria8sT74pOOhOayGrp7A/nAOp8KYa/6sG38IypC77OTGXgH64xQ
3003eNa3ntm5Wud6cWaISaT7JomWHMnQUPOdJmJgvHejzHqZY+m7h9qOoQas6r6tBFZNmK1ELRJj
fg8udLa3DniNjCA54mjsFQ4TCZFMJe047ArLmvO71MfbswcgxN6HsQ+khGJxSzwIilCjH5Ej1cTH
xGP4EmARLTZtBsj1CDtE7YbJK6u9GuqcklAZS1fRCmqcdznPnDGT1nBssevZt9NQxZRtfkAfxpTK
QAqAyilf+8FgtDgX9fgtCVJERHMV8TL4qEiyqynzAEFxohBbFhz+xblehBODOaChJn/Cvm+hSm8w
tnrlmr50du3CoW2vq6yTZJWYI38aED+TtSH8RK8RRoJeMVuXS6kkvL99E41gSuRsgwEoISyO+8kw
zRdImv01MIoXldtJvk68EjwJTuPFBpY0pzrGbbRTc5UWT0OnunMIaQCdrkjz6banjoTxJJviQnOt
C8HcROH3YpoDIF2tk65Lq4eWV0Zz8ELAGNFmQZ3j74IWOGLyVizV0Nm8szGoRUtnLDWvGXasarUM
zdewTQUGuCiKr8MkdHf+hNwSh+YAMsfwqnADP3Vez70mNxNPeH90Z+KgoSNDrtVqrEhjzvv0fg6d
8HuGxNNYTZm/Aj8DCbQrLese54FqT8jM9FKeedH41LsDQKzWkWm0K9PQWidR1dyhpEPBDKSjejZY
XIZD7KT+Y+3Vcjx6xhCWaEESfQ95LpuwmiUL1KQl+2xLnKY8LgawvSGUdUKECy7DQIzvG1J8m5Vr
2K+1H7e7zhT59yn3vGYxv7Fatc40Wluvr5ptVlb9eZr9M1z3+bsFbHjV9KpbpgTD6wI+uDbb3HwK
lFni44tsGn3DPKqD0q1zo2KvhF7Td89Y+52NswS8QdQuN5LE6HXaET7kqYHvj+Rl4saHyTaB3Uly
miGHXSRSznuVRxzb2q2VtRtLhXYYkR9LORXn65xA4AfsFdvPuH5RYlui0g6x7Xl7YBbV48piq9hZ
ZvAGDDx/MnI3+tEYjMrWip+P1h0NuCdZ03VZMRrOTlY7GmsSefCfElC49eaufsxdg2irRlX5s5Cm
2GRtOCSI5O2AlYbbbWNOIG1wayYR5tWuYwmb9TSfgqn3Ht05916ycapu29Eeaczgc0/6KjgSfSqv
pITFuapNT55rz2ZhwRXnDOADRK52fo4zaYdSud5NjWW8yTBqr7H0zdseUzHgchmnJ+1OqbMKZS9+
yG7O1nOMvonoWIOAVgHR4A7QQxjtx0Citsva+cGEfQupK3TPIukIg8k7A3K0WlhIRYMI1RoKC9S2
AnXd2Wa7rXVGClZlsnmZ5nwrIiNgY1NEDgAR4WEFSehc210a7Lq+Se7ITsr2uRD46mF8ddvBU/a9
wKe84co4h6ALiU1AA31polpm2MEzxl2pNOZd1NqEOWS2LXd9k4cHWlogFnvtZqepb6a9CVxZXcmk
cI9ORWpXThoQ+A1j6NaY4PtHNv/iJUQyfZ1b7bAjMge5AP1poAGcseEnNbPdPJBKEBEfPff9/eT4
sF/MLPbP3hCF4jyoKt0O0zjfGRVyVc/UwGlDbLykR3ZYBPpu/uokHV4/nPM+QUDBsgEl0g3vBTp7
477kSa+PGVkN0YE92YiPuMfHcqM7jvANTyzvtnBvugDkLLBxvQW4RyaonxprAKv9xui87jQW3t0Q
6iM9uCcZh/YSVjbttKH2trD3TWC9omZ7ADr81ln1gyUj6NX2Cz3P23bWO3fO7lCouKA0uubWdVpw
SMUSzuz0C6ckRbhb+9cKmduuAwcV2qN3JrxL8g/j0XdjzB0WL/KnJdVh1zD2Ql/O+GqY4KMwRnSO
7HMBKedZ/hZDwcVUmZDNJftgK3ytXga3Gc9YVMFOmzzcW9zsmEcQ7l9kjjFgo0zjkE7z2O3MNiQG
2nNUlZ1ab8IM3xZRfSaADwZlaxY150Yb0Jcr+m95M+/w7pvZNa3lXm8sIzV3YFhaGmpcyzj5hqUU
vkUYh8YjmaLJjqU5TY5Z7jsUWk5ZeIc4TszwGku9F27Ba3dP0mQ9tfPa4uKKcosXpo8fqsaZN27i
EMDH81cTqGXFyamsOoi0o/KuyFGddwHA5m5PoaHXUTt6pDFmerxZHMF6FUa9bq9oyRL9NJigFvGp
5cMmaoam2zKdGA4YWj1U8QsNYnJc2BeQffx0PY0B8AlOt/NDDjeKt9egZ7N209L70kCbirZ2iacb
3vMMdLVIQGkFVFGfeF2bq3wizXRd0fuHcTVU/iZnbHw3s/bscvye1XbokuJ7mCi4RnEI0LRFGAu1
kvP4qpFZ/hRQ2aMr1WCu1pNT+vY+1JBNAiPDWp9H4kdtgZBr+prkbVFk1bFLkyTZAn5p1yKgaxol
wv40+k74ObXdsj81MgLBkoOGk7i+HCY8UBdgepiyQa6FzBZaU7SpsqbFjVJW6YGNpLgN4XN8gVhY
PxCESVx3aYb3A3+Nd8V6HsKcTpBw7WvpFMnFnnS56lNbWV89DoFnZGvRIYkL60feOcGnpG+7bSvj
/pUr631RVmyeuXE8MXy9uN2UrW0oKCxe+8zEDY26P87OdgI6upmq9mW0JdB4TnKkPvb1obNhTa9A
to2IKgIKAFD6jj70SQFxQKhsFULOOFmNDMj5G/g9hWaKuBPuQHSwADwyy3TkftPKBhoy7PslbV3X
coAcWwNVC6j75toPT2aZNMjC65E72UfOtHMNj5w9RPT6avCZsyb5cCrjlvTU2ecPUwcvk4k5OKx5
3fq4P8ZOnuzdcJ68LcuWvpGWc9ZTIR+geOp5DXFmODKsSLaNUYd32lPWk0i96lwqq7mZArTYE1Ar
RLOk3O3EMjWKLVhuszkeDfJav3IwBS0QaUhCbBh75sSgq4PSxbENTJVmTo6zxiNSlc3Ma75XNvKJ
0hqsc9sa3SesaNYhn1xYV5FKr20tk7sG/E+Sd7fBHFdXBOSa9oby/5QExrHKW/HZj6X+xuRMfuqp
c/ZF4d8ToLunfqN3lMpu7wIOX4XBUFy1vdeRR152yP98e2c1Vn89G2Ww8WY7Zy8r9E4WpQfcIFIM
4w2Oi01ZPzmaE7oMnWI/VRgY7BBhEknMQJGn+iooajiaiepvIsFsRfsgc5BrtGvVhOHKcsbu1hEi
PmofM7MDUfcMWkud0D4ZT1RbELi8yoA8mWIkwhpfc98byDpNmgYbpqH2ZYK9vw+del5YxRqjj/eS
1mlJCULCh45KwGUiG/Yidt4al1S5XS/mcgs/Lz43Bna6lJxKeKWTfWuUdL+stKuuS2TkYEOSLNiO
qUMhPQEjmHuhd2EAFGqqA389GtN0EAF5irUBaq90q+4pncUPwK3d91JHApDsGMlVaifkIi8cuKzX
8b5Ocqbi0Ooo9tMq2viVvCrT8ju+73hH2V2dXR/IZmBDwVFO43wVTjytE2JWWXe67iYYPQMQjux4
phbon5O3K7+i6IhnzumDn3OLM7HvXDHf96GynwI3zQ9jM1S7gmHJ0rhrous+74gT7FsICCQQr0wH
mpTJuvsaURS+Bdi2Vv1gsc/EsX0su9i4JppMkDXhhp8iFzTbWqlCn42iJoxxKC4hU6eVwGuJkb/C
Gh7Z7TPTro2h4vxElCbkB0xMHKyQASF9xoKFg04nV0Y7oHHuYfVnzThfxbVv7bRKHrkn44rcIwcW
Sdzt+khf4AxU62kai+M4mXeda81bB8sLJ5hq2pFyv0+njEhcMkHqdVPziAy+nDamTR4rkQww8nTG
ciQ4wRClYj6RC+McDKqoY0hpwXEOMxCpQYgVev3gqBpgYztE6bNJ3EtBJMvOsMM3H2ngibsNyIit
5Rhl2R4b4bRtG3UzFaM+sxZwcNNG+UipNh+Eq4p1atvspWN2ZfceTIOqdMNyHUfEWEZNQX4q8ckr
M2J7T3i9DzS+4h118Zcy0OkeyZvzXOYBANdpoKiSKdagau53gYYy2YnopYvCRwyi1hprcYvpwMLu
YBUketnTweAFohnrOlcjVNnvVVHoZ2AiXAJSuMZjqLEWTnN1RzQggk0dwG6Lp5oYXBWUyNtLYOMU
PfEBWutnHKDzrnMdMiMzr0fekMA5gydMToIT+v0xHGkQQ4YgOHUl1MAtbOZUrhAN8iI1nA5WIZQS
YArVC5P9Z8aS4fdmUvmZHyxvgw4vzDFueu/aTWro4Wnbup+TXronf5DDjVF40zeoWO0dLsURu62e
mgO5Kt/c2vTV2g/b+npAgf2NHJz6zs9NmHmu4V63duXcuXiZ1yYp3MxkMvOes6R3ikNRAYrr6xOj
nbpcJUZqHbEr9iejCvU1Mc/jvUyL9qbJIv6zxI4NesN5JF4RG+jk6q+tO1gvpVYkRhNK0e69SoNA
EJ2YDpGo0GF29LuOZFx1/MEhoCNBYdtQ1iEUns3v2MLmbYQ96TupGt1ee+G4awOIV1gArAJKU9Wt
PaOv92PB+WcbxQKQFootS22QhxGibIxj1qzarnQ+IeHQ/TZmtrVrZhU9y7mwsjUZYt7bQAKFwonb
NPew3PKLM/NJm7we+vsYr+xpbJHmFEK0ryRSRwfyUJ3PcLfkKam87wa8ypM7YRk1fCd4omJ/BN+S
XSFgVOTHOfO9Rm34DF4/3ab12B9M00xfhBuKtxpEES0BnzKrVXuoct1pKOfoSi1x2JMS9VM4NOG9
GbTVNuehOUS5aW50LpLVWOfDGkAh08gpMR5sXd2PU50C4evveyLHX4sODNmCzLoWg/7CoAcbfGqZ
ylzJ0ahfItPF+seK1K6lkIkiP5TIshVw/PgAD7b+PLZes9FSGOfEzwUukdSqV72ZXEMcDoj7MqoG
zmTun5xq1KDny8UKTxXr7sCk8LyrETssQ9fwoABXxQ8oVJGIDCAWjd3cjgAI7cl/C7Q/bxtL59d1
Ih9LJx7lKzFUC1QM7W5l3SdlAOhE0tG4HUThxVvtLa6qsTWtk9W3DdV5P9vhtmVhAW9rMcm8NPSe
QDD5tckspvanXVzo/mtE4SV2Q9tE+xhRJ09hMNtnYvjc+0G0NJcwwdE5wyFjQClKatsFMxCQE5AB
3g4SSGPDku+Ar9kPz14zAFu0WzGFh6gih+hYzfRarmAH0UiTRgxOzGo8O9+0lkUQpAo5YAGlTPbs
fBNcGR31dyynlfjWKJ3R5BY491fLQ+t91ilHoZtUDIX/g/6bqGGQTYPCaIxvisUTdp3bxzunpORe
4QivrVvXL2KY8/3Q5Tu8VeL7AADhyeZAgHuUQHPkNWN8DlxdXFTZFhdOT4TxxGbpfp1b4ff7rAq9
+YZEHhLdMhCfW8/T7k3PW8bJPEdGvYHgnJVbIuDn64RJVXcs6SQC7MW6ftfacVxBk+xJApSA2zbo
t8qrCo/4tIrCdCk3ZTGCuwvTjFJzSO5TLw4ISenpEPNoZSPA+KoufkBowHbFvNT3PuEdVMVeZi1r
emoR6rdN7Jq+IfNUBd1da7D+ynAdeWOZI6wZEbTQgGbakuLgND7zg9aG8ruu5pn72pUR05O5a8a7
YR54vf3Ed4eHFMykfTt2Hf93tOwpmli6eE9xzeO5swaTUAeQ07rdillZ8LqSFDxvELd08NKhpZgg
54XQJGJ73Z1EzQZCxwbj6Ocd+IHECvpnxh2alPW08B58SVZUEXtGsyYPC886h0SOy15FTg5VeXoN
gZEq0enHMt3IjMHTuuOBMNcZ1Sf8p0QwrA96CBUrKxSpCeogp4c+RMD/V7Ml5n5TjCqr14oKbBMR
hBPcz8xKgwq3eOYfnSFz6GfUjoYGnRhcmYqkqtKfoaz7+TKsHSnaaDbl1Yjeh1CRTTb7gJf9YWID
GVxShI4zyACIzXbJmjHK+nvqthZGBg7cX3Qbp3ed41RMRov+4tuaAI2h7m7dzrSYnsoA37Y3jzC6
KhJ4970DOvjg+XA+IMD5Y3iUbUs7N0XAp5kWe91V1wCLSimr7mzbmbx1TyTZpegM0MUp7epmUzd1
5LCZSu+TZ05msW4jUh/JmUqDb3ODcxFqJGYTb6xCfxXWwVA+Zwtqi3qnC7If+A5p1mMK7sWh0y7l
Pp1nFOd0X7roKmGv3UdeC20ww28/7vitnW+IiyEkOEZMPinz5mzbjwFPniNsfQIrlX0GAN8+wbJV
5CyJZE+PgccFRzssQ0XtmByU8mZxnidh6rWsE3KcJJDpYgPlnNc4n0vH3pejSVFlGJZ95zVB6Zyn
AoHKSvmeXQCIy6oeG10TsGnHyRhD61RQl1KrjM4j5jz7NpwQQK6U6ICsT2QT9cyey5NJEHe15ZzG
g61zav2N7/Xm18xbSs7MLPWjq1LYK6nseSNMDu28b31JbkY3sMzrIqCcmGIupczSiCdFZf62S33C
EaIYvv4BKau46UIV2bfgc0ybZoRFWQVzvySPK3D5Ci1vJIm4tcER0P75rJthkr4BVbN9uG9OdWPz
JZ1NPTDfDElJQvmJ6/AruEtEBMhYSZ+OO1U80sYNv2WNEl8nG/ov3nenuCCG5A2YE+FciIhEI9lX
0O/KhMB4morjcEvao59zHIBcBt0Khm0X0Vg5mrD/OFT/fLSC0hb+NiUNwAMMG+flynYS88Yl1+ol
Hug3Y0fn5ewTxa1LrdFM94H2wMBmAyU3nxhhJnNcUhO35KTWOxFKKte8McorppcQyiL85DcuGDGi
VwrT3GvVGkw2Y8PfIk6E2Jo1NQoAjhexOpq23el9BUdt3JveDK4NqgtzlaEa3ILUhQI4RDkAw4Gw
z7K4YtEqgm1f2s0tDFrWOzbgfkOPA3U6h5uyulqAdlcdnk3OiJB/58++W8rXKQi8Duila09nQhXE
eN+l0FsRJWi7AeY8T5qcJ9l80iqARNuUkvHGZOTh8PBzfjWVVlkezTlzHWiAqfUiOx3dDHnYTrtu
tEOYJOyPzGujOnkU+WDbh8Gw/K3Py4aVI0UPIdwpyDiLhuohyuiZHMNWV3KLNumti+yMxDIUvVDZ
3OiYDrSKUImE6uJ58TxuYDoC6ZGi9GhvI+trSepx9VXc2BFJal0V7T087SSU0dyvDgNuULLz/CKR
K3SdV2AHgFJjGir9733QpdNdHqkmuWl9xctLmN4MV2kcGt5AmiRQH0QAB0AivWuXs7NTHL0IN8Cm
aQ1geF1btj9aCTaZwZkhLrXTmNNZj8KOv9ikQRLkYY/gY5wOYes3MzPFfLHjpTIILR2EW08g0QIE
GxjNoxsDpGUHFNvaUlG/9klTczd0f2AY+B09HxJP2C+YnWSwbblKHC113Qu1LgN2iRd3TrOZuHTd
lv0dzfi8uy+bzMYkO8tg2zWRM+7gFibeOmy83rvtDUgySI+yTTiYZ1FZ9gMcZtyHtAWfg0LMr0lm
xtfeDGnUhEh9brNkfiYZJ6O67rqHIJnBo0wh0prEZ4ij/PAgKJVuG5tcebu2zHpTxXNwRSHHJ9m1
2cPF9oJH1/HVK0DAhMcnImbITNPmjgl28WbV7fCjmxOwDQ6rDwSToXnI8jqPzrovw7NfNz6pY0Lr
DPAc1ESdxNMzAYHZocvrrbJJntuIdA6+jm4Uf+nMIPpkUPZuAsWjEIi0ITUw8d7KDJYgyTiBfQ3A
FRjyUJm3KRDI4JCiWrBPOp6sYlXImtQLmasDi4F34EjVLrrJXL6QaUX6St5rY9xNpBOzDzXpN2d2
84NRjJz+Qx2dfccdTx66DUjpRnSaQLGsklEEN2lU21t/UioEtwMUfuOOngvZnw1yXxbp/JhmBs4n
rJpk3yYtzS3MX+S30B38ZqsOjGkQiVveoNrYBGlBQRmkXf+qnaigZ8gEinH3kF8pVIf2WtBCIY1V
ZLj9E065OywzkdjKoExvZ3qt5AfVHUNVLyHowrVq0Pd2E5ePs1ekP5his9hZA6e1tDTNfE07GWdb
WxLYlw4pcjFgWu6WmrY6aVU73aYR2cLM7SW31RLrfMjiIwlRxSoPw/6LP1vFpm/69srGwneEsM1M
zIqfAbRV7D1ebOTrgERJbwvVpH2etPUjzNz8pu6HT4FngRvEdAAPELY3Y9PplqipJSvbbbMHqbQH
tH0JCqTjma/buPNOakQege6uf0qJd/k2ETB3ZSGuIBdrefBn0MI702vNzegRKpxHhHYCn0fxssC/
I9JOpB0fCxgHDoJYQ8Nprn2wzKXZpC+l0xkn5m1QVtualL08a/fprPEHGXzgxoVg4a80J2MCkbxH
cwzLKzQkErW3GQZAiHP3YHPNGFJzyL9z+2nSKzIb5PUc19GRw3FxYdpQbpToMVQYBJiuvTjMyLbU
EWkjVS+/jtnAPktKgPyk6zC4yeZ8+hLVjb3FokswDM3554oUMrq5ii0ViTnNCkeQE7TrNU2sVVsW
Z89gJwex6Ce7BOvBRhv1D4JrhgO+DFVsFnHQ+n+CP5641aC6wPzTE+1dZW+57GC8QAxTryWxPOUZ
DanOzpN1EerqD2rO96ocRB2hg5UGiAwUUqwnP3Fyv2hjWtZLs8Lqv+ryhpU6xOZ8nuN+eNWezZjN
JCY31zZV5e9VL+/lUT8/FrQZBBNAGlRu3vL3v3xs1WMfnyfFHJsQbmIri8mNQbVztbcdqCzY1dUQ
/uEzYWN8VLAsqJwl+ZuZjhlgxHz/qZiSIlVCVWUTcpdOZi4RjGYmi9cK7ZBqYazr/mmMFbNbi3oa
GUSYH5j1c9obhD+rbYp38mUquojEbCMzObhi5qifPVt5xtE36JZzLvT7Qn0DCDZUr7Xn5j9KUcCz
lmD2KddNqJvnKbfUaxBJxj89UlKLnTmqyB0rZHWf09IwYKbPzs1g1f2nkBOuXpeKsvZetjgf9rbZ
1+pAIB0BRSrX07QVBB41G0t5jOYIr7Sal2hyF+0IIZesorx0tMmACjyBr2Fw2uTKOJrxJICQad0s
DPhhPnpO5T+MTl7wanFOeNGjZq9Lx5D+K6XVzjEoLqFVuY5LQrMxUxYakL7pv8Ea26BwMcvnqaum
o1+YnNRGz6PngbCnPlnCB9RCOeY8Vwpo3qb2pPFWVog+VxW2jGDPnCr74heV7e2zfAjVlpiY6bUI
x8xcG+2ImlcM0Fa3+TCiBCBC0N+QDiiW46UcefnpiZEXnDt9cyxKRa5aGwnaxVHQtueIVBN+kZnA
SVRDSxZPEsiJxBN4SJzCjKzaA/5CJCd9xymh9wPDocWQFjQDLBGxcCOVgdRR9O3JtUDr7JpxIuM1
msy/hN7/krb0SSJoKP/9HU30P/79HQ7j/w6asX+TN9/Kt+7jP/XuX/5/g1O6vIn/tfJ0379BRHmb
fiVmLD/xFzDD/jfEarCQgOGEFobHAIPEX9pTG0ipw0EfW5nFmcBcfuovYIYbQdmwcPa50SKZ/JVS
yl/BXETqZuJocBas6M/rn7zJv1SYXDTux//573eqzEXX+E59iL/VxexJx4tD6k9mx69LHRA+NZLq
MyL5SalejFhcjKbPbwJppOfeKSE2ZF4ARr5W15HZEeYFhGYlvSz4gwDzoxmWr4ofGxcBihquBAv/
++WPKKAqD+2KSM5GCI4qrSP2dTl7Lz2ZP5ee+XyEWOnaFWmiVtiUQA6g8fqiOoP49uR/UXcmzXEq
bZT+L73nC+Zh0RugqjRbo2V5Q1gemMdMIOHX94Pv19FWya3qu+y4y+sQBSQ5vO85z+EUjC5b2Gdy
mmit9K6R32vdsp5A8LxdkBDnIs/FHYtKE5u8hyzs7Y+cXEFv3+Jx9dNY7Mlmsg4DwJ8EOiBBQhHi
+lPWsfcKTC7pbuYZC10q3ZojOxNMRH9KyMDkZBSN9ZohZmyzB83YgsHdpd2n7mLFWjJ+yZHOxa3J
DtuSiuq7j4XX9rGaEa6YH+bSGf5Zsv7VfPD/G/tm041+8C0PP49E5Nu//+dLNoP/oB83cJaYCE3x
8vHu//mQDbg3DAwHkx3sDcy/7Bf+93ds/MezSZDhaIaXEjAWi75oR5n9z/9h2f/BUevwv1x4C2zQ
zX/1IW/61v/zIW/2XFw/DkOS+gmXPAag+Imgje/RGl0MgoMSRNafAnasZ5qiVW2uw3hje/N0h9w4
iefE4vTN1v3sj4f139nlz9nkrfP5n9/AY9iIFWDtWWnffh3KzWerHjDzAv8zztpV7288QyMpiX34
P2Pv/zpxbX/q+Hb5ArGUMT967+S+CmmxM+mBhhqurWMX3d5WEhBUnD++Jeutf417CphsN5A0LwvX
1m9v9B97QZwqMzFO3FOnUTUGYbWc+7bf54eKWsHN7NUFkSpJzwLdNzkh1/pSu9p5743Ld4dEkmsE
ldpTqlewbyzK+X3kr27wWC6GMs7mqQE427tjq+2x+Qnwpd6EhrZl2+SGSzJaPbKOhBYAqctEsfFL
dgoYuyBzUc4/yIRnQ6rmtGGzuPEISQrLkdMuyll2aqpMnTYhhxOwAiWzAk2XNUARl3lk9qEtsi9M
cmCb6OMH9u7F0NRjx87kyJqn2/qRDltZ5NR6mFujLFXf2Vilew5R5QkQy5GZgG8MbAi4KDz2dJwZ
+EdX6ftxNnOtTCMvFcaZltrz5ZIoGmt8J0/BZMFO0BzsR67gFOvgKbpDrEp8zFCbodKJy5sL/4dW
pzyij2//+BMwTUMHL6Ijl/eAPR2zTQazlOiP+WGrQCKVGDNG+GlUAoJDoT1+fK0jROj2FBj8BvAs
xHz0eo7JpapW3BrJfVTfp/zJoLRWkHmz1mdpW/XfEYhjGm9squKemXVtSDro+p1wMUVANdWgR9uX
frczOBu/NMieWTcIzOHgUdauE1WDzbm8qLrlm5+sJgRyE317yBaA0rDedb1/4skdH7q2myH2hhIo
zAS8wdvx6I8PbVwbGmBrw8DR66d1qCRR1BzXR2lfd2bw4+NH95fXFGy2HYO5lwrPsUdYg4PIEQZk
s4265DqxV/tQ8ww+NVpinTIKH8/M3BiOT8qcMCF0kElHN5Y1Sam5o5aEzZTr7a6uQLTspz5wqQQa
2nJGdaUZQ4+4cpwcjp3+XDfrH1xg34vqpjNQlVcpSYL24hTI+DCmjSFpB+7rkCZIdvn8iUggL9NO
6UUuEvMBofY3k4b5NyoUmBQ0IINJZV9SrbIUgXAg82gRpCPN7cxrhySqhTTbC2mTiP2J0q17N6P/
elWOj23Pllp30TaANCm0I0+mS9HioUvzTL8RDA/SCrM+mw8fv6Aj4/Pvsc0XDgzawpATsKK8HQ4U
a3uKqWRt2Fmb9ES1dRR90ZsirfLV5Dw1bTV8SWtsPTT+pHtYOY5mO1TVwScsGcUP3NKAsqVtyTsm
WK8Ol2FYv5Qclq85T9oNoPWZEK5qmpcfiuoj587eL799fBe/AU1/LlPbu2cyxPjMqZ6d9jYO/xjU
shro9DpVSoZyW9R7Z2kmEIhJG+NGzYmRyGiUOtCKDtLpZYymh414sgSxV9VWtE5NgXI8ndwLaJ/j
k+V2xL1pLDZxLUuUPx//2OOZ+/i3HlU9iBrhA93m1KK0EMkWSRU5wit2H1/liEWwvViTbQ+yHaIW
LNg3Ry9WDMs0ZVXHjrma6tcK7Rt9dLP8VKuif0wHy0fj5Cd38PmqGzxs6OkorVEcBu9wChr3djf/
35/i25iEDX4OVvG3b6ej5ZkmW5/GAIIdiU6M99Ywu9Tvh0aPO3o1XkRrcbj9+BG8n+nY7m0kCIuG
kGMc28C9ni7xSOwAbRGETBm1rSvIl8QfLQ31EL0x3BNr8t8uCD4MlhFwOjxmR4+cQKZpAiSeRuaS
wQ1dyPiTLt2OVglI9GidTixM70eSCY7K5xDHDAsc4ejIIhk1GXT67RX3U9wZUxMJ1w/+9XjlKpRp
HAdLJ1/X0bdFyT0YyMhiwRgCmwYv8VsUkbwTe9q/3gvMG/BM8MqoCL4dIzimPX8JuBc42dQ9tbKP
Keb+9yj1/7yd3T4KREps2zmFw8o+WiPqJJ8ISMtTMj6J8bHh0e8cmVYnvr2/3QvnVwa+C1LOOH5i
TlpTWUCogkB4rEjNk1Z1NstR3X88vrfP5u2kR92Ut8L20WUIHLPcdVPlDjJlXj9Nmz2dTWvf8U8P
JUTscz6n5XNAJneE2eYU3+0IRbB90fhx+Zo3ijyHZv9o5HW08PshYQ5bev44cvj2URLUva8yJGTt
GiwooiSuK2IT96P9XVTBY5E7cIwS0oE/fgrb8Dt6ChQKCFTZzoq+ebyAOcoUeUbY/Pawu28p2u7f
gn2cHYs6gZf5DV18ey3bYC5hpcTYC1jvaJC6eTooHX0BNYI1+MzXHoiwKcYJd0BH+SdCLDSIw9jM
5rUzlLgr/KpAVk1moRUa6Zh9Luh/GOcir0sBxXekL8y229HQgoL8icdhxDWwrEhLkX0J1In2tEwD
wPWSCqtge5tSP9InSTyT7mzy8WlOT3zt7x8nPg8He67usWbQhX37Haqhy2bC7Oln4SrcN0hFIzqw
49lquXX88Zt7P12ya2DDxkGeZqFzDCgDC1gRjiyTUKs7/ecMjeFKk9CJaDX+avtGntjqvL8zHLY2
5AyODCxDx7yOwKlrRIlcblkInynIH2DfIgsj1ATOsxOP8S/LLzcFIZdi3wan8I9W+XryErsURRJW
5kCBWveaC0ke2sXaVck+WRt9P1eWRxfKpzUsguFcp3cUl4ZTnn/8lN/PEi7Y2N8FToy4IMbevtAN
qjDZW1cHEWD3bKazOOQKCULYDz0iW/RD63lV6c7OyGvnxJ78/SPfpnMTMslm+kYz+vba5UL2NenT
aMy60o6KlTM87rY+ynD9nnjgx3Pu9j1S2g023AtntOO1cEzqDN1Jwaa7GL+DZdfixDPTfzmEME24
9sY7siCImSzxb+/HoEVp9CPZxoW3ljfpSnItQdHa1WQ57YlL/T6H/TnX2Ns1Nrw8Ud/0kv3t2f6x
pS1KTJt1q3dRt9YTKlwibA5LYlF5wvumZlSxpWOdrTottHO674TdjRb53Dh2lOEglPGDPKrq3q8i
0pJpLnVD01+h80Fql81q8u6YbZwRr32FOE42Wv48VQFG6XVY5/Y290uvOhRkOD1/PBzfvyduCz4Y
iAhjQ0Ec35ZNxFK9auw2RS3PFFm3MVmt1YnR8LenB/gKQThgajDFwdFlloyizUg2ZuQ0U/9Cxk6B
lRuzVLEP9NR86eD29Ijhp/FhmGhx4w/ZEhV5G8YX8jqJoplsG3VXkLNBcH6jEowsLodeERhEZZzZ
m5wxcj4pGKhP2JMHcm5aU2KsUVZihEE1oND4+MkZxwdcRsTWoqAUw8zMcnJ0T+STyLUvEN9LiPgG
eMVvYh5dtrNEVdrCZuFVjnmvujp/TLKpv3KJ8z5Rl3//9vjO+L64vsVJ6/es98egHOsK+05iEbSa
TNU+TxLqGvmanrjTv1yFTeC2o7FJKcSM/Hbop5MsChxNpIT3uGY703QIo5703YnnuW323n5hqC8B
AgIyYpMGfuTtZcp1YsNOaGrEFmJ+Rh8Y/Bpzj/CGPvEfR1JaY0xOGU663NXjXNjqep59naBxx78u
vGX5asilf/jXP2pbDFk0CLzQbfY1b3/UJj5ccRSryDLvyySM0L9P9PzZaZ34RP4ynJjHWJwctvQM
0+OmP4m+U51q9HlpQTvjFdloQCLdxqGmiDYOU++cTWkTDZ7dLLvOHN0idsfaM2/1MTUfP77td2+c
jcZG62KEBywX9vb//xhX2ILqrsiRWUqZ5Fcui39MnXbaf3yV32jVN2+cC7BIEGZBKZuC3tHD7fQM
yYxsmkhVudp3oDj2VFaGH0gOkieNchAiEbcPU2PRr3uFEiqkBq191TEhPjhL6RxUa051vCbaeomn
KruoKk8chPKdB9tdTtEqt/H37tcCe4e0Dlse3frbh5K3pvAbvcfLluNqZKbTICNwLsJ+fKooaLz7
FqicUU/lMMGehTbo0XYFwlOSLJ7ZROZMwhw18CnHDan5qR1PA27StJKDQH8FayCSwsieZuRgOtRq
Vq5IWXqOgNBHsyg7bTyxifjL2EBaD+GVZYPh+lvP8cfYMAuA70mR48WGRXWp6lld40A6sbVHo3P8
tC2P6cbBfsqEwLRztLaP9WhIrEbYLsxC0MpJVgfBsd5Nxc5s4MMoNGxaSGis6EOgf7jhbBaUl0IC
hA9L/Hkvdb7oTxLnyLPduMVDXS7DTpGn/VSN5HnHtW7n37ql87d8pNxHSDYsxjWqGgspLhXuPFRc
4dFOhJbe5mpaf+iKQ0zE7lKll86snGs4Q/j0ckP7VcPq6SNaDSNhHX6SfJYLSlKEgDALBBLH7+yt
fcwkk60ItULi5pPxCwEl8oPMs3G8sWMN3aAuXrcUlIuENskSLiaBgfDDHO1nbvbzA7wvO9mRcb2a
4dw7bRdapJ99mTHUrXuI1M3X3hHzFOpYzGeMLRV1cNPF6IOjc3G+90S9yHjx/XyMwZoNmNSdRTdB
/wSVDW/EV2jzHVouV2rSK/xx9eJ8dbIZQZvjZs1nm4ZGFg6pq08XQVqVPa2V7Zuc6b3CWBHSKM+K
PtDJNUHqnEQyGyeMv4O/PoumWTREJEV3P1rt8DR4/XoLAwHXAEdUths4jsubUuXys8XS0sWTL/AS
oRn76mdLcUXIPJKwVB/9LHbrtfmuQzHD2r3Uy7mdItYMg7ElU3gIkM3G6Mm0n73UekIH82b9TL+6
MmHlppp5LlAFITM2XVJrUtsXDc4TJy0jaAJERyGu9V5b5Px3y5wEd443kpLtL4Y5RbSlxm8Aa6kg
MyAtjEhyqL5tQN8lLIp1vSa8XqyHadTlDVWm5ktmrdZXXJ7Ic1LEaWQ9p1ZW3RpQRJC+YvHO9spe
ODCqtZ1tDpJtkB/aoQ5UrJTpjjHeQASKy1jXN0HdC5+4eYtdhV6143AzIlJY4qqscDtpEEzhEHkE
ECE97Hu5CQK5Y91dA2Nntn2mI8bHnBbXYvR+kgGqTZHdmnNNfRYs/CaOct0IZ2xgfKqauQDO2ghI
8ZPf4JZWi1bicegH5LcL3QJ0jwXWBzGDoglNP3Hprq12gw6Wm72pVTBsT69ZyXg1pB4Xjr7CNVhy
vNt4ZcWl1gZ2v0eJ5ynQJIl87HJtoplTF9mXduikR+T6On0lxXvwI9dTPQo+10uuad9a5lWyFtnT
ZMps+DxO+qJFjtXNxFeX9ijQb5dpSj/H34I/wNbMYFCKwI2y0qAGMik3GC4pgHdPeU5fCWqHiXkE
BFF3V3m48ba92/JTTb53WXbCrA5kSU6PZd0MOOE6tuf8nLp5kZORpaFUnrhKfR9dkzHhJjAQjLxU
aTZ+UR3UdORz3qTT2SgkXzYqsDr01qB8HPXFhSKC+QRTivSbK4TNQXaoypHuQl7YCqOljUyMaV0n
ysJQo3ohoBADqddNCxMRRkdMDMNoX3Qdvc4LuLczrkdi0M/9ypwaEqB8i+xxAuLuc15Pez53mnJB
FjWBdRk0gYeMU8duHybYqI24FzI4SK2c1rBWVTfvhauqMcp6i1AYmgvtNQ5XqUUKUsPC4XzEm50X
iX4IjNTw9lnRzUyK/pL9UGm/pruGnvyeEE/vwm0C7cq0KCNGi5Z0r5yHPK5KwRZn7dQFsQ/1DBKC
X5vfMSHZXmR1mob7oNlCmMxum2GLZtgjY86sqFfI7ndpaigMrmlTJPsRS1B3rmeSHb70p7rDh1jn
T1KadhY78BDt0APsgp5VaHMZ4tPbJIOBIsMUX1xFbyTjwBfbsmxoMwUDgtXE7K18p7pR/Mg5meDM
MmfoaKJ2pY6ZuoQc3FtOc++t/fKzary8gmshrS+2XNDBjHDaiO8VeVBEuAOCGrwHmp6qHdYJs8KC
eYWTHl0vueZTGY+itNfbBmLS6+ghI71yApa9M+nrhMU4YCWwrwQcNwEVFWMSF6PexqWOEC/Mxnz9
tRId/KCwZs2hifcJcZ9L38pY1jjV/MNUjP3DqiNmxKt23eY80SWZLr1BUGqodb7TfKd56avWea+1
ox2alD4SKYJxzecOz0jtOnTagEMem9y7VbLBuMmYoV+JZ/oTXo6XiuxdTpW7uSx/6nmxZ/987kz6
tkB+Iq7zJmGbPsqAMBrIRVssi++QXu6q4EAX7wFl67Ngebc7cYl2o3hoi/xmXqZLx61eC8+ARYU8
2Hhpx8cSx7FvfTc4ztWGd27zF8SS7yuZgVmy9iytHlwTH8YQvi2eKpkaq8UJMJPcBk6IxPqaZixd
aHzRMyQ6doCKLNDMyMb7pPEAfLLnU2d0IC6pr/Jv0R940BGBLgm9vk0TT8V63x9yTzyOU73XNz/f
WLfXyVwx7QI9CDzvzkYQjHcPf6yqH+QwPLPXeBQa3mBfZvNXvfGGM33xDoD2vrqZs+tFcJ2aziXv
/94y6ycoeGdOjjO0lOa936V3heudO+WTn8LxqMln4iAY1qx1l4wyCZXhF4x2NFj+Y1KjTatT+WR0
6bWdmV1YqHk9WGt2LhSNpTSfH2oBlgFrStjZ3vmgW0+JKL4ZUBB7aTpxNXUHqqT7hI4TkIFmTxPn
i9LMWyOjNJfRs9Fb/cHMZQzXq4k636GqjSCf23RxCZgHiTbLysaQxCNUWVNahHWGC1bDHWqtt27t
fJmM+Vnrv1g4XVOt+F7I6odI5hqYacNXrq7SotwF5IziVvlE2DNScc04L1LD+urnvHi80JGlzerC
yJoYJ8TlvKooW4t4NvUfLQNohzj3R259nenZz87yaU6d54rvKSQPNl5duPmj09/PSAEn6l3uxmAy
553utz9s9i2Lmm68Jj04fe8Q2VjMcSeHFxOAKabFkmCK4awF8+UVW1LFOr7y4X9q/aU6bxe8PKPH
FNe36p6QnD5MLCwfY0nMVa5tNmOjHtglKW+Ipra5RgavXw164u1ZmP3njKFjn+uzc43W6sxfxJme
KOvM7wYIRrSePf+qd+w2lC24lMrSbnAug0hz2YC0uTpL2M4cMlH+aAoCegFM/izM+nH2jRdvIOFY
iG/ThN44FF3n6eczlgyMP9LWEzhYbXKFsUh9dhtifcwgNX7UZpUukWnA4KJwgkoeMFeBWqAicfgu
8DsTEgEHcTaRFi4s5PKk7qkg64NzITOzjXR9WTz4ZKaBD2RoMdBlgKitqDTl+gULoJHA2ILWEE/I
/kU0ZFN54/mIFndLT8Grsra1RZiEuUY6+3Y0xabytMgq2pnQEwzNB1mkNn2MTjNiWxj5pyQgajGq
+SwwQbmW5vIacP9FzhI0n5yiwOWoA8+xQWqIlVzkGuNYiLAmJXIYGy71/gQbHIPI6icMqAbgNyKR
vd2k5MDl+3bJdx59Pf6A9MdvnBmau97M1L3tzlOxL1McsyGMswHDgl12SWiClghwTPn+j4xo9q/S
JlU9VFbb33kTn1dMup+fR4MPU6SSUnOiuSPmIJyoGF3IRvUwDqy1qeIOm/YYlZkkMCuH8QIYJtmC
JURVJZx1hr6vI8Xycu8XYGZYCbMIgbfYrWUOSwAOAXG9Y+9C0vHn0QFeZis2Io4yhu8dtRP+Se27
94HTNzVyAdeFuMOCoqCytSXIP8gSyz6bO3amNXqkX0tiWyC5zAFuB+CVyQ47DZRFbM3QBFlIZja4
s1nWC7NuVUyXvbeiDVuMybq3KvQfNz1TbBnp7NJgq6AlvQxI1zBiS59FHU7a6Pwqml6jc9OP6bM9
USbZMMvZqxFoRgesSw6fNUkUdbsIhLAooRbakglWJL5HAXRRmKK4huTM4o7vVwNRk3orwOEC6xZD
urCYvwNlvq60NcHzKWN9qgq/TmNaoMlnrxfNq6PBUSM5vjG+EbaNYx6aZIcIbZTX5WIZWCSntWZL
RsKWE+X91urLmjEo9mw0p/Si7etgif0R1DODk7QwCpoW+Y54vv0zikhAn1I3yO/L2SDWuq/aZ6/s
phsKDdz2omFlhWtZaVv1l8JWCCISYIdvaptWbqVZ5bSNxx6jTMyvTNxmECUGWPPQH8Glhenq1z5d
Pr1tyA3u0vMCn8QXEIjWFGPX8abIr92caci0xlcd/Not/EGLj9rGR+WaRf15Lqu2gJG19XvR3TgK
WzdfYliljf+lCBDtEAvq101UNd18LixgI+yO9Poyly6GAGu0XSN2iiS/01IxEu2QLHRyc3csPiUu
cDfCmxfXOnPWYboZrNpPMQw18ytnDAwHvrVKue+msr02vD7jSF9r2SsOW+uLC1Ac1kbvm33ckxs2
Rl3d+uwfBLAkj6ctbw3gM9/WoKL9N42a+a2FfXSN8mEkRRpB0OZDWtzvIPjGu9yoV04FHtHeB7Bd
BebqhOjvaBjzbiS82IRF4M8cw8BnjoYXDrZeWXutbQcZBohtxK5bN4Nc2qFivLXsbuhign3G75Rb
dBn7tRU8gPJsbvmz00tltJzjSz1YHrKALW4sOUWWoS96+cvom+S+bwvxIjGQQPkRBZHWBRUDDkCd
nbkhtZ9gui5mmZ0NAyxPPEtL2oHnstnNuklJGyIIiH6jgyYw4M65Da2oMFdZ7PzAyJ+NNKuekwAV
LHYQxf9byASgxQV3ZdBgwvDdV2wmtS7t+rChTuCFKM+pbVlwT67yQcvK3bTQ440mmfZlhACc72Vi
C3AOFA2kqa93DUqpHqwJjiWy2SZHH57bzm5lBGHMhJule9nFWibAP5Q2Sz/2CgYA1BWljLg0a/dQ
e6D0RE3xBChCRm0N6pPOCZWeDnXdSh/zMeIYO36nBNM0YUMHHrdiw65R6Bog02rUxjTsmUPhzlnm
739dDvfN3LD9B/GTsKst1fiZ3awmAOEm7LDS1UEkFmROdrssTfqY6q54akWXsXilNdANyhWMCRw5
LNqBotgR40T35D7DF2lFs6GCc8ZcCRKUdEsnHOZyEbgDAAUeHCCoF4ZEHxUr4RkzErXMF/GM//A2
8xYMZmaxaHSNZLkEITBdziEiwIcETV2TlwghNk5azUEk7rLJu9ZtnFCoFXvvpW9coAjIQ/VvS8+p
dT91g/4yusP601ym7pUAQFsQPdB713J2My+08IzeLVkemIdqGeSDxi6CiovIGWLA0LoqLmwv7Q8c
oGF1UkRrvibuAuXYUFMHaU1Qegr9vJ5fk2xGY8ycteQ4OPsgj0U6Cp29xCgPVjUNwFvFOoodSKB1
2VGYhvCBPwlvcps0xR2lAFu/kIHwhlh6iTEceq9c41LY6SdpUArb+XrCxiaDE6vtiKWoHMYVK1fc
jml66wwdg8EVKLvDMkDXCqJ4HUEUayvMrGwwqi+1HJ0fhs7ywso04u0brY4TjuYRAkK49nqwV7f9
WpQB6XpIBOtoqbS1PxvrpfxO3d+9tlQpb1rhMqZK9sPufrGqnogy4T0001pel07PJKbjXq3PPq6D
/6WwjP8W7TgqDpN4wKNi71QANYX8B40O7uuuhKeJg0q+wEKvTjSfcd4cl1WBraPS1aFaQ3KnmfO2
iG0zH0vEEuwdwEaDGvRG47Hz0sWK6lKr4C/BH+NQUFDdikRT6j+8RFDnSPBdQDqmMpFFTpqqZQdL
3X92DbAaHLIHwf639jgd+3qbwGatF4MDVmFzWkzAX3z3coiMNJsbu9tByRaAOxSaoNBZ+vKFshjs
GjsvF3Vd5gknFjZ/NrvtvBsUZBLpcw04QV48lp2WIxZS8jqTXk/wczl7D8a4yiyiEQye2cLdqWNH
Drb5ymKyCKWps1uEj5/ipgnMX+uccLYCBfIs8h6YJyEt4pdoVvFac5HxjL6LUnEDzQhjy1C7P9Hz
GwUOal/1sc2cGDxPg2zpn+Mv9KJAbx0zVoRD9JRJ5/xFmk3/wmIob0sWqyUGEF89ZyOUm2hpiw4p
CXs/cw9IIJdXq7Wwv4MgkDmRUVFXipPGkQFMX7v6MhDvirZlcLyCTQ4z8NnMQUML0UCOWpSvkzwX
nR/8sL2hvU8XmqXY6Zv1hV6ojowC/jNudug2WWh6ok/QzE85Z6eN3LH4FEPRhnb9M3jN+cm020mj
JlhQfuon1+hjj7I28DZaUeBXFaDzsNIIFYq8JjdubGBvCd7kVaUxmqKqiKYxax4A7Ak2gOxWr7i7
4lfeTWwI5VJP2k6Mdv6rrOrxYYFAeC1TlT0WqYXAppz99BJ3r4AUOVBYGxKbo7cMevrAMH+rV+hM
a5RLZ3r8+Lv77SF629Ehmhk3me7wPdDNONJDtDAy/MICraEpkMtRQ/X42Ucokuyoo60E55QWWDU8
ZErcGiv2WCrb9HTh2GnIg7xSaUzV3dTfmCvlLJCVtfvJXHz3EWaR0Fii63UE0FKmn9dJd+fo45//
O3/uzc9HMLep7iHpY9Lwj2M9M9nmOQ9/gyIozgQ43nn60iuHB5s+w4s3iwnIuxL3nZerG06I6qlT
rjUfBrTXNCeQp9BRw/uGm9LX5zMx+UCvp6rTf/XTOlwna1K5e/Ssib4X8Elvk2GaOXVXJsTsQHMc
yuZwZL/YRT4VcQriKQ1H5MZTBClDPpujB/xhLMdMRqlQ6noUtUMoMmV9lzU0Ta4KQf/i3FG6AozX
9NNr3Vnr96pVOXUsPiG6DVPQPFUppWsWCTZyHz/Bv0y89O9RKtOsQ4J/7FrgUNFoxoK6K8eGf4mF
J9nhuUXurw39KYfEOwUSGgsUjnj8YNPrmNqOuujBEAwDWJY2Agi1qr2x8AWpwh9/OV3ZVudeT3eJ
KoE/94cBJxU4Gip94w5kgHZpkjJ6Sll25LAjMZQfxF37aJFQEfCG3y4FpmYBJWoEyOAi7a4XlHbs
2YX93Cj6BWZWGZfAKKxPVkNLkT5zs9OgfgO3oZpLDeOiJ+0iXoSgIGcnyb9+M9tv42fhqnGxLBwt
U6ppieyhaBHBIjJCsxmyvdMCGvYLtft4DPylCY18kA6jb2L1dpFSvn0MyNwKc8DoyUZvpim0iMH7
FRC/HDlE7qD7m9oYF3oRtniQ9y7DKZJjmb6sBEeGqaCfH06e1K9Eai1Qk8rmwgfXHDkFpeEWiNjT
iZ+73fmbj563hp8OeQTBD6xa25j+o/2qUBlVrBSkF0CiPMsLaFeYb8VeDcI8H/MMv3yl5ZD+BloD
/Pgdx77xArrJc1DDDi45aN7TSEgpP1n6tS9SkyCS2s52bQeXtVJGf2Ka2nYv734wfh1+NRpGAurf
/mDoscYsZ2xaHWyWfQtnGj4/YZ2L6X5vRz0/9T63SfvoeijsEVFsmm8y0Y/e56hrFN8M1Uauk0w3
BRvqXWvbIGFrZzhHaefs+3HV72fPBNCWe21sedNwYOqsbz9+VX+5cRrYTM0eag4HTezbG9eNpVbw
+LrIMUb5UytEslthRexdauLntWrcExK17UEe3TiKcIR9FGe5++O4UtLbnGxYqHYE5Gx8cm3RfKkJ
fbsCAVacaM//7VLoqflAN2uwfhxHTKoidcCZRpKeAnIHP6/LqEzYHQJJCoL9x8/xnRKAzxLBO3oD
coeYO4+eY0lBUE/7DSu+Af5yFeDScsr1X2/Ct7nQoEnBw+Peto3zH9+V1uU5tbqsAzizOrGplHaT
N8YGURrdzx/f0PuBQf+bsg8yEnywuGTeXqp1grmr/LWO1mFez8ZK784pkNTnvUUHfszLfyvstUGL
bTMbrlHcuO+uV0AY7kYKH+BAF+cwb0h7emDDTg9q/1O+YqA7MXu/n6MchFzsS1hWEMwcy/onacye
IVhXKywKHH3N5KEw/f7aGwzvABWCOjKcsYfF8OEw101ZnZCo/OUBQ+EMkLjQyDSQlL19wB0keJtD
QR3VeePcWHORxo3ZDxeppdM8sNjpfvxC/7KRxI3JtTDyESRNdtbbC7ZFM43m2HRR/PX8/uf9+fkh
3EVncxjfzeGJT+/3afDtZ/7mWseJP0vKEUnfrnW5f9xzocPh8Ovh8u7EZd5/dG+vcrQ1pt1T6zDx
u0iJZ9VSyAe58fFD+72wvr8Rmy0sAkZe0pH6q531VHB4gNq8E0/qChzbLSCey2pP+EzURiIGDRe3
57SM0xjqzT54+fgHvJ/ENuUmybCmq+Ne3dLR/vziOegP+IbJ9bApa4UqmfxzSGPdfpCr/6+fJpcK
MH8xQNC8uUfjo8PSzJZS5vgzzPQZnKTOchT8W0U906S+KXl9bGb4io5dIGZf0+1bBnhhKq8ee0i+
94td0BnbyFYfP7v3asXNZmL6CCLJVEQGu42fP6bL1Z0Rrzh9HqnFHS8UuotomCiOg67kYomlp1+r
WiOmA8vBvmjMbIxzkwyNj3/G315hsLHL0IltNsPjX4E5fTNLQcBCLbajbTWf20XzORgy/cTi+v57
YG3FQoZ1Fs8Ji8Tb+8WUVLRuzkG80AimRggLa4bog1MTyfuZyzUYkxj7cYGiyT66DJIR35w8UUYc
pafx4K3EdeKFp34VWoo0T3Nchs8E3aRG5Je1/pJ3uv9Q46F9UCk6Kzvtgx9JTeZjhAp7Bti7zlkT
prAD5Ymf+pdHT8mOrTkudJyNxw9EFDRg0LIUUVc5zq7wZj0MMrmc90U/nhhs23T9dqKAdsBzof+2
qS+P3/JIuq+x0KOg3zvVVwmYy7vMmrZgELd4Gghe3mCpSvz7sWW45GIzrRMXyPno7Rs3VjsoUE3x
xr0c/UKRmrHvK6qLPjk1Hw/j9+slbqnNnmYzRbCOHA3jsoT05kEriAg3qOqYLm2hotTuC6oH9cYQ
X8wuM3ceuRkYl6gi3c5zD/3o41/xlyFuWgGuQmiClskC+vaGtbwU0HAQGveGqC+XdvZ3FfCHE+Pm
b1eB7sOrZNrlv6MRTtJ4HtR5hsnWUWKHtA484GyZJ+7lnY+audBkrHAVlBrM70d7rDSYCIfG4QLc
uh9iQT7Xt4WaFClq6HrOqYjnO7lWNFN8f92bhglhgs5tRJPOuyx8oa4levCoQ8JEXJVI9SvM6MgS
h6CLwXDKi/9F2ZntOGptYfiJkJiHW8B2uea5uvsGdXdVmIfNDE9/PurqGFu2OoqiKEqCgc3ea61/
yjql8oVUCj/vASvOv4kT3xbNHWcFIztqirWSUIPLOSoRVu5qY1nboobXB//oBlzt31nnkLxVhkf0
ZnQqfFyHLx15bG8wSmUf12ZK7LmH/oQquHqQ6NSekl4P9+oc1U9pPZt7OPIgelLhXAiIVk8sCqjm
1uI5B9vc+va9+L/TpDJHeC04zHljm5oNrl7VfEfopA71PWgqX7Kj/2oCOWB/pfIOQ7f4ic1H/xzt
MV24HQp/Efgylzmy25Koq3pGd6lA8BC7oNc43WFejD2iHUDcJMviTQ+T2JVzkbyPE7G/51/fif1K
Wwj8yFoRvOCKcfhM2wLCEoYDKSZpWvwGomC/xCSAQd6ZZuDDVHo1wD8v1Lwn1gzaUxkBH6n3/Lla
8FnZwuwdOJBxvoAc0SnJbdMJ6Gp2JF+4FEGd3MFqRzZp5xk5fhPh17MsQF4y5qJEckcBi8U1FAwj
CVRhVNwTKYHEqS/BrhvUfxgZ5Gn6Gqezs5FDTTwVRHzA4ND8yekkkmeKmG80xprBL8h6fJ1NNB/A
ShncSWcWdb/RGksVOyS3yuILXWrGdYgRy281LZXflTlrf0rGSPlGaif1vodNLjGMN0xkvgHYHjKr
JsdNQyllACV1CH+LeCaoZMjw33ZxR5ce2wivfk/pnOweLan5Q0oL66ZMKwI9EBKRUCVmhna9LZR7
WNjECui9io+x1Yrqq8PDBg/OXC0JN5mspoZEK+GZXHWJ+dq1hvLRh2P1Q4OVLRZNajU9z3qmq3sh
RUz4rFxI1+1QAf6xiSXXjhNNACFAq8+ZHJo69oASROo6GpYgtm6WjIcyxbpjIw+z9YUMJquvRDiJ
u4juVfhQXKrAx0ag4ROyh4F4mzQPImIl8U1koKpJ1jYPcmhzTg4pyUM4DyvOdArmbAY5kgRpQanG
FgNe4wP5mgZx9VNDlIjTDNN9Z06ptm1J0viZV/zfEVWFyXsd5OHkA/nWv82SqC0yEMM02VjkQsYu
3oH8T51inFWfGq6+hYpkS34213LkknTRVl4ntWq8xf0foIAVtfgM61U/evbYzu1urkMoe/DG59JX
0KRc0yYHEyaBdv+mLINpT2JGQajDmFR7ohSs/DYf+/I6yEFdyRHQm08gl3n2BKnzmZ+2ZnTXd7FZ
biDKd3eZcCZ110B6glw2ytCNIXvaXxHAFe+TW7u1KlmtNnrWOazPMW0MKIE4rW3AgmTSVAaphCig
V6O+meTU/mQwM6bXtTrVqmeQ2OgbHRFCPizt0djY0jD/rMawG71W7ofYjxnlAc0XlNBuRKgXxsEj
TEggfJt542A44YPcThpERj3Ad5dVMAmvUpFdbErZzP7mvaCVF2VaSO48LI+6NJW+3Ulx2OYbJVXH
ajsjLhSbDttbcRUg4rLhODdLgqFwiIfLzYGIi64oe/NqZqwP+tUomN72dgQ3isWHjS+Oq9rN3ONs
7hM5Nf2qayXorw21anFrT83FljuqyBGAYZo5aL2VMXMlUehgdmTTGZ6IwnTeTf1Ym1fErpXVvd3B
Lt8BPZvpndpM1hu0X3z50zq2iv1c9fBmQ77YaZPU9vCCL2SoX3Ew6ZYb1/FwS2ax+dFzRv2OMDwm
xoBzEX5Tjgjbh2lJ7JQUmp324HQpflXxqIbIEuLwM27l4nWJ/xh8q1GM8lZvBvbGWu5YK4kJaLax
e1IWPbsOgj/6NLXvjZWqNnyQwfoS1GCgJX2TDgQnSEPp103Xhw+9zbjcBR7VyYnvAucnFMEAvkyf
PBrQV94k6vbnKB+ybS5jRrfwNBE8SXY2Q2MwyBdNurzWNqlshp8T4vU3WAfl+/kD6YScyGK6jVIW
wpGMz9CqtMsdKWHb7TKPbAUJ9UFDhihNWlqlOyOxSjB5ow1+k2OXm0zwWtiTYNU/sRY1r/F617td
qNZiV2QxT+fCTzs++i1sXDXMApapNqO3w8OyjOyuHjGPgifR6G8kexXyNa7FHSIKNflLgo/+d+iy
SoPo0XMmmCHxHeQhNaXu063VGIRGTvGRwYDrcFCJit/nf9+J0oR4CKAI0AwZvHgthQNamyylhyir
pEZS3KYThDU8AUIn8mciUdkyVFKAEbMGFuEXWpMp2MDhEwnbWDJar020/jdynPqx75tZuJEZxCpE
SVN9MPS+gIaAvS3cEVFlhWdLhu64liBrdSc5UbpvK9A0F0cFHMxEJ6rGP393xw/fRHgPFQBSAM3t
egRjEIxg5DMjEIQRtpfRZNznkpx+nr/KcWmCvG9ZgBpliYyA6fAVxxOrpx+5imSRjiBuQ9yuRLI9
f5ET+NrhVdYLCWh2iBWukrt/nt39T2/z9HThEpduZFVj1ZXV1eFyCUoHN/O/oN1tvnq3cF/Sbewj
ubpQSH47Bx7WWYf3tBpkmnaIOULLBSdv2Mx+61dedqftMbPxNb/YijvnXtlJz+nVeBVtieDdOrty
m22UDQHBG+RQbnE3XZEk5MsXKvbjhYMdhb40WdgusrOsSlylJZN40indKhSRG0v0nDSac0lqeOJ5
w5NCRccSdZgyrV5pQpZaFuHN5EFNqfdGa8jE+475Y1OVpX/+3R634IvnIaAJwkvkvtbqSadGQTOJ
sQ5c5RJGlzG0NP51LP9o9a6+S3KL7brDbORVSHU4XBl4LV942SeAyMXKxEbwyRCZNmg1JEwcpx0H
cyTsrlWrgZFGqt0VQdN/moPc3U/BgGFLn6tO5+nYQ/0tGhaGnyRKdp2FEEh8gtWjj5qCcaMNji3t
DSXtniOTGTgd7MKfT2tQjkuf3fKmV0sUjaZqQikBQrad1cfNbFF0owO4kC3Yp0oYzIutEUdOMm76
0vSYsOMCSuZ0Ose/kGwm2ynt1fzSrzhuSACGZGAVrLEYSa0tfroKA5wQAxcmKGlP5gUjDuFZuHmA
GhkNiKdKS0I+gEWoUpHZNdz8ah4HKoXIeqpDTf86v5xOIAL0Rji34C+sACytPQr7DEu9NMFmMkjk
ngSu1LnKmxKS9WD1fqiSlpBolbVXbCFv0iKeHtskGt8wu0ERo6TSg1UEGJYi+t+AIk1X9Fbp1lEC
cwdTRSemTpUvfADL3rV6j8zC+aQRHDCeWbsZKBJi3yFrC69PNX0xoGj3kEuQOZK88qqr2aUZx4kd
BPQabEjh+AHLXn3bfYfMMA/GzDOZB91Dlq2uRDuN/zxZg7qHnx6TVGwIrXWjSvKlCS5jE84wGZHj
q7RPAjy2Td+xTVAp8ubR9nTRmBiyz06gezN6y7fza+H4yWJwT3+KkyrIrLKm3M0WQX6gcgm8AQe7
YqW0N03WTu/GbGjXECPjC9c7gRDRCzOA+KYHQGxY7WVWrxVYEzJEFoli/3FmJ/lkb1OeREKXLaJM
vzOWhGcMYnq/TYxkT7jx4OupbRAUYvcqlLgpfdSx6duTA+d4eVeYF5xMv2cgh8sNNyP6/wU9ACVc
I8gOCUYSpG84j3WplI+JPczRJq8d86+pVYXq9nAuHmUlbX5pIMqOC28RjqCllfodBKehhhaoLVmo
0EbhFZaLCgtgRPwOszp8KrJI/Ko71F/YNhCNEaGUiy58LyfqDZjPbF28VQYv7NeHVc2U1I4aRgwy
m7SEElqgrKCwi2D0+UNrLvLKQekS14bN/tx0Q/iOn4JC1HWj93fOVJfjhfNj+WBWT1TlFzlLfQ9M
vp54EjvfJOOk4tkAQn7VonFC+tTqN6AUl9g5R/6OOgZny3zLhgOwFMXq4b2rWkxcSY1TYjMn5lYe
7fa6mM3sxbDS+EXB6qVzOWRJBlTyjoAYpXnINCO8aRSzurKKut8D9hf3qdMSH0Mm0l6SCB5SaMrS
C+3F0tisHspiVIDbKacD29uqTmkjiKAtTpTEcw/yT21sWtR7cntTJrhbWY0UIWXtqz1BHPqFFX7q
K6SUoGqwNRVjj/XB2MmBVs9amePj2FXKNjKcmF4V/g5RB3ZpPUSoAqBhJ3MLzdESzp8+6Yc3R+5J
VOihMNvIx4rmViKGPvJhEwh0WGTW4QkS1op2YTUf78YYM9KIaeBlFHTr3dhq+plIpTjzNIJybxlu
hL6p1Jdm/6feBhNRNkHDUBY60OGyIRuMgVmPDMgOy/6FWCTErgBun2M0mo9tIwhtGm29ZXwmqRec
ck60wJxpgKMYjWCgzdFzeG3LGLRRHzgJ5iYQO3re9iZB5+c1kYRkHHIQ7sBOGZCkyuJ+yBzoLG4S
aOJNL23+fQYlz0YT1Zdmxad+l4FrOOWetYz71/SzUHVqUMwy85ihJLqfI7p5KWfmLlbqaNDw1OSP
XpO8o5LfhplCobx2qZyOGyO3LYJz8wr5W9j8OyUdHgOfDcAJpwhf0OHTwg9MrdIIdcycdPNLzmBm
w/jQ2Kc2eOT54/HEvkUPgcfkwr9xcPo4vJQ5KRoWJ0HjlQ7GD3XV5T55X+ldOZiXao5vx8/D7QDr
Evt7zPCN+q/2rSjoePmR3npjlelEKvF5bhwg12QfKWF1j/6ahNc0qpBLSWUL1lObAZLNxtE+0qRm
blOSRPAq4AMTXCp30aNml6R8Q9CuC1+3pB61XTKTjGAl08eMuUBJ2kkOtdgiR8m6t/tWM7ctaNQv
GGnKB0YSzUeGIPJdkZS/ZLrJ70jc5F+12VwDhWbbuRdpv4EKnbx3IrY/5lbweQRtJsJdmViNvA2I
QHxqnEYml6iUYWy3gvXPcDVxZj9RligYKZMohqWqtwCwpDzqicR0gi9lQI+4SzNnZHMClevcBXpl
nlLkDoYcMobZDPaLdPawVG8ZAkNge4+DWhWoicLxTxDAd3YpGqeRmVE/fxgTOTWoXRFG8Z/HEudy
awIGo/Yb/8tU9pOdDhVnQslpZq9aaBIvdX4pLUtl9XrhW6ryYicK1+m7nf4/GAl9OaIonSEpjzPY
N52i+3rtDNsqNdQrvEJCJIRjc+GIObHROyqkO0jkqH9kvLgOF3A6jN3c1BRUDjFnWwOW/a2BLv1x
TmSTeS1Bmn6DcBKtg9RfDeBcfqxk3S7TcvWplh3StUWg70OUUXR2snBuCyZ5F/r1E9vMN8HdwlSa
yENl7SNJNmsudYzXPQvx+8aSialnRJlsCsx6f8Wh1d9DbLdRdQBAaBSmD6U0SbdZb467OVcjL1VK
EIPzr0s7/vQJgdDJbcDCjGHd+n11ULr1GL0fwuW2vlOicYnTQvVU+GMuZ1/Ip0fS4Mk2jLdJM1QF
qEYZqxtbKZTQs7uU9DlseMbIRSAfQ5jOYoxKnKpMXqN4sfqWZOLCqYfq5k5TemxNgqqWJF8xcLRA
ckwnCuypkaWmiy52luRGy/SQgk6xZ8eO9hnPA9LKOU2Th3oyg79NW3TdNnTM6QF3ZXENLln9FHw1
7YVJ04mFDL4GCZGOBfetNSqLWiTEV0U0nj4TryZKrf2kU1X8Og8JmgVuA9eKkgtfz9HbsBgQwzlZ
cEv+ds2ADJoYNjF+H16dSfk+sJLmGk1c7iEdv1SrHheQXADscAEs6QDZ9g+/Gc5VQBZ2F88u8Gra
BKMkPoExlNc4iJJfkk7uDVGL2LJjlTa8pAOxXi4zSuMuUmfls1aV/8y6I+tq0uZXQ1jTV2Q27RN4
wfxxfo0eRS6ARi+FEQOOpcqHUXj4S4mCNoxYEMcVNoYNNj4VODh1wzQYW10RU3ynJE5p+XRZwvGS
IoYwEajjANBJ3cZ8DEtFUpNzzNuJKwiH4YEcAnHh6/4mNB5sfBZdHv2tjOU+7mTy6kcWbVvx9jQE
xkwafo/Mjv8jSRjxk5OrwYdlzFjiWqM5/SV+L3nvZxljoUZtKHFw+7F1Up2RyHmZlQn0RsqQh3u5
r2AuDx3GhXv8IKndnaVD0522f4Bgji0QAzOrgaVSocvCziXtfUyHCFZQAThJ9pIgXO4crZz1C8v0
uPGyGNRB1+PV8zrgyxy+Ed1qC2tIR6Twfa7v+0SJbmWh69tc4MJUw6z1yRbrN52CvVbUASo46FZJ
UwdzvrA2jqZOyy+BDsYHusxp17TPlgNUywq2mKjLf9rAo65qNLtIla7DOFR2aj9u4fLsrakYfDHn
IG2Zc6HN+N64V6+e38CBB0MaqsH61QdsVGVjLb9BbYZ72AycNFGfyD9N7K2I1Q1zxYNFgt+YJYNB
hfixDLJCPAnkh8eFZeKTiDvvhyKwrpowku8cHWgywGnxth6MbhsTLI2DzTjuMsFgaAqY7QGyyejm
02zJua23kH3CTS5qVOxNK7Z2gfVAKbc4hpe2emPXdft+/sEf71TcKGgMPP+FgvZth/1/53ySIHpq
HIOipnGCVzxXqZHKztpmkyye//1S9LcsNFXDXspYVafYxqR1GyOK6HQgP4VE723VIrxGJFhenb/U
iVdJ88XoZRlicmfaquhuLWkKBfw5r2iNwE+7qfDlrCl3+E+rG9UIB9/AnUFzzSGAYkkl6AdovonG
4cMclMWdSyJ2BZzSQtWoJQY9gxRej9RBpOeW4kPVkFMiutf5xqPsJRvH8DmgmNq0KSB3k1Yhpql6
cqMafbkd07wDyO0Kea+Zk9gXBHrciqmsLpFJjgbIDN6XQ24pn2Brr1t0ZcL5kjFh7qXWZH7JUZEV
PoZH0qNVZfW7U8I08eBk9tIu41ZQ+zJMi6/okzHhHLIKIAkb+Y7aoJbUdpvOhvMUAUtX/jjo8lWl
2Kg5xWBFuVtCVXxX20r7e/7FHQ34uAPyaBhiLh8h3f7hhqQ5NPrREjgviIC9V7pgfBBJM/20Jofh
yBxf2ndOLH+uh58AOl5oU+vqAM0YUa99kHuy2gdkT49W4OmDiTGKkSfNhfbsyFseU1a60wU9psJF
o7zqmfRYB9tOpcJDLhds7bbpbsIult47nHpukObiS5miHnWJbbX8aTGNGeQIJ4lOqZGFFrayO/+0
dZ7m4Ya3ADUcyKwahm/r1jS3u0F1Uqwx48XTSQD776RI1S5c5dRt89WbwE8mKBcz8cOXSqREmuY9
wsRyqu1bLOLDt0kVmYeYKdojZDf8IM31+xIjsMdJz8GnicG8NUapx9RurH+ev+llCa1umt8BBoZS
EUBs7XTfzfEwYDyGZARbXHfoBqblY6Vum1p0V6LRnP/k0KFIOX/VE4/64KqrKg0ZRxrgIML358A5
gYQr+0M0ikuPWjt1cxQu+ENjiE4gyeGjbrMU3ikGKV7XaO91PoY/EkNEG4hRuhc4ccK2G1sfMSrD
l6adyETWy2KbUbCxxiblzY4C5QL399SNUwojbOJMZZWthkVS3Qul0CIgMwV+S2hKxpWBH/yFDf+4
c4Tzi+zUob6kf0SSf3jjFjHmatQ7cB9oEn80ud08R6oyvGMrHX6OwaT+VCu1zTYlQfc7NZ+R0+K6
wvlAiRa5jZZmz4mAnexmw6R81HprWZTEcXxJI3nicXwffpD9FyxlDeBHHftQYfGCQrA0rKic7MZM
hbE/v9pObGuMrrE/xtZb5W+Wb+D/TnV0ORPtIDSIycapaO7jaTNnCaxvsnj985c6dUOUj/Q5Ono5
VGyHl7JLh0huhz1kssL4tiBFlqMPD4CX85c5ltjSwn0DygzMqRLXxG4jjKvC0fHMGQnmeIFWtkSC
q1g7v0JVGfpt0jel7cV9NED768SIK1tpVZvMbGLJl7pKxHj/5YtvEoFYlSsQd+R+UJEB8+9fugbd
DzE8tGPtSFVK9AOOaKQZe+UMOxaMwrnB+eVSutWJN8yYk+EvmgHkWWuGeRmVqk2uKrFdSljgriY3
G03ScwExd770CZ969tgnM+8g8oB57xphqg0MdaIshzFRDXQDS8uS10rxUOTMe7NSwXVv1mbfLkrr
TtWILCQnXSLxVXceZhFKfif3VL+10z6NcL8ulO2nfh36P/ZyqD4aU8/VqapUkxMhnivw2ayDzp2h
mn6pc2j+WdJi7buJuszcJ3gO3FeJppebNiv6Z2J1AxwY+DQCDJJksslta8T8VkOcX7ho1pVLpIQT
H4qtwsrCsxEIBc7H4YdShnhmLewljzlFve9UdLOzdhG9P3EAUOHBWl62W2jgy7r5vy9fL4H4irGr
vUKu8W7M+RpGJ2h8lTQ+wIA49i2ssu6TsonuS3xoMW925ugnNrQfsyJpPuSj6tLefNzbwREg8BS9
KWuH5vrwN2FBWsNnBS3uS2t4qvQWjbss0v8wSJ63+jB1V7BFNlKSf7W00xt9dKrdwJBsc2ELWeqM
w5Mf6EqnDLGYW/NjVmcEppuFwBuWjIu4EM9ll5Q7ESTJzulVsW/xrv+jV5ns9nYSvSf9NMGCHz5T
W31SB/xvUEhj8KyQv6fhJLotbfRtIw3ZptVHddPNaXhhZz0uVICdsZ1BQQvjSzdW6xofWceoCt6i
JMGEbdne7jArdW4ybSR6CLndTsoG+wK4c7xKIX3wYXw/I6ZJqwJiGMLFXbgTjD/k9m4qDf0elo5+
qRI+rvMB9FTEwcyEdJXi+3BJtGHc22nf4KAUONmfqtXU5xL+0w+7GvR7vBPxp8BTzfltmhF2rcxU
VMUrDKykMHgJsnczaqM/DUr8e4FRE2TdZsSGkAQi6+P8mjnxO2lDaKeg3AHlrd9BmXWN1MqVoHpR
gqsMedhWinLtbSga7ReE9UuRNifqGJIwEPpSmBNVBOJ5+GDwd81iSmWa5CrPSF/uoVlzohDYlyn6
/MNW6xBmjqnmfyo9mR6JOLHmrWX0WrlhBptuGqHxD0rKnGRTR1F1XQdJ+mUrBsXA+UdzfAIthxts
TlpNmbN/VdUvWAs5pUycFZQLTFfD6D5sGVx0KbP5f78UKXBMb5E50a2tHkpvxF0SawxmeryBNtgQ
kmZgJ707meMlCO3EHsG+iVQIcJMXYK7KGbUxp1EvQSDaTs9gWc7qM3MD+8+sqeG15MgTbrq4SVNK
JZn0o+IVXtilTjxWaGtUbUs5ZfIjDhdA6MQZ5oEyhgpKLTZh0zt+oRep6+h9eKFKPHawsnBC5UK4
dlAq4ghweC27SKDr6Mu1grSwvQr+9VdRoyB0sS9vWzcdNSn3cI+enS2dsTFsLLah+arKTKzpJQk7
SZc6kzhXUzgSPrFgZJ6Z21Ho4TBXq/uQ4EBsq8NObJxQFYEvOUPwqzKxonZ7iPQOSQN0CBdW5omN
EwAYWBxCLgLhtWgolnKSJ8MACVY2jT/1SS73dj7gPInl8RN8Ebjtypi+nF+jJzZOsnigb1Klgpit
sxzskKFdNvMsIWEEm4pBo6slg3yhmzpR7HzbHSx8OGRm5H0cvrJRIYq9URwug9e2W+c4/7tyhAOk
hPvA7MZgr3v6TGPv6JW4rmQDaMVJ4g2+6jrkJLw84O/JbtvX1s7s01Bc2tmP168uL/wshbXFRGX9
AVnRMkPNkO8Imdh5HI9NB2ZlZcA7UhW410k0QO+P8sKUCYvQrO0UWoOCgaVAXWuqgRW6RZNZv3DH
xzaij6AARXL6fv5lHW/rOhw2ICiQCCLh1jijnengU5WMxohUg19mFiGTwNnEn0xMXN02M6Pd+Qse
g4Y0pvyJiwkbGTDI8ov+ry5L0fb0rURQaF4KbYMRkInJd9J7zaSlP9lAie2sgtreKIkuro1sHLZ1
Q8JhP2rhcyc35g2Q87+z28Aw0ewbzGRMwKr196/NdpSEnSq5NWAIASmNbf1Nqyj5GfDFfy2fl71B
XRUX21gvcwNWhyxeGE7l5TYIbKIIOMrAsONGCT40SKq4f5HhkFy3vcR5ff4JHm/MwGjsiJTQDFJ4
fYcPcBBNM8i1LMGo60nr6Jts8JR+kF4RPKpYAMiYscshaTdeECHMchWltrbnf8Lx0jY0Ey4HQ2VY
dkwoD39ChZst5TU+jk1Y/bYkR7lxOu3vMIr2Xz0OiC0yoY5yqMIIg5l6eCEpYhDBYuJC9RB4ipIm
IKUgEOdv53jHYtenHdGhVIGOrmXnUithIGrR52hpQMkgWvxHY0zX//Uq7ImsMISEy1a8FlMa0yDL
baOkntWUynahF24xkQwvNIHH98JswASG4rEs+MLqiQna4cWtnYzVtChuGP4J3yY8YHP+Xk7svmCC
lKxLdUBlbq+qg9bpZk0RAeLaIXXu4mocvkKGyuiXMH4Zusn4IE0ocRHYEvvb4d6WKV3vY1pKPV3U
M6bCSXCThYyZ8HKzLhznx8uTJkGBJ03TQAO4ztdiQ1aCIMtQkuriM0gzFTeyRntO7LT9deE5HHd0
y4SD0xW4zuCrXH2MGi6JbBap5JJs1W6VelZSN1HU5roz5nrTJiCKAC2G5pnyqPqBGTWvXVOH71gf
q/9sJ4FtAn0dIyjunUN/9U6SgqnAANzDwQZxQZfncW+qYXqhBD126eB+qcnZJlk9SHxWtxxK3RSk
ghyvQq3TN4fz3o1t8BUci2Gh6HLC4AGX+bTtu0+NxtHH36b/c/65H79hpvX0TPyBxBy3ucN9AU0y
QsYY7VmPE9k2mmgBmVl02NqLS0/1xIG1+O8Q9Uu5TVDrWsVBGB77bN5mng3lt/ONMmOCNsdZq9wQ
KQL3f4gM47+snK3YZU6l3yli4cQYlihmVyfhVYW51CekLkI6sS4cBieAa7ZGNi4ojYSja2tZfzS0
YRRoGa2QocetRwRRuUMPG73OiiH9xcoUD8msIxlgTNr+US8SEn4MwnTdBYv4Z7eHZdjHt6AuBGy8
flavhYiGLJLaNPeascvgpOn53sS8+l9Pn4VBiKaFsSL9ITypw5evcCcy/WiBCkOW/lRZXN6Ag89b
OzLkf91NuRREexsHXp3rrd89/qB6BdpUeM6gRX6faOGOjvyfJ8dY5+KmhYsjfE28QdTDGyoCKR6n
AevzMM6qq5EK3bNq2/LPfzNHdQMDdUZPDKD4cCGHrr7bOLPmES/g0svsYnwTaay9aVi2vltaI+/h
LptuaMr11YiZOWqGufz3t8YQeEmW5NOV+RGHNxkHvVMWJl0UFdYyOnUK1mlHlEqJFfD5Oz1qe3hf
9kIIXnD85cs9vBTksDySGtLkVLUklSd3C1UhzOkaujQ25Bdz9ZZVfTBNW9xceIHyN+sMn6TDyzUY
yDhVTyecIwt3OfwL3yTXdS/MwQbBnE1fTZN+h7ed5mk2oTYIveiJbMgMikPs2uImsLhb98/nH4Py
XVIc/zJQAigAAE7r08keOHRsQawH4wGCH4YOs2RPFrWsQ6hQB8cz0pEQiDHXwgd+gFl6E3zx31nN
HA7YXtM/4xCW4S6CJ/B7brXpBky62wlcUlQPRyAVIn5ecOSFlTHhLACUPsP+ceaWwyHL4RaHSvcM
ocJsEaUI2XghE6KDKoCBQe4xfiVAK1Km+jUK8D329HDQYRm0Aw7FVj1M+TXFJ8TPgg3YQ/bN2FEO
JaKW24Hkl03R6mnsRzzr+0ZyggSjkb656TCqSt2yxe7EjWbMHXaRSGb87GGpIsnuzfoeXMpO3AY7
9wHeaKdFXiBU6XdixcONE8HYQ20fayzSMCQQuxss6VdptsVHaAUqmXb19KOzGu0zTErpVyXHBjwB
zYhKt1NTC6mt0kn3BOBKWCroQ4XLM9WRuO0XjyG/6lvcf6mtsFFO5RkHJdgzibSf5SjejTreR7s8
NKOZlJIKRzu7rHAUIANO9qVGdX7lUMyx6c809UfVFLgkmkU73SLHyxNX64ygfShC5F+eqoQ65OdJ
qRB19sGgvutVknNzMbbtoWzipqDqgvSFBOwT6wAO7IdK1GrjjtQsr3CBVaTQo1y/1cWQF37ntCSO
wOetLR5tPQs/qBdkw1AmXKMax8L5ZJiq7n0movA1l+3I9pJKtECqrJLQt2GP4QaqzuN8PVdU2Bh3
FjmwQ8fBRtQAM3y/x5a1d1llpkESawZcRxAQQVVjUeGwR5+sjj4/vCz8FOHkZzI3I183U0/VDUfC
aTSldLClcgyCgiBmde+dk880+GFPlcmAOYXBPA7lJ51aN744cifeU9y/oAtCrpLIHNPJTq5TWfFa
pYGmHVNARfCstP6xIOoXDnc+YoeA83i4IKIRwSzkzeFWwfcUuWEwWG/YhySlp0WOfV/NdX+r8TQV
r7MYnhHToQ/jZuZdEXcr5oHXky1ZAyxGa3K7JLU3E47Bo9s1gr34/FZwaosyaBURBSD3o90/3KJg
Ac3AxjrWs3JlP5RFNr40jexcuMpxqcROaLPLUyEu9pDr0pAZgprLUYI8Zcg2yTBvA90h1ld+NUJj
axXGOxSc28SeMVBCfjURjOiKUH6o8/7CdOioPsQKipRZhEsAgjSPqy1ZUSu7HVSUP4E2BX/Q4DV+
Uc7NjTCD6UIrdPxoMVdjzmNjqcSh46wG+IMuhoyyb4kuraxdpWXBf1VjXcouPXEVZeloKHnRUwJm
H75A3ZkMqyGuw1PMNt0Oeqi/xnETXmi3Tzw2ahAKSkAPKGNraBlPcoJrKnx066BPSZao5y1BXIsp
u3WhcTpxPzCbQCmh2+EiurYVrDWQcYtoac+wOR/T2Jq2QQWp9fyyPybc8EbAQ+FDLAc0A6fDx9ah
rmmSmCRyPLJrUn0K+NneLKezvemCIqjwSBg7gdEJ3syulEzDh9DMofRGY0jImqhEt++0LusvfCgn
7p4CGSDQpKHA/m+FvzWRyHRsz7HsqAtzg5DP3qQKRjrn7/7EVdB+Q7OC/QI0sb75YB6TOkmBbJyQ
zAuGDxSYDokt569yPApYRJcQpzg0MWdl6HD4jGuLDKbMtCpq1mB4VFOCatxeY/vm+9M8MLRoMwGv
PhGDqaHeqMQWRNa4ZxDoPDWkzJZM1+cvJGxJwdmZJW/nf99x2ctTpktlIOIYIBnq4c/TE9ucu4y5
gyIQFnrxYvvNp8peH8f60zwa0xuMPwygLCSNOfDa/vz1T3xTjBTtxauCghRCzuH1U1U0JFgyBoZc
qF2VBdGtRFCNnpzh6vHPlwJYZ+TOxIwGaU0dNrrU7IdEqTz0VcQZYh6yYY6M+qy2Lo3MjqcAi8Ke
QS7YwkIgWzMsSXvNAnLV6SaSqdlH5Ky8J7MzvXWxEV2pmPw/dp2SPoVBGAMOq+YHPKwkubD2vl2N
DwtcfoUGTxm6g4NEdfVyI2AnOYjhwph4g8XXUzDLP6K0a/9k9sQ9I8qwWncQQ2Hf4Oqlved1Wuc3
MlAgLnDQ698nyVBf7MbMHrE5U2uP+FGB2Qqbreb2s8FcWmsj674ect3YzPMgf6btMGqkcobM50ne
yP+zg6FW/TIsI8llamheWL/H6wc7NKAOCniMpDlWD9dPm5hjpQQTpi54YPl0F7pXiET9gRbSvnCp
475pmefqqMBQmsCFXG1LhlxpyHSwWJ40LVava1mdbbdKSv3e1oDErpg/VBC6B0Nc8nM/ceVl8I46
hSEhYO/qymYtJkxJiOAZ1aF9LxIyQXRlbLaaJbRfapSOWz0Q/4x9wD4B2DRR0TPKPiLkERPSsHow
erXnBvAILwzjA2cu464J4pkSJr0kHP4eJB8s10UHw37PawT5cNbwbUpbIePUVnlpqoiXHNNP01PQ
ZWpbEdqdtp9CLaxJM9MkOHsOEj87rbIXyyk6dtM2ix7jIfgfc+eRHTmS5vmr1Kv1IBta9OuqBRwu
6EERJENv8BgKWhoAg+FOc4q52PwQWd0ddOfQJ2c1y0gmae4mP/EXJBRNq6HOVZLbvPOGyo7gQ5jd
Zu5RyL0yxq771oi6f0h51fSoctLsM75GAXqmmHW8FVCVMWqsfX3CNEobSRu0vNy2SVMU13NcuFqI
YWIHrWls+z7sfK0yImDAhhaR6dg/NU+J+pDjmIy9dCfQxu16ZAizpVCfeq330qhd8ng8zAnhSVhz
S41/9ZZD5JyjTmsRDA2ZxXpgfmsg9Q6yI+gl4eC1CHFNaWyEY4DFsA29IHr9Ql2frufrBXh0jeng
63D6TvunCSQpX8+mkRK2V94UJmS3VWurx9ozGQ4rZgreg2fexk2Bst/rY5+93pRJUMJFbRQSK72J
k3cDppYGNmRB9IS+yBFx3m7DL1h/vk7/9m3+9+RH8/bPLyP++R/8+1vTAuVL0uHkn/+8a3/Uj0P/
48dw89T+x/qr//W/Pv/Ff95k33DYbH4Op//Xs1/i7/9r/OhpeHr2D3JylL7uxx+9evghxnL4NQCf
dP0//29/+Lcfv/7KO9X++MffsXOoh/WvJVlT//1fP7r6/o+/E5X/NuHr3//XD2+fKn5v0zdP37Kn
s9/48SQGfjn4g8gJfhZQP+qqbLW//03++PUT6w8CqjWkAirAqqwyljVZd/qPv9vuH9Bl+CnhPoAz
Y21JiwZbFX5k/kGgy1tpcAGsLWHz7//5zZ+t0X+v2d/qsXrbZPUg+O3n21JHAn8tSnouItV0LU+1
OEYHaiEalylFFiznGlerQRz2+oXw0Tq5lH8NsxLrmQI6omR0zw9aKU2sPmL0UrFtGh9cU+gfOlfH
nz3jzD/gl5U9pK2LobJVYwxfDzXkXpUoLqi8s6p97mPyjqOUp39MBY9XqOrJR9VOrZ7YLuIvb5za
rd6lhSqrN4UD/zlEfsS5DeSU4glb4zgSNuOcAzMzJ1+GdHC1z1VsGI+yzCCcFTjw7ZX0QASl1RA8
Zg30Rzrpjh5h3Zi/obxRYD8lCv+OuxWFo9+2y78W5fdFWFPm3+6GdXaI6oAn2RxQ6ELrIv12DdED
qR0Qn1Sd4mXTI1/rLf6jXb9PHDbdv52s/u8DrQf9tYFOlmFJeSykYCCEGT+qFtfT0g9dC/K0tLaG
GYSQUY4DKlOvD3uy+nwvQg6U3NDRBzMKDu7590uwgULzRYftpYivpiaQW8r7+BLHXryzMUYnvh+8
C5feWTtjHZXmAdV9Wpe8kCe3XgeSOA7kHIeLNQYrez/bFqVXbygGmm+7ohJ1KJB43MnCXKKUTu1+
VnYblZyYC7nwrwj2t3k34d6AcSV7pGburTICzydAVLUDjmfW8ABuHFjuY+rcUII05zCz5s4KM7o6
VP6ANd/6SSJn/FnL6qbLcic7JFMZ4Ok9jPo1OIgBZG3cq49ZI+MHym7jvTY2gTq2vYGXI9gTHFFt
qNFqb+ejaonXXSwVB3/1zhtlibd03zgfZs2aZFhZWAbx8nrO1/W60Xd6ZRhTaPW2q3DxzNVDm0w0
LGYE/ni+paMduySn9tY4gtrkVOrzNnBE/oVMWO8uvJfrVjydMlJa+sG00wnLT8I4x/VI59SIKjGl
ffiabvdBxZr62s4XJb/P2L7r8iCSQ+xGwYLQ8WSsCnaqm5DbI0hjIHQRDL678cU4XGNSnL2lRYQg
g4faA0q/+q1WaO22Krv+3smBbfVIN4Npk9p47Vhpc1T41m4b8pNoLmza1q+fpJOb4tdG8leWAygl
6hCnxTcfT7dCNRj7qlqT+yoPoIiLBT+lptXbB4itstm+PuKZ7BuTA9kBHiNZGnG8bz3fuzgClUUH
Tm4jkGe6c0rP/xGbVT19UW2f1CFlOOS/Oz0tD7CdAz2UbhH728wR45PVW8X7YZXW2UxajPb+gnlM
KKFUO8jHVtP7zEP9ip9Z+SWBkJN3bZ2o1esEHRWKT1w+J6U0HW16tdgsKVXzxxbuKw/AtI7++uyc
3Wz0JldgAE1yEldIds8nRyGM76LtGfN1amJjLcUGxOifBnC39/Cy5Mb38kto4rN8me/GwaCFDL6E
dpGzbpLfnguH8oJmjhWm9yAnYaIgJZDvnaBbiQvN2H62W7XQO+lLKUFbixlXLepvCmSPpx5f//4v
TDPUYvtXlYCKyGknzlbT6jPWoO9rJRA/B2vZ0UuPL+3BF4fBIwj6B9wyLvPn37hySsSznBZryWXS
r0q3aLZFAfl7k1qxV4RZYttfJjmXV7EJghdFJ3hxU1Gl3yhAZrdN6WMOO8JNgGSMhOj/wxQQxIGY
MEj8TgFMqsGFMbWwvezKdEBQWdeuiHaSvz4KuR5qlnBvjfVJez4DbdKj5R/0WpjkxvDWa2QV0tWx
Pr7+XU6TFHbWisHh1OicGfv0rHsQm4xlZp4NK612miuKfTcY1SHurOV2dovkYNmjCQPCi69eH3ld
wZPrnhCUZBYKAbCTUwKhiXuyg7AwcuyoaiIt1aScWPabdp/bKojQRWluwEFpnzwlZcapTvL71z/B
WfFx/fKwY6GRIsEEev5kk4mk00fbX18cmVFs1DC573NglYvfO3eANtyrth+SvRit6Som7jjGfdxe
FYY7R0vpDUcDltuNkyBQPvg0ci/cNC/c/GT6fEYLxAL4/pPQDb1pSMSZnwCf7o27wnXH+wTg19rM
XKZrvzTafvf6hLy0GdauBxcbodTZWzPXc2bVFkom3LMVRFaxvLERFP9aw9EHP2eJKAOteqOErz69
PvILtyq2D8QclKtWx7OTyztIRr1yGnrNFprCUdlbbMhWTlGQ2H0WFsIFC4wozbu/PCobkPoN2IwV
EXTy0KHD3U/lvAosad1PXwLwUjKOV+q+LlD7MLKRmtK0VPvXhz2r5LCmiDTQu0RrBm7ILxWa365z
FImnzm+6ZDOUGE2w5xpxEFpnGnvXrbtjUjexA8dTb7UtDUjjiHi/NR2tatR+qmG16qaguCSHDs+I
n5lJOfKA25FvbJKiMvFUoxhOAzJQy1dEfxbzEIydiBEvAYhE9djuyi2Z2SJ3Run77/zErqZQzEQ/
B8MeHXUlzIp2/Fwtot4Iy+2bNwIzcWenmqw6WAmxZ4TKtPve9GcLL1rN9G5zOdpqb/aipI9d5+4Y
Dt5YKzhTZQq2fS6CPmwkiuaH12fyjOexziQq3YCFiLZXk6nnl6QVaOXo6AsnODCHNzFqJvCeIGAR
+SbxbkzqcZNXhR5lUymv42JWlHwy8yYIcvugCnT+fDW2V3lqBbfdoJt3kyXJMl//kC88ZdzeELZA
/MPSOb3IFToJop4A85t67X6nTSSRReimCz2xF65TkGw8FAA16NKeRs920M+KhSfuSlvyDdgDqJZJ
F3wd7p9Z5MeNujZWyGfkQ5HfZIWnX8j5Xvye4HMA24JQpaX5fC0G+E6ZUpQA3VwzPhmmEpscQcoL
8JyXlpx8aoVTwVFeO2DPhyGLq3SS5wRD09q6hsejbWjRVjvljKhgqKoNrhp6oHvH7LOd383ZW1Ms
wVWbFWZB572vP6QNd3WuL/omMFI7CVV+sZlyfpNyvhGjXus4XCynvVAV6EU2YA2OlyBSCAPM7S1A
hPxj28jkdlGBQbU2/zgPunvhVT1rWq5IZ6r9POqMvNYfn09PalsTGQ9hQ0mfbF+aCQ4drpR7v9WS
Q7Mgg4CjvfeTso9FNTIRxwE83LUraanHmAtdsmU73xR8HBhHvF9rYH7KKkXWCfZ33REraf4UVQ3I
hbQeLrYRz3f/Chxw1nt1RbWftXIE+tSelIB2U3PYWoXE961X6HClQq/3mjCMK03JB0nSj0+uTuu4
zyU2ftjCRxDgGntXQijH2hgHStIep5KbOU+/mt7i7esusylr2/6FE3ue7/KZf2Wf0FBQqj5582SR
Vc0wUCKQsvlq8wa0qGLT+XQRHb4US5y/r9R5TX3N58zVcvMkmEwqu8FXmvlZYrKTcenLbJOX1vtO
6e77rFk5yY5yv75+8b24F3Hjgy0KQxjbq9P4qqL01s+QDcwu1Y90Syb0iAqdHmZtNp8STcOmIM0w
rtfIqFaHObsOLeFPiLvNGUwXx20vQDLPY6q1JkObE6EmiyNyElPVVjODyCK6mBukCjVcTxtKQnax
sfsGq2WZzfGFmOpMV5gDaVMFoidGRYib+eRAWqlLgSBg6s1asx5GOaOZsIyL8o6VkM2wn1rERkMk
rmkbNVhgI4NHai4PSRZDxkZnAc3LtPQHesCmM5cRnLds77lLOn/C7wasMDSbIb8LOozBdhDmK7T5
HTc1Ljy1L9xo9E0oy1AwobXwy97st5gF3R7DK0a+hjcZ8h6hvvzQ+CoImxKv4qa3yxszHnP0GEz7
ouDLeqU/TxW4Qah9/KqmM4knV76bNwG8RU/DzWJMH7JFOD8yUUGGGPIKVXxEJjPtHg9jcY1xuOP8
0C25vCt6HyRg4ljdpdx0PZhnHweJBuTlyZx4hp5fscpBg6SdYHyMdp29k13uRJR6gzjED2n61ILw
FjCcVf6+k2Le5E5AgBa3CFldOF4vfA5oUEjk+tDCAaye7KxMtXrpJrhXi8RYPo8YBLgwQ0zjJps0
sewJg+J6W7uF/QYiWVruC18m2bHBhecSifWFW35FbFH2XWV5yCBOZkSLEfz0soRytt2FbBD0ElVy
KT154cJ0TZJVuqD4xrANn49S+xjg+EiKhtILkjZ0ujzlxCDaHmoNwtqvz+6Lg1FUogCxEhLtk8iy
rtxgoP9Ic7KZGmx+cv9pqKtPEkOkD6+P9MLkUfRk1qBf8HCfIm0KFKodI1lPFsJmVyl4Vbx3yuxC
RfpM/597CEruSsrFJgOm0slu8SBEKxvJXIJyNwv7dkHVZcjK5Sqh9/TkIqlpXmEuFEQKN/cVe5u3
YaIl3005jtBMh/LJHw3KayCmf1ZZgjeUjo/7hj9mrW52ZgZiFEG3x78+OZQ/LLJDD37VKQCGSqPj
K/yR8YH3jW02BMiJ6a194XJ74VlYxVkpeIKqoiBwErqWVUcVJGEUjWb5RqzExcwUxnurSXErL0Zx
6VF44UYDV73aotMcg4dy8vZ3aaEJguN1dyG7XujT8tk0UwzTFoG1UT8nYYYVwTU8biw4rWFADTh1
UUWbsafOMKeM2iJbrkZqkKFT+NXBFX6y6/zeDANS5qtGs64RRkSsOx9EfyECf2m/Yn0CCZMNSwv9
ZCOZSzMbrRdrYUMGRZraZwdN6X8VGbluV5qoPDQrNwWlj+eHPR16bXRKcl2Ql86xX5wUfBcyEa9v
r5dOOWQvimw+9dyzV23ButqWaH0i2B8HUT+72Dq1gbXKBFS4Xf71wYDTryoL9P5Qgnn+lebF0ase
Pm7YYlV4neH9edUI6kt2kwQX0oCX1ohzjkgItwpvxMkaIcQEbAlYerg4/hDCgRdXJWCP+9e/0AtR
5WplAVmMpHPt2jz/QkWqvB5qrRZOmTdsSAL6XbMMdJbFwyzQzJuyS2/v+feiacOZAQ0H8BNh+Ocj
OrSlWiCVySYhyw0Le27vnEGbL+zw810BjAgtz1/QTzLZk7jVQM2XigfP2TSiUKlrXow54GJ4W8NL
k/3rc/jSNwIERx8YnBbPzMlNMOYojWkgLzargEYEYqYLE7CGFy64F6JQqnpwLiHRsNmR4Hg+cYVK
VdbEuKfEk9C+9ahGhnB1kiM2pfIw5nYWirzsH/QiyW8R+G/Dkhb1JnCWIGodpAWcHH2Z3NPQM8xd
qCf9+K2QdfA4A6y4sc0l/0CiFV/ChL+wEDCVadxDS13bHyeBXzk1VlYFbDCBewQpZEPfxRtkQMs2
Nj+/vhDnm5liAsA1lDiI1f3TK9l2Ykomxgrt0z2Y0TXNQKW51aa2+nl9CfvkMfPlcIn1dibnC9zj
2bgn3xFuxDg3DVsaj8B46/TWU9626KIaOfZaVe7va6m/n8TsGKGnBvcumIqnqghAvirMBnfTAGdW
FbJ5en06/qxCPg9z+WB/MvHoZNPUeb5lKlfRdg5Q4XX1tGvvhVo07b3eLmV5pOri5I9LPWHuYSaJ
8RODz6zf9FnsgjLsh7y9d9qpDjZ9r+m3tYvM5S5PR4QqqPHiPQtmxj6w8CXZtbT1D+vF24QytsS0
mSbU7YiXA2cbAB9Um0ZfDDPMaBBYod/Gubbx/QIMbC6CvjhOCKc5kT4sMOiBGMLqcJbFyKNhLix9
QwVM/1GC0HugaE7Ou0g53lPDyoGcJH39bWqMTLwZRmd1UnRaG/Wb2ZqdDZ9SYRQp2d7XpUctlFd3
7e0OjVnLENSI+mi58BW3QW9gVZzES9MzT2b7htJipzag/cHVFEshv80m5nlwcca55xcD59qLi8TB
vpvSFDJjQfrBQ5OA8zd2iwxdJEM+dP2KOXVkG+BHjfJ0usn0GUknCQ2hCNvRML4OmlF/DShe1sRr
KZSsgjlZIn1ONUAPmma/o1GcEMtMfbI1fOk5myqYoVwJQmca+jVuinBM7e9CtKUZzc5kH5N4ahAi
c6ZpX7c1rrWG3noh1cO+QGvaK4D1iWH51llj+9GlUGEvzLCMa8cii++a+8kkdsVPysIf3Kgsr9o5
dY7KqZn3gw32oMdKEP0fnzIMTaEQencr95mf2ngbZGlq7dM+Kx8qmc+fBDiOT7Oq7q1uzK/6zO2N
rR9X/Y9OmMa3Yuqaj3GgLW+R42sKeGeD892XM9BajTJX8xanoBaFMNtq88iCuQWWARaCARpOqRnv
bcuhiZ4kwztjGsH4lp4wPlAZsZZj7qS+tS29HMviCuvxNnLqSu3BE5ZyJ1OFa485DdgoVlNrvvU4
u/d674JNzwxf+zhkyv+Wtz30/9pP0keL3wUQPAtI63osbRfmUiu/CIN6ORQyTX9fdnl14wxoZ2wq
c0YBq+gNqzqOtjeyz/xkMFixPnHDyXHjR3ieponpSmJcS8wKyjCf9eF2Uln5tcgreVva3vC16PFj
v0INJL/qIOOFSz27bE7DEI9NnqdG2PVZ5oTUalVC3WE2cFZvem/ruKOJUbDVtOnONWbd3eo4cOfb
AJjaqm0Tg/7HIhl9EXvIQEvKro2f7HnBvrOqbLAoi4KivtFxS0WYpE33M4Jbbhh4i/PoTFoyUA52
UfQd/VEkkT37fbmf/WT+XlsaiJIOdYNoaXVE1xqjrrJwLob2Q1nldROVnYAUrtHD/Dp6uKti8pf1
46ZFUHrZiApNgz1WuDjRtDKo++3sZqp6k+kdl0oXgJE9aJNTrIdQYZvRiyYLK0NZb/i8mKmCJpt+
FoZXvzNGck+IeI4cN0j0yCN0F8+LFjOVkP9klf1oAkNihKJr8Se3ThqEGv0c32EZB1/0pp4+Yc1S
sm4LxfCQ0hcUJQpvXcH51Q1nowdjdaeV1Vrxok75Di3d5dO4FivG3jUErrp1E6xme2UapbgNf9A7
ic3ulDribgGODr1xcczP3pTGbzOubHSvRTY+UCJYEORJAPzUwEhUmHV4Pu1BL3QAky1lT8fOt7OW
Je8NDD+NOrirRVN+G4SRTpHMF7l12hwWXZJp8n7pM+drN5XiTpfwXsLWnvSvshtLb9UdKnRK552e
UyVtW7yysuLn2Dv6R5XrJgbHtkjugXvhw6gBCHFRS5UOU9z6+hI2zeLakUnP5kEir9wieYX0PDJy
wjvOLa5Dkd3ZMBbHIXYjvEg7+SbWxmqO9Dwr3yWW7Pw9FS/7nWEOQ4JYUpE/6LhZfSV9o8oex7b/
hCVu8TFT4/Bom9O8HHQctWEXepzulUg/fETOOf51AVVc6eje9x7+3iEy41ih+pYW/2wgdXwcvMQq
Hl1rKT9xcwf+tY6cnhuWbdt8G9y4SA+4VnRzOElVKjBe5Xu/RE991+k8VnjyZtNjr9Ow25K80nLp
1Jhob7ROxXgTL6kBN1NaJYr304gAtms0SoVoaE7XGfzVa5ws0xuti/UnYcCFDxNZqu8wLZMaWiQl
6avAQXpvY9m1i0ZAkAZf8N9BsxL4R/8m5dEuj86E9lkR5Ab04doyb4cSKmY4OJYwDibGEdwcVlzc
iRFoWQTwCAwZXkg4uaRUMHOwRtylUW4qFMbBhxMPFZqCDo14v6DHknnBEwPEFt+8EOku9Qej2Xq9
lb6X/tKb+1iY+z7H6aW0kvSYSA6c0noankWcoxE5IvqHy/WI8lWE8PekDom/aLfChee5EY6dfFts
VYlosaV5a8S9YSDz3zcHETtgBLS0lt/sxbZwpOSubGgoBGvDU+9nfxsnmi03md/jn+e1djwhjTX6
X108ZD6Ubhv010HSLNuiysos1Lsq/YTehI3rt2ujyt1Xtn6PrC116iWBtL8fBovWJZdD4l5B4Da/
ZBY6j6GGq/UYKkN5b2fDoE076zF/T6u7FL2G2MPDuZ0bLWp1rbnDASHINtnsDPoeH26ZHEZjCj4B
2k8AVmQCuQ+FQB+4136+4WrW4Y5RDI5vy9qoogqnmwATJhNAvHBq+w4WqsK0GdK4DBPgchgxtfri
hkWxjH4U43JRwWMdunjX2VqWh1CZJwMFNL8cr2NW7rvTe/IzVU0bJ+089h4Df8mnsOzzEl5511VP
xIRAcisZCDb4ZOtTaDjSelJzWYEmJObTsI+YddzUvTUqzTWfmzceA7OlDpqbt64YgzstH4aHNk7T
Wxfx0rs0NTx1rAWn11RAfgkHjPmhr/sgCecppwLvT+AecUUU6gvBHxkIfvdmHsW67NHmMrJigvk6
Kx163STuE1Wanwvsv7m0FlXYiNO73m2Jc8AmsEdJzzvVI+Rqg5+5cLWn0aT9qS8qdcBK4qcFMiox
kM+sk3pnZlKfdpalDExUezlsYfQCg4FuYe48OtjdQ4G/uNy0reks95yPtN3MQxI3m4ZzWIZFovmf
pSrS8oiXRV2+KbExnEI/G1X+BjGBHkRLqZc9tgZlXlwVjm7fjIg/GRtk/0ZnoxlU00ITHEJ/44zd
am7QVUW17XAvtyJMluthb2pq9PeeWWftcfbzgjhBz/tkp8W6sypv9jbwqFENOKSP8/uy1/JHfGmC
edvTdcDWW2i2E3qI57zXG2Sj0Rl0JgyjjALqdzcESbGdnbxQ0TgFxUewU9Ci46DRPziVl7xzmrky
j6Y3p8dm9owlcooWk/kiUITZbJW3vVcQYlmxnx8Cw5L50Z9GeVNTQSOPREanxB7bGutIwnkYwmn2
ynErXOFZyN51wXTFbp8PdeF7VWQFM/taOZp3Xcy6UW0RQau867JBijQkrhoJX1ItQGhfiuDBqDzp
7xo1xd+naUi83TKXSYldjGPWB3N0wD3XjZ/+nLw85rMRrNzgjqHfOrG5rIMDd4hS6ZvfeD3nDxwm
B39GIOX3DR48VEza6m1rpGl81Zpx/1lvg/oOLHcRbytddvtGTgXoBnzQCKtbY5o3iTa426Tt84xM
vkxvbXscyJ1bXVXX/TJqyXbRY6PftsOM7aDb5CKyJUFBqCvHXHalUJ7Y9W5VQAkDveZwwsYi39gQ
OEYsCFQ+btu4njc9tTnXCYuxrPG+kunyAYB9d2uQ7sxbIhSK/dC0GoxcgYzRjJBp0W59vYxxejWm
rgtjo0PZAtyDrdARV/yV/5EsfYHEIOifxiHECgkVkVsaJg1BAIIT80IJ9KXUnsY4BFMTmxIYps+z
SwX2qu6rHnslx0z3rVaIH15Rx1As7SQNL+Sy/K2zTHYlddObwDL0FIHhWDFRrTXw/HQNdg1TICIp
cvGz1kwnNPXKvJA7vwAsgxm2oraAMq1I2pMyldWBNWhtijo2FgWhPkz1EC7aEmDGVs7f47SS71yn
5uoxqu59ofntXacCezs6JvmTxgEPkUPTxk2p4XJSoA10STn2pWKHC96c4iqIEURTns8+IEq9cQVC
XwpfGDBOabmEwZyj9Tj52tuhBRsx1o26sObrmp6sA5k9SKtVwZgS6EldzUt4ldjJjGo14xttNpA4
KYYcZUPkz3fCg0eX+da4bLpmvqQ8dT421bUVSQrnC77naUXUTIK48GvG7pdc0QST/kFMlfgszPqJ
aDR+u3okhELTLlEhXuiCMzLGpCvrBsDXqQxQUZaBmkzJ7lNOC0h/+D6mNmUNlYIg9I2YY+87V3GS
NF9BsCI0o0/iWLZz/MN15/RCafN84REpBBVCC40uOO3D5ws/ZxoOSPh2803leCQJqo6WHndbTEqs
NER3/hPd8/zCuq+76fm6A5UFskPrFiArxr7PB9V6IyiXBainleTWEeoL6cJCNNSgJXXND8r96+f9
hfPHfKNNTb8abAV1l5MB9WycuxbopNCaZtcMcBQTG3PYZSbm5GVzYwOBEpv3krYtVctCg28cAv1M
HwK9q3cLoN6jMY+AmewsSDfStImNX/+QL0wKjyEbA8gKHYFTEKDMJ79NzTkhFGndUBYUzwHipLm1
0zvj++tjvQAgh86B4BpgQ5CH+mnrQWp6Wc21Bxtraho8QdBY2jRzMCwbS6IhjeqIhyjPENjJx3GZ
tWRvpWiehGhX1P72wmdZV/v5bmBhqN8j4AlcH5rO88UBk+e4yYpFyYLEGa5rDRtEQrXFvJUlpI0o
Hnxv5xcuAKWa5wc5UcskzIKY4X/XND1oLizECxVYH54l7QQcZwFB/+KJ/wZtyCxfawcF32HK0cDs
ysUG3E640S6Ff1+lDeXuKm33SdP5BOmLisrR6nbdGE+HPs+nzxOVwe3Yijh6fabOd8j6uWhLAaGC
DnOKze7NObDUwA7Jy6qM5kXokOkUTKrE1w7l0l0CKp5fkUBh6UVANwEWS9f1+cIM2qR3bEia6rX0
PypaWGE2DKIIh2BNEBJFrJ0XGButwsvywiqsf/xkV4ARglHAlnBpL66T8dsicPPAOw6WZNN1TRkN
Ey4nkpzvwuZ7YUrZepwFGDU4YJzh8lw3X4wVo5iSQL4rgF6/7fHv2+G0Ia780lWX6DvnYQ7v3Oq0
TpuMEs9pV6GgaAHMiYd27PrkzkHcKKrz2tvYAxC117fLC0N59OEgia4MOP3U1X2qzN4YVtpOWo5L
tAxi9Q+mXLh08Xzpgl2fiZPVgomKzQkXH82/Xxfwb6uVeDDVphRZo3lOqzfuWLcfU7sqW/qNNfr6
UzLLMNakuK4CTT/IxfxpTlkTAcnUN+1APXn0muZo90Ayu1FbttRv4p07ojNFHuvJI94Sl7SDX5we
/CuBCoNQpQX7fINNwQxoNOE0UcnKf2D2LndCjc49Sk3L1esrcX6j0LBmrbGpoJDtndnwTTDsCoTy
UgI4Ta/u+rEQPtpf3fw9x7AZkwx3Kj9jqpr3x3y20TNDHSudnjrECoZtv/RdtfErkGORRTPDvG/T
IAkOr3/GX8iJZ0sIngJJSoTPCIvhep1EAtagi7jUl3Sz0DJUH5NsRoxLQvsINiV17DlKtEmVe9eo
U7kfZhN5DvBGAmxx4cXR7Dn6DLPd7cGBcMfvurZroAgieoOjPGc5xr5GaLdu3tGum6VKmk2Flnkc
mhCZ2nBGQUceK8fqb8YqEwV2Ism8FYmezlfaGOu0JDTg2reCnoV54aD8eu1OvjqkorUvzgwgzXhy
18QIGxeUvIgFCTb3Uuu0OSp1v/hCJcJqosUfkf2nmugVUaHsst3xtK5ee56jbiAEgSLvsgZnYwyh
vUcxern1paT98GhlufqG0zKlxDywlwZBTZY+JAobv+RVw5fXMQNG3GrOUkGfMUv/KlqGaiaMWxQ4
oFAg3nPS9sfFoSyIgtONppPw4U7qbdpeyQsgyvPwClwBWZvlEMwTTZ5qFjJTfmbEAxDSMW6v82oM
5r2olUijsrL7fbb42vJe9XFN4TurqwNIPBQXsrFtoqml10nFzgm0KJkHeNzUPWJzO/lzvlyAPJ09
KeASsOPkBUXbAA3t9ee/XVIuhW9jpsG38Yx83iejWFAA7PQLT8pLowRcg9hQEdQA4Ho+ChUSJ+ew
UlJKvYQKOaCCzbTkWXth155duaD7kcxBIhVcx5pGPR9HW1nWAsHajWzbFBVW1whRGsE1uBrqZp8n
M+Lma+8I+VRbHHsnK5zd61fGWXzAJ2A+IXSDksJ652R3Sb2erG7hE9hmo+2ErTehB0PtevDmZKKg
N8xbBOGDvUnb8O3rQ5+92wz9S0iDUWFJn3ILkOLvRwy86bTKbtlI2Co3q0HAA5eOcY/wSLV5fbwX
FnXNjb2VdoVKwqksVcwpB3dL6WVoC/1qLu3vCob+hRX1zkdZKd9kRCuncw3Mny9pTH4+lGpCV8qt
nI8FRetilwY2tf2eqCHd5qJICtqVKQydTB/rabuou0G1kHAllabuDWW16a7JxPhNw8hrCG1F39gb
7WY8THVdoibvYouupSP3QCOotgtTLg8A3czb0vMGb2fKzMMPfWksEU580i/IBQXadiyKyY4WzhTu
04aGenqni4oUyfGa8a5RrdaHSGrqdP9rTXvEWjaPf/il1U0H6DZusquQOQq2tGnjKsQc0S6jQgMu
EA02ZkVbytAIzwRFktg7HvqZNIyX6qMZQ8qOeuqs9zadpuZdQ3as3sxmsYBPn6eh284VbPDNIObS
COt2wGOKLrf4tADZMqIUIdE5ytO0mZjRsTH3Q7EERBSL1dxpWuwNyERiihAJDst9AhgLCsRcxu9y
zDOeROu2AAn0XIrPLe3oK8drhywkJ0SL+9fu+pduyds/n5oToZSTf/6f1VCeKai8qq7y/6VuCtfW
f+lTnOmmHEZQFf/rf1JO+1OF5U+pFX7lT+EU0/yD1APpKUgDPgnZb8Ip7h/wC/nv5Cfkygii/bdw
iv8HtQWePcirPj9YSxr/KZzi/OFR6aDQARkHGg74oRPpjD9X5WXhFKpiK+Tlt8BhpSKjvbTqWqwj
+afaKQ0F27EOAoyefe0LUbXRlY9pvAwHuqnOwTJXq8Ch0ne+oGlpxreTk+oHr0LxNPdSa4f4s7Mp
qEhHeVG9j2nE7dA9p+7n5WCYpdTDuG4sxLZpyFKItW5ayxwOreM+rcq/b73ca4/ugnTo0DR+6JTu
Z0y/v0/evhrjp16Y+DK2PmaosPveUhfpqMPH1sbs6/SNmWnatsVigl6nP/9v6s5jR3ImzbJPxAa1
2FK49hAeOjZEpChqGs2o+fRzvKuBqWpg0OjlLP5dZv7hHqTZJ+49NzhRKGdPSyaYdw+OuYe6dBww
IoQoop8cLfgu15bNb7chU1wuGjkvIVm22j53QSGko6HtJk2zrot759RqUrFVbjcRpz6s8LpOm32u
99VtcTOKxDEo/deMNjrRaSYTSQ/0vkx+erAc4gdjqy+Y+CtkxGaMoFh/7TSzwUAotNfOR/4Fmkq2
XDnZ9FH1VMr1fUfK7MCxDv6oSJH2vawOFznq27HzAu115E/cv85umNlq5GSj64OjJ+2ypcALkHue
C42QaWieRh4ZOu84270sXknsauKM9eNyXzGKT2C++9YTWpJz4H1v7F93eGiyPixKW+tDd/KqFzub
bEiuYhv7ZPTZkqx6mQWJxgeFZJ8W2gXVcR+mU92sxOQVRZIO/OrswmWP7inqtWg0ECaFnW9AThs9
82NalxFH4tocW1WsBz1tf1ur9VfU23UoNjepoU3+g5ki4/9cI2EMTYe8ztt2NrpnIztgFm8AUQAm
E/IO/6iGlt3cCEHey8f1czXy/rxQ2v5oo342nCbcumWAHd5b+02i0vFX+4VivT32k/NbStLRNO1r
YelseukvUWWPldr27aIfGqO5qcDjA9QDv1WmA08jgaJ/+9y1QyU2da9BCGrNcjvG6LbQFRgxiQJd
4srpbJZ+vR+NJnjiRoh9hAqLo5I1PQRcSJesAwHkG5qMW0f9wvl12FpL/1kCzabozFXGtNrE7lJM
enukbApYMrKyhlVvru+rOfLPWXoFmcFs6wtaR5XolXzuZY1iYe7811X2zfOyovVuJ+QJBgEoB3jQ
00OgcBNQEljMCz2ErG6+nqsW5dOS7ZG3mke2r1lSQmJLajhzb+y0iWxwhuIydkwslNTTo9vX2dFM
a/9z0oR1nSeBQqYcuynSh+6NzKYvDyJyuNwRJDhYMnwjk+vFBDBokSQzu7TLz25uBFgWaeyD0vLj
BtdqhEH6baI3fGBrmZF8yKKwum+7xEDA+mI5xcWT02+SQ7lPV8XPlZZrHo2rzlHR6wz5hI2OlXYu
HApSDINaR1cmDJ1QQ+FeU4hrt8bR5ovT07Jjq20vVR64X/iNXlCreFEvypcib09aZ+khoOggsgLi
rqxhym9zDTjJAxh9pGQAERzsARoiBxnWMK1MWn44T3kRW4vnnv1xllcydXmHX4RqggTlSQ80FkWH
TZrhVpqhqeEgqSZT3zl+Jh5TqV9GfXb3DDaXo7V53q3A3RXej+lTx9nPM2hniVM13lUOfR0WLuds
pqFjqJJ5Bmk5+QdI39fAKPbSb/dQ/zkh3Onot9Y1HXjf+vk3BhcLETNGZ3QhYTNmW4qfZYpbL784
3XOu2WMY9CrZxqBKCB/xooUp5SVVTszu+K/0GWnycU7TqpooaOcsZq3SwcBmu6ujQGy6pngO2s0B
a12xKyb6Z7e4FkzpJfOQllTzk9MU5QEwUPfq6Cop2iUuKurtXCFsG5v31SYUQrG4rRzn1E51srXG
12ro0OJ970wzZUe6ANyDBSs4sprXmdS5xWt+L3LCttWHo3Qa9seYBtrST8yZnC2dpRuJAb69Imzz
3pa25Z/3Cy1hgcPvoCqXSIx9zvffXs1+LqAP1unBdjY3stY/kKXmvU7I3p6XbjkU1vYxTaPJ7eBk
8bzK8cMJmphYvclBK9PPPMTB9FQqRAbZmGEpH7qknIYiGTYnUgA9TnnKMtKrG6RmXRMi63xYWcwP
VqY9GWgDnlIJmr8jNbWBmOWn+bkyBD+YXsVeXzxpafc1W0vBhjVfE9eUxaeToZOzi4YPyekTeeiO
TK/JQnPk4bH6YXp0NTKE81XGtOwJm2zrgRmxBR3M2q5IaJb3KZPDocYq489ltXfIrOPx0Mc4N7vx
xKQ8Mci7rMbLCgs0LAFsqjD3O2OfroEZ5pJIpY4rGOL74T5mJ0C3+5z61Qy1oXtpeuWfWroLdFnc
m3g/0uOsin4vxiblDFdzXJftc9u3CWOt4ZRZ7b4RfX0g+E0/DSBvXgfjgQCBOR63Cd1UvaFgsEs9
EVi0L335tfloOVc99bywFMPNGsiOTlH4xGrQgKtVecxDaBw8qQdPY4U7EQof6We2bx9qjpBIZGaw
Q1AJMo6P4O5xE6cS+DA6FUfLSv42YgfLb+gXxitAqfYR0PubVRZ7yx0Safeg01k3hyJ/DLLmjzK9
mAAY7o08/V3zXSAHGr7QdfFny2XG5QgizN2K9FNq03zLfC6+tNQdEvFWY78F+XIhSpKt6uTK71yo
CfDuptLEoxArkpLjhgFOcWi2zIryuUOdJ3ialmzccax/zHLYrYOxXwvtvHXlZak+s4YLs/wMhvrB
dWo2sT0MAbF3ypKXLbduTMDgIHwsYn1pS+c5q34FDUqZoCZNCqi+0mKjugYpkbDWsRLjpzlyuU59
PA3iEcPVQTYTdh0YdLlEoASkn3PRGm7YTvSTbJmpQ8INC8Js3TL7INp+Qsrk3uSUD4d8ZtvhK+tJ
MLckADbRJktPBpIKkqLbW3OwE259sovPVTq7UQ/UHt7+T7XUj3pvxnVnvtBHfXZ6fnLs8aEf7Ecl
5NPAA7PNBXowFYi4x3OUYN5TSTqLOWSLftQoWwlOXIs4ndiOASnJHgDXH7YOiQ+Lw0j375kKTfvt
V0im88L/1qrZTPqex8UfuB4mAdJF8q4tmJsQAnOTiXCq+jRJrcw5ltI1D3PV7qtW/9pkd3caGFuU
LumT9LTiYLutEY9aSpLBYr/g97CiSl/HxLMKeesU/5Yru+x3oanvPJ+IIzBrbmxVOWdnFO0+GMnp
8No1cnOVkpicX5tV+5sH3lU5Mw8X0mxLqj9rHlxXZOPBksfBkO+qO7xWWnZiFaqPrPuP5Un1ScHG
v6FHWSfj4g5G0ZZ8/ayNgd9jOTWfPGjknWvdR13ND6Pv/m5H/aWhjXlg6/aX6qw7CexUn7Cxnht9
4KdCXTUTJ+FqL3ZjPPuEsO0yc0ofjX6+ydy4MRvdKw6DXqz3L9Hajc7S7lf+Rwddz8QPu6ryBfPv
cizKvyNqUrPxd+k6tNetpurB3RGNNjoq3c6bqz9VpIR0XfBIEioEhK2RN96pJ7+p/6ARToSNk1Vo
jX6c0BgmZBghGJpMy44Vq9WLlfYzRlcAxlLPzqLvqy1EZvwyaH6uYz5b1zfUfN4vbOB+lIu5uqT4
MuP7pB3RNagmV/pDnE8th7mQY2wwGWCMYNUIg1UbBlVRAKF0H/V1WxOU8ZQYWX7ET9hdyIU1H+iU
RoAs1deYpjdmkcVXqvKLx00/dFOQ5B1VuJvX8twYPUnCfqWQy/AzGoIxqEBn/YOg2Tw0M0sfEji0
o/CRMoYGMJqwvFv+vHKWZ9DmrxoRBzIE4tGczaCezgUxYzh+BNGdyhlPYu7Uy5Jv/eOUFm7I+LV5
1VY0y64nCcrLGr4ONqzBkdtSQokOsl3BfAlkpRYkiD2LkRSZ4Nvvimw3ZKaIes70/TbbIpqasoc1
Sc4jUkkRM5seTyQT1aG0zR84OMGflfdjQmlW3tqaCWYpSaFfvAH2mp5/5X5lgW7KjCNb+PbUiBEN
auaN6khtbbzZeYYUDmkxD2mgfpvpJHdVv55bEFN12FZG8KZG7uEp0NzI1gfvBDQmj4XfrInvb2vo
NdNKHm0g3lGRgRybpeM9YlqHaDIb3qHyevswunMTTrCmtYNvGmk0D+vHvC5GnKHCrPlW6/GxDDqU
ntXylUMtbmOJDQNvmlzlFfZA+qgqZG2q9tb9ykmZDJ22XbFeBrGxdXK/9pv1zVDI3I3uMJ+Mu1Aw
8m1O4lqakDxUhv6yQgw5uXM8MGvajW0vT30QaKdgoiuGAvLmGZX+MU+mETlw8983yu13jMrsPTY8
rpzuzd7wGVijlBsjkeNG0FEbboBJpX5O5djHRtsiqvPS/loD8YwX/FuPMjAx9Xml+sdkDXMkg8q8
KmvYF0Z7W4KPus01MxwafB5C/Bh5kyaVJzVu8tQ8mHdM49bK30Hb23vWJEEXpms6hx0Ot72nL9al
XJ00cnvDfkK2/0VCrPMmJkNFhMLWBJQs2cdq3qXYjtteUoSZ+zTvFHFMmnOtcvlaKuduyrCdI5vX
hqe1+Roanq9ULfFKtN3Jrcc6NHtKeTJd/bN5fyMh9rxXRlc9j5a+IEiojBg905OVIZpC+xjPVtNe
hOcsV7rz5UlORpAMY/s5OX26n1BwXbqpGmJigjaOo2w+eyx2LuWcllPSVE4Km28r0SKu20ONcpx7
llq/1/CDcINsebAgBzXth9lQ6ac/CnmY8EgkxZQ6u0Bw5eiz5x08GsPI83JiT12yc3E6njSDz5JO
JAZNLNWPBFG4z1YWrAcyJ9N9oFVAXVu5OZ+mDNZnAKzmjULN+WX5anhY9LEYKQKt+VFypnMS5fYf
rcU7YTXTMbM6mUh2R8+N+zuX8Bm6J1BpvzP2W408mvKWiyHy3YM1tL9W7vRTs+HcCUTXHAKvl7uA
YTll50yKSSAd7bk2hRNmTFrfUeEVsSaz9jdP5MIgQWmHBj3sRRuL2NbK7VYSsvTJF1+eF8ur/tqp
vQARAvDiV0H9CruDg7VEoC317dUENwNRI13e88YIPtt5oG+ZTfm1TEV7XFOr/FY2atItSA2OnUkt
ZKN7jTisoxFXAjL9NMr6jyDvtogG1pw9x5KxVZEa11EnyVR4KJR9i7z7O080tN1sOA+5lZmJ62u6
sR/IXIWosdjabaGopa/DhPRp25lWUf/X41e2SCa3ub6IW+u24qniM+5rQdkYQVOrLqtlz/hRWmk8
4vfSj4XVoCFdfdnkNOe5cTWXzvpwi7J5WOo7zQDti0ZSXW3nKmrndH4Zl3beYov/JV4n6T7ohVG/
a51hHxtD225N39OZGl7dHZXlCxaUOXCxfEYPEM5SeE/2Vjl/0zFnL0hJzCXmizKa+8plTO6U3tmz
nWIvTHir6BVyP6YRNX9ByiRjakm1XUUwzYFzqUscqVnxamwezYKgZSqRk8+eGE55phH5pwNEr84u
9j0tooUPfmXB9tQQKPUmKnqLppX92VQpIxtaq5BrLvAYkjkS8rvno3mXK121gcFtb6b+DzFSx2kM
RKSPQue0bxu4JhmKshFeu1WL7pp15XIElHRaShqmUju3ufWqlBHZ0lxDgHi7gXZkzPr0GVRvd7Dv
XlvZij4ieJLOfcM2GigVr/62V/a1a/CnF+QHmqn5zKc4QvX9tF0Pp4mdlKOfx6Mrj77CuICzzJ0+
5TxFpWfsm2COxhTmauGHw/yQUbreVt/rYwfigkMWBPAXgDBc6+T8lpFT1Fwxc9GaMf6NJlHsTPTl
neSQZ8iXsdnMO5xXr7beJIVMJxZEh7n+W/VcaJM9h27h3pytF690htM9j+xOnRbcde4cTb6DOW20
CkYjk9zObu66p4AwjKgoy52vZ7/nLP9rGSvosKI6OKszR2gwCDsz8eMUdv3O9AJTHoPFsEyBBwb+
uneWot07fnBudZ9eMXfOvuX89vt7TTcVOVHkfkAFr6MPoPW0uROece9ZESmcf1eT4tuDtXbjBk68
bl0iA0vhwUMsiZKEeYfJxDK3Eadb9WNzP/AcdOU4bcoVkrdBrJdLnac7/o/VVXFRmgA6+6QJsPL4
2AcXVdehuCP/uzQe4aOumXNz2M2UjFCamTizov9jLt7j5htX8rDiosXMZFfW2SjKR8JBxxeAde6O
h/QH7osV3p9JgbuM/+X6ILKV/oQgbdLIeDJadlvW3x5msbnubBiO1DDkXbn+ktSWSJjAv9iOSAhQ
5gZyzkuQfXv+QcKV2CSSIy943bT7fMw/GzMWFaQAIO5C5XXnzZ/KGLPeW9o5N6kZGYFf7EYH7dEy
rf0olh89r65ZyacezIV2wE3sdfl2ifOidtgttccF3zyU6UXl8Hf6Ij3NtbpRrT5UNoNiUbtl0qb+
lyycOd7W+7me3aZ2xCZUkIfQpeZxXUUe4kmOixlHoGlvKPe1fVuyTKvQPIakQRuhUNI+cvO/l1Cn
UqaP8bTAZQDeu2xxVptHg96fPjEWuiNCmryA5RV1o7NgB8XlxRNJrPbknRjXkJKnPI4gBbxfa6vD
kA0nl2REhocQA4eO+DCNnSXuxtUXh9lrL67eHFbriekjpf+87DrBjZJiZ1vnFrsYXw1zsOFUY/ZG
kd+FAyrcqJ7b5aDWLoQwwxQLrUfEAPBp9utdXw28b+gKhilAAMGsjWHZccrAqGnzDUPonuiBOHN/
5tmn2VMpF3rwx0PiaZVIoevqb6dShvb2Nlz11tSfVb9OsZd3HK9yqqBuESqJzYhcCtssDl2K3Azi
VxfSC/3U5sirc48fFdrVbTj06gUr1TTFmFxTVBfsSE+5lDFi6i+l3g0fTV8QPMLDimQR7DyJ02ca
q90G6BMnnGW/pMUlKPxYTGAmZzuNIU4Fs4G38aMz/qJy+KFAn8PekCrBFv9UtVZ6zJzlTI4rL70c
t/PCptRL9admkNfSYezKQf+r1ZdHupBjM88f/aIu+voRmP2tlWjqmDKhbespC8A0fJRFuc9pVdyO
X0qHLKRO1akYBy7dRXvTzCsBVOw10Pzr4xlIZug3iLtgQpk67NnmslbtUSv8A7nI2Vnx5xZ3OjTZ
uhPTXlMXmykVJZB98onMTOs3pg5hlb7J+WFyOU+87cUwR+b8w64I9hNT0W7A5rsSn8eIZdG9KG38
KwuVMB/PpfzgIAqpOLAFsdTA8+GpW0E9uthzvLrYnjfryXXeMHhGhvnlrL+q/o1lC60ezSC3QY+b
UWzLWRHx6HW73v/sdY0du4F4YmDVwR0xtA+DxsQN3UzVcqLRTX4sANwiX9TnTR+9sCuC5bW3Vyse
yR1JTHY1UW36rxOr8127mDfbG9er7BVdiIlLZxv+2gu0LRDCtjk+1jR4uwBP88nu2DRQvcRa7htn
kc6vXdc/SAIVlSzuz3PLLysPGlrGAWydJ7aLjV3uDj6Oy9E75DpNKEtr3Bv+c7nZbuICmev4DHR3
q5udTWP8xh2Nwl5To3e1GiyfpK8d/MFZLwyz7PrZqoe/XEDMPjzqGDsfL8gJsVhW93N8WP3HtByW
PV4XpPkVYw8OXvYZn6jFJ9JEtv4ZOICntQ/EFYQ1ZtGozy33sSAb5kigBwPc8cWumA27NDVScnEs
mxFvafY5DPZ68WZnR2XNtg5uVbeGgeN6IKTExTSfNsU9a+6rolpJ7VmCHcqQOTEW7zVHAktg2Fkv
9ceue5/VxHy7ea00D0PjEJM144etbpzm0t7NDfu1dvvPkam5ZqdizuaDU/vpjkF4eWi3jDyHvHcf
bH1xj9XQXQvdYZTbxbme3zrGuAxZUJcEbfDc4Pamk3EW/i6FmMa8Xbfw0aQNE6UAgb24+5r1ii1H
j2maCXJZX7P0XJrOeKinNaMLSSXWMKGejcD7LIusOPY9ERCGKrDEokE8FR7AHb4FEpg77xrI5tgU
AvfaTlokTqKo+yX4a6Fj1vpe32oZO+Z8a5XXJgrrwG1Jc33fefnZ9qvEyn09zpw+mbKWrq5ry1gI
+zjZ9XGSOHnsPI06u39nkv06DEhPxd3Jc8/ICVko1NESTMRv+VRLmNJ0Kg1/HB4yqujX1SUNFGcQ
hanX3JYy+Glme2+YE7Zwv9jD0ftYa+2B2cIb2TIHbE0Ho/OfN6Jj40EfGWEFE+N+57Tl/rNFnTf2
LG+RNYf5YBVJI4e3RpIwgiIksrbBZhpMPHQDVOZq9IOZOPY8Jfhr/5FTU4db6avDJqpf+ZpSMjpc
XlNFoYVi5wdslrfJZw85EjMI3jB9vQLvfvNpHTXm8XvAbow9IFbtaO4xrEvn2CA2xOlq55Hq5EsK
gRgJl7/Vp5506H3Q579rn91efgfbcC1m+svm58d2Yy8vyD+N9JUHkKhPsi144FMR61l10Ty01DQH
LBUarc1P7lSemLmlu1lM636SWI4ByNVRZlt7sW1R7ir+zIqGzx3nYyGkFm31pr9ljW+Ey+w+AN+l
1MFSGt1bFizZOPVb8BMTy1cMqPcdnHzm2i1CgsaKCAivu5ft/LcDJRmOMO2itLKM3dZnZaRIdEqy
1VEPVW09FuU8EHzJY6wGvzkOqmtOmbQ4grpljNNRkbvUW97BNYbvNN+6HRMMM55Vmsda3+wWzXjh
fXxSBbMbBls5pRYRxnIbWPZujMZSvVo+4RlgqJvXmdZNyfNc6+UfV9kQcWWuThshu/gyR5uR3mru
CsBfuP50Jym2scChls9HuTj9UXPxKgVtU0WiUvdarzTAPZRjdDc7xday9BjwkD/oBdPYERBoojJS
0JbiQ2so8JDP740JEYJpzXXkKmINBr/7zNghPZn0H7HPdOrmL3abMEcqI1PWWjxD7L5am80CQ0xk
VJV3fFNQvqyjeiW37asGyL6z1RZcqBMhuQzswgvcd2Rs3gWJunsVdMRYhNVZA+tyxEpXvoGE9S/9
2DlHNTLgRhrGyHnVn8g8Cx62rgaiarb7IhjEnwHf4GExlX4xZRb8Wude+xBVu3wWersBcxpXBqEZ
64BGfhta69L7bA+dmz+uuXnTgGQwpeUH8IGxvizSmpmGssJAeBq2i8SNbQR/qs6K82BqE89U+LiH
hkqoqAI0C9QPDcU5ZvqSY8Su4Wh45uzessI248br3lw4Jzi3feQGuJ+TfvG3Q9YG6+uwAOrywee+
YW+9NoZefLNVIbIbV2hoYD1uXL5Dciz2U1F0Rw/8ZEQEJFZVpC2pVxATguuTqRRYlsZKUB02x3xY
jVhhITmKvNwh9qruY7CrSGv1CGnlJ3X6OkELwYnWb2YfzTmVBE6JPg46dQr0y5rpPwPjhFwzdhr6
0cFq78Mq3h4E+osZjqNlYXF3XnodMJqoa3HA4W/9Uyj6v9Jj/X+ntLp7fP7fSqtjX/+0f/5bRNX9
r/xTaaUZJFHZjgVaDYsinehdUfnPjCrG3Aiq0DyiwfIZeOgeOtD/Cqly3f9wSaDDN0FuChL6Oz+1
/2dIlWv9h4mRCTkwQltkwc7/Rmr1nwjN/yu0gpiK2guzEmYcmyEeJsV/V0ZOE5ubsbDzZKxT/DYl
UNOmA7EzbAwOUsV8UPX4I80FRKo+LP0+T1NqVB8ExdBk92SndY6NlVHIrJcDAURzl9BBpJ/lWnq3
KmAjOlfYQINGGyK1gh0Y7cHZW9o9v7HzUBAMNS9PRd2qd92cTCrAuOEw589bkrV7aQNDcAM9rnuz
vJSYfSPRkTRUYo2Jg22hpWnn/KPdcPUGGwsY0wdI8y+/0P8SEf5rtNN/Y3rdvyTPxqaPieoOWEbe
9u9fkkPo1eK1fBR83PKhAF4xghgp6yMj1fRtHr35rfJteUTZkj0wAhd/+gl4V9jAjGK1xRyB624w
taetKe23LEu7N723/KfS8LQf0U/Nt9Yr52ep2v8J7mf8uw3x/qMHsAsR5cFDB6T637HQxiZmUsd9
Le5Xyz+jAiiL0BxKcfaN0nkNRmu7rVtbfgAXgiYBaPJxJmx1BNBbqXe3Vve6QTrXzXDHQ7V0ap/l
i/aoZ032P/mS+CL5Gv/tWbwn7cLvvf9HDmtw/yz/KiMviQctxtmNXTtreTwGw9K+DShKzR/PJRDi
CQiekFdzxEr6cPe8mztzYvV3rLtZsa0tIF8li2+7wdOQ1jVsCY0MKPqIsS/y7wa1nPGQe5pZvbVa
0KOWIO/6Agh49CMJ76U4Wgvjg0M5zbZ8XdLURLdlTNT2zVq4PqHr9O1aLDN2bCec+Zt/XMuMp23t
pjGNu9YvnYvVGwzg8mJtnY869QA7WCMwxdJbBpT6o99j319y8WLmQr81rY5Oac71NBHavB3nTTPs
F/wUvnEw7NxfEzwr5XYgK0q82VsZvNjbalEvlGr7KlpN/M36bnpByDNws/hkzFdbPu6yWh4o7dI4
7cl4DLdc8v6wNs6fc9Ymv4QhRzNcpQo+lN3qx8ByMxQGs2XjR07HH2a2BMGkvv6XpBCBcjfPGkZ7
rlT9eexrdbWnVn4WWzcf1OBsaTLNuftWDX52KdzZNg8DG+HnWi/820Kk+c0ZBLvbdlSfrnSGMz2u
e2gXK/89sZybI8+qts+Nsd7DahUIKzFdfOvBwh4WnFR20hYgH5wttGN5nb+whe6et80FaO2ytTzQ
kw6P3VCmJ07R7Vx0Kn905t68J8ojUMAiUouI/ND1odaMejeuRnn1rL656gibHhoKeDQ6qHYomr1G
vTE5c85eZi7Mq1wV695IPMXktmcAI8GlTAvbiVky9SfPL7cv0XbmzQUONsaEfzrnYvQWRrWrOSAP
CuQeFUvBYnltRtRlg713OW5PXZ6PaC21tntPVSWASqSNJIVLl92SMJrWFEgaIdxnInrdD8oB69Ah
0zqPNEsIWXT/Z1ZifpyE4T95cG76HazSNT+nA5PAW6364iU3iKruqGmv5RyML7PX659DOW1aXLZ9
zmS+ndh7a5l5WDxFBQIgZgyJABbvG4fBu3ALRfe/+ObfbSqDIAYdPu513i6EKRV2t5CZkw7UvSnk
Ts/99GcR0jyJUmPWLXqjPk9gS/diMOSuW615uCg7HW6tnS52OMBlIdl5rQ6F26J8C0gbibrZa+Yk
mHo/OPTgqe1j22kwWZbWry/Sc9QHR9saD0qJI3RHaESpbpzVtJnAyqqNpNMCNFk0II5x49SiN2On
3ng5A1tUxDfZBfk/WD+OFnKlPmVJuzlKe0yxi/fxgNPhKhYru4nRmc4r1RDyyW3JEi01yn84qD2A
O4msuRJu58RD35vPk/LW7xyfzS/B72Ff9nnzW2q9mbRea3AZLWCGrKpiQ9ct5FWP2qJ+D4FX/ZLW
kj0bzFXs3cpXeILuYj3g4gD3m+p1d6CJTx+H0hfXXnbrY7e6/k5Ku71kuSq/kSUV8q7XYoa2YPI/
saan+3ON7hdzbl4JJ5/XcufMy/aZQns8QASpmcW3OrO9ukYKoLCsrwzOCPr2pWO9Op4zvG0Fzivq
+LpIpjabzmouOzTWc/oqJMk7bAhT7dTm7sBQuu+fB5H6D6xKhx+A/v6lZhX5hw1Xd+DMS9nWbfV3
4bka7c6Ee4HDpfmWU8c4d0R74e3nsg2mQ22ACY5ttB3yQMPRJZrfw4xB9S2S3O1gxbH3Kp7cPk+x
ycFoO6YFFsAD9/78VgRGq0eVMTV8wYICxAW5ySLfcH5cQ+pv8zxQ95tSdy5yKtL9MDjyZFdOcZ5z
Ey5KOnRrJFl7mSChsKaxELXY+tuguI66u8gXfkM+i84COXFoYvCsd+s2pbd6Y0GEO6eJZd1Cbxhz
8cqWa7lMZqY9tzTLc0jemg9NK2XqLabxV9G2QRcv+O9PNBNeaE6oljnyDaTAQzYes6zWHjmF+uG8
sawn2o51/1emTHvXl5o3R5Uo7JM2Z92uNZXFa5lVDGHsodWSnri9h05jyE4Iy/weDEiLTQh4rKjT
ObvqKpNujMN4eiztCjmpKkq1Nxckq3Fvt9XL4jQ2DmzcGPvRyhqM6oNrHhv9/7B3Hkt2I1uW/aGH
Z1AOMb1ahLoMxeAEFkEB6QAc7pBf3+syq7uSfGVMq3lPMtOCybgCgPvxc/Zeu0r57MppUSE03rUv
4XvTvcP2+Sj5xGg1ha8Zm+XyorzW0NoY3PAJFl7ItthgJ3U8yC+NKxPkv4rtqO3QKM22KDn3ZeXd
opr2VWQpCnl2vfo5TxMGCsJphkNoRuuCOkYfe64x9RJwuNfAx++UBU56hHbDYb6iL+A6XXrJ50BG
dGes6DCRLr5VSjjHqXbrT2Z2yXy0++rOeKN+rIbY++66IZQwUZXt2rKt+XtsJTUZqMxqNV+9iHad
b0FoTersIVsqZwdXMD45sHjms515llgZFt9NtYTpbQqJ6maxPH02caI/MVuiysDNlREKFyBPNA6W
9XWilVNvdWYXuySMkeBk02QF27IV+V3hmWpP+F9/C0HI31qiy+9U19RnOkHejVfClheect31aE3m
ycucYDkTh5fcLqpyTiVJB09k7iQ07/MufQq9ZZwZQzI30SGStdEbEJNE/vjNpNbS3LRiDADlJHWc
MbiuxU5WS/fQjoR11D1V00aVibfVyM/ksS08n0D6Ed/oSU8SdgqcIH2wpAWmwCRtY695/lmGljou
nzo7D3dhkPvnOZrcl65hcO4xbz8kvulerRCn+xFIfo5SUKK4Dlnbq3WuSvlk+9o6ToU9pLvBgWrL
f/a3LRviLjKpY5PHUPSvXrQgD0KZTGA2PB9Yaj0b8kSqEruF1VS3UxP6j64U+Ylpe3suF6yvq5m+
C4MUDvPnAPnnNqRKOs5S+LgqrqOCuEbcDsJn+TpSFDyVrd1+SewU8woDp+hoheW4zSipcVBHfnNi
x5gObRVbI7LzbDllLgvwVqIY+USoVQJtrhXbUTlil7cipZe3eAe+VmyrgMGdV9UF/kPLu9uaxEUD
ihg+SEjaSsObnN31AUe8tbdyxzriYIj3HlPTHV2l4Y63Xj22vT9NO4nP80cM8GkH60E9RsJqdoST
+jedKvPbckj6L2WqvRuD3OfeZ4e+awbqY1AOeuAFyEjdu6M7fMs7pz03MQrDxsOtWgllJFqwBDWg
Y8dnlRQTHXtHOJuhLnOG1TkNoYQQjXuyntMPpzZkeDp1s/Pb0rp1yppiArUAPEEnajQzqzAXuE2j
/HMYWc2DmyOSS8hLwXaS5NgKEocznSCatgfYw1IA/jk8tKVW58Uz5S3zeP9Q+017ZPDXnefZLb9a
wRxuUUc2JyvwETNYsHCfNHzUCKphJW1y1536zm7YMk23BF9IlFne6D4Owbnwvag9uA0C5cka0h9d
1ut7N2Oskxd9dXvtwL4ExZTeeFHWPvuTsU++tufDsAQ0j23W4H2YIhcNTarPvpHLESCaDUxoQJtS
5k2keNyt4VY1VrLtJhD2Z+ZFecdDPM37vrWnT2A9wo9CF2GxK+yx+iDmvb3vZ8vZNpQG8EnD6evU
TeHeE017rhoLq+fSNAkE+iHvKJby7D2l7eOvoyIc3kqr6G76Unm7IQ7jeU0cvXqzE5QNtm034VrJ
uDxOje+fbYvOLamJ/n3VSQZ1SJh6qKVVuQ7ElahWjr7M7havih/sbCiHzSwzr6CmTnl23dDc9ikH
6R2xo+olmyPm8QvC1ggMqr3VtV14N73okMODEXsMiqh4BdnG6sJczf6wUH8dRaa+S49Pb5bE/pSn
fXw3lrqAkRu6+SnXvjlB3dOXpFU5k2+1PFZLa31oBRRwGydtGm2Cvpq8E2BL+40Ut7g+NA2TlUcC
P1BQoMf4Eti9unF7oIz4YSd5wR/ujE9R29v3/pDQ2O+k7PBo66j4amFFaW+XRsZfm9FieISWLzz7
Veg1dwi41U1BKUeTsxHR2R7zbN/7GaP2GmXUu6jmKdkSizYce1uZH4kO+/eiGvVZ59PwVvPwOiiG
w8A+ZDOjBGM4VnEEnR6bkFuXwW8kP0jXHk9uk3YPTubIJ9Sg9Y+APudZjp38hKJPYquhLXLJGNGd
o5FLsbV8KyLJx4rMcZxn6e/bXnisBm7wOIUzaWNB5E9flN0QQiJmmsNhkKTHkaNpc1e4FKibFEYi
WNdOZjX0CA65Kx25g7+e6pgDvUbWsk7xlp/GBrEW8263upm7Tk6HwrWGL3WAKUpyZnCuwsLoC+mf
7d5p4+Z72C7159yam7veJfAYhbbb3OfQSnYxf/slCdh46OgE2ltLY1cnA0QI7NGIpsQpI3VxA1mE
e3rcyaHHKirWsw7rD48I5Qe/QyLo4cu6QGuevoEvbJ+KSbvPppwWtU5Se8AjA+lT76Midn7kqZc9
1BwG0YYu1fDVqkPf7MH/e+9umPrcNT799BB1N7hh7X4Cldk0ezuhMb3GaCF2aSevItTeuluC5IrL
FO2hdEmt3tp6id57elDlWiwKAG07aGxekHI1bpbC/8QYJUfm7LcPVqYBblLDQTqzDMXzyvV9hM3p
LGcIqI1YdhzrrXtfdV20LnUtHqM69oaNygLsUTIF2bWWDFQ4Yw8uTRlyirZFHVTtI9mJwIoCpQp2
3XBKql3TXeVCoLB7tQ2MZ1U7L5uy26ZkV115tISAJ49020BLFP2JTUu/sJXHtz4MaKi6nm/t8FOp
c+8q5135ynqfXG9+QWYVPgV5m96FDpOiqz1l/k57SjywEJldGnj5jd1lJS89wB1Mp6r9VDuj/wmd
Q3VugsG6RSU8PTjoYvKtGntk7phhhF5D0gzO9jxEn0EzcrBzLTe+JadheSHatTqAi+se+i4Pvw7Z
3D1j5EDKS8DGAp7PdUZMZlGaHIa4eI06Ub6S9LScx7QcDtpo56S9PPjcAeBLV5GfJI+e25SfI6Pa
Q2tqpKR2J5sLSGPr2EIQOgpZRT6jN03PqM4GFsci1MkdDEuF0MkHu4jv8Ir7c/1w19Dnyy8TVIJ8
M4qY/oRR8nOAhxThnQdNMUr8K6uy724pCIcPjHYGoxq8jkvKvskmM9VHbw55Sin9P4t6ka8VwEe8
EbG1C9O829XlVD/2Y9OHmypbOKhkaad2GS0AsYE8P50ZXTZm1c7jFRSFkYmIUi+FQ563NyMzknxL
yqHtYfughXNKCioLZqBziN0OPKncNZjGu23pq9FiJqnMR2i4eDmcmHvH0hzZGMVa5coRSnqb3DLK
ust6BoCbtHFKzDQEMSOOr8oHt4smolBGSipnqFzv3nJr7tRIj/E5w2JDqHlSWQV+Arj031MF0v6T
GQJUHDgocQdtq4AWxdHt5OKepWjj8qEfS2++nwuZYOUayZtLDshp0wa/SsoUDSYYbMa0YKwa5ot1
iyTR+QyokjPL6l8o15sr4qjdLgr56j6e2vZVER9bb/5FXBNC2N7tt3MXTLdMiMKHElh7uB5zIT79
SyI0TyRj2q12hLUlBz596HTBbslp5THwe/2oPccFxm39f086NqX5p8H8ivr5w6TEvFe/z0n4C3/N
SZzo37TWYxBHAai2azr9/x2TXCchtLaI/yK+WIQEPf6/KYkf/tuOhWuH5GF512nIfzvSPfFvbOox
o41r0BOCTv9/Myb5tYseAmDCvwfVzef9Cdggv/EjGiEZ6sYRHrPcjOcitN8DxEvge1zvsLh4CjLh
ZP+UOgZ05JeGeGhzJA0FUaPChV7huO5vcwfXl2VHi8RGA2cQ1bdjVNRHCcUy3MRJEfcb1EFFcNMk
c9veFXSN0BKOgIlXpc8Cdi5qzpUnxO9Vt/OGDtw+hYszrQd7IdMIcRp8VL7bb06KkQCnPC6FNRzy
uNkVmAPsN+hCNs3HuMNYY2tCFDeCYwyzUjVMGBY5M55bxpz5qsCu9Jqm/fzNguuj1gDU8k1a2jH8
01APn4eyyIbdCH3WXbtxNnYPxWy31I1FmWwGypXgBCOA550pZuIdqyX2PwurX9I9xONs5q1NY8/4
+5rDQ9eDimBdFzlZFapEXbD2BAlsaJ8I58CsgbFuxsnAZnLO6Ld2MM5C5hgrt+v8kapMTvKTjvOE
rSUd4j26zv4CrN+5J18jgqrPGvUmpX0PdTzTGws89S12/nqXdcFAZqQ3hp9lLbUPalf7zUOCyFhi
xW8miyUDA/nWjF5fwUCGrQR/qpiYvGdO+TY6dfBKRmOypZET+MBqZfsWtVF3b9fR+NFrnzQ7QcgU
fft84YMyuUGMBM3ZlR92o2mQ+jQ4SCXwMlSckUXDe20s6ToHHNj8HCp4zNorWyIH4DWHq2VO0eok
rvc4JGUodtCgPZSRqMhB5/oGfy0cQGj/Zaz6B1IKhuFRy4jXTALJsUI0iOXUPANA1x5WgJQG1qnI
TXNXajDHp6iR+VPow/3ZFake6+2sk+KrjTwvWk25Etd4jMolMMAzDEnUsvg2QkdZl5jnMNna8Uql
bptcugL74beI9BfHO8F8KPDe+ulit3j8e9nsjK9pmPeA0PSDtJv2zSYUUbOc+1z7wcf3uCNezUUs
NISkfN3z0rMqdl0CFmlL7kfSPZTa8coH5bGt4RWVE3UZavasoDNIoblxhLT1BU2AlbarZm7qftyM
LlKJB1uRsvwsWzerbgS3PXdhUF7/bxj3GsvG6r9+GC1OPhygwNEBB+jIb06WKQRr1ZXRtQauOM8s
eKVGojmpL+Ka1h/phmHwBeV8Om/mVAZ614K8tl5pMvCt0VXjbvYYs7wBuQ+8raVGSW9j7PnUtaf5
w7RFakSACIrqftBKv80CAccmoRu64UlpBAqOkN5Zj9mlxtXo8/ctplHwQMPJKZ+HCu7Bxm6nGfJx
31TFS4hEpXwY2VPlk8kbqbedBBSLsiDihmQUkOebIij0U07NmB/VXCAcVEwWw68uRPIQfVfV2VDp
m+Cb0Vb+o0Kd+wmVXivesjpacOc3jtnRaDqVpdPtrHSJXjy6k/FuFNp/SlUe3jW9Y9+quTowd6Jd
RaubhXKdqa5ASTX7K6am+1yHR0SqPuEySUGca9DvllQ8ezM1oUi5VgZ5g6coks3Qhw+g6KsHJZBA
9jLK7RWu1+nsQRt/GWCQURy5Vh5eEJ481Z78AUxnNKsGkPzeroxzxO5bx6s651gy595dxmpcYT7y
x8caFvWmyt3mG91O7NyTHVyqRjIppa4LU/FKgwdVXg2ZAavYSxs13yUX+jZURm0y3zlY06j3M/ke
x7DuP2oj7wGjYBg3xJ/YifVoFWB1Rh3Om/h6ZeJZ0YaM1Kmb0ahY0/OYm31r7GynM1zDUT6Gt4NO
DPcDc4GOk+ecO9tY02oN+uaOGTYrK7QV3KJ9mt/FRfYSITHJfXRYVUqgb3gNfiphan12UgdhTvlS
+/P5mma9tp301C/R/hpSdDIMxzoCL49zrHZVl9wsaBxWvs9mAOkNMMrVaUkeyB4YLHeIZ840PFnA
+gIbUDgiKOJxTX15ooZ7SIoFV6XridclnJ+8Cr1sDz/sB3OpgwhnJEQIQomL/9IuQPi7WqBxVWBi
XZJZVk45RusYq8SK8c6+xzC4oCDwGo6+rveNKfORud+hzl2U5FrOb0nZEZyWZFyWbLQx0NLQaR3r
xi3SJw8gL3s9bmSI66tl6q5UhUgqyKh0SUvMa0xX7cGLLsrGHYbiSd36aXBKyzq+6xNxsVvw9Rkq
QtC3/eswhBemZsSX6vzGxOIwRCAJoTHduTkheP1EBHLqF/u0nQuilN35yCH+M0snvl9R7jpTq+ki
NJuSVdb50Wrjj2LQAB+JhSnQsA4BWR82a+GK52i8xNGECZJ1ZivG6uJ0C6V4SsGPuA3zPQyFGQCz
WViGrDaUZCZMgA3yRVwzKtSgti1Ktf3g1OKAHrd4xsgOpqWf0ogvuRsJTkLB+5mwe3K8SYbtV1jA
YK9l9F9OHTmtT7UJnXeEnOmX2GrbYB2EHfwGZwZcV8zzfaeJUILeE9EbrJ0Txp/6PUt05+xkhrUE
EiBIRoBXK/KbUtyMyCnToAQw0xVeC/ZVoTzWbW8Vq4z5CTLPxWcEgm8bTI7Kb7O0rFgH0yXd2NOg
36bMOIfOzsIvLXSCLTC8/FJSKbIllMOwC6Y5uO+d+N0WqtpGhFngr8ibqtzjwW6CD1HGxrlBhQYy
JurT1F5JCgM0YNHQ7tuAUArcXsE6JZTnXjnp9CNWubuJcdKijZyt/FVE7bIu3aQI1jT2S8C7jtDA
C3Bz5Fs/8YKB5iGpDSvXrmYuOOXbq11U5o7IT1Jxaswp0a62S/uSSjONG8uu+dD0FRD9F/Ae5ZKh
MEnaLtz3AwRfPTD5lpaj94k74hK2h/Kw2KN9iuB8rtGFe9tOG7OpUiTC62ACk+NOxU/MT6VYZgNF
NRGLS9gKzeykX7xNoK1S3aLLy9dVNoRq1ZQ4f0VXqkel5uVAeg4ofgLvnaOdT0RlOhpM/4xi+is4
yHnv6cL5rFrHq1j9oDqsax/714pOZHZIkdV91n1ABKvsDc6ZAUnGSqrcfgnHeE98F/mbyGMZJNBm
tOm2o0i2WF4AXgrMa6N/6xQqPKWubB6jKXzN2Xg2Wg8OmMxBH0oCu+5ykOxkwgd7QnOdvUhdFAGd
R8u/05AQ2U5rhB81gm81jfsYpdQF+9PVFN83B6PcAj9cUzG8CQUrH4rnlq3vjKO029e9F1PYVAOi
0SunF3rIZaCuvqAZpefB4O1shPgx2VN1hFfDequYovZwcyDtFjKE4BlzLr+F8mufiPFY7jJEQhKq
YQHxJk0k82SwnhIy3VAfIxSKdwvKcATVyT4sO+SVGaoWHm3a5uEnY3XgRdOgSPaMI6H8MIr/mMno
+Gx3uuNwErfVMXS8ODmEGEg3U4tuN7YknO4uaM46lIR9YIv4zvapob0YM+7DEWMlMR7dKQoCCDTj
CLMIT9aFpYccH/YbgZq9xeEdoSA7LHQE9oNFMsq61XmHvjCEB0d79AQp09oVTFGfjedZw7osrPlQ
aLs447I0O+mO3lvMoab57jdJQJKcCeL+PASLuS91PL60qJv8XSuDABSeb7XDCu2peYwGFd16XciQ
oq+GT5we6S8uTEzp7A0cyKIpJXG86lmmZ4wg9aqy9fQ02s41MQTD3I9A2tzSZD24X9IQXJjuAqgl
9gybRvldO+56qwJpOYx2vG9rOu2rYIrwFBEZslYM2D7a0W0ZyJQZMepd4E73wUi39lSmUd4dAvI6
RoQ6aROe9SIulVkYb+P2bbp9h3zglDmefGLig/C3kiTTkA92qhkA47+JChqVxddWGYfGvXGGG9HE
lrXmpdTFmmgjF6LGpNV51dbN6UfSAE8J7sU8ult8nZRrb2BRJw8LfoOLMgJFcIJzaHvFBJIQw+VP
V2Mb4EMuOJKjsc9KLDpK5nu3D90NYgfnAMH7XQ/N/CkPTFXuxrHQYkPZRfyoaatb0uisI0rX9Ka/
ykL6Iafnm+VnVnXnjHNG3DG/cMD0BP4+jhSgml4ktz6rOPKcOty6Uc5oyE3zZzFCHQvVgn8UR94t
gBW90Qwhv2KCZE4c2PoGJ91wIYGl3IN0ey68Sh3t2StvhJD1czcpvYOtBdrGTvXewn/PBMMls4U1
qN2UNR7blbTpGLW0p29LerPrbI7tZouLgaKeHvQKBR+Lk5o+LcMU7EVtU2KgRM+6TVYluj8LDo9b
wDUDTleHuVrOZr+fXDUcr6hOc2NneFGvnY1TVAeGiJ2AZEUlx2bndTVALuISWl40pxhsY5xha69v
xEugI3+d1Jyxi5SnthfGZRMHEsIJEpcJ0OByXxonfUimINgBunBvK1WHL2kyLz+K2ELOa4jBupd2
d89hkTBAxbvdglQATzRUV46Bwgk8GauPz0lBWYgDrbHPDKVwdRaRz9Vq83WHZvuT6QhXNzVV/L4a
rfIhCJshXll+CpoTmhYLWCrilCgXz8lOfTUiJccDtWxdhe5mJJPpm2rgSkjI0jtGM36HIcXKzK5W
gTesGwGmiyOTaM5jOIYE83KMvLFMHR5nLZOVCiCotUTa3jN19T8CcNFE8M3LqdIM1HGbQTke8t6f
r1QXSNsphwnk/h3W7W3RgCSifZ2+erS030SVYlfALvnJ8eiOizlNjrgr8lPdgvRedbqST/2onXgd
1BPpEJh94h+CpegJge53yfASUmZKvZu5evDWXHkAcJgW3dc5JYQN0X3rfe1sE248wwZHGVBx1kS1
wVnUlO05W9zyqLt82FldBowHPHWKMgGCNxlRoGBSbRrMU3guGLDSCDd4sZh4eBtL9PqVzU0e9QgZ
CQewOXQowWbGKHHrrqexrh5JuC9vEfLkT6SGlncYLUmBb83Ctw+PlMtC/7cr8dBAhNgmaBHA57HG
s1HYZfEN24XeDVWfe1/n3ivfK2kxdErn8IMO33RqRdvui7pGY9XFOSOTuMNloOnlk3SH4PNiuiSE
wJKFkj7w4IjHJWSqjDzN1K9m4KKvG9YxcrxtKwc3Xucc+CimzuWsiPdFjI8OscfntHdVpnIEnmV+
IftMQTos3eBL5aRVv6Y/IxlfLC1+DXKzTHUI4ZI6uwrH5AeuzlHdlGJcwnWEVMs7ZiRRvZM1pN5t
Sy7PoAWu1lvmBx2PEXUp3x6xv7ejX894FMtS+ueynMcdotiMQUJL8cMeai+HjorzB8UZTssmxFqI
eNTKr8CrtN94gkds8qTzRifKTldGjHicci95VZKJie5xZ9ujbr6hBQb21taxEtxZs34v/dg9jVip
r07+ay9LVAP/Le22/sq+MGTH0bLCC5avoSUVLeie87LHbuQyjc3WivbKAf3mgiA7b4eTFS0KaYI9
PuXGCrdWevVnm0SkMVi8qDoV1zRtCG8ifcejShdBoGHjkJQMFo2FaWy96th7Uf06BIgmdtni0Eqz
DGEH8LcRHjGcxbCPbsEjGHHKSVbaKFZ1ehKZT8vKSCf/MvmoJUEUNLQdsrim8RRJ4jWu7BanZf0r
U4WRXVgf/G2qfjFQa4Bha99MZiVngsmSkbNDUbYlEx7m28SPsUdtrFQRDla1IRbUhIng1tcS95Kj
Sc7wFf8bD6XH3RsPuHWBRgDy/Ovnxc8mk7g2StxcescoSk9pWqeY7AoSJ4/YK2xJeNjIhIjuTSJ7
u12DbnGWA5ryqYSKk6Iiu5dpwZfhkgZso5BbgkWeq3gYIQ0weaHH5IVwUnbgG0ooPpNM9UOwxHz9
M3OHt9oXfFctQPxpjR+XfzqFdOWZBrXdPHturd2rF9ernjtn5vp3po3MwcALADVVVDNvcBqVV95q
EbvqQ9Yh/RaZ0E79r74NzSq+JJTb9H162eUVASYEP25qhe9qG0u0IQd7tKCABqIvpsuUqPbNEh6/
wCU8DYfTz0aO11Iwn0EeC70btc01ICiUDxdg2KeD2oyqRAeUOsF+ZuBJf2vsiPU89LispzX6Mn6/
4TrRZm3bGtavY3P96ao58gybVOq3KkSDvkpbcnqfbZcB/oX1Mi32mpis8tYiiCDYZ5zUEXvMk18w
942KvrxzWHvkDY7h/pXKX5uXOpiS7tnRNq6rsQlBL6EUSgxWNz9U6y4iQfhWamTp+25sRHUHpZR3
Bde2DxDwxGRp1RICFHu6ru+KTrOkoN2Ip3OE+pocpMCjRxcFXuKvR6ut+20eNHxEANS8fdftx4kK
qUv3eY9XHMyGvEGIYlZdN/kvOcpYjqmEsEnh7Mo6XOQTFqAxWP3LxiRLb40MuIbHMmT6OcPWamld
tvf+CBvliE5GvP1tjPI/+BN+Z3bbOEiAxEVkybgBz+FvHo5ihBuHnPmq6/TUPdLq3MGcMZA8Dum7
y3ee00vzT56I/3hR/i6hFoEg4ogRzO+UdKpp7CpUTxgjrfaNVt1grxHlut87zncbF6nByZ+1wsQ/
WDVhxz386t1Ml2VlRhCh1SiLdh0PTOYL0oxxZNkStYkSXxSmpBHgwBXcpZaW3X7GrFRzcjHRs4/e
5jFUTraLHeWcYNc6GLkCOIf/kJJyHa38txcBrw5PZuQFwOYj2/UY/PzqRVgst3XYP64rQZqdayQZ
xzQrEfx4YnoA8jPeeuH4k7ahnv6XV5OwIg/4ekQ/wbvOnX59ZcWjBj5mXlZD4VJZgt440iLOvmei
5QQRM24q/uFaOt5/fFiqVvwW4jp9c7Ap/fqSXZ3rfgCNxSJRJXfLVd8PcTCGXbKIdqUSYlmxpIb3
lhjaUx11McTUSafQTyJt7SzTjM6KWGm3/4c39qsh5HoRCNCK+DfTP6Zr4W9fRa2ILVHs6KsqcSc4
anJ6gElLvdgB//2nAJnrFf31ikeOjwfL9SBi8zT9dsVjMoobxOv9ilhlTlcQRT2cjFPqH/98fX//
UIz5GKph+rneWTFf+69f9kxkQcEzha3J1rTWbZpF1bZrsgGXlWzYG/78cr/fyLycy33keoxDafr/
bqqpZycHVcIi1v7cePIpZ9BAIPV1+UtKFn2yEK9dKDYGushoncPNn9+A4//HW+CeYoLr+tiRCKT6
+ed/8/Xko5uTEW8YrSxG9ZAwq8WCReubgHGjld5Tc/gD1AfIlDsBJ/MtwbRh0eRRPR29sLPpDkLj
i1eGCeKdhnCdwO8Gy7M1Lgx8xCGwHdaJ8SC8+VMy0GUzrB9rlY45hwysYYfJK8aQE3GGzzhhiQZy
ZDeujbOmtch46A1r/18zGDGQybJhaHAtQn2PeZKLiQtmGeVtsZbWpL9EBM3m55pK1r1j6hC0G4tA
o/nQVcY2D9U4cRGJdHWaZw4XbKiMaRgFwtxk0zWDzS+OaiJJELsnNS5iO79uvWPCPxtAxuW2bBJx
VgDXLwC1+CkUOCEwa3okCJBy7Tj70b6GwpgioxpwB8mbbzqT741nuJSsa+l72kKd2eWFE50kDr5i
4xtwzwUUqx+2B8lxzXecUwPggVCnnqTl5LWOcZOugLRkL0tnlktozYbN1PV5C6JKGEG5tN6rm7xr
2dCrcKAIMZFF9nMm5rn/LiqfMhp1aW89TqQem+PcDGz36KliuhNIYAkhhhiKIgU5T3Xj5bSStu6i
6hnnKSUVWDQsPpvSi/iiaNTke2sq+C4TJjfLIdGpZY5GTmzQckbLvv+rHhGqjPMTokdr2uWeoZeK
O3yyD8YZbXmewlEGK2wT9K/7eIYsNvz8DXgeeZGeYQysAD2qK3g6z+MDg7yfX0LIhw6ZeXfcNA1v
dqHIh5wih0w/mClu3/RSGAY1pAfSaoYPmgN9e3W9jrumsBlszNao7hKUgAhs2zJhhG9F70k53eqi
ZqwQgNy4w47JCbIC5mmd/qrSphG5DRd28FeWGuTGp7X5w0HbdpnTK6kCBjsOpETWmPQ5N8F6/PPD
+pviAAMeSwUlVMyyK4Lgd7tgjHCr9ZzaXeU6p6ZPGSBe+IysUyirLHvtqOyuiHouwZ9f9/fFF5u3
zzYb8vou5cTv1YQ7ckBMopHhdhWzvqfWNZkd/vr0D/Em18X174s8MgI6Wo4Ti2sYCPKKXxdfGqv+
gPuxW/meFb5ksSO/F7bXqUNWxEKu3Boo6gr6AHi+ZHGaz4aH4sefP+p/fMVx7AdX/67vxWxqPzfj
v62GSzy78MIIFLfHaHpoZsp4ek3hxXEdFBCemL8BleE7+POr/l6u8YmRwmACQh0RhNHvH5yhWxbD
+6U14kdI9B3ON6xa19l2BSd9SPPB+Yd1/z/2OT4nYonYxjWOeoVIiF/cnBgXikmWzHyXDObHBGqx
RRrufY9RZHnbP3+6328f1xbsMdilkeYEDnKhX1+rRqESmwl5ZBpzFCFbHXn6pSFdtf748wv9TxdP
8E1GwkFs4oTXSupvFy/DdOF3PlQAklzKDwFfEZ1gVvGDeGiIKEYh9+0v9cafX5cnn9/89zvXtXF9
OyHeWI/a1Pd+v3Ozpg504qCktw3UYVvr0+zbXbMiRblut67PyB0h3/RDgJr/JiyC/daw//U7nJrc
YK+a1Te3KchdRJgiziUjxHnTJnF1CeXgPbd1KG/iifYmKKyheIkZPL/L3IV9hN0jgqtPe4+tdpjp
ZIItGEkYGAYEX9FVn4Oh7YT3XRA8N8bzu4dOHnB1YanihtWZKAkVNB+jSSy1Xxx3OiLEqCMS3UO2
qxkHS/65iSNpzDrzFcAbgL3AePfhz/N13tdZeqVV4MWyBxmSn0FTrP8eu4ZlSAN3v6qXF5+0maAe
rAPqGlZtwNxYwEBM5A1j6Wv/IIbuwTb+s7tkeZwrQDMweH7wh5nfkFZtjo0Ab9snvOgOE9xlNLY8
9UECwF1HpkUq1EvJmdfVRAb4dda4bJxQBDFewOnhfkGZsgDvhr01DLdq6GAF54vPQlaDorzHEh6D
tb12ghB4wvZlaPutMPW1xZbH9r0W0vBB0OTQdEaNvyHNY9oLFKlq7dWIeHBtEkfhCbx8ZPGw8eMg
JNws5Lm/0QIiFpBg32zaDs/IoWnrmRanJZJXogTqcIcJNT5MkI0/6zYfX0REZbGJrADQHeEJ4lx3
oMXWc1ZE+baOI70HGcLKZJDeHZhUR2D6moQtcMZ7hhthGofuDKIYJVo7ivNfewLODj6dzYyyvPmr
KVSQsaT/D3lntpy3sWXpVzlR91BgygTQUeei/nngPIiibhAkJWGeZ7xNP0u/WH9J65TFXzbVqr7p
ig5HOGzZJKZEInPvtb71WIaDelSey5qgDCLWY3/8/7SC3OCoRzjuzyJ4iPaZQ83y00ja0spxJdHd
YNc9SfpCoz1ikZd3Npoaqke27s+f0cAk7Mw0WFp9qVWUzVnmbgUE380weUO7Sb3Rz5b63HX+eZxT
gd7UWdtUaxQfWXYeDQDRSDuSRKMI1Dwael7BYP5D6zLXE6ec521QbmXmUrJOJz6d1L9L8MM170hG
C0493LiGGLksZV14x2IavydA/hYy467AD5D9+5sYotd8nZcCtlQUhO3fpxy9+SFSeL4fWCUGvfmX
NQ6edrruvtbTDZzAtP1XgI/6P/9P/+P3tKG7qfz6z397Kbq8Vb8N43D+JojIZNr8e53o4WvdfJ1+
+oHvPA3zg25KHVqGWqkA4lfJov/iaXwwVbgXX1UwO4L4sj+Fot4Hk++C50FvNhyDtc1/4jRs7wOL
DpvVmePwc/QAfkcoanKMH6ZpYZMb53IIz+YUdJeN19sPBH57quW1DVtF5avRkCwaFjVaUa470IUY
0hE0H5tmmnmTWiz7i8qgJKIPw/ilSQbQsTU7XCgtyR1lUl6msovzh1onyi8uUu8RpZRzFemWdwvm
l5bWgHTfDh3/5fWG/9ag++/GaVE7278fVFu4BT8OKfV/f1ce2/YHcGueYJ0idfEqIv5jQNFXRnvs
2oTGMSxMxsx3OgtMF/LFLWoSNks5kPL8MlXuCv/5b/wnBiEjE+cNpgCwG78znGy1nvjzq+8yyl81
z+rkDByH4mS9Eeguq9ghyC4HUbZ3btZ1O7+24mewFDUFZavPHyLJ0m6nO3oKP2KokHDhZV97cSxa
mlNTvYtAG05hMa6rNgluMjjdN5Y+RZdx5tHUGrXoDmWK/zkoBjSnxDiUXUVBtsCtsQFZtBRTArNE
G7tjq/XajWZWuARGf7wnmJLgBnekERvWTvXiA7B2k769ZrefVOht7Z4+r90jIx3EzD6UjURDRrhG
b3Wgi4MGnKL47w/c8+ilLpriW/vuhPnfbXi/jr+/H9+Hp/wf50/T15OJljH7fd50PoAZEqZHCUgN
XFeJyb/Pm94HHT4+gW8GGCKb5QK7pu8j3TGYHXV+0EOdzxhidvzXSHf0D6okZ0ENUvPpvz4XV38M
3/fy3l5XzX+OcoE0w4JkZDBvCt1gbj9Z20Z2UDbkMM4rtkVgvOAHBfu4N7DASyfZ0YLHyxIQa9yv
a63uLqpAdNFRn3Hr0RWKg3SnaRE9ygCrKZXvSlgQWNoBHZ8Gp9pfOI4XPfRCk8jbI2egzxjiWg5b
f2QdH+vg/0cD0/siNoNOJfn06CeLGdW9WVpXEmnTN+NIoZuWaoq7qqRy1xHjsZ3ZTaNmwuT1FM8t
DUndj7tbiJMIzinq0d9tQBHYIoBSEHnZke7MXK+sUJuos1XEYQCW5ZWjPBMeBiniFxzJBAvIJlvG
5hgcytEe4cvKsvvIxoBecRhU1bYhJ25DQd5It7nX3nl5lOH+Kmuw8Xitq8TBR2OIvF1nupWgItaM
JxMR7kSQjptAfWnMp7GM2885QrZdAelmIdos2/3+a/jf7gVTk+/fv2DrJi0Ihu5OHCzqh/54w8hU
FGR2GMzZDqsAugb/esEM+YEXy9QprLNnNGCk/+f7xepDUuLmz5CT871RE/z3LwnmFsQU0MVx/Et+
hrzb33jH+EF+1Q/fEtwk/BqXUxDqZROc49ulCYuOBCI16Wh4rczw0Q8VXj5HKAhqHgs+YU8MFGi4
ngRHX1si/eLGiBNmYPVOjyIOJNQE7OgVZk/PFa49nvvPk2Ld+4NZPRYoItEJQMIPMpj49BOsJbXb
O1FSfc4UOb8Z0ZXPiqY/9JDFJkXYT0FSHXs7CT8NTg9/H5U3QzM4y9xZ25GHMK6dus/JDIPcDy25
/1j2DWzeSmhYh1vtrETChO/PgfsvqPXtTB1L61QBlbSJB6j1jz3XkASfUS1QDrVfwI9cYTwL7Y+l
ihgAR4hIRMUOzEGzlN1gfynpLt+iZB4vh9ecgrow2wunNMRzMOHM7MDT4jQO5Se0Jam2JNbE35pU
andZPMjrOA3k3utBPcc6qR9CEJZQWu6S7HKEgaPGNNHF7s5X4QpVmcoNnEa5BpVa7YZB+J+8njgG
3waPhiCgyRAm9qgYN5kKb2Cini9y8hw6etGkcFQB7DT02OOZVZXDESndDI2YOIhOBUN0KiLCZ9KT
jXgxEtGt2sEYr3IHImivYiUQXRhL3yaFpiBywrVKA9meSqEgC+AaattHZMrhclRZFV3WcAkqv0IG
VB4KlWmB3PMgs6zEX0l6g8tlR3T7sbzkd5ogE8MLScfoCqi6lBrzs9EkOwMDUfAwqDwNZjxMIbKR
97EK29ADcaW1vr/UKHyfFdAPtz7u38XggrtZoJu2txPhHYj9ieSdMmuXiJmiqcr4IO6neCK0DToX
Eg8R19dS68zzAdbVsvfab6WnUkPSsjMuMxUlksuiBRyBMUJTQSMyn/UjzDPSRwq7TW9cFUky9j0c
3yTIt70KLKFfwvNox/ajgX6JUE1uXA+18sHClkU6b3/USTo79ioIhWZyvzGFNsAcL5alAq5lFSwJ
hCs2Wgc05QhvzeFACJRJ3z20P5fWwLyOJm0V1qV+jt5jXFtEUIKJrsy1rSJbYmAD5+VrjktbxVm+
0uLxMQczsBMq8KXA8gwrmi/UqicPRudHlvMYkV5IWHS2oG9vk0TWOrs0MlDBqFgZ0H6w9VsEiUj8
52mZgChd5C5RNKYKpQlG0zl0KqhGK+dyXUeRjw1G5djEJNqYvUm0jQq5aVXczQCeZAV02bi3A6ve
+7AejAWlrPxQp6WxN/Ta2gQxFiinJbqHkscyU+E6aRDfjK95O7qK3mH0PHkxTtRmHrtDOBDQYzVE
9ZCQ2qCuobnTUNDbhmSGLRu9COBeyc8zRPtONdG89TRoBq9IHG4yTL3HTEUEDSLBo/OaGwQ0LFlR
JmIGShCFQgBuLuFE1LdZFPUHXcUPhSqIyIz6/igMwon815yiwfDuZEx0kRXUioNs0NV/TTbCK67t
uwEpAP4Wc5cPRCARzkoYkoWDic5hvUwNJZgOSVdwzdK81SLTXAepfWbOxblQEUtUwm8aMpc0OrDr
kjr/hYPE9SxU0UwaGU3wuCaE+fKSulG0dFWQE50YoEQq3IkaTAcXkWQBURH9VE+EQGmggjifgif4
GhFlEhalE7H5bKsAKTiGuF8IubzNG4o3bFKDIzxHevDdMCBRJoaKYEWbd6LFezOomKqiZFkxSf0K
F/FzZO5sIlnXk2PCH7E/B9pOSkpVEq0RwCtnM5bVs0IpFoj6h7Mp7Fi+IZiNFzlqqhuTmOhLy4V3
jxJpnwBUEY4H5rQHtKuD2F8BMy7XYW34mx6k375OTfwSzfCgEbO61vVsGYGYVQh+QZHeXdZBfMXe
fiEMR1tZZtIfA8PM950U9A0RM+68ubnFuX05GYQ7FqInOc1KsguQQf3V0EXBg+6Tx9SZ2ucGgyct
IOFeYUSwAO/ma0JwPuXC2VfmgBJvMr3DYHs7JAMHPKLtrTPHGyNMuq02OCBCCPQINP3oePyTPwVT
udYDoDvBVBWbYNAOo+V9s+L4SphJsq4rzWc9GTzBFgN9ZQzGRRzhsrRlVK2cDP4i27v5pe1BZhN1
WCxjCSXeRDwfSDBKWqKD6zZ9KQiDxzRYTeU3WuWPYYke0sYSeKdRztvoKQ4evANfWWCjBXGMcEeI
bopjVROPkYzg8JYhKjLp0ICr7GOPSW1dkFqVLmAe4OGDW13wKd/HrlNtgjmpzmBrnAOQmg4OuKja
Mq55yTYGlOJkCeyFltl8YbhJfNmlCdhOBMzrwuyt/TQPOYLWwGg2bk8e7djbnb6RJVyJKC3Cb17v
9/coTcpdag9oz2cLgNSQfqZ4Ym0DPXD2shmsvQzrb0R9phs3pJq7GL3CvU1KJDy5K3SQEFFwBCOm
bZuWpKyF7pDpDolL3IC2sC8CryuvXJWZErQ50VdumN0IlH/bIfMk+v7WP88Io95UVVfu5yktjkTq
THstwkOJS6tdZBgV7/U+NJeiGAZ66DFfu3YmQmCh46C694IoJkTQLZuvNtrECENqhd+gGiAE8514
TpQgyNFa++DlZE9AEGs/xhQnr2I4wAuKc8OXvLQw28/Ibo8xO5JzPDEurHtYYUN/5piptbEzuQNJ
p+M41VFBk1G/cQhrsOPwVpSF/QWuCzeWT/Y+1S0UVVbbr7GWjmtfJyKj5uaTgJpKudahmF6O8SR2
FYusVaiZ7g6pXvC50WaWei6iWe84mtNROtj3AUbISt/A3ltapYCUrPuHJOr2mDV3tRcfOzQVWDyZ
vAesuBssJueiHJZRMFkHSDd0M2GorqyU0kGCObZwM3tTkcqWdOOBeKTyeuqlQxKOpB+uZNMymF40
Xdv7CI9n/Cj6OF1N7TFqA/LmyLssY9COweOYNNZajAU0x/zCDcZ52WgTzguyOYDoYIGDHGgk83nv
5HTOM7GQet3goawxPrQkLrRPXjKZ2Kt6bUtZn99dLSmk7DLNhu065yvX0VeV572EYOxXYcwg5h3Z
RFnCF7juvG2IuLdLhudK+9wSPYo8ODTGcwwARNXC9V9gJLuZJnHj+vVGjtzJESfqJo3tM1Rv94kH
khL8dLZ2HVZcAVTWKS23UX7pTQQsFbPYNgFOtAlZyBJVHOX4Sc9WMPq+1PCrVqAVyZWFJLlAEr/A
holtivX3whfJ3g3cFyTcH4U8TGZ3nrHsXuQWMYSant3UQNi1uj9aVbzoW+6xn7YWLwyTTOjwbUSJ
uyitEOmj589L1A5bOwCUpTk7qLHlamYvcemH7ZdwGI8YrXrUo5lcD074sbWtdaJ3n4n9uS3a9AuB
VN/8pFpD8ITVSVmo7DFAkOazmBKCJQhTvvapdC4BgCKxQyaPU52Fb9cT8goiY0Xm7sEOzE3YEXZd
hV2E5es1RqWhS5QI99bjWbMbQD4urQQb0UNo4SErDaMCZglbLIwuAoFwfQQNj7sRyQkizLxAmY0Y
4GPgmId4XPUj8+lEA+Z6JGfVBzXXdpC/DDQbl8oB/kDzYDdjXvHKZ6217vo512gzGshLeJPR0x9K
GvnT2O3quroD8GaujZb03ywSBK2k8UUu8prMNLx1U4jlD+K56X0qK3QlTaaZ39I5Fp9hiSnhMj4B
1AMxXmmrIKk1INSWeiONivIiYRiytyBFU+BTwsAYSKQZlVN/7S1v3gQ4HQiyZZSbOGasypnXpKRT
NAEVezHUmPVaaTxzdYdU086BE8uVI5v+EquYe9+6sudkRv3CqYXPomh215Uma+Kdu2pVw11Z4NRq
HgwSnJeO16tAJAMFcVps+7bSjqAGSFOaveyc8DV57yY6ESdSllsT9ea6LW8A13La5E217kqQqtcQ
Px2ZsPfj9qlv00WKbXPgEc66nM7cgSAaYgSkbV4UfnQoIwTuiyCPDg2xC1MfP041qa9xK0xcaf2B
uBhmpqlPNskQIPx2LyIoOEd0RZBU6so4Z00iF2JAqJZb40amxfnkAE3Te7mxx/m88Xw+eLRd9z0e
vF0zD/G+q9wrPgGkB8/+sR3AAaVFNT7YNGFZQg9fc3S27HYCHT+mf+iHnIV+DQFyoDHKkr8eiea2
zsOouWkrPALsItHCBKXNexJ9SnuHb0fWBPgKa/+y11v5qZnQ1PlMpytHs5s1SJXnNIrI7sLYsCGv
wNl4Mtg0Y3Fnp9lHvIFM5Z78hqPr1iySG76GqzyKwPZozt6VM7pVU+r3KeN80WUkn0zpNBGMlKkW
r+fT4OQ8oTtYlInnawJ0YMrn6RNZEfgMw0lbJahkl4lLaLQOueFFsOXP2cXTOU6XA0g5PfcPeVKk
Kw0S5xpeWLAOkPE+UGokQNYGzCMEYQZdyVfYZWKNnY+mEWAm9MQhKYAup95ZaJLG03nWuC8NKmvO
zKRK0eqGPnO4noU4T11nzQTmrxotlIspBSvQ+s6jz+jjWyPT87qQ07qPzJfW7D6yMLrsMt2/cub5
2gT4KXL70Yxx8BIOuYNkZK5c1we3bMbGNjT0BzJbXGxlOety1/TXVY2oM6mLj4U3AxoMQ/3ckliV
WfDCa5zdkqiibDo0VqUio7qJDR2hbMizui8EVBJBxmtKHmvjpcChcy3+RDxvey5wMm8d3OggCmZS
iWPoPE85FJwtIIg+ZzdETLkJBOeTNvfWwzw100JIgpNJRhuWQUguVhx0xaKwgpnMzszb1/Vc3psd
75ifNRYZB3JMaCM5LDCn3gj5VE1kS3qZeMi0dLA3nRd9CuOWosDMLL2gWCQz/j5NF7KyJlbbeX4v
K/tzNzbZnvDp7FAVJtHuWKZW9MeRjWh9vXQDkyjS0MG6E9kwejtcME6LdsXU/YI8mALqmZtHd7mQ
8YYdnnbhzRNfXafFaSd8uwHHaQLddHXtafCT9rprARO0diu+YUTpDsk8kYQWkzpUNUG+04NULEwh
5nxR8ZKqQMDqIeqVtkufkz0vY3/JC2WiDZc+y7rZzUmQsjP/1hC+ht+bLsFalnl1AzE5/tw1NMrN
uRY7EZoxo6zRbqA0z7DWuggSGHv6uszF2srskW+L724CMMMwxhq4SUWUbtCDxAi5yjm89lQszVDL
BIWoURwVAXTZWI18rkuockbXeAfuIqrE0HFwajc9B50bXsTewrTXVTOf8TG3M/LTXYIiFzBdRp6x
OW4Gz6o3VTe42FRG7KtZP9Dk18AfwQ91umUrEuMSXiFCNhiL2iL3mx6mtpCPcsr08zpARTH1Il05
VVJhRvQ0bCVGszfz0eF7lPgb6OvxPYj1p4ra3fXoTE9Co/pX2I6G7zas98Indyn1rIAYCaarpMpt
9QjttfCg7oKTk1hiKis7z1ihkKFNic6f90WRUyKZEbGyvZfzJsl6Tja8g0wMzBfwJZkqCFM6xz2w
yPdWmiPmXaRV7k6U+I7CvANFjoz/Ma868vn8dAloV1nbLVaV1NK0Kzh0rYfCMwsPGjyaXa3ZwPwg
gpA0VGvPZTdFm7Ywu62swzJct55t3idxJm+Nho5ArHlMV04/0tUPrJsZBw66ARWHhovxSvOpL/C5
J2M8I2SncsYefcpQXdtm6TwwvaQPXi+iuyD0nQtdH8NtYTbWjd8FTAKpirqMTbDVs4q/xPN2YcL1
4BRGlY6ZqaBMdBws6ZAgk585vGZpChWrCdzOekB3YJyPrkrdJLKH7VehwjhB+BiYjmwSOu2A5Juk
6MjtjG0iPB1nKq4CFetpU7KhJqDCPgckkMSuRCL4BF9Y2cqYE25DGRPwKF7zQpECkR0KkRkKu0Wg
6P8PRf93u8Zn3fg1e+7qoPixd2zY/9k8lh/46tlS1000Ko4lLBpuf3TVBNV7iu1IDjzTcshg+LN9
LPQPdJU9VJYSraNHT+7Por9HWghdBMT4dNxQzbm/U/T/wyzwZ2fNUdZoVfBHVclOxaU38bbmP5Vw
lq0usBcm3n/QHOO0JraDNPAirV+qkkwlfN8Z6kfi0ansU6AlRnUd6zHdJoMXuYeou27gMy+i2jW3
kjSTj8x9z6KZW6RcA3sQyuULL2ifokw+gX3/WNT244yYN6xYsLgi+maZ8k6fmJpJD88XRqgqGTUg
ojY/a0PhHZwpuHE094ttRx3Td1ntwTwCug5DB77lKJeEzpOfim6QDYD/XI3e8Nga9UQucxjdjkM0
LREkk3MQ6MTEGcymUk4kNQZ8HfsMBFxOqjnXSegilcR54waGvgqLzL5kevd2PqzjM69mlg1CxMDw
HbckWN27OS1x1siHxEyuQ59ccT6vGqgR0VfbmKb4odNoPCSgzpdZZ3zGLHNthvG4xTzx4oRjevBw
hi4yPkGj4R/dcETIHFi4S4vsWUSDtY1aj9AmIN2441mODQ2Tpg4HlyRjRWSgzwHhMSAeOxMQayTc
f/Dcix7kC/alsD2MmNCOcHA/l01NicKpzedCR3O58rEy7mwzq49hPDcY3wscWYNzn1Oo5kOeTURq
txrtHj0mR8VMloYGPmVKQSO72hlGYsyWuLkuhoLQodaNgyVwqGHlAdam+IobdibQpcxZQZhoC1LR
xApFSXUhYoWG4SpbirL+aE0mHMJqcvmbagx51b0VTyloJ1aheof9uSvu9N53l0SUEegZ0top23aT
GNM5CQ5EhfPBuDCVwpKaOcjMyEFIGE6sXgEIRATzLWw/o9Nr9A/twNrXNqvbxqgorDX9eWtTlinw
sq6hPzJ6y2lT5tZGqDOI3fTJL31o1gb+71YRhSiuVkibgbynK9gQz/oUSD7TWGLSstiUIME6SS4w
nKCFkYUZ+1brmFLNXAQBrrDcM57rnmVims+XWpDfz9SRkoLNmTlq7aIhCoSC36b15biZhFsR3EpG
U1GO9bIGobjOyAi5G0p951qhAyrZ/hIMgq1cPjzIxraR/lAKCZsRQCyrkbVXd4+1FdyV4ejfCnTi
uyiILVLwwi1IPLmabPNgNu6OxiO8ZL+ULJUc8ke5SmMTFW2ORdxm54kcA/869QLqFY+Nk9p0W1yD
ODXH38VAo5Z1S2G878Zd31p7DOPuzpusbSlyoqsYXw96Wz+3Evs1SOhuVaiHEITWABC1mjZR737W
u+AFUMM97SaT+BRAV26qE53IOS0yb/a2RlfgtAYIs0j79KL0xnA529zoonGOCXiWfW+W89kYBuWh
yc15lZMFtIrBISxIUSEWFT8qc0II7oHnGo6mvoI9+sBuNd1ENlnqTjPcWiJ+jKJh3c7lvHIpR241
Cyoc4e3JojemdM/caG5hbILsF+689LIq7FfSIHrB1doLUbONRuhDJBJpuy4lup2IyGajeZctoEyy
fXIT+2ZyGnEHYMldJQESToAn+O9nZv+VYUxH2jB7Nrw1r5oE6wrnc2HCgF13rMBo3B7NnBYQektj
mT/ZJPDc0Nrb+xa2by11agT/UHe8WXcWA71IL5iea39ItnhbgDgI3/9CDBr8mlIxbJx7zyMXLqjY
WJlYJoEVzPcdIGao1YQ1JLyiRSCJNYMi7fvVQzp49MSGcJcnHrnElf48U7XD3yGrZZPG/gY80yqt
2xEnRDcBP9TgitG/5fXhfIx2DHZ+5HxN6o4GJUh7aAf9+WiOX8DgjIsYdYWFM3pvBZHDOnH4ryh+
/m/0kS/j//hTRbn9Wlw8ZV+bU+XQ/4MiSpf1xN+rFe6ir3X91PzjP7qmrZ/Sr80/pn/8R97+r/+J
DeiFP9/UT/nLV8TfP65r1K/8Q8vgOB8EmjNdsBJBn2Aq8f4fyxoLwYKFfMhF+WPjn7D+1DJgPEIB
4QpWGQIYJ2pLxJHfxQysxD+olDHJH/62XOiNjkGZ9HCy8ZuE61r44uXJmgYf9NgWuDKXLJubuwQR
wWWLEfip121/k1p9vZgp669/uH3fNUv/yDuiNqO8bf75b6dKPANjAUpATCp0zCwMtyfCTnxf8Lxt
L16mCZuf7sIQZ6nzXHtnc3xjQ+Pq6+vGvKnaeJ1hLwm8dGXEd1V+S5b5qh8eOzGAFdD3Wf1c0zvt
DW0Bqs7096kz7rOw38vuOm/6Te+zIUGIHcVnpndXGe46J/RcQyPqJTOeeFQTHU1pGielXq1jymvk
o6hgv/cvV5FbfxCLcJNPLvdEkmXVFfhhk8t1bt1zsikW3YJQy5W2AcB2Wa6t6/QjvWBjaS68/fuH
/tWR1X//wWJBdo2m+yNH9iVZD9Y4XPr1J5qP6yqPvnWj2NvNt/ePaKhn9+cq+eeLVa6hHw5ZEPCW
ZcDfluW+WW+q9aZdVQtifjdi6++KPd+qze37h1S3750jWidjeCqKQWKcoT6wj9bp5bwkwPePrEXm
K4Io/mLE/uUhcHairsMd4yEfenNRRtfPBplzWPWdF1x3aymu0I/RF0GZ8/j+1Zyonr/fwB+OdTJa
UoH+s485VnBBnlb5xd1W9wReHovt8Cm/CL4GB/OSgrV9zK/DLXwW6w6c1/Dw/lkYylF0clNJvBGu
JWz65tC5316xnTYdpgUiDhptbRkr92MPEcpBFkEHHc/FIiI3JvjFi/IXQ+fNMU9Ga2bUUseFyjEh
y4Go2eYtS+5gRE1QJPPmF1f489HYFsI0RhrLzOep3eaPA7Wh4EM9z4CXVGj2MjDBKwS4KjbAO0j6
KSxrB0wf6A7dlPMMcuLSm+R0T9Rbt2sqqzqWWdNd4tkyL7XITb5OibR/b9QxPToSmTIKM56BiaL0
7RkagtiuoibOyibqgtWtTtovsN2jpU30aXySYPygFr+YMpRy7YcHj7ANszwCWZJE+MsyTm6LDnQ9
NcxMLrtQAJFzg3qDOD/avX/31Szww1Es5NwosEEtKDEeuq2TFwpKXx9HbjPtpDsZ9LsLyRYjlrkg
BUcvL8dico6U2ibsx7V0Iown0r95/xROhzgVBUPHTEeXmn/izT6ZqYDSqSW6Z+zMTpIqaI/msen7
AgnDnKIwYn3Pbjs5YpiNYcqarGiTMb5pyMe7fP9MTmYXgbPh1VJocTt44Ke3fC7Itgkovm5aCyuj
Fs3gpgHo7+3a/WohsoVtAsbs/WO+uk9/eALqoHx+pQubgfwt1zu5+sIq4pZIaQ46jdltCcllE3Ve
cu+A3d2FlkXDlcbFvLIDWDsr9npkJUZWQ6nAnVUTuiOx5uIX56Rm6rfn5BJYib3egbwBQ+9k0ulN
PYSaMtNmQt28pDmQHH0HcBQcB3+j+y4deUoBRVQsDeSDq9ar5PUvTuGtsBNpAzUoS0ebgPHF0KU4
uS1EMFbs4CvaWsRhhEvFGaFgkPZkyVCrD2+geZLL0RQ9aB2iXgNnKSe3OPNpjD05ekbSvUeZkily
rPznX5ybevXe3B5eSsFQAT2g/pInt8cOCG3uKxMaVmQhXJ6lR6U0T6NdLprsxnkNtNNt0k9WVjCN
L2Q2ketKKAvb/LmuYwV9oF81mI5WwB2f53tArkQ+/+ZZ8iZJhDvQU3SL90ecfI49w2vBkuWSqonw
z0biUj4ZA6ZtKiwI4PoJyouFNNZ1aPYNKtGhHYRUrkCP0gjYCyQMyYZon2Q7Bm13+MXZmSf3UJ2d
g2IXXATEFVeo5//D8oQ+eeN0uiF3uT9BLpAJqN02Cs2NwCkMrTdwDgVlr10R1f3WdWuokYFr4KX0
XWpWsK7eP5/TR6pOh0GH5Q/HjEH58u3plNB82xLR6i62QfGgc0P61NGON/Ok+cWD+YtDObrAp02N
FIuCo774P1y53iL0z9rAQcgVfNVrIHmDVTvrzNW/byP/drV0wkBxWSYZjm2reiwuYpgjpx8uUDVj
BZJ7N9Xxy+QpvEBGI8200HzINrfuh9q2PscEKi4h/NU0R+uaamns0j9IwqUzVMUv3mvzdGpRp+SY
JlASB2gG2bhvr36wmMackIAOMALxlzG17GuvE3vaYhp1u6TYxgRzHgl58ja5Vpv3xjSApcWLsKEo
mmHu1bpjI0l4JojYs1aEDJZH+L8uveSoosJQi7XRz/X+d4cHZ22xO1NeZQrjJ6M15bvlmgDzdl3v
zGcwFfLF2FX6LvX16RfD4/RzqB4aHhRFLWAKdH6i9LSTTzM6lN6uEUUFowYoCOKnoNs5ulcK+spt
8Fm4WfOVAq61oeeb7ArcvvlG9EHrLN+/8Ncr+3GuU2cD1AV6D+V7vsJqmfLDaJ1klyRNYfq7HKDE
Q0GH85pyaXNNnc5KVqlvU7GK0METVCp67UvOqwUP0qbFNtMRhQ0CUuK+QC7v7vtBa/BKI7tf2wJz
zCIkqSvZ9G1vnXV9jTUbw2+xQyqol9DcRal0USK7ff+KVGz5m9lbXRGcJ9dwpcvG/nTT24Z51ROj
q0Yg8vmMeKAlhIt5p+tNuyZHJ4dQTFFPaCaYfgJEYW473fb9k/h5DuAcaLKw9mFlZ52+Ba2PCjUF
Hrqr3KklYi9FFx129iHiG/aL8aTe8ZMHyNoOrwbzGyNEPx26VUznY9A1qp/0DzurD1fgdZINwAtt
XTUGBdJCRzPaNL/YRfzlgfHHc1wbG8jrOP9h5FgIm0GWNRgeRBSsijIzl1Y1G0RlwczWiImmLteW
l5OM07P37+7JjkK9QWr95rF0hvsBr+HtmOVNJpMNpfieAADrMJQgqv1u0um1wsaMxu7x/cOdLhtP
D3cypSGzynQ3QZcuoQvuKj0UJKpJ4lVZ26164VNFNtLkF4/1L0aQR9Hq1WEGKsc+WbhnVs8npEsQ
dQVuvyaX4MHJY3GhOxAp/guX52IkVj5g9kDqS/7Dc0QbarZugXxMsiVZCdtf6LoTPTr0FQ5W5tu3
gGw+v3/Inx8g05+u2okGZlPrdNJJ7Mkd/IqLC81y2HJv76yMSnY9uPYm6WAHvH849XF/+4pwOPUa
St1RrqWTB6hZAxyiNg7o0SXdE08sXSPFuS1J/a0Wg7DytQsklD3Y7Cnc0i8u9ufhYyp0C0/TpsTI
4d/e33FOY6rz3F8rdPO95lJcTs1+vKix56ysqPRhv8/Zr9ZfJ3UF3hHeDTTkao0PsOungiP9Imr4
LvmzQUkPBuI9lpAZuGKy7Ap//EbRP7gH5OpOezRExiGdeJkp/+XBYzGGvyoCKBv76SPAsUjDDxM8
s4V1slJhnh7zOfE8JkRZrAa7oX9bswiVYdUs7SmmFpGjP6VpKvYebCGydepsUyIs2xIGiASlT/3r
LElAo4cGtq6yISIuHqZPmUNOGOGOzTobLXmMMNtcpbbbkU2RJHsYq2RdsAPbt5CyrozRt87byUoP
OrxBIo376jBOLumubuv8Yknx82NnUjQFI47NBJi6k0mK4KCinqHF7cYuXNVAt2oTBOunvLqI+l+R
iP7iWGrZwvKW3QCwoJNvwBjjigMMH+yjyAnPq877RBaefjRKOSzAqN81cxqu33+n/uIzC7ZAwi4w
HBQBfG3fDmvCa9o5aL0A5ZX/BV5+AD48HEmwJ7p5Bn686xzfQ+tHo8ZtLefMLyb/F7f452mEU+Ab
wHbNECarqbenUERwnPEFBPvELfoFCr4nrauClZyIWJcDEOj3L/nnKfnVhgw3l6U66/qTFznP5xzh
ACYXF0XhwdCi6pzc9f4MhWL7i0rFzzOWahhAteLKlIn5ZA8xtVM3AeAN96NLUgfOtUXsZM6KrJIU
o4DlsJInM1Dqg1xVNgm771/oXyxRVWWKWQtiALs3cXJjJetFrZ8JyykLJI/5hLK+IrByXaDzWjLe
510zZeSe9qmxdgufpN1Cw9PfO97i/TP5+QmTJMbUzc5NUARy1cD/4dvkwFpxHUID97prkladafMj
HG/rvM/Ak6JdBr73/gF/fsbqgPAwJGQp6hLqwfxwQL+OB4L6nGhv0C5dap7dHPM0/FT9b+7OI8tx
ZNuyc6m+5YIWjeoQAJWTrkW4d7DcQ0ALg0HPqUZRE6vNfPlXZXhFZaz3mr+bkREkIczs3nvOPpDn
9//+J+EO4cQGwQGnwafyHaneIGp5+WmT70eGO5t7qhO5MVet/01/8xdP0+US0myh0YhK8tNShFp2
QpBV5oeyUeNxjO3HUrs03FTbbh02H2QrWoV6vGFiApP9N8/yr+4hozXS4JAr8xU+vTatDl879tr8
UKu5jGD8NlsZ80Pnxjyso6t+83EXjsWnrcYCpuXRHGH9vUC8fr6FLDOSkVOTH8RqpuGEFSSytS6L
qE6yfaXqS2rmmB/Jvlp2YIUEvsnFfkz7fgT/3dXbXhtiMp+y7EMbYKn2RePul96OQ063cXTJNzuQ
nUxSWSq9XQ/Uc0co+3yOV4Q2UKrsd7z4d6Zpd0///MD8YsXlh7HQMqu89Kc+jwpg6aVqqFWOy0XH
nJY4GCcHmjtpXCcAC9OLJtQ8THM/hCiQqmjOFu03Z8U/l9Sfj1IM2aB6sSZ42iXY8OeLq8Q06FCY
CGyOdRn9ySFqjdn0ED/ozzYSWiLoFm5uCttwb2McOsFf9L7oOhe76rpm5zY62mk4B5FKHSI5HGcK
SNu0954w/RMmohZ9/wz5XqfwdLtsuItHMgwHQUbCxmsnOF1yU7lmvUN6pP2msPjVo4OQjQM/iw5n
70+PqrysKilU/MOkW/m2JzU8WkkbjkSJuNRQsYRtUy/v/3xff7XkQEhgcfMRvjH3+vmSWjpRcjbN
koN0BnujNThFvXUyQ7+zm9/sYL94FenD2yw6NH7JGL/8+d9WtyxRg56TmnAwRIMkifz4Kx6gcmuY
IKCKfCp/83mXheXT0wLUiFfwAurg5f+0xpEbgq8SWuVBV7oTmhaSvNQmef2fL+Dlhf5/PsVjq9JZ
ZMAhfbprYsUCBJcsx9HvjPvcJnuqzzB8KHCfvM3EXAljakLenvg3p+xf/j5a+nAJWG4c/9P1JIBh
bHPDyw9K94azDtbreWr87vaff9+v7hpTKQ7zPJesaJ9Od0sypDQ6RH7IZx9vIgLvM7mHYi9cUdw5
MRLB/+TzEAxQs9DGsD9turbuVN00cD3HLI9sTzVbwxmSgBGZRczO74aRv7p7nDUYfTIaZA72abku
TNNMfHypB1cBZE+noQh7Eof3c7EGcOfPjpy/wJJuov/gRzIP4y1HmUEt+vOrQFoAFpbazg9pa6S7
PL+YRXGlw2NZxNnNNPvuP/g8sEuXj9PpTn1+VNCj+4BYi4PdkvbE5AuUQc6tm3wFaqWZ/N+8er/Y
82GT0hVimM5b8XmzIDaz8TJJCUTjU0BXGfL9rDg99o7vHoRmwd9f9Iamq5/u6R6lvzly/GJR41iu
UehdesBwo3++vHlcO8MyO8Wh5bfRnbHn6znv3mYmgPt/vrC//iQeHaTJGmfzT29HygzbL2RaHvQx
j6Mk87s9xn+s/G5V/OZ1/9UObDDFtDiSU/UwQfv5Vy35OOtEofDQ4GX+KMxVHpZFulu55vKQOXhw
k7n2zpAd44AjkfoCU/K3hdflQz4vd2z/ENcvLVvrzy/5t0W8RcZZx/qSHzRAibhI1LK7+GKxgGCn
S8nKIoip0vc8+wmWhLQhY8tMeQxiLAeVGHf/fPnNi0Dq0/chrpgJr0m9S6fqczPHEgBhDGy0+yyX
OigjN21+VL2l37hEkqw7BE6Lte/bwvpWdmUsdw4hvqdZTvar6tuZbrOjPxBr051JZoIgrw+z8ZIL
dzza02g+LxbJLNge+/J29ej54dhJF0SCYzIevOJ17Ot7w+iGm6ElxmvLzLP6Hmf1NEdGO9uvcwKN
gWUkD6kfLzLu9d4Y9PK67ktFBJ8Q95VltbfYf3NOVBPpC5vC1pBlSoANZighO17sDRPJRuZa9+Ho
1IicGEd6c4hpmITd7k91bkxIzW7IZcvJxy4qUsRy5fGhdl9+bUzyQqsqY8fFLzR9eO1Snj2tTF8s
sToEr1Qpc2hnMuPNMLgM6dOhqYwwwZFBcL3enmdJhEZoopL+YihWw65LCHxi8sh3w48/QEiyUhXp
Xuxjj2nUM75Zm1hTuxpJ1VW9eOj52qC7i6TSwxXazWul1cnDMDeZtxG9gydPan32IOymFTumbx4G
5oEoshLn7GnCQLYUyReym1F0jS0K8M1c1qTk9Vk9742FMew1LXcMxZpXYqSNHXNDvxhydpK75v5y
1d2bas4wiE3EaFx5NHnwj0E8cOnWWq6ChpItL2DYig9CbMY+cthvXq3GnZKw6p3l1dd7B7KHXliI
VEfiVtt1Sd/tgkTKQydc/YAW3KzJRRuH67VvFEF11QRnupMZ2XO13Xhfs6aauYllg+BHOMA1QYl0
D3EBd2rTIYPQo1nEq4fwtHbZ8ESOjFxk/vpQWRlT1CFuPCDnPbifS65g/VSZ7dzsTNvv9xax97i1
CudAXBrtptzRzp5tt/eux4mXxU8ygnDHcbxr61XmQaf8oocFMeiPWsyaAoN9yE+r1mm3yMsrvJDx
XABMFaKYN4szaemuzbRkP1xsbxjAl8FDt+zeWDA+rV1vufGIVF6SzgodHn3vJev3W7oCyt+Qkap5
oTEk7RdjasePRBW5jwrPxUOtOq19xcvcfPetskdxvA7vq5bpGKvVzOQNmz5fIplyHKvJQtbcYtsf
NvkSZGbMUmtxn3li4jlMUQHOdvcwSCr1jRcjSAzqwXbeFXwYAOmsQe9FTs51JIBQfjEKN99l61SZ
QPCzljjR7PLvlDk5SgiQa4uKuNE/GsA95c5XRXrHuCmBa1o0FxMylU3o96n1nFm4smq54DaEEDNA
4UnqEdW8YdVvPm4lqD5NBpWizZYki0xABMeU/aNBUUH6L89GYdqRxbb8xYVce8kFanmVrIx5VTBo
KSyKoR6WJSrTbEAvvawYEbLcKW8rs1a3TZ4sZCjObhKyDnRfGzVXL4JY4EPV+Ea+0cgpcjC6jerg
wz15JmNu/DbRCUbSlSVjEujY2jDJFbqXBWssiAidUgxR3aT5ZOGhAHlDH4/XGj6SJ7cYg+OvUz70
z9MCtz8grwHaRWKWRoy/e0Ddn6I7tegnW4s88Kb2z6pOq+tyknEFearDyZFUvX2f49ag9gY9Tblb
dzNQqal9zFQ7cUMHntotoFnje9qt9jeAtXLZrG2y3HZ5lwpUBbB/Q9WNNk951ma3rODJGKy2uY48
a0vyjiE3XwMePSgvDdlip5EcdFTcdfrhLvpkQENGd7KJO80nl65Y/fuFOFQzVA0+yCvKI/OxHNw5
g3eQ0CifHKXpES/dnHIHhgInmVveVZrsv9oguABZvGhwMoZtW6DsoaLBNnQo3K7VwhaWfVghQJ3w
xnc0QstxhjjHs9Ckt20KcaLSpVvvG2MdkyNGXdcNmWGJO1JEnTzK8rW7V9mQ3vve6H9MXMzHpFKn
yvZfqB3zPHTgR5hBz+qOKrYeTpqpwb3JeYBf22FsMwKkeLYgYoiVCtdYrIAI9niNvGIgTRXkavaY
l2byWsCnf+af79wNjSnuExlc8XFNRt/FNcLLsqGz0/xorNgYkK6L6qlCGvk0qFLi9BiBAW90iJht
SNwioTUxrC12IQXoiz3LtO+9ZWh2WHyNUykLi2d7FlDj8cGKLvImvyOYGDU+D1PKiJ1noie92W8g
6fQp1Jelq/E+2S4HLJzfGMBnmZJFPCBkAuPtT0nK15v9Q68a/XUcCTOckmn0No7ekurVJGK64mEm
6d41W3cMSSlvW9A7PcbOElbAdT/wiuNxcprXSkp103JCJFTE9OcR7xWN58AQRYWCBYZFFhly1L8Q
BOWdSar1/xql/rcmyFJe/+3AduEe/8UzvngC/uf/ODflt/fxE//v8lf+pZk3cfU5OP18RERIVi6D
g39J5g0Hxh//0ecM7yKovzS7/8JrWt4fTJRQsumXQzfFPWf7/8L/2X/QV0BsTpsPPBe1zr/jBKTC
/XmWj4xGpyQ0iR0ghAlZyeezpXSlNWSpRYC7350EabQjcvKlv8sJiRw306hLsaMnfyvImtpouatH
oFrGwAW3cVNYWpWjL3I0te2GzGvAAqS9AfzJNV96olngy4/fzI4tgu6L3GqKRFEyh/EDqdl+1nSc
Tk3XXnVEvH4hcMHfYTbMSdusrdCtrbPtCHIni0QdycQBflSJH0wz57PuLA+Oar9B4hrNLU5j8LRQ
L2FV6WoYdZxlcrWOKfYngO/G8LQ2VXJt2bEK3cSctFt2ZEgtejIiws+12OBUKyfRf23GTEsfL+7z
dDtRCe0zueCA7siGHBv9jYQwjm3sQLA30mQy2SUl0qutPvraHssSqcn1Ini1EmQnQbZCWidHdyG7
VD73dPO7nWEs8T3+82SNxpmxdpAK1yJDZqYbDjgr3ji5oyK7kMlNrvongwS9Fy8ZrNPsKBhfE80J
u0hYdhKz9tHZKzJSB5M4nLro2N0A7xeLnW26RgPvQyboDamC5Ja4c+xE+MbjG5VW7YcH1A3a18V7
1ToUDqQB3iQ18S/HLvHtJ7uibUfrQ1YigiE9P/pCt+8UJ5iS8Zqtf9VwejEC4uZsLOQJxxi6C47F
wiCglk3H5ZA9De925ZJGp4R9HK3EEgBJbJJ6fQvFPtD+rymB0Yd8wLKVdV39BgUJwxkN2GZjdxfv
JIz6K3Y3G7NiJ26I0HSGw+TH4xU0R7sLmco+xZcvPzhO0CeqwyO6FDLqDMO5X/zbJmkQwbX16IdF
b+dvBjjVoCQXBzCacS7GeYE/0MrspHI/289jx8ZX0ChdVgtbtJgzdFEkxCTwC8lnR1nHuc/eSAVm
PobLj6xlVhvEEUBbq+FqbryXhBDVsKSVdMkQYj2vp62YsmFrd1aYSLosCPawO1pO1Lh5OLWTvfNF
HIcFmUWb3nODS/xQByHBWkBVeoo8WikcMDjGnTMn7onHKzQ7wyRHwM2jYqUAZ0cfN+Bj45B2ziuc
IyPMGp6GdF2WXWuZNqOr8SKunIKLigcXyVqFK7s5Uc8ao6ckP5G+cPSLu6ms7QNt/Qrg2oq94oLo
qNGXHT1pJZFjDuJIQG6xyQr/ARp+twM+KTf9UBoQAUgktefyWedUZ/UGFjaC5B9MZx4CUxCaWCf8
RUbHhR8khaYRdYrLZcH00pneWR+cY95D+E/SF9udh22sjAAsQ2BogO1s/aniLj3KzHe3OFzvS+H9
sJrEupomVPyLhSZvrTjLkUWu6cB6IBC9tL55U5QsLch/v3tW87qUpD00suWPqZFgkOhBKZMPQNfY
ClND24Bysq90jDwHSqbvi94GY8oNUV4yhukk1ptubq2DDWAnq8aFr6hr323YStu5m5wf0h7eYGZf
z5O+PicJQBmNqIKHztMrqobW5XuQakpeKiEcxPpe0C462LBhnI19lWjNFDoFTiGsneO2VU0Vkvl0
va68+/CA7Lgg2J5c2MhbxvIJlZpBCuigkLF5ID1vas8Me704QamNT84yUaioyo4SC5qaSSS1ORh3
KwHcd+IyPAFa9p3jQXMsU3vaCz1zdsypBNW/4bSkXrmED2UlEwDiQa8k7NGyLVNOwq2HlLwZGtIR
YLBtat6AZ7t1UHYRs1k8kBRK4Kyo0SKyEpnJNq8ge5jS0iPDLvI7nhyjxX5lvFra4h0anvZonqR1
VymVgYXoW+/Yl1373AraF0GWsvZubZZVL6qAEm88AxWJIbyUstgtdS2aCFzcTYTHb1peli1cQ/0A
+ggMxjqXPP/LxUdbNgBme+W8M1COt2tbWhExjPaelPWU1NUVDL/bxBDAIOOlkbL1QQvKikjwPvar
nTa2XcSBNmYnHCjKC9e4bqXfnkCSkCOOyfc+GYV1AlITR77GqteOU3KC1diFSWcNLeQMYd5nqctu
gfCSfKZ+dLM3RufujZwHf6vZVXFO0JZCUG03A+/lWRXdl2k5jCXf3Ha6PZlLUdo42bl1nNtmkE3U
afy/cTmuVwVhSDfeBIRDdDGiU7OZURMW9MWkY1WhNzgGYSy5g+8jX6lh26CTvXip40QcU001t2Wi
21s9X+LbVbHAZYh0EJdQyvYWaKnmlEmyQ6qqvqlGpoqdVbW0gOB7jkAVxynUypL9TwhaMEYSLelo
RgvIuFNM9vO2HgYKkfwS96L3R0eVyX1MULvr2g/ZnHxk3mIGADXFXpEmvLNnhWV0tUf6CUvul1Gb
Grc+YbMEj7TXjHVumbe0R7O0+gNna+shL+UP6rofo643p1aMDcvAUIeuLqtgyK9d0jx3simcvc2T
dy8FP5rkwvWBVG6AAMjNTkldi62rDGCQTl6dXLNB3OZU+RHX+XAoKZIjo0rkTV5XNK9Kje+uKv1D
9yQeWWrOrdY0rBu5dc5c/9Gvl+bVoMrYY8zmeRyM506sK3A5ZrOUtAsxJ9Zl8pyify3UuhkgYt4x
C00eYHwlz8usfhA9hntkmvpgRiN6jWoc8wBQhY2shmnTO8491dXlnxzSPbVptnP6yozo+FcHg+D3
sKHBFraz6I6yn7SACa0613Z6MqvJC1KtXQKc4O9Sle2je5GfFsXUXjl6Y/Ly1+sB1iqHKD0nwdIe
IM81sj92bt3tuUtxQPKkvmxYsbxTbLVkpmvzsYErdEKLJNjVHP/gQHY5IKMtv6rJsMBv4XiBifXU
Nu5zntTbkhn5cdQ7nVfNr2/dMZ6jrL9AwAjee5omf7oBq+ndQIN4omIvKWdg61nYpgQb/b1YYoBT
ydjsG81vrjrWlQcyfeertcX7njV4qwID4pvaEAKdvUrTElAKeD3sXbZk7RWYl/qh74WIgDRcmmNo
Q65aPauasO+KicluXVI2OU35Tn8yzcKm89/Xzm+Q/GvZ2TNWbzr0NKYiYZbrO43TwoNBq1j7VWLf
OwjfwrKfsdFVtnW7DD4FGrajI17aJ7AK9t5kf7/CBAu3YE61O1/qIAJalXLgBP72Ojnp+GM0GSoP
OUPlCssQVDxfFNfrUMk9ndnpB9PS8X7Ua0zwMs92sfCXKOWPv1XuIBFc6emPNXG+5xWtmnpywM6R
ZLcFEkNgaDI5971p9xHScY45yjT0EHsISbvSjJOArp2xX6yRPkzZN+Lc8TKI0CltlxL6csPziVVQ
o7vHrlvbpOb6yMvhcNpRb3eSBVXkjAdtD/Jfb5tHV6XXczZ0e8tNHa4TmChq0XXbjoWJUEsaXwun
tflGZNxcvHE/eEnqng6Hlm4zCUebo6ZvHZ1ufpnRLcL/Lr73NotzU5rOcy+JGeL5a29Jhf3I3RHh
YTLHp9xtVCAM9G9SQLfg+Dg8tXAzttBeX12oIRFCwgHY6AiRwHtK2MwbSzvAzT/azghyonHjXWqo
dtdOQ4ic7lQN2HKTRVOP9ZA8yL4JnCY9s+FRjRgWnNMMQX15Gt3xLoG4O9nf5lUFwK7pPjpoIOOv
a5w6u5l+Vu1pAwSh9b3xxHVWKvJcakNt21xoW4uDZjBpnHmkoUdg3jh0G26kCG4iGWpHfzdD3DGe
u9xsd547JJHHZhI4Q/2tVeoLZ5FDnInmiXIkiQSkt2cBE3LjligOtcU4ikWvw3Ja9ZuYvORoHjTi
pNwlf2lAZZO15RP+udb+HoVRHmYdxMrenD9Ml56ZPeHd9DjYbpRd8lVW/evsC4jvuh/COgWISz9h
x3gswJQbSc1ethqHDjh0AJjdtDgWKv6h5+1RppCXY4qLQCyg1NNVxodl0j2ArUkXVsVYHvuCTkVP
+uRxaKdkW+SZYF2D+bSudRvMBoi20p2yva2LI9EjcWAWzFxGUGCnpCFAxLLtERRV96Gni7XRAfHZ
hamizq5HouOn4iRRbwfSpZKZ8QMqjg+gH5d+etd0PT9XQpg3LMgvdS+7B8TAENx7gwPXAojNZcay
rs0c8j+xr5c0g0eOzaeWa77p/L4iXpze7CUxonPn20F5/p4ghccyNXSea3/fwQptCI+1wAlWsUwB
suTzliC0555VxTeFcwJfAy3QGmESwhbfdEkC/tlOTY7KZKRMq2AZbQamHik01tavP4TE7weAJgtd
xmIntMDxjectr2TKV8jx5yNoBfDhZsTOL9L0bC+d2mfK7LdUUS4eFbPZxZYTrAywIkya67azNLkn
lg+4o8GgD0zgE+SNIaikmPY+LlLPT9OnUhTlm5+cUXXqKDacyeOTAGTXBUSY3uEMH+dpD9Ivpjlm
jtvFkiewWQxI25H9Jt77dJJDfWw2o4uGnhgBW6+f8M2w08Gs4Kgi9w3okUibBk7Z/haRkeDlrXal
WSzbrjCfS/JyN30+FQeYFsOVGHrg6cy1MUJBJOo5aKBtCQpo9LObb2mJpxEz8HqbpHDrcIY+1omA
ekrDMq7ifTeqGHAMUyBFulekQxbJplyFYvLKUDO6IpSLUW6FGNLdmg8khJBgs2HlPxgGyAHo5cd8
Abw8Elu2XwG+EyGCFsPQ61vYrd2+WAd3n1Z9s19yFXPUdtZDOWR3FbYTjG2cmJHrJPWCAqEgUy3P
+iATuHtS8xZOGLklMjLrcEhHnSMj0NQJKti+UP2XrtVFYFbmm+QnhqVeOOHEInEqvGs3+zpRytKx
gDKwGPrBz8HWQtHmqP2lcEZC4au3Im+b/Wog+C0nmjwj5Nja+db01ZtwjZG/QqFsVMMTkbVGMMXl
dTrv9WTizjsv5ux9WK3ZhYgc0mjsfRhmS0zUfYdARHAqoQDv1oPZ8jJOZjbSaDSzqKrW/tiwmu3G
Upqboe6+gMknLRfC69aLsW+AAUooh3WCYU0Cw7vKwcbsNssBgLzauAtlqi+nB6dMQQ6QmJLAI3UG
BZA4GR60jqRAxCIVQQjThz3lZ3v07pCSLWFR1xkbY2pEIq+B4ujR6tgRPWRr7+p9v3fyxAoKB5Nh
zInN8FJ9z+AJ/Jq79ARzOuOXxHFOyE8CjcBETtk0TQ2fKMu5NYOWcyr9G25UPNZjkFcKFNCz5xeA
HkY13Ro0sljqyHqxLmjA2HYCmQL11OSyEolbiY0k6PlKr2YgeKngNKM6CpVWUDcvprDvRgYhWTOD
n5VehJ67C2chb0mevana6SYpB6o+tk1PZjQGqimIY3c6ZjFyXXea/+zdXY0X9JQ/OFGWsO46vvmY
mcY5pYGzcex04BZMYrMucrlowL0o1dYMDnTmA5Gfl3vwiTdlxx68+PtUee1Ha+RMT+RSnweaP3sm
LD/6puyDXGr5Ua7A/Xx7pU0h+DUtBRakK/9HXaw0g8r665hO1BY51yrrLYHaV3OOcMvh+SrxVcfY
CPOnWTdYVcFTtaCBs8aodo0OmTmzV5M4T11FuQlXasj6+SZeNT/0Jx4HqozizLn9UoKaD3zmnecN
26WI+zP8T0HzIxkjQie5FjNp82R8PbptfJ5KNuzG/hpLtbNz5taU4HsmsPdgp2g+auV9l/Ywecrl
sFTJndfUGuwkoLx9t4Ul/AxV9ZtW9cVWLxlsd7CvgnIcp43VdnVECDUiDQjbF3Qz0cIvTrZYW4CT
D7PTqnB1qluMTB8lk2CbTE9iqx0tSFODkWsrvUDX2UNttZOGGdbzes2o9ZTo7l5p9RF58rtXsQWs
WNF3SzKPEQI7jR7GUIWFtdbbqmYVMKh2gQXpr6Yu6p1liFuVem/lYgjOzXkSzhNh4O0tUTHgeRi6
BmstaSwNy49RmnVADGQN6nd6X8r4CsWnQdg7cCHPj7NwkJyHjDled1WzuCFjsmWfwZzaDmPyXprl
dkqZLhmWPDJE3qHnKoLRIjNljpUbDBeQZ6Uldyor2A498QqN/A0p2C0NaCvs3DILx2RgliRC3BYX
3n1FiGh/R5bpM92GaQMostvMJB5tLIdhieswajFQjAflWsS7Yqlv+hHgsvsCX+NHB3aMwt8sN3Fa
3fqM7QEmuOUt0W1ia+qlJEmCJspqJCHdYAIIFrVrWtKpHQXTnrWByoFiMkW3moiOlMr+PDCpYxQl
v89G/5x0ajvnxvtSFQoWv0cRZBm0AzN3D3eXFp6gTc7uLENVVmswLt5Nmc1vjLk/MFjxOwb3vvC9
JRjdFsPMvLYh5OB+I3wOjECfiiAG0BnURo87ij3Ly20MTGIOVr2795SG/k+TSdRcGN5l3j+UdFAC
vzaaaMGJiBYhH+llwtKcdRrARPWAN41FgzFcPolJeyusHHrsnDElNNtnijE/ZGDkEuOQX8tGPBCp
+kZ89Ve3nsNE92XgmLAz9SUbWX3TOGhdowNn6n5zMVIhZmvBp6f5tpuqG2fpy3BOiD+gNZ0FmV7f
Cf4i7VsjDtui2gGjP9b2SCvUWejB8XFBTSD2ZrLmJIJKqyNjKGxO4JhUzFUkPPGMw5WIeW6k+GbF
jQt7zq4A/9N8RMHKz2pyFYw1XZLU6F8Kw2JrR/IyU/IYrfxhiQmC1yU5XlVQsquYg3uC02+gZUqV
yHIHqctKemznnq4Hre+bUOzjHkz1BcC++JJOrvjh5uNBSLqNMNNR8tyiLjh07vCeeOSOG6v5nLkG
IfRmerPk9aYTKdmpwDYVr9yqyznQ+gkECxv7TQGgHmERMe5anTNAHXmHyZxftilSpcinMxXYeWMH
NuTEwJ2Le3oRhFqw3ljtISdD+Tkduitqqw+K5mmXaadxHnfkItyCEH2ai4U8hzG59Inj48yJWZX0
O7OvepsfU3v8MpDvocv3zPBfSBV8IxfCea76rgldd3WPusYew5T00Ms0DywWH6jkQ7ErNLI7JCq5
UDHu1b11N/fOs21YH32vPyPUQQA36iFXywOXTqew+e5xcGrT8jJfL0KjW976TgHUyY0vVIgwiGfD
DoVk8EvzCrliUncBzz5ac/OonPZry5YHebCYjx7jq12B1+JgSYbf1A723tEnQprGlgA2jney6u6W
QdCILx+9ybzzWvEFv4u3IQ26iQwNNpNsaZVCFP6G6kye41FwH4Y3r2nGwBsvADMvbgI3jYsozeyU
G7g4xMx4QM2E1V3RR7+aS/+KZO8TOdp6kLnra7OKicSVFL+byx5YoZVjmRPyu7tO88J4Pt12jn2D
+QadCJbgeegZwlg66qzksYmt22qwbuc8ueVIN0ej0oC1Tuu+ruybnlPRprYhICqttdhknGWTTX21
9zhKAIVSZExcRCb2pN+NA4TgCrazOaV5OGQqJJya3By4mewsOIdS5ULBdxAma57y71PaEMFQT81N
o8l/ybD/reHvf9MURhex6f8fu3b7/r//lwK2tnnPG/V3tBoSx/+aE7t/GAa2MmIWbXxP2Kv5k7/Y
an/QisJcohmaoYOAtdFn/jUots0/MDxiFvVNhIE0eJgh/zUohibrwnciCxf/GOwjBrv/Rk6cwT/0
Nwmii/Htoi4nIZJTDP/cZ8IM77SaCYrzwUNK8bgoG6VE32sLyR6cl0K3QABHHgj+b0V69y63YMVG
wu0uTyEzK0ObhyjNJ+PoObH/uuZz/SLnuWQw1Quv3K51CoEwIVfi0TKH7uC3Gnvc4i7bv133239p
OP/Oa/tZs/vnz7C5GLgFPYfsvc+WIA1brDS9zmPbXM1tiwWYHT6xyG9MeljyZSXvG4Yt+0n4xYEo
Se03mmHz87id63jxdRiXeFigNdonUTR1MKEdE/RTuHH5qcu14txPmUPXA0bcJo4vw1yV4AtuC0/s
3aFYwjQRDyX5aoe6XSLADDRafMTbCBJv1rGQN4Y/IwnppL9rPdUdABbpVtQogOpp3YonJL0iyCzH
f80HtVpnC60mPQ8XDJX95/Tvz0tdreNvfqr+s9Xjz2uNxQuFDs5MoIDWRVb8NxVtDQRzdAvAq0NW
tPcFg9ZrNWu22q5r6zvbtFnn68nzc2cD0dxj1WnnvgoKKzaDkiYDYO2pfHfJJCE7fDYRcXPAQHS2
SezBFhS5MJY2//x06H86Qf6v8vfynfFP4drATQy6GZPTz995Mi0Md2A9GG3K8lrX5+9MnlcacqYV
sd2MVxW9+WPvzw/GbK2AFiaNhkVvfyzVWN2M5lyXYQPKN9TnVO4g7pbtNTPT4Qrq6PQEmNj7mpBH
10fNiiAzWLpKPnFCJ4cu96fjkpnD1nRq7dZbmi0Kb2vHbZRbUZHJUbfK3M1ZIT+Kue/OYMA6zjPm
8qMxie6VekWLKqO5GcctkypxCS5nAoWya4bk2xXqCq6re+MtNWFOw1Q/uPbof8NZ+NQV3vrMcKmm
GVjXz8ItnXDQTfgmCQllOFp8dLxyoVyoS8z/pHorCoH5WK25c90urTo3a13fwC9MOUoSVMCUOj7Z
+joHWFPvkZapa4AcUxE2lPnboiuBr5oiZ+8R8UHONqTylX9s447LdEZLf8LJ0B8StWYo2tXNWPq0
gGwIrBa4w0F75eCWGuB6CTeDzD4nwIuNPrJKX7vTs2UCLFKPtFxnG23r7OXnJMXy5HCaD2K/4d12
mvb/kHcmy5EjWZb9l143SjAPi97YTCONpHEmNxDSSccMVYUCiuHr61h0l1SkV0mm1LpzkSIpkeFu
pGHQd9+9584r1VGpFFfyNaYkbmdC09+rSGNAtYk9V8rZdVPzrxIRzp+Pn4uHOyKlTgn0BQTyZ2Rc
hlkxCWxjrJbN2K3CCdJ2QGJQ7V1mGDCGrk0QjkHHAmfJEabqTnMYvfaWazWbrjIMHROmAJR7H502
9DIaE4FIHczl7nejRnPGipx/Edn6I6sa2Xzq8JJygNN58Qn9ybKid9OLImHydSMte1NKsmjJuDBR
2ggBTH3PUVOYHyc1WEwzx2NLM+tNUhfp+z+/Pf98oFw+B9Eqtv4JsRlAiP94c06eJfIlQm7jSKue
Eoj2G0IlxSYfIDG5nQqffOn023/+l/6Xx5hDlCsmfnSJrDlEof/I46FDZK41oIs0s4tOm5tRvflR
l/0aCNYMqxBu+ohesLTPVSXI0l/WupSQDUP6bhTCV58n/rsatL6xkjikP8mJr0ncbCq7Aff7zz8s
Acw/3tMOlrHL6w0KJzQ0+3K++PtDtxuBJhdWF7KTo0EkGKI7PvxXPkvPW1Uu240kjzdOd7HnyiIQ
+96E1/ApMrGeakQ79vHO2mrdT+n7Ap9U3d1W7hxtw84t9lZQO4AF0u6r9cgiWKI4GtOjcgTtqzcr
e+079JMWrSY3HbrNVagae4+I+9xZ2YgtPk7nvekGb5MnffLYpXmCyTpzVtphxcBKPRpuY5v/sWYW
dzE3Wf4+yWowz8zPlt9gjJxjzLLKDK8snpBw/Dy5x/GGUD6kdkqwCDbzYi/5B3aR+Sgwz+1LcYEX
JBkwxKzqlnUWiwBfjgof9SzsgwUmel+xwWNADzv2+C1vZpX770E+BrhDav7wpXTCNxqYFlaxghCD
P1fjTUtakpLXUB+70e3ug0DpMxA68+1n0PZ4nFW3toSzvEl9sxybfCADXEo3on/RmhDrFRVAgXsW
uhz30vXkW0hqd52lWXAb6KG4tyCwH7O0Tbclh78r2qLY2gjD3kJcDCAVZRc67BaaNEOzb7wkQwQ0
LE9CO2PipkTUxhsRwQLCiud/aRU62x7NmTDCkNGNVnpG7AZPFnvA1eOqA36znqlwRKCP521c4Pvf
tG0nP51M0A8FfT62CZA1WTHczgWZ+LhIp5uyj6+oq+x3TRq8Ufbi0RyWv4RZSfclg/NKGxangNBY
YWMLssdW3xJMEDcsdfs9Ta3JV8PbZt+GKmYRUFMMhjwg6fc0tGcsZApOfdw9U7qXnjSmkbvYLAnd
A219ikyLEOJImtAi+97W1keui+lhRnW7DEApdfXGuJtcoenptCTY3rn70kFM0WX6llWeOI9jiPQS
zvBJOAs9o6o4Lxyj3SuBK/zazqorD+Px3pnZY+RxNT8hEFjrjGXoA5zB6pp9Cw0DZfjaWgxPoeWP
910o53uTWMXRamO2RQ3HWUJie/wa41oO2F42JmaNKpnqnVVu4pYrDGh+SZzmYonsP/gOx8c66D9S
WRdUBUzuvTFFcBNQGHDkNRe9qSqATM+Kc0fFZrppMovgysAUb80W8tswRetk8rCjgNNzj4tis9cA
hF+HZcrOUuU/Ao/WJcgRFbupQuuTxnlKARDQyreo02BzOt11rrDOPTfMGU9T9dWK7ER1xYQJpBO/
OIuxpzTJ5QoCEHX0cBI++Pj51kvcDdScuI+lzPxj42o8YrWHSdkNuJCXQrARYOrvN80QzIeaL+C2
tXL/E7BM/GrhZzgInj3Pcb3IO6ld8cZRlbon+gFuqGohi6PZbJb7sJxwIrKvaKEgF/m4C1gYZ+yC
HKSnKsnpS8IuwfawBIcddfg04Qu1pwIHOhqyP17VmevuucbUlzXRyqBaNr+dy14ymmeyJ0m4d3BZ
XkdZRrdgXSx32u2C6yiYbFh/y6tXhL8Fd/wOs+aeV2NCI5DbrB1altx6aNZNgoSf1k64H0iX4R0O
DyKp3bUN2Z8yxaSKXqIkR6Y3SUslllmK8SVyB+VtpoSGnsCvHbXDl97fQY/Lfs1oEejHl12AHisU
o9Ys+yFTZtVR5bxNZM86rZzZ2XIUuM1zwuX8oka63ZRpH2knpCgHjbnAoa4sztfkXFJMA3h8UPqM
Q8RoFc/T1zxk8bWSoj1ZRVDJdUypAI0EU/1dhBJ4TLc0r3Gb0b3chf7XkM7DYz5YPPhnf5tqK/5M
jD+eylB1B25o57ZKZLIdo+SSaCKmHm7YGLTh0dBvhA8wGqACUwhlg56cSBBF42U9wvsfu56aeUeQ
yumODs+xck3axeIOuNz7UkpUVQTTAyUdzV1RX0ynMnDSZGtSz523xUT98XMBVWUnKQrqN1MwIKZR
YO18k7gVzp1BH6HJ7PI3lWMZnjLSsf4qvdwGM4aSY6NmG0bcQKgKr/I8uueuwBbyPSTsoQWf+NaI
1IPj63vEVbLQXm44qM+g/VWy1ZoaO/ISvIBL+jv3sh2m+7GdicipkIbKcloc7Eky3iyd7V2VAQ9f
PBpNwyr2rxJuQeBhRhwKtpJaZbnT3eR7u9EU6uK44oxyLYqh5nrtG367dlXsx6It9myz4xve48kL
f3mtHojwleVXOlFpdO+HCgwQlXdzxSnYkXQgdKlNr4kTy2GFAaD/NtKmh6XRzi291NQcXT4q2H//
SgKO38/u6DxJu+kOQVs7t83AZex0mUPhEf9a4vAyZnjr4s3c86pKecvcOE2LnCcuP31BAHbb0DP8
QOsl7eYxNcTPgj0MKwOSTcvKE2a6B33HAaOPQvMwWY1zmy+CAnKOk/5niZMLjt2EtQGvXpA6u5KB
Ep9PNRZ7DRSiWNlt3R00e+KbINDIwrRpvcs04XOYCv0rsjv5ngxdr7CWxvLBlQmISqfOeopbTMkF
K3L/aigGfhDdLnwbmv74fuNaEZZgGB54JMoSNRosxHRfd0xEQ02jMq63kSysdgPUMidsKXZOqD1u
WwxK9WSTb4sCK3lJMsGvbiK2s5Kdq7+J3SUvM/k6BQyYcC8niin4rFPHfnUSQ4ZPONMkd1L45h6N
Lv29xFZ58iny22G1i1ZCJlyg+bSJ3eYoWWh0F8Jxct8mi7XFQ0URQ+SPYluFfb1LCgqntJkvCnJ7
Bpbpf8JidC9OgKvRanFjUaSKG2nKj8Roxtv8smPeaCjhdEtG6RP6bDdt/TL4JfLeIaXFNIUTr54P
SVdXd5FXyjM2YP+0JHa/EaQW15SGdsexdgCCJMllUsMrxNIzE7s4SqMvXOtE6Dw5isPFjXbt9LO7
idKi/tYRpw7l7qvcTsobb445qcihOThO1P7GYjedmrS3KTihQHqd41lYYHB2TrFrlRzelx4DV+9J
6Bek23iDkJEinQkYDKenR7dvp+iHR7Hlwosox1m3YqkvSKV05g3qFddEX9DUe+FclbUPnzKUDokh
GKr472TopAd7ulivtDX9+BSubPyanXrn4bJwSuM8lD4LnrVm8j8If8lOfsWdjTo7v5BTeOWM+Rjl
2bnLaRy1lOyu9Ww7+3roH3wvMquAvj3En+4rg3kHul8E2Fij7E5OHKToILXO1jhzSqeUZT8v1jkn
xbZOcmZJKwzmrfZIE1zsquveDaa7rDfDtRCluNPNMh1QEeIPD7vRfdMnYm2PlXcHDLbd+tjMtk5Q
FOtx7rKTrqv0FuO2Pre5Kp+N5b1KQUm8p2Nx67XDp2VS8dIFkvpJK5d498uiwPTeF4ck1S+ZUOE7
Bs1krf2s++4KYiWARTXXQd+p1YJNhIMhiUoc4jsSVj7vzL4/YwC0NaGFGIkQ9NEe+6TPt+99F23w
nLjzaWFDg/Gr2/5vfH5iLNlRrgId3zK8sOka/XrLSfS55dgJj+XOxt2/aicmNs/pvnTYP8RD8Mut
nNfW8EwnV0nR7fBYWeVTnrPFq4pPN7ef/5rE/kda9/+P/SOwDv42sv6XsNSt6IafjL3BT9sX/Xz1
/X/+11//xv/LSjn/xmhP7okZGMMYPPv/0MB9ikciXK3YsODqE+39Tw08clDOPZ68EPg80kzh3zTw
6N9oWQOvgWDEuhF9/H+igV/E9L9p4FAbAAKR5IIkE/Exae76x9m6KMnr9lhGd2pWFk7cOQg/AkeE
5262w3uvs+hMckaPTEZUz5f2IUbYOyqtsYNyoptXDBAMsX/79f03gvYf4gzFKR7nOTtyyW16EFr+
BCawVJDkMrHoIoUlLzn+u9d2uDBEmsYHRM984ciVHxXOt4Fc0EARIrmLo0eHrPnTSHz/i89zERj+
U0H9v58HjTvh+0OKABbzj7+kAKRALt042zhDBBQAbIHfMJX2tlwFnP05j3aDXCGQyX7Tia755Zss
pwNtzggWhHMnCEXVGrcfYiQp3AxU+SdJUYbaqZCi3PyLj/uPegkfF+YLXysrFADEwLv++E5jh4ay
Lqa6PF+WxexorDIvQ29wDpLZKb6GBl1303jUqa4HjXiBgFD4n2GRYG7pU7f7F78+l+ngz19gFNkh
yxZ4wXyd8Z9odNdBpC89/Bc0PxbVFoy7O23kbBfnGLgBCM858Lp9Gth9sKkIW6BxJBPPT7dIebMg
xS/hLgal8DvoAKytovFiMkoHfsxVRWbVHDNpLZwfShl4/N8XBDunHe3PQUbJg+qq+hY9e4xWlrYp
9B1ck9eHOC2zce0jYoUbjgvBm9GJkaei76NurWSbksWNWDjnb5ZV1I+hP/Gls+517J2p2BvddnNO
ly+acOjt8E9ln1PaOujDBNPyQ20bG+GfpjkMglmALaEmy9Wt/IDR5jHoed8ckiCzfpIJGwUOChqR
j9L2m+dAhV2yiSkIO0dRzQxWBYWH41RVA+t2PzLfsW7cXw2BNCryoopIbGiF6XNaSOcwYG+3VuyL
4QHQ680pwEmJK9Oo0+EATDTEvWNYDePBXrB8bBy7LGl+D72RgE8X0iQiKfbAc4JBp9lHl0ti7dl6
9k7K0gAc8D8OTxHt3VgO2fge3bjLcbyrMfmxPZfa9dH4cYain9icuB2XYSwp+T7W0rUzFkLsAard
JJSSZOtUdrO4yXDGoGXuSTNIRijrU/f0K9d+eHCt5H7KY7NZBGbn1LMP4NivVbt8C8OwP1TDOp46
vclDVFzm2Go3z93eyqdqC25MHdyO1y0BHrGzS05eCnPeVTTRwRj+SgbvLvbbfOWkKZ9psDkso0VM
cZKtxWXz1CUxJvdkrVrno4sZD3nC71z5SzCNVVyvSF9ktttLeKz0i6NtjeZ6rgbgX0HNBh3Zg1Na
Vmf5pmQQeKj4z56lfL0Pw9l8MTHkn6NqsSclHxEOuY8mTgPqAqeWbwO6I88FUcVfRRqMO1M23Xug
9V3hS+vGqiSlq5hL7kSxRETHvEnAQfeCL5cgNtjW3k1PGMbNd9+QUtm4rcQ44xsqZUeryO49M0dX
HuMjvXMhS6khpZ0GXY06+QYygGNkvI6GiexI7D4FLQQEp2zeWxl+eqN3rJkm7utBv7atc5Mu1NsP
oi52ojOXGuEp8a47g85UYVSZsFV+mSTDITMk9raKu/GldwA/qpITFy69+85pKS6OOTVRos4uKE/J
am8avxYfRZGLY9fmrIlodiD8wuEYTbHjB/2paTD88AcLPx8MG+xfsFun9NrHLKCwrgXGpqbXxQad
R4pDW9ZPhghHbNUJCExd6TXsEyR+CwokflZb0jcelmIIDoQXMUOJKRyCTTLH/rcTjznNizLvxEn5
5Bk2XdeX7blXdvQ7m4B0XMnCAcnQ9mZBbpzUGyaxzt+Tt5iaG0d50bTvlwYJYshrhwjxrHh7rhMq
0vs7aCkcz5n0DFXccVSKb+JAFqwW8mwMgiKXLEWt0ULpsZpSAUQP4yrq92GA5/qLom4df2XELVxs
7SlLlHibZjyZX7Me7fbgmk7CYAHOYT1SWRcDypuLyyLGcQpQeexrKBDpdeLN+CbydCK9GMwpu3ec
aMJz7inWTsxrOjW6fLMkKyUGOEk89hmrlz+8CLsKq/0SkYj4zNCcka7QFZdv2tGNClgUhBKvM/gX
J9xhhYvFNmiZYq/SOBGGJs6FZ/ZeqXGcNv00ONOLAw80XCeOcEb6hKOuO6ToiViMB5e4sOWXuibt
gsWNT+tT8isi5pqHzhNjDsWBRzneV4S8uSRXWrnjia/I6blbiGh+BXXSxxb7Vt57D0xCcURzE5CM
LREzXDvQWlzSABSbpdMBAlxPU2kFd+dat7RnBJdwUtLu8cD2zZWmdORNtXyam1S2MbXvHb2Pt+Wo
JANFPZh0FVEnZj/HpYWvIMNJ096acSncJ2tMcF3P2Uh4mEdW4L8mFqSjYxibWazKacrsdoVsZ7Uf
qOFeeek4nL34Cw5iudyheDVUVvtuzvc5Oba3gZjs6rt4oTPCWsmBdPg+nIci2RJJaNUuXQgoX7Av
JkyrDZqGgntgMhGA0aBdoXZpvkXsJYBwsSgCzshgax+A+vT5LTKMkT++x1nlNIxENI9wsBvrFjPS
TLou5obGphNOnetuuX+98reXxpq8g/Hmor/KMVxkGzcNm1vjTliQAeXAT4mgSMjrmEgD280knaLm
2TJoB28hAl16N7uCVNXaiZaZUH4rR0ZEUeY4oVbSx4BLWTre4VPF64yO+mbQYIJDj/cxbo2uScKn
NCwarMBcpjFvJ6SMCgPClAxyP1VJOR0qzEfuQcSBhvUhpmC+CW2RlDumYOKVfh1zKwhyUO26NWnV
UpJaBdYTbTpeemflSZZ/o5Oa7Fay0XNXeB6YfYfQeYli+2R71wvA0BT+RRygyDYpVtUpfe/E+E3d
GkQdr0Q3M9sJSt4lv7o1bbYmMr41yQUeA/AslC6xZ5adgd5mvHBtlZ7D7Mvx422mum2YIpE36tbw
Wy18pkTP2auhuo2WwH0IeCOsWSGt7RQI5YWjNC7DnmF4QzPmHpVzm872fdL4v/GZbmvKUu4Sl9gP
fJTDYhAz8Rr7kEnNncjV05RSQtLoN1nJN1wByznt3YdljKwr7qlmpVLpHeeGbgKbZ+AR9+LRLu2r
cUnfIlXdQBJ4nV0KsPp6TWQYZ6PHI6rGRTkty1XoE63PxzeDOxN2anYfwAfCBYZ8kVTiqqqcc9Qv
yfWYUoDga19eu2MC9geDYfxQjs3LbILmYJSb/u5E9F1DG4E3UAMZKOZ9hlenPslGEOqqCyvYRUlG
cSAwhqZ2O8KTHImTog2fc83Hqa2uve8t1k8qW2y+UK4YlkzVQY+KlWDgyeuxTdS2bmwcDLPR16kd
XpVVjaNcEFNwzvY8bJxFHEfX3uuhY8GdtNxPyJ91YzqE0OxOLXLN3XqHVUDtKEofP2YDDjYbUZ9z
g0+1wUi+CVR6TA3J3zppcK/733KMPqJBnUz0O7Z9de1xN+/CprfXnVYnVNj+DrlWbJdq9FaNaLyd
tl0WNmWFQWmAHlXGk7vHVA/MBZPJwR0z3tmperTCcbqaS+eN6sH0HsQaPuYJU69qs2faOa5np5nh
byUFyYf2HMJM4Tq+hChzfjm6jd1VXkdEL9kjdpMBdaVfhQ/jAb/BN+XDyH4t7iMciYqo/TSvIWB6
uEcHrAz2gC1hKnZl3pA+SezspDi/QVnz31NRypuA8BlLxOCgRFe+Jvz0RbGsl8R7bt3S5Qv233ps
tkNWrZdR4BEY8p2eZI57w3vRZY7DwV0uhKiUHLpbH3RXqZslNdPOz4s7MxX1yQ0NpQve5exVHosJ
B3jQOf2TxXvn3urHJ2Gy9omTIOl2cAJu80UicrlRaYRkx8KnBajdCvqlXBccWcQtYwkgCAGOpVXB
J7mphzi+1pmNdTEnJLueEy/bpmGQrhjU/MfcVfwcdX36CzuQi5yGp0a+O7OM9oUeruaai2wBtbXB
mnYtyX5vTEmuI8x+97nHccog9eORzXgJjuEntjbndohJuMDS3XNkbp59M1lESzv9k5JaWlV1T65Z
xe11n3ccfF2CkOAoNjFPnhWLRpof/YxzbxJU34MtsInTcbslDdF/NlFUrft4mDdtXuTniYKgHWrC
E/54fhuqfHDw1ZBfv+C5VHpPcPoVKHMwrEPXRPsSkt/Ka4ZsZxP1eEDlGFdqYl/qk32utfavB1xW
a9oGljUb1KtMsDuN7atisvOViD3CETiWtkPLsbtwxb3uGmraG+pILn68jnhiuEuNm78qFWCDrrx+
ogtczhzveIFihInG2ygLrfcMpMEVrBZv648FttUet4k7ttAg+lFvWg1XLp9icbUEU7+p8kKhaTdm
q9nBrakWfIFN5vAycqczmUJr0wD3wJtPZfgd0Lbqzc/oTeKoFpxdUp53s23f4AcypD0tZ++3U/Ho
asxvAce7bUehxB1CasOXUYI1Blm3TVxFoY+bui/51OaPfIW8G8u41cStAiYIe3AQ6UEY24t7m8qJ
pU8sHn27cxuSi1P/ujgaYVCGoKGK3uR7AMrmpxCa8aWomFXE3F1HJBYgcuAhwm9vVuxGSDLneXpS
VZue/ZjnriPdbVTk7yRhalJVdfudjv1XMsIW0WGmvmUdqjt4ERiGC+q/3LDAA5n26Zry6ozPNJZP
aZ5zqA0be2fHhM/bCYvWpIfs1RXRi69D4iZNm75Vbl8/9A0x+LAoXKwjdQTMRc1jydOPBVz/MNNk
zsUD7aH8ybm+JOFBjop79nFmmG6zMfeq3ZItJAeZy1qcK3Fb93aEBY9l8qohhdRtlcb9y6ET5tWO
lnfdwPns7HceL+ogCwXJQCq44t8qEObgm+C64ym4I85cYklS+m2ZeOYtUb0txiglE2ccOJBmMLt0
Gl7HgNwVdIhq7ScD1Bu4BzHnOvxuYXNuUsE1rcf6DJKZY1ASXQMFTK+4HGFm+TkdW1qJ6RbT81Lw
VHQ1wa2AJt06XnWwJgaj0T2i3t8ZbYRFGCXGt2WHtL8DDsYjT9PZIIs3z2Ir09idxbqO3+NYRj4Z
fXK6vRq7r8RqxM0EvGLtCFj8zoxiRFNvO5xmXd9qt7jJzcW8rfwOEFssMGxE87RK8rDaWaw1mPoZ
ztIsH4gk4WXrdbRkG9sntxI6TrCFK7LcF312M81Ltxo8fz7l04XanXP0lawEoV6yW6n4R6YHiN/6
lJN23tivICUBnQnLMdrPtRs+4l8AJZYQNmN35e3I7XenKksamAZt6R9dbUpuAbt8LwP307fS4GiH
kfoifMx9r/W3w0XJwZ8YQJbKVehgZVo1dJtfSVsmT8TAeEwlog3IWXCcH56wFweQzrGRdNdtOkQ0
lHN2XllOzqXCWWiAxBEiGoTZRR+p2bmypDL7lvX/dgz+kmOmd34bzjrE+r9Kkk/RxMSTZ+ty2OZ7
qbLTkl2Aji1yFWxJcrQ8ZSDp5auJ5JRpIbTIqniBtPrlCGvex0sccCbnFm453/MnEo9o8G2BcdNE
hZIjMeLf3jCcAs8vbihmvmeF++YJPjUzwyNQOuyaw32uxgMSG4tDR+K4jyhKJshE/CO4AVZ0Xcjk
vfOrR6xMvwAjPwXT2O+Xhedhp7NDgyDgx1O/UnHI2V4IZv5y2PlBz0G4hYRUs7lMJpLLTfVuXTDj
DYu+0b6LBt52pNCgfrrZweA7W8VAIrCE3C9hjbu1+T1iCp7nahfxkNGutTWeJoEUPjlO85Nlyb7v
O4IrDIPr2AWo6F0ix3AX1948XuWZewD1enSgI0Oxw0yREuF2k2NaNfcBgsslhBUN2W8gTXwh2bkP
rVtXTzso9ocswCTsmDPkpruhFr+KLGKRJ/wrAeuprn5qa3jKZvkZDI+DSR46FZ/YxOLIoNBzxdB7
nIbpVHXqsZvJUMacjzY6KPs12Z9a8fIC/L7uLvYh3iaD9dtg4l22eW9Ue87hAGKA5GjEPwxlNLFm
LYzeQ/EK5YlZs70unNncKe1xJXHaDZYVjTK4b0TcQbTsA2XZayjpMAZA9iQ/yaJTXo302uEq8uv0
DsIUz2pivqj2MMUkTlntltes7nX3aptYvSC1qmnVjLo724uapx096CJ807OLshkswrM21dAXfD9L
hRSCiaHce7bCFIf7JXyyOfeSesLuPm8JjTiUdUvHtTmsRijzNO7ZFmG0tOC0G8up/LDYt5M+bOPw
vU/6ytsU6dwie0Kv/mIw05eBFifPtqZb/Dmc8unJUSkPvMnSoDUWWWXBKhVV8BYX2DZ2RvkVSoXH
jHIXGns8Imvj6kiLppNHVFD7sUY5MOsgMvpEMWBz1gtO8x0zyMQmdh6jcTMWU3w7eVx0l8o4W92E
vapxbbcyxzXQuu5trMtIHWPRdcHVxW78kYi5RFCFG3CZVQ1xuiozY3uAKxnx9usafch5dz4mk+Qp
W2SV2UuqN5adV+BauyGD0t8it7VvMsMlx7ynyneoGhx7dOpU1anMiqJ5bn2OuPRHWPJETjX4nTGh
kjLoMyaUovajdlMkcFU2c8tXyEs2s9JVx9r/3APDWa6XACsfMxUPeI7vzXKOJx/VSmuraI/EdZ13
9Me0+R0XOe6BxhvRQKsRqAmje1txcbZ63rU5BJuDiseQKln8lT7esyhtNgL41qfHF0tgEF8VSd8p
W0g6jvFcc0uN1Y/xE5stxsDkvGpR/J9tEVm4LiyXSKOTdtkdykH27XgzJ9JQWByqRhsTGzQ9SRSb
Coj+GhwdqdalqowPAq0i6ckTuKguDjnGt5Qhivxp3bT0xkxEGYIpqTUjWxQ9J35nFTsf9IpHb+po
YW6Ek3LbVn7/mQy9bcOE9R0QXTT6gSDSquDBGdcQZQR78E0Ugz1dCdxa5P+rPCZ3WeTqEzhCdME5
eekvBHiLlLedTVwvVfTmtsZ/QL6BGMP2YQae3E4Mrr0F22a2UjdhrdCZn9yV4hyX7fKcIUTAMGtG
QYp+toJyVYB5/VJwRxVRbXwkO7h+rLMC5OLnIpp4lhq3B1lga2T5aaWLLPcFDqYBDBo0ZKJYyyBe
U7gjeh93Zf2l7IlkdkKkcFyXWR58YP1eynWfehcgncA0dWazIbEQY7zrjrVJQ0lRtDXi4k2UeR9b
fsatF+XjxxT40S+/H2cCXN7Ie3cwPk9oGA7LZlrK5alFc0nW3HEZ6hmVLJvKa1Ao/VEG3xUPJ7WO
Zm98gqI1O9eWjWdzLT3YiLydVJT+DBkZXtTYzl9WyewFNVeO6I49NYv9GgsNvom8ZllNUG4iTg1c
qpd/OTr11suikmA0s9Erz7kM2g/Ow3tkfbiBImswQrRooyTA8JkQ7fWht7QRMXvJqPwwCMc5A6hO
7paY2OnvhWV7uAf7kH/1Bc3cHIQ9+80pcq6jTlcRVbJOUdabUS7LN0Annj6QvQOsQnGjzE1Qhjxp
8a2Ci7ckJcfbxvIycHDaWRpEsZxzELJL03OK4+JvwYl8NrYPeA7XEhRFjrMaHXx0m/vsQlVb49ni
irPjEfoB6tk5D5TCtaYp9thQYlyfPHL6r01B5xhPg35e1s28ACmwhA2rIq7ah6RpGfJbHdx7QI7e
M1DHXxF0buJ1pKZ3s6T9jMHUA+8K6guSGKN8IlczXKHXkPw+vz8mSqrLM482tUrx32WR5pBjs6Jz
2KyxNwsLwRtCTPU59nrLW2e2p4iG06+IxbPNzWtdV2F6oQw4H0Bz1ZNMPcBXBYigfkMGjMUAZOWa
MYbL9sXUg9vd6H72n21sqm84ty6fInHFD2Ed+1u6S8P5eHHls7ba5F3wPZyqKuzslWVhi1o7VkJa
WsY5pIChoAUeV2BRvOF3r5jLVJw9GmnJH2Le7F8jqvkm0IJedK/dyDvnk/H9dZs5aG5hWS75VlIx
zq1Ou/wrj2fm08CR2Pd8J3C/nFahawexYcFcuQObBqfN0dYGIGWPY4Phy3Xs8Dvpo/mHLQVzIct0
ixiEisFF9ABS230RMtNsmibWEzSZ3O5YEKVLxD4j85ad8VwFxEmO/l1uaV/tpYPjbB0pSaYF5+Vr
PYlmz1/tgalKc49ts5TpWY6T3owaytA29qL+J6iWcFkLL1eaxPYMQL70FUwjiDWJvcJco9946cTB
ngGkuqvTvvq9OAB614WcBs41pHq6NRCLlLWTaWtUPqp3Mad79kDynjwMTyg6nmZ0pnK1FHb1IMJ8
btdzYIKzVbj8SV0q6re06oPnktc7Z5u4sAi1N0hcZL5d81lYDt9VSVLpbCUm/jEl8gGxi65fNmyP
oHLWzsjhLxki8xAGiDGbfPKDp0kT3/YSgSLQzGNcMoRNcbgTRc+j1IkzGrRLM6bPS1lnT/AjBiSN
YfBnhqUBzL7779ydSZLcSJqlr1JSayJEoVBMIl21MIOZz/SZ7s4NxCdiVMyK6U59ir5Yf2BUdgYj
qzo6e1mbFImIJGk0B1T/4b3v9cye8FJMC383G84yq+WmOoxKTlAhi6lNj76fkqzB2Co0QLw896UJ
Gsz4MUpHzCyOV9xrNptAB5I2Y3EYCCih0/qsU4b3O7yPFbVUAd57imtU0HVZJsFumt3Ru7KWVIOq
72hb9yS7mpHERhYZd4HvpfZl38mpPwReLwbO+6n+2iBv9PaBgwfspFzm+rojh2M6zAwl3uPVhU63
OoSMnQ3SYswN+GccMc5kXnbabEG1Uak0IgjVN8Ur8Ly62Q1jWD8OYKGvtNwYirPPFHEH0AgOThuH
aXcCkoz6FFJ/C3WmQxV16GuVvViNyaq9JYoKvzz25W+AavofISuw+8FWyX0FIQ9z+5QEP8JcF9c4
NsaLgj4kO6bIDf0dvm7rFe27eIaipk3EQie+yRUNguxzklr8allv/YZN3M64efXGGN+/Y7Hug66d
dah3bt4mBaL3CpKAjmGmreSn5ofOyMa60dpbk5PtDVpO6TXku5MTnQGqphwGgABO9rkuRn5MSzvA
9jYh0310u+o7Dw71Ut4U9IJErTQmcogWflOjrsdojiWzbS1p37Du+UC2jR/onYG70EMV77ifLBW4
X/PUGYEVTvnyFe4EFXiwJhhNDGAQEFlKiBe2DagVLUqbfNe4y1RGTTk1Z06cry9B42ZcECLhlg6X
aRvPiqFv9tOwMnjTKUxOPCuzz2XoGJQiYzPq1wkDOvNYYyonMtqXrOFL1zBBmpVX7DMvBmW/Eoq+
SfgFt2tunGe4dWZl/lIzmkSzrCEoqDxh2S3nvrphsbplJEy9/pEMzkwDXyfeOaWwe8s6a8GI2cag
AGes93wFEgwa+RTNAhTJhGSX4MEGglnWXnNAPaivBtgJ95qkVDptjUEjChu8dvz+4/iJ9TqnjG+D
9d6ymdLuSoVIdFeron8piWYZ+QaS7BV8XPYd+0mQXIhx8/VMrltdgm01/kUfCtEzgpntkl50YHRE
RPpwJbKlCY6Gpl4eht5uUdPJOPkIV1LaD6ttsnfZNPXjlE6UCGyknOZgq7lxUKgnAVk2aWBO2Qh1
IG3LBRZnAYkx2flBmwKgE3nKGh/FIR+1nElv4CaZHu1yOxQcNw4k2AIQKHvHr4P7QbA55lplnbZr
JnI6qDrXEnC0XUy3AUfGM+zi7JWSS4Jbt2V57wbs3oBojC6ksGxCsTfJhanktNgM53LlwLQUNpqi
GCbAsQsInOAmcpgOVLyyNqOUTM9Ha4Al24WVe1GjwheQYWL3u1EUdCeo+Ntr40/FQ9bpFAadmEPG
9qlh1+hlYnzMhTVGLW8OjKJabiUqk/YrqHpY0fzJsqiDqlyidOBwOA8aBlB7Nc+Dv+/Xtf2Y5Txf
pok2xSFxZvNNzatMoxn2yQfjXPcGT8bKYZCSCsjREX7VE3LhI1Od8rUPiC04d1pnZHxG1XU7wsd/
MzZak11PpuyLVfbU7X7hghL0VLV8jUeX8HAtwNdIwl6AYzJ15TLBA3yO35r50Oi0wJ/WVF15lV/d
SNxaag+JcnsPvOmmUcNyzV3aBzufHJN7d9shYuZjnU6n0TbvYE0wOBkrK669rApFZIqOAcRADkh1
9ErfzQ6ag8a7KuYQKkyS94N7KsoYFrfXtct3trXdQ440Iz5j9LQhisOxfE5oykAocXLfVBU/k3Cp
aPdqZeYLbHbbKZIS3LHrc1m/Lv5Iom1YtXkcZbD/7oecfGOuDdQHZ4XdCCIQl7gwx3XRMDtCJT/o
onJr342ud6PoeUGOOB4/XTRJqxshY1vtDYtQTjhx0spmVNrMH4o9QHcQzZDnR22V67PXLfpq8jwn
w7lQ+D48D58ysLBAR14x6TN3/HzZ3y06xJkSYD+5mS2J8CiYJMDB1qTpCwBwD1tBmQGA7OMGKJ67
BWOU9oiPLkvK9SnTloxPshgz516aagUW1PZWckjCEeZRT8/82OqkCXZJLWYq+cSUcDMWNV/1A9IV
wDem+0gLQ6+3YmcgtEZRG1TF0DywBkb/OulYThECgYqMi3Wo8D/Z9kTuGJ6c7qTjiLy38JM9Z6lk
pRssSbmzRk7PXRHwxIOAtMpvHJkFYxq0YT8GdsGXCyXAuKNnzABBJltdivepsbZh5PzVrhPGMRJA
JpvLCR9Z1DXxYF1ldugw45x8Jz5yDrPRQjvWRAtQgScXfs0ccWI054ZMB6zCbmYILwGw6Rxb0bUT
8R+9R1kUEu5zPeItufPioYU0MGEfgdDh6asMLE4M8Exvqd5OPItT0QXQf0zqYItnXAQqSrVSnqZF
qC+48LvXZkkAi/TTsHV4Im+8Q0eKLGBco6hYMgEEaEfApa5PfQR8yw2KNNJu6rVusC+7NNu0r6n/
QQoF36sn0+TdEl58ksOT/pE07vRtQqRKTkgF+5/fiMv+sMao2s66Yea7yyB9P6TZsnxHBuE8Z26T
PCUTw4JdoGNGyw6imGsvWIenvHVJuGG65SId92I0c9pN0UUtcU2sAy3F8Fp1E71UO3jkjkxNxei4
BOCIBKBuTHyAq1JRJC/+4J9u+xmuci2He8/erstxmiEesdljsbSgy2M0Bbj9GS8fmSYTnVoOma1G
jp7ZQ5/QDK7rtvIIuvNUz9br3Dnz1ZhXqj9t0zF75FtDYw0Q8musDJbYhpCT5oCGHp0F12f2UGZ9
dxOEI0CacraIGCD+4ymIKWgZhOEzRe02FuIKos1UnzEOgLEoGR8ByIaDfop0zrSRI+LqGf9k8KMo
0VLtEnvF5zPGzfBiFXyKfeL7dsXlRMl84kLhdVEXZYVzQG9XPPtuW0x7UzpmPW+SEr+OH2T5R2cs
56pDsfJhV6vzzKIJgeBAguT3oUJPs6uXtHsecADe6YVc6CIW2aPVT6OFyGdgNpk7Sr3UOc70xh0g
AxfwlPgh0WfeY/eAWFXYzI13c0o0N/d40n6r0ji9YQBXvThQLlld0WR5R8y+0484TrvyoEm4od6b
2owYANBTimJ1tD575GRfsWToLe6K+a4y8cQJyFwh6kqbgnpxbPt9Sixs3Eh2HhZvCUk9qjDNRvFI
1hoVJrIBK+A78uAzvGZsbV7KcGHC4Hb8LUlD4TPmBY7coNpcXcIdmgoRmKYQK9glFLttstaDPmCS
aHC4wUCFjcbfzpq9ZzV1+IC4ePLHWAJRuCzESlcAyFWcZwt2RpygSR0RmMh2a5WAMfhfA+x6cvzY
4Wzxt8LGuOnT6HBZJbMIs2NTwlrYWYHmYSWj7qOMVcHmEhP5JXyqgnlyi7F7v/KpPZSeZBuPposf
ZFAv372wn/EDKdd761hb6LNs4nrQRe57kY8CFoBeCmURGl2bisPSzPwM7cFvz/QwpdZVaCXlt2Yy
xXVWeBYE9VEy7WgHGyaXlZcMQKEOLwO7rzkD7mOxGZslTeZeYpb3Ke0m897Golx56U3QArosyZGq
8phyYslXBANmjudHE5McERnf9X/0YoU8XpTrhKyK8HPsh2X9bXWr1DmY2TZPXRZwLjoIm3B/apeQ
F1wtyftoSfs6XT3C6kJV8FvIBc/Evi4Kn5XH4jI2Yg0+8UqBkDbMrPP8ugjczj8W1EDVvgb3il+N
WvvWss3WFlkNpaGtGJHv5UD5egAg7XX8CPR0M7BKyigEGOidYnYrr3qkb/W+1UXYX2RLx9Zwnhdx
mRr43weBorSHOjW67zk2sicnGGbOlnLOPzJ0ao9DbNEcz2ohy8gT+LD2TSXZYk9riCWEaVe5jbbL
MWLWvT2opkI5bjVeD0TSm4jZIX+JrV3XmZAJqMxy4hvQPE0YgnLQf0zShx9cTPP7gqktYzA94MRm
Y8EeLexm3DvZND/QojLdz8I5vWxKPV/XMO/8CFZTBsdOZFRgOOM7hm8pFfGOSI/g+7gSDYCgEsQ6
OW+ueLFdEtBGZO7KX69aPBC87gVCtv1oGhHuCrb0l920fb6Wyv5aTcHM1n5xwFD2QpfHlpXxeGEg
1yJnUybtUciU7tfKLpcPDbT3JB3m4lVlln7qyYwMGV3WzLLkzBb+aC9zhwu5nux3j/ExYgXSAMye
0698G9ylIXciUfmtBbNXHwaRsXyqg8xnjgEYgHE4Yblnxm9bcQolMn92JuznEZsC9GqNL1s4xZAg
AQqsjVtHqIv6n3t/8jyYVsEJxim0S1YOsijuKV2+CmR8VwnWH34kq3LHA0rPIj1QuSGFQb+NsZ5p
yPyclLgPzxw9y/p8LSGGRCmPS0qr5pqQkJeJKSfdLN+FyUcWaa5FBPeeAMbyOw4pOF19zrZon5Nl
xsaUeMRrYZUlrinB43DKO7U+4wkgkSKlEbhLGhDT+ara524d0bUMqlgJdBFuER4JpOCsUuCW7/Fq
KZ5IIPJsZqGafWW2gc6pRbf3LXfxMuwDcIhPdseSrYwLWjKfOeqOPgq5RomIiMDjXOns0OsczQ4c
77y8EH2BwjqGWe7tnNGaJ75XwE77dBoc62TJiUTmqqar2wmZUjRljGbeMpm063lJSlS1Fx3vGr23
tmHusd1EN1pgoGrnIF1OkRBDoW/IVSzQY6xcSzHpyyFnrwWQInekvO5SDwDQuMz6hZK4+Z4haq4Q
MOT2dDvwTePbCpBZ7DETZBsJrcKAV/SN+owTUoMvM9V53wkJsUmUGsfwR5tTOHKbsuB/tNSC96MI
5/xxVY25BbrNapeurgAqgJ3xR9E20obqUzmvCrYIMS09mlvEiZUHHUVZPPap1T4V7VC+5TEj+ogg
BK3ID8AAinyQyRYe0sa+mhoartOVzQdhLmHso/UcLc+DmujW9t4XtXyTpt4EiR6nN+Aq8hajIlTT
DMuKk2OTDawbqED0/rduMOKz8dQIT5cxwTW+lunB0s4yXpJ/4gFg6zSIZjTrHvq4vEDRR2WxHAsD
i4E7KyS4TC79hQKQtB4XRt8MN0XtygM5THW8X5wltRnSM+/dG+iJ7W70eoZVDRdlyNcDYOUwwOoG
NDdgetujxV3MOU4Yc5WXi9Z3Ob/9DfqT1UIuP7cU+gCT1shFOVCexCvH6Z5qiweniYOSyZsVzOTj
sBeJTWS60cv3Myu/Eh78qnHBdc1yV0yJ8wjtDzW/RpvLlDaty+SItkMcuGeSswLlFmlk9hZVwBnC
2EBZAWXoWku+vLLOBZjRju29MxmdHrKRPd+h3fo8dvkOgAueczr1WljdQutSDCIqxoanGMhe8ARk
V6qzCvVuvMeI5dy1nFb13sYU4UdGwOjZd1XbglBefJQLIuumR5Zl7TtAKGYNeTNsMlZCGawdhCT7
2zaqeGUxSQgPesa0iZTKKAxDf2A63nE3uidrnCvg9wgtmJuNnWYJ3pUzuqd0tF4b6XH9sZLmhM8T
zz/PHeI9vrbC8qvTPhXmezUtzCM6LAnTjp1SgcpPi+DGq6UlXhlX4sUqgXjvRjkurBQcH9hVzpRg
imYbGuSl66PoAK3NMb0j0hCgbItjJN3sqjgpHPQ+6U24rOm3jsK/P2EU5r8xyREq8lZvpMrLDFFD
gZugcfILOevTzLE9HpZROm+MLuhlarvTdLrF0r/XwqBs4d2tqLPoRhPEDrh9o2AbucDrFeh5x23V
EmnXrZnO+0Au93My4trWbbESLUM8EhKGnOY5yvqAJFVHuu2PpLOUupqTOYAtveB2R0XCcgubQ5q2
iKWcQkdiAAnh9C4oplq7iSJMgv+9ZU0HJhPqJdv80edLShSxcztmT+MTnBGieLYjsI2WUGPeKYbc
TQ9VO4ODnJ02QY9kdzK9kCPANp5nM3Nr9m78Ne/s7sYHlwDpIhNheizZg9G61WsWIwFrNR6M1Uce
meeFw++12E4aueOS/FhWTV9kF24yR3mh2Fh245R1exfrNHjHoLSTC7oCjlKMEIk+W9RivS/zYNvo
YiQjxLjnxos834Wg5ejY5y4N180sw4KZWpUWyuz82UMfCR7F8+9r3x2uBxNug5NZ2i91N88/7NbN
PyGciu+saEKzY/amLwg/CgG+1rNzzehAf2Pj2nNrCOxNhyVJBIfHUHtAMvl160HZSCJ21oz+Zr+F
pnzadL/LkQKG98MMacKlFbcBGBX+PakTSma8SFPGwIk9MJibPGYznFe+tO8W3bnOoUPCB7WhIXdh
jxiF5B50UDhJgiyRioFMsXioPMvB26716RujGEY2gRO38q1gN+RexMRfbamHTmg/5YhP9Wlixyz2
egm0Z0+Aw5TfDS1xmp8agdK0R9mE9tdat3BDNQ7+jzwuelxjXah45hgLni/IhBFblKV68Gzl+zu/
2sK/+bdsl5bMFcnBkIwURwE9gYXqBWPP/stIJm6Qdrm7bZjp2bGbekkEEIj26gumBna08zrs0UgS
Vwp8dos1ChqQAV9YbWdiNg2dXQLgKei8oN0zBV6uRsYjt+NYlNbuC8WIB3k9h7qg2+ktoap98xwN
Ksbr0osvFoodaTfbhVt2VR+VsWT9kjAqw124FDdf/DwILfRjgPBwaleH0Co5JkCfIOfPpqZ8pifJ
1iOxSYx5v5RTL8bVb7gsIdTQGnqKpmuA7P3OtIQJFRrmhra9He2Vs2K04ePaEm5G1XnN16FsbRbd
ZbrS/qZd70RfeoMTz+I8YjY3MBAWRdkpVEdIYTl3kvBWs3Ivo7hQ3RpZiYHtFLvWkkS12xAakmtl
v1Glb5kSKJFfY7i8AcDz3oujLyQzlfz+A3q8ZFrzU7uQaGP01KFdLN2ltyIQVuHFlzTuhwIR0xJJ
zauBGpWbiAKnZAjWALt4/NLF+BXczhASs8EaF3f5SAdqInC+c9UcvowTR3tsxuJQMTwcMEiwzaQC
XYA1o9HRx2nqkNR+qckWnOja4gj3QvidUGmfk16o/M3gWn9NK4XUqeUE339hOpPRKanikPnJVkzN
FXpvQBVogqzSwGCWZqX1LcKDDQf/UoRt8hqMrfEi2Zn+e9l7/rPH7sbeeSC07J1TOVm/I0ubpzUF
h3lEU0xT2qfoIQkjaXrktcQYAlNwwjcrZLKJVFpfd05e4x+spH5Fys4mnEE/DQWcnOoi5Q/W+5AV
U3/qMR9292S5xqdV0Kc/mJKVL1qC3DlK5KNnYwjLhweose0mwPCIIIugkF3SWu0L7o7wXBQujVkb
uOaYmYydiIXIQ8MZaJ2HLyhIe8tlf3RwajC+O3JnSRAn0PUZcHh6T7QGq5TYTqznIV3Vc6m68oZ1
cvFIptz444sd+ikFWL8cgKwggGVmRvkAZ44M0y8JqokCSBlYF7nMV2T/MFgVcQwczAgHOKDVDpv6
QBURpD0h+KRDf+FajBr3ReCjvXa3DV/i1ZsgmEYl331pkS+YwGmQwlcT2j+fbXK3LxxTf35xyH9a
bTRKR6fFfEVzC9OCnBI/KTevWMbAnli1e8NgMEVSWtUP9TR01V+4kX+y5H4xT6PuZoDs2zZ8O1zt
Gz30D8hMv1g4AJJ5QRDpdPO+qHoO01Rbk9wbI6yG88QG+jS1TXkxItq4SyRe082QtDp7nYjiXTul
0AeBOvZyLDrEJGUrElIBkk3JnBWifaZqch+sQIT39kRzvBuHUt3/hav6V8opruoAuz2kWjCnNhXA
Zsn/49+jqYdB6okxM5EQYNNQ3kkBxqcPPjN8Jg3wj75Y8C85AeDtue1uAGN6IcM6FV7/xUf5B4N3
4MMtlNLDHY+9KPyTH51W1TQcXTNAIbSBUddCreSgQ3PCKlmBEIXIDT0ohcI0Yi3L5/Boef3ETL0G
/rb3KiqfvyKjbn/9X3/Mvu3bTiAcRRngKeJd//j1jJIg0YkQX2YU6LrZeWqu4Ub70y3nsPw0vtL3
YwBe4NB1U5OegqpCUkGRpq4YlyMVLWmZgr8AHcp/MJ4HvgxdBWBBOIKlwJ9+aGkbr441WpDIknqc
PwCSynuLiegHD5r5nAafPsvQW5po6AccSwkil3Lf0a64u8VfoAI2ixX5abD5CZQUJCD16NN06RPR
UKlC8J0ql/l7CFuPDmPIypuF+aqP/MwGaTRtsZXXXG353RLr8pJAO4B22Vp0ZMrZ2BmywO6+/cXj
sf34//SjCARkCNcVvrMtbH79UehsIMaJQEnSYINqvQzHYmVyp+ex3utO680KWbR679FAFMSoS4F/
r/cRKrVMU7AeO3i8wRp8pGRcPP3FZ/tPHhPs5PAuFQALz1fbo/2H00CsFtoBy2Hg02nCJrPOoJn1
GlHfpoXwee2XIo93wi9z5lmVmiStYieWCCZF/sNqLP+B0aDWu7/4WP/4RoXb+YSwhzoNdsL2HP3h
YzkMDHXQriYqZ3C+0LhSG1pCas0jxAt7ZejkuOwAYmejhuXIQCkDEJKhkeupoyjhlt8/0T/FWrlu
Polv6z4/h6vX5n9sv/QdimuH+G/491//sf/9n5PPeqOT/PIPh59Qklvz2S13n1sV8jdi9vb//H/9
j/+BNnlYGsKh32tT4ZO5+yTzvPqFeuISuPqHL/4fSClnffn6Lx+f/3L1+p/9ut95KZb6zaGqVTBd
2V1IDBA8vtNnP/zbv/KfoHTzE+LZdpjvKMGf9jdquPoNkilnNKMHxRMm/x4v7arfhOKJY56swGGw
hfpniCm/nig8tgDAQg/MJjIdBaFE/fqk4Ogk+n3z3Go/xzAbsxhi1hi6ItgNdebeUkSdkGyeHuqm
cf/iMf15XP39zf75h9uA1Jm0oPX35E/U8x8eUyGtEC2PQ8Ok4DHHdTsfC0KAacYziVNKUALvrRkF
X9M38VmPgA1CqmmZPHm1N+0SJewogeN42QdOke4R83OMucoAN/KK8mKY+JfCFc8jYTAROudWXPBN
y6jheid8oohvMrJ83qfJIjMsFvh0dC+wM3bu8NQJmS0wyPVwqvGaf6C8nzbtsjOSfkc+w06hFasP
AelbMuIav2T1Q9m96Oz7sCom3wlwA+abgCW+eY46Uui5r5aoSE3M0ddne7RISHnCFpxEx7jpxzLY
7lXgTqH6/3j3/nsy/aWgqvmvmf53Rr9W/+t/vv7xpf75S35/NWX4G7dp4ISOZA9iAw7+25spxW+Y
nu3trVBABlgA/p8Xk9x3uIMe76YdhhJzPZSjvqYX/7d/VQ5p8VQwoVAUiDCIwn/mxaQQ49X7+9vh
S8Vn8CnPqIx8oYAp//pqliWUhzwVLC2KImte5FjqYaYvWi3kBFbb4pqQgbDxaK0ZR/uOS85HBWbN
jtAPQWUp72vHReC/iQWkGEsVFTOqSXKE+GUnLAD0Qe+GrzPZy8An4Pi11/7qoOVbBHba0yHXM8NO
k3RJ+lCUsbGukJmrkOWSLuv6svKcXNzV3G3uzVjXtn9GuMdwH5gJABtBBTdsufr1LDOFeqq7wWqi
WTducoQZoK99hCoB5ld/brE3VnRMb+6Ayok+yanYPMY+AeiCZYI9i0exOGX8tQ2IMDlRYYkf3klC
JliNu8Dg4Suy0WiJtHpRuBpZxBLpNNNN8VMHOBpC5V28oSEsyTjI/1dqWTi/1hoYXJkVkrPACqzk
iLImsY5Jgp4BI2U/JVcllfEV+nV9j78J8FDX9tOlYGsmd0U2YiXjr8DLjtbtDhIm1PsFXTxoZsao
x6XLPZKRJ6tTR5UXNCdOGTCrEU5C3AewJXssr5Ssp2fwtA0bhazzs0OZdJnNhsxCsJ6g+/zMlmH5
hqo/SuKQHWOX9Yo/NvFuyc6uL0mk8tWuGzw6qhZ0B5oGVeQnFCR3uhQuLYrq+9e4BIoZoi/fhzzu
l+mg1qcloI1rUbq7Pil6ktq/+5kGeJFbPYxTS3blI77E8axpgvIKJilYRgTFzjlwEMOwBMlLmOHG
G+ll3smat/G8oQGhHcLue43YiXIjXqZiiNDcuBeCop3OuktIiIFuMlNIQ4tijDAjuQDCQnoLGAXy
ozurTE9cyzd95Kyyv9djzWK3g99wQnoGfpyWWQvfDU/o1Uo1QyO8pvCfQZiybnJzV6B74qpB6CzZ
POyTPlkOa0tW8U6owcKuYBfDaYeBFhKfRFXP4B6rh50F9VNnupbQoIBPv0tko6/JOVOw+tRYUEX6
XvW1zqzto86BWY9BOnYPVZtlH4HM3IEeNR+fJrzFbTQ0zvJgmCOUu5RoBLRKbTtYp7AkXLQC+Ek+
QC6mj53Nch2uBKuzk3iGCAM/Z2l+tH1SBpEmePK2sjb1DfgU67at3Bxv36xiDGm9VxJZBcjiBUki
bvcwr/kBSKu2L5AtMm8kNjH7iGs5LJdDikafrBnHu7VZsT9iv1TdntUCIaqsMotdgsniWS7ZQpka
JBb7XlLXrsvSQk7kDtr9oVMLdwFMaovhcrnZxBt/nC4TXzkPWZnXd8x3DJI8/FpnRRXG5IWMqn+y
qE6HS781y+mIpx7LEj3cFVYSNtJI4vI5YijaiQNir006pz1xDXwjDo85KwLyr5apMeeyVXOBIc7q
P5rJmj5rp1vLs2oAfHrjNiysyWYSC4Bdtrgtutu+7/caROVL7WNj2sXjmlQccFZn7ymzi/cg0Wo+
dnbT0GBmlv8ITgdRs5QV/UI+wjo7MIIrHm2PLONo0EY/gQEayd9a8+C9q5bqJoCaSWyX2ybkXbnK
qY/apDH6Yru1vifuT31tuAU4I7ZkD4OYikjKWKY/JPGf7aHQTf3sIcXsz4dgJEyjdQjFrZJ6Do4N
8C3YUl7cgwNdYhEcBw8d7q7vHfLlgpzgxp3nzcEjCu4QHAs7pv7o2qP+ur2r4TF1R3kKAQn/WWLP
+Q3Ce6T2OLni27i0dIcarmpv2qFNnj14GdRGKgyTU/5QciYXoWJqrBRCL3kHilTb0QmX7ECcXZ1G
Cm8b/g+WZnSTnGpRyyus9k0a5OXRn9Bg79n9YxN1kra/9VZ7QwrHtUcAYkpWwF4xrSM/vCmtc2zX
zUwcZ7+++3ESPNbSDJ8r3oar0kfHvocEX3zv8xEGKOA+1nB84Xx2b7Kw7OJPLO77EGhL1ElFctQa
2kg1HIg+9wg93PyEoW5BibX4VRflQuekXHbguXcyrGJ9dOqAaWmRhtU3fmq4Ed2kjj+CMYeyXUI+
SPadw1G69/mUj3VbdRe4vLhqCHlDcz8g2UeQ0xfiLgEDNB8Czc4CwriCdjCRHxZ5chnv1rAnOWKO
c1LEl25MnkpkyNe030DIWQsiwoXHg3xJzPV6rfoJhWbgJAy6Khw3H2WSkAnp5xZur6WHwAZWF50I
Sw/y9CxPNntuVB99yey82N6QQIgbQoi06RSwlQzWUD2ZcrHvqDURpEukoFtsR+OfTnaFeb8BaEzg
sEQifUwtIuX2E4PsjLgpR7wKn+iZXa82pEBQae+GfB+umNW0CgUhYHWHeahabvAHrxrWRSBNVCey
/2ZUKm9X/oV15M4i4Q7duv3IxVQX5+5oWB673bgesjRzrEPYEQm8q3RvxK7nvm2OdQJ9LrJD2/B/
xGP+vAaj0Qd2u9bXUIcrGwmNK5M1XDMthK15AfbUEo8KPf4KRHQ1A1AKqzfv/B5xiWZFyBeiNrOb
xojMOaBYl7xf6Wqf67lIW1g1KSDbOHCz+xB0abxFfHTBAYUru2tJOOxFHC+4Y5I+bFANLyXvm7FF
8ba6MyF7yIRoAOpWDdwP/BSjJq+GW7tS9XKuEVqd5MjTWthcHhQyhNSYcPxY5qxacsnQME3i4tlG
7rjZBN0W0AZh5LvYX4eMmQujRGiyoY/C0rDQK8gCfqyL0F5PHF+u7q5irWuO/TR3iEKWPlUHBZ6c
2JGGP2mP7YJ9I56Raj2tq4ZRsMdL00copdwHL8Mnu2tTvv/9nKfhTR6S+XqgbMzU5Sy9ZD64vifN
AZ1kgIobkQ5qnHWUb8aawQaHZL++9kWSfN84V+154frEQza6xGxQBL11VwJrRAkapBj8YXGy1rWL
HACSBOdzm6ZWl8C7J1HgDPIl/tJuDbZXabGbqOEyyC/tRWGxQnfkis06vDABXEb7Djefcwdlrfg+
+RqZsySUAYGg0fCOdICVEu4kTyt7MxSziXGdTRqJngd6Q12AWeciTduLlkauPTZ94IKGWI1FapFa
Ei+8tU0ZtyVGaVZQF7ylpvo2jojhDnleCgIfXY9whG+iQzj5NuOOLa5qZvrtw4z50+W+l0H1MY+F
Rz4zGBvnxdR6kC9/aF1ufq/7/xiLtTXiv3QDLAO3796lWwFJ4P2pUY9zaXlN3uFz4D9fqa7IohA4
x/v//U+xfx0L03QoO4C3Kcgm4URmvPBr0xF2TdVT7RVRo+YFA0RWzvc2WrsZP7dAQAT4rbn0oHzm
yCOo9UQ3tVHsZ93Dzw/yTw2M/ps2rRu09r9uWg99CdOkyn7tWrdf83vXanu/uaBXIQ/Yjq+2tvVv
Xavt/Ob4rgrg6apQKlQEf+9avd+Y7zBcpzP1caX9sWt1f1OSWsyXzjZm4iH7Z7pWnIh/eoIYcAna
TgyIdui5kirw1ycIEaM/Ah3M9ksj9DeY18EbcW4Ujy3JejxRUOSm/YLEKDhgTsBNU9q8NHt3VZCm
kqya3nu2VGx8w64+TbE+gbpgw/1VKMqdaHBV8k4Kd8q97q/WV1Di4/LTvCAj0/SQyQNHajxOdgaG
QQ0d8iMnSXEDMZ3GzXWimrCXJ2TZZY9JMNj1gZt+SMlab5GwtqqJX2WTh+mG98B0yPqK5fdIgVRH
KxAYMAAEMOUEvNZIzHokCzH+KqxHuIjj4tqA+eUccZESnaZejIiR9SEfHe+JF3HSA+zCMFKeO7VL
AmjiaJT9LdTMrgiQK8UuKSP7sS7D9Wwu5gRdJz3vR2f3M3L5uLfJLqyzK7JNp8sWG8+l/7/ZO7Pl
uJFsy/5Lv+MaZgdeY45gcKZISi8wUilinh2O4evvcpHdN8XMlqz6ucvKKk1ZYhABOHw4Z++1rRoR
PBxx1pR+rkoCNpaE5b6zLENsG7gDxoXDmSXcA80pyWhrvN7eTrBTn7M41pBEEFKY5lnjMD+Q+Pds
I667c6qpByM2mCZv/Zyr54gzVbntg7B7LmPP/Sqs2HsU+H6/5W3YXoOqU5z0Jp/dG9qmxICLDxp4
3bJUOvS8UzXAgKmRVhKK15ASLZuQhF1ZB49h3F8gaUWvCiW0gtscotNFT06B4Lmcbjq3uCArDeMI
9bvQPXAVVUsot5se+6xLt6G7oTa3Y5J6CRLQ+da51iqtYHlaCCs82PUir5aMmTLmcOkZyL1Kweag
fF0MMkzoWK69clg3VD68ma34PFxaHkzKEqn8MDyYUXhKDERK/Y+sGW/a+LHw0x8up8Qsxgs4VGcI
KXB1gutBkmRscFRJo6OlQF2MrrOPkp4oGKzzFTuGEba9297y+iFJDAgzBMLIerS2qCGO4lTTwuDI
PxHzae9K9DKrIEr2BNudl6Ds9raDlVCUZ0lZdk7FvUmqTxaFiNNjaT+Enu/c+8VSf8/M/uhMDMFg
nKZNIgqsbvAvHyIlCq2G3arRFPe5l2pTO+YZQDG0NrbKmo1n2giA/drhzc67Sz/IbjzEBBeV1+N5
BQD00M/BuhP5boiGUxKr7krgJ3HJOohVe5ThmfgpJBzDDZqqXeosm8UNn0LrxZyvICCucyhgLuUn
84nm+taK5qcid7dlxzMVbM4jLZODhI3rKwjZJ1JIIutibQxowUykXQAX5fINqd9ttEgEnrjc6BES
v8FgoV5RToQNXhW+twuIOzZh8vch0U+eu3FDasqSzkzgXwSJuZs0qMDILig70JAxdm3mnaFmbMIe
UaNZHZAEDVuXa+FwcUDRcD8YX5Liuz1EF0jD0JE82z4hESGZNBwtzPQijYodr+w6nA6UYL4nPvuh
OKFhTtQUThP1NUFPoys0IrkfQ+sBYVS9T1y0Akb4wqi7UEj7kHXjEWlt4Kj5LRXgAY1b+yDaQq3N
cSIrpnQwOzS3CKx25B+jyfch5XnVsy8lCjESO2aEmPmEDYrdyFESYq2qZe8akrq2ajeKb+abCJ/Z
ww2Iyf1o/IGJhCq1O9j2bdp548YmH4yA4/wmhdEYjcUZjsNBj+mgGCNg1ihoGaWwAYieIUt3mO6I
RafPrb4KKg/sbNXljLvaWfInipr7WlFjEbax7/Ph6C3BfblgAO2hzUHCxItipukpLJZdTWITLl1i
biA5wTl8Jf2MuDH0uFTdUJU4LeQhgpjmcNcK/5Srzt8tIOzM/pmD+be2nA6iKrN7yFl7NOgbt3Ru
G5Fem+XZI1o5zoM94ICHqRZXHAlJJcgxp2leVndPJPSdbYxHN5Dom2+MuV8weN2NemPa5iewcUpV
9EKBId4XaMKV8UY1+Qu8hjt7PIVjt1MdJYSGzRJiNYTvJH7vJ+RAq7QZp4t4OYuaydhgXray9HrJ
APhl5hkNzcF1eTFH1DftbUIgde3/TM/ZhsVVYR84VJ7HJBDrvC5T0k4AWKtYbIBHrMxMim0tzCVH
aBOG1H5UZ++ylrQap0G8XlEjxkvh7LC5vvWTd8R3d0iBfl2QeALBwUN7ZqrgIBqKvYoSz4Kzd433
+os7liHHKex+QEvifFvnoD37cT9l3X6RzRkJwt5Dc0Yw9SKvqWWd++h7V5hnJArrAMKUVOU2z3X2
Ncw9IpYwp+2XfHhtycaCj3TDyYC247JDy7vz6DHZ3utiH/G4XYuJ0g8hbv2NicNsNBHkIlJ2sKnQ
WMf2EcE3MNwEiotEsGeMHQblvL/OI04KBSXF2Rxf0qY/c1x4BfX9VqbWxTDnVFXdBU2BuyL8YtdK
yWw7dTtRUqgGxhf7D8RS2E8oi+A1ibNRFVTam2uqUky/tVN+GTrva7B0Nm/bdyhBlBPk69INu7E3
6tccwcvJczHlcbjtoyCgZOPuUOSAe+nqZ446mNRS8wbIhb+Zl5vQOpYc8iC283LVuFQxAbGCIWM7
OOXCLJi+pH73YkcuT5nY2MC+xB56aJnMLYsTpvRd6rXxOQ4N6uZjeIiFuTUQmHpm+twZgoeUn+Ox
tW6Ngo+fH02s2MZ6ovd2tXQZiz96xa0hd14XrllLdYUcl1Xv5WxvisPsPPdUYy66ZToijLucRPeG
VeOcEy6GAcxeSWoE2L8PtV5Wcw40wbXVPbn0rpmYviyTfRHj81mCOUSNfhPE4mnK8iM2CpLniMSb
XgMrhbJSTxeke2wzcDVGnOxbJz1lYYw9HXeeTXuakNHd4HIORvyKuaEatwTwPoWh870k4lyZ86Hr
+qtB/sSJ7eZaHkFEMIwdb+eEw18xrc6156WXfTCcaoCsWeOJdoU9e4MZ+cEnGmCFh9s5jmk7Uk6g
YNJ759iJjg42ANTGTB9ra+mMy4zv55sbSo37wVLmTdyx7DvDKrUwBxDKWvis3f4G+RLFrZJ5d3op
tZBd8SXn+yKLdwB3122OmzZAy1t9BcuBV3uGHtmuHUy2yJtSeB7+om7TPttmgN+q/KtHNAXuY2Qu
KR0PdoNgOKn+pCQXmQHeDuuvwYc7wCSfK+tc1Oxs6W1ixGG18xDrY4rrnZ2XVjtPx8bQWsiM6caw
qJqodEuXdCUDAgLc+tGvtfD269I8JVlPxB4e7Gu4FqxTRLT77i4maI24zBU5Qj3TRH0FTAdWKtYK
m8fmn4IE0ZJLZs4htdtjBkprVnzRGVqGeO5a734kbvDJa1iTk+zAzoS6u7VCJrIufGOLkGQbR98H
t583ZaV2TfyXst0NUjXEvJIcrX6tF9iJyB0O/+tpqdEIqhXSLIYoeurZXL5wNiJ5LnZ3QXeL/K67
TbPZ3yhEQu1CsxqgDxvi1rlscvtRtT8MN97P9bUyL8qG8ICowjNNRFXm7ormNZimrZ+chXqZ6u0c
BqgQIbmAvSx9jh8/Ik8d8/K6b5KTJ2Fpm0X8jH4ovp1HZ/kxyGbTFiQGe5yQpwUgYFzHwDk4RuRD
5a8qlQoOC894Q9npVjcpapCqteVjSmvgSK99rZWcdJ1RgVOH3VQWqlwhnXtKcGyKNlXeHkbwQtQf
1klbJXtS+l5ET6ckhNKyrqZ5HY7iL9ImN7NhPniU48Olwd7aJpJFuWiY3yR1Q0puq0X0r3g315Pt
/CUHNd5i3WWRZT2JXHpzETAyopPmby0s5Jmddw68QV1kQXI5W94Blpl3WwHEN5cLuiE/4DeA1zM2
4AA5v7DLqUIOCrTO1wMvRhQtB5v+tjDbbdtlW72VsX2a4v6yGxJ7N7bZAzrfXeGVx2R6HYvpUGTO
ZQbLA63svi+8vep+QAXckhmx8aPvFLGupWZpOXCiCnedDWic6uoiFsWOmAkCHaqdpe56ccB9wbWG
K3bAOJW8R7DhLBbi1g7LjT1Y69quLjMsuUMgDi7Q/EW9OSlHB3t+6Hr/UsXmOWAevHLLYU9JZjOM
3Y2V1esMeD2C6WxbAFra9JZxO/vJizUYhBbBEfQ61LL4g1JJIRm3D9ikFYCAe4e6XSO8M8TOb9Os
UFVn4jC1qBpyP4YstBjXoRjYyVAotLLngiwEoiKKxFwjc98Iw2hXJga2FwfheyuCG6IM8IgSatXd
RJEpyBwXDmougm5P2Bk2QVxdOk0HF3UA6O/PO/7i2xKjf6eKbcOy8GYYGLl5FcWPM/LmEd6qg5GT
vsxlvBhrmp7blprvXoGOWKU2athsGL8lJEo82FV3WNj5lRyAY/OFjh9vN5LGbWf7A30itjNO9WDz
ApccLebOCjejxbklSdUJMBa2vSg82yTx7GWaHlJv6EkOAeTaecV9OWdRu9WaWJZV+gvuRCZt2RU7
iA3uTuSIzeom6k7UyeWFLeARYEg1fpDa22FINs553n5v+2hPgwQGpTHtw9FJtj4Oqw3w6IvMidwV
vSjKpE3O3BG009nA2Cm6otorapW4xVbD5Fx4i3lERrKBB3Y5uN1TNc8HzRedgzol3TZB6R0TNRf2
L2Ws9qK1DeJfJns7Zgop99oZw4U9+3LMYkfdgaXwV7a9gYyxEuJQ0PlE1g2H6yxBZqyEP6xttp1u
BY87bW6bfj8kuNppn+DROELBf1vSo3524BKChg8ho4NNid1l80J73p8ek5Bor7Usgv5r2rZYt1I8
qW9EmkX2YYZ6i1MAQ120Cy0PCEyWL0NA47FB7Wdge9W4F3xJbCjrme0xJdhrXcDE5w1DhntQWeUm
dNMluqoAwgAMaa3pUs4+L7LhmD1e7CC20YeH4TPq3ymGqjdFJrERPjAuvALNtcJ/DGtzKYjZAGXF
ZoIXN9VQg8aAKTiLG+Sq7PjdbMCBRz/I/pZZEGaPPT4E5K+94yZ4I2vOPI6TWbfshTjezoviRIlm
LXnOSjJAV0FcL9vcb8LuPV77/xcj/5fW2v7fa5H7rv5RFS/VX79WI/UPfajbLAudGkqVENmuh45N
1yk/1G3C/i/mHBNFjOUJxL3e/5QjA+e/PNxhpvAC0/P9n8K3DxGNhygnsKwAE7kbIPb8j6qRn8Rt
tiV8lLL6c1CCoef5VDOvfTmHppeNl+00tAOTOP46Tvaor0SzsfuY9I8zgq3awOzdj0F0HEvHbx+j
QJXN1d9u3L+U761f6/ce10K1FtU4FDWERRTxfy2LsjvL+tAV1mVrxz7OjsIxE3nCPTsaX2QpGv/S
ySFjpptRZmIo9vHcquyJylbwUPUBmCV8HqCt8RfB2A1V6gS3MOXS5fj76/zHLQscdEc8UNflqEeJ
59fLVJMpgF04xSVlQ9wcsNOM6XIKK2d8QqefslmzUiSBY2dTe1GWn3Sbns7Zn4S1/3YZKCZ5cqYe
Q5+fHKWIesb5WFzS702r185RyO5s6F3asOXXYjeMcmK7g2OsCS8yUxXyFEMeCV5/fzs+9UM8Ldj0
CfgAqWm6Htfy6X5EmaSdHowhbT0qctbJryVQD18OZWheNOQx2w8yzcd+5bezYa8qCssNm2EMp6RK
mfP7RIQUFq3rv42iX4vrPy8n0FX/EG2Y45ghr9vfhb2g7WMcWI44NaUtqluCwhNsuKpM8DwAAegr
9u2w1IgADg3hIKn3FJHh0PHztM51lLkzH35/h/QN+J++lIdzgFhpyIdUPhyiH9zPKjUyUkaExOI4
4I2tQeHEbRfvM9ivlD16tjnsB8Dpz3hd4fCV2ZsnaQbkq99fhVbR/noZhP5ZXhjQ23AsoNefXi8M
iBzUTWs5RjAzquib6Jw+7c6e2Yc6OS4yUuAqtgmFN70i2HhBV0ARTsOmZ1+QYcZGnd3omwluylyT
Y5plGNcRjNf2GuRJgozInox5voilMPwXjEBEZhJKZ6FFxfXW5i8lee36OxKDk79EyuV/5dDEZA3/
/ptan14NPBIMRT/UkkUfCbDQssG/iWZpI5Oq6xT9bvHN8DqoB2VtB1Cf5XEpYYrt4ylRt36Dx/dQ
Jq3memfDbZmxq4V+JZavY5lH/o+Q+umlzTnG2CKXwiVq+7njIiJonGmtLOHhqo1TafxBMP8vFw9U
ObC1i8H0aWL/evHW3LpjSKt9l9MXUrf5OGUCjRVUz72HX99+XGZ/ma5VQxL526g6WtkuoIsff7iH
+jX526DV9xBppWmy/tggMXUP7e/30JUuKqclpiwMDeo05Y4FVZvuGIV91eI/TuNRWNsCYWFzLlJQ
cBeei3ptQxjeNO3L1ojcN8IFego5f7gy5KOfr4zznsmKiXhIOM6nF5zCDPXZELptYntqODX9OAoS
7YkZ21giYetoeHJ29kWLR3idRwlUHUm9I95BmSnEg+tCFMeuDAf8vqiL3LueEKrqDOCw7E+/v9af
1/LpLmpJuw7dpLtI3fbXuzh0cwGbKCCxqif9SIpBJNu56BQsWqtv8hNorwGNRehb1Nqj0cOnPVu6
eDG01hMGTqK/oSFSZUzKcdzNvQe+crSGicIABkjXbRcq3Vhh+yNucPGCdzWdTohI1d3IiZJoqDTQ
AjZP+ac0rSSIYdVMxDCHtoj7btVBzrsX2Nwp+WDZH3eiqvkpK6OOSPf1/2yLbt6/89+b83q8fLoT
BJ4K/sP/8FJ+WiVi5v6uIYppp6mc6a3ZF2gVCwJ1vRuHh9ce08VLz8I0yi//D7840CYuhyGNAuLX
RyADdJ2KSvtOcowfNxykWpSSfpzszLJqh5ObmlTfit6S8g+urX95kzHpMVQpIHqu5+uB/LdpSFDr
juyFuLIyQRNzD8BLPIVTVyLlAj76VeDLszdyashnKekWLzoyvcj/8Lr8y31nqsflog15JpvQXy+i
doqY09wod9Da2n7XasbO2vD0Qb3xrHi8bWiG05pFsbL+j288JghmMb0Mc+8/rTdWOzXAdhu5A+U/
+LtWYaB763mn1ynOtJh2VWD1NJfpmf5hwbV+NfewE/H15tjhprPgYgT7tAAABRqo+GDdFd5QmlQg
+0nvHa3w1DVDuQ9NI+PUbNt2vYtBoBf7HsQG5PE+j2i2miY35z+/F8Jj8KEe8dkOfHoKWV83JYlK
PfMAyRTnPAibH0VQhmfOxdCLFZSe0wKXd/jD0/+09eBGsLsPTdvGD4dT5vNKSIXLbKgaoIF0i5Fo
+6kKHrrG7h/GBnvsOtceTGjQdIFprfpGtv391/68pf/5+7EI4p5kGMDl/PTWpwsaA3tp+l0+ywIC
AEF1aqvR1GLjZrRV0IuZoMQyG6H6uqXafq3tchfYUpfx5DAPXSs64eMqytsOP+vcK3/3+0v85/uh
b4/Lf39aGT5f4dAFQ2PQh95BlZ4nsmj9YH5eJss4UjGw+meDZhVd20B1f3g0/3ZvOObgkxbMD5z+
Po0Jt0zEABaj2zXO2D4MsaQEk/EyRWvfKn3djK6mpzyUKN1FVvgXA9qQs2/F9q0JDxeQ32zBAzl7
NdmiNkGEwR8Wr88be/3wLB4dV+ajpvmHlbLBTQoBIWp3Evvid+UQegy/pwJRPNsleNDUs7OvKQ/+
zpmt7AgHuVJrxyqX9g+36p8TKRMJLhPL5/TMFP5pFbUleBVQEZon6iOd8NwygJRSwCc5VjY88808
eihFV23Wj80ptqOEXoEZO3e/HyrWpx20viEeOiC9h9ej5fO0EjbZ7LWh0e6o3C7lhnxeZ9lmMNez
1RiWKtiIPlKvdTuWBA+bKvpKVdqIdnNRVIBExZLtGfPVF/hGFDL/cG36Hvy6voYCzJN2vWFUQ6n0
6zyfYDwBUbPozLnQd3ACB8XZMOcO0IsZX7C1oFlHlukXQ0NrN/C2qY/FmVftrXosf3QpOdF/mPP+
MX7Ym0G1QbLE28/j+3zgIAYhLLt0jHZRGJJMtxKEJMz10fGQR87bsicOtoCf0yr9/xWqcMj4RXpd
iB3Vu7Cieth1knPH7+/U5ymRrQdlGG4QlQSt6vo0mBqUj/NQ24p+FDr6nWHLtjkZOD7BvyaxfzUl
HKJRbSRGsG+DoYr/dED9vH/F6YifEfmgbdkOhYRP66I3RqOoMTnuLKO15OWE2gnu5Tx7fwEpN4vL
hEBFedOl4DXA4UzyMSGZABlwVWTeUZbWgLOgL9Nmb1J/mMm1wYv0denJZ/rDA9RD5tchhYbScpkc
HUzFbB5+HVIC1Wjd61jGuDH8YMfqSNfXbpO+v6xKWdxXosFF9Pun849BgzuMZULPO2y4fUeXxP6+
aYIMNxlCZ7wO9WIGV8pcUv9LlOWGd+0m/bjsuAEEcRI35LYH0VVRcdl2ntuvEC7pxvAfLufzaAEB
YMIow4LqUnoyPy+gk6mQ4ite+WDsweeNfd19icIecAjMgJjW0xS4e+C16Suuh+kywnBEKqNvcnyH
r5oFHEMkU4Big4F0BMw4Q6vK5q3M66RbLyXpacNgkzTyh+v+xw6IzR50Hj1b+R4VxE+DzJ4X/AFo
19ES+I2TIQgfy/TLYAG02rAfmMUdjA74wNKBAvxCznKQ3FQOUOmvHsASALylY8Bd+I+virOkz9HY
1PU953PpzIXfajh+me564hMgmyGi07J0A7RBem1HReCfhqE3oPoZM2ebx6JeBGaBcSBScSvgHmVy
N7luVd///sJsvdb+MtQpqLJbNNmjaNfi5xJN5SeLEi7GVs+oOi3hZyhR+cSKlmsiqFCeeyAKHLzM
SompzF8q06YxCbOi9AH3NR7/KjMbKhpZbuZX/Byxlo0lPXmmHTG6IH44HhN3ZMBmOLhhn5l/0YdH
mQWZM5iM8g8br3/sagKIFdDvwPr+FLXqYf23o8e8hCnFWzOkgcPHk55A2OOFIcmzJJh77NJ6FUWI
69eDWOgN/v5mYsv+9W6ivEUry8RmsVSy6TU/7Wywyk30d8psPzcIHMNrkvYWblY4GhP/yKgT1Mgu
jHBU07fUUa7QnWN/Aeg+L1l17bejL7+OP2tGmUPD7S1x1cg4sYZEF8lIf8ELRFwBCcrZwWxkPA17
TMyD0RzsnP3HI3k9wAMc0RjFQ2zWi/c1g3TAJ1Al9e97N/azgAswWwR7Vkk5IUJ7BWBJrokHr5ZH
Z+Y31JsQQjyPpl/g8IUga+sO2r4PhJp1C2xQZsg1JJCZvzKWtdk2O7MYWmLHzSHL+XHS6XOKW6z5
+ldHpP/xpwCsTI97DbIsg8miNjCE2zQs9NBJyoqFEceQrolNgH8oFjpR3PfpPsbswmChgl/5012p
hE+SdgMyaf42lP0sn+BTz1Z1cn1WNTYiquLP28n00ezuI2UY2QSWKbTplrMbgSY7ksbE1yjJetMF
ksTI+4xci4g7txlUqP+/Jvd7bZBNE/3vKFHQ3QZSG2JZJXoJ8NhOcLOn4tpA1jE65Hw4McG4WQt3
mqR0zLQRnWDDReCgnw/xlP7FaNi8YTempTgBXn1cbdoykCziHCfB4p9NA2lX+Nf70TbWy4Aj4zGa
meMF2OPEom2ZIbnk7UREZPGVGUY4Ti/MqafG6KWhQtMTeTbllV08ZFY8nKx6cBh4CVVRbv2EKZd7
jr0348YmNklLVK2w32LWTGS2PFL26nnDaZNlb2FMbMy4aj7efWjJPPS8L0tuCY06/QJ//Kmm2cYN
Eulc8u19m/jtR5ucGe8u6J1ieVRN1cmr0I/iN5/WQE+izzI2L6mqzOncWFNJg5xyyBCZwL4h26Oj
GcOEZ0n8jP6lUxKyTKFLrMSL23qtcWtp4CI5bu2sn1Y35MzkVgHr84tvU3jdNSmMys1QoRB/9O0i
45KL9ytPoOzXLwAcK5rcXZazbb5t7JHk1r00TA3/zQZo4DOKZRHwVkigewxh4hIofq4Asrf+FUwc
IsuO9jjrrZqGLtqgllzQ7sTuApclTDL1OlxXZVkU9QXefZ/OsIrE2N8oL1N+tU1TVLomKZVqmc6t
MqQG6dTMFZrZ5RlqHwNsY1ZIwAyGSHcqVpYHkl26+tHqyIVZpbJmBgKBI6HQrrD+1M63pTb0JWe8
Sxzcptpf8mWdNQptzokDP99xJ9oUVN/GpIKg7kyoZMzxFejs5bEJwGDL9bgUjAPbdPVfc1sGD9VG
F/5mc4NGCyorjV9eLQK2YDE2zjYFYkcMIfEWdXq30H7nLhE7LdxDFsWSwSY8KEjp3ouU/keuSMvk
q0L8yt7e3zJHKv1D0KX03theQtJo7hdntNCvsMsh4gUnj45k9gCr864wxeiHnrpRp6e1umOsErjk
ZM8WGOT2EC6uq74ppj6n2ySkJ4eHzJ3S6K5SdknZGycOw7pogsD+YZKo4DGOgO9xqZOHdeUtppEg
EWvn0lf2uimVXu3IfzEC1LHUwW/DFnX5Y2MPZr63WnarAUQcquQzyeck6t0zA6rwzpoxKRPCkDsL
LXbYmnZ9jlrO8e364znBaaUdg0NAmUzt5aRY8N+/cJrkIkTzm1pjeDnMsqX/V7jN8F3IKYYTnRPQ
R+KBM9IY7AE2TuYqaOtmqbbW2AyQ2WPG0F91h+v00uq6Kq92tA0RQsk+LLKD30x+AjXXGGqsAcNi
XOQShHOyCRDYkDge0za76mgd0MuKSDoijKYwjBFHQEOY2COcfZsLjlC78FTeXwkn8nhQHz0N7l+l
YwgrO56+pIuoSVZZCGOo842Nz5GHPcphmS/asJX8IapxDyPAiYVeKgMVWPOFxDSUvzghm6V5M1Vg
PY5x3oPQ3UWRUYZQBt2eH6X1MvFMOR7oAxVO05wbWiKVInktgpdLwptEEYYo2BdtfXYGlaZnBmzV
HkFnWUSHWmh3qTGPdRCcBJxsXmis5HR914kPGRpYXS+JREKvReKgsalCYtfpBLwvbGwuvEntk8bp
MdFJ9D3JTdGCQXxdll6v1x97JdeK9HT9sZbnRYb9fQV0Xr9HCe41Pp93X3eIPpbfLAEZy5W8L2l2
5MW8mp3l6u3S+8bLkwT8oHmEysqPCenrSRyUsH4nIKHptThrU72oVmOv188qilMeVyGjTN8qV+hX
/2PVqwlkjXRkmonr4X/36ghE1/Om8KcO1hZiSxJSQIA1yBK999NpUY0/P5kcFW57WE96PMTerE+8
VRAY3EsscmxiJJkofJRXFTyndednvLKenyR9fDeb0VJ0XzIjag0fB0Bet7vEqnMUn53bj7yVLfJf
Zlv3fV9Kf3ziC3eIXKt5g0k0D5xThm+edVDKtmOCgJVZ8wOCthdriCk9TtskMfZ6T2G9L325KPW4
YV+jX720cn1j2io7/9nKe/8NIjcrF3XVbGNo2iIh0QsowNA8N/ehMxF5CRap1stT2Xp+K7/kyJaa
4rHrBj1ZgRg3zOxbYhMamiM5FKCOENlNRVTjtYG6N3YEmpd20DE3KqmHuVNbelnuq4na5K52qpK/
MgMY4KGbWDz5FuyoyXbZNAxp99CYJLZbN3ZblF32Qgyc01nXceXl3IpamyQBFKrR4NOr1SJN9n6I
Si31805VidC/Pyki2qEpwLS2ePzYFkBFT+Vrg6Nj+DJDr+JldKNE6mZLQVkFN77U0zCw9FRfdOPq
PaGjFRJy7SeuQw81zRKWfc225SYjBsp5HB97DyLU4C2uW8vVX7JMQnbE92PX+uquC9qYh6mI+sOv
WxX6A6OuHPg6uDlrXiLUBCSCUHMK+9726agzYeBGxyLhhHpUkLqgqyYpwmEu7eMjBPxEtiUdbFUu
zXN6yd+ck77kFTHaRIdzkLYKwotIjKzt1GX9Pp6rvtaPLg5N/RZ9CEKISyOmZO2UDvsA3LE/fx1q
CD4yp3xHy89rSdx9A1TUtfaGHX68CD1C9NfMik72C2aUIbcvCE/r0wTlNVC/cms4hoiv2PfX6SNp
EGSqhkkUtD9EyO9bD1ZlunIfir6pnt2mMOnrt1kekMljmmTEqoM1NQXfGIBCX/LisPPcZLQr8ycA
KC2u7alMFzQuSUupHu5+34fDTU286vzUVqjZK4jSydJhEehym22YankyziWh1hw7YH97tY4rrWfi
3bYM6CApvkzxbPOPculKTFcz2plh2kBNQlOOOwxR17adaJRCOUMwMrebvGBA3fC5HuW3RBY2wiKZ
KGJz0HwtERJjSTCldZYqqLPmLkCUAxwBZKYCr+uGOWANvBp1hAZZprF3a2ngmzyQSqB/vxn7wZRt
W6PWf3ILq3EPgMpywvZK2x7K6wZYLxrpqZVBv5wCHDiVQz9+ASKzJUU4T6GkuPjbrB397Whmjayy
OjuQKmZybehqUSakpEIvFh3M0kkqo7vsyLFn4hsZ3nrGy2oWcHKS9K75Y8puQFUhi2FvQ+7WtvJ9
PcfTkgytcSsD6Mwvfd94BG2UIG9iays5DpX3WYk7MmFyLmKPMDI4PE+ZjYMaozsqVVCoA3Fs5Xwp
rWL0cbYLsyjXltF4jbkORDrK4ClYLMaND+20B5ceY8u5tD0CcUG11jghWM/eF7lsYp0p1nY2z3wF
5/2vVGbsIptHo2hIsrHoozGPcgDpmTLez6ZeV+nPcnsT1UNXeby9GciBZUJwSoQtvJwIEt+KgcJm
ktQLjidZmP1cFwp+5mJoHL3WOzNlEdKtHH3StVHacufg4wHB2YSzTRLOjuZFlCF2f58uEGFUrAhD
0+hZn41f1IFAqOnEJ925L3tbpnecEyPQL35O8DR0UCvV55VOKD21g6fVe8yMMB4WYIEQlqNyngpm
9mT07Eh+w9fvF3Lj1/nPPWlU6tvyUag1/Zrv4YDu544F4yBYM3pl8g3JgFPcU7tqtFgkK40G0Xo+
uFmXH3y/SeZgH6Iqm7b1YFbtrSOdlhy3dOC2MWswajwzgv6tEzkn1BYfy3jlZ4iAd2Akf96X92OM
0fexRTSR7/fVpusDBXcZJxczm7mEjLL1koQwbWBZIOIigvDntJyyb+WA9L5xljH5My8dfFjmSALA
9HxWvk95MilC9jMfi2vUGCkPJA9ISMPJGJdUVFaE4i6M4eZ955PKSM95zgzEp97YEFSYVEEO6xUw
jkp9HIQV//NAMWO5R3Pi6FIDCTN6pQuGdGCBCHpLb7RI4166elukRphcjM0czfa32Qincdl73OAJ
E5rLOf7exGNZx5sK1Fb8A0+tJKBazW1+0KArwPAqMxQRmiHjp0TQm7Qurn9KFFZ3oESXBz8oE5gP
bR2107dkdLQOCseimeHuUGlztGH2z48NmeskDfqLs+zjRjrLA1urpTX2fR16U3qaKT+26abL6yV/
nNrMML/aUWlVWyK17NSgQRKOMSwia+g7RNljPtR3adkuPoLpwkmDA70bA8NUCDIz38p6cl9AU0z2
0ahkm72SDWDREVtqsa8cQoyrkywW5R8XqQx1X9JVjq5VnOr3sq/ijJs+tWzw3qAxZEBS/Z50ho1L
rRySTVbkjXeYa2YsuenLBpbHhmXSjciK5mgW7U1rkmS0G5I7p3GUPlIFh565VZy9pO2X148T18cu
m22A3vW8FwnezyuGE+kFFxg9p8o4bNjAC4fDe7UR9YCAbp00lWBQ9u8H9ZjvW2/ex//0voey39+q
aV4oN45UjxgeKeLL/OX9fJFHi95qfuxzP14J4Sm9rW7NUu/CDUe25lfKBs1rq/DB0iV09XPfLU4A
GITw9KFsUEbThEDPPNoBI2xDKMvHdkRvrdMMx2C96fOly86SEll2XdtBQuJBaZh1eRJq8XMMW/Gk
pwxquvocZHBA4NeHbjPx8uPKi/RhBmAgB9w2tyCZmQPYZMSREU+43qC+0R6vPB2s+I15qWDqWprZ
IlypJdEBc0Q9jcUDr5Sf+P/N3Jktx41kW/aLUAbHjFdEBGLiTGrKFxiVojDPcDiAr+8FSdUlBrNE
u239cLPKLCcpiUD4eM7eawdIHTtd4RpH7XSMcLkrDONmo25g7nuLQ6SZueiUT5x2wTmbxlP/YvpQ
mV84S8jsa+K1bfYxJcCKYdh385B9JUlPgFYeXJoK8M1cp8NRKhd9vU+ls1obLktFuNxfjSrX8heW
1MZ5AbPPeXpPAMzIr7OIBGGtITZ8Xb/rZtRhkP8sHrnoUWrY+BUKxyzIoTatDYF20llI8c4VnI0w
/fE3Yw99/YYQ8nUnmIRBgnn4aw1jxnmUJ5J+NDnhpKIV+XbO7cgnExf4SFFityaYtdw5P/chqZsk
/JHi8eM43+nmetuIZnddvkCjcBa1NYNJsW2YEtj+/r1Jr0UnXnudr2MgF4QLf3SUIZ1uP9s60kWK
pl5jXFV2vQ6+tNVrvm/S1Ee+aKOHUpTuW6fpCSuC5BXXLYY6c4TV5dhTxMCcfokHKQIXmPu0Etsh
Qnex8mIMCeLb384/awClXlExEcJfA21bRO/nqBKW52x8McD59oZx1D8tTUrFHaFl49y4ZPzw2ryC
M9ZTbAk5Pv3aU3WC4piLpkLoOe8iN2rmr5EVtwLMN12k9aXFs+RdK/oifGyO3OtripJJY2XWdGZ5
HfBbSWplC1x3zU4YkOZ2RKFRDN64mlHyMgjvED2Qgxyzb7WDgxVpPb+BwEN1/lUGQFCwnjQoQOQ8
UPerlkcdlpPDMLjrIvLrshiPEaFHsLIw1yONqpQ32du0HScG8DCSdLZ3W3Mk5ACRZcRy0vU2eREB
Qi4qYjjMGsX3IsiEtAm57GocB0E+ZuufKiDssqKY19pWxRhKSr66DhESHyHWnPWAX6YV33tam+vf
aEkFi+g6ddOxBGs3/6yopfnomle897q5KQbqfS9LWsQ4JGwxLTfQjRTZzyZM6Mn49KOj8D8yFzzV
Jf9/DcH9Abb9DyF3/1LfPJcv/R9/0X8lpryi7f7vwOvSwfmt9fIGrvv4XAHW7dKqfoXvXH/TLxCK
8S9b0Ev1LVOn4e2tuJOf1gNh/GtVdKCNYiczCK2mSf2LqwujkwYYyg/PQK0Ev5Pe0S/nAf/K8/lP
IfZGIPgD+vlvtvDdz24a7+2/KrV/SP7+03Rz+XSeD3hBOPS+8DpcKl1JQakMR+E3d11sOvQ10r3v
zRwAUfNv67n398RE7SKRjbfaaFNlTI9WNrA+GvlTkRk7WalHbJyUCKekvSLw56NZgjEzS2D+mtcX
u4Tkgm1H0t7RKSKqnVZUbPt2rMMkp//jatFLYSgrMFhgYcqtARK6+91tKBBw/T54fvUJcj6cgIkY
G0eKx9HRD9xQWeTBPwZjya+xe1yr8li1f9GVXvs5DvpTK3oqR+OnmvD/9yT4r+P7FUz6v02V/42T
YG3W/l+l6dtJMD4XX5+7b6+mwPpbfk4BEx+NQMOAWgeXBL4Z5B6/poD+L8v2ddQG9CjBerr0UH9N
AU//1ypRRe+DEHSlAaF8+DUFXGDVJn512gr/dvNcDPk/TYHXwiaETAx9Rr5ArmzQEb9MStDwli05
i/5udnt1K5DmLAQ6GILTxFT63hV3xdgLZR9rWBhSvRiutBHx0M/l9b9OxB9a7v9MxJ+PASTbxQaE
ygH10OtucYVnugeeymN0FN03CLgt/1hDGYnATCtKY0Qh07d1m+KzbB2uaLLjQr/jPmXPB9m00S2u
N9c6RjFo+o2VxP3JyakDBvrq0OE3WlV899uX/Gsx+V1OfNFj/qGkRNyJWcjjuW3fXDvgv3W4qS9Q
C3RqcwdmlLAzs5rXuOHhpgayeB5jw0ZiESUPPaEZO42WxZFIqzzIWkuc49Hp6XpFLUE71Je6/5nK
4eej8WxYYVhgWeTW9vhvj0arnZetEShpK1Ge3dnBajLH2W4iST7sh+U+W1LzWPVGv100IQ4onzsQ
T7SO33mS1+KVXw+C7hmFI7owiGivHwR1Z0sZ+gf9zidSxyLP92Xm5HhH91CFxCZB2o4WMgeJ/nlP
gbK+/9/HFHsHcm+6/+w6OluG+fpndxHaTy9y+X4czubBNE4x0R0y08N8pEgVeA2VnaBu5XuS1wvx
749P7dh8WmG5zCtPv1Af9GSj6sqjK1fFsbkrNW6OMHwM79ATipMFgyq7o155nGuVtB6UnDEhy6m8
p2znv6f7vZAzrQ+zOvsQgcO50JnkF8PUWbzOXgwC641GG6D+uFoGdFOQ+hXUeu0a25gI3uzUZSRe
c9OeiudGLGQmOg2hO+9MmbdfCa41nbWLjZ0Hu8wzUeSELERP+TuPasCaRdW3IWK16DqWOY4OxSb5
hTARf0OXt7ihtTh/GLW0faKIHhZOBRyHALjmS0cD5mrKUps4My05tMsQffrzk74dtz/WRbJzbLTb
b9Q4Q5rZcaoTtKvNiQQXgEty0zoThJUuvjaANd9Y0rIe57mJD3/+yW8HD8cbHdUZ78lC/OZcDNu6
XUCetn0aeouuh8JoZqD5EitQoLRG/5JSXvsEC3H5nvvJdMBNl5wn+qohcT3v2QcuDFuMHZ7AA+bE
GMK4hULp9RSSWZzpE9fsEIYyjCwuxhDQ5ppl7WpAUfBQlXR/TgYr9O0yk9B49ImUp9dHIKK/RVy/
3PcFTYAzl0QxfhIR0VZVbGthD6qX1NhadmNo6rO40myTG05tlNNA46WGymy5a8RoPlNQeWdNejsj
LBf1rMvsRHJl4j99/amyggtKKvIxtGySV0ep5EFUgGVUolJK7iSjm7lJrH1lZH9P46gdPDFRbf7z
97z+kFerEw+BOg7/pGBn4i9ePwRLcpw69SRDgzYwRvShrYuA8pe49gf3Q1VC8vnzD/yHL5PN1XRd
ZI04AJDovv6JpuwmKkK+RL82qy+6WddAtwh8Q8NZeVuC0ICs9Q0yCHQXV35j66fZXkBpGIN7Tzz0
t96Yio9UXtCczUb2samdeIcs7ZyIGbRWUvblwcaOOlIqL2ssFhpXPId+yt9//hwX3rp1UPI5HE5G
7L2IsS/TMKDQWdBkojEcem4Y287Sh51Ty/6zpcXtuRajfSDSjBB4LW4OzRLTnixr95H26/1sdU3o
J7EMyIpzHiy2PagVtlqR5d5tlJvjtmEF3f75iY31zb7+rtGUsuata58Db/FyGvlDrs1Dp0IPmcJ3
UusyjKBKwrMr5ntyyo2DwYQ5StsoH1xN/e1XNfQFjKDbHp1LCstm1q68aOF+6jnDrVGbZAcB40O+
GNE6WihbBhbkw9tsGj64ZFocxy661ohmdgPlssXq2jjeYHvK3zkDvR3E6zRCKgusEo315fpgDF7r
ZZVADSCx0fa5JnfUfOtbTnLzkRje7J0x/PbnIeXjHIe+zyQ5xzReD2GQ8KTmRDb9iGmqPpOb9I1D
R9pv20591XFCvpcw9Q8/D5k9V0T2AS6j1sXPo6NXDjam0zDtbeuDl9j5i4ZE7GzbLSQD1drv+LXe
nilxjCI5xm+vezgw9YuR4uZZ5cV6PMPSqO2NNN1Yp/RYPqo0b/XNPLo3hM5Zj62EAW9hf+QgLOk0
0/TXxZ10h/jJHCydss7kvLMvXV4UwJXazuojxtZsekys169eYYLR+jSaQr8w8z0GXvExjuiY+YUj
b6bBQ52I7ehlgDAWmEbVvyMn/acfD9iXkxyzn7l/sXjVbUl5p6/ncNHz6YOuNeIv2xd7DSPGsBv6
wdxO2vANTlRzSjLNfefDi9eK+XXNYQzgufAxo1q4ui8GgoeSxrTJfQn7mjNL4BEz+tRZTbsp2hnx
Xrb0T/5YuXdD7B7JJ7WOne6Ot+ZsE0iWeRiBA9lEWkAk+rCHSRl/+PMK8+btrAJrgcHOEhx0+eP1
l+MUMlW0183Q4Shw6KzMuEW4ApWK4uRnZZt/e6BTHxJmVVjR+HtHu/z2yELoF/9jT0Wq7jBFX//4
tAfwjbDRDDO8VtqDVsv6g9JNX91khNFbJJmAGSGX1AHp1BN3nUHwqzvqrABekTPQOtr8+X28WXB5
IIKZkM1bDgb8y1ttHC1SBwVDPOOkgPiNg1aS71pjddBy9cUl80BqlXX88w/9hy8BG5XDgZ/iFINh
HUO/XbpA7UfUX4UV5nEPAi/zR/Ed2++yn0vH3aMfLv92/UocaDjzz9A7NO8cKX4YR17tM2jH19oA
8HXi53gBr59gSpRjJKPjhMRFkKmdD8uSbfJUpdVxNvT21NU6DnSA322yzfklV4k21urOHMTYb6us
rdbBG5X1O3P3QtvO7OG5kBriQQWw4Xv25fhwZmMQhgSLmbcRbJ6iHe0NKKVKbQYiV5Md9m8kcPR5
lmpbIVMz9+nYE7kJosk5TpVOuMMw0ik6EMC++CEJudweTBiuLhqcxH5MU9rogZbKJdr3ygCWVSWk
v7/3ft+sAjAdqLxwk6U4iU304v12dYmgQQzUQ5AqR4e1WgLFNWspOSRjMiOhq2ILB7/ZD9CHfTqa
dV25OiFWlp3vZqr3w16lcX8ryNxF3ay7ZkPTdm6zd5707VCktElmGQ5+/GKUll4PBJR+Q5FCggs1
ij+r5APbjtQ/tUbhX5OYVRw8FJBfkVnuZ8dIwz/PgzebJgec1WNKu5+ql2OuD/fbPLC6JImwMroh
XCftIa/i8c5JfB1KIZcHCEftO9SWH8en18OenrWnszXgaMLpfjG8KDD0jkhMN0zcSn7F3zHtC+68
Ww0L3lVkIkMjrt1WB/ZUEjoQEu3yCUqLUbAQudpQ3uDxyNGUJf3ZLO1mvxLotV1VUA0p48X7nBA0
Eai553xFPsw7S9WFpW+dHAjXPIwSBucMmw/x+nUlwLs0XaZ6iC7WuzE7338SlYkJOBbxx5J+XVBM
WlJuIjIbrvzZjjYinodtMzVrTLOZjSHx7vF7EapiHcuvXyqWK58/XMrzWNXWb/m3b7GjZIKSFRQo
mr4C+Bj7HmIngFQfUmT19afJSvT6CK+xSTaWMTr1DianczUscE8GGxRfQOoiSrdeZt01KhJ0evS5
ZnVWrT9CEO5Qxl01hkreOWz/44P7HLYF+zQtAufiwRkJRuWMGjg1b3KB8PolINFcOv5d5ToYIgfM
AeQkFdXaSpOe2GVCqL9kX5FozVYNPRLdt0iwiMPUCii2uwcZTTVn7bW7CfVW2veJa2n6ew++niEu
3jiPTOiry+IC+uJi/1ANvbiZ4MeQBidpu7Ephmc7h3BZmPF9hTggLFE//2V1RA3FRtI/eXVBZrc+
VTcZ1ubrP8/if9hMVru+7hG+ZoG4+HGp+W0ADObIrYMzf+i4ag7jCC2HNJBc1OgSrgmhBnPRJ+7J
q+Hu1DCMbwqxlNf8xdE15vgdR8/bAxiWes44uo8QhnlyuaPjhskgxk+ccNJ6X5jRnG/0slEPIGdR
lJe+cTbjvAuRnoITdjr5ATZ7sYVcOe4WEloI0OyWu9oyYUD3Y/HOsf0fViBuQBipPVgDq5P6YgUy
qip2O71dwg6ji3VdU74O8FmkzZ0GdJEsJROZ5idt1oa9DcxYDz1tNnEekaKTAgQsNRpCk1uLa8r1
1JIj22mcLTEeyDy1fEnK02JUJnpTF6H2trWjpA4LvA/WMeXW8t6r/odxSGNhPU1SHGEBuPgwiDTI
yQJcGkIjRiaTGNCjkPWFUxajS+nsfrk2Dc4RaoyfNN7JndllzsGEbrcHpG6/sz4SbfBmWrCkCw5x
trkmbV6c/B2+vURyMwgTutLHTK+qm2rg2wDVry8YQhAODjPp7BUQil1EDA8VpV6/88qpCpN21A/D
oNoyEKwV3Exin0i9xOz0IIdKsFlSJNFBYUrtCRXLyvBOsr9aoyXsJhu+pkipvxSl63x8Z26Zbz4T
V1iDT7PSkEAhrV/Bb3MLv8us5Z3jo6uzxW0icvPaAV0T+lWRP48uPqg4b5udoaczjY3If4F185Uv
otmiZ08eBh1+5f/DI3HBslnh1srYZY0iq+VggOmLwHbK7qpz+uYqZbwSdI9QwxjFvHeKQn722ZVu
WBdwA3CICwjtcnYkCzu3CzLtd57p7Sl+NbnTNOZ2Q4XscgWCKIhcBRVoCPLQ+TTDD9zSKKqvOdOP
u0SrtQ8WTJvDn1/EP4w3Sr6MNfpia86affHdEE81ytLj7pC0sbWn8Gkchqpw91lfTnuRlOXZ5yGI
/86yM/Y357sy82cEVygmHBQq+9wbumut8CFRGmZ1tg0cbBgN8yBfhEXsG0DwfV3Cg9IwAByXqome
6tHInthornoAWe47bxGf2sVoI4Oagyv7Cp01+uyXVfe86MhOc0Z916ctXGlzQk+3HWgbPGU+qfBb
bWwIGRjoSMRbFmFQ6SaG4ONUDgQNWzNXzqDIh3YJlhKry0eAB3G8NfAQL7sJ4aVxM+umppBAj1P3
F3QrJPy0I/Zol7oeGSByQfiUzpONiPlzRCIKrZcq/1hP5AXEMhk3bWNX1Xa1ojc7ifCWu5PZwlDF
cz3nAVa+VnJ2s9RdLkVO/TlxSQ1E4j79ZVde3wRLngqqmnlEZgeyTLUb61GQdVYCOgfkrC1bS+D1
BOhp1yuV3yoKJFy6unGNQus2CKOje15dam4ylKIvnUzNLNTySXJzxYQznkdOOdHBGEkM25bG0Pd8
QE3mR04I+T2FnO57ahgKiTUfbluqGRow7QHlbVpRkJNQ9y3ilDGD/Qp8xcSErfUYX5W/QpBdG/xX
RhwEdwVz1s5AQVsQnRbhd5DlHG5LmgJQX0e6X22Q37PZlzMU3ahyZHfo7XYkAXkZutD04O4tUexa
O33szFvixjQd4yE9tl2+FImDvNJrietsSz3aq2FoxN5EEfXAy2M57ABFoMjKYwLmbXcNhawd9xvm
zBLb1J+n2JsCPAOS5XxNSaJFB5/nosrVtOjFEpb0HZxCccp0fFEaCsbAQGBxbS4klwbzVOBtYxM/
WbWZH7k/ineu629qbfwAwHhrpwVWD4fdi/OWbnULAPKF5NGsGY5FHsWninDKXeGlN7FU1RF3/SN5
WSnV1Lg7l1OHfBNvEk5YbM0xfgrqQGn/8ueXc3l7+vlUnHE88mmFe4k8aFpWfxR80a5DY/hS5BMh
YNLt7kYZF59t8tTCP/+8N2cXVjhuamywsMGgM1369Jt8TCqnG92d50/+VYZ369TpSfHFG7HdoRBk
bsRWdbPIMj72CyqtQE/G9ZolUjQpqPVoW2QJir25Kx9Q7WSPdgkRbdO4zjXpkawR2BpdMhAQO1p6
L/T3RhNv6HKB42AoHKCdVF5WqsXFN+nDA8QGSIZsI+Ti7GrL7bxjW7QO+vBukFbgzElyiohd6PfE
Uy+PLeMvJrJy0f1Q2UJdT7FHjAKku6XeipFLLVm7af0F5rtyA0EawZBUOdD5qtef4xzn2GasyCEI
Wq+r6m2qN8PHrrLOGg6xco/B1E5Obd8TO5hCWZjuk3JlEhOiiOljadzqc+IsioVvwEiyp3jnkZHa
6Gl2INJ26Hc1+avFbpSYJ4+xV1TDnU/SXYej1LNP6/3a3xp6J+xdhZ0F5/oyll+bJkubMCuMfNlF
3CS+urKtCowTGbE0jt9xcCysjowfJxWLdcoWPPKB8MjEXnJKY9s85vuiaNd9Y4EohieKMN3XpKsc
vkkZJ1ynklKUJxSpFSl2I229LcGK9k3hmQ0TQU8RZWTjop4tkoyN0JqyrGRJc4TaS2dtMKF0qeKj
ieFt2ji0ba1dMaRDv8lbvyBHBBAgsOEJM2YwFqmnDqJJi+rkFr41X2fYj1BLq6XZK11F14bB0o72
dVnftfEQ1T4Hohk8BjkJUWH9zQLk3dm2L5vNkKXl1pwqzaffmJHbo5fmgbpY+2iZOG0PUb1wlzAz
O7cDHDL9LdLMNfrSzslolb5uZVsY3MYXDz38XZ/F5MusvjhEvvkC9jgiIvMJCyE5dCDlizutxkbL
oX0cr6dK4apJTT5jrZyqPxRTZmfYLF2t25HU7GBbIP/RCPm3KFGx1ZKsLFGbF49uV2K2sCM3OU3e
Cq8WXVw9wnJvyx129759gvYt+zsXjMu4bzHodbsZE9y3HNG9OCLnnNsdAA7L2eHWbj9o8eCPIfp1
JJ91aXQw8LCUTEEyWlTJQHx3Z6S1M6r/2SIbx8KBh0Ci7v1UD1LsVO0dtPRCbADXVB/8jOrS1eTx
ErYu6HnyOfVM7oEYdEOQdgS17JssU+MVubeCfwkKraOqR4ZnmGmpl4X10hQPFdvsuDVXWq1djnl1
1wuCVIPMk6ugedUhbxmNOFUxeMTX8ALA8UbLlD5Uskwt3OFeNF0h/l2aR21pHLR1zE11JKLZFIGx
qFnbT5VNRonlSZf2GKk42dUyuxExMkhY+dSwRor9YuSkGQtnHLeKgn75ktsNLgtd6Yl1gmLo0Ezh
12NnHvFkbHALwDM3wAXIAN4y7HTNa3K5URRkl1uGHn7JUlkzIU0IysNYa2c3dLwOIVUvvOZQ4q9k
UefWwiWPTDFlWCA/SxFhfkhdFOiq6+mz53I6otvH5R15qf/YVbSR71hQRpwig5ji7bisrRhFF/Sp
UEbH7uX1/TaOpZsDBmXfvG6QUa8QIY6yeMS7iKynmQRaQt0sBIdR24NdK4xC2Di4Z/+x7KUlTlU5
249Dn6pvdidrljeotf7GB6/Wh4YqyuQA4YYuG7nBZh+Q0d19sYymsDek95CbO/aNqAJNFISMsJ2C
1R8AdaijbmRS7hTUj4+5kt4LZEjzo5V3VbuxQWWWAenUsX0mRAiniCyVZ+/iuao4MsuxrzZWSmpI
YLpl9jWqdTWQJ1H3Hx3avd0e8YaCJz5py7IdSa0Dd0PgYrITmKXyu4QRM2ykVTXDvZvwQUPELpwY
J4PAzl3mTgSdgNj4OxMeCunBJxsCqQMpd/f60AwnZUWc+AprwSZm8c0414mVJX9pZY6Kx5Ap6wT8
M04rNNa7YYf/tDh0fexiOCkkU51KtvK38Tjow8YuvOFeb+XwYek7FN79iKH7Gg973+wA4VjGB9/s
re+8Xbs6l1ywjF3PIekjGBq4PWidliulelwFZtdTbl6ga+1Mdxj0o6YtpALguumch9j2tWhr27Yy
9hNw43Y/cSIedxkCdaJymtJeM8sq80jY1XTUiM6Ux1y29WNPHUAEpjPgZ5tSrZcMSgxPYYFJYcR8
uZT5tnUHDmme3pO81c7sMza1NPzQY+IQ0mmagxuUHQjBrWnXNhw7rSV2ZNBBNkWx9PStVXkMYNzG
1snsjLKCeYVW3wbRxbuvlmbYQ3WzfljPjKfcrfv0ESQwW7kslN+dyElYhkPF2ZQT2yCfGhKcz7Sf
4/s5Z44SIJ+JO5Tlzmdgv/W0z3WdrLi57qdH1+wT4ppLoo1uB1xcxMIsroEtordYYhNrcZDCt8OU
0c8jiGk75F3C2Q/cCpIo7AbwAcUQnRIHiBF7dGp8SqSMoOxDuTHPjIM+IlekGB7U6GJ9clxXeQEq
vAJP/DSRgCIms/Hu6R1MNfjRxn9JMo/34hktJUrqw01PZBIJsZssEfxXcM43x2m0p/NCxqncgkQv
MWIvMbvgwImA9KGZDL8AohLFN19S+wZA12rbXLVzHGJJjch64h+Zh2K0Rj/wu0ycOrwdJLSopPg4
N2aRnRV17/nYeW5BioyBD2Gr6Eyf0qHgrOMVVmUfI2dB/aGtEU6+rEiTwI+t3+CFFsiXS5M05ZQj
1nl2a65qI3SDZIvPAzxzVzriTGTWQusz7icAI41HbxaTOSha4popkE0UmE9RPrERVnRCOBWkFLzM
fnEekB0N48axC91/KotE6TclbbPkLGPpfEW75je0vA3M0OAMKkLZ27grSfZqh+dksMjPsSWOkRO3
/IXgM8Dtu3H0u3Hj1Utvb61F9XiHzaWACw275CGDZzzsikWbvsnJ1Z9dUdzHzBaeq5WCYBttocAk
zWLck6qay0CvdfM+mhcDTBRVbiR9dKDEtZbBmCFHLteujUqjXu5i49P4Gb5eHkhQL8dwsmpiQlKv
cLcl9iigPDPEg4H0dO2QVQXvRhdl/AEmERsJlTh5UFafxNekaSI5MKhqYTFtaj8luRdVy5GazHSs
iXceHhZMQFoAvMF6catkEiFnPk2/X7TOrTfMdycKMcwO95a/2kjGvGekcqTgdFQtCcfhvo+yNUli
iWsCbAb/xL5KwjgyVXzJE0rY8VDhjxlDVg0HsHYxOvPG9eE8bYD9DN4hUrMXb9Ycyvu2NVUX8Pza
YbBVKzctCzm5iUpRXi8aq9kCqvCso1tFBHulWqfREPQG7QANE/AvhU/9unYgPZDNXetFEON2rO9A
XUl8co2T0NYUJqk3vS3KMTCbFBcx5x8/hBgxLXsPHjQFiL5P7H3UWA6OFdqi2ZEP6EQPNbilIwK0
aLlu1aySW8sb7Q5Zn9D0fY5B8jtFJ1Od8HLrmGuxWO3GwiqNHdgPGpRlTzA5zN7BPVSpcErmaGo+
59w65KbX0BBsh6lYuhuFSybf1A2mn4PV5x1xRa1w6y2TvSYfzl8J0BLSRGmmQeIkxXMsSvdD4XsV
FktHEkdtWEVr3PmE/UZ8L3EfE7E2uV8Ia469uwZnNOTOKGcd8posGQ9pS+zU55WnHR9sVSW3APCN
9swKTh2GxKjpRgF8zU+mshrUbbQISf2ZWpWFObEzNqmvi1RXmcVEvQK/3HMWbqy0OKZlnEY7g07D
XdK2nDCSpvNI5Zk6fJFW6iXqKvGllZzbNFEZcmj0Tfu6lw4HjH41YdYza2pqmuUDQx5FS4okFs0V
LGwuYWlr1aGo5+IsDC6a29EG9r6z3EZdGQK4yZY9WIjrWIGzpPpies9DUtf2Lpr1+lsWkS3DobFs
jji18FrgygDJoOu5TaRLaxBOayEY23FhiUh7reBbrf6xeAnqYjLX7FnFk0yukxN3W2Z4LNNc4x6S
JvEJvakP9KjJeIVay5YNv8eDz4XCCS+yWWkacTa1t1NQkDjvDHH7Elsjja+p0JR5k2mOeYC+XH41
8c46u0k1HkKpoSYxq9LK9mXqOL8d67SQ9R7vuctFv53GOFDkxzY7TYvikqTVEbw2ae6yDj2o1oHV
t721GaEEaw/YpxZ5ypdVF2uXVve0zga1AcIpoQ+puPlIv7J9FIzodGsvTVYETTYpk7XZm3RSebiK
BbqXZqAFwAjZm6w3hz2m0DTdYUG2nhTm/u8q79L83Mo2hwJrmiYWWJe8Ld1qmvSkZT7M7tYt1hRP
KFO0Z8zR2BYuV6sr5rO8ixUIknDAWfcMViNP901q6dmZtXe4V1wlnN2Qlfa3tlJCi7f6YurYiK3y
nA5xdaDOXW04n4iaBqSpu8++veg36cTJOyiLbgrjOlPekz+g9cMZ39Cv6HWuCgR3yL7+7kxzX+36
XkTdPtWauNhJz1qexlg245GOUnRVNk7nbDJDdBbZtabRh0K03Ge7OC28nZNJdwxSf3GzMI0ZD4DS
q+RZuk0LC0p0nb+dDH6PmRt86NL1EmQmnmF9S6WWfpQYmR06yM30SN0ueejaWv+bUZHnu4QTUhUo
O2qWI0f5IbmJm7bCx2yPxbdeJP3Bmt3CJPZA43zgkgGKqxds1XQfcbbQt1CkBkTSZbJmMmPLNPZY
HogjyznAuVfJUhnelUuITxlgYiJ+EPwBNYMO2kq1cQwVr+oUjqm3xHT4zYbtgEikjOajvZ0o2z1Y
aLqm7TKSZASkogUJA+kDX/Udp6D8qrI8TV4lRCwcfM5xxrU5S1dyei799E5TxmBsa+zRU2Ckhnpo
9ZSCgYkJet7XbC3uB7o8VbfDD5pjzIg1fwDqM7XmbZPPNkmWcnU1auTmHpgx/hcTHeguQk7OJsCh
ZTn6Rm5TQTc0n4zhKOniD0ncchwwirjhiFm6p8SfO9habR1bm27uYSpyvBb1yUo6qM8dChKWJxp5
B8+dFo+yMFUgsrFG66avl5r4sBRl0qbOzEWFVo8LXp8T/RnigqdtJCedE8ojXZ3mqSbdjKJDerWW
peJAqFTMcHKMwnnwZyr8hXAUapXGYNW33aYfzgAGxnpPWlZER2qJrXprJUKdI9dZup1VS1GESVWs
ZV9klI6L+WUkWoBfCKQMvR/MYTzZnoTnQ+25D8oMw/2xmXO/ONuNr1Mn9ytJxTmNovuujzQvJI3N
PnbKxXSeRdH4V7JQYAhbOv7zVtIKaG+TGvbfk99Kzb8xAYiliFkyl2I7Amy2SU99AYXLbsUhi2ND
RdN3WxFZxsUmLkYgGI0bVXeexon52GVVZBzd2SJYTJsr9pRW9El7mJZ1zdQKmCwcP7gwH71c2h2I
vbLXPwIFm+CRKo4+u1E0zRI2WS4wWzd59JzhHy1D2HR2Rs8B5f0WuFr2yCbjOAd6z4Y8MKx0iX2F
stlZs1NTv+Utu18TrVrZG3Bq5k3XNlN2K6Y1ILdcFvF3KajKbwodZN591ERpsqvsaqoOWUG+pJuD
oDkuk1ovif1QnDKryoFU0TjBXLuI6TNgPBJVJ1Dh7IMFBICNnzBaNySd+xtVUT0gxwj9yzZ1re7T
4oBMW7uMdgdwtGVtqPEbd2RWemYSdojk2JvsSQ438LhQvSOsGbYKUlxKxOeoiNH0MJAf3Y7r8G1V
6KAO6jx7NsfcLoPeBDR9YsFd/E3nlyZNYSwWnB7zzLn3sR1vKrpDIqjzQrs1dNlG+MpFVzw0xqAe
G23J+p3R5fmxLln/tx2G4nxLYLLhB01EanFbyeJa5mXE2PKm4grQDTf2qB0b60RckvlloFWaBk2i
rK8+pb4YTGVUNdeWSTkkNIjfmTeJzt0eHlZOaCam52o6+/5kLfdNjkeeyAcMKisALfoMtzrrzoxI
QPVCc0b3i9l35Wcx41ImxLuuLeIvs8XeRMMs1RGzd32dJ1rpfewGI0PiQdbRqajyhvBAzrDlBhYj
RUDHiUfJq6e2s+/HBtMLQJniBYaliynK8rLv3Ojrag/QhAQ1e5ppvlYkmX0dYbqRlGEL7ybx+c/+
H+bOZEduJO2y71J7Fjgbufg3JH2MOaQYpA2h0YzzTCP59P/xbKBbChUUqF0vCkhkluTudLrxG+49
N+Kt2cEBpjzvJ5OqwIBeesYD2j+3PzAzynasplPKtaXU5o0FQHhNMltSgTvCcB5qpjwWdbEMf6CC
m+yd1FVuHgFxsRWcCQC/V3DoBwYUXElaQj1R6W4TEedbPV/11WYz6BJK8SRbw3Tch4S16MjgE63w
CoqMVrtDFxax8x5IBc1E9QOJzXYKysn6ylQQAUuZBpjPYJMlBp3WGuXNUL+uW1HY9Etrlt5vqrU/
5eQBqMRHydgmywSvJZ5S4lNp7XF1UGXBPzkrc3CzpPWHnwy5tXgInYzoXi/QRv/o8FjydzCmxnrf
bwL7qqVTB/PrwAb+bE6bXV6K3GCJgb1V6sap9dInuuylkQDk4A7ju9YnL+XJBb0iaFGWjxt120Kb
/mFYmWScg7FbqnOrOvNmdJrsg3ZaWrEhWEnYhruyxiMJ8ofe7oMiEVlwMZ575A1e2+28pGA5CvpH
+hl1L1tR2VE7kCMcMcAQN9iGs+7MYhqjv3LMWt+SVyf6W1OsHuTFaZ1pZqyuGL9MRkGo5hro/tAo
NOJlaxqfK5/fDVJLLQ/UhvXILKRtb1ClruEpRZCaUysYq7cP55wY4KEs+47f/Di7l2kF8a2M9Tbv
0CG0FndmTVDUfgT6pPhTy+q/ML1sSX50moohCzCT7sgnzltyLAN72KU4rOZzVxqe8SFPHXM7j7Y1
keFYFn54Ik07nxMZmCnDh2wIjOtsmPti72mt1yjlKNuu5pri1Gm9mRobj2pHDVFN9sFYGztlTBFW
pX3Xdso8UVGOzFE3u7/T1EvWUZN3hXQdyob3SNpjMHzuBjQzt7p0dHlewDe8ukUuvqIDtlWs6lGR
QFh21sfU6eXDDK1Tx2ZvDjQLfZGvV9g7x/pABJwXQy3EvUcqMbItcscumZtVPa3XJFM2L5vp81CC
B5DbyeA1AXtlf+MTjoNy4a8wMfsEjCd4EfVyEcenzJ6SilZwZVY5rLuCOvhrU1Tqq9lM8nM658N6
DAydor4BFf2d4d50cvVkiX1vpoRzNmFHtrcis+kDRiFpRZR6fhZrvhmGvQrcZMAeqL/MQM0hBpXa
n+zcEi9dYW7fi6wf+xO4qUaj8qjMfM/vufUPMmM2zvJpJGy6KwotrqDnMfdkJKzVjZfbnE9iyS16
YtHljf+ZXe2aXtMtulUE1Gmy9uBX6+AR0odBEv0ilvmHb6/hnJBcGTqJBWyQFTf3n3O/ddQgMbkS
zL0p3gZ3n/uivBmKmX0f6+DiSxMqniTequqkXFxxKMGN1cwdnd6JLlaQA5eAl+mslJbe9npGB30b
YkgAqjj0ETmZqrxVwtfNfmMH/XlecFLc4wzKVGwIAjiuKB2nxO84antC64x9x1xNY57v0tQ/emqu
vrc2cUOY2dt6/E6K9ISgR5M+Gm29nM0YeRR9/EpeLpTQC1X1BhrY9JBeiDjsxNB3xCFrjxe367L1
GtbLFB4XSiuAxiXPAc1kzf1acZs+D6kFrdN08vIY5m5on7NpZJ3vZNIGT1G6ENuKHPLyz8Xb8oLI
MVW1e8+r/e0qz0Kltph5uJsiTur1MWtYjiUamft3uud8TVbLNn6CFaB/ao1pKJMMdaL5od64Z243
TH05P92wPWbA7/zrugcEz86UAX0syqIJoagVBsi4eu0eh7rmZ1rVGXPTTIFO3TUjSVRJnpE4Rho3
OMRo6Qtu3DRwCMU1Mi5AZKWzxgWLOlrszKpzzoTdh/wFJgSQiGO6T0iadZxDXpnoTE1UkiLJG9bd
cYp/NX/V/UYcKFFxTvrEvq25Qx0yQkSb+rG4muDQmHGFfjs7lARx32ET8ykxpA86WY+ynwhl44GT
4xL+FmBdIsB+W9wjRB7jRXccV1FbgfFMOJnTlDbL5ihjlgznWqPgeJSKHXNE7++cjFJ7TYxR1AGn
NDjyNoNrmO/ndRj1gavEQ2aF9wLiJcBbx88qYBrn+LIdTum8zFNcuiuDzcEv0LWQODUh9XVX30+Y
FRI8Y81I4JOGve+UbH7PLG6GV1LF4KczOou+ah5wN1rV3jG2WXxZLH/42HHgvVIwTcR2r00H/SQb
4fXZXjPEZbBsz6vqAuuM/lcVrBAuHB1+QKaxc1qhhlMwATJMRjBq1tHLtuYbYwWuVQsEmp8ToSNV
UtpZqw9VVQaHQbGJi82yv8C90C3TPjWZFJEc0uV5qETzLQXIwv6UJaWIHZgzR42euL/gT2lPukD0
OUCawL2au3Zj82owH4skTmzKNzEo4m4JLHOvKE7x1Q2z5/+g8+mWeAzWxqPBIMDnjOEKyUja5OzX
BNlvzKBBXaHXAGtGogaCWsagtnVXUi2ukO+QMbNCVIgKGCr3NyZabXPXaotc8jJs1z3oyxmmJf+X
h6qy5jIWJKKpE7xgdW2CfyFeJgv7H0vhVrCKZtBqZ+q1kjEF9vt9wfk77etKBfmxmpnXMEljbZqo
Tev6ThHmpSl8jcE/CCSrhJCX7PzYGZA6yLqQuWC9pvbPXBYO70eUi/eh7IFo7VN/RK7guNV2tLKJ
7Tkpusyr495YwTL69KgXSFPA4MXyS4cWCkrBjmQrrni1eOl5WFpT7obONz+DB7nknK96md+Tqv0H
3QPgkovbA2463s43fgRZkNkYWlO4a1JmSAMzlGScvelsGtmMX7CR36WZLmymLTHsGXTAZG18uutp
c86rD+pa6c0+T9vmH4umL+N6HtVTy2+Wsl3KT5ZZejsX0loFF7Ecnv4uPHkrMOdhg6mON+7ZSODJ
GfxdA1lWa+nPbEf2DXZPaNZ2dlJChKxxZudUDiVLk1qA6gtZ1r0jGRFv9Zd4b1GJ0EZZbIP55zev
zVJqC1yYcfvZs4e7yUOSlo4EtUR1Cely7/PEIqAvZ9udH4Y00GnS+/7qHyoBqG6PmQFkQwZBaTj2
5Ft5KNuhmEU01Uji9FC4HDuU1tkVDzr5MEB4+pgLW2+3oLuCPKJK1QWle4tgebHSKWV/4VeS8o6R
3M4t27nfK9KUgshm2cNChaWMt+vTpWpvZbmqFxKPLp7sjsjpxQA2/7B2o37KMGM7cb2N3x3kSzED
3PoF0et0z2Kj35kBjElkLLOH1mQYhV9HSEkJnFcml5ovyc8eKEy27ovKU/LYzJGtW4RrAaTtstnN
GlFiG/UrQ2ac4IML7jJWJD99r7YaPTqYbfOeCChkLqxr8/lRyX7eDpaLzIoTOm0+e8TMMCBvtPEZ
pQpqclMqEPNB6+qGoWppMMB2ihT81Nx1n3IfhsV7CvuLleJXhf0/Xzvho/YFCHGxMf5+y7nMdtfK
Edg5S2Pcc8YGUYH96GRz+XfOWFqJFtv8tQ+LT7PfZT/ctBL7Wm43vitYL1fufKcz3vPffwh/OEAu
bwv+EKZ/F5QImvvf35ZiRGIzKlz2iE7aWx5m5nOo8vHgAmP5AB9xOJBcxz6RmDoZzVPqPHu+TmMH
kW5s2wqum60r5x153FvxLW+KnwbXiNgk0wQl8vubGu22mwC4rXsDOv25D5vp0h90+UlxKMJazdTJ
Q2Hznuvg8sv7/SvysO75qNFwvwbuW0exL0YKJ5fl1dAyxM76gcqToItbtPPIR/A3szGjZ/5gdGV2
7tz5hb+mviuDejtKX5h7IuvDe68wh93WF9RKf/+q/tO7A+dxidDDSG++vYEsxM8gqx3g90Z2p6E2
DvDpq+6mtctpfkf4/oerkmrP9ZG14SngzkDh8fs3oFgqK2eSF5D26H6dhs6VuG3XYTfOZvadOIgq
JkXA3mVuu97UjckEvGwF2+h02/23HxuIJw8ZxvuuSYrWG0sNoM5Wu6Za9jCHx8eChj1SQxaGcdBt
+fe/v9afjwUiMlkmmsgyMRu/PZqZRU6oKdS2d0RLOy6Qg0b17LADbDBScfAU6nW6EJcnioF3XvsP
7SWK/PByxRFC4tQXb86HYQlStkzc81PmqkddMfAP7Lkib2Ioh53lCUO9c0PZ9tv7He88E2wbixUu
B/Ptz6ylcTGCzE53GPKQqgQAjRSHktnsRqeipneyaT5N0jdnxH5F18RjbTUHxlY09rRE5qkOXCoS
zUhv+moaRTFAIN6YRxYUAtwvzPwBmFElJmlZ0uxl7tgPZ2+bO6AJW8Me5e9fn/X2GnohzBIhAu+C
nOGmeeP+GwvYiw7Bt5QjwvtKv7PVUY1L8SPHf33VSU9/6oIOVWUFQjCqhKpRiIXMMPqLIZbHrxdN
DmBQOMzmzTQZzudFyPydBLT/9CYvhQf+RP6Htvv3nxaP+qWqWGsfJkKgLOLxsml9MomYz2JzXKzh
jNltei9/9o8fNJeGWxSeHbptO8DH/vurIlcyexfCz6Ftpu7EvKelMnO9R2q0dLexIL9xYCYfe3ip
Q6TrS8OohSOPLJ/fs/f9Y0b+9Zz1TQdwFefLxSaK3edNBSQNO2tM1k2H1DKR0zWoAa8aaO6waOUm
rlvfrrKrjZ6vuOUXkVoHHHe5OPX0TniHBUuLKMQF7yQ4F8P5GoErOws0Y711NbcWA5u1HPg3Zj9w
jJPs492yTym3ve8EQ3cC7omLvpHKVLCR2/Q6zBBsRP42MCxuiXvubypEDeJcuJxz59yChn7tbYzV
kkEz1Yk2V8NDyJjH2awVHENGNKAbOS2aHusasf3w6oGOWT/JLTehx/Y1Y9xlWLerds5C/8pxe9e5
tUeES5mXm/615FYrY8i5+O8aY6IxRn7rPwk83WlCkpSn75GyqSVmaIkTosf4enjnl/P2KPB53JKW
dQmaxObkvT1l13KsmTIu5gGjgZnCFAjhADLtxFYmTQHByunw+sWdZwYzRiflGAgAy0DHZBxM5ZW5
BBqNT2f28zulwNunHuew7QiwSxf0A3L5N/UJtk4T2JpcD1s5qmQcZYsRteDXKi/O1HfsZzxI3xyJ
wDbwngAUobWh/hBvnntEtxjV4I/ygFJNdBfBl9XcpTC/f1aO0a47BxME0i3ygcaHKRz0czgFWXCe
GAvKu3W+xKsXk/TMzzKY6LcXD3HRA1M3dRtWyOhiGcrZvSrQIFmfGqMul4+dyrpy11EmL7u2HXpz
5wVsNhJPm5T7wwr76CZtmLJjXPnngjdAv243M5VzPHH1851YtCwPaaENW/LHSLB7noAAr8eBoL7t
SVjIvSPdQcmMXAAm1jEswvrgGljYkss69DW0UojY5IITtGUJwHWSqRyFXT2uxg4uW/XZrqQFI9pP
/XNprahuMWWlZtwV+JQw1kMwofZ3hjsk273Hupza6sACjLS9gfglQrfoCobd5Bhz+jSwpD/4TNvL
2Fur5tvimHO9R3PUB+iQ2+5j2NsYULrOmH62DVmi7Rbq8hvPDiY+VehM1SvLGbuLR5VZH9cly9OY
csjpX9rCkycQvEt1cgH0PjpAiylM0rRJT45Il+8OJytHfIMlPnaKafoYOHWoT5ploZOwlR5eL48s
sgtQlKrYy7XVR42rgjLyg9L5aRF7xAA2G9cfNarJD05Z9OJ7UQTIzw3VkSgD8zktcpzcWkoSFqyc
1QM3y/XKQLKI60EvfiQCvKQ75DVlh+AqnfauqGrWqf3CXJGVD10MUp+J/M8gM6GlFeR24+5pSILy
wRs4PEy54vhVglweSBNwtti0pvpTsDD9jQToTeZZfpt+5gG5NZeyTRn5gfBFb2fnSG2OcslX+xmz
LA5jG5r42bX67ETixBbs0PEF+KYzzUJfTXkbHEvoRlXiqWD4seQza8aK0IUcBijQbDIcXLYNCNVG
fdXxAFJ7sgRqGZGw7TVH5hKivlJTK680rMTuzGRdYMDKhFqixlEZHOo6JwFEaphvFpj+Ki56q2Fn
MW9E8nBm8zVA43WRDs9rbSdsK+W9nSF2Z67jkRZukGEw7IzKW1vC44fqg4m02SN2aMmugrkgFoT2
1vux5TbjfZwoQRvrJl3vKv54njQcq8Edk3GEL3Iz7pdG9F/o/v3wMpkCF55Xw1e32Dx7TxlFryNw
mMet6y5lvLpVK9gHqxnE0WyFsV1XlE9apbbc5b2TnX2rsIpdDa7dOBpV/TH08/VE/p36joakO/lF
kLEFtovC3QNZNsNT7fANAiwp0VjiiwnaxKCPJb7LbdYgYj/oXGe2F/KUnmuEv6M3tChz8MNSfMNS
OM9EmTwzjp36Gzm2yyP0dgHDsmqtayScRp+so+jqawaX8CHFJkT6qEloD6/yeci9BCULN2nQb/an
2oL3jmUPw2DEQI3LXSNTxENmSXNJesrYZecTOsbKCjJdz4o7Le6NslTrcV0YbSFcy+0RUReTDiw7
+BKi0ktHrgYxgAiLQskpFF7kOyJ1h+uarDa9g3KZOUyijfoBlX736jIkExEZXt5jNi9+HzuBbK62
i1s+MikRHKJG0IpE3VLoF832vzkTVO0mNdL/V/ITtjpeV6PekrrN5XICBl2+Qt4zl5jpiyvjjVVM
FWPTIm+tDwlNXm1GArq1YclYdfaJLLJmPoZVl33CtIhlJg2l7g52ubXPEjB7DqRNLJx87BBr7oqS
e5u/PnjSWZZJ1kBp/tL0YIXgm3lLudtQ+uy3fKm6naiKDkedHZrpvlZ5tqGuJH/jYXSrPtylpe/e
g/BmxVG7qnkcyP+0k96sL3KQDW10fNngjFEFhCZjfm+739qCun03V5toTxbphK/aV5QhzsCdmkHv
8l9KBPjIS5Ao5QkjfFyI9mjwI5+1DYxxbVcZN4Vj71ciG6zYWkJvZ/Avmli0AgGuMr3um688aqSl
yQB7IJIXD7og8COu1Zh+rirRi3gCScTxE4QIG0ft4SlZ8+1pg+RVRYvb2x+o2+o89mcmESfIYBf9
eog/Kd6A2yeAjEuD8ZVt2NFiukYdKdsU5RW7puU5X9iRco4vi3r0iCj83uvNeijNplNHv4a4yYFl
TFUk4a57L6T4QTQOeqhAZ3gLBj5KX/I4Yqf2YhU1rvwZ/V6zY8HpJ+bKqkeW1tK+9K2y56QPalTo
HFPsmF0YhPA81tDd7jtiUfbkUZh2vG1mlh2B6W9hhHDbMvdG61Q0p2wB7EM5Y+vTzhL4JOeNyt/n
jRV0sRrs5gcOtwH9S9lynVXXTCQL6tIPkCCKHZal89rDW8BNOeEE2+xsucywm+5bwOrVZORrOzr2
18UTx9knqPVjOwTOgr56mq37xd4C8oJ9bj2CbagictBNzLbCmQAb4QFHIhIolY92jnkHx/e8HHqq
h4GDHGtWFCJi44qMjD5FO23yvpx78zYc0PskXNrps7MWRlqChjdmsc84Jfgz2gph3kmj3PViwQtq
LrY58DTt+vQ0Z8SGXKnKtZ4skhKrE2N7/F6M68dvBbqsGq9Fl5oPgVm5O0HEu0jQHqkeyZeV15HV
di8jyZnuTtWI1/aWIOibhTfgK/SsxcXREVYsz0opHwtO5W9ovfOMiwia6aAHPBvIdetsv2bL9CyU
mX7zrC1cjilf6U4VVfuloFHc9l1WNT+EDBD19fwyq7iV6K2wKBArnnR4iWsOp4JZmNaZMNF48OzC
d+GNJI1g5JwirbvlStDysAO2tlkfDYI28nikBaYnBuB1a5fgeZ7A86ZsbAmCFftxavwPY5FXcu+7
OedY6TsDf94MyydBNtjA4yfcrueGHIw98J/6VNq0BPzwJr61sYa33TWef02ShGJ1HWBw2Kebi0dy
yQKsfcFiI3U28jEHxduO6/aAea8FMjj05DfP2eJWAPmrle26H+Y5O+3G/b70sguilWQB95AvhSCk
mc93NjdToOUcA+6DULYfrCq3JfKzaXia27XcqBg9N67sy4RI8TvL4kvChUIjNi7GzmV0RvxY2C0d
YeiSX5B0aPmqYlvna9Y53ReAVjgNLPKmvTuDpbKOg2y1bjcEdBw9m9UuSV1bmbqux3rqI7/c0s/e
LL0fHceJR8IZgQVX9Trb95jfWPBgdibh78qonXpJ8pYY3nMASF4kRcVhfQ0Ho20vSNO83fE8yNyd
rS03veVHvwXo5OZlF44cWjcGm/ebxZlHF2Bx5vkfXHIKMfgo4J3noOZLSi6tNOIRFcxV7JgIyfZ2
3nvXVMnbSoQuIZoY/Jrg1ZCLIuxzQfgQ1YBggiPB5grH75ptBuUG8J/daqDmrSPBuia8VSl9RGLZ
1kZYry667a7w/KWJAiedgh1V9biRq2akw5SoZsLnD+qBwBgbTcMOfWRrJPNSUihKE3PKa4twxNuX
c9NZPLYMw0kG2x1vQEgb1blioPllMyebMfDUZd9Sn+86xk0zjdeNhSz2qquc0r8DceTPPwdyPOdd
gWx/PtX55j4YeeZ6ByqqgVMfQdsyRSuKj2pHaRN+sohbPS6K5K2Iv8XF0zQAubnPBhWwgpjt2twJ
hhbVLjcM3Gyul4/yOiO+Mn8sfa3Mvc/pNZ90UEr1UWC+vNgfW0fusiI3q7tsQ0VyU3ULad+4QaR+
tWbZ0o4TXqdqNM+gfkSp0vnAEq+RjyU4bOwA3UyADksff1j3vl+lOYrCpQxYzSoLmyXSS4uqv0Ob
gnDf0PfwWHsGW8SLPMhxQLYu4Nvp2NHsrq6lZl764iq3eUDsiLd9U0gDKC+z6tVcZRYO70y6/pwh
UemjXrEC4Tsh1Izfpzm1zDzkAXI6IFBrboE+fG4x7AHgXzDZt9nyHoz3Mjj7dWIDKYQ9AdwQArW5
49w3pvmQ5rvU6zod8rWYnwcny2KeBPmjVuO0Z1tBcGRY61e4MtMN9e57PvH/9PIMAICJMTpiUvnm
406Bz4S5ZythZhrR0tQYIC0G1+2fNAE2z6E1yJ/l2KCXarLh2nCMn38fj7x9/cvGhvkI4m0uBPPZ
y/TkF2QK49O17zFHHRjXNEGEY4spDPXYCdHTuIPa0e22oJkvGjw09NSWXfL3N/B2LHGZgrCfodix
mErb7psL0FJNmEDdV/BgqMeRWMuzkbXmS8hHvw78af7k8Sx+Z/L+Byrh8qqMgsCD+awrKfN//9gS
K57dpwq0vFE8s7HJzrOux9hGmpolZo6pQeZBcJVbwDRKZN6PoCSqd+Y/f1x6qHfeP7AEkMVEOF7+
+y+XPgg05mC+GQJWRdmcPR+I25Wpp1nHAA+77aqDFFU/kvDVf69Cad6BUBmH/d8v/z+D41/vf4oq
ICagCtjD+gzJ3lwJOCw1YdvIwkVbL/4uU674avat3r73XqfnR1QrJKP2TFO8iyVu/GlTiGf7EjbT
eDPmg1XelC553vdFHTbDTz22JZ7fzBfySrqi2I5UAOsczeEI8GVut3KXpq1YOLsVciRX+Zy3Rk+w
R9GhiokNUv/Mq404ROTlxFfqfeuS4XbMYVdVT7gt3OYVWXhg3wb5hM/CU+kkj4yAWzgXPjSqYykm
7caFzxBkPxETV+IYx2AYkZtaEzWVel7zwt59tXbTZFffcYqaY6R7NIMxMVXWR6bvFt0OkJTyqqiW
1HtnSP7HXlJY7JXhxXgOKBxPOG+uuIlydhWFxkgGxTlZEMbsU8KuEq+zs+ccHci1R0j9eWqqJmoo
ru+Ax3uHor2szqc1IxCwbY5/vwusP24D9mDs3wJAl4IhG6C332/GcWtraYCd24dDANZJYywzzmON
Lu55XCswAEE6Y4REPNnF0gnJYp4EhdFtz7iMn0gNGvR5IZCiP6FqW80D4h2ri9yZmcd3rNTDc4BL
Xh4JJfPVTtdG90mQ6oDEc1m813byAp/SVXQvxtCX+XnJkf2WcHG7vazMLT26Nk6CaOpswK+LfUlJ
BIuB4IWkQ0pDydSPZL20RSw4FbO4wp2h6zPDD8990E6+tPvSBSb7IRh92Z2oOkeTHU6j3D2+dpKf
RyMPrgtwh24Cud57sbutL1H3dkvPrHxK60+tJUjDWEd3otGF19Hvm5zpSRTifKNDnpk8xdY4ekgu
LHvM71fqVHGm+2HfDWd6y3frkvfTnW/3NQPEuusf3RxlPqYFa15PPtwf/3mywGRJI3fQTiHP8J8k
X9Sznhvny2B4U3s1LExfdkqBZ0P3aqdqX29sV5BFD4hxld1s275EXZbd6rHX9MfDFnx0Z3f14oI0
7seBH1YdNzBD/CSnNFD7KjUYqgmv0hnt3BRiGc5xJaBlYBfGmjCcb705D5sEKgMDc3CQ/Y5vYUsT
LIVrsR+8YPrSltIllgPCynmxJErYSeXDflrW3I8p4vgIalI+AiYNnhN9gDsQIFxZxm6AIp/dzTlE
m3NjEu9KkPrgzzFRPI3+Bt4UrX7EDQCKGbjqCImHPZjhXMs+vLSv1mDwWtIvD4hWg/W+LQazjTJD
DK90ZNTBKF8Qwg2FrZY7OYSd/2hNTXlGy2QhFw/8UuHSyaYDmqfG2qdWIdWhNhbLu8L4x4fOYMJl
t/AL0lec7SDPwyJwewgMwKeIL05/uGrE/lSuGr2YBtJ4HkrC886r0aNkMvxaP1fFMImIQbA5vfMQ
e1spwTOk7PUuWTeXrBTnjZQAwDkxqtkmgWnBwpNL2D9sPaEuVDPbqeZG+y/XuJfXo0y4MLz4Pizx
5nlFLTpNs83rOZXhfABX/A1sD7JTBCdfib3VX/9+Jv2xw+X1IGMHITkRyBZArv5+JAkjbEuYMJjf
hIdNRvTLnZLhvsf2+CmvAMnAsJrLqymcmyjMtGtFY2gvB1btwSfbl18KYdb0x77LGldAlAUVTThU
neosTUKEcjHlUHNdtHN9rXBBYy/N3Je/f4a3W/fLR+AT2HbA5sUKzDenKu1ZqqYCyJ5coLxgMbD2
AhtU4ouNkau04Z+ZTAGvJ7wIh7+/tH1Ze/76YEeOQw4DIUcs/kPQa2+WsU0zIYucUn9fZxhsUC8W
8HAHXWMYS01vCm9re8Y9hNoYpevgS6Qehs6312XsvCmxR6DfMTUjIKeBFhtfnjPZR3pMDA3QtrZv
fulzr/kbcwmMnfQwMW6eUO0Db0LLLDvLuGkzEULJYfw0R3//dH/c++wAuLaIRjiCLLhyv98bRj2n
sm7mFjPySiAh456fMgffaln4SpGfG/k7Zapz2cb9fjkBC8KsR4RGwUjJ/PsrStCC0IZkd9CrydA7
laTLBFMFlA6jJQ8Ct9fZlWAaUR1s2ft2lFNXOYlyuG47c8wKosUbE1cJMA5yBrXfV8/1ULojAoQM
pwDtGLZjoRwcTRu76mejmpYnaXeZPKEkYlafNSouaYrNI+a9ipaVzLRTgYTjW0tzuNOX5TGn7/D8
z6X+r+LJ7tof9Yex//FjvPnSvk3h+/8yWow27i/RYtOPb9mX34PF+AP/J1jMdv9tIZVCmkOTwOlz
UTHoH8P4P/+yzH+Tj0ChzpGLvoTwif8bLOaH/zY9nvXQ2ulGWOZyQw6wHdX//Mvz/g07XqD4QoLl
oIuw//VfBIu96VzoEG2Hw154oQPpHS3P5ZfxS9fQVWzXlpLRfx56HdldjYPncbFbFhlt5im8f7DY
v9mNysrYb8OigPMyFc/4Brx3GaK/HzGX9+Jz9nLKAAVmWf1PpfvLeyHptOxS2ardzJzujsnVJhOG
LkrFlpkr/7Ym1CGIMX9qO0ZziS3AmMDHttjn7hZ+4DlbjEFc1rFZkMWlatqBeECNIJjRnm+f0LFa
TLMXS3iRjXVD7msS0ziz5qZkKYbp+y6jnpqJRrV65x2h2O/tGR8OqQ0BW3xvweVSv5UQ9Us118Dc
WSmozTwYZc4+WnV2+F33ueEm1Jx8KsfHiBtjPusNmrZ2fK8uv0wf/t+pw5vw0YWhmuKWC3ya8TfP
QIaY1TKMrA1JVS3NU4e0giVK67GHooQMvFvmqra7X9J8/rzBQqouoArno+7s1jk5fTOM7xy8weWR
9fs7Yl7iWrQKF3UV//j7/YcKu2lSCAgJiTi++YFVdpPH2Iu9ag/bZx7j0TN6H62vndp08vn6VA8M
Ps5j5o0SRWWY9jwXyByPR2PAqLv2mF9u6jrwOfHWNQRfFkDvFQANvtY93KQiRbibpCk4GzaeipJS
t3qcUK+5Afv8yRvdSKnAegLIb87HwBxZoAdgSIyP2sTNzKhd1TUhxMQ8JH1pLt7ZwJCPXX2TX8pJ
N7SrBeSHXY8ddAHG2SDQXX2C5hMH67S/N1ejIaqWHaxk79GUQArFAmLC4wEk7jow5t3em3vjA12L
NHYWUqeKytHX05VXMTuNNsUY+gOPjMLZE5I0WsmI47P8RjVcVC82IoDsKOmgQIaAQBWMuvoRpPtG
mjV2FKP+5M9ujXOgJZ04CUPG7QnMKFlGnqvXl4pUDzQ+6G8IE7Z7G3iv2ArYURBPdJLW2MwiHyv4
FIlJyvWIMknW+xmvlX8sA7Vh4AQHcZFRZOC+nAFH/jvPTui7l1r017vGIgQRQTptGhJPk0ro97vG
wEa+VNqx4nQeivGFIhOwBhwR5cd+uCwSNo/XrqfFAtF0V6STPV63SPBBpjqdDvbAa4z6uSVfbjqO
sgk3WBew2I5aW7UX2/ks8iNECTayfgfX4+wh79MJcwXcKTn8tzHG4WQIaEqTNvb+zDf02ruMneKK
zFF7V01CGzBD8h7jKVsSBMBEUlscWq477YR0t44UcwkLrJpIoz9YVVYVh6wPuk8B433QgLaTDY8r
oOYgkQS7uvHWtY086jZTjNEoUvrbItWyfzIwiu+504TLyqzcdDSRf6Bi53+pO48dyZU0S7/QtQK1
kbOYBelahFYZGyIiMpNaGKWRT9+ft9g0GgMMMJvZXBSqIutGupNmvzjnO7WDB9W2MJpXoWVZ3XuN
nAdfpuMytwc51zEVMr0FpXIPdXWTsONgjdnjZD3RZ60FcxbiwTaBspOnFrRJucMpImuCERBfRpZw
by+LX7ruhfz6G3N+WM3v3F7Qt1ges69Hs11JfOLMB1smQM23XCiDi3pEC9PK9hONEg5yCxvktk4K
GDVJ4sGrxP80fAENYQ/ejbLMn1jFAJMoEZ6fZnvu520RVEQulTnW3dBKK91eNcrArxTPh7vp46kq
tuwd4+VYZsR8A5ydyaxzLNr+cAIsN4aQasAdJaNUEjkA/G5UJDPfdRM3ffWiNU3ylvG7it/1PBU3
2FTSrLz2JsuWpMMPEOIhJxIayWI6bdUywlvitgb7bFctuD63ZXWNPbbD5FMJEh432qmHbxCeSb8J
5qkvIxFPfAZ0KTmv8DyVHxBohxuTrsIwixdpbkKlSt40dn5K7yRcwQUUjF++6kT4yBMqFj34bKb0
SZu1Uk9m3bFRzSYTntmay+yHRUdVREM2oZFbuLFxurc0+NHiw+BqFIZu5BOQ1CLfGRSIyZUp1R54
Hsg7D+4dcL9UwdxQRTCSRM7wC06amSBYMfOlNnYOMEW1LYirKCPmNIW4CCGbv0E+t3DIZMpOHFNP
Wh7KIci4xVW1rJugCbwHFvSMXmDXtkYUwEIytkbsZAif4lJ8J4Gw4o0pC/VpGA4lMaiGptxmePyx
WMY5UmPlL8aMw2e2fFAvKc2w2bRl++xL/GSsGh3zD0Bndqy9P8EVHHXSWluIkS0Xmk7yZwFhqkOI
ok2DPskW/WFoOuCTbDPI+/IrEIQ7BlWi3Zi+C0GZMWqJc7E3l88qY2obNVbpf0i2pWk0WGX2XcCy
eQyWIJPb2UAXz+ePqGljwv8sNmWQ6XfMSP4aFVIHVTThekijvpDxe5xYVPtYrfCqGEnbb71ybust
h7k5RKU7E0MaO7VXRzjiBxm59mA9WB7UZCZmWfBkD53FjDHVOPgcngdYQUsZO7fU9ptLEGBQe6Ix
hH97O3uYp2Dlsx5ADHfJJtZJ50fVYJHp2eoOURUCTPMuBbzFTrPAdBt1xgw/FRQVeFRzmVcBaRsV
wi6vWsX+cVIfQbBoQo8bCSKNxS9102SjOTu5/SC8MI7RveFMMd2VoFhLWfdGkR5AC4xD6CIJZUDm
quRhSNHY7HXVK2IEB8Axmy7hPj6A1M3q99malHmmHfaSG1D6ZkGblpVW+xZ08GA0k59eloCRa6jH
G6M6x7A3hBZ0AvAYadHs1eLhIpwYKx6QqIp50wu52AB2CqiNnS6Gb6OdO72ZXP4oAnJXcC6Kab5C
ZyizHUpAPOQTyXRsg82il2GOoVSHemmLbDPMXj6ADPFZnDedqp5yktl/gBh4f8Y0tv09G2B18VIG
5mcoaJ13hI061FHV+PqGYuCjxL3KeCS0c+QSCA0DFp/QYVZEs3WJi7BhkPdZ+otk7wlWgX/xBD5/
hV5nRVU1QmStnGz9y3RSOAjaTO5sAcX1ScO9NffNdHuxqrKsXxZ8AXyPrhnb0ZiPDjTDpNW/NQsi
Byjh4o17TyS1AfV6RbjbYouyYX2L7G+1DhpY0ugu+H9yqy0GBEp8ftDEZMwKZxpt8B1yavO9Zr7G
kSeD5L0rIR2Ftbb8J9tIbKCtseHwd8tydDi3DaR9NDw8/+jfsiEHmyXK5NrqNoBk0+RoE12dBK+U
nQsT0yltftwKCvQxxXwO6QqzfvGA/7HIon4WHBOD0Pa3MFugphlfJ2rlWHxhYUQGkvmjul8ro/1t
0ll3+3hVlXfWU9FaEVK7wI3WAOvVURQ+4UQwfIwHq6XOCoc6GH8VorE/2SsGv5EbShmBBhdF2HVq
JfENHQma7H4sNOyXmkSVinEqa+ckzdkzjJgg0aPkiJdLM5cSq8vqXEk/8k5BDpB1200KPYlVBVTV
uhwmElqWMV6Q4kCTRbFQsgd22Pp+2DhoQfJq6LUGO+OXyZxuKMfBhATDdNLkRe49SMRxZyc7nevp
qcwmo+YAa9PXuEIwFULyivOdb9Twbsg9WqewjlExbpxu0d8pePghhAZkf2lcnOQvyMXH31rRhYa9
b2gbrRpSvw3oCkOhLOjcYbdM9uJt/Qagc2TYY/aBenx2d4MM8p+sie3inMnVt7YOl+uLgWa52Wpv
7BiOIyYrKb2hYEUiCbo2JCeqgRHc5t20T3D8gwRINZrLSmbGj8DjNRy8VZXPbWNCna9HmwVQQ194
xv3stbtJO+1PP6BHOY4QJVIGYZ7zzYLD/W21/fTTLQYriAxgKFYYrK/gQJGIf9j2BA2AOxWqJDri
/K1SeTeHUoE72VC7OM5pmBNAl3pMrNee0l6E/iC45uXKl87fgxl4VDZ2/TXX3rLXNsc3ExVDZjcO
wALHEOrUOz0PptWqve3tRy1cL1pJhuMPUppCJ+BQYiRdTwjtjYBBzQHqVfzoIBD68PiRZbcsrFK3
Rto1qGxMeI6MYrMvFhJxRRiYh2mVwgT3Bgo/bWwxO1brRZDefV9nY9+CLyxafL9xPjPN8Us8xAPY
HxFJS7lQHRNqDD9ZfHCFvEc8qWNLHdLREb4swKE4mZKy+Gt1WrYhjHhwWAp+mxPRJNgfhWHFUwgP
Un9yNwUChGQqddR6w5BtpEVWahQjY5V7d2JMGFr46S/NMgG5dQZ0TuxRwf8qGFn+FuUnYWwV7OUU
w7NdLoxPGb/SfnotB45Dep/Fvw2wrtHrv/1EUELUSKPtMVfBblsWSHhwHH2u6nVZxWtNKXbHCZoR
jbBm3Vfrpwg0e3y1C29vnJ5MQiPBg5vu8uKm4hblCpcw7CfZg2hBmsurJ8f8LxCuISXFwixhOiHu
guGQBm0c2nyqRjiTAfw4rywEYPPp8YJe2dxCabQuOQpT1m1uah/AujUowvsBHLCFrsWVjNOLoL1M
gQGM052RHqHNuV9vjEWaWFBqN5evMTB8sXKCo/Tkt/cNH3iUTfmrPaJU6Uq7f5kBTLAqMop7YCKH
NF/SXVHCDd04wjd/kPemtI2ZOiYVxnvUHRCL7TI7Yuog6al+wcgjI2Ot36pAjBuOB+/oQ9441mN6
wKXQ3Lkkkx7qFGF04iRtxNst9la9tLfVWLKZHaRuwIjkladUbNaxaMI2WHos/m1319aFepyACiEZ
x87eKesjzZCY97fiI5v1FnRKQXgWLzGMVlxIHNpDgRYL9TU+eovgzH7CKU83FyUmi6DFtJNnkIdX
mK3XFIbw3vfT/mvSPiE+dVHqDYgIJipJcFMTtss9eIlyP43lzvZ5VoIh+W05HMtuJfywmfFlbDwi
j816hRMUm/NucWFLIpLjZFqPVHv3vl66MAdIs5kpoj9HbXDX5/IRwR2DB2avp95ZMeJ0rDBHayTL
8YYbUaiYiTGyk4emrvYuMO8jiHR5BOexa4IggdpmlPcrFdbBVwY5D56668FNhL5fQ53vKQ9avzFC
5uPoipb+ta8r/zx2c/3EO+gdUkF2z2quKoq7Mv0DhezZgl8RLnlTHlpVnhhDgoeacGcPcEkubR8U
Z1Y7UNIFFIY+h6whRteM1hwtVxJkt7X4wcuNANqchdlc2kaxZ8dH76Ynb2evTrEz++I0JXVAqZxZ
w5ZhZgWrUbo7s5VdaGnLpCyfnzx/VXdVgpopI9iXoPLytTRkEtE8XIqxT7c2ojmKwVKdsSXoR9cV
wbZHbq02+AWHs9v182aZi/zUdJR6QIyctyQd7AfkDq+sN3EoUNLosBtQhWp7TKnYBq4/l48/msn6
I03YX/YpV3uY8ejsxzHQMJd12m9ZnD75VBKP2nPr4zDV9clOpn4H9zC9xirQodOAGiZ2fQyxFFCY
6e4X4ZQ00cwgQB7C9qfpzNZroWgfuqQ43HRUHUC1Y5yq+JenoH/ccFyF7T969MRnbxV/VtsXd4Or
7M0Ux5cZNVfrqxO5WK8I/Ywz3Idp66MztoeBQb1CYO0qYgaa2mjOS160lwJ9asdVFsV5eqPMcIel
8saXGFOfaS3DWu4utwrzfqSfQpyzBSUM7dkt531pzrjkE0ABXaobaq2U1BIGupxcSJKnfdFrf+to
+76PDbjTiGPvKmpfnI2JSdNlil8Y7U+xj46inoxuly8uIAlzdbea86rwxVkOwJxprdGIsgRlD9XH
b4s7y/2wAB7GRb3FRiQjqzPFbjIs+TEbPeuqKTVDHBO09Trb48OIt44zMU/gBblSvlbst9xlD3As
rNviN9aWYKuE+anmcu/0JetktDjuBzKMQzG56pT25rzvWl5LDiWbaB/abLv8wZTP10iaGCb7hZh6
O0FjvbzO8xAwg/HSA8DKNRy9XIYGJYa8zZCUP3rnwStf63HlpzK5XJNgSQ86FsEeKFOzU0z7IphI
Er4ONAkIYB5Th5I8lmqovrvFxKCigp9ScF5DFpq2Se9DGcmG5KCcedBhAW0jREyH9wPsTTa749s4
e28LEAD2zpQ92dQdRc1+JjI6Mzs77ezpCNDlW2mWOJnUiE2oJb7mmEAkIdUCVteG56jdql5usyV9
WVyyjyUDgiLg3UnAji9g0t7ijncuLYqLyJgNgdBJj5hlvhE4bP3Cwanel98iq7ILqoS7go3YofAU
Hc96e4U9YZ3WFMUFc0FmtWOzaZAKXysbfEgW0yN64GQ3bq2mLWf/Anbp1lLMln2nrOrZy0SzRwqc
bqw50fsB7n+E8fs+ZgoeEnzyy4I6tutcQ/DOtfyG0jnAZxahqNv51E3Z3TDgiaiCMn93vcA/JwGs
NnOp/sSZ/JxkSjY8dIfDkM/OhHvI6Tc6G3aYYB7dtfwaWMt04ciWFq2jfO6sRL9ac4m3yQRhSH88
Mr/wOrXvXU6wQHHGDIygQgRDxNgBfgGyDNOPNX8KyA8//wKn6HCj9l+cleamheiyY98wXxEvk4iU
CRHRjFiM2ccF9g5DoWKUGxON68EgkQXhDXFCGpd2zuzj5k5ID+DvXzHXEnef9iRMpNXcv1d2ThSJ
Id0nAJlHXhFFXgv+cqqtT6De9nZ1BckfAGimzRIU7zENDaBDt47KHjZhMSQW7Bw1grLNW3sLxwom
BO68TQbWfLu0a/xVBUEHzMAGkZ2DnUAdscgHTMPdhlaPVq2t9N6abX7tAfs6Ae5Hl+1gSDrFS7d2
xqGLrewjA5gX0VLFpL91E7kOdXeMyZ/Zt2VPLFkuxhOeCh/Jv6vJPUKx+oAL5eAnuIqnUV2UKOO7
rpoe4EuARQ/qDdkMfejoVm3hKL5L2sMwwHv1TIz4OUl40iqPm5KjWRq4e9r2aJntA60WewTKsXOa
dToci5VSqTDNX4iTDyt7ZOT0xbHw/I+OiuvMuiQmGo1ZYL6KFTZk7j3w/zhElLyhqzsQTsMoTliB
Tmyymef6lUsCE1MUmE8eYEFushuQpDjMY8t42BmTE9MGCsUq27bSHhBj4YxcfQiqwILJya2DdVcr
cRyd3nqRbo4ARQdu/RS3xbUY2r8AzBX7rALylxGDOUl8C94WoDVDf2F2rzg16/YwJ/HGlvkxmLOA
rYHnvuKWf+x7YqPpd06VHD+LdnRg9CT5Ezf88IlJrye0wuazX9NnI0v1uc2N73j4aIzR+SQD4lU5
klcyL7pNayumXGk21C9mCg949sQW4xeqLC68+4Uiljl5P98HijRLVww4y1JSJkam/SmrzB0AwscB
R1zk9rmRhqKK65AAOaKL3SH+u5aNOJvG3DKakSf01vpLePktqKxiN0cSQ3UMCMrhz9WJ/SXYRqL+
g+KIq+3PoD91zCDMHX8nXf82NvM7Lq99Xwev2oBa0gKCuWYsKxjgGthnDIUZd0bMPdlDJe7Q3ozl
Cduws1zbgtf6TwuXPr0jVWiGCNRnjJx4HljSgVvJbnP8BVx+OQALBk60Xses9m0gpWlSq51cxoxb
aQTvsqeIxoIEUo1Iw/uAwaK9aR0rFc+EUBdij+gtXe8zdDf+d2sVdg6pQNWi/sQWlhh0VEQ6YS+S
DnFE+D1s5x0NSOCeOsGAfQMFP7FeHNTi9R2wIDLFaqbexmvn2fhhRBDUzgH7V5/cWbPpmdA2BlVe
fOB7H2LxOwYHENXqPTIxtiTgRqusORMk1/dRUkhfHzxzIiwoFD663D+S+q7eIljy5B2+kmJ6Gtqg
9ensGkTTWUhykAEDSxfWfFXMDvJHa0Dw8he76rQi3781Y2S5sM/mS6+lmuanNSVVGUPYyn0YO3lf
nnteAfM9hk/fHap+Vt3BRy413xl+E3t4pmil3tjHTEzlvNyZ9kBXigmXjiRBh4cegtaWOZNreDtY
CY1iA4XwxOVgW/31t9A3EP0iAWV91Qayzb3EfT6+zY2eEcApv2jhCTJvBJgGBXZ6t9PGNh9MmSCp
JWkiHkwRup3GUIGr0pqYhiDjS9tN0SGb4PcdpXuYXErEZ0sbtUtNR3zOYZxbV76zfegWn9AxA+0l
U06u/m8P3pD8HnkS5ADeKm6K3Yp7D817MipKI0iyDaBPD9PSR+vDN/0drJh/tzQ29CdAvsvhHkco
2jRsvIgBD7TYsTzrbvT0Hoz3VF2MolUOIsBCfcCCHdlVpIg7Uw2N8QhnTv6tgz6tH1VqM88eirS5
Gv6c4rv1F9/5LUgYGMNbKEt6dgmYdA+z0SbFLma6q0Ie0SU4UHGDrCAmqgj2zm0bdjSHKaYUNSxG
WEblTsbGzmaqy0WAFzorBUs1nF3sR5HrV9UnM03rDwGN2byXNKD5nVB+qnYet96pdsrmsxwV6tU4
8QZvE4h2B0Evtmn/F/uhzcevdBEEIzrx9ObyXm9XhvD3pjOV34T0RArF39lF5Hyuu1t/EMfcMomn
ufxq86Iz9U5DYj3I2DxBEv9i0P9rgJu6hXJgveCLvKRW4UfJSKxNbZT8zQODE7vAVNZNHhPyLlPy
CAZJ3CdVIh5GpIDJVi+pSUsPXuF30fTxFQVYkWCdtN1vBhi80HW2yqeKK/g+LtryLXVacWEicT8y
hfyVYr7dzU3hf1cap3TdB01G2IJNhueA9GIqmuoTjVDL0sXJfrneMn2z0MUyXwT5HnahfuoSDCIk
OBk2UIVVqjBz6nwHLHDC+GnxN3WTP0Pfwc1cPTI3lq3lfU/okXY9AD5lLZ+oUiIV+KfZwa6FJCKJ
pJE3JyaZxqFtaAQdmPZam/d29+Pp4OSJnK89D/IL/GgkxhlzdNbA6iDbrtiuS7f3ORh2GdV9hNmi
50mjK8MTFqp5/h2Y5hkNykHg794teIBQdgQP4Ou9g9GXWMzEV4P2I5IEVjwYVjA+kmqdXKD1Kf7L
eix2HVabMlwNqD+/CArDTblUZY4KDuBzdwDoJpN9L+gmyZED3FuRDvGK5iA9WTnAX7qmIX2MRdM5
YNJstBa3A6E65KTtnDnGWX97sskHxlkuxYZtTrDDE6+VzSGxqTs3vmwTe7P0pfnbhGFHTuONprpz
G8auW1hcCXsC9pyPCZrmeU/QEZuEESXXDTKcB+8lnxSeZ4ZaGMM85oqn1m51Qd5A5T5hFQx+lmzO
Kz4IWoUtPtFKR5DCyjcoBUSK2NS07hlkJW2iDlJSTG36FrmXZQ/VeaEW/MY0Ct4Wv+HUbDN8PE0Y
tynbHxV3zofbq/QvGxHWzOvKPirCheglO0sKlzyCldYShNEArZNnQG/A0wsMlAhBgTK7BLzR6zjj
T7rkcBDZF5nwpapJOpuM9wniu6fQLBiS0LbdMK0GZE4s38aBcWCACw/xzptVLDUzLSgCOqxM9Ai7
wa3gx4zeWnxOabkE0cSWGkM9B0e6WRyrL+9728/0yYQp+2foWBgybC0LVl6izktkgE0bb4wqJjAm
86GySKiwJid42S1n5PcDRe9MbiUSNuL0ijVz63etJ5Ec/LSjLnSpkO7GKsbJvJIwSOJoZvVszwio
wLBWwDt+q12LBT77WQaR7uyZdyBIsoqXM+HJzrVcYawEXg7sYx3Va0bDnOFXJuEJ3qfTHlySRQjK
ErH4EdCo+BLtaTGOiBGC8Y3uh1G/5zsszDpVeH9xR8BNEQR3EdqCg+9NSlxiaE2pnd6TIXflpRgK
tM9yIRo0/MfXKAIb15w2sHFmQt8SfC4sQkirzeIchHngePOHryrz9Z+U1eg8V3CHfU7/o1NBlI/i
ZYkJwmPMBfVTNx//JNjcSYz2h20sq/5+XjMdSfA2dRjb/fj7HxIiknLF4rdl0GMPu9q2pp+hsa17
uTqSD5B3Zt2tc5q1x//HmsEf/b9+GnZBsLyH/33NflAiNX+H/y+UhUhb/k/Kwmz9b8JCfv4/hIXI
B50Apdwt143aBPLLfwkL3X/hA+H4Rs/nITv7dxJY3XQ39aAj/+WjuMaYdXOMoFBAc/ifwkLH/Rcq
BZpnoFAuAjUCiP8vhIX+/6DRsXGD8VtIxyRpwftvGh0ELIh2M8sKobmkH/gbyYIHq4GAinQ2uloF
dDko1o4Xn4ZyAiKzMWchH7BYxseUPK9tC8IxdMykx1g9tM8pWextPzbHIR7N+0o3wblgbXhhmD1d
E39oYJX3eXOFUoxqHwzRlTSpretK69gmgbci8eqnk85Wn1yDhHW7aLnnMZzMZ9cW4x5xc3EiHXFg
3tmsv7TMzY2eXL8/NkGznJPJds9wSp4xJkH850/vcS9QNNZwezE4JN3HELt6y3KSGL62fUQcUxOf
VXcbCdPLj9hYJXu5kL1TsqG/9YsZg8QlMMMuJc5AWWzRwior9SNODta5nkd4SNBYbGwo72wGoOQH
MMov2TXuYHhPPzO3CrYf50/XZ7Q8Tcb+NmDeRUR4fmJ9tODcLYetsLvpivNvwt/POiisTVMe58mS
FSpfn8Ebs3UidMo+/TDqRXxbYkUhiNgznKoSYZqZLSfdV7dYMbRCv9bOtL7JkZSHYbDZmTaIpH5x
ewCPzZb2uR/thAN8Kg9os4AxJxaDpJo1RsxEm5D45TA1dX1MmxgCbM28bsAfePApql7nrl+jsXOT
a2Kv8tynLnW9U/TToUn7HvQDPJNzIxszGmlhjnh2BRtQIwtIqGj2QWPkmwXk7RhSXyNVWQXrb1Wy
EYTa0G9G1/2L4to7T904Qw1o1sd1ctxHq6ZY99j5HpvRDva+Et0eJEB/JvPlhjkrvBMNSIklmOQJ
yZiJsqfuXi3ygzZxbzIet0xrr0gsjGglmeD6CJGULcwXuJqltXFUyZY3IxbKRYPUarlHpGjiCV/r
u7lq9/1QyO9ZSn6KA52PriSxU8v3wKrUbh48YMpgcSHVKxxAyexc6z52I8NgGFVKlCsyBvVZVK48
Vv5acTMzzGwDhEDEmtA8TcYbonF8Ox5JBDN1mGBOHKfb0iM7Z8CmvE2b3PloSvY+3SASUooSqz7H
AbiN0IADdNMr0Nw5fW5+pGW67smhmX6gM8GvTmxLQQKxcOO32jwioKAHMOos3SdlF/MPd8CeJbOt
RRok63DpxlGwoAWzaYS3YzPyHxe+ywmJpGUSsTh7t+gx/Wl1iCB69sDftLvuC43nZyHIKWUGat+Z
3XQuE2zkMPuIx4ahcx8QnrntSxaKVHUonFrs0IwUWCVPnnlV6kYfqav2QCXLXo0HzdXM/VLGuLjy
xzc1ByxvYshf0PTHD4Fl/JXmjwC0yZl3fVMBa9DNgbg4c2OJzohohT4avze2s4OUh1d1vJCBUj5W
qX6TcSAPo0uglXebfaEB7ex77eDSzpgsLRhDdiIrioeYdEI2H4OPBHnW452CTzJugybHzFFD0noD
HqMPtj+P94M9yT9Kp+Z58Uf4AVCtgcRbQ0bPDdUgAggwXCrHgCEwQ427orKhEQcX1KsN+qz6LsWu
cU7Tyo1DoyAFwSGPLB7XbzJxl2vaNutvBdIZLGzFKrtt+zTSDqzTHsA+4rAy+GOiz0K91qu9KJbh
VJfVfLYKxLJgrnY4a14L4bhMFue8k6ELA2M+kbs9BfdZw3I2Emos3hWv+h1rWyOPcnAzj3C9rn5C
qJPtJ9aRqyxFL6lVDFS8b3hCaUFeYCE77dFAZLpPSUxp8e3rLfcNu55KnCyZzBu9ZANTQI67UmEJ
hdxulYDUxVs5Dt55hejzwph+VwWzjwEdCYLsGmszWDy6RGKgW/HiDeQr1HkTih2UFul4SSjxiTLC
Tmu1g4NRa/qxFRnBAe3b0SbWgwgqSke6QBmmBNZEpeyZxpVoprIuX6+Zl0/bKav2TQWUInDqH6/o
fpV9dZTB9CHL8g5U57MnMjICU0rUnVd7kPgw4YwR7r/2tg39Aqe+XEl0SC4uTBQ2S3Z3MDIgl6M9
kMSY6MQ8tCsnJWbEuyUY7Q/BEnkLC786pX5tscSK25eCLcZnpiofbg+bBEVkUIR2BdUJ1KtfVomS
a1ruAITc+wMHVDd1v4dOdbvBIhCLgxGBXjozlpX6bhWOQ6Ockcvl9ucB5Rd0J//Rhna0s8T8Xc8i
fh/6lnDRgqAsTEAr13ZQI9PJUL77wchhlo4OpADuRmH7wRO+wwQyLGLqcSr8x5JU6RBJzWUskpLY
US5gFDVirg5OFhjP7SSLr4qI6Dws/URGzEdgp8wkqAKd0Jx2Y4ncroDyQgDK3vcWNmX4PgHty+Zj
bBt0z7k5kiIiG+9oomr/Bn5DhL1XUzyvg83iZOnd3w2bvPugrIxHKDfAilAn+PdEkeA39PqT5efL
CftA/EYj7ubnGyToASz+jzkToNHFXGJeox8TadrP2KHknsDsZpf0A0FLspXHoEAM7g9u+kstjAUZ
stsCpVHSHms31vWWsdJRwnvfcC77/MN19zyYBrR/okZdOP33xWIsiFFLs30EuSO/aqt8mMApTzvK
qtVke0BDxFcMy2aQS/0wr8v4RhLje9/wRmm/J80RohAGfZ2EGJ9L9GvMNMxqtF8tmuRDoiaXBorS
U4aFYyi4TxQRLPhFuXHL1vsgHJR7sLW7c2yo+OpZZXuXdvnEXKLXRxbGapMKdevRfcapBDVxewda
/PA7lk5oIjDgXpl8eZeo2DwnqS92QbIMsAqwzbsdks2kii9r6tn7tBSERc8WkkA2WoibCUdad8GY
7gXB7Idmqq6zn9P6kUKenCaHzZCYUoNh+bJ6LF6cgkjIFH0vESrxdo6ZeA++i7rS8oUO8SSD8jI9
+btG5nLw62C5a+ic9ytplid63e4ln/yRK4SEvnAykQ/NpqEeJiXwZ0BAI42Nl91FgOGhBMhIMPz0
8RUPyKPNGaV05e/h/yfwu3zxTGI3BxdzTnRQs9e+rV2ufnU2zrQLyML4D37o0XxO41qT3NBKKJcl
eQ7Rypary6a1RMyfORa060xEPYiyPUwu/9XBKY/7+28zePYzlgif0HcCClKu/Sp0h7b6Cux2MDZG
mat94Q7BXffvMZh25b8B7MLdxv8qTlgA9yaRXVQkafPsOH23B8Xr7tRUrE9uzqOifABcA4CvfLzx
i5Yu96m1EsRjFQmljqvhdfOF37OWeneoJXeaKDWodTLd3ox9f3ywWxsfjuVxXLhJCXQsDmyy2y3f
hDpoEG6vtSbkdao+Fd7RkMyyIkLO+QedUn6pAyqxasUfgrPXrH5JlqQkU2YXRO3PmOQGFOZi+soH
9y4vhu6hh0t2pE557By1A/R3x7T/j9UEW3+pn5QRoJ5Yn6D7/NiFtReNIQ9zs1oXl2Jp9mdCW+UD
GSQmoz7zqNeKYEXW0SBvWUcAGjh2icfdowEkcRAWrNyp6WeDIOp0b0H6+dYIEjg254USLRjynJA3
r3+Cd3rDQGXN3B5zTPnisZGDKx9Fkf1IKthHS+AmkSbeghtr6oZOW5JHkfSK+Vw5o3oik2nVdvUc
sx6EFQRya1SDf2LykWzndV7vAyKkDAZZHQMWEsi9s796KHJRkUO9TMT8OBsj+GQcQAL9SceSaORH
YnbCnblc2c2IQx/k2cFvV7qFlIEUa0G2xSIpxQPiNw8T1jisd045ZX8gxxP8nhHIlwEmu7F4pgg8
nfvgWF0HHIuBSa1NLE83QxKKjDulM70vy17yeZYCCtKoWPdMY4c+BO0Q1VKLTniOseBjQ8qYo2aE
S3D+cPfa6pwPFnxCP9HXanCiZc4+PFb8WFFrLY43BTS1trfv4lFHiJFxg7GlMB/ahcsVfcsTOvt6
U48fdZWgnZLjc5WtYHXGtTrACOt2vk8sERotQtaHma0lUZszI8lHrFqX0lEPnsKegb1VvRuYsp9U
sYCytHK2W4uVXjEcpFugt3Uk87Lad7lMjiCU4j38xHW7UILfE3FlXVNTs9mrPGfvMvhGvCPVY17x
eK8WGJ2xJ/heL/o6udmjdCfz4gyzOM7QLq4x05/QAHCXb70UksIOiX/1hEb39wjbgU2kgYTGFFYD
CDNJqbhHUV9cXjtQFT0WXHZ/2au0Zl7ZJAmeUHYX75joWHYN8ZQ42xmFxkv3b9ydyZLdSLZdf6VM
44c0wNE5Bprg9jdaRh+cwIJkED3gcPT4J32FfkwLmVkqNlVM1XsTSWVpzLRiA94LwP34OXuvTbAW
x4cS2gV/QOlfxoTeXMZ5Gn8gwqaakPxXMJh0sGwTixXBWCxvE6Pk3iRO9RLbTnBtGQ5PGzqt4dLF
jkfqvTJedI1Ei5AU7haKiTNjn+VMfiUH1sI+5iAObptB+xwjs/h2GSMEGE1V3rnu0u0TbS6bhn7s
pqy86ZMeyDfLwPLVm9lUzRelyvrZpXVO0tXEOhTGtBicevW4kt9pP02oag515uX3QzMD4vZdpKor
lIEuXn6VZsDhBp/ip2fuf16Mtil3WjmI/SejOXV9RGPPnGv254z7mzTIPzl/OOtnYVIZTdNNCfLr
Huk6NaEAXPVS8mBctCOECJwj6qrHs7ax9Tw/yMWloY0SlIb+PG9aaFlfrY6ZtGfM2Qkk/vTwH7Vb
NguySGRMrpWsb1dLmm9kH10YctgDzTeQpuPFf/R+tmQ0OtwQx+FwNDErhfS+p2uVedcYlSLm1EFM
tZB+4NiZXVuTNd/++625h7rknx+7bf9nPbnvftXhvb5+K9/bH/+o/wstwbTQVr/uL1p3b9Xfrt50
9z//R/WtM/jP3/dHC49s4d8wQJBxZbm2LVbY9997eOtPWTa3B7eRbwWYH2nv/dnEs+RvJrMpF8U8
ZtL1t/3vJt76U/TcIDD93Tf8b/TwrNX8+w+bnYtHFKQM/mTfwStq/eRZbZBkk7/CvuaiySCXyaOG
qvb5mAHFQOYI12iX18PHLkYTH1FZ9nDemEmhD2aKAfi1L9oDQBEEkfDN/sI5+gOA+ve/HIQpYTFE
p1/JgPR7DyAolHX+OjBrz9E2d2iCj642L/pi/pQ0hIGbRfTR6DqK4WK5VUpDFPL7kFnj07yY88kv
GJ64xlYr+WhZGjGvAmePC4F87eIS1RQk7z5CgVbK22WJ2q0/+sXOzYeGlDs72+PYRWIB0EAhvQZd
105s+6icGfRCC1bLjKbNvFBLUvxhf/z/20C/ctD+9bvy+Fm/VT846Nff8cdb4pi/CWAJJqyEtaEs
V3LHHw56IX5/R2SAdsKBOGXy+vz5jrjiN94eAioIQuMnv2t0O7+h+cVu7wpYVbbNn/dvvCQ/mtbp
r3PSD1b/PEZ6fP7fP4Y40JpMoM8FPy2CM5lezpnmsv6Lp/2fXsWBaUYGGM5494dmup8qWaYKYKwR
pbNBLzDvjlNXzp+++dpv/3i1/1b15W29dqH/+39b35l/vPA+HZYVf+FLyErw4whI/v7D0ENRtu0l
A0rOukf+ZqLgZ+R9hM6Znv2+ah+Nql0u6txCJvvrS//OSPvx2kA4cIKYcDjkj7Ee1ajqZhTVAEG7
tqKPpBDLBbcCOgEUVYtt6ssSsLVDFUd/cOvLIH7qLG29VrRJoy0nXgahRg8uk9mmD1m61GZdXZe9
yZHpL/6uP98NApGAm3EROHc/4UIcOQzwlM0Bk5/d3bVks0OmRXcz/QWShw3lh9vBGu8wqOGOo7v+
EVmDfFGOKxJl2xV5x3nOFpN7I7qyGa9kDfKjD1U/LNlLEsQphcavb8hPH1Jy0BEeeDH+IWzlBzJE
36HtbexMbv3W8LZwGv0LOmB6/+urrGSV7+463j1LSG77yl8BefH9E9dgko5iqwHH6Wft6+DR5hpc
Wz2Rs/fy6yt9v5nxbEugOR4Jj3AYAB39GFmD1QtDE1rTbdpYHMKB7tOOGZhByGkyLorcJTzr11f8
J98gmi6THdpnE/fd9fZ+w7NI+97pgcixfdIkO4Kmw1vo1cZfAOB+ekhYEBmc+8SLSYaA1g/7oAv0
XRNWa29tzGF3mYd0h7EA3aIptU/CbJ7sei7+qPooxuL3+p+sE391zR/WiRJH+uwsXFNIgqpFiaXH
ypvPqvS8Z3gLCNwYJp9//W3+fE2WJD5rQPKUyZq+MgG++Tb9eEKFlA2CaxrReciW7tayl+mMRY9j
ChEEtFwGBEbRX7yEPz83nomc3GRp4gGlJfn9dWN6mjJrOrEFylvcDa5O3kCTeCHLL/XEQPrlza8/
6E+vBCsg/7Po+oBkAWL5/QURBUVt0bju1uow/liBatS2N8sMOrrMjNOvLwZMgY3121dQOCsvkwsF
DsFGOPB/+GKtulGg8vJh23pMkg5kAWXVWWVGtzxnHSaTA4bWMoKct4jqIDrmRiFOLHpRBayto2vp
xnqbislEHBsDV9fnVtGbBc7tz8ae2Q4qtxpNJc6aSSEpAsjn1DtLu5G3qxgFDgeWNVhDs99iNOz7
dbw3aAIR6M/1qd6Uei7VjcbX5lzMg29V53HhXP4socE0W3hpm3axT2Q3BFgbS4L68ODEiFSzJJi6
T07aoNKd5TzWlyOTSu8IOS2wzpmHLMPSJQ0bOPrqpYZQ755o2uMjC1xAb6FLtExFgnldV5vYRGmx
nYecp31Aa39IUZksYVQCTw7tQvX5FQ4adCY0TNFcx4ab3Y4NXv9w8YUcbmHoJPa+Eb56UeBgETkv
mav2sLEcJOQ+MT9hoU0iFyhEkxtJdW8fvdhsnyIT6gLtyTjXJF9WsOc/szo66NuUiMWcbKKoRaON
H0DkYxvqxXceOxPeQKjqeeErxMq+kBsUiVUSK0FRL+ArnuaJ+egh4NhvhRPwG3oeAnb9BdodeRR4
qUFRM3SkP0xg7gdANKN5MGcr+EgfvetRpc0Dc1QTxhT+H6eYpHU/sl1YH5yGsHnYq3MpDgtSVGpq
A+NyDJIh78bjtASL2CfTMBiXYzLR3TIMYjge/LqcKgIMYrsN2SbiEQVNh+7YtjI8zvD3vfxWWG21
nIYG8j88IJBFp0gDA932wPKYCGWV9ZxlBtzCiAiNi7blvuMhWgzVXmIzCB7oLteEKmZRbwO9Hpon
iSHCJD6iQ0Y9wYfPr/E1k3VKezI6oaPseBLIcC+2dae8+9U1iLQQuHl9wbpOsVEqOtbbSreCQaSu
3Dd89BRMDUpOwILIu+RL03XOe4Q6ft4AQBjWRLqiTDeiNBsjxKnbPBEkbTwwiUI5Z9sAvcOaBjKG
jXxAhzrEGXhm0p1G0EY8Nl958kkA8Go1AP9vo+gp74dGhauxFtu7N5GAuyjBa4FDLz2DgmM0OA2d
+lD1wBt2BmbdZguRnhAR4hN6G49NHT/XRYULd8oNBr5xK+x2YxDT8wl/FA7jNKsHyBTCm5m2yHxO
mBeQsRguCz6kzThG1hf8g5ogCyVnjNC9bWMxL6IOy7Zghiv9gs2odYh8Qgul53oLuIXuEvcun48p
5nhn3wJsUPvZloSmIFpZ+htFYQVHMikUmnWsMeqhNEiKuWMTzNI9Q+ukZ/ZjN9dzFGAVI8+3fO3j
0Xwxhia7kTCmnEOfTkgpIZjl6YlY6HGCrmkI+Shs2zzz6pqvdLLnmEaPIe4hQS3Bx1zMMt43SJYN
fKjS0sFHumhlcmuT9cREfcAvyJ9TmnnLeFVFbpMcmsEpO4Sjo362CKVob22/1+0FSev9/WDHbnIy
a0gNaN06CMGIYHI25b2cC8GoERYGIRtYLrNLBTkalaOYW3HbxKnf3o1+LRzgQ50mdbMExISmuEpz
/SXLc2t6MJoUEwXvZlUwhW4d+R57tHv3AMVR34s+AibQz8ZEkvc4LsamYGxV3KLK7K8JskSGOSDM
hEaQLNiundT+6Gu2GSbb3hKf1pP/BxMUu0aBviwf8FzbL5Ps7GQXZAPusCga0q3SRveaFml+wZBh
fAfSunxNyNd2ST5W2Q0TvUXfjrSN36JGyI+0VPwHROc54J6UYWMIOL19D8jzuzWdfrC2kefqdyJI
BLI7/huopt1lzX5xq0CfinrJDxkbTbeVw5rnkRe17zHfkObBXXDjHK2xYtJd94RQxNIeNhj+Y/Kh
RUqEOb300QtHp2bqFZtd0Jxh+9UksCOVf0gtls+wHOYaR0ZaeDs0GSNZnlVWvxJ7gMilzPAbHksO
IM12ECsqDYem8bk1zN7djIVfPgdzrR8W20NfXiUTUpRW2+J9ypl07kVT292Z2JQB00tC4l8f17zl
Ee7zI6b6SJ8IYPPeRjx1GCeTqX8BhIw9vHRw5dBRmadrmA3LBxi2hiZBPAbRFLteYoSIUs1lV5pR
aoUWbtB6Q+xW/Q77NHuz82xOQ5jqtKcbpknttnAdRghYOLR5KEyEOqSoZcxv0QVp8FZdEG8scv3e
pGeZn0nasCmsmFPRCjFGBtWWBxTrMLt5fzX6jPA25NE5DF0ru9vVWRtzF+k0Y1KZk5fZ5fMz6wEh
z7xlNIF2TNiAtwmGWUaXDHZucd00etu1mAWPA3Z4M4wCp2Hn9hWctG5JjU8aviZBREaNbHZIxsTb
5bNdfewEGovrmb41qRMOe8eDOQ+OEZbBUFxVY29Z5GBItavMzI6OPjk47wkDoGxTAXONoSO56rNH
ZE+7z/sMZ1/LN/o1k5k2tsgieRRocOM9bZh57lxCzqLDxLRUsenON5EcmTQ3fsBwMZjnxGX45RXP
gjyNdl9FgcsJFntYHkpG4EQSdZTKOIwsN9lbmL2BHliYrTGr1+ntpMkzIj2ytt7amMhwBqOpCUEo
z3HTiMWQb8A7opfa7OgF52ON8yjCsPm4jNj1ubMWMbdL19dvhlF5TGZhMvMAazHMYZdOxNV4up0Y
RwLx3esg1XdxtqpWObOofoPItR4P1Shbc6OU8qet68LV2sGkJaKlFR2OGhk1q6epnHfaSoigcSh1
PqUshneSTbnaluhIlnCQo9fudZVjBOqourpdt0iWSwv/HNF9UvvkszkwFU5IpP1y0+M3fC3kQOxK
3i8RShzy5PtdG82Y9COsdmzcqjcXOmuiPUJp0Q+zZF05RVXRk/HQsmpug3RR5vUYY6XZpirnruZd
l9zBzgMsPaK5X9HOegbc0qdqZ4PA8fZL4Q6fMjnklKoMZck8hM+BegzwTMaS5BnVxkkWMD1zyfQc
UkAeX2egG8djhzOn2LaEwNpg65V1SislqB1VjvVtnde+FomDWS8pS2ykIwm5d1EM9ulMF5BxRAB+
H+DYOgbHsA5AwBCJfdOovnIO5ujF3tG3iQDZ2VlD4Ztabfo8gsZ602LM5A45sPS3zpD6X6MyUxB9
7Agq4mCM4uvA2njvFX1wNkeFf3hqlX4aMHE/dSKGaYOmhuc5gQt96ILWXRWCPq7huPY8tXH6WT8x
rurZ2/1efZpqBr9VOgyPrVakaaCAUke/7vjQGhykBzFFasK9RjInEKoFcruUDmLoKfeqD9U0ZPAY
bJXgnCyt5rnNB5zYLm1aXFfegmS+twh4NAblPxm4tIfQnomS2RVEzeCkxeezalo0NalLWwONVSsa
tXMYjye8aTCVt37ljXhVHOlfiJKDUZjgdr9agPkQlYMa00fQANJhM/gcgUNN+RaFXWe2pKS4gwrO
8MIJ5LAiz7sntdzJD8pyqysEe8uLprLLdvaEBALVW0AhJxgLMbRZmvGEfqB6jubIoBKqy/Ka29kg
BsgQcTCeTsQHD0v6xwTfI8PFoSjvuyEz74WYq8c2G8uO9IsueidJpkEWkM79bRAxUGacngN6nMtZ
Yu3q2mkT6Cl+CpaGuDN8BHWwobSePg9JWV079rSeNbixQ0g0WNvuBmIdKXzxSoMBQkHBqtWRtABC
raPwd1c7u/IMm/GiP4lnw+ldRpXMaPGPLhlf/pDV1cllJoYnn0L1w8IKqXkkhjrbB0Ea3c9OzyYC
HhT40uyIBkt4r75a/N9Q4+Op+YTRC6qEl9j6ZswijgKTHyCPbNqFEUHXBcTfiFLt/TqC/VP0i0Eg
wNTaeptgkYJzOXnjK8NWtYRB1bhXAOPtaju0Y32PJsVgcVYpvl0oiCPcr4gd/hzZGIjDiaXoEeJQ
8kkGlZqORRnBO0EeARIGeM9rO9voQbtxkvdgxTyJ4avuP3bac/nPeLQPYzu56BVATz5JHoT85Iia
HdxclbxdlFlU/j2Ce9oJtCC17NJHi3eHoEFoTXUIDjjAALBULOzEAJh+CLMRS0Y08ExSeDnO15Jx
RB32lo7PXSKpVRKl625T8WMMgEcFvCLjmunFgCPqdwPO/RpzZhH4m7YsyTJGeyTH7WhofE+DwSE2
HNB6ThjHS0HcU+qaKRwo0we3waq7qXH1rLR6108OmqFrhGzAshGg1izP7ijdVwTDDoZkN4MlElmM
DPWAfBdWW0ZInKAWuEA7x4w1A7NWhelILNgH1JkUhEgyx9cBFdcDGWZRsaJCquteW5AraAgGLDHa
pPpoFmstci1tL1tauSuWo4fowTh0bm4ncpO6fWzgWWWJ7Pp5N2Rjpzdm0YrPK/T6dUyX+qnKM6bx
M1s/qufCUO8JWBu4/xCaUH0FHMBkKVm8rcIAZqgNiJwESYrsqze5yR1Hqz7ZM8bOPzZuOrwzjJ2q
PYE6bEK60IZ7mFoIojQYHWSQtZsjCho70/sK/mKub6rZdgAZDssckGXZF9jROJb6CA5nUe45bmfv
5EPibkoyNDLENtbJOapifGn0iGws1/GSb1Jnzt5TY6SZWFbEm+B2EcuMFdfJvY2PxxReBqDOS7sj
eaLvC+DzrYn1FkAVR8pEeuJNQK28HPTUvQ6xma5qRRYOUiCz7g6dh+uEElB7RllrZeY2d93CxchH
mOTe61T0iUKgr9YZ8cxp1fD4e2R1PJMtiJ10DEm3lde+n/v3hlsZjxAWm7coKhb2cDuNH/pyPa9k
Ud2PG5yw3v1EuZRsgjJF4wW2KbAPwUC2H33nnL7EzLHjC66Z5AU7pnqMfJHSsQcP0+HeFxJrdrtY
OH0HB8YdWbxLd+IYSiGphWYgiBdTRgc1duVDzo0uN1npukeyBJ0GGVcAhd7s4u5CLzHlO6G6F4wd
yH4SM+E2kBryZdw0iEmNTSyUfTd6OXlOaQf/At6B29zl+UhEVOHYC6uHWyJVipclJsm1d2qAKU1M
qUkUt/4AKzWAPid4CCjJWXF3BkF7K7xxcOND77bqxjEM8Rp0q/ZEKF7KLSswTDrZ9zSQFF2Sy76c
a+MQgUZAj+MkFiAip3I5OGjf0cS+ceB5q5hkiS1aE+Q501g7z4Oua4VSZ0QNh6oMLMZou9nN1Eu3
2dGmIt6kCbop2TZlGZzSGZDBVpPe1WMpmIanzs9oxjjdYL1BtkjgWJGdDOmFzMP6XHEai49DgHgA
k4OR7/tpzUsw0hm6n8jLTl2U46z5FS5nUMn84WWcVAylPSXJHZu/z9+hso3kDa4Nl6nADAQXGqei
cdT1lJDvGng8WM7Qc4VxBrFEAikckKMNY00c0cjCHrU1YZl7UFntVYpivTyNhO2RoQDqPA/XyPog
7LCpoWZrmnHZ67RDn+XELvAEEmzjbcztG/aZAyJg67U8KzvToU/wYtKOyvZllfjwEY2pk+FELpi3
sRklkkeIX/ZgZa3nhV5Djh/VSyTkVpTj9MgbvLggYOmKcFR0s6PmsATWHidZEGpXrXRJ4sPeyTO2
yaQa5pmlols+O53nnoXlTSx1bey9uM7sP+tM6M8xCPZ8MzhJsHIlR/ed/jA6pM6JU7wf1CXz3h9F
/2X0J/f3krx5DSrPQm6rYqKq01g+sj9B6nVyntPDgIPvA1MM07+S2lGPnV1GCCNRd9wWSN5e6FxE
+ZaU+46SuWlJNWutNmnQlq47vDFJXeN7t9A5uyrF2i05R3xeSDPJwixhUNmqLCVIY6pnFy4/5Mn9
IIFp25kZ3QPZ08mm9EH6Xy2yreE9RpAvfXsG9GkRbUUzQQ/2eMw1I/5bkk96tdULdLKt7be+OKYd
usjQY5kFj2iryt0uUYWlkKZkdSsWwRvRg2b6WoFQGyDPI0EMJ0Lu0g1phqQ/ZCbu/0cjz+rHuWFa
g5Gnmx4g0jvoPm2f+qBzOW4eB5+EVl4i7D1o8DJ1WU8ty7mDWY9VYWCGQGcPny6mi0ZQ69DfvMTx
R3q4QG9IWLib8ksALlYfZO9PQWhprwTqZkX5W1LgCtwPvIQzQn0cnptJefLZLANs1dAf2Lz7Oh64
cJ3NVOtt6d3MUN2cY+EoEsy0m8TPgUH7ZtPPNVIsunY01drUd74wTdDWtmA1KMIMiZHeVnWRvaaE
W1NKtplMtqh0kDfXYsnlkaV5eJFInmLUlm5FpW3SXApjdPxE900VCAA3atQzmcf1uxOZ1n1WyS7a
eX0ycjNpUMGmaptHVszhWoBsAqjNkZI4ARbor3bR5p8EEBg2fELC48NccsDZOfNgvUTumkHT9xp6
zQB+9QowkYlsOA8ab0ea6eKQegq8EVe6LYg6NZ0oOrk0eelnlTU2y3TOFfJww45B7VXNbVAYCMQ4
/EcfZkKoZ+SpU3YbTBkz3SCoBD7bfAj2jjWU11gMynafGVYEu86J5KOf4QcPdWs3ctN66znT7Aoh
97UXwZWiOb+G//r9LPecn6LLxGQIvgHf2rVnKJv1C+jYuiEqSiRfzYCgjD3JfvhApqBQDw5TVW5a
5hofI0DFFQmrjl3vFc29eOePwBuhCAVo05ZMfh4DeyCMVMbls4liK9qqwcof06HW5c4Sq8KknYbS
h7wLVG6Y8oZdn/VhgtRt5Z8ZJ7crBrrIqjcMKwtVcetHrz69P0IsU9NuPg3KISOjawi+hT+SB4DE
BtcsTvVojO+223dfLPg0BNg4ie7PacfEJWyN0Qj2iNatG8f2h3yTWyPWFJf87mnbNIHLYYbOxJVm
hTBYEfFg+Q4egks4X+2zaSHdXxGy4mQTFwaeVWnnM0HkxLA2aIACTsmyes5M4nG3kTnLm8xT7t1M
N+ez2XN/cZ/4BhTJmtMQWqdUHjBRQzpyLV99bSqvNNgiZ+NqYqvArd7a4sjAulBn0RDmSkpnAzNJ
KerQjrbsewAAgZWpN0qgwsqPNmVbYALAkpN/wr6RTbxJALLChOBiZIxEBvuhHaQ5kTm47zmruDOS
o7HrCCnkbCYp/lAadscaEMPZ8IrmS+aSdMMKylyA9XIk1bIktdzaO3MOO6eiHd5Q1EbAl2Z6ZAJw
n5++4sDgMeFUNtYb1NW8v7iyuhuyvOePE9FwHOdsqlwcfD2SSDr0q1WGQaxBU2fWD4kSzruolnTY
ZqqdrosGj3loYkUnIz6t1yx1DE53dtJTV0QOFBuSdAHdYezlsYBFEaUYShhVzjAWvCU7MUFzb0a7
G7BHjvZAR2Oke7jztKQLgJR1ETuqBkXmp2DH5K+CYX1jgrV6gDIdRxsR0ZQPPapF70J5OnW3fbDE
1qlrpXtNlpx5a61PNcUVW+226RRWY78gfptZUYlYGK0u9AvApYyDCKs2bmyjhCqEfgT2x5jPvMuF
roW5s4j+ZjKmjUgekoQRJNr9KGJhqmBz71Rb0PYOCI9nTiVrnR2ijL7FpcfLSgEp2Bivcnqfxram
w7YA/hmq11J6IJZwKFpQEzhQfqASMeodhSZ1lz8PgOcaTgQYXtxoPTSD3ycKk5yHQ4tdprgdyUEZ
d3RAPJq3yWwtYQ5vFltIg0BmV2BBKrdLTgNgw5a91NvKH713izMZR+ooT60NXs6JecZIV2sTFWXw
FRiyJw+dz0+Eutb+Cbcjh/GB4+eVBVVFbCPkQyxbatbtphSDXRwqpht6OwTRcMFJyetPXSKMG9oj
JU2zhNB6IMx2VG8CjPjvzrIyFVKmfWt6J0fnfZu0KLEB+0KWt3DEkHOu9fzAa1sSG+AgSj/2C4vC
XvlmdJMWtnNt1gC/hlQay2aiLeNvyKVT+E+jKWecu1ADbawC5tTW5ZWjBw8AC/NSpIyZxW2O7twi
CjBHNslK+LJon4d+bHM2NTnA4kSyJ3/PSZhGzSCFY5ypf33SyYbUTB5Metbd5xSukdwre054vEsc
EbRwuGp+U6vK0weqfCaGNY3N8mJMTAabRDzi1MDfUjs49TiP7W0OEBdzo5xnNktSAG2Fc21TpZ7Z
7hnUF9kRp2F/Y3kugw7LIuPsDu7BSBXHsoWnK/aHF6b9NIoXJlxYbkUhrRkEcw6erGB7dvapW/oS
yEhv76nzJ2vjmUXJ01EZ3R2CpPRjW6cAyZeCjiyg9na8pIlPmdq7QXlfdlDsULPM8ZUTOwoEa2An
xh4LfkI+mlV5OWY42MIhTgAO5zYsmRyPXqdwx2ZBEbEWCYd6BM8w5r+kJHKJ6PDy1WKR52gh0bDQ
wR+8V61wOzEcSM0OD3VN68HMCBA6ceXiNRgM82JoWtoNKjezr0wn8pcpRTIXIiPvPwdur/QXji/o
rMCPp67zWrNYlRiGHKY6HzGw6PIrcVmMtZbCMQChk56igGTVej7T/ar7nfZ6RoORXxUtZxi0AqE/
4btkIM6cMISFLIevaPsTlrZW01rFExZHDwwbko6z1Kjf8E6yehhYv2NQpxFyeLA0OPs4Y0pj0wTR
4m5w1MGCM2A70CsOUrkzNbKkXcY+eV/JjLqXvlJ/mgIfirlrZsXTwqrZ7DLm7+qiwBFDCOECy2ID
Ed1e7ufUskn1SiSbb9aYObMiWZgzXXlPJYAnmTJu8XHHCd1ZWCVbbfCLAKv2tnFSoxvcSoq8cufj
BPVgAyVZBDCnd2E5QyWntHoLgq5fnlRspfpUewkeCiQDtEapz4Xi2B5JonibrEfG7/NqrI3oIk7x
XkT0VIelpNelW9gKvLZ93SH68thUCAcxlr2VErq7oZXhjedx7Cf0E2Ue7CPFVsYkyMFHD0qCw8LU
JTg4CyOoa8H0b+lP/FAxKZbkyekqdGmG8MXNFiaTljDedZHGfHOWbqJw1llxx0mmZhy+YU4jefOU
134B9RDcG+jyOQsazAM3YIaUsylmxz050dj5O6NrejqIVURiCYxqpWnVmth47NaCW5LntOoxE09M
R91Ky/HCcAeWtzHo1HKw+jQLzhbj66tl7iD/Zn5hQUvLwOV7edkEB9gUpMk7DThmlsdixvNJU+ns
9JosBfRfcJxpRtfLI/SiNDsmwH5JPbAaENMbUoXM6dTkhfcZ/3jw2Wq6cQkx/YoxoLNGIssVZwbs
jjiOaTgFyvSJB6WLn9zG+VSor7IiQjInzri8Hgua/KeBjijuiImu/64Df3FDa4mIW/onBiEJBv24
OEQq01dPM8fWmjb40vqnwohT8wOhhLl7Isascw7s5ZCsUo0wAPCWpK3f9S4z29XuKC6t2KaEX+hr
mQebmWFyM+nUCXbEqjbqRbAlVreAdBoDpySijg0tC7p8NskX/wmd/78Ea3wn4v9/LtzLQWD1r7XJ
d+/Enf/tsUq/1N/q+MX6u/4EcfyGxHgVpiE2XqXAq7L1D32yIX+j8BMol1lXA0/IVXv1p0DZM39j
ioquGcFVgOzKQe/2dxJHwE9hCJFO4K0Jqu5/QZ+MuIs/An0ywbymhxvxB3VXaeWdSeuC06Le1qZ5
9HR8/Ob7+CdiwB9kjn9cYRWr4chzHDtYf/4bYV6L11Nzpqctwsq1+Eczzv6LV1gVc99cIVD9CM+b
K5QYLPkMftf+Z67AWuSbAhz+T1JNa4lbL4MjEILpNFznCAr+L67we6LfP5SuUiA5QWEVuMReMkd1
f0r8o2mLnJbCmfxtZ7pKemXek8kkn9PYMawLUzeYWX0anjTnZHVVOWm0E0Q5X1lu7DZbacNu3jdT
Xz7jIHSYE8TmzNjKGszy2ACksA4RJ8jp0jQoAyCPrgEHv77R3ysh+QQ8PVhRfCSE0pGBvwoJv7kN
DafJBiKsFbKfXprdFxnk53XvqEfnL670vQTyjyuJYAXVOD5vgfnDDTccGlpmYVihmNVDJHV2gTvr
Q5WUy/bXH+mfX8gOPI9zGlbsHy60FJxOoZeK0Om9bYnakJj6pzQYX359mZ+/OdKVXIw0cNRc8dNL
CDizlvPqHzaZ0nNWqzdgjqGYeUfy2f/iWt/rZNfvjlgG4pfXHwIWlx9e+NQHymCmlR2SdHACCddw
MJjUQnPpIvH3v/5c1vfa0d8vxofCKkAXk3//7iD65pFg7IvuiD2Q7isTEO8J9GXsXwQG+UXyzV/d
4GdZXtowpP7iwjTGv5Ot/n5puQZee45ADYyF6vuncaRMjVWl7bARbv/gW0PmgZxcyGVBytlfVmMw
2Rukz/4XSC3FOe6q5c4m/HjHoLVxtg7QnZqG3ZzeZDWDzA1dSSJ9wNLQF+LsYLyoEeDeQEO43Ahh
VKS39+pxDgRPi9tn3UNEKfkaLe2qikSVFraypMJCGxSlW4udn15s2aO6S21vnLcg9Jn1ZuiaLzPF
IKSWaz3WeOPwqVAESOwhUI6PnpKTv9GN5e0gLMg7ty/H9i7ufAcRauMgd0bqY9oXsRrJ8HT84Ipm
FikkgFIbRgiesZxNhD5OSEJQemf38fvQg8WkAI8Ir4nJFGQKMlNvbZk0WfdkTOFfdUfQXodeklFx
psXZ3DfLuKIjlav3szLaL+kcd7cuUQAnTvjVscQdtXM6RvxhQupATUd5EPow9J59ZTtjO2waBqEm
yD25kuwHMma2HdIvcz+hevqUpQagEaBrCpHPTCb6jVqaFvKaaMor1L7DWyT7+oL5jL21osW4hdBS
31pawJxGAH+JVZkuNOEdoCjAENHscM36RgSAAPbD0Jn9fQx4F7svJzMRenlbT1et0cbjRey1AOA2
VtROHoNOpHCHViT9ikX1/XlrZ/V4T842E682lflrsATnjFXv6NYTaGOp7Q/0y4L7sWIlP1gxUrsy
IUOhR6mJ+R9Rg2dFl4YOmm5TkiN/qVIA8mduqdi3DfqaidRzgtjjmdpfQ+9ATpNVDyPvzs6gcJ/o
SrKIXPbQRuoQdKHvXnYx0POFdseTEguopqDvmfx7GRCYevZ0cgsKwt80ZGXLPVoWqveOcedVD4dv
1xoGhOHO1ulJqCip7/puNlEdI7PpL0q+ypsgkc0Joy1bSIV3b37IeYLW8XjW0IVKiFshrQktugwe
Oictdr2IlwvdVd4qMxnno9vWPNFhKmq5j+eayR5qT3g5nekXZwbcwFVcILCF4EwvTHEzYo3KPg+m
7Vm7aIo64zi7QTHegzHL3tqa88oFyBLK5GqpOBQHdeEhjwjcBy8n1vay+1+kneeO3EiXbV/oEoig
598k01VmuSwn6Q9RcvQu6Pn0s6iZuVeqElT4cBtqqRutFpNJMnjinL3XBoO4hjPTpg4ajOtfcMmm
dReYfQtoEMC8vjfB400I/7rcKOjpO3jClbD7oKokGXiZt+7udWIGDPozO1wM3kNs4qLGoYHexxZ6
96pj4N+ZWj8etHlUdxNG0M+xadY/dTmah1QU+i5BZww5UvWvZDiMWytKMP5NE4qmQJq5p5CUN/2I
dToklXB2tSdm6oDQyrFAK5BGffwdJq97cUjCOEdGCgGsjnX9wIbC3SvDGGkt1ky8vThFz0dyUsn8
aLCuWr1eED+wCu9Ae3Sf2N+4rzzAkvSXCTEv1KLubuhTPhGxSgA3VFNcJTbw/VdwuAadGOSDW5QV
BJOVJvTqoNbJk9vaoGhGn8ldTybAkrdAzeeXqqzjV0Iyy7NEQv6NkRHtOzqH6BQoauG6mkUsxv2k
gdf0Ga8lT3OiImNTtOCzLHLgFZkJppngwxTFT9CwbpDVxuhdEEYoey9I47ZOgh6gfhs7xKttpVEn
M/Ns4JBny0wEnRUtmoVfQHZtDsTpsWGntTgB8cRhfw2EEm5T0VuQAoJG4M0nkCupzQD6FFr5niV7
R2YCo02EcNMjn7sM4lA5YMG6wTI+oUPz/J74LJNEHYSFkCvTWTsZqQNQOdaozjaqSId92RAuoIej
bPbOSueFNpDP7E51dVU0KBB8JLbLFvRIYm4G0WqXmK0j0xqvTJ6WsLCeyn6ytjPg7iuvlnEUgKmM
gsbt5me3Bot7RuslgPyQH/PYKMTBPvFW5V2npfEeLTVksF66DM08bpGdnS1w3EUVu8ZTjizFL4m3
O+UqUs4B5qQrj9BURoUrd148m9nZXI8PBLCky1UukqTaOd2im3dOZ7YFtLpmbHYm4tjk3hbEEwnM
clfwjSr5BRiYLAM3sRrzbqSgPDf0o+6jFBzlQWLTCw/ocOIgGvToRpqlfSnrXielEvWrjl0hHFA4
JsDESvIRJ8LTbcWFvWHoMJcbbAPkC9LLDfNbj472goM2mcozXY3phNghOlQIZKJrplDMFiaYysdZ
16qHoh4Qm5Rjl+SnyKLlgo6xYiYajbq3nXRcIldsgfPI57U4Iz7sIPr6faiYkYK6SjvS6ICa2Rek
I2C4Uhi3F8ieqjlg5tPtA+8GBdoa1teN8qp2n4jIeikinUF3as/TuIMz3R1QXhYvCJKWTwsLgLND
OF3uWs1FsMpqOxybHEytb9qwOzeZHst9JFR/h6BlcM6ALeglmmjO5Y7sDYYM1ewZF7NbSr7OadzX
kJNeoy7BjYzYLHkwslawMQgBiaV6uF16F8bVTG1BaMYq7YVGSFHCvBG4hRVbrGAOzdd9vIDupJ3r
GEclBinPUEpH/IOyCsuLWZlOvcU3IB6K2NLKfetxsRkvK88h8meOLoCIWHGgTZhPZBldWKYlmejF
FLYHK0KB9yJIptSJ/YF1hbS2ucFtjY0F2jWZY0QXqf7UmVMZbmsNxbPflchHN4ugbUi/zSWQDm+R
jw5P7GVb8H8sFFhoPPPii0aMLQ8bclIkHO2Y5egPEghxMsPwAhmHFE1NQ+RRjPRMAqYE4mAC0MjO
zCMg8CSuoWWBVKlc8zPJkqS36DWzuoNL38K/COEkUe5QL43p89jJBNQ0qS/TobehfVzUhJqMrJAG
1j2GO6YHoeCPUEQVfVo8gaTNjbpqP+DRzVhhVSYPEcpi6xjRwS2v8LingduM5EUZRZtFF2qXHlNV
WWVo+GHABYVWRju4nAsVVA0JAvbD8CDI0ZZJkl65EWJocrKIVoqMQ0Ok7U1songPRy/e0ZAj8Ucy
Bo545Bk19RAic5g6BwavxjZ3LbVAFLdJVZS5aH82mDxQfUB/WzTvxYpSALEgktFEoJch6yhLgTmG
mBjuh2Jssi15pJl3QD7W3cReKT4XzVRnLCN9vSX6Yj41+hIfKmdgLk7jYpp3o92a+aexTlfwawVa
lnCtWZ71DuEoki9zOAv8Nvq1l5mEjUy9l39NeclSIKyItRIw+4rYHm2S+Eb7LgVufTfNTuWigR8i
NJCirKF5Ll7KC812PocRbJbYqJct87eRokITn7XJdF2fpkt7Pxl6ybi0aG10odKlBeGm1TYsu9TZ
E3Gvw/ITQPXcUDP8eI6XibwI21V7zBNecTQXLfxa6OggJeI67TM7q36hAVfP2oNTxq6zYWxXoA1S
ffq1K8qRoWrsFPG17pRh8xVAscST4hTEaIk8UcUDyjJWlY7IXmiWXkz5NRUO6XmuLAIrqb2tblQz
ndeBPt+kt8ZjD95oNRSJ+WqetfBIRkhFso8Zau6ZNweJ5LEXoRk3m+ZnaSKAc0vmj1OaHecsO/X0
kgngJN4BQlLcBvOitCP8kQzlJZEtILvD2ykR+WPd7jqq+5aWEeJxhJbIVYyuuF0s8Ak8ZR6eNkrL
ZQlgb5O0oLLFuR/1tDE2pJwhUm3Scsv2w7rpxczmyiz6nzmJjE88he7eIY7m1Hq1vtPcVvsp8adx
44uKDDDSk6Bpt7UzHhdtkuxESJBkfjaX0TcbTfm+WZYaOZqRGRN6NTcEz53KkmBHQ4mdJKBygmqT
WsNz7ZmM3ysPNVc2dflWWVrLDGJpVcA8tH4URlqnW4dMTukTQKfvQzWFyzGBeh3RfV1J4Kw6Yl+M
RNVg3BjG9AiPG0asSpuoPBMHyFQL70L9KVFMNrAyMZJCz95XJSFWy3iqYt2Yj6yXBD81PaxCaK6I
MSUKhW+8JsBBZ0uBVWeKhX4VNeu2DIUIRyU0aGfng3NIow6Ok6jt9gAsIx4vSMIRzypokXdzmjdf
G6cdrrHpW+jJCCMMK6+fNnqThdW515Lxkxi6gWFLOY29DszI7jRInN3kgH+C8HWudC92rrqwTovH
rnSXdJXCGHbQD1xslPWlynxKk4GY0Ny411jYv7gtSLYtve8FFpvoToOVm69ToUfKj8xClNfLOJJW
pyedii+GhRx9k2SxUcLI0OaTNkTzuG1MMd2QclCSjLNaJAatYEYKcNXaJPWgvjHg7297Ime7I6M5
9zPTMeTQQ7gqerx6t8xob1CZxMtnCyCHgzYJzgYbWQISSWNIMaNKHbYUL+TcH4iFzjdoNdH8dAP8
K+hGugdZXanAxuYZDI0+X8x8TLNdI2ScbMQcle0+9VZkUmtRTXgMz+Y84189b9gl2UCm5ZTml1pO
0VaIxoGyCK98M5bCRfUYR19SGnGPYPdZzyvVimcl2c2WCwF8CDQ0xsZ2iyoButtnXdUOHTzZnFw9
UTcxo8Q8QFy3ytnjcXjx7Dr5Cc2cGYQ+edPeM+P5xh5mNu6drRhPoZPHWmgn3e1cmTrMNlu2T5Vp
zYRdIV1YpKsvOx49qP05QHy/GO1vyOW1a/gkPRoEckXuKVGrz/0gzZZSrGWTu6C6800jjEi7nyN8
SkNHzOqm1myUH5Zp7e1has9ZkuVn7mkZoFBMd3z05p6wIfk4mvlDWJJWU5pkRDLIpAAMUwcw4UBc
1ycWHGy13oifL7Tj8chwCfVvRrjIS6t6gHr8aeYNN03GSFQxCmeTa3xzhZNtR9VUx3GBY45Cuh0h
9yk2J6Fjep/XYfahIoy9QqnRMv0yWo23SI7GcNo6BHNAL+4q/E2sCM+axjRMZ5P5yY7R1x5hySUP
pL4Yj6Jphn2cFKjOh8jO7rXEnT5rKioudkPsooXR7ZRr6HJHFSIONaQjbyqXfIBhNrKLChluicaF
Ievk1W3XJt7BzjyGdy7b+k3LTrAIbAxmX/oeXTmT99Y+pHCoaPvIxup3S2YkasdLatVHuDg7x4kP
4CdNGT419uTuFzQ4gY3k5Ge40prsRofWmrTLIYqn9KgmFBPILYkUYpZHDF8/2s9Q3tL7WEoQfzxt
mKmTpGDiVlhMiQf69A99Ptp7zDQE/072UICpR5J1qPSQXgYSW78J+xaiT0/4IeBt3j/OXIUJQnts
e0ERQ342lcD1Oc5eygYe7z0wNtIW7jFRAvgMG3XGLIAZryYqCWtjsrdGFjZLzjW5ofr6P7VeUTzn
c6pn+4z1Y95IK492Rj17wcgXQUYcDoJzKT00EUOnrB9Rm6GDL+vyC7JbRFRueglbaQzX9dJbwVpW
P7kz6uUCcl5PQev02bfF9eqXWWnmsCPSVqDuWMObeNyIe4eXWNVM1Nycn5dCu5WLbaf+uPYO/Sad
sA4i/XcworI/mM9lJK3XKjFJQlX0TQOF4MraYRBXqBJUjod6zoQXeLJxUj9WIYtLvMrBumb4NoQ2
8F7TvjNlGjV+W7OxYhA4Dud+4MkhUUFHSFeZd21puT/smZ4VZTTC8U6Pl09eGZqfwnYeL7TH2Fp6
2AZPbi6Ri4EZ7t1NiTwI40SvY59YGOhsEcwnD+TqpBDAyR73ZBkmu5qJU0qaMDfBlsww5FauEzcW
ql/pnC0GnbnvGiq6t9UMhrNmDEVdzJ2HYpps6YcQqXT9rJ2p89NiL2Qtjm3FhGuXZeWmb88ir5Ot
V2jfu7kPEeCzP/8R9rYmt1pYSL+UY7yzkB6dRuUgKuykK+IDCaDtq2MWOJ2cygyanuiQw9xJDj22
BpprTRCjqmu1vJ2w1cPaFf0W0OcYiAK/IQr6LryB5eYhcW1M1A8CBo11XSftY1X3r46rBrSq63KP
2Pm8AKZgkUW0p66sfXyfcfsd5rDLCUU0qdT3jgLwvCQlgApBygaLLeLJa3r289bzKrZT+ObiIzQI
TPTKauxnGyfG1eiWWJTANA8k9Obd95oyE6Wc5xbBUHNrbCRQxcClb4XgFfEN7ZQMgTaV8de8srkO
yzQSgSxEkVXBAu0Ii4nXj9N16VYEayoFrg2VMooo9LGNd45HYiF3tS2Qv+mx8HWBuB8bIY4iD6w1
FBMYD7dTPHjVRvUGSwhue6w9qdcMzo1h5NXOHTpndYaw/yBH0Rq/6v2YJHsUh/1Rj/PW24dsA15x
QNr7uB4y0rZMl3TjkfSYcEknsWODMY/7pPFueUDvMzL9kCOgTbFwVodHT/UmWq52zQcpKZ+9HWo7
g2gtjGebCN0gQrdIQYodTF8RT0a6sFeEL8geew8VrouRuuLiPds0ah1mSmlrXIzKwXYxpObRJoO7
24kRlVAAZpQKyhjgawVJHI64DHOT5qEBA+c6jGb3O03PH5Ve3IdxBrO9nVz9drawVe6WeAzzbQQj
/QHLRb9PEAuge12jdcKW0EHIo5jZS6eq8wKXk1ecid1MLR6KOFrb5oiNgwgXxWtUu4Ugmrefnk0k
Lw2pYFl6kkaJ/TwlTqw45roXif2qRiH6eWwRhALT7lelZk92YR4V5K+mGhZwvJQFk0yQq0P4CHZf
dYGTROiHYguwBpInEYLF9mBXtvgL231WYhPRkk43Nl4Rzd4hLpgE3MTS9uZNpKypYfYwJ98kDfSB
+GQiHFMTQ1WAZWp2DsY8p9qeyTUGYwR+mDeoodj6Rnm/h4i8ZPcAeNzH2i4E8ZLc4+feWXPICbwR
GYFbgAdQxNN9IfYvxmJ4B2yLrCb6+j3jAb4y2JttM74WcUusTmM0zetAA2/53rEJg0tMCXwsWQ2n
Q+nosFPbWtfvJQZEUA1ZKR+1tfA9RKYh24NXQbvturLc4rgobrGgtA+9zCx665RxP5bEiHdTSQoB
kA4im32QIThZBTKcc873jlJK2XSppdhZVp9cm0MXLntEF+oei2kP39UiMchV3nLbhSK5o6obb0qj
xdTjyAnsAl4cfpc9hd/LuReKUEQrM3ymuhEK4TKlqhVVMZonA/cM7FTiTkvDFYHKTJlcO3wwYNUd
nfpLjyCr8xNu4udiQaaD9yTWKBJkVDyrfs7IZWr6HCwuJk66lRGd1U2vRekzloGWbQcdf7wreRgs
ttmeow7gzOzAnuAN7DIrqqbXwajAGQvNbRDlaOopR+vJDI531w+zSNO7HMdLsCLwuz1YJRfev43l
onDbuADgtdQP3byYI5k6maGfE6v3fuYdW1kkqT1szRha6LjHWz4jAMS9xB5iqV3K+c7LD1OZtZlP
VHN8LIsM37UC5LInFqf5XFizdR32Gsh2JF4PwoD13qT5QFLiD6+utftCa0mS9b4nzmb2LLTwjEQB
6U1UosC1yb1FoJxJ8aOVo9f4w4TIb1OWIQlfGSCGF5i6tdoS5McuTSjuZ6bP3hPtwluIBo+htFhe
8YsCvh7Zb3IVq2XbdVN/LLD7n4p47g5tZTvXpkOywYlQIsFbLTS9aMdbuU7pINI7O/ZpWTJW4FLf
gPUqh22J0g2XYpgNOualRYtOwjGZJRblgoo6DGkCcsXJrGTunuW3osT8VJcMj4KetMqQD7nmrU0z
k61NDGv7IJguXpr19Rt1Lnee7dWZ8l2e7i+MBGUKGHSNQ+JONbeJWhFmvFv0x7ZIy9vBKakJM3qT
fFXs43YTTVPQCE7Oe6FEpo+tLQF7eyXl4HyS6FhPANTb+RYLYo+5djIa3S9jeYWLd0yCYqwws2bM
LL5msimTnVIoG1/qmrnGBohNnOxVbfDaVQnRe1CF4SDSOK9em4Y9cOylU3ZfMsLjzFxwPHeys9z7
hKDo8ipPMUUFReloT0tbi1sRRUuzEYAWTlZGjBEG/UWwvdNtnZLHs6frol6cFwM+MdYfrbPhgJe5
feZeCndUVGLnzV1fXk2dNL9Se/INWZas1YF52BOOEjy15ENgf22L1ln2euG6XZASGKo/NhRlSO8N
KWHazUvP8XptzdiyIsBKwnZXdKPGcp3bg/ZchfCoU4dXKnpuiJJcOHkNkyPNvmQ1JBO9SHTtYWzt
nLHLkMXokgn8fRg7F1YaxO42yDBQ5r6VqjFd51PDsSs8QqOXqK5J6SJz6zHFo5ijOJ2mp242gGnM
kXGe6WPfM29Pv5Rdow4I3Qt1dDBrZYdYlcZXOVn6Nss9+phFODtqa+Zt+lDKuXEhWKJ+w142MtRK
J50y147gndXmlAwPXRWS44vOHc18OKB43SF5QEuc4+ii5VhGudhmnWP/1BDJ5MdurHGHFgWrpG94
eXtEbd9WX2uGPPOTZpcyvrRhQbUCYJZuPv5gOv6Yw8enYUgLVNlTgvd5nDxqZrTyGUE4Bnm+Jf7f
arcMnhbfd+GKB0qSrP1MMGFxxH0aH0ysMmAG0nx5TlrD/Dm1U/aQ1G6vH5HqFTe6YaPSo+8hmk3a
JJPCmzPW4tyNCC5vMrgt4hLHM7d5yg0Gzp/39rEoZplcpYyj2aHGXAKAUHr/atpudyMzMurYVXr2
fYJNDqRN0xV38MvaB4Otv7mxEWQnV2Fnw9qP5NSfR10vgaxU0Wecz2yuhymkGYk9wsA2a8jvvRqk
7vdRmwx+RFroCoFPuulExmzS+9KMphYte5/cGVFukGKDgad6wVwy3uSImNmbR1n+UgoECxsh2+6x
s2z4B7ZDfrVp1xpTgaS6chcevmABaFNsPKPPLBiJbCn8oiGb06cuLs60+fJ7PrsmA9OUnfktm3t1
GkpL3Umb6gSUCTrVZo6vKwtznMFsPsBxOFzZdFFQuluMGMCrKG3GGISNCrYwyl7Uo2isnemC9pIR
qSOUfp+Wvf7dFLUXB3FiDKhlW1f/nFAI0hGdkVFg3uicQ8tDc1RW2p8ZyTlfZN27J8M1rRsb7FUT
4AEPs/2ImbhgX5jgGDVTcT9U+rDXETTmPImz+QQbjWV26FmVnI5o4zVlbmKoWbTyoPcme66k9Lpm
u8Ao2MLbWH7y3pLQRGrlkrCY5q9tr9R1XjA7r6YMSsUYani1bfqBCP211Bk3JNXW/aXRG/2uxc2x
S4phuhGe0D9J1ckzFkBr29T8UQ1j/hDteWsV26RhwpjrIyCjtpq5S0zsj8MoCNgxBi11r5gRTS/0
jcod5TNwi2KuMbcacXTtWBARRL/SG5Te39Qje/wEEesc5Ayr2b7IiE5/Pk8koocoBL7zKIXboW69
u1T1dKvykA8U2QaQNilujaRPaevknRsUrCkvvaDCF14LxCO0XLKtw1gvfoYRBeA5GQmVvSJomKy5
MGdRPlCp55kfj+A28jEsHlLZjl+MMiHgkEZpS2kfecq4i5OwbkkIh8cG4sQ+TB7F7hrdU3FHC624
zAghGHamTfpD6OHyWW8tRigCsLw60L6cn5pFdOI6Zj7Id2EWdXgcjd4kocFLjB8Gj+E+xFSmAhBA
0K1KLcsvUeTShOjqWl5G2PhI61sN20iixeUu1hiKegW2MD9KDPepIOHJ2tpD7zTblpxxNmpF0QeA
fJbyGHqRRoh079TajrIC7kHOBPFQ5sB/H+dkwW6vFeNZp7jDgZaxyO0q3msnZIK93OdLUd5ZLpXO
HEoDl1EpocpwaUOKl/XC7cKWyvqWtqcbfRlWN6zGtnOdgjFhCKJiiEgTbrUSrt9kGs/6NPyKv2ix
bDeaRf2hLyZdaLfh7vVwCzDFWYhLYJXEKNva+iZm4Lvk3bC153rPekGY0ORkCejZLrvEfcnUnktx
wh25PDGMJ0IN922Y0k00ogPT0eix1hKeq7FPbyL5K8PQkRHSE4r1dEfeNjta9vg8F8tKPvI1Suhg
WjS8HvMUq29qwFwNiKwbvli4qWC0NXFxhwPMm4KMQRgJPsQTbl1mFeUFEyRTzrksTiHL2A37GPu2
7yZ1T7AYplRdlMwxBgx/XojxK3S7bIAjVsNYWGvDXVq1prONdas4FLHppSgCrOrChI0+MH4doCuR
ZYbHmXfNcNXZdn87NgNySJhGAI6UteLYoE4guiELIYOBYPbVnZGa+jUxorFxQopXTUfDTuh4uUpU
d1pXZgx+Bh4VdAAJG45G3UbKtHg2xnKfUuScZBgvr6HKxgeFW4D5PKy1M0i1pd3WuKvgmDlUWbsa
dKcLAT4fjjSy9Web8vsF3B+G59AyGEOYwBP7KoSmyGMXVncTLYAticmDS502m1djlqg1PRT8LSYr
fH+APsxx31KB0+GAstVsnD5lLEZw7W2KZzXcUStI0C1j2dp+hXSovGcqEc8P6Axy9YnaBwOpVjQx
uOw4+9nC4tX2eFSG+E7VpdAPbuFGX8Vges5GmZVbbNdJL6xU251o16PUIVRcZYibRMWbA7DjXi2d
/uRIDAkhHa4t37X4jAYQ+w4JBt2kB2xkqPd5Z4/sYReLbgRj1ZwFuRjSkHlRy9jXqwjfAnKi2X7T
8ebP6Pid00Q3z/hXGq46CronA5fDs2kIJ8gcPf4O0NBTB2VONQaznnQBNouSFhWfeIqJymqnF3K9
EvT1nq3I6kKbF8F1s4z62XOV+z2aFz07lsR+WNfIGFW5pX6fMt+qK3k9Y8mgz+2O86euNNOvaBSM
1wZqEZyprHS/YHhMIbs02LUY+Efu95g5hsfiziSGXuroNL6G+JpFC+zdsY3T4jbtADVsoYLQT/Sc
uV4OWep69/QykYfokZs8DIUS9U0WIpLgAQR3gP91rIfbAn/cVSyH6ZvgjfrDqJoYzE1GWA99YX29
w1N3+qTX0nyYidcGWqiIRjqsdZnD9JAeE5G96BjI0Sllekauhgk4LFwJw0j3uk+KzeQpneIM00q7
UnF7lmjYEQPz5oDo0HWNjgaaB0UX0fGvzSYimcU0LKJ/l5AmeAaw5dnoJ/Mrhq5hxrAIeMiPeal2
VwAhiFtivD7dd5nWV/v/001L2ZPWLGlxZAZgn05qjzDsaHPD2EguWV+6ewnH7jxP0fiqp11DM1aI
z/+Wkb6X/zou0FzHkzb1k1iZ478rmqtRwprqCTLW28ucoGngkfWc5QPG6l8UuUwlVxKwRa6Qab6B
d4s6DbW5SxnYk5cltEviYXGqbpjt1uYHYN4/tfi/RLEeaAAPMb4F7ct9c0IIt2oyxmjtLvQMhQgf
syq8/4+/M88REKEdg/MR7hvJNM+ONvUZhzDq+9p5LMk18T5QZb+XS7tkGwgD4ZmFC0J/I2Emoxa5
TNyYDKnHoNGoq7O9QE8L9/UDHbH7TkTsCsDxvMc9x5XWLyj5b/rlsnEMyBx4C+e1u0pXb0wEmwNi
Ar8V7lVCnsa/vzy5Xus/XABEObm6Tsqqi9ycVIU3dxx2MCUiwEFtvvgDvUMhr0q1T7AMJtdRtB0Y
/NofqLTf3+WrPtrE2GDBMBZvRe56xEjTQzRHesMF395hKLud0W//fWa/dOV/npknaIUjx8YkQOjr
G04yFvBqbBKq5zoYfdJV90MwBdoG+/Mm2VY+5WXg+bQdfYazfrclRisAA7mhJNzUPsS2Tbh1AkzI
H1gJ3j8RfCxJFwCZuGObb2/X2s2BCNt8LOndTv1z536A3zbe69A5AN+srhNz+z945d9uIRJoaVK7
3rhptut5D8EQ6L7u0wraUJr+3/N2/MRvg8lHOhP891kjwvSjgIyWwPXrD54guX7bf1yNVZWPNcf5
Bc3+5S76fWWTY51jNJQAk+YjMbMyCqCbgGezH9qdvAkPWnGyNz1X4CnePHz/6Ev/BYf/1+HX5+63
L2UQ6VDB0aKAijfw/fR7aEHl8ctt5QNAo6EKcOIY7urDN6QtG2DFm5t583PckAv5weWX61rx5ycB
xInjxpA4oWxW+j8/SUvX3ZkUIBiz7f1G4p2tXlJIdmpGFKBDFdFqWLrDq94+t7RT6Egfk9S5/vfD
8W6ZwcWC5Yd3jG67hM6vb4jfvg5ZFdgGPNCYs2HdVvHK8+4uc2q3/qjJO71JA0ZRN/8+5pv0Ft4F
60FdIW0pLJcH/80DaeceWt5YMlpJCXxrXuqR8rE1x/tWq85EKWyZIt8w0F2BJWRw4hK7m1zDb43s
XDbLoY2ia/g0lw8+1V+uB5+K0A0cKqsTZv3vv30Vql3Z0NjEIC19rWrzJCjaLfg+m6G6du0eACCM
trJ/8vT8FkYVkyXjq27KD0wyf70g5IJAdOe1rLtvLogD92aOJtTYTYGClxgYD3bP2JBY5cpDRuMO
Pdm3f5/5uypgvRy/HfLNIwGKEv1HySEVN75Fhwyj88iwtlcj8cYfLPnvVr03B3tz7eEMoZ0fOdiA
vIo6j0G4w/7z32f07r3CQXiyHAsPvqFzMf+8lOhr57QvDQdtjQWzidzYDNF2bnywlr2rBhw8kM4a
cLD6LD37zRMcOaT4aJ0Rss1z7+ZS/LRdi2Za0T7Bcqie/9Nz8kxBrUZBYJs2VdSf51QXBvF+lgOg
M0GfSo0dGcMzd/EHddr7+4/DkD0jgE3buMLWc/7tKai6SB+6xQs3jnzu4FihtSD3s0Ht3n9yasv/
90m9v/WoPyUmrdUShjvszUmNxGECPI5ov3LUjZn0cCmGbTYV9xmxdEO5fHC8v1wxaiqTW0IKfn37
dCWAYopMAnE2oU3Y8iafugvRfBuzjE7/PrN3R2KZ457gpDy+RKKg/vwesaGjrE9tYE+tc8/vJLl0
AKrQAG2F+Cw+uBPfvVR5yetApqhLMe1igfzzaEJNCiDSui/u/dZ8kNbPEYdRKZgZO9ti+EQS/Pbf
57demT/eXusRTYdbxMMibL19xIhGLLJIcESiYAEEqW1v/QiBrv3HR2FXYnG/8yjjhXxzXvQlZx1l
vLFR081Uf7ZUSBPng1fgX64Ux3C5VmBhKe/frPuMP2vXjBxqee1MYM7GVFdO/kIs7b9PZU1Me/uN
cSLMFalAQQpabzZbQ2fMLuxstietJs+kNnVB4zTTMZ+MFJyP9RPiDvDNiOZkTWQYQHsmemMHVjAN
pw/uznfPncsOzKa5Th41j4O9rtK/PeVj2+TeRPYbmUX0bBwE5nu3MI1Hwxzy4wLbBj5CX35QkPJ8
vf8KcO+tNma02Nynb77qBqHfYABO2ARBcAqC6+B0zT/t1h+73WZ3PG42/HK92+34p81xs+82x/1+
c9nz0//+ZeO0+Lq5bPb85yO/Xvh9/N7t+t/5yV9/+PwVrD/5/ibw7++DAz9OB44VrD/xt8+P9bes
v3X9l+D76fn++fT9VAc1/3Y68eP7af1f+JynD57W93ecYQpc9Jbj4UiiqfPnt2/29EEZFKJZ6bxN
pr7pYtmF2Tm0H/99y72/yoZp2Dw7OG/R5L41K0ez1Syq05HScdcNgHW7xDoVCJfqxK+9n/8+2N9O
iofUFPaayme+LZ8KAxab9GimZXl9h0n6iLcYAe14HnTt8O9Dvb+NDJMlVRecmI1rfT3v3+7eDGfa
sESlsynyLICU2zZkOreMmPR2W3bfmKn/+3jv1zrD4tUNowAmC6+q9dR/Ox7ITKM2UvLUl8FUJxEW
ecDQvbqaiAj5YFl9v5BzKA+wJbZi26Iq+/NQK7vTtFqIYengZkdJ53yTDOT0TrNdIecRiU2S2zyc
EJY8O+hKPlhv1+f+z1XdsLhT1uXQ0c13d8w0zMBGwx5s2QB8XMMN2nwQlvS+z0CJ/fsh3nyZtYRq
KBnVMzSTa0a2NgfWXPVHhXrSb2akC4Ysv2fEZfjkR9wavWj+0yJg/QTECq39DqqAX1vE3y5nkYdh
bA58AqifICVJsa3sijJn/pQTUPLvW+cvTwUeVMsgH5BXmP7WC47efqYJTrmbd/ATtSvhXRcF5Ub7
/3mc9eXz2zmRw4EVWHIc5sXBKK/BCoJ/dP0m/+Bt+bc7hORPyyDuiveHeFPXNCHR1b1EyNBU8r6p
o2+po31wLn953PCz8r6XbIsl6+Of5zLGGYLRnO0h2Sj1piUuw9InQuas5oO7Xa4F+pvb/Y8jvbkX
J5zjbky89qY3MbYldws3Xvyj08iBt4hDUPT5+tcWDTep6P++L36Fn70/NIGoDs1dUENvThKM+Nyh
SmPjLR+T6JbBuSkOTXs36nvBWNpMztVwJaZ9jf8TTpg6o5XpvZ0Fvbd6/eCz/P0L/3+f5c3XYKZd
QkoHXwOfZa72UXdTiS8hQBDDOuPuta19MsErP5F6jbxga2e7ef6gNvjLbUVpZOuINGlZGW9fiTCZ
jMpWfB21Aq1q9DUvLCRI/0Xaee3YzSRb+okI0JtbcpvypVI5STeELL33fPr5qDnza1cWZxPSQTfQ
QBegtSMZGRkZGbHWeUNXNqOp6JwY0NtQdhGLHR3d1hAP8AbCZNkvtTAONML/ZCB1X8Hj/9dQC0nO
IpOmkvwvnDyn+7EKhkovE810eV597aPpoWyMa9olvyP/sCVQ+f7zkSKbZHQoMlK6Fd8K0FqoKgh0
8GJNOlaV/V1LVIb5nc9/axIw3AiR8CWO0ZX51qQJduJyQnrStdr+JoRIi/GOfVRMe67hGxWi3z/5
7e5YQgvUPQh/wqWhL+5yEs4cHY7Ksg9tTrxJ/jpE7fDCYLO0i/M0u9Jrh17Kkpe0y0DVpOEVpscq
Piw8eTViDYn9qmvtGPN8PnOCSVEyTB6V7ejSkgL9PuXD+Hd+XQ4/U5ku9Rvmepg1scyiyXZFZnAD
aGce6Q68Tae/JlRemDGdI+MFxjn7oba16Ao3GhG/6Yf+qQxrhsRGzcyp45V5ekTxfaTXK4zqZwu5
oieIiGMGisr2Ms7H7qdvxe0lA0FjvBE0328gknnNocfCspgslIWvoxp13xhx4rh58VnTr9HkO//1
1/59LrNUx/ic5CZCzlo6DKcGBcNt01x8a+l1mAfr5TzE++2pQ+LzB2L5CScfXYqlnrkXIGRGr3ij
duPB8qxu1zJQcR7pd4Yo+BdShrgYd1ckNx3hFOuNMJfHFIZnNHLcL/+3Hq7d0+3sTnsyrmN/gGRi
l3k/hwOTgtref2RO/Thc0wPvvpQ72f31w/aCg7WbrrZOv5WF5p2C0p+2HH2aKhwMaAtRF27Qguq0
ht4CiH+0LfNXFvoNxPL3k4Vu534YGDO0GRuGvDyDYdSLC3m4mGGd2DeFPD6dX+7fj1XCclNQUshs
cU6Ll7O3gEVOL3dn5w6TBfCea+VVmSToyUHlD50IQxrXdFk9wc3xUYdD1w4ZXCry64IpLouRGEWN
H87/nvf3IpNHSEgHmGag7GQIdTunnuM0WpgJlVz/qOsBw8013AXNRTyHn+xZ2bg+vL+u/H7HU5Fi
5rHHkIXlNsp00hBOsSEJ+xbRJRLbP6qo8ebqLo4vLXUjQXtv3FLhsnlNUy2Ont/598nH5b6p0RwI
7bxkzxea5j/QpOIqXX+rk3hqs//XybQOpRPflhc8anm2sGlldNFapXFs6lwImnd7QxsO1gyTTf6X
QAQdnku4x8rUCXXi3Fsfaml7L5ir5UVuNhm08Sx1RyPoHsXOv3MOEUfYfxNSW1pTZjAzTs2dhVpW
lR812rAkG8GR4uI8mHjdW8CoU0NRx7UZYVUBLGxnBPhGjOqahZxIQ26TC/b4UuSt4cp6/iNiIORY
1H38LDPKt3HMinHgN7qFr6gUfAm9Ano7JhEcIFLhBTPzeTG1gg/MW6PRaOS4J7wfG3iiay540A3S
PrRoU1MVffsJ5xYFFJ3yACxMjHh2L05z1fkXSnALWfv5dX13yxSgLOEePReZbkR6gpAUA0GuYvTe
VISfjBahKNV/Tbr6UpbM71OpXk40lP4DOCU+PivP9xr5y1s766otpspnvI8in3/J7s9oaQ4+wb5y
GS+irzI9XnC5Dy+FgzhWNZWH8z9ADDii8UJ8yxsj6OWAdY4zWAqUpQ1NuZeK2kuYdqCNnccXQ9p4
N1jzJfwIc5cYZ4sXXfiNbZi/Fk/mv6bsSf6zEiW7Kfj2D7ad4Ah5DroBTR8jbOuhzbi7haQjD6Ch
/oCKiK1uRILVZdSWjBq6hqV54O1npLySdIzTlDQtp3RuZseAW2+7a2vlwtAZgdy4Aq3C6ZZMGkdJ
y5IFr/GNMjN+D4V2chBdVLMJmTcDKu6UFdOdk6EziH7NbZkiM3V+SZdtfno6/3YXuv5I6pZ0WxHK
aWRafh3BW+2V2T2BgkGFC7k6nsdYNe4EY/n7yakUo6tA5xgYY2yRPibXfhR59AQ+wk56aYW1qzG4
9feQ9BstJR6yKEcWMtaFPsSekdRAv+aJQTEn+Ez/VDM8ZYMKK90G2FogPwUTTqeiU/3QiqPSsxLm
b/sf6J4zHkoTjfYVbgfXH64j46/UuHl+IZpyP+I45H/4doJ7lmFEM8MCKSnzYVTaqxk9G17ON4LJ
u3eL3zgqF0wuFTxIi9fLuaumpjJj9MNQuDO1x4BJdfsQMqaBFkLAZdMts5+SvTOycSOKry0q77cG
XLNsB8MSHDOWYwvmDPa6PI6cv3RPRs+y9dItNdCPEPDw9vR03mfWotjSAoA++MJRKLYKmUz3xI3E
miqh+tgxlNFl6j40Rq/ONytAyxEkbrsTLPE9iK7OXkdWjCMq+RFOyN365EyGYT7XQbSH+vdSbZmf
ZHYB2e3g5bydaycxt0XuPjy9mtw13m5HZH37ppM5Hp2UkVD/o0Pikcup60BCmJcbgW0LTNgb89wb
sEEB1mvfneCIyMgujV+ras+410YoW/6p92v6xy4ho6kRp0hqa4FSXtT0K2zr59dt9d+nS4SxREfV
adp5u24Bsl9IQfPvwx/wqIT9NxUJkX+BoE2N/kJZ4Ub8FqKUa80pKpx+SHapyaQNWjXnEdRVz6NL
+n8gfv/9JBjnEIfSlE2Ka90j2l3ejJfJcfpQfdIP5qPpfkVJcc9g4L7ZI85BEfDyPPzacWMbPNzw
9kVro9g1Mfst1DYtx6qFPAB9NBMV67y/OA+ydt6cgghpAj3cGiNfgGjOc2Vd8mKjohrKRvBg9cy+
nwdb9YoTi4TdBAfnVBk5YCrjv0qRerqy4Xera0anicOjEM9DYq+YlOeRBXVL6cHQZtJE4EdekD6j
I/ZPOBZvI+QC1N+EMwVKVzZrR+Zq2+FwlLkH7JM+zHeK0mwVIVa/EL2tOoGWpFG8DEDdxzAWoo+e
I9f71ryKo53R/jRKBAHzJ83/+PefiFC3vL/Dn2U5wq5y4IvTcguXL6fXtkkZn9i4dq99oT8Atixc
OKZqtrPUBsAcvsI35VbWVbh1ZGxhCF8nNPWiyVGN8ibz4MQPsF2RaJ9fp7UD8NQMYd+UcieXXQME
7CBh7OnNZdntGCU8j7JliLBhjJwraaeBUmvNgcHAA/qB9O/XG968dvAgXEUKT4fD0g72NpRaEvMD
CMmzL6sDBZHQeU6G0k3M7/nW4/eqQSdIy7KeRFRUVydSa5BKNC7MCmoMEzqLjYRPWYszp/YI+RDE
UbBDDCxbH80Phg1ZT8WxzWi1qSfPvdLuQib7B0YcIggEddhEKQZHB3RKaLIct37M1uIKGT1jPU2O
Ghm3vSvp3nmcHqCYddHOXNo6jwhiX0ATtY+f7Vd7w0VX7/anyyDsZVQ9GnWhLfWY23gZakRL5uKQ
VpSE0D0ddeQ77fA4Dyi6Z/HxvOOuBa0TaFvY5SF3XCY5MTqIbsfxW5V62rCHKw8x71l5/Gss7i5c
XpY+We6Fgpm97YdaUbdg8fKftd+HwubjesZw1PureCu2rK0qcDrjJkyCEPyFzZIiQuNAsUfoD6U7
HUEd3WgpzEReC99D0g8/JjTuJxmhqCm9OG/pyu55Ay3snlSv26bmEcfLlNu43KfVS+5vQKx4KxAM
DdEWCkGO2D2Zm/AAj1JDSaR6iLudpO9j5o7661bb6G9YtYWiHk8xlNRssQ2GBgoFbSmWsTcvVEjR
ipd4eDq/XKu2nEAsYeIk2KSSGSR+BEQe7ePutqJFWRr383jh9Bup2sppAPn1H2MEn5hrqOqTkg/T
JocsuprKL2Pw0MffztuzOLKQtNPKQzrNbcQ0FPEimyIN06jwfkB66Cq963j5V23f3TAFthU5ltNL
RFLo+2DqQJV5mhW2FPN26B2Ei2/fTlfBx+kuOk7fpcvgMgOt2+ixWwvX6gmaJgQL1HxQ1pDk0ktv
wmN8U96Eh+jWvpEPwXE+Gsf62H4+v5Ar5wM1cgVZCq6viGEI5llQkYdw1ZFSMTzeJ4HLHPx5hDXv
/oNAU8tb14OwwxmVDgRZ+tCPN3ZzCQnSeYi1esOJFaYsZDlIwFmD34MxPcy76Q4OJ/NHvZ8O/mv4
RTr8w3WLJ3o6gQDS6ScT1oznbrWfGZX0DK32KUzHE5SFTbaR8KxtpBMUsRxtlZ0Grwr5e6d/anUa
1a7z+LWd//50OrVFrMHqftZJYYQtseOmue4WUAfGByl+dbS7fH44/53WXIEmHTqp6Zqlt0lYOLq4
6gx9nRLa2lql5GUitTyX4d6abWNj9db8ehloX6ZFaBwVPULquPBQVOfADxAJntvrSXb+Yel4WuJa
T3euwxZ669iGHfaZ6nPrRkCBJG70ChphVCpaceE86OE3W8suz6/fWhRnBoYeOxpvHLgV3yK2JMBD
sFy1kMhx2x5dTwkVw8A1JsmNjI3byRbYEhhPjowKiuouVZZMON8XXedN41UDP9+k7Lst5ZVlpcQY
e2qXkNsXUmnbiQ/UwkwBmVlDM7Ef77NshzIA1IQMsdsb/rHmiqeQwoFYw8w89S15cZ4XV0nufIKe
51bTkUs5/8lWsr+laZDiPB2SpiKWZpDAa+tAYhfTvOuqyUtlvTg6ozKXSnThhxsJ9vo6/gcmFmmK
Ftl2SwWsDGAqTPMbuGMuYBu6jHT4Lqz5p2qOnWtL8t92SVHvPbVSFRwzlOPBhKKGZw+DJoTqeQxU
d45uc3/r3eFdD5yIJHhl57fwby0mDmr5NVT02pUbwyuS6cYqx32GZE8soytnf5ZNf1fYz5ylx5i5
BvhM79XyKRh1npog0IXM/PyHXnWopdN3ebCnjWn5+8l2QVs+1UqY96AnDaBWIGBH7S96qTeCzuqu
pP5Kwy2aNopY1VEaOWw1iRBqyk+N/9hq93V+nJn9f/0Hc5gCVRWmoqBxF74odGW9hCBJ6SW8O05c
Cx1IQpvp23mUVWtIOmCgpbXi3XtExXg3k9GgyNDY8lu8JIUjdYSxNS2uWmYNzsO9a9787T0neIL3
zMUMA3BHGszllkkJ+cccfilQGpQ7/cBr0O2sTE++/Gw1tYe08kYquXag/1bW+x9jhSiXjFJPI2xP
QJXTa9t4RPzoEbKtA0ocG0irvnhiphDcSk2ZYXJhWZH7Sc3jFH/prI2jfNUYWnNIVpcmTDEHKscB
9aAcY6LwR63BFXqImqMUtv/0xf7giFlQwHZXh5QvFqHaewggv3F50Plg+Pt0L92UWx0jqyt3Aie4
fZlEmVEnmCU3dM1CeT8OsKr9S6g4ARG80GmdHiLt5TI2PFbDRdp8jIONTGHLDsHXpCKFfyPGDsXA
gOIwQdbAYNn57bQGQkc3d39OOJkhw7chL0BQydcKQIrqJrP2dXUTWvvzEKslBl7WCHg0uDlo273F
iEpeHaxRJsmyv3foQTNRMRo8l+p3iEZBcY7U7iNSZRuWLRtETEhOUZe4dRLMueBOjhWCyit+0cqe
6WzVTlb2z9KxR9PDIg1IB+NbhIruAWIBcVwf1edE4/IVacG3bmS8aoan7/wqroRZhlBounII6CSs
glcPkzmbbUM8kJQf9GzvzCm5lPJpZxswzcTfz4OteMUbMMG7rTFQ1HAALEuvurEm13GHYeN5cHX1
TgwS3Dst51mD7aT0ZjqRZhQx0o9JM8C28uO8LSsJ1RtbhEA6NJIM0yM4EL4+d5WB5NB0kTnQt9jO
7dRpz8GQI2ez5X5bSyg4hzmrTj9Ak+hBroSGBWRx0Gtvvamt+Pgb24SdZduoUJc1tgUSUng2bCHt
VvPWlh3CNuoivRjTADviUbvu2xHmKgdD0o3jbiXHfmPJ8veT3Rrm6IFbIzCzdTTbG7uFQxRVZSgG
jTbzig2fWF83CxoOhdNcFU8+lAIzw2mI3ii477Tmuoq2ak6/n9KF8INB/0GIh16KTGE+wtblGQft
YvCmve6Nbn4tPd/J98Pn4Ebz1CfaX27Lo79Pajf5hrj51o9Yy5Xe/AghaKAagqjjUtyF4Af9N0e5
GQ3PLjwLhgu4F7qFf9Qzt2DXQ9Uf04XoETq91Coo9XgI9THH85Bln8vxpqe/Nxg3gsjGh7SEIKKN
kHVWS9nVZD50mI42dM7/Ej7+GLP8ghPHLGhVhtZwQeBCa6McFOyH+AhpOpIxu1g5DvlGrW1r9YTA
EfGKOM4ZgDNaSdAtzx+iIfG6aDdoX86btr61/5gmRI8hd5DTk0Fq5OPUUdVT3FzZqoYupcFz+0CI
HxUzb20XLdkYkvbzzoxe6/xLi0JoL3/J492kQld6PG/XllMIsQRKIFWXdezSlJfO/7JZqtxaNyFn
UqreNI2Rf791wq9oMl7IWf7alsbhvBlredPp7hVfnVqzDPt5cW445mjrPtgxHCheqsk8/t2aObKy
V0a+BbqxeGKeATXRmCHgsxTd9vYlaonomVzk19El8UOHTf1eeiKGQEZ93tjF1965iQoxjAJj0VoN
m8zHV4G1h2CHLMqlRj3Mkr5DIb1x0qwa+B/Su1p2rUTICnYgTXXimnXhls2/7KsTBCHqohjQQaMJ
Qm0nrtV/NxBJazasWD0vTzDEGGujsFozL0fz5ufKeZyDOzoDxpRRFo025w2w1ZDEjDeZLsxFSMu/
jYFohliVWQ3sYfVBU3itsZFbvemi+1La2LqrW+sESQhJkLF2XaIv0aL5KBs7Q9475VZEWneAP9YI
EUkL1KhAPYryk0TC1O8lrd1DPqSUsDAgblJDKYgmsUa340uSfS4Q5eo2NtnWLxAC1FQiyle2WNkg
36l9z7uNzbSa8p6sohCgZoiW/GxcLMxfguGjo6C8+8Hv2Li7rIn3PO397xxEHF83ZsRi8hCDgviC
J23Pn70h+B5AZtVvPUVt+KJYPDMH2O5RCMJDqE9Ky/f6FE2f+uTK2HpW20IStpiWFO1gNQvSACGX
dA2pL6JpLkx841Zvw2r00yg7wr5Kf5zYsVLNU8uENbtZtl+lVnUD81trfGi2urFXd9cJjLi71Cht
gqUgOFtfTYdvc2P6G+XrVdc+gRA2V2v3SmctN8fBfgzbX5N+ef6c2DJB2DpGXJla4LNSag5RXxLs
5O6o+b/+dyDC/pn0yh76ZZ3U3tyhForu01ELPv2vQMTTPUNhp6VOwL2UcyhW97NkIDv7t0w6VEv5
Gv95lnic1z0zJ81SLVWs51D/EgXHdNxofVCXjfDu7D7BEDYK43ZVmiyWWIrrXAyZa9x/UT/E9/YH
5a7axa9oNu1SaJ52zc1zAHE2sknX0kZIXd2sJ79Be3tEVTYNwPaS840SVMf9SwSPRF2gHXejOKN7
/sutPVW/WdRlE5zcCaRIDROrAiwov/rqtPPbYTeXv/zxKQnrgxxru26Q98j47aoqOxhm9vn8D9hc
ceFADv0Cztzlq7YH5UaBRMadD+p++JV58bAzL+djceNf1/v8RT48BN+aq5fz+KvJx8liC3GkhcMm
nZfrczB80ctnSZsv+to8pArC362JNFgCf8l5yOWfPOdjQlwpwt4fmOLH4hIZbuhqoZtns0j9xkm2
EV9sIb5YZl4r42KaOl3aI1Ikr5K+cTpvQQjRpa1nHe0stsuIQNX4MU+/bQ4Z/KY0OLNc4oE8aVZZ
OFCWe/ENiltH5WPk0rD2gXwUWd7g1jiiRlq+qgf/Y/xqvsrucKHedZ6ze9aO2S7bKghsWCye2VVu
S1MX/P54T2n3wWk+6tHGubMOwezG8rDONULwj5Yp/UpedsQ0I/sSQ5n4jBDFeR9cjzF/MATf6EzV
H6GxIWKn03OUtW406odk9N2yLD7n+laLyuouozdFhtmYtnlxXLmCBFPNNPIPi4GiClZ5pzv0dbSr
yqswRs1owy3Xi0W0WsBBCbubKQ78ZGbeZCMaEF72EepRWFAVL7phxA6hzg/6HToL51dzdUefwKlv
gyiqa8j7WpgXyZ/16cquLkOonOyNfEHZghEOBkbtc3sosEq6sB+mvXwbXUHvnb6WX2pXuYyP8VXy
wfD8/XnjVt3xxDjhhDCSlDe3HNRWu6G1UR5fQ2nDsiVMvNviJswcvAXAOCJeygbUH01kVamyMU4r
XyjJHjVV1Ft3TXDU4T+fk9d/sOkEUIj6dadKiSZhU2pP6g1SC4PndwZPk/L0t3xUZC0wI/NsDWMT
r9fivI3iZ1KN+lrmdT2KvaiFNMe2LJqNxGX1I50YJMSM2S6TeETn2euc5GHOQy8KrOt03Jh+XnXA
ExQhaqgEiCboQDHTo61dDfqHTL4ztgZf3nEt/E70TmDEU8X0i2R0lm7KeSE28FK5ds3wDoHfsXjp
C8+Orhmji/zrHmb52NMQSvyny7u1zFzCD8nLmLCegx6H+mAuL248hWnjjTF9Mbdi8KrXn2AIqwkB
C+18PHosBYJQ22XZN6v92s57xf9R6ftqa1B/9eOdwAmr2khBK9c+Jun6J2NC0PDJdK43K31LNHi3
lSHGho9Z543PFBbOnlKjyJdv10yj11ffQn/DB1c9/QRAWLVBR2a8tACo22OSXWXaT8RzzkeHtdOK
epQG3zqHMFv3bThn/F8K7YBwjoBq/rEM2yv0gJX93MXGVcvY3F0g68lR1Zvs4jzw2ieicZTBWGiQ
aNxZbD9JxtUxHw0nHwlL5kfLeqDtcVSvk62SzdoKaiosq1C200As9oAN6qJsEmrL9lJ3fiRfBsa8
k3LteN6YFU+gsZJh7IU8FupBYRUbwiFK0EbqyUy7e3Loy25aVlsZ6PujHpIqJCYWZrqFWUNk9cmQ
V44sDY3jrDVvo+CHk3ZXKjdpOUz2cfLL4nVeQlbVUrvLQt7qLn9n4wIOL4y5SFzQZC56uxJrJGuA
l1N8iGLjY9LPGzW+d19LgBD8XY3HWC7mpqFPLDlYvnIhpwiQhOX+/Nd6X6EXcITwoOWBNKdweHhx
eqOFzwOth6P50Ki7pLpCApQg/IkIsrHT3jn8b1AaYjkjGQoU22LzClKApmmhzu8iz8z8Qx4jIlxQ
DbO3mhG3oIQcjdN9mgIdqNA29+OI/Mo0IJSD/K5lfTi/lu/ix2+rKDDzOkNbtpjOJOno9IHBUqII
ncUvbX7I+8b1rec6+2bYf518CmiL4SdBow6SRk9jDPOVW9NGYzq+dKDfT4yNFGPx5TeRXcARfJ1Z
BNlKJ6yaguw4hqgLlr8cubkaw9ee4uX5JVz/Wn+WUPD6IkQ2My0wSmr3UercJlAu+MN9s+X2785g
wSjB69U8apkI6FBInyJKHAHlBz9rH1pr+BSow103DYyponp9nZqxvvXlVsEXRrqFC4h3NgG8hw8b
zTLAjYh5nnI3jt+l5tLJYAVoHtPyVxAf/mFV/wCawuxDGXAFGysACx57q69dix74a4ak6XmYdwIZ
UCxARf2fYWK3ZmA4lS83AyLzO7ZAsKe3eNeZNA3ornH8Kt1Ou+Z+3me74FG6MTcC2Wq8PMEW9nnv
9PFkFQu2mhwNhgegmLrMtHTLxi0c4XibDaXP8g6c5Ku+N6/UvW7vjY8lUx75x6p06RAIj/K1sdtY
2tWNcWLeciKd7PZggKqVET5gX4p9Gu6kC3+v3w4v+s/smF9MqIV2Xv0rblxjI6it2kuUJlLzrvmO
SoZrW1RAqNl4tnrrKOicVjskUrfMW77OuyBzgiJ8PUltIy5LoMT10WjujYBZFotEpdnJ9a5E3wsl
hIrZEA4kp386v7arS3uCLXzRPLP6qJTADlr9ekoBkasbpPyOdWRuJHqrsfQESviKWZrL6LcDlUvD
UcpQ051i5DJsrzBTl3DxfN6yrW+3/P3EacbSL7s0B05xPpfKQwHJ/SYFz9bqLX8/wTCQza3DaVm9
GvrB8iFrLwILKdWNfbdqirXM0MA3ZkMK/hamabU2tBOZUyi/TqVdXX6n9/L8aq2nQjbjfBDU6PxH
wKh4zsxslazOaF8pkl3xwFrvhvnzLDW3tGDt+7n8hLZ6kheP55FXE4cTYOHUi1AezIslcUCgtUGh
u5gJJK2PimpA3125j01jo+lo1RFPEIUjKDPsaEI3kXNWRjcQ5dhDbH8e/f5BqSRUAeWNpV38+t32
/gMnHkBQVoZhv+QqcSt5ZRd87Zca5/lF3MIQWhbyuk6dLMYkna/GzcBn3FfekmdZ9fYTQ4Q4NaWt
oXcNINRpd7AYUXZT7T2Ti6RfxVYy9E5n6fd5auPt3AxxfTGhrJpKQbuaZavii2I+RsWH2P/sNzd6
8ISao+tPr6qBrvqHMkQK8fP55Vy/YJ2ACxt7GNoijzrA9XSfGNdIewbmq4Fw7uim6WNYoYbq2v3G
abOaGtEejLIYPNrM1r7d5nNVQiAaAZpL2esYKkcbco1BVfelgbxbY7olUwpytvX0tm7sCa5g7NiE
9kg5EO7A6GaeeJUxzcD17WmpPFkU8ZTpJQ87r7BfjGRLAWUTXIg7XZNq1rzchhBpdSX9tsjvLOP7
FMe7yLrqrGPl74L6wv/r2YklWzuxWYg6UjAHTtgDK6nMM9gPVYcytV8dlC123NXYfQIkBBuIwIa6
DQEKrfBy4jJpS/lBh/D3vMeu7s0/ML/D+8lJFLdGPJawQHrhiAhQNVCw1mZX8is4RLfaiba+2e+/
n4CFCcTISQVYrP5SKFBqnh9c+gGnOY+303CQuwPE7/327NC6lYZhyNRXGAcXwlyRZUFrBeTyLV0+
Qe97cODu9FiiMAtJal1cqOnE/19f6nK811lohpIfUzplU+dl0n6W2ZbExP9nKf78IiEmlnUmzRMc
zl5fPjB5MfT3ferlVXiFjq1raUcJFlez3TvBRjL1ewr93amChs//WwohcWvSUoePhaWYq891oB2Z
nXTH0bw3J90rmAQppcBV4gfGEa/QHfZk1LeNMLvU5EeEVKnt+U+V+W2wP+eNyuiVipuEVz0seOi5
hse2UH42ab0PAhhxCkV2ewhsXOgjvaGyPp733NXT+MQQIS2kuTsxJgND0v5D314G8fdKVaBT3QXj
dHkeaj3A/lkzIcDWftk7DFtzpKjXrfrY+ONRLh+U9l7nTiGhJ2w9nQdc3/x/AIXIGqCEYOoD3lHq
aFclzkUjK545jvvzMJteKAbRXC+0vl/2RXZvW/sKkusicwPZG+rLJEEDrNv1szsow3EDePGyt15o
yMt8t4FsOXpqIut16TRpq8okwGV00/jR0devTDye60sXf0soa42x1+c3sM7XiJ74w8sG/vsFBh+i
FRMaAJ4tdMFwyey1RltuhkHVuk5DfeuQyNd6RI23QgzamCCX+VDLXp3m3tx8NCCQTMN7edpqu33v
xG9/h3CcqFJbd2HF74AauDxQXEF6cgzlnZ7X98gkQ/ejWtPhvPGrtlNipla3tN2KFXsK2UmQGBrp
mHOX6hdBhTbvRpRZfva7z8toGZOu3LBlUXetnxvFRsKGMpvJy3wfQC1W7DsbBUCIFneOf9OEqKD/
vVkLfQ7Epovalkj5IkGPLQ86Zo3TnVnnbjYdgvHneYz36TJh8wRD2Jej6QRqEOhcqELPlnAb5nvO
I6x9nFMEwTHhZU39cfk4SNX01Oinuyr9dB5i+ZHixzmFEHyuozLgSJBeMw1yL1mdm/p7M7hpt+ir
tmCEBAatE9ih2WbeWN1q449iePWzB1vbYDpY/yKQM1JloVVcnOjJJnMIppQv0qnolAeHpN345Otm
/AcgzvP40WRPcgJAOT3W9TGzXkL/Ue39je/+/ojBsyDXYJraZjZJZK8NrMjUnWW14MzWChdKdALv
XPrGD0ia8tfAkJIfs162T7Mfh0zXpIm/cYtQV5cSLgyZWgF0MuIz7hwj5TbNQevVh+KuOvqXwRcj
cJnQzy736Qu9/555dz3/0B6t3fAJYQhEcusbGBDPe+d7Gh2sh1oeNkJzOR/EzkWt0mYzKKEI1yFx
vBp30Rfzc4dCr+9mN0zf5HvnSSo3QNdN/4Opvr1B2VKvh5UTtstxZPZPquqdN2p1V5/YJCRddSvF
Suzz74faTV1emM6zsyUIsgWxmHiSW2colEu6DYRp30nGZUDLl95sPK+t7gUoli3oh5eCj7Clezua
ZTMGI6tqL8i/cr0ci9ht7MP55VrDgb4LyTwTRWs2xVtb5KQb8fKkpQ1kaZ6Ykx45IhgqvbDknun6
4YRjnodcO4ip1cLQjkwIvNjC8nGlT7S2lhoYcgty2l+BKbtxgdtbvWvo4+t5tDV/Q4cZ2V8GiOHA
EhaSZ9Jq0DqCij4Wx8w2ufZsvcuvGkQthCc1iI0hunm7htZMO2pmcgQrtAblULkhJVUrbqZ919vH
89b8/u7iiQIBBJUHHuJRWxK/V1PGadq0uPelc9F+goxlNxbu+Gm4Szw/dNXv9uVwmO9M9zm/Ne+n
D9P959qbLpwL9Mvc1tuSdFhb3dOfI+zmaphlRD75OctHHP2CmtbLhsWLRecsFjZ0VGSa6rdAaAfj
zr8tjvIHRnAurLvsqvss7fqr8tZ00yMyBBfZTb5vt/jt1nbIqYmCu7ZqU/EeBr6OYkWaImR65xcS
pCnWRuR63/NMOKbLTF5khtDpEofd45SX6GboW49d80kiHU6mfGeO+lVk+sc0My/0rmWSP5L3VfqT
kvZOLrqtl+/f1wFxufErfZEdUWmTWILfSXCbDGa3zXFoPevRPBZ75bt0z+Oj7gV3PN5Oww6u/F0E
C6XdufPk6p9gXLuyv8vfwxf7EO02vv3iPu9/zLKvjEXZwhG+fRtZgTmHBStyNA7F0T9eZp6puBZy
9pUHx0WwXzretZ/KZUAz5TE+ms/mRml4LdhDq/DfTxA+/zj7U41qBwEyvqLGrpqX9hZZzZqH0Q9q
qRphCllRIRHNGl2p5GKxsvzR1b8cvXej+dHsf51fzTUYBR1jlX5XFKhF1ss81ge50ImEahB6XXWZ
yW5jJW721/MjS1ax6DLCg81DhciVNlpokDSzxTNF+MXue9f2UVowH84bsxZzT0GEwGOGllS1C4jO
qYW84PCY9qiepG7XbVHqrsW4UyjBCYvAV9JZB8r2b0wn3eddtrHzVzPSkxUTfMxXR7OUehAG/VMW
XYzRPZcRpXxu2PLxp2LYyC3Wroyc+BBEIznAM7NgUDs2dREznO+lxVOOyICkogId/gjL77r1Jcov
z3+p1eU7QRON8510oOhIL810UaXfpC0O/NXFQ7aIHcrrmyW+iiVaEgxBTzph9K8tQ//yXYLEoel8
tvRPUA5Ww/fz9qwFBAil/svdhQCZ9/KU2UvuHvd0Q/KywpG8z7StcsUWzLKbT+JwbWVONpTApMal
7gQux4W7SZ649m1Osz9hF82VFkjowrVQ7Lz2JRKqz+fXai3knP77gqfNiVJmvcq/rzQXZf9rQFjC
mY79purcWjRYaCbB4uiyxWa7SVFi2ZTxAXncKUPoGupFzxE1NNy4L86btPZdTqEEd5bCPNX9iu9S
atTP52Snha+VvXXybaEsfz/5+lJvtkHcgmLLV5nSe/TDmNIW3806CLS9JsNrMHkL587cQRrbOosp
6g+/8ixmz9twS7Jp1QUQyv5/IEIJBMUNSwtCQKI2dWct2pmQtSTJomj2dP7LrCJZlka1kzd4BPHe
rpla8pyCGAaZi84knH8fjxe+vO+3uK9WnuGpGVA40CggoKL7+1X05NuMyRSpEQ9iXm/pXmVYL7Fu
ubo2164DU+dM3jZlxpG38YPZSJ/O27i2YU+xBe+zp1YrBnqYmM2cvc6oP8yOslHmWYunkI7ahDhe
LizxNhOEc5jjL0s/XUDI6fJ+pzeBSqVWMo6+HPn7tvaTnWrXr7k+/DUXzlKQoW0VhyQZ4vL79iP2
lupbc8RpYcVkDkHhDaV949vtRgVmzVfoM3aQaWEQB/WHtzBdKjk6py6Hkr9X05QHqWLXBki3V4fz
H2xtj50AiSOo1VQMYbncDTW5UQZXqf32Mc/Q86KKlrEjzqOt++Yfu8SKDm9ABaJWZBJmNLpJRGtz
LF/YI4c8AtxuHOULocbOGu+7ct7Kk9bSCirdkK5S6UZTSPh0Wq74yhjZ1NUo9OvOx7IMD1oH21mi
7nTlR+tvDYmuRf3TQoIAaDndqLf5EvWNAYLLNgy8wIjyC7ViNLbneb7a2H2rywuZCxc0KqDUzIQQ
k/rKXOnoznpx0l35RnSZMYoZ192hUycXDie3nz7EYbZTwh/nP+yaG50CC1GURguo0BSAR6YKuugi
h1ehHTcytbVN8X84+64euXGm618kQIkKt5TUaXLwBN8InvFaonJOv/47HDzf62620MR4vXPhXWBK
JItVxQrnYDAeUM1I7aNkJDgd8CE1qWXBWyv2dgm3arJ1rA+yyDaRH4v4qEPHiIEPxiAcJhlO717a
j6bZqzwoiO6tdPHKWfVYmu0Grd0PabdjZH6yqvdUa7wlKjyt1g56EUu6hlfXCg5PDBwA/fgMnkpR
dF1BYzlIHbrMQ+d1UkY0b4JK5v7WLoX9V46Y054KtXXQPQWNKZJHgyVBrVU/l1D1Bz2iVf17ZrJW
zDX7DZhBVTVVHZZAhCo3lzwbtAn4EyEzEh9+Kd81JZ5gyRTeG0Z5A0jK2NNLJfSAgldKtnXtSmLY
wUR0zN+Aog2YJ4BfNDOesgb5SMb7If9vGb2p3UyjxNKt7SsoAEDyDrQ+5F8EA860SYlSHVkZy3mt
2n2SvLfsM63ee/VTRnCzUroFr64JmkJMAhqIggQ7k4xFP8PCYEdRLuiHzYx65bjR4juNbBwN7Igx
IqhXXfYqXE3PH8sVnP2UYhZQHVrkBczN78l7UHZts3F+PiovThOwNmheJFZm9fQIeHtdZAfwRzBv
1pKh0qb3iDqzxXPItalSQ/ulJj9iGaDB2vXD7M3/SRLsWUZAucG4JIRY1NVpBSry1DNDSSyz0qGG
ozuSI6hJNNnG5HA5RYcuaG03UOSJDsZDh2qLX9+DToY8X7bUkpV9uZCj6DAck//tIUMyogvvmvK1
TFXq5o+X5XxxR4pm9DhRJ2SCl9YuBwAHIi+5tTxtpz1vSs80qHOn/YyeFi/Z1vccOpUu75cFr7mi
Y7nCm7HLQqUrnRFa2X5Ew36IbiJ3c1nEOfgCosBjGcKNG9TMKFMFMoZNplP9pT6E/rR3AHIRPpXP
2ugXHka3KPGjX5l3hdkST9atuXoVjtKgwt3LElsBVDV2d9H1+3RRN1W+eBaadRbnfqib/eUF8992
fJZAqgY6PkZLTXB4IwMsuMQorSxF71UFM+gsvE5a+8+4dMs3M5kacowYHkQXhAkReLqc+t2h6MIy
GgDRag6/WKk+pLG9UYxSov/ixn1JwcyIw3tCz19HaQX2yIkhFKta7bOrim1Yzc+TYrt0AGscEgHO
9vLeifrIBRrInjrIjoOHRhzqWPpixpxPGqGN5LmoOqSpbU+zpK8+8V5reBCB1g+1OAeUQYYIXJ7p
U5OXCqDSrt5ymtKIPtLt56sXeA+S7NyZ2YckPqWK2h+4EA3IOj2nGA/PkBQunPS28W82m+32GuAu
1PO9yxv3tTOnWncqSNDx0dD5WzaMPSSBaeWPHrrJvcSzAgN/M7BI/pPjz9Xbm3/jBjd3G7qf+MK3
958mvTZp7ZOgCkjwSe9NiqAf1vV1Gzx5u4ffv69k4zsrJ3CyL8Il0Z04jRq0hCI8HRKP9QUDxEZV
BnqUPtpk1CQt6Gd6hbE/BBY4cjQxgk1POIZp5NUWCyyOTaLXgUUAEq6WLQuiUdoZ+sU4cHISkAX6
ekhDM/V55SdOQP08tBrDm3uzaBFFQ3pQLC9hNuza9KXPJj+JrgdbuYqzwc9BaJo9z9PWypNNlap7
pb9twv9se09GiV06a1RAxxbyaRgCA70fhs7FXMfSzGNamxbzlkJzdH9IEjCpukWLQAh0iflNOpfM
8iyrSRuPKVbf7cpSJ/dxpiuBCvDucJczJ4oPDU52Rg4zNHyS1vrDGE3T4DfDXKkbTZmUK0dlhelp
aYYG/HIcpwhjJ7Xx1tvMjTaJCYRV/7L2rxwvCkqYkEXei5+uEBmAVNhtRvC0e2N7TZqK6kvqKUxy
xc7sOviCgK3Ah41hOYwzVBZwPahGgcgGcIU7oijgT9N3314HlsA5JWHYMXkiqGm/RL2RNVjHEg4v
caxuWku7VTNbYpX4dpxo6JdRApcPkjMgRzYE5wGnb3dODVsROyE1wrd+yQNgSe+WftoZuBAWyTSA
IcgeMyunxHNBMInAAAdDpxDk1FNX9Ilhp2jac32tPywI3GxnlujCmWXBMR1LEUKa2V20ZUggZZgb
2gBSr5+8DuCYKKJIni2r68E9QocRzgpUZqe2HfSw2uxULPNsC9ji7gQuwWQTAvvsslKIryNcWyRA
UYJTkcYCaZWgFEajh2bXxZkXmo2BHB7wunT9MLu9C6xn16/Atd73fy7LPHf83Jv81RAhpJ8wnKeN
GjQk6aeD0xQbFUSdzliDza/bjLmsiHW2kxgodA2gEgConaBHRhBX9TqYW/sYJHpTf2hrFUx683hV
6YokU7giBySBeGhylmw4Y0EDzZAg+cJ1IkGbD5is/F69TmV9gmfn5SBFcCREUMC8auY5q63YmzgQ
sRZVewxdeOaI1nFD2Wbhn3hqni4f19mrFnfK+Yo3EWqYvABwqoqYKRzTuZ8YVIM9xKO+MTG6MjXq
p6ZFD1PK/Yz6qmklraPaZ2bqXZZ/pi64BZihQZbZJmDHEG9C37tZNgAzwxtVMDQBBvLTLWzyqzaA
mK0ppPBBOzn/uCzzbJu/rgVG9CwgM/DM7+mSu7AJ58jGtXBBk8GG63zcY+wQ2RFq5Pd4pF2WtmJV
AOCGKrgFInn4gDOTqQ+TojaJVy25cV3XzuJXYwhYlWUAlhCLZMObq/JAPA09ctGiKTqbtFmQQbNq
TKDG2UHv3iOmbyJcQ1PyqD67EbAnODUEKjAuLrA0T3eRZSlyV6zFuub6Fory2YX1NlKc5+9vHxwn
TAoSPGgjEEwlIoolRlQHhIfkp0Z+D8PGMn5X8du/SOG92biCaPXkiz16rjOmanHP9MSL1H23/F6A
7xRN92z4fVnM2p6ZYA4ENweeX7Alp2KSrIMDDV2GNCDrtwojQIipTYZyKEtKyTvvi0bqxFfjgIDw
bMMwoovnvI9oJnUJmMvEA8GE+jLltgu62jjRHqZZLUo6K3WhU1XR1Y+2GO1N0c39j4xFC+5Dotr3
zZRVuTcseMRtgVes1tRW2/B3GzbT8xJH2adtt2RnOwWQsufBsd9NjBb++v5+WYarwkIgj4hBotP9
qntEfKMKLu7eBPZjHKGeUO7c0P2+4zeOxQgGodBDcIrYEJPFIH+ZdoAi8kiaAhT+5fJ61u4mOm9M
VEHBcIbW49P1uGatV4uJ+LLPbTWmBbh0McKb1o/GEhqfixUjxL4s8dy+o9/RdDX0WKrul3c5FdmQ
UEX/GEZLkmaXGBpqEt5i7dUCJwvsgcKv+4q6TQAK8suCV1Qdcjm3F8weGMiFPV3quAiVKku9CP7E
SIlftoof2TLe9jUt55NVqIaqmMcElerp+qx2ckneFAja0EYaVTFV2IPr/DCbIF2CBi2YHQvq8GBE
26F8AdzD5DxhyiQeflXVlVkGjhlM/R2mXi6v3oRU4e6hcU41MJ+NuiLQd4SvSoeasLFKvRTtasD3
0eDDL0s4K0IhuDsRwT/hyGT1Uw2j3EJE9ZmYnll4rKTDYX4bP6b3TGLrV7w04VGkhYZ5XrERAhN3
qac6KyHLgWEEgcHY3nU66C9bv00lotb0BmE+HxJCkgoQ9afLigDQGDG3xkMmqnZdCAzNlOydUkbD
vi6Gk5bz5z0RvdeCkRLDmSAmKpHQw8QTSS3qGBKszJV9wy3HUwk9x/AsYgDeuokBM4rJqgId1UGh
DsoNTOfHBKYGmqRqEYzRWEsSFis2xuSto65GgD+AO3G6gUroKLVuOglYVoGIWIPQCgnF2cl34ZhL
gmKZKEEtnMVIsIVuAi1/qZyYtsjsWeVbLEPRWjmskyUJt4mpagdwScgpyexHbRvYHdv1iym5Umti
eDMcGl4xn3sWqalMbcxGC/nOOX6vNWjw5RTQzebyzV2xDXyimQ9bmHiYiRgRxoC2u6RvU69MXker
wWvi6bKAlXUQFVNgHBkQT3SxdxdwGmlslX3qWfH4h3X5pjQSmoS65KauKDdoFVVk6BFbqLYYaKqk
BZE5mLI9OyuvF0Yoa9VDX/wmbUoZmyWHsyLti9XMcPmL72x+MUGwYZVGCj54x7pSke7KB1Bz9Vhf
TQd7kJzRyhZCGtwWmutRnRLXVofOmOskBzrQ4hxUEoKIgQR6KwnRVu4PBn80JHcdJJXPaM16MqaK
qxTAoCutLX8vJzm4dfK4pcUoOazVBR2J4p9y5C2YqSQw7xBlNO5z1lRAHKrIMvuNNTc/L6vfin5j
VVgT+mngl8UqBhtKhkVDFKmVvTPbd7NmSN5UMhHCamYSD1EVQkRTTe7jEjUJnv1R9Hh5IevH83ch
XCWP9iwG9Ii2uJDijApdYLrNjb08Gug0uSxnVbVhdZBeRmoLEyqncsbGVhcg2GYeq82nYbApZp93
ix4H9ZzeGIoje3OvvX+5lfufPLEZYXaMOIvCEu/fqp1o2wANuBwim0Z6/R6GziYCdn1cppvLq1yV
CshFnjrkPeGGsMosIm3E6sxbyuzgOrTK/tO1iVZAaTU0r5dNNK3FR8it/ZUnxEf6WNitUkNeNOhg
oJmp0hKKfl4Apj2N5C5HApPMgZsEl5d5Nr7Bk27HcvlNPNIaU6siVY0hVwuXrRFvzPphNp5Hc9th
teC8LtsZ8B3Fpm/3liwaXtWkozUL98IKlbyPcshGlQyaYxGqTsr9nEU3YLakC8kl8c2qVTmSJ9wQ
c3JhrUq+Vv060nJat/HGGmXNM6v38EgK16yjHV2qJOobrjmz6wYT6X6ObU+hsQmt2OJLjm9VGNrH
0UKO8NoUmx+yLouG1kTarSMYeox7VJVr+7PgpRYWPgPgpqfmfF0ARcpQ9yrZxsmv0LK8IXobSon9
Wd1dxwUwOf4F+LSgSYOudeCkQmPSxNr/cocdEDVENHMiiW9YXfKRHEFrDKdGXQJDE0BY0QAkpQPV
UEfE+pP9UyEEqoeUETJhaEoSbEBUIzKtph76qcwuNUq3prlbSszp2rbx3JRLDNTSzzKayMVNuRqP
GdL3Cs3xQNESctV3zstlTVnbNeQPwbKqmzgcsR3IrgYl1npgiKSJVTxb6pztmzDqr2NMWryQXIYJ
vvaQt1w8vjSoAgfhELxEPDDkhxkg9DIl9QG/gWRVObxbSO7Ph17JaG3fZCMo4DeXl8l/rfCSxRph
0pDEtDGAKlzxciysoY9UOCeFgSyyMrdpO6tUBRDYvdMd4uxl6suG2uU3Uz94ouD9yhPiCMZ11xSW
u1SulaqKm3kJXpmj/gCAoQoF2MuLOx9zgxSi87IPf91ie09Ni9VPUZwbCxRy8EEceRP7+t7wi6t5
k/mOj+4nP/Ynj5aFN5Z+sfV/HTwnkDTLneNRCh8heCrwEJLGhP54M4JAb9poH+5V6Lc3bF/u3RuH
1r/T/651mt5VviMxMWIgxXf5eP2CidEWJ+YZVsRqFjpXVYMaMhapry08ViBRhGhd6sYZHA2rgyFL
M2r+/JlsrPdPcnDulh1Inh66a/Yzfyifu9vlA2TzEeq/QSjRJtExih8haLG9RDFWh49ocqCU3Sco
Nxu7PL8uAWx4WaXO+jZEUYK3ijK1MCwdomyavdeA6EKM85H/uB5elD/Oznzs0sCWvMNXT9FECh4+
AuUMMQeWFlPBMRMyL0bTgI0yXxV/Xl7VVz7k7BSPRIiniAx5oSwQUWa+dldTlm+Bnkrtu+fEpp8q
jf9Yz68NBapUE+Tb2h8rioRAv2Ef1m1/lcgwC0TjyzeZtydjJF5HTUCEl0rHxK4MPGI8E13B46Ew
g9n5UxIZwsn5nDWqpqgRIabjOBGYETi1DyTL+5mpbga8+LLc1H267IrBbRZqF8SKfNuNnRuwHMa3
aEjpS78p8/p2HAE8xzDjcshyPUf+r9EUAG4hmY2x0TB70hWnvtYTDvKsm1O9m9CeWF+XVeVutbKu
WqRRxjbELHyisMDCS1r3jIqRp8xVkgYcFJg9BX5gjc3ONEWWthXNPS8Ta0jYukhe8nlXwSCGcxqF
TYMFI2WrBvNYhJ7Ztsp+7LjAupsDXUcsS+Z+3DYD4Isu65nou7/Eo8TPs6ZouRG9TW6PI0urKAeF
tF5vOjuN3pwZWPBFiEryP4hCrI7OYYy3wAOcHu3kAiCiQJe+l/XDTG2tYHuMaDgA3ZZ2KZ9rKyd+
B2InilgGkkuCFiWVoZRjBny+eK7aK8NqkKJOXeezMcr5MI+TJbEH542TqDYCkQdFcSQA1bPs5sS6
fmyrGl7LK57du3I3+UTz+4wyinHp9LoLwk16HW0dNG5lAezSa7GVvdFXjvLkGwQ7qKV9x7ObKDQk
14S8xPZ7ijbUb5/hiQxhY+dUjfrSgYyluAv7uybeJOzpsohz23qylV/obkePj2YC5KGyQIS5zBtN
y3Zz3PrfF+EavFqCH2TSBCdsj2ZRY5iw8JTE3jDLvh+LVLKK8w5oaMSxDMF+Dx1wtTpU/LwasMxB
cp//cK7VvR4F2sHdxlSr6CI7nLWdOxYp+NyW2TFxCURmfCYOsOGDJNF03vssLEpQMfBcWKXCJTTX
9hMaJRsAFJBH07dovkEo7A+ec2cfCk+GE6vxX3zqDU93U9A7JUM/2hQ3hec8ZPeDryF+fCdX+j3z
nL0dgIF+475oL8MN+solurIqGbMHaMVzeberoCsWGbqO1ZCMlkRqFs+YC8fwPpl8a8Fb/+OyYq44
AwtuFvgzMMaIwwVhMC+gq2i6AoDsdzNG+DVgOKqRN1m+E27n0NqqzfftPySCjwP9tTYS2IJR7pO4
dKsSw5oFIkF1OuTJL2DlXV7VijU+kcH19vhGG42CeRLIUArK/gztqxr5SSy7cLw0LaiIjT5OTDfx
bBAalE6ltKRz0M4wFV74Qz1UTxZXC31TOxRh/jeb8uA0T0QJC0LTTjg1CmovOblSrITm8ZPVzF6M
sqN11RCvXr5ZYuJeGk9rniBBwwRqy6dry8iAEdcB+AdVdVcbI03NBCNvW7NSvn9U6LJGDh4jROjU
Ecd7It2q7SIdcoyEVHRmIL1c2G1sj0Fr1t9+CWFNf0WdDWxUZqkuHUTNVk0BDnQ399X7ZcVb8YjQ
CB15frymwUAgWI3azBHXVRAxDhGo/4z71ECPbzpvL4tZs/VIsKLlCJ1/qG+KUIs9c5UxyubcW8ZN
vzyy7EpJXiJ9T0zfYQmiuKtl8sbktsru6+z5svCzejzXDUxkoeLJJ7/O+nWsjthpHJq5h+7emQKT
6NrZB+k23bY0num8cR8UPGuRjOzpD2Ur4z/kqi7cOsxoqaDFQp4ZDQGCxVKBDQqySgIk5DwCmCau
BPuHsNEx0YuKNI4FtDRBAulJGVp4aXiseiHlYdEfpOHiyhMSe4g6AB45mmqB4+n0fplsmK0cfdUY
K79KR9+lxWag0wO7WR4wK1wrm1/6rt5JDm7FLPLmYTQ/gZgQ7UKC0KUiZUdqLCynLe0Pb20AlKGM
UQD89Gj+vxt8feveVjvjNtw1Mxjrcw+lP0IxbbuRfcyagz35GP10B9Ilb6qsxceQnmouTYBI6kU+
mjnukw1el+qb/QjmEzySmHf7W7IR/Hef6dDRRgiWu3cKpqUFZA9v6Z/54GtRUFPzvn//dH4v22kH
7NYd+JxtmjzY2xLYZV7lX/6ELzW99AlczY9cVF+bSdXwsygD98l4G2jtGaAShdJ5U6DcPOgPlSQH
fFYuwb0FBiCKqyhBYd5B7LPr4ezHqEFRSOu2wNqcg/YGabA7FNvT+0kibMUQ8kc7kqbA9kYQI+zw
HKVlszToLhsxTJGjtrbsmJ5JfMeKKUA3MwrsXxBEKH2e7qFDyppVjgYVmlFeSgP06kgkrB0TpnAw
dYSLCiAIcVI6DIsYk/Z27rW37TZ+NUcaXus9VZ/u07c4AEM78hOy8fq1q3EiVIjkdSXOCyeH0NFr
t9FOow7i3137Xr3aN/pOvwMjYLOJb/IrDdZPEmmspCqRVYdtR2oAXCuI/0431XYXsHXkDni6/XBb
3yR75xABkvBDv0dY+FC8MJ/s2Xv6yp6SbSdxnysGCjxqgNvAQBTso8i0m6P/2ojDGLFhcRPGt6y+
sd0/o2yQYkVtUJ9Euw4sL3I+X/7t6Oo5KSu6FKPawM9+0cw3S9ZKtaL7yDUAuo+3ZZ6nHYq27+bU
LArwS9R0BIBGcWf0kviMn4JgPvA+MDiGGEJo+MLTU9Kz0LTGgT/2tK2WP4/OtrRfTXT9kceQZFRB
08llg3W2KHABQ4zhoAEfHcdiS4uqhuqC0AxFgi6l2uxXoKe2ZdMMMiHCa6+uNBfgERBCwg4jtYBs
Lbat7HjOjh8rQXcCpi951yJyYadbp2rIxkwT2kwSHQGL4Y9RJbEaZ2r8JQEyUFMBHq+Yuuz6qmID
wEaA0uv6Re077qOWuZ768e0jQZkd/G6YtwCBndjRHJZNhegZTQUtYDiyeqLj/Bp9OxgCUiEa3BCl
4NQRdgm7pbRlTBqb4+jHxoPRDz4ptK0eSd75Kwd/IkUIBuZsDPsk5FKMdI+GpK3G+jvDbiVx86oY
A/uFxLKJBKRwa4aJs0MvU4ZOUnLdTcaNDSRSPe//QQxB1gqoitgyZHxONWxeFN1qCIgnW8zkwIzb
tUFR0bt8+mdpAhwMwINx923TQMFQdBJlXSCXieIgXnGb0WVBuczbMbL8NkseJ2X041iW7zszOoJI
Id2TOKiTT50NTkEGXgM1YNWvKOz8dEKeItuYIMxiEm/Ef+OJmUOu7Au+zgW5pX3Gy2wvpVWRjgN3
AG1mTBGQjZhCTauttTiPQyijPz2rwAI+FgC5AOhDFyyAX0TXEIdGH/Y5CssjJh36LKisQ+5uS9Rh
7R9p+qJpD3H85kaS8uDaKlFfBpYG0scAZRHuGHzJyPIGKSajOQCxEaP+tGVXaHtGC8Q3+9H4AnnZ
XMN4s4Uqs6g1RZotIJGA1ujorzPC6z5Le7wX//Ru93BZQVesINBzeIMieCgNdEGe3gKzKNuRDNAW
Yg0AoNSq/saJ5+66amsFqOLzP1gqyHNR1kC/Ik/6n8obdafVQh0XAiOoAVqCqWOjJiN7fq6dFTYR
vh1PUHIW2LpuOkN7UD0ptdT2UxtNVQACe2BahmbpArMFRfF2eR/XJaIyj75IoLWKVYzaboasqR1e
wCb/ZZgG1s2aoiEOSPlOiiHQb4McQ0V0ILr8f3ncfx6FR+3UdqUdQ16Vsz9q3HltMR2mENZMqR8s
TDldXt6KTT4Rx///kbgZ0XWdpdhQpxg3lfIMNKZNyYJ/EMIHm8GOxgNL4aUArCzXKfkaplTf10AF
GUhgabKuu1WNP5Ii7FyU902a8IaGKdY3oLp+6zvA9C+fEWsk5Z+1TUOZCUYR/sVB1el004wFnExL
MsMSD4/Z6HoRJo5jmfFd8TDIyaHYjH9QKxRdv5mYcxMqeLUlqubH6qvKXkPUloqwfajZr9yW2ItV
cWDQcNCKguYscfB4BkWHalbcay7VwU6vM+N3M2Ie/79qjPaDrIN6JQrErB4owtFH5GIXBZvbqGOv
tgMijtR1P5XMCYyCSd7Aa+qA8Mz4ApKA2RU0G5cIA2ItbC1SeXu1L/x+nH8ik0vR2S3xk2v6wIeN
kFDnxU4xjc8AnTUXNmr3ib1zDYNm6q7VpZhza3t2LEVwHpbJ8sKtsaAuM/PfykKsQzgZzX2pD/MP
DfROO+SUqy1K9xlSknZ7lVSoENKiSdw73R2HJysP9HHYX77bq1+FNiK8WPnYnUh702fVUmSxibSG
C9wrVt1P9Y/LElYPEiDsHJka45DiAK0eAaRjbrgEVqfsMGC2O9lOhlbHNKlI+KuLB1l+aE0k0g3o
GAdnA4aMhIA47ICg0BIYYZblb6P6uqTGQ4Uqoofk8uby6tZ0B8UYJEd4P/cZf7ldDwXowiAqrTFL
VRHzj9vlByS5a4mlXzsolMixf+DIwbtIMFqsM4pymTgldT+/l6CGoMZsSxZznuSC9zrWUUEI5n1J
GFu4CUq9C7Nxa/WBtQAtMAZ/pV/WhmfG21YWFKyZLvSpIO5Ax6N5NpCjKVFjLwS9KlXT7Zll7BfW
X4fZtJthl8OmP6SmjKhWJlJQkKG05rCIILJpMFRtWnRyMJ7ro+s7QB9dwf7BOOOxDNwi/mJGZvzU
4QzzPJiRAuPcAYylt9W3Qq0OZYWymq3fdDPzFdCcXdbLtStg8jyKg7gfUyiChY7rZSKJi/gRsLLU
BDDTnBeY50OqHIBll0Wtxv0wHtwZQCB+Tpen20lKyh53IET23UhHoMpCLvBI0s/JpopxW4dPNh+c
p5cFr909NAUgGAeQJmZQhG2N0QC5pCZvcmptqhX5fdOlm7BnEjFrIeSRmC9UmqMYq3XmSO+5fqpN
FETdi4K8c11u4nmhQyJxRWvHBlBZnBcqo5hOFpYEUh0t0TMeIIPFlbah89utRxsNx1NMZzfdXt7A
1ft+bCgFLYncwUHfDU7L6o1b1jyCraGkaTluMxJt9CV7nxby1uR3iRX/g3sH2DGiSUBbgqWDn+3R
pmKYJx/RcIGcBQBvRqCXYeYLrl6nuSV5H64uEm99pHhw80DeIohySmVexgWNTFbXOdphtrKxv7G7
WlepaY6utQWnbetQa9TTW7Mj8aMe6/2V0zexJE9zfrh4zuEy8vlm3qgsfAgxRjJWiAIAxugGo0Xn
sPSjjtCieLx8rucaC0EgWEEdjr+zREHGMJLecJHfBMlsYf2ccnTFFzs8VdFHI7kc53fwVBRf89E5
gkimMiYTojRgwrRu4JYIo2QhhEyI4JYGQtpa4w1AeRhE7YerDBRDr5f3bE0GOjhgSHjr5NkoKnOG
Rp0iNAmk4B22gCiV29nGUGRJkhUx6D+FE0C/OKIGMfU8a/CwlYbx8qK1f6HivrVDXLmoiiSGRCJH
nGEyFGSKRmOBruUzjStl0ypTEBJNYkFWxWCKjdtfeBoRSFlxh1lpa8DIpXM4eKpTOkD3Lgva9eH3
rzEmhRGo8mlhYEWJL5yoBtBFnrmY47YqmjsBiGXS5MYpme80Py2AKDta7S2yRtrzSIEXOfCSQxIX
/e8iOonF2jgJGaQ6WfZcNc2LXsGxqajMq0VLwYHm5ZEbXFbFFTsByjUOzc77mDBgeXqnBiNKsn5h
pRfa6mYwPrJ53C4IT4Cuurksif+m0wwhFPGvJFFLQlZG7TRBUuf8II4LrxMoIQmW6SfR4c1BoCMx
+zKBgsPJujJE/ywExi3wMkbEBLfJuLH0V2Y7AWDgbUsSNq/uJQbYAWXDuxJEh9rbZk+mNi2BdYju
ivhh0mdfDTERKwmC1vQEbWD/k4Mk++mZNWWlVqGFhSWagZzuq+kuHialFfKWu6+OlJPg3KkhKcgH
5jH4hNAZxelTeUyNW6Uvq8aLl2yiLOtiFDAUsC6x/9I4u5ntuPIBBFkEajFGfm2PzZ/LqnN283mL
DqDUAHeHfT1DTynnSa+yDh+g1UMEZAC3DMJ5/AiVdpBch7Ot/ZIEvD8AdCCpLIKCoAW8TDoT/G6u
Gb4W2QCahzqpAk6dPuHNZaqI4Rtiy9DOzpyoIJZ/1pFnS8qqDPFKbby6AW/BEDDbNzGfAdgOwOBL
7uHZ406QJZwmSO9bkijYTIZINitwoNXuX47r/zZRDGKrplLaBHI85txacUfH8apJPy7LOLtrp6sQ
8/9Or7pLiD54EPH9YY1CWYywTo3uulqWiD8zI1wSb4zgM1CYuuJfcnQ2qsViEpotziY5jJnqV9Z1
naQUjQwTp8+uNjGm+i8vblUdjkQKMQgG5pAhGiDSHHS/KjXKtP4pRX1SJYrXlZnEsa7u5ZE4QftY
3wwI8CAuIwCEDPfW8FBjMNaQhYqrcgDmAHQzAO0hZXK6k+NcFto89w33bzduHPtkyAOlwlhOIctg
rO7gkShhSbmVugPac2ExWq9wflnTjqUT+AbRnmHF/3JayOwiOEUCCGnr02X1ujNWeQFVJEYPYtDy
F+DMDrWux36Oq9WYk+R6nb+BuUb+FSi2wRNbAQOIihuMeYO9WoE8mrVXLdCyiv6ti+s7i1hgGrau
Sw2YzK4MCXrVGANkAiC/Dp/FEU6xnjJA19c4xUyp/KQ2aLh8hCT0L1+BVV05kiIcYJnrINJLIGV0
QS431NdqnGx6MKBmaPS7LGrVv6FfAh3/mDNGToqv+OiGO201NrwkgKdvoA+Zn4IOJwH9auRXjQnG
E3+KDAp8ostiV/cRz1IE5nCpZ15V7606z8YRdmUON5OFIS0N5ACW0kmihVX79VcOEaKFOVbGMFeG
xitT18uMny2QboqeDs4WdXyPNJ9IpUqWxg/nJNTjCnokUoi8JkcvwBkOkRkODOQm8JzotG3rnwl6
UVTZo1smTT89vsVBMwruIKzlSPXwKVIeLfcmNp/iIohkQHuyzRTST6NVWGahQpY11MGi+KBE7xaE
BS/F4NWT5iOjLnn0yiRyd36knGmlIKpGSIVHb7LpyOAnbhSMi+ZHfbYPpxwwcdOd1Ve/L2vnapRw
dITCndAKjQ1OCbFRgzRwnfmxSSQrO++e42qCoA70hyZapM5yeaiDaDabOUzxdTy8NPVbh4msyNf0
XVLSptjl5mZZMhomDw4Q2izVm8iV3e8xgwYOK0nwvnodjz5G2OeG5e2A7pYGvOOPSHsHVXoFVlCJ
kNVdPRIi7GpmjAkZa6w4TQ9GMwFUpPMvn9uq3eToxkj/8rYmQYKNo8q6YYEtwxZqw+/WRBWroE5t
SU5vdb+OBPEPOdZL0wirpIagserQ/QC0RuNFsyS261wIZy1BRVPnXL7oIT8V0mSangEqEYbEHD1l
YNuyNzelq337WE7FCBZEsVlkpAbOHgD6gAZz1DCYwY327aM5lSLYDoXYejd0WIyzgLoreWnQ0F2H
HyP5buqPN92jiomBXPBUo+fodNOcqSJJZiH2MTtrO4TksOAFh2Hybjta+iDZunPzBGHA0SZQNhT8
RXAm3UmXajKnxgM4BoYKnozEc2w/VkxKkgCvANxaieKd36FTicJh5bFhpRjshj+zllu7bSj48h4u
X6JVtUNmDi1bfFZU7L0Z7Km0mxmLUozsoyhG8zU17XAbcni1y5LO41QUtIHLyDETeclSCKaySlkm
bTYbsFeVBz3eDZ1xa7Y6rd/BRXRZlHZuGiAL+CVoXALXrC5epr4t9dTJLYSNs6e9bdSnieoPpVdd
Wb6bgjdgfIu8/gPTh5flfsEGn0YDp3KFA9NaljqzRRoM4T87h+x6uW+D5W7YPGgeH8xHpnjb4z/b
EXXpMwkmb3htt0rA52GboNslL5pnUdVHxugajHDB+Gr8vvyF5yO6uDHHOyPemLJs+srgX3gXb+Nn
dG8HMeAmXNAoNFdVMPodBaMy1R8LeogxnDvIutfPQ5jTD+A6f2RMF7Vu+37CBzDt0DSvmvWsJXsz
v58NeAqJcq+Eu6fCBBfBVD0q0RIAPQB8gHljkCBSMODnbIZmE1ZPTRgslcQkrar5keoJzmIeB4Ds
MqgeyQb6/0j7zua2kWDbX4QqhEH6OkikKEqisvQFZVsWwiBn4Ne/A+67a3KIS5T3Kq28rt2e0NPT
0+EcBVmzSXc0+Iadv9HXbsCltUQIFV0TSF+jtpO7MwLR8Ltc0HGk0PAkKHQwfTp2CNcGnd1Wu/Tt
uvIsvMYI0Kv/yOPUO4t0UsQ65GXspQHdhniXFp94/VlmvhcA5DG4RmvVazC5S3YXUTmwcOPlMOPi
nWvMUAxCyBIfGjPc+/FWiEyaoIEYfYas2Mjii/H3FNIoehRR8o8YILos+ASoGdUTG0sIRN6zrz71
/HXwV87hZbMczuGJDD5wVKpyITeVgJurqp6mbAIi/o+ORZ8ESaVqlB6kguxQd2SjPcYrtQCosm8o
T1oxyRegYXA1zkbBKVCcRCGGgZn2fWEV6s/Szw7pkLsSeDYi+XXqAzxlbgUh8qoODVlDsgLktXRY
TleBUyiWS2pqZlgFrTOdskA3OHmbpFs1ftCHleq0JS06FcUZvjzrUCgMFGmkm3VaFRUNdFtpv5Ta
hbPN6o3e/RfjcyqRs3S5qgA9coJENj7HpTekAH1NqaAXdtO91HrghKJViX8f8zzfUs7kDRUckmmW
OugvOTEpWfO51haSM3BGKql1XUBAnU0hYHNqKvTIqWfRbafkDkqEXjN0OE+Z+njd+iwZu9Pl5MyA
gB7WwtBNGDvNp722I6yheqMDdOZ3HG+jv4/KzOuIGAlKkwGazbuWU1PGdSJCNYP0u2/A3IaEsmmn
0sv1WS35X6diOCWRS7+T9PkENFO88etxTxriiPLfovP+c9D/zIbTCjVqArFWIEasH7N+vpQUNytA
c7tGA/C/mJQ/kjj1UEp/jFH5WVlVWFhDAuK76E2bbFn3lN6aVHd+wqvWFNrIKtHra7l4PwHbdk4C
g5ULLGPnN4Ux1FI+kQBV+aD4+50yApYiNsXbrNCNlrap3z0KBanfpo6Udle1+Q1Ri96p4lRwrw9l
0bChXn+map/bAWdlPvFylERrI70Ka9TCEjuMnwswjeKVQIijRyvV88daQt7pRFvAv7LmA3siyx9U
9B7XmLVetXbUT5AJYVP8UjLNqsyPVBltTHPXqMwrZe1DB1q5CBJnAM7cit23YKQu1H+biL9MoLQD
lMhTBsGLI/+xrOJdU+dWYsrb6+uzpPbgvDnWbuFJwMchISRAwWhTWybiSRH4JEWNKkG3uS5lbRc4
my+EBWMGw8oI4u8h2/YVarl3eQoYubUXx5ok7hij+kEBpg8kGWaAvgwnK55z8T0oQ2eGL78+q0UD
fLLf3FkOECYjbQHdyhK3qZ6E1irJCOQKpO/VyBLaNyl6vS5x0Y8+VTHuUMNHEvRJw6FWdS9WQfnl
iIQKsWb5ld21B3NEFGuNA3HZRTqZJ2fwzdKP2kbHmirFQW+hs+ouqd+SSXJqKXCzqqHtHJg8jABP
Mm/YuHKEjzp4ea5QOo9kMGqp+Jb7Uhl9vW6i2lKlW1yrVq8BgzPcTPEdjElRfRpBTbvhURosrX/u
zRtNfNPbfMWmXSKgzS6a9GcU3NITsOQUvYxR6Pf32gfgNUDLF29rWqHMymrgI9LeFre59QuoofQb
6UHRZbbgJo5pTx/X1WDxBj4ZCrchUjl1FexabQ2CxqjcfyJUAjzSbAQrUQmYh9oeWnWtGnHxxXq6
AJwpTQJgnIGcrgY/oA5EgjCkvz/Nu4j6XyEeqxlmPT9aNVrNiADQzc2w9qxfMlanI+AMbCSnLE9C
jIBVVCmhCKGdF2t04srs615RN77POEeYPU5USBG9OnXajexFVNv+rOz0p0qVr9EKnOLNB4mbHW2z
m85pKNA0PpTHX5IVufkW7WE2s9cP4crk+ahXWzcKenwwrKJlOkpzknK0QCY6bXwWStZUkBHh6lBm
D1LYZ72l92FzU7cRwMTjNGp/EykmhDJ/NH+i4yDegWfQ3ItNajQ0yEwyHqbBbz7yjpW34CD0Z1B1
tX6UVbN1xzAGrq8MwkMsd8oMGpTipFthWPqBkxpJeRPEaoOCsk7ZoV8Hwd9SkA6D2GpPCHKAlgKt
CWTjh4Xxlta9f8OqYAxojq5OG2cKgXWln+4y3Uy8uNJVzygnUHaAmpv2RpvdpnGt24hhV/aYVs1L
Jah4cGpmAHg9oAvc56RCoRliufu0nYqW1uAmi22UUiHn1BR6+aaEA3NVlBrZGUAJ6BAJBPHjWvlA
r3L7kEOjU9sc0Obb5FNmT00aPgtxp9EkTI2HJulGnTJUqiAcM/qK1xSGmllyM2q/RKzYLiwDsHob
egtcpN4EzR9F6fqwQZORv1WBE9XDOpfNTWua1asxdeOzahjlgzEM4X0tBuzG6Ji0LRFZdZK+E7+j
Uu4OCA2JH10jm9suC/F/9I0qdYtRx4ZPo9RsK2S6bgJGxIPo94FiI/VlvHRi1+zDctQKuwQN2pc/
6YKLYvcWwBkom9hIRlqkuG+Tity08ShpVAaZXuYiTkZaWvk+wBPBg9MOFLkm0NgbsSw9jkMdHIgv
h4h8Fol/V6P+9AFRADSPaqWRfupV4NcobQ0KAMvplWBQVuomGj0y8iD6DPCwqSLsTa0Bw3ohGrFT
af74rRTEtATwtCnedbt4DCdeO7rz0T7xwMiEMCQTcUbkffQIR/Mzth8YSIN/AenJk+/zbWS/9Tt9
O7rgiVmzTsdQwTXpnJcD3P7c7GYDaXg/W0TsNuET6i2nQ0blj8kxnPgA0Cn9Vr/37/TZXK4xoy76
IyjjAzQTmv9RHH8++zHBOSYBw+ybHDysY7nXyGQ4ftv/SGPjF6vaWz3Dpqn5uL2+8JeINbgcT91I
7nIcGpP1Wt5h6sKvpqWlfhviyWv4pSVI4FZRaKUDk8oWY0cOPwN0o6u5vpJSn0Xwq386BO5SHABq
n8QhhqCXqS2GqsvI40iGh6pdiyfMrxdeEgJggG8AegmeN5zfF5WKnhaguLcSqXZ9ZWbyMMwfLCyJ
Wykdbj9NgPsuIMAtJmVEBQkhuTzPVkI2S/M9HQW35HpT5WBLxSiQ3bvzhcEjwnYC9Grc29c3d164
a9PlFrbTdE1AmrK22rJt0ZWT/CgG9q2KwkcbGbSb1s7RopMLkATwfpG55JZ/PQpo+FQHEgNnp9+B
GiAaDRvqI+lO0wR4I9rdsI/X+kmWJgmycfBWzu71BV0VaUa5TUbIFKufmQ5XRn1Dlz412jd1rSRp
eX4Iac5F8qAF4iMaQaiLTV1hQTXxORgsZdipyX4QWttA/Z1O3AhEi9IaNcCS+4BqdZQyK+hdB4nl
uXHozCgouiarLdxyVG3jXQhirAJxjuvKsigGWG0SkdEtg2zguZigHdOy8/FWyKdNNRPCCnu5+b4u
Y37D8QqJLvx/ZXBvPAQRFMCsQkagF6UrVU23LQFb61yXsnS+TqVwp9wfR6UtJUjpenAAMIC1dGAJ
lu1qCFbekcsKoSC6hdoD5FAvGjS1rIgFAaLUvnKmHi8J3Jdwg6yyzrdq2Wg0Q8AyrAybAPV45WGz
tGMgv8MnYOyRFuSc6rgyAHY154Fy4bYeDszfZ8HK9bC0YSci+DLsoM3KvG0hAlyeNETctU/KlVks
3X2wGP8uIWcNJ8lkbdnjLc6EWxxmWxnZOzC+XmIh+ZR8GBF04BfNWip1eefAi43MJiCpcb7O1V1l
eHAVGsxGUW188KRLXme6RLZAogAoEVqijixdA6Ve2jBUyRwpJEGmcnyonjo57ShkMp5ilqk8qtBH
NECgqfC68i/KQGUhoJBm7kWeuGxIy8nMC8wr0YJdKXtyV2yK4vd1IYthQvRI/SuFO8hxY1RJ00NK
hK4aCe+XPGePpT/c18QAfUrVWWlV2aTr7b5Sn80qE+zrI1i0+icDmJfhZCnRqaJJeQqPrWHjuzYg
TjpFvwSl2IgAZ6qatRjCokk5EccpqZpKXd/5mG8Wek33Gg1vTfTatSvBtoUaJwSywWKKjkUTeUIe
ys1Pw1QC/RdYg1v2NYnGVyqPDmAZqVKDPp786gDlHbWoGmuBUU7klBopi9A7VfdobgnBqjJ8ATht
H4GXlDRrbstS7OJkcAZXGpjpWhMFPpa8n2gZ7SbDa3PLVGvgCMQ2cG2vb/CyHs/dNOjDM3QeHkM2
mxqcHFiKzBhpkUl2JeRboG+t1AwtWh/tjxhOkQci9UCVgpi4e2uK+3aK7ZG4RmJYY76JJ4T3a+f/
NjFOc8cG/WJhB4liOlmNESTUQHV43gxrhnVtBTmdDUKtIFI9ryBAbtQ7tJDRIv5r7CA8H+Yq2LkD
AkXa/B1EdFZEUg1f1kd9Us3eAE4ajDHITH5MkYcLkNZ41l5fwMWzaIhATQG6LBIDXIoiKdpW8+Uc
tkd1jdLw+toj5n5sJfe6nMX1Q9kyEMVQrI0L6tzEMDiWU84gR515n8g2RNi0FZhzXcqiITuRwu1S
aiAKEk9YwFItbrN6TNygET70xpioLLeHPIi1FYlL8zq907n1SyW/F5LZbVBjkVYMnZ7jLgx/X5/W
4v0KwlwwMqLIHbkzzp0UAymJBANSEhZ+4HdPqoxNpRdO7E/7TFVQXnbIgCaAaM0af/KxqPzUzZQA
FoQ9Q9k7sO2AcMZ5zKU5jU2ktEA4rU1w5E6NfiuEw7tQK7KDHiS08rbGG0JF01vTF6PdxCOxahY9
Bory2UvBq2JU7E7QxsljnRjTINCFlSbI2axwIwStL6AYAc45lypyI0wEsRaAaENoqTw3xVu/Bi7E
22qswNn/n4v4ZmkdkjSUgF0keUx41eXnITkkqacadhG0f2mqeWGcK0XijEwFQF6oj2KLIKSJErgo
Y1+JElykRWcxqLsCwh9e8CbhcSbkuunAOyETcG8QSvRXlX0qyouAnqRSvWXyS9nv6s4V/b0MDMgV
bV7Yr5kKHs0oMHMoQeammOldnpQKOqJl6UNiduIDzLdzdPKtq1bYOlXdW6raO2b/4jNEFsD9s0ZI
e+yb41RmhjCYG0dgjIDTcW6OBC3XjKGDUutj4UiFzRDpLaMb5LpDObIK4b4NUTg/m14NAIWSBdCq
QXam1hEmuycPcmHV4aYE5+LoUyb3VhN7nf6cDU99ZStiaInoGC3V0O0NYo2+j9jgE6k2YxbRwaho
Vv8gGXB8hX1TfKbkd109mcY9Mb14FL0gQNBad5P0qQVof7aG6XNhS7DzZ1PntDmKdB9YMJh6GTA7
1BKEgnG28SAh90OLEpTCHuNHFfHS67u+cIjOxHKbDp4XQUBHvkq70W17a6iwjk/oVYKyBbd+s4bm
wLsi3Cz5Rp2p75lRBxCXj2hTHkfEoG7YMNCmQ+sOMgTjl2is3aX8XcDL5O6CqGg6Tcg6FTwEmhUU
uHOElEbTWm73IgP1jxzA7aJpGOVvPG4wnuS+xlrIGQFgnpgpwtZPWfLbVG+k9qDrAkWGYmJ2Mb71
FbM1yZWVLwCxIpiDaHeKUDxikoWy7wevFhkVhGLlTjxGNy5P158Bcn6gnwZEzSUsvhpg8Y2bGMwX
GUkhDmde30wtINokWiWyowcPU/SZFzuWpbQRMzsbTGuM0KpiHlqlRgrl3kDfaaXfybX247pGXiRU
j+sIjwv4y6BQQv/RuREAXa44jjXWMUBVuKBbJnuJwi0SajJq6tHrYRP90QAnfIjy2PINBPHt8EVy
Y2W1FrXmZBTceUTFzaAzH6MQGzSg+l9lLdGsTVeO35LBR6Toz2S584ee/TZO/DmoUuHBnE2SCK7Y
Xt0NKhoJCtNE9joHARrzZcCZZ2notEB5pHEbg2VAiYyVqO1FRfRx7VFogQJKA33+fENihx5SvEMG
FZish1R2w2qrEHTdRinVTbs13/X8Q8T+g5oV3z/UIXdE86OvbtkqUv+8yxfKejISbv1z0CkrSo2R
1N1E43LT1oRmrNwZ8o3pgwSysiWAwgjyPUqVRNENprthfCGCbwPYugVzehyDwKq9geNp1YaTqo0V
Ryh9JQ1NEzS6R2hLLLwVzZ0tyeWYkds45jhQF3quuQJLet3sR5WG9bsve7r+ISghrWriDRmxfNTb
NB2CxbSVmpUA06K2YsuAgYVOlwtKpcDokN+IJpW2SZ/TFtU4NjrcvsiM8XJ9kvzL5B8N+SOJ25fA
8H2iVJCE9kHkU1JLCNGENWy1dq2fZk0SdzTkFJvmM0gKFNH2cXNPaP5WkgfSrjyC5MVL8M/q8bcS
CI4MfQxhBaPStw1CJxm/JjdFO6Fh9dAKyAvBVAbIYwt3kujJyk0Q7ZAlDNvXxHxXilfdmPCHz37c
M7QWVe19ZqYAYnFy+RWe72geru/BsomcIc8AaAMCqOMxPokMaUri6/pstjXBvxvCxtYr/RBIAJwC
MrDLZOIOIpDDRt1OTfOT+b+qSgiswo+8yezsvFkDCbiIlR214mRAnM2eQlIOsoEBZdrk5mNhSSKa
X8zbOpQtUyhAKbyrxYcesWI9WnkqL6j+TCMC4HesBwr6ODUBiZ0ACFoYiqwJQZgs7IHF7DRJsRJE
WZoi5CBSg6QPsj7HOqSTNRdqBuhHHRfCoAqAlgjCnsYjcB7SEajiQLwTXPy3aInxZ172CjdsysaO
Zp2x1jV1kc7EYqPYCKkZcWaEAZ3JuZlJFNROhinMTFzVP9CJa6P/61VpNFseEKzK1Sc/6LeGyG5N
ETFKEh60XrqPCHHVjq1UFS6tCpRwJojHo0FBgup8LDn6V5MiwSGNmVzfy/EIBztvfikmih3wF+ho
KNPoNQjibAfILtSd9eK9EYLrbeVEzHPmTC9o8qAHs/OFWixOAVFRJfkklFTaDEXqhIZZ2rJSibeS
n4foTgnQDJD1vYXakqcwSYFGBUwqi0WqjK1rU9SA+I8rI1q4DM52ifO2WuDCIo0IvWwb8BWrXldt
RW2fTzo1g3sUuVZieqOrt226YhwWz8OJdsx/f6KnfqnUZhZDO6Im3qLEw42mzMmbdOXYzcPnFlxV
5VkNYTjBh8gtOCIemhTN02PxjSYFltmsdMgsqdaZBO6mkToCcssME0nNu0B/G5RtnW4Ymp2GQ5rf
aOmeyLfgvV3ZtjnCe21enDnxwXoUEgPzUvUXaUIlle8l4o2QPVTRd9J4QuSK5G87bY8HGsQVoPoF
S+pF64raILygjZgp0WAxfLJJBXSQZuZKdGHhmlNnfoz/EcMtaCVW4ajPYoYA5Fi9FzLHzxxleMwV
wKG1K+Gfo0G8WMkTcdxK4jkkN0IB08DyByl1hXgPlswo+J2gQqpUnDSDz2Dl2ReAo2nar/hii6fg
X+E6jwiUxGkiNQkuJKUOnd4U79F1sO8S478cthMxsxE4OWxTguIrdTZ/hfpYN0Dqe5/WDMniQTsR
wTmVOVpVxXbArjHAa4l9aXXCiqlaWyvuPmF5I6qVDwltiF6+AVGAIbgx87WkwGwReH3QwH0lyYBQ
lQFAfr5WqKsRUiCTw6OvFCcqY1SO7aWyoUIEXjhxxU09hoo4aWcXE2cGA2IUah1jZ0rpphu/1VDe
ZM2mzFGGG8dwTe7FCRXRA7w1HZwjuifqtWcMT2a7adUvk9yJyleufwmKTeQHs8nsOs9t0u8E/YeB
rj3WyCs32MLqnI2XWx2E3vDuzTFeVMmhJEtrRLx62m7L0gq41WJX0KCJ17g95yN4bZE4ixCkshGB
PxQmdnIyhNZ6ZMCrKANNAbPamFCkqA0Ug62Y2IWbEVYOycs5yiejouBcEUg+KJk2QBFQUEDrmxiJ
qE6wgIph3CX6fTZW30RLHytN2K4Ino/KxXT/COaze0GnJAlWeX7dPrf9hyR/Bybgi4znvNo2MbOE
6VDouxJVhq26YnsXztiZf8KtNDAtawQ2IVoDfmnaffQTs7q12p2LCkNcJGdS+JXVNJS3jJASw6Ij
/+ZF42sOpNQREUTjR2UABCejiJ3qOUqiRWtioT1lMYJxT0UMMgwUCDfvsokIagLWq/eV1V/edqQC
4KgDSpCncKuzrEiLES5a3r4M4y5RtkoCgL3KHqZNMH7V/i4lFstWNn0pLIc1+SN2VooTE82mCcVu
GV50vYkgI3MYHMIoiZwG+MZVbSMDZ+X+jy72pLCiebLHGx4AzBkdAy8RHlMZPUlI/AFZLkTMbFev
jW/e+AudNGZcRbzdYR35cx8rehkKWBWN9HY8RpShi8xsH3x9W7OPcXpc2YU1eZwiCnmQ5FGN5Ygj
FALLN1LU01Byi2KbCDdR8dIZT6q6b/pNOIBcgwDLjtE4+B0PqPo6aMVaAncpADYTw/87f05ltQlc
gl08b4/6nrXTtkomFE0h+x+9yILF2tcRsLRt8lyOGJGzshgLzt6pcL70B7jY6iCBdAfR1gZX+G3i
F67m730kxIC0ohZfZvgLrMf/SSqg7g2g76JGk3MaBFxCld4oKtg3PsxEpGr2Hsy1deWLZmzLATWi
+pNAhJXJ8hsPklfQ+gD9Fi81ZJR5JPhO7I2+FAydAhZLjUcUi90G6q0ivVbdY76KIMV7LTIQhkRk
J00NzZh4MnPXLzB4pW4S8tB6d3+6298Pv5y7p8Bey8pdFpPMQEbzXWLqChrOVW4pA6FQ2nBKI+tV
pXvXpfSWeh61nM2KM2vywah5PihPxBMf8O8gE5vne2JFZF9OchmF5Ja9t/fu+/6fD9fdu3sKsfjC
h/P/v/GLR7cUX+7x+5+/dKiT0dtby94cDpvvw8beHV4Pr1+vmxX1mk/MqUXBUEF4oc38F7CzoBU4
H2paNirx8zaaKfgs13Uj6/ixCVfu8cuK8lmQAm4t1GGh84hHwRT7PGXpiMW3d7bt2i4m7dAVP25p
h0GqgRA5UVAkAy7h89lUipmmZVRGFqO73evO3n+63tsvQt+clS2+eG8e1+1EEmcZxSyQfDOEpN1+
j22znLWpLG0MEqxAHp7p2wzeAY5yM4/rCEGQ3d623/fub+pBHazNyhOW8L7GPJFTOdxEpC7NQ5ZD
zv7z8+fz83NAJ/o80MeJ5taE3/EniHZuHWvz9F1YT99PPZ0/v4HROneHjfRwXSWPqWNeJZHXBXCM
AVoIWFVuE0HrBDJKCZoyH5ft/RbLSy0bc99Y1sr0Lxtdj9P/I4wLSfV6Jg5qOQuzof3UffRwMiHJ
3tgroo7sVhfzQhk4GJtg41Ciej4vEQ0oY2PWs6j9fALc7XzsZ0OA6WF+9vz1X9byRCbnzwQmG1qw
5kEmsDYpfoD4Aj9fMVsGBtbf3pv3cPtwe+usbOJF0PmoVieCuWdiW3ZyKDIIhgXMqes+ex/W3ZpR
WTzv0okUcr6keiDJRRXN07P3CJXBgj540NSXNTW5cDz46XA6qUVJJYlHQe+2u/Xo3ZqEYxz2Qjs0
QuDuAuj5At1TifMMfUT/7NROp++d2zq26z38KpxfR1NpbeYzsPLSWD7+J2K5488UP00nCWJn/WD0
vbXeX2unx3Uwghi1djobHZLuI8VNiT4cfCb49Q0FB1YDqKEEPZIZPrH+KxfTsTXx2npwF5ORhf0k
k3+2dr5G7f3xBw7OfHjmGxXX6HxY5x/4iY9b/PN4mHCc8GHPx/j6edLm83JlVCpX8imUftmKZ6M6
js21/7m951HMY8EXboT5Y20EyqzS/AhABYy6HxkJDDS1n6t8niNSTCoUuMyC4VEcP2AiH+kbZn9n
3cxm0j64a07NhU+DUCBIxVDRb8xF1Ap3ApSqDpXOgNyuBX1AqyFharbUZKqjJMHKu0OfTeHZJDlh
nFVu4kyIQ0PB5ZfT+4AGFM9gq6O/8dtEB/wMZs/NwXwppu3dPliP20dv6ziY/vf34QvLsnVh53av
h93mYB9eX3eHTUu/A7unX2u9anwwZvaP50WBf6MiD87jzqusTzOkmpglZyIgTPKR5eghlxQ0qJSD
D5KaSZ+ibVBlyYqRXdgSIJ+BgwTZHWST+C0xfKEcJ9Iza0A3BMWrqbWR/39XRzW+YVklrbhwsyng
NgV4EADBQAkyzNTR6z3xak2mKKzqME+lQfwFTabE6w3QpoP3s3J0cyVZdOH/IPB8Ko1z5XIzY6pa
iZjc9NCDp8a807TbIfMiFHo1N0ivXj/ZFyWS2MUzeZwhLAVNjVsB8jKTTu/+d02VzfQz+Rls8238
WNDKY8+j3f9UV0zKhf8FuaD+AFg6UPtR486dZ00pk8rPTWYVxSHqfwQx0pJr4cIVGcdyspOda2Um
pX0HGSVDRzMykHK76ZHoub6ES+p4MhP+pSojsd9rJaSkifIs94rTNrbY9WBRVla87wXd0EHaDfhT
MCKAo5K79jWzTFI9y8CFEzM7a12m77LOTVAaFaSi04LIvq9X9GNhcmciOfOn+j06gwP0dpjV4EbN
zxpgmr2CHuuf1xfx0tOQxTNBnOmbGdgiHXlSa1RBN5sh5lz0uq3pYExtghg9daatNz+ViXl9nzkx
sJYT5a+DrjgMZ4PgDh9hHRCB5wWuU58mskf6lBLj96T+KrWfY7hvhtZixKvbFXdkwcRALoobVTAN
obSTW2VDGUOwREFuKMWbAC3uZg4a+vipMexY+xl3K2dvwXKfiePWGvywgiYQiAvC6S0bS6cjGgo5
AIShAjJNMr+v7+2iDiGnhnsbrZnoVD+/uuE+xibQslGg1Rr2WAKB4G4SUS+6VsO4OK25QwTsNcAG
5osPwmgCzmsEOWX6NB+KDkBhUmAb5d6oV6z0oiiToP0M3zKckvMpFVUagim1BDubKFlisFEEOwU3
rP8jUh6uL96SagCFSUWWVwNVMp9CRufs0MDzQHNV4zQqKiIPHbsXNaBDSLd1s3LaFwymfiqMuwyk
iBVobYWwrKszr4tRaCcYpNnKrbKGt7gmirP/jE0lSSWIUvo7ffyVCA9gSlvR8yXFQ+k/Af+ChDo9
g9slqTZSMY+hEAV6wRialNAESAtZoOZ/ms2JpNl/PrlpECY25247nKgGuToQPEj+Xdd9XFeFJfN/
Oh3uHMVlR8Q8g5AZKqZUHmt0pkuqJ0nP6VjSergvS+e6xMUFBCA02iMBvnVRao7LBo2fI+i5h/CO
5G4hbqPkWV5rwVxQcXQ+oGwIBUqgleNVfCjKcSzA8gYslG9Zd7rKLtRtl1dU1H91/l83DAJBbI6C
KijEQfMQ36gk10NeTzOVaqp2KNcVXMBlPhNQPZhCvksDbc19nC9lzn00EA2FrwoyGuMCV3mSqqFV
FKzhJGqgVAOYw1pR9cJRAsI0wJTRUDrXunG3VlbXyQjUAtwewmcR3KXjAB6CFddjTQZnGUgSiQAJ
h4wJ6cjM+GS6cCsZg/vX+nY2E84o9BFTlaCAJlRAYVXQulpuI+VJQnHx/0WOyhc+ANMVfumE2Yik
A//LfRht27iwVr1rdWnzUZagogEK3LKo/Tu3C2DaIKVSgcd5qgCMSNtqBG9JCNJi25eGKLTBWh3m
TtqWpuOjcWYb9kO/BfQevJ5IyTYkak1AXmqoWdQMMIOwSKi9KQSnBaS1vzMRSCm0CsvswWhMP3VY
FYvJLhomsJanI/N7p8Gp0zdtpiSiZeS14rCkkEEKNg1vfj+JH3GAhlIzKsbPIUh0/5D16LekBOzT
j72oB56RSNqXH7HpQU9k5PkEo8u8oiiynmpoJIytaaha36v8Ru9uzYoJpQs0DQnIWq1uvAL+VX4T
qlJR0IWShx/FaEhA0wh8MAwajdxt/ELO3D4GgfCK6V+yKSCiRc8e6MnAvcmZ/qnAjZBKoPT1s8Zu
VK+CJ1eQzVDeFgSAR4/X9WnpdJxK48x/ELfRGMuQppc9BZ4cFUB2ZZj9yvW8YI5RvvdnUpw21WyC
5owQI6EpIkWf/2PX/ipXq7vmteEtFnI4oFyGuzaXUZ4rbeUDnklBdw3wan8Vii2nnkLuWRhbSrET
Yk/P783yQdMO19fwMrUAw3wqdp79yR3aN2GQwDVOrE756lBCmqePSQ2Wn85R1Y6K5L4WHMTFhHa7
Inhh95CemblUYJ2hLtx8gdLQCCZpUqvVo18k/5y6wVXVQ9C9oO34RgtGx4BvHDB1OzR3E1MPoJDe
TmF+Myq6d30sC37l2VC4NWgqIxEaCUMhvQQUx1y1BbWwidIAYz1nWzlfq1Bc8CkwcVxOM3MhmCk4
i+trfhaRtE+tJAfUV5I7hgGQRTX171oh/w7adlOP9VNBjK/rE70MYSPVipfOTH4EsZes1IGq14OJ
XhFtfFEL0Q2l9NXsMzSuJU9mDTBcQwRVUAcmpgoFGcNDhFaaRo2eGvmJtPHel54HvQDS/hrJ5uUO
wFUUjZk0HpoAgtJzLVTVNsrAo5UB9ajw6uGHkAIyxNDcKATecDKsnOhFaSDTRcc0NuACJ0c19Dhk
FQiXmiEHK4yOaBZIycYcLEKA/l072RfNTTJKymQDGCWgAjcRQ+N2e0r9nBgRKnvd+CndFwjnb3aH
nf1t2pt+5Yq9zDAhMniiWXwdEZASWA/kKMQv82nriwmVAiPVrUYgzV7UAJhqFRmLd/FU6/kNCwUf
xClJhDhrUYff/qiI4CxjmmTpbdo9iPIYb+LUkHJK0EEio1gHUHchU4fXLhh7mcYkLG/CvlNvRlFM
HsQYzlYW5CuPsSUbBQ8cUU0AmiPLfUz/nNioOJhqkMEDfloSQPLnG+1eNGoVZp98IDXLnKpiz0YR
PKiJN5VModLQfl8/OBd3wJxKRu8nPnC5wW0+109/CqZUD9EoF6LTzA9cs0cFymCXa8DtF57LUQ7A
apG0Rk6fj+4iFo62hAhyquI5UVKrWgP3v7C6nADuoGloq5/SfBYwPEEvJOmwWrqyNgdO3Rt1VGLW
QIQRAs6y9QGJLq6o+YqIC6RJKYbxnJepDjVKglfR3F7f7+VlAvAFwJhkXFDcjeAPMvDcTVgFI64p
CtWr6lHW/t59MUE6jWA6WjZQccP5FSTUJ0GJxBQPiPRNUULPrPVXTVrrP7hQ3dkiHGOXiNbhScn7
ZH08aGoJizACOEST3Q6QIW3opcCjvb5mC5cLshKwpjKaw0UTgEznh6SWesBoGSNI0OWPAQEa8t7l
diXZ6XTTiS/ojUJ7YBhuFKDYJcGACs77JNqGwQasADL+3fXRXOwgvPxj1gqdDvDdNE7RxSSeBNgk
uPBIGeThph0za/UiWTC32Dk4HujtQTXe/yPty3ob15Vuf5EAiZpfqcF27DhJZ+4XoZPuaB6pgdKv
v0vBd07btI6FvS/Owz5AAymTKhaLVavWIsbsqCeRScIs7cihtDqjB+6AZ3h6mlv66As9jhSolu0/
74sBPQG2JBmEVwiJYhzqot5UeY1sLQQZmRK7XId6xQtfG3C4OF9IE07NCO6PV5UKBi2YyYG0G7Qj
FOZXPs/CFTzPwkDbBrM5ANvO/36ycXo2xkquw0Kpdt4oP0M/Ii2yTTYB979ylpcWoyJmA6iDrAfH
+dyUYUwBXAE5DxSB2vu2iNlhaFfJpRYuKXTHQK5mIqNFk0C8pKwiULVGrqGRUNghCkUYrYnN6Q4q
HRSDPl41ATU9fvA+9zP2GdT643V/v5jSB5PWmX3hm4GyXu8hJJU7bW37fd3TegR9oqpExyn4aljs
j5KGhiae+Xyt1Lz0MUE+g1QW+RTuZ2GHyzJQoCjOkFUCsRv3tyR354dLwPdTOq04zmU4wzL/2vpG
fp04TjygXQgm49xRp9bpZoQs36vx3lpr0S2uSQdUB9rNYJwQy+eYIUILxsCbIEdtUZFLCtX3bjxm
7c9C2qx8usunH9Z0YkuIIrzXGKiJYQs1JbyX/8gK3stbIygdzfyY0IeJIaSm+j1/um54YY2okNiQ
p1ZRg8UPOD8ZxLYgK6yVhTPkX2EhUShBohpI5eTGtBPvX9hC9Q/ugWL3JbJ0aPIi6arCsQmjirYh
ZCNXYO9gHW3XWJEWfAQEioArIF0kNuBs5+uqwOBKwrGGLbYxlNsJdIqMK3TqVvZPWQgtZ4aEM1ep
Y2NkHIa6fJ9Gt1O14epvYnkctXwTsp3FHq1BmbyU5c5iXremDjWfq/OSAdgiNbAP4tbFfJZYwi10
OwvxUCycQB9cCSRGbWw4AzJUxXwsWOWAxSHVV5x1cW9PbAr3qopoSnINNict8+3EV3LIQqk3emut
HPS1xQlBpQJWNKk4iM1UNaGYTMOiRtqlnwrka1utd2LZj6336046//grG6oJgBtQbI1gOsXiChOl
8JuWuZP2c2IaCnAOT5rdP7d2+uidj+dJKBu53Dfo9qAoV8aeOtZgZz9IKMCnNffrbqC8WiNDB7Dl
YoXzWxQvKZRFQeajCp9vSlvwaHVQyZBApjBs+qwK3qaQddw3ysa0/AF8tRj0qyRb2oxpZu8xnY2J
/bSJlBcFaFffgv4IlDYCqIBAXMn6KkqFfHSNFNxIsRHuxmw0fZ6b8ZMVDpXHWZlBHWqa+MYs6upe
lixjb4xEeyuGutmUdqWlVG+rIHBKfZR/xryNfxpKYgIiXEnGKyr4xTz3XhCZEs7r3q2ztBnBvGP1
6sYYJO1xSJPOvkvtokxcSNC0UO4xOQfZgtpX/c4Oc9CZ5GlivZHOkgpMmJO+8UBZO3XA0+f2H6i5
G8O2DfUQQvWBpKmePcoK3zSpnJjOyFA6dxqFof1d9DVoU8MaE907ydR668fMJgke/1jhfKcFOSRI
457l6Y1sShm2rwsh1JerfJNEmt3eBXEWtjsjq8NtaxsjTNg8f49AonGHmZtKA5sjM3W/sMBwOxFr
DDD/I6HljtGU/jbXrSAB91+YpU6WZ9zc5KoWeAFposgphtA8JGVtlg7qHahb86BHqq/jYkkdO9PG
3+0k62iuV8aob6oeion30RCAEn1M5HZwNZDIg9pQGrPHcrCNO0IqHnu8KNNbMkoBWKejjIMVpral
nhqxVrz3qh5XN41dDbozTpPiMzaqH6ihGdZDBqKJxm+jBD9YZ6z1tEkmxE8yGZWmNo2qO3PSiu5p
KnnZObldFbVnm7nNdm3Vyh+y0o0bOYhAfaRDiQdF7CYxoUqfNNZ7pIUmCDQwRb6RJzaiBQwY+DO6
PXHtJHnZPvRDhbGdrjTiJ7s1gUoyiVR8DpU+/O4jo34rx0G+1VDy2NZ6aO5BKJdLtAt7E1T5dm+B
LFY2pp0Nrcen1Gb5D5v3decOQEm4ah7Ve60LkxBDOiZ5rLIcGnw1GSevHUs9oWwI05dSaer7poR+
Dg3sgW2tpLdkysIEtJHF1Ae/9Dzmn2UtMctBf34Ci2MpgzzCbHLIBXPbqL0uwdwN2ulKABaLsfiV
T0m6NRJJfamVztbdzArKP6gXM82BmB3mcqMyn6DENZi/wkgnExRwgvIhbvRq01g6qT0lMs27GpNG
IDVK5SmhfWyjpgPqfWh4FRC2Rp1TDZJflqSQDj0EuCa8GxE9Nbpi8Ac94gltlLi4zfI2GED4lQ2g
9ZdDdAwNPBNuJZ6Osl/gyH4Yo5KGNM17pVqp2l0EZ5QuVN1S8crCKxavuvNwGQxk6LtOkTAT5kjM
mefFIoOA/vLWSh5QLr0enC+u9tkaBAkBC0eUvMj/olgvWBbAmmT/Yjk0CrSf1w18Z6pnl41gYf4F
J+E/iLS2LhP0xY3N9Blvs50/bf+oG+mmeomdj56mzqykiSKlH61wTV9crd9FoL/VrPmSOLHcI8zE
dYbySQEZIfRI+/bIypdkTOhMeJWzbTWsVWzWTAofL8sHlAkJCirh+DMD2gZcJCUOROZXyq/e0h07
WLlcL97/whqF3SXd1PYF+qXQdDxaxFcJ1DTilVzoYo6czEYwN4AqoyWDkVxINAcjMiSjhxHjmWze
ejd9yXbDsAHp367YsG29ve4yykXyJdgT8s260DuZVLDX+8qj8ta/EedH6gTMJfeH4UAOpitvTHfF
6EXKIBgV0hStxSymZcy1MNC/hbXugFp4svd95ySaSQ3IsEoNraETmjJXrle2eOkYzrQmmEaDhB2m
Gc5dVQlTIwWDjETN4LbO7yy20mFf3tG/f1/Ih8K+75Mux9+XRsPR1N6DFpM83WZrwMu1dczn4+TI
1YYa6uPsjmWT0VzZBvIaiuh/OMd/lyJODDYa2ICQB0gURS8zdH/GD9Oh334yIBS+ij3A8z7EUJ7r
lQ1cNStU/eLAjic+wKxNnPHHQ/4lO0hZkJ7vh/fX0c13zxAd1FceB98lBTF4Ah2DewBTdipwA+f7
2clAz6LfLtEJjA03+ifZjBvrtv5q3af7JKPjXYSzELoNTZ7l/RqF62WtZT4SJ9aFAFrbDDiqAEcC
zAQTFNJeMKvQUB540oa8RitH4BIs/G1N/y7IAfUm4hTBsw1RwDlcJ4f6q34hQKdne2OnbECP8cZv
Ggrs3T7FsObayZ+fO+Imm8Dhm0Bzo7ojhjcrmfg0cCyTgyzH0N0K/djk2KiOOu4q3U2CY72GEVlc
LOawEFQx74ZymhBSGYjtukrCYnNISHmyV0AUZVPs9R8ZHQ6jb/n2w7BFRu2t4aGWIsGpYSG2Ghhc
qnsk7uBCPILhYFSeNB1K2/pKDF8KBKdmhICGb4nkk8CMTN5NwJWN/s/1eL2YV5xaEEKaZAYBCTRY
QFm6puSm8rX7ltLwwELXoBZ9Ztti86Du9Pu1c7GwhRjrBLoG2uioKolSGYRXEbgBR4nW7FlBU7sG
mfeO2y/XF7hws8MKLoMZTnapGa0mOXhNGjCOZJpXoAkZNSkgPtFKtrnwnVBBmln8UaIGEbIQsDFb
YapdwXHo7GfbfJCjFSzr9wDe2eFCORocWbqBziZYiG0hI+qVWmdI3CNnz13LCbf2nUqtTeIGfk1b
P96nXrvPHzSIpmH6yZle7oeNfjSQFYK+657dIdbsA087HqdN4ZQ7QkP3eY1Q72KnhZ8479HJpRXN
DBxDkUWOJh3TYZ8anhr80+MAE/iG8zSCjP+Jg7p9CMLHZigivGQOcvZDU1f+/nycxF0GvzwUOtED
wnC0sMtSL4dxPmDYu1W/lOZxaG+GCA8VN4pXDF34/ryQE0PCXoV2gHMRVqACLScKrbbY/Kllntys
uOUFISCBne9cCNPNJjC2QvzIJtSI1bLDglzjhVPTqw6ppx5/VpicQ+9h0x7iG1Cr7SKaHPWH7Ie9
y11kABvpqfTWUBsXZwQ0bxgmAfIbgGw0/oTfouaFnDfFEDmgK2ljt+vXUJwLm3pmQAhleZsoxhjD
gG7eTYEf5bsKKPY1gNeCj6AFC9/D/Dwo03XhqKcBXtp6O1upbzPIshVk2/alA3Y8vnalLpyoU1OG
WGDkdqkqHKYwZ6SVm47d9NZKQra0GrxcVVSFCSaaxUs7KyNt6FoVH0X71CpqFfuA1XTG9KQrLr/0
+U8tzV/vJDwUxEBRyYClEhzNSQE0iLaW5l28PeBhpyYED7MLsDKVlYb98k1CY0aJh6qYx8LNSKiE
uDn9vn65XD7pBIuCy4U2cKAZh8VG8uMXCfLjTu0U+/BQI9XSPnXLWRuguOwiCCYF/wPLEa4IDSa7
m0K6rdA/d/7YDnfktzh39JEquSu54+b6Qhc8EW0D+DuQ30DhiZ3kdoAqk8b0yMlRTUmfNcNLmhXc
zuVsvSbDxqxBAFfUEbXOHUSVjKkvuBE5KNseQ2pS68a8y39wiuqun3wZLsQsnZamh+L4pXoDPQIa
TK1jTn8NNPy4vt7LF4PwYwRvhRQk09vSjDBqjLIkBaeTNtLWnQ6aE320XuAXlNdO6QYOoUZJg5X7
fiGUne2F4MkAEgdWG2AvMvUP5idROqN18qNka7D0S0iCsE7BgZO0JDWbYGj0VJpTdmx84mVPpZP/
aLfKdto8947mZ1T1NLc92hv7ptuiU7bCSbq4XBXynnglIZM3hXvXsga7NCsbfQbJTVQnQepp3U1s
JT4sRCBABzAjgVYGAXmDYKWLVRIbE/hEwKGsSE9x/rziNAvB9MzA/ANOQlwTApEVtzDQfjIEOVB1
7uJ96Fm76GM6ynf6JnRAfO3ZO2W3YnnpfJ4u7eLsQNG07mGZeWVG+zftq9tMdwyESI5+K/2sDyzG
vb6Wwa9tqHBIetIV0ECC1Sr1WX7fVl/Xl3XpFsDwAecJHwXs4yLdi6PBVlkTApmfkHZrB+1xbor4
fVAF1JJay79u7nITUTGeQcZwwJmiRagS9HnS2FaN2Z2guJ+AMKkfurXC5kJcgQ3wwCCTV7+n0s5d
xGxrqeplVFmMn/wOAxT1pveRwvfbcGPaDjqInje4I02c3F1r5y3bxlsIoFLNhC6icHOA7o8rsYUK
brpNOsofCx/Mzw74152odSSndu0/k+FMt6HPJ8r2qxxHi/v7175YcpKTuFI1DvudEzyYO6PBbWm5
k1NuBm83zTLTivN4/ZNeFghQjwec6z9rFlFmMUfBLtLmqlZJkx2qjjfmm1TSD8wbf3Is3o087gWv
1e1ageByWHaGgSCgYRpdA0ekWIusSNlV1hhCtTR+NQNHjnd1v+UhVF1wj0n3fZe6NcjrDPDks5Xb
+vJRj1XjtgY/FjIeXNhCOJDHHg2gKQLZ20GFenruQe3EwwWGgjpVN8lX+GTe9lDNoqbLPzunW2Nx
X7jLz3+AEBli28jVwMQPAHWHL20nDMEdrK/28Pbb8scb7oZ7vscgmYdxm5IW+/RJAzzYkW+OLdQY
AwqszkrsXwwlJzsiXKh4ivHJTmLUOEbPYCVoAfwYGXsorby4Lq8AQOZNMlNCIplG7/z8fLNsgqxB
F4DAht8pEA9ktT9U9x1hfjX8uu7b83E9f6zCFEjTDcBCMXAiiq6ltQ5AtQZTkF6wH1KQBT0MGdtP
Y9psoREcO2QcPlQ28n2KHuJ125eRHzEET0sTemKgQDQEB4McNpcaC9sJ8W0nMAuPKSurmxMPcXVQ
KoORmawcYwjnGxkmtZEVRgLIn955poQUzGz30C97bc3R6YHmMtHx/ReLQvsOBxcJKJZ2bjJRIeNe
taiHx/V9YlW0XZscWTyXc4PwPxaEY5FlUwVhFViIVMRdjKBi91p3+DVB5b7NvYaOfkJf0ifUpEPn
twxMx8oSl3wGIC4kQfMNoH1T7pxkKOCDllKM76CJFyObndNp7S68B3HiSgRaeKXAQU4MCSuttSTL
SAxD+mN2AMQAKoQAq+3jXe68kk/iWzZdUwD6xkxeuMyJTeHspXkx6cyATYyRPck3sqO9d9jPP9Zd
7DSgBcs/1qSmlrYTpQwZU0kzS6DoMb1J8uSbEEGvwXmdgHrW5fY9hpEgsli2A3r67nUXvcSNzmT5
5Ls8ZYOpTiyi6BJvcjOFrqPUMzqaSGXvZdONe9CrMDcq3U6vfLN9gQqxd93y7PxnmysYFh4KpKtl
SYf2utN2G5LsefaHR2tIvIszL9gQEpRWHUughmDDJnSY3oZ8l08bC9TejUn8yVh5dFx8vHNr34f1
5CzoYxN3PYe13PKkzos7Vy5+S0GymwiGju09X0NuXrDaok9x+vG+//3EYmVVUhw3+HjZDigZcpPj
SBzave1lNL5lcFWmOj9G/znb9DcDhXjYivdcRG3BPjkPcLo9BVGVYsVS2noh8Edt4V/3kovr79sC
YJQENBIotwtRu+8kFP8IpFet8qWLdqa9b+uXKPNMdWUpa4bmpZ5spc5BPprPGq/V6EeQTeLHApRf
g9sZ/zhzEJYk3ApGP+TRt0y6XH6WmKg1MfFsQkJ3hV5k+dtghASUiiBsEiu1YwK+xcyYtU2hz5Rb
uNXXpoWWT9dfC8IJHuWITJYB75uUhI4xlLbjEne3duhLdEdC3WWDuYJa+ebYuIwaf20KJ9rSo8iu
ZdiMi/o1JWYJ0SLgt2Q7y7cmqzQVGhI5aGvjJB3f404D7J7l9d5A/3KgRSypH4BmsM+OQzW7we11
kAde/dTaKPvRS4kG8Vw84zDF28fbHGNfblIZjVt3rfWVDXLw0o3y+AFMLhoGNdcA8oviAMriNdlF
pMo+rcpOb80+7G+hJhDuYtngL0nb3rJ21tMYSw0zW7Yaf/bWWO2s1Na3k8m0P5FcJw4Z0rx2DEn3
EpU/ypWZb5CRPSIvsrdaSXSvkeL70o7XuL8XHV8FAw2ekCC80oWLFZrUZtMR8HeFyrtW01GKqalS
LT1wcyXiX/atZ88/MSXcp0Yz2JY0A4XB+rQzJJDNW9vKfpe0xFFMIJgrDPx6mbGSQS+FZVTViQ2l
Wg39AsFNAWVNpGIW+R05lOdY5o8FpjvLbtfoxSaCKNaYM5e18us/j1wWuKtVDA6CeEcWIlfR92Y3
zljKgOGEmw+9nqTUqthHAoFIWVmbaFm6Tk/NCfEriExdkjnMpfKctXvMek7atYxo6cSfGhFCl9lY
9lT2MBKWf4qSxqnbZw81YI5ZuSeBsRKSL1+82DZQ++C1iwrDTIdzHpPjbBoqDkU1x0ihKxr8Gixa
NbarQsJyeOoklbKW2iDmt8eWBsrH9e+3uKGQEJqto1wktu4ySasSq2zBOU1+Y2TXiaEXW6+Es8X9
PLEhfLQ619Um5Q0+WoT2wrQZQuKaCdKGd9L91tbARssrgp42CkbQahbHvi01LUN9wEkvVJXKkelp
H1wvV5KgpWsHvNP/MSJOAKcD+IqlWTe5LtlLVABP3Njev/kyf00IZTWjmqSik7AOVsUQNEK/f2wd
o/993cpSXEQBGWSo+lwtFJ3PVls7jqEj5fTKSwu+QyOBCyQuxDOo2a8pVy06wokxIQirrTqRMoUx
u38MjHsFUp+D/mFlpaubu6hdETNccgQEfBtyfLIKdl5hA4OuqMxA6ZijkmoTmkApcd0r0pUDNP9m
8ao+tSIkh9CF10ud4QCV9jFIWyQ6m5QAHbVi5n+8YP6bEogeNwaT2RgMKUERelK1QV2G5knn6Opb
LVNbOkzlszl6dr8WDJd2cc6u/i/BEommijECXBm81U4RTJj5liCAbDjpGiJpzYqwi5KZFdAhx+2F
OhN4CqCV6EfBn+uuvryFKGvOotSIZWLTNqxtLS1GGOmSx3DayMPzpG9A6IJZ800e+xL7aKJnyCFc
N7vk9CDy/K9Vwek1CTLuDYfVgP2K65dYSVyt30v9Tk0fUz1fsba4kSfWhOQjM2NdA6kn3irSe6x+
apjKmlYznPnkiD5/uqR5ySeviJGXSRjYMJJUD0F3R+wjx+xeB9aQyGUhqrOlM0BHufrHVUIhs5oX
f2K3imyUglpkVmYTbCbOnTyOjt0QHhtz/GWy3L/+5ZZSqtOjLeQ23cCnUZtwtDEHvM3Ajcr6jjaq
5VcpJCmgi1PwO1n5x3xrWOSpVeG2tNMgBPHBbJW8290XaW+I/XR9YWsxS9jH2ER/iCgw0bUcME57
jGhlYZy80PZM+XHd1pJD4hIGCwg4ySD3LjhkYWKaodd65gyIvrJi3Qya/t7Ea0XIxSWh+/R95QOR
IZip2jIZlQ5mdLzXHG7Z912lfalhuck531xf0vy3BPdHnZrM9wrOki2iJ5sk1uoibRpHt7Z3pKmc
oT+q8RqlwEKKcWZFiBvFqJXQM2SNkzXbampps5aWLbg3DEBzZp5zJxjhOT9NI0A/4NGCAR2YchTk
6KRgAhYTQw1EjwPpM2JobFvByljEQjjEND8GRhVQMNmy2N+xgwgo7aZtnHqewsJQDje0BxO8Uklx
aA+Vnjxc/1gLjnFmT4xVoa6AVRn2pN5XO5qwcpvlu4mlK+u6LN1ihuV0YcKbvYgMI2MRDCn1DtN7
OnFaY5MyL7VfwG1BoCiUpVuebPQJw7gdAPDa2tT2wlE7/QVioxAPI32oCH7BON5m0FYn1jYttte3
c+l1e2ZEyKrysMPraP5+qTR6AehitMSmMWcHBsnb1Ey8DtEkUobHEk+elcvtfxgHCwTA2gTM3MKZ
SEG7DUacrnFUJCN6CZV0y8/i10J7ZOhOQjIJwH2aSCtmFw/KTO7xf1aF2CJVGQFhXN+Ar8cH6WpB
HDwOfUxhhCWt8tRP15qgyx/yr0HBZ4dALXJpwjIbdltbdzZ3ar7ygFncSvQa0LMH3bKNvoZw+jUz
qMBHCHcF9uLI7YhjrmTErKOi5qjGFxXFODvY4COSUF2bQDmrlepKzWIhxM0PD6jAAfsOxiHhNzAT
URSQQQaqWem3VdVuyECHdt1hl2wAzglFWLTu0VMW/LVLe9aOtoHMsoKGnjLqvm6ujYgvfS+oVILj
EwInoByf//0kL8mNdpTSYWrASjEimSQOmY5R+ev6QpZunVMjgu9LGbg/p35snKIOHZ6+gcNZDlzb
dIZmc93SZfd/5kw7WY/wXVrZbpogw3oM7oWGw0Fjrr9G1SNvNzaHSmDlZeltlH2o8mYC7TjaVCqN
Y5eY79d/yFLsPv0dwjloY0u2AEJH7MZsYKW+FPLoIvcEWvwfE9nMK8a0I17ABNw6YhkkhciUHtUE
K1Yxagu6Y2iPVaV/fTmXUzyCldlXT/wksqso0zJYSfTcVZjLxw9LBm3PPqo3gb7vzdwPyCFObxXT
4d27nn4F0weLVn7GvGti+nK6VsFbx0qWh7ZTEERjzxzxOUunQx+ujTBn1qD+ujYztXg6INGFURNN
MQBXO181JKqCTDJhb5rsys2YjuaUSX7prb72irxU0pg3GI879L1ngUGRhSZL6iitImwwJobc2uMu
xEbpCOmo9AgVux26qYB0xDddQrOvZjv68SF5/VN5+R05xq6ywaX8iibzQd6uwU+X9+C/P0xUmEdN
GKqSA35YbT2mQUTVaZeqK/WOpQABohEQJc0zG2DVPt/nSQWtQFaojZM3L7WMGJFs2/FGnzyFrKn2
LQRVqLj+NSXEoni0FT6pWE7LPBlNl5Ss9TTXLAghCCJm2ZBOsFDmI2UKOK7XWmGLN+DpIoToknCe
x1oPE3Gy05t9pHlD/iuSt4nmddJNwA4KX2lWLXkBePjRzAStmYWK7/kX6poiHxNl9gLNly2vjg/2
molLrASOADCaqOYBZWJekuhpEV5ACbwAILkb5rONbbvsM95gSrDzK5oDehtQtFFzk7Jt6UkrecVS
yD41L3iGVOZgnZqXGFeNIyNOI8M3tZt4+jd28GYBzTWgYhfE+5YxyNBSwzJHfhcbrpZ8GOWdTh6v
R+zFD3ZiRQjYMpEGzDPASpLI1JC2Rlg5rFuJx5doeHwycHKqgJxhTgn//9wtBpJ1Zl+i32Bb+VGS
Nw3mw62XIHzpJqrq5T6173PY1zCWl3n22klbMo/5K5SyMVD2PWhybj4bjTBSypE5hN8xiJBy88GM
XnX+SYonqabR5DLjxsKhUO8w3319gxfuIvB2olSPKxfdB5HfWwYVLARogKPUI4tOsTdNGm2sry72
GAdXxhpUdcE7z8wJR96IxlyOpxm2OSR+IFm3qsRp0yOn1/n2+sq+Q7pwzRKMtkHOBGBcIM+Fay+y
tL4J7Kx1hpuSRv7gBG4Jig+aut1NCQECYHtK78Nya6r/6J2Imk6C8bJPsHodVCD0zfdmxc+W9vrk
B4l3kASKkgF8Qhhz6xwS/xnNyEWoizAq3Ye3VTP+iwcxNmDGbAHAAY4Hwa37UC81s4A9RYGOm+Tk
motVf7K3aAumu3ewVpcmTceVN8Wl6hpgYqdmhTNLmh4tAQazL7nHZRrWtNuUDnBTO+0+Pkxb8LZh
TptT27N/ovSLOQh794ttQV2v0tBnH8dyclt/dALvukMsZX/4YcD9gegCHi9W0sM2ltGrxA8LniW/
OoRu+wntBssNDqGnNLSC+CLu7l2ycsQWbtIzs+T8eAdhJimTCrMhA2mr2lPr9frCLql3v3f878KE
D63Kg97XJizwz95Vt5oXH8tj8saeYyd41NF3oeGj9lYhDQMGwb2JvJR+/X/+BOGj51Wqh1mYt5g7
YbTz2g/loLnl831++/le3eqb4TUAvO0XhpkwwD3urRWnW4IonW2ykHvZJAzRW8UWSNtbfpd/gTFv
qxtba/f5Vm6gJhwUVPqpPVqP9sZ8GOnv68tferCdmZ/j3snDgjcAD2kxlq/f3VmOsek/FJfTkoYP
n4oDWS9PdRpOV2bgLoGD83c3MRSC/+AdL0Y4G7DSKgfZldMFHqt8HSxKjQpaJMNFY1Rub6XwBi0p
OQEfvgPWKUDG15pvi3eXas7aGtDckgF+OF/4WJmVYQ7Y96nFo1TFmJOsUQRlR6s3qrorbZBZ0LAD
NKg4TtaxWns3Ll0oKkj4sX4djN9idUHiZCq1DvYHfW8lbpjswEuJevDL9Q+8ZkY4wwPkxgiT8X0D
CSGsLg+Ypf6UmuiH0gYrOSpZeEYQQG0hmQ45Ql2ThYJJVEStos++ZN8FQNlGm+DB8rIdf7KelI26
7ff8h3RbfD3qv1Gv8XGV+AyTF9xhr2unajlinvwUYdlNwswhlLC76Yhj2+PtiCdd4mN2L4FB3mCI
rN/I/nRj7q7v99LbYK4WzSq6UIfBo//cr/ioyJGiJdiEdnRAdbaRiO20DT4tzyfwU493KLD+alvV
I2xtUnYpYKM0Dg1UHC3oWguvhExq1LoecaxICCXyP33w4/ri5t8uJibzHM1MZwg+HREyJ4+6PYTz
BUmiEXoqYVWaGF1RwiyBNli4prOz5E6n1oSUKwlrNtYc1rK23RWN4bdQ6hit3kljjY7RSsVoce/m
sVy8sjCaK3abmKmEQzeULUJO7KLVe+BytvLyWCr0Q9FcNb/J/eYK6rlvhEkJHna1ap2yHEHEWtIp
AB6vsbw0KPd9UdwEQ0glLd6ajUYn1jmlkqFIB/5lXV87rEuBAcBHKEUiBJkXPRzS52Dg65rWKSTL
q3jraHawz8dswwO+VTLiQ/HNN4dHpTScXFY3WTfuCqLQ2oL8oZ4cMCDhRFK567oBUfxnUvxK0dTS
u8op0ux2jK0Beh9gtQHo9boTLp4wcGUjPwbTLG4Q4YSlGomkUMYvV+o3czgoNiXte2Vtuuherygv
9oa8Nl6zhLQipzbn3Ty5Jo0A6pMyg80Q4hsxECGFKjnh4OWq5MvlHbdvlSyjdgcUm9/9i7LbmXHB
baIsIDwZYbwbpOeWJTeG9cSgfJZkOUhtaqqNHytbvHT0TpcrHr3C0hlv5+VCmcdCDSUq3lMU/AzN
NUKDDrWrNlsZzLeqhmctdIDlTSw5RfZnGPem/Wfl18xZoBh2Tn+N8B5C/yQLZY5fYybMtfmhBbIt
1V3CvSlIPTO4r4s3Wcppkb7W2R/Jelyxf8Gzg2wFMt1QkkIdEk3b+fedfHw9BWdgRDrsP3lqkA1p
0Qtet4TsdIM2pm+nwKSt9XCXnlynNoW0VIsVpeJa3zose4x634pvRsmg9swyXNEyXIlMC9/bBvUv
sdGgm/UIhSOF0ZyoMGXAMnIwHEP35bFuLCfWM2rFP/tqreE5fy/he55ZEw5TEyiNAdoPVC2KEE5z
mzdOEJhuafxIB4bhvFtNXbmVly2iNgxNlRlPI6wP8EitSBlySzPOPNaglKW9JuAY73L1cei+siB0
+nQNv7AU7iGThoQK0RV9MrFNnmhJ3xrgKYRKocP0I8EwOSEF1RpPHnYk8yQwAGkScC+/dAzlNemu
XqNXWbjUzn6B4EXROKhSaGOnVbN8A+VwtbNb0qxcJYvOc7JMYXO1eJDCcoZNQo1mF4axY+gPjRE7
6MD4rfYvQFFYEtplNkTx5rB4fhjNpDVzPuFT2rHsmWDTtOJXJY6f2hKDjgm8VqlWnGf+/Rfu+tei
KPONtE1J+m5GbALPW5FsG7DQSbN/URnHwoDfgeQpnkZiciCBv3CALiPwV3iS0UqafsrySiNwIaic
mRDCekDUaiAz9lROii0KilAr82fYQRG6PML4ovR2PXIuegb0biA3YczT5ELgVHkM0GZZY0mQMJJU
nwV3TQz1NEctRve6qeXDdmJLcPUeUrkNG2DLnEr5fmyrWzs2HrrJBp8u0NEqkR6JBoYSBZVYyiEO
eB+g3uPVenTTZXly11r5Kj3BwsVlWye/STgZdl9BaDnGbwry5EUt2c9cro5Zln4Gw0uOxlkaBO4g
BRs9TaDCAnL+IPwkRrh2lyykemc/Q4i3JQY6E2uGibPi2Nv6jcI01PFfzG57/Rss29EBzbFREb6Y
j51YUaK/Aztx6FhgugzTXYlhq1V03fdRuDiR9l9DwrfW9J7Haod97a1POeo2xtiiJBqYz2FUbNXs
3bCtLXQYqTq2bs5eGenvO91+rbDDSpEek1F2Y/v/kfZdTXbqTNe/iCpAJN2SdpicPXOjchQZRBLw
69+FvzrHe9h8mzp+qnzlsadRarW6V6+Vb7iJ1cN18lGLxS5R+B7UCB+lmq5uX4M4O26cXW6/ssYK
ASx3L0/2qlc6MbdYVEVROqXWMdndiNx36w+9XwJPc9nI+opiNQG/Q1/Dsuwk1aGohwRwP1F5kV2F
rCxcE+CrVNu4Q9Yn74+h+ecnIVaZWKwfkwZA/+KHYUJXMX7onNAs/G78TpjcWKqtYS3ukFqCFhzw
bhwIQvBydVUIEShafUvVDa80/6LzjfrvsJZXR5mj59nMAVuP4vcGWfNM9XPoSLTmm4h820mvBrm7
vGJrqTVcjYhXHYQeYGGYffLJTKYMyMXf4P8pH6DsOLgaYABFXIGOr7xNyeApVhU65o+u+2UWP/UU
VBiQt1YL6ltdvvExa3v09FsWqzqB3Dotctw3jQT/VI26uy8FAbNPHG2RXa0t6ampxZJWZpk5iQFT
qeSHDExnPO4OyZRDilP3Lk/xxqiWbaxjVw36AGi2Z2rKTSmQ8Sf63rIfLltZvdBORrTsXcWuyUqb
wQwDWX0XG29KiS4Lsw0UTtwM8jWpBiSbtHaDjVpmnwR2jHobOL5i6QSXv2XtdMKrg34NLH1IlS4S
e44qO0WY2MYNl9BErF2rtb2GmhDq+QZy/SdZTFt31lroAHYiIBIcZNLIsgVDIkqpIwfelIzkhdag
L25KcBM0tBC+IProc65tHNb1df1jUv98csBxA2x6BpO2I2yPK5MT1LEc3Kg3NwpcZ5sVKWfQ3lig
A0ABFxxfny3VHQj++2lIvR6pfQFh1DIwVOFpW+t2ngadDSG548woNqAC5yGfOAMuYxV4RxjSgMzV
LDxgBzSGRu7ErxkJI+ULZy9NEQ7Fm27vBgvMKVfKEDjWhh8438uL75gn5OQ72nSgasfwHVYCIiGd
hRkN7fweJWOjAk4RRY5rSErkWiAKVJkAblA26L3OdvDiAxZesZkAxRx1fIChRUjFghHGVDW3MGOQ
oahpkHMW1GghvXxszvbwwujC/TFSdWYiYbQdoiCBHAP6K7MoVPq9Mrz/hSkk3meGCbC5LRE8DaMd
1B80qEkopafwXQVOsRq4ut5nW2n+s2MyjwqOyVKRFdHgFD6vpZOWtsFrPYVO1d3UHvL+bdrSN1s3
QeYTos40+AsTiWr0hdCn1IugujIO/qj9yviXyzN2ntL7PY4/RhbHPaojNtXWmHpqY6tQd2ZqEyiE
d1/yHmAJC7fJnqeT+lQMWRJmVTVnGse8DGzZFMc0i82totgctX4KFhYftHgtIcU0VbGhYtRocoRe
RIQo3fFNdmWj5y16oOAzoiG0r33LvolB865tfcDZc+X3B4DQEbU5AyxKi2nX29SY7BwfgDyb12pe
rgTEOFjqjYkeNTMGiZJPAWWW3iC+G1tkpedp3YX1xXooozGao8AWLtVdBElhm7l6/M0ZfSnfVIC1
67CpN0a8vs/+DHgx41Smoi9qDJiwjyx9HKub3Ph1eZut+gC0jf8zp4unSinUSatmE1P8odbfkcfL
nbt+2vX2FtPZ1mDmn5/4WCMvkXApMX8kGW/L7kOhaqhHxcYlueZIUR0BezTKBhSiVp+tyDo1ahop
WKXqitdhrt3F45cu7tzOvJJs495YG9KpscXkaZlpDb0GYxKi7RZ/SIzRr/tvl1do7TI+NbKYN4Z9
h7sYRmw4Gx1KPlaYIYpStxQvziNzbHAEMr+hwkDN/2aLO1kgpy34NDZwnBXyxuX3oZfgp899Uwtq
oQdO9JQR1ddKiABCsKz2R3IXDV/rLWHv1eH++Ypl9Ip8Rx8rFb6iSK5z+XUwjyR7YsrGNlmzMvcH
OLgnwJ6zJJOiFJ7TSkuQLU23RupT5xZyvBCvvrx0a/sDQQ0akdAEMDOYft6MVtVHjUTKGnHpAPbH
90YBC32yAY49Z+zEukFFyrBncWgMZbFBRqklKnKoEJhXlcTrMpEZLslKtMjoQpYuTh2ad6EAUAc8
hfax40wVoAtyLG8Gy24AlnYyR/yUCtDj4OEtOYQYpiTqfIdn+k8wE0KaqGZ80IPSLFQRNuNYVoHh
QNjwuu/JoO6y3BxwH9RGZUD1vOBbr9S1xQLAGAlqgpLDWfY/Q1lP6WLQBApN9wsW5Jo7GI7bjRtV
hvm4Li+4Wep1bnzTEF8tgrCq0ohQbEykqDkQpYn9K6vMrU6fVSNA90PEEJbOaAlYZ0QKJPkQapbN
VcyhmV5EG9fG6nxBUQaC08CPGsu3idVHnZgmcLHFrZ76w/BRA4RlDSZaDMRWXnNtOMi9AGQ553qA
FPm8xZkqSzGiRwRAhtx1yoc+22ABXjWgaUCiUMg6IKn+2QCYXMAol83Eci3yVngzt98vH9J1A9DC
RW8qfMGSEJLyZODUADPhJO0fNFM9p45G97KN8wZtnFHAeQGNdvDWsZYlurLWc1EneCAODdtpcUB1
vCPAy2z5xHyFuJcvlGuQVaPdfcPy+uj+GJ5/fuLU+4qjsSZLIekiiq+gNPEMrm8cm7Xtdjq2hf/R
mszJAcyGqLD+DkixT4ZAccwQSnGXJ/EsWTXP4ZwxMiCljvB+sRMYFK8hKZJnXm1D2iwCXeeMWpFv
EEG8pwO6eYwiu1ZReL1sdnV4BnwrECXYI8vkQo5valkPs+DQBCu6IH6a2N+yEk07yo/Lplbvi1lL
dQa5G+jo+7xYIjJ0oJXh6BRBb2Wse5ok1y1Pg8tm1kbknJhZvPuyxujKFkBSb2Skd4lEtzl4mGLK
75Iu2/9vthZXoJGC2wrMdOAXLN6d7KpIb7Lqtiu2HktnJfD5DgT6FVq7kKOF3NPnmeN5PDbkN4uu
mfzsmsQTagfJ3cjt0KqZR/U91KH9UnyLIQh6eYDrRxt3+0zBZ1mgv/xsWmV5XlilwAgr4lns2i7v
Rus2ig86+VmKvWk+KPqz3W/M6/xbl3cV+D+AMAGQzcBL97NVIy5HBHLYlVYd3etAARc/xLBrnHRn
yPDyCFddCMQp4N5nfYPluSuNPrKFDlOiJSgUazUQxZt4gi0ji9dVotoF9j6MxDJ9lUx9tsGFd3kc
q1OGuwqYzjm+XKKUldGmw6TgJhmV7qfg8aGS4K436N6RH6LuN2ZtPkRnC3RibTEgouJphXopuI21
CYG02gVIdLlcfnUi5Y319FYz3y6PbzWLhUYDcHmi8QA6Oos9YdpEyWMFJsuoepDILWtV/GKDeA/d
hdAUyXyz0Py2qCqXkS+Ejr7eGX7nVIFdb3U/rM/1n0+ZZ+fk2mF9go4tgWuHmtITCpzLbQtlSmSH
sy2g6spEQxNDQ6oSN4N2Bj5van0SOcPO4YMDialdYvuRiXx37nPnQ9mCMG5ZWyxr3DltP+UFzl3K
XGt6EfzLwHWXpngy0aO11ZS+4qrR6zRTjwOIhsBh4deaqjYnXXa4vk17h2xLp/ww20dnEhuX3Mrd
CilhSBXhWgDHxBIKYgwgp4OCKJjAzS9F/QxFW1M5FgaAdo1bo1m6q/5rQW2mZUWGDnQJGBnu1c8b
xMk7FeST8JrZdA/dhKgYrvTg0CVB3zYb2eyVvQi8AvKOgBNSEDEvUgKqYtVcBY0v+pucqwFxhTuA
ajsyUVZiqX1vGfHGlbByjcMgUJTQRQfh97ItdOLlwFIFd14i9V2nOG6LRLLEObt83tf2xokZOt+J
J2esbvTKbGczDM+ipLlBrZVVejjoG55s7YYDryD4bE3w2qJreRF4CWp2bTXNzdBVrXsUuOXUbQtd
XI2Z8aAMTfzgxCP5zoSFWhNEf8MosboIMDSrEBtTu5aFAx0f1MHwggJyaSkMoUSOnrcOYKdTcl0B
AW9KIOTZHLu7BMTiKhwasthUfL0812vH/tTsfH2dzHUECMbQRzri90F5ECUOYmS9lpGzU+h0L+zE
lUX5F0fy1ORi1gEYhGI5OuhAHP4Rqx9SD7MJRcruaKoep40baxtzuzXGhWubGibi0oLBEhJsXfYm
ppccvUN6Cd3o/EOL9pen9LzDYXYBJ0s5H6OTOTXZwEhTkMyr9J8DtL77nW4cOL226cE27mj70uUh
pIJdMzlItvFEXvUJUB2d1R/p3B/42XYn26nkM3q5hYSt0uxbG8hFx1N77spmo7azPlDkFIBIB4gR
uODPxlIOOW0lxsQSq1K9FiifQEISOmhzAxA/jX03eFIFaST1I1r4nxQQVfjSbi2PiIziEodu1eWp
Xxs9YOTg4wXXFZ7WC+dLZSUSszAw88wJbLO6MpJd0kCbPd0JECxfNqbP+2YRCdkn1pYZvTIhvK0A
1gSO667T0C4kanSutQ9wXhBhMHyZJ35R6zcigpqvr3sQgoifoecGJ63kjypoT+4HKBhpycaHrYSc
+K65+oj0GfBzi3tBIY2ClBpmYUA1KhXVHa6GjYlec9FoywTECvkFMGEutjgYryKwDszeKo3t1B+B
9AKluw10ZT2JOIwH2j5dnu01i+h/AHAeXdJIySz2Wi9Qp3AKBotxndx1vEGeTJ3SG9Frsc94uyWh
s2aPgnsEmtq4GjCPn/f2iGJUN6Cl3auKgroaVz6mbDrGmn6XRcy9PLZV5386nfPHnHgMo2tTHWE1
YmqaeKX42ncv1hRIDZXit0G/ySPE8++Xba5uEvgHbAScFWi8fTaZqwpPkxormEk0WubNtWRbrQ5r
U6gDuYD8JrJDYPr6bEJjWjqBgxadFA00DK9sdCHpOyofLg9k9cxjjQCQgCaitlSBdUpSC6uczzwv
7lOiHEUknkYnDnjX3Ua83ri9VufNRnCHpm/As5aMhGrLZTsLbXozDu6qsUp6bU3O6+UxzZN/5llO
jCz2A/hdweTcw4hpDj4FVEhJoKGif71sZX3bzQxvKPZCyWN5WWSIKYsktfDCN/KHWmpeQqsDZAX3
Cqtwso19V9Eraf606V+FO8h62nBU2HzEWfgooLMjymKK+L8jfhu/awDZR7Ue9hEDj0q+y80PWQ47
rv1FaWtmPoZ6LzqcwQe3MIy0ialIoSDZ1ig+6w4TbqLo58bEzs5ouX6nRuZNdHqeh6lRZQQjvUIp
tC0SD/orQWZiqIl0y37YTciQFgl9GGwao4v+x//4AYvTXaLupmQ5PoAreWgUO3t65+zWGHdtw4Ou
ftDVZ4f8QqHyst21w3E67sW+RZ8OcSCHg32blKFCdo41+JctrMVyUJ1BIhG5ABWvrM8zW3ONk6YZ
cfxk4REt0PqXRNkZyr4DpVcWbzEtzB+8XEgkooBbhdC6hjzRZ3PmxODgIrgwTQMKQXpJa3hN8lEq
cXB5XGszd2poEaM2lVlwwCHQl1AVT91UPJPiP3PNISZA9RMXKDSrcegXOz82WEacHtFa1H5xUG8Q
98XfJBFOTcyjPNn3ptpmIv8d2ssX3F52XLh4v3od91pxL7aEc1YX52RAi01OU6qKmGFxxvSo1b2n
2JUrHfSZbgVUW4YW23pQEr3rU8xcwo6a89JnN3XzaEcbMdX8ucu9hjICamRo4p1pUz9P3pBMzmQx
gPR55pSA7b9XldhLXmzcl2s7DU0BOKa4MCFBuNjSLFLNCSrYmeekiXGlgm7Z5a2WvFzez2s5O5DL
A6kwawBBHmOxOGqb2EUHkWQv7pSPTpCdjuYxJVa9EerhcoiuZfONSHBpjHVIOx5wHCmn4l4GnsWN
T1nzxtBFIzMfIHCNS+gEqSyJ/HoOlz+1BrQW+sFNB9R+jdItR/DeKhT4O+HSCljHBCJtYM7b+IL5
9C6WFgV59CNBnXue9MVkRCgAaomDREOOkdZAw0tauRZ0gjrjl50pB4OAnrYAJIB3/YHpkDJ06o1v
ONvD6NdEzuZfkbZFPFu1g9bGBCJtuj0cBg3BpYWX6SMA7Btjnd3Ip7EuDC08dBvrGismGKquyY86
nL7kR+NAbmqIiwZGCI+w1f3w+511weKSRBMweWgwqbCojp7xUe7RcH433vDHfp+5+c3gYTq94kEN
4xcNOnDHauO5dd4V8XnEy0JrkWhMjS3Yjw7KHX3ir9lBvCYghXGeRx5Mezt1C08867fTVhH0zGUs
LM/77sTfalkrh1aLAHJy0PGbvkVFFbZbYj7zgl2a3sW9UbNYJo3E8CYNm7RrXOTnHhvwRJWt+sq1
1s1r6TaSehsbaWPH2ovLZMC4ZlA9lnXXX6vJnrrCAwcOdTvp6ncgPTrqV+BX8snzZcOrkzrLXqOs
jTrH0l1UsknVycCksgxJomRXl69sq+S7OjYwBaCqgeoTXaa/dcF7pZ9tCGr1e2nSn3gq3bXKWO2R
Wwr/YkB/jC3PR09Jigw8jEXk55QflPwXN7bOwFmdct6JJzYWt4odmSgiEtgwlGsG1iDrOrH7oMhJ
WOvHRgum6vtml9vGJNqL3R8lEx01Bps01gu/zpIbsx8NN6WlEiAC7jc82+q+OBni4hzkKisGu0yw
H8lDhN7n3gN9+v+2UostH9EkmmweY6WcbxBDJsiL2nwrPbk6bTO+1wbaYGZA/ew0cPubhoTmi2fS
G0XzJnFTGqA3dgeyZ9nBjJ9thXtcdQlHlvLOyPzEQqP/Vu7w7FKeN8zJV8xfeeK6aEEq5IvwFUN9
UImrR5AJqwM7/RqBjKczUdbzrQjiCFtoza3RL6KsqAYbbNXA7pg86Zanp3uAf30k5i6v5PnbGuPD
8MCirs8El2fA8KlDJpLBjmKgh8LAODQLBWZW+joDhQdozVDK13ylIUdU8S8bn8ew9NgQqEEcqaEZ
CXHP57lFUGyC0A+2U+EcEeuh/Ql0NwP5sEr7wLfu3/Myyu+h/mMOSkafzQ1o2yhHPU29DIJr9s9q
0HzOXKN5rBCM10UNtb4wL+QBsreXx7m2ln/Gidn+bNiK1WbUOQwX4CcQxDrwuA5tnT32gJ9dNnWO
Wp8HCZpGMJVAhvRM5DbrmqErYthywLji9gRCluD6K8zMH63eNashmP++bshtqmV7fKs/ORv1vvWJ
PvmGRQwHwai2AMcm9pSdsOcaymFXuVVASBzaR16hIsmMjvBph3rxeKxivb7Lh3rXQnN8Axj1/5kM
VG1BtwMW6CUTiBZlOciV8CEqxGdY6/fdPrG/K22YmiE33BLPfhCq9HXqDlvua3aBZ3ub0LmyioYL
FMg/r7kgSYzaJDqyIj7eEkUEabaln7K6rUyQFUDi3JhhbZ9N6COlubQEpjn+AO4kJT/onLzZiG/W
rhNkoCjS9Dr6RpaJqEQZiFJW9RxmmMfOKvcROG7lJqPIfCst5wv5fTghCAbMugGfB2NnVaw5CaIo
vYeLHZjzWtig7DBbVGyitrNeRzDneMyR34aq/NI09oMwGIozOXlhrUE2PNOqWwSwDJ1lgKGCQXLh
fvuZVlivc7imJg8YYY+xPe3bSYDesfVTFj8YXR6YQx7w7MvGCV7zihCXwhMM2xb2l8ua5rInKPF6
aXVfW8Muro1vGbhV8vZxgiSIxqOf6LEBU/VLLzu3r97bBDeQrPVDY6aI0XTXou+Xv2k+sMvFwZo4
DmB4+LMsaox2I0Q7YjPHQ3JM+4ecjDtkCV3Ghtuy6EOWbiVe1/b2qcVFzFShxWYcodvjVckkXIJQ
rVGz99gED52yVehd2+GnthYBk6a06AGVsJUikKYS8n3VayU3wpm1VT01sgiZalOJGo3CyAj3myTC
jTlq10cG6ro+uLxaaw+hU1OLDVRmbRcBgZSCeEdHS39AM9eOP1jKfR1PvJF3btVtuPx1k+j4QMIG
nogsbvJEVnHaWxidygQsJV6d6oeRqoD/QbvKAkwgv0uVaQN5f06EisvORgUZqOE5bl+2L2assxQ9
g28ydvGbAfV0vGCvyxu0v3pXSgCizQO9HnwDXHP5TeVPLnv+IjzjMBzjZ/ZF/DA21njN54MxEKEU
QDxI2y82kpLXJjSt4JCJAXZi27mN+Wa8trpZwb9MkVvWcb8sHFNZ5JNpZg3c8YPxqIXlkQc99Qdw
5Zk7HoJ/RLpetnEFrO3deVFRS5rV65cAnrJC2qBsoOFWWPZY3ecjFFj9FF7T9OOsQraZt+Zj06Bp
dSOaWRssWhbRJYJs2Mw89PlSqKscoYTap14+3qUkbNGZKv/mFgUAAXcoKHhmosfPNtR2kEVsytTr
uq/KdMuh00VfrC164NWRoHyEJdMc46x1Djx/Y4arFAfEiZ+6rn9N6sh15BRcPvqrEQ9ahm2UjbBD
8HL6PJqWMsbVAU2LGb0xo8BKr2QRjvWu7u5VMyi1gOCRZF1r/fNlw6vjO7G78NfRoHWRjKbZhxYg
vEoORDyWuRJetrJ2D52ObnHAEh5PPJ8bZiMbvGI1sX/ORvc0NgpPrwo7jKtO80VRfPyNXRANm6hJ
4E5e7BFoPgrStBjdFOdenDvQU7D8cVLuGIhrCk0JLevXZYtrruQ3tfH/s2gs3iqszeOeoPPYIyW4
UpJb2m2VjFZDnFMTi62C150hLA4TjsO8qsPJCiJ+z+VbZXmFvp8VbdkWT97aPTGXcX/L3Ztn9wQz
K7OZEhPbpC8Dx3wHaguCI9InfXsb18OxNXIICo+Hy5O5YXU5mQbu97TvYdUZ7qYKIPt7PXqtlfvG
2NfCE8bGblk7CyeDXDK3UkK7VCEwJ5OnMruKiOH+d8o/3HynNhbnrRzq0uI6bECXF4yQrmkA7xcn
XgGlvDaY/iY1d2pucfBGyF+PQoU5O/qaoS5QDMFm4+E5TAsFGByxWa8H4e+ZVDlJeSugSApPDOxy
HGp6z9919A9+j6eUhrTUiqehdNJbG8yDkzfWXLnLCxU9ITLl8joSWXbVmg4w5Zd3z8pyzphcXTXw
xIKM3GLsTkHjqsXzHRmoA+PHxgaFfv/foTUY/JyJwYsd4QNdQsJqaOKUpEeSUEphXiuO0O95bl6l
Qhv2qdodx16XPmK4mwHQbjdKyukvhjmTaSB+mwVVltnX2ob6d57hrcycJ8e4R/uitlV21Vb892/C
jn9sLFwO6aupoEiXey22appOgdGWLlrl3dQY96wfnvXWBp2GBWyl8FJCvTTvQT2juWky7Ed0kAxE
d1v1w0Y+8PIir7w3Pn3Z4jw5dioYCERSr+bQQXiVHc7QkTe7y1ZWvDo2N+Q5gPsDB/Iy2WZB3AtZ
Crwq9fpXWj9H9cvl3786ijnGmBuJsWUX8VJjqg0bG8TDOQ2EcFsQ8I/Cd4ottcy1I2ESYLkBqoO4
0bJEL/UExzTFC4Owo678FD042zZeFFsm5qk8ybuqaPUHNQZMdGA272MXDc/qVr/plo355yc2oBfc
owsMrxan/CXSIAVPa/X4NyvyZ6bmFTsxUWtO11QSw6hI5ArzzSk/WA7K3q1IeXVnnazIYuWB94u4
ZcJOAXwyeUn6jTtt7feTGYMOKBmiy+WdZpXIDKGlA04QJ3AEpgWh5OWZWotHkLSk0JHAwQBwcjEE
PgnWmuCT9Urrirb7oQmcErrv70akgjFyN0jkCjdQyOfVf3jdU5uzwzpdngjC6T2FnD15opo77kCC
4xrv5Y7eTqObvDbX1Dc2Kgprm47MIEq0GdJzYF5mkbw1yjkRoFxn1g76Y26xVdxeCXisUxtnu05l
atvOwxK+piK56U/5DYtfgOWd9WW3Hjerfn1mewCxO54cSJp9nsaERbbWDHj4dl7vqy9D7PYuimse
VK8ghOXcqaBxV67aMNttsX2uzibaycCPj0wrULefLQNixa0OGvCg9Twa0bEaPpx4I8uwGpdA9utf
G4tNUhap0QH1hLfbznbjPQ/0d3bdhXQXudYj97WN3OP6kMBXMGdD7TMC01yA/SyaMCRHQ7zxXeY3
Y7thAiAazMsiowfEC1rU0SSDRMISEt8mQz2m6FXzMiUWLzM/1DdTTftX0ApUgFMy/SNrCnpgcaLc
2kXSHpNcy4MEcLc9K9XowJO6fTcGpn4VScn2qsanMFFMSKIgVUB2Zc9ZiL6s7qhaUw+ucruYQBAN
VJrFB9z3/WCoFYDoTu1Dt6q7aWMw342NVXlx0+k3zWgrd7VgQwv2hHHaCU3wr3qiZTdW3kEYumqG
ayOJ23sw2nfId0YV0IlpTgfQ3zTc56r+zZlSNDMVRsN00MRU7XPXxTHijR4KIv2E/MUAnoQWbtmx
QNYd2cBpT+j9fW2t1Nhh4uQjghV+0EyhBZThlel2nWPso2oooV85ifo6JmT+MpYcevTm+7roisId
jQhgelrKUFhmHaqFpDn+UT6EzijVa4vl4L5Up4i88GyCYrHVQIwILIoQzGNGNlaukavGtV6pbM8l
BfqnatQGuiOYxFDmGfHNelLeB83KlX3fZbHX2WZPw8Tq410+UetL3kYAsqiq8pwgePqYmMPucAMZ
gaJFpPNiNCVkbtzao+GTjBt9MKqp9kYmnfqZ2Y1HG02mX7qs1n8aZazeSztLgrLWYmQrGHpQfaUo
s7c8taRAE0yZ/SiYORwTND6+JlrfH8pCm7xajvkN/nt3EzlO4bWZTW6YMmo/EUlEB2fQkxs9NoVf
lxN4BwWKjW9U6NaDLDhNQJJek8qtDCeTIcs5B7kdhPcOpd60D2lCBPTNLNp6CSHjUZGF/LD7SA1g
rSk8M2bFTmqGWuM1ZGb3Tsab24yJBJzYdA6g0af+xNO8eCyLySr9pIqqQ1cK8c4NK6Ju3bLoPSkj
C7SIXYPHW6xV9CVJbSVMpqw6sk4lz0VXEUj+yDQGmlOfHtAkXoR5OpqewhT7wbQFO7QagrFdbwAY
EohOMM21ClT9IGmbjv0ua5rhIav6sXeHjLJraSr53mJKt2dxpWiuPYjyW1sk9oPKYkCsrIiZTxyS
zYVf2H32XCbG8KQDDvdBKyDxeUbBaJ9USfFckF58NTPktF29sFrHjdJIvPXgvX0yOzOmblERgp44
I79y5ADUT9cPYVY28lkXo167XKnLX0Mvh0ADjOZZt2Ya7swBVMHN9RJdQnlMoyeSMpDDxGYkIYJE
mmcdopZhyTrEOGqpZoUbsUG+kprLA8vyGlalZV1BQZjdctLiAJeqCfZVaKAforzqr6RM1fexJJoL
vkkDn246LEe3Rmnf5jVSqq6GXXYQLFbgOqw6HXdxNdVHo1bS+zGZQI4NAglxSO2Ih4XZ6QEzp6hG
/tscrhVE9T/AXChfKpt2h9zJgOZmKEHdFUiQFXwE02ZVl/VX7rDoFt6w85U6H7/ZuS7CySAKkhPF
ELmNXSUQZBhHfhX3MfIGdLTYThhJ/jTAXYcQjQOnBAxxaMNUInSIk94YVZk8KmyM9lZETBwHaEi6
jhW1ASfouMzGqQ+B40vfc9oo4OmPuiAfU3s/iwIPrsXN3q/r0UbZSdMbEQKEzkNjtMEQZQjITSaF
EZR9aspdZVk19Zwc3KgggdcaCu3NWLS+HjVZhIxYDUyUWQHmDrFdUgSdHbfEs7mdBpaWZs9OQpCk
L5pBmeDCzBrKJI0xVR5Vm/QX2ggpdwcwWb6KkrJgJHX1bhus3fdRloajkTXvhCvtXpgQc6iVrg1q
u658Mk86mlaqR0ed9NyVRuq4tp2WD7Ng3TVvaXOFPurpoGEnotlMiba6oNeu0tN3yuLmVgR8KDMQ
a4k8EGAYacxX7T/3QCCEPLUxx2InIWQCgcoe7G940zbHpHurKVQ4Hy6HxmvB94mJ35HziQnKCuBj
a5jQjS8ReMW7LYb21XlCbw06nJFPwSp9HgOa49NRzRG/5doxBntIHoPeaivWnoPAZcgxN/D8Y2Sx
GD3JpK22MGI95F/FLb+d9opnQTpS9m7nVV/V/eVZWw3uTw0uVibNTIeD9gUpFQ8aIMX9tL/vr4C7
uie7F+qr11ux6FpMhS42aN8YkEiAys7nWVQdBRSLLQK3MQeeRN47ykNn3nDnbrI2shVblhaPYwHn
ATGl2ZK6M6I9rx3XsB6mdFdSf2MS50Tz2aqZYCJFGQb8T8s+cUiImFafwxR7SO5sLTCBlzi2XqwH
5Md/lg+aj9IfW8t9rmsVE0UCW73mO8btZIT9VhfW6lEC8RiqZ0g1gtPo8xrVA/prNYbiOvjfTVq6
bf43D/4/BpaMzlnRlpYTzSme/qWQoRVdlWxnbek2rB5YIKYgzgUxbSzN52HYalyIppsfePZO8lAR
0CDeytbpa9mk0zfCIidGjGyoZYo3gukCIx3WX9rDnQz4rAKX3Fu+7UVgU/vSHiE7sqt+FVCDoy+G
5u4l0nfBxjacM4PLbXj6LYuzFcXKCCYblng9eZziUAWmSbPfdfqmApaK86VU0HsMjS0SkbXtAmkO
7BQLNcizh23dFVGpzZBUpdmJmZ21rjeO8upT/cTC4ijzrtI5nQGptBs/Ku3H3GNOoWxrEdRV4+80
y+6NdouyYzXXAuV61BCAuTHPtCSapCGNlvxeWt3LgAtDEmLvdC4Efe7ibxtrt+ZCTo0tHL9o7KQb
FBhLHWRw44PZhx1uGFBUxdF+iN+Y8SMRvzaMzptzuWFOjS4OelknKDHlMBrFLtnXP/Ijihee8V31
k2DYFS8b5uYxnJvDwwM8ysCLLvMQYGcWnKFV1dMf6mviZ4dvscdvWtfOXehm3LOwOaDU5dzyu62a
6NoGArjwX8uL2aX1FHE2b9E6C6tD9otfq9/r12Rnb4DpfvP2XhriYkYLmsasjmDIMF36VL6G0y52
c5e7kEX8kd+Yj9E3PP1ueeFat/XLpmLf2p2Hohca+I3fHMaL2kFjQ83AqLCgN+Vje+fcG5Xr7AQy
0B71uIdet/vxSh4s6udvf7O2J5YXftCkUUmjeSuhH8107xAiazvwxtng6HQidwyhJuyDSvBbsusL
b6uDfa2iPyvd/jvuheeLFaLgsod18SrxPtvfababvUq/Oiq7GCKJlwe7OsuzbI6NZPKM5vl8scRN
hG7bGatests4diVE9aqdbG7YlmbZ2g02C8v9Y2jh90CKN9J+hpAr9XNXfyH80G2xf64571MTi0sy
Ediu8exaJ/sw5IDHaOS/4+AtgDlQtSRgsUDH/+fZKikyePoMtqXySo47G8K/5ka6eO0SPinLLTsw
tCZv1P8j7cp23NaV7RcJ0EzpVZJnu91z0nkRujuJ5nnW19/FXOxEpgkTycFGsB8MdKnIYrFYw1pK
j8IU4OaPg5XuW5AMKUUEFF/Vu733PFFAEcDMJZoO7Kv2paKcrTAY0DsShrmToZnInJy0WCmx6DLn
+ealIGbvgZJa61lLBTVteUTeLtnnyButSNs096Qmvlv34C/uTfPbKCuNZ87GOjUjze30SHQV8gwe
1bhfgSdasli08rTV5mIGDYVLkrUM9HslfAzkQwtUn1ERJJJ59rgUxfiRvFQr+HGIogM7kfYwYIb8
9g7yJZjoNsYdZGKE9tIetTTNSEyz4W2zKYs7rRc8RLkWggr1f3+fvWtyTC7WI/5+lX+PO5DS5khI
2WSlRaXAFnnDcignIOKigC06oNMuVYEhomejhiirN4EVZSBQkNZGkDkl0oLtTNDLTRw1AHxCUoDw
b7qbrGFHKTFrPCdjLUN2SQbThb3tlLvOt5FbFKwF795dfiBjxG1fdHNH16KTvljmfWjus3AVFgDp
21flVhN1WHKXfrEejDNDWhf3UIQiRIKGjyZqHbOcXLXYBsjB3TYinmdeKka/ZJFtyO0YgK8TFIsx
EaG9tNKdLAs8ANdOAb4LblE0lcNzXooYpNxAGQkNhbF6DBMFRXdhdxN/vf6IYEx1AtQG8sxYrw7T
JW6Yud1dvg5WZFV55rnbSV7+M3runiyBu+YmHSiu8H+qMVdCP5NQKuk+5ZET3bX3quQgP+58l48q
xdDBIykR7BfXg/2RyMKQRXlqF2jPRMsfppbT5rkh6zz9mjZHKRONlnELfQvt2EZwf/DbJLRhG+lu
PmoHzUMa9M52y1W0az7lT9Uhx2lrIDJ7nAUlK4HJ2Izz9G2zHiowECCeL7dFHB0BHLT9F8P/vXVs
7NNo6jTGPhbSNrtNoQ1IEOdOSlKB8Yv2i3EcVZ/UuuJjDadRQnOLQ0BpUiWe3j8Ncer9byoxXmMq
ZRWouVg1tQUza/GSmeBotQTrdg1cj7zN0ioYj4GpW72RkZZ3k1f7qD8ACmbtY5R6eGsPYHLZ94+T
IzIHvvf9s1eMB/FlJSJ2g70K4q2M+Z26OU3DqTKReANgibIBEertleQLRFs9AiNTUVmXpXRmNBpp
h2Dy63CH5qRjcj/vNTf6clsMN9zHOC+eOAAlAJ4us2NlPCWDrkMOiY5RtvfHM3irUFb4AkjIDtV0
3dEVF61yDhqMBI6E/mn2gYc5H/R/AQnJuhq4zMc5QQ0JosNmn3ehK6MYF4owKriV56UUxlj6mCRG
SKU0KzRZPRnOvI725Ze8XAFBuj5Mu+opfpEGB93tu9trK9KPsZlez0GRS28d29rEZFNnDeZF/8VN
LdaQuXaqPJqN2YCMMQN1rQnn3wmONNcRLiQwF0wwlGUkSZCAbXR8sPn0oomvX5Pj14ZA4Yco3j86
Ky6v58y31TlvRzQ8uMMmegRu7bpy5635ugbOsdufzK/ROsSlZq2b48vkNFtBGHtNS0UdCjoT/vsA
xkZGI7LQ3ooPGL2T79mf0aHe/UiO5i6+AziHZ+bOvljdNg7u+V6IZIyjANKJWWQYA8it+DlGDORk
GfDA5hD05kSb0EyXTo+oJr9jHEFgl0J1GaPR1GhszQqyzVPYY5Las8/x2txED/kX40RCF8BBgHZb
RWsisCWut6EYkKCEAoD3FUFGBT7l2KI7HRnBQ2ZpmPN/HpoKlcXy2DfEzUf5oR4/5vYVM7IrHfQZ
t1edbiRraRjgQRIbmMnoOWWi/EECCk+tQPMsVpJ4LZNJ3uq9ZIAHoAQuhVUoL7cF8k4PJoAtqAq+
XLz6Lk3btOfcrGwoXI0AQhyPffH9tgD6B1iNACIH28XjH+3CjIBE1atR1vC2Jf68oQ15pSSvAyTN
/14MZAC6F0PbuJQYMWM0KG3YQw87dJQEIC35eQ5ErAnU5lldlkKYYwjZY1TqEBJqnxFBm8A2RWzX
1c9N93pbHa4dLNRhTt8IXoyg77Bq5UhZ7NFAAIAblfJSt2+3JfH2Z6kTc9YQ1pkpyvt4ItvvQQDM
kydCVrdF8OaffwF7YnjTAnwbOy6io27fSNR9VcSbj/rK9LKj9MPYD8/dIdzcFsbzW2gmRp0TPb8I
wujvi9eaqlZVEw0YTcn9dxKtE4IWqhJNNbIz2O+atK6Cj9sC+Qv4WyA7TGGlHUYyGwhUC21ljugu
BOpwhj6e22L4rumPYmzHaQJuaGWqqJw9MLOem9hTv4N0vkcLYdA6SuzV69sS+Tb4RzH1ciXLwlBq
Nac2mKzNfKXrXp4+abrA5fIc0GK/2CKxAZT9rKsgRau/ZsgYl4IHqOjv098X9kAicx4DytHmj0CB
A5puLAoTuRZHw1M0eoLigK1w9jH4RtAWjgCOPNXt5Mbjay3r6MBB89AumlCRiwS2wPVDmNDDFLqF
2RA2Rxe04DnVC0i0lWPkA0IgXufB4AydgkyIwAq467eQxViBaqWSYVA+thBoQRJaFbTX22bGzRDQ
ef3/tGHuvNyacr0eIaHCDFm8L+unInisdTevNh26qpANifdKsB7QBwZGzlzIl0E1uPLqKFMB1hKN
n1cvDH/ITKXzYYFSqAyxk5F+etEjCV1adWwVXtH6OaqsY/WYEjM7Ay8qKVzauHdSAMlSAygPtG63
l4R38pZ3Jv19YbOyBiA5QtccUIpOp6JDOVt38ZP+DzgcFOD1993M3DJKoQx9h8ZQ14e9RijnJmhE
UTBSLurP4B2RpSDmkoks3+zKGUtcqDIG9d9Rq9LTp1Y/d8QDB/q2sf6hEIHmLcBAAb8N8I9MOEDU
AB1+voY97Z9iddUM+9YW3Gpcv78QwWySltlTFaU6HgUxuUu6HJys8V1eZ4Kzzlu6pSbMHuF67q1o
hpimT9uDQUCg5kvKPh4j02uMeG/ZIJXR4+CgV4Uo88kNxJfCmX0b6lKZVIJlfExtxzijj/CtAdL+
Vj5oD5lXr9RHXD9bUS6D694WK8tc4UPbRUZfUpU1sMWp6zp5KsJNEWLgTBA1cp3bH0ksEngcN70V
1JAUgsur1mWnFXEVCKyEddVEKwjITCAh1fG6Ltcq2pv1TDAbJFKD8dH2qJRo1sU29corsSDj6bY/
4m6IpQEIEVgkGEVhTlMex8A4rGK8ilCokQ03A1JfepL8e0yh3ZbEnS3AQx0ZF9wImHBnVElSJU41
CpxQWhNYYQ59/zP1nSK+k2pg4xerQduS7G3yT6Vxj5k4gXSeoih50UEDpNKAPHnpeHM9CeeoQEVq
eLDX+qZ4nLdF4ui7dnWcPIK2H+dYu13jSoJeAr5c1PEBH4oOFBZC1DelPAZ2MzYwbt7rEPPT4zf0
8J9H41lLGoHj4nkUQEwBvATz9zrqSZdKFgUyXRadp1B12R3nQxZ/jJrlGAVITw594jXtj9vLyhUI
PHGAFgCs2mChtyVg5KolEuXodykOU/PWWEiIj3ehNYApI3ieM5CTAyLjtlCqBXurI+wCsaFCwdLZ
UjRB5o7kCqASEh1TN8lO7Q8TWO7/QYgJhkb64kRXgna5lLY1digvIuta68268eddFcqbJjAFO8Z9
QKHhwYY6GBU3NKbXox7UxEwITQtE6WmqzzOYV8O6udNMc4XpqXVYhffA932cwENsp+//oCR6pE2Y
DMYo2Yp7OXS2XFc4FEGyn+avsrlVasE0HW+zANOMEU3glhgq6yUlLUamWkIO1I5jl4zAH4RHFpXA
eF5yKYRxLWYyx3qYQ0hmWvey2T3Y+ePtlRJJYMxB0/IMlGGwucroHWU8G6kgrOE+AtF8B256HWlI
NNVeGlwiT1Ew1HhJN9YXuQAKwmFSn6TuJQ4flNwNT9IJWfBZ9PbkxaMLqewLJ0SElRo07zEkM8ah
X9uaOKXl5SLEUhpOsGd2KYcx86CWhzGXIUepzHwTqdNDP36pZ/venD8zIJU4JPm4vWNcw/uzngZr
E3miFUmBwDQBiY3ZZGAHeEwqwfEVLR9jFpnaqEHtQ63e3sxJ6MymU4EdKBS8dEViqHUuXg0FaQZt
JBBT4qWWjpOTmR/tsC1lUeM6r39xuU10UReC9ElJiYp2BBeMVW4wvYPuSKlOfvlYj8CkTkpXNVTc
3//QzIFyk6YoqAYBCIzNFNhxgIkS6gTTXt63Obnru+fb1sA7XrSiZdv4R90dvacXmvlGMYwYboMI
Ut1V9Dldzk4Udk4Wa5jyrZBG2hMt9wYDJGtf1VIEksfZQvSSgJQVk7AA32Hx+cy+U7JIxYNMRrV8
KDYx5hvkb0a0ua0nx+ovxNDPWKiJCkegJwRi2hYTVu14bvXqZ5uLaJI5x/lCDLOabTdXfURRYtIm
PulAySMYSqTMCae68B1McQiufE6cQfDaQ/8EMIWuuyhiRZKruMGzOTarVzCXrsLuZ+gDVmx4gklh
YOfDjgbBUnJ1XMikvy+WUtKlwahalbosr56f6uTBcTQAksetoFmKu2eIDhHNgDEOgCCXgsqmzgJK
n+yCJ3vTWeEarH/7ag4EkahIDKOPBgpbMsgQM7abyrwHCVMq4tmiX8p4eVD7GQaqHJT5he1kav2q
zBPLhDsEg00O6uEa2R5MwGZOKyqucrWhZEdglsJp/hVXLXYHXAo4UlTUGA5eZ261sQNvjvMPpwkt
gvhrlNuCHRZqMg0ziIaFXANgAFL1ZQIigBEIbn6enSkyGitRo8GysaArAejOpaCT0GwcKxs/REUg
Bk18pU+e3duYKB2RcIyK7d9rpmCEHRxACP2uOHPiwcRzqAwo8wSo6O06qzxi98M60maBejzHt5TE
eKR5Jiam/qBeaOvAXtKPeW/vQETu4abZ/b1SQMlDOwCytZSP/PIgAcnST+0EydNyNFeDDJzw2FxN
tS24jXlWDk5orB56GBG7M5d+RTo7LSI8/O0kd6JpA6Kj0DqYxJni9W2FeGu3lMTc+6GUzcCugkK5
tAZwo2OSj95e9drTbTGc4BZcQ38UYtZNkVQ5wK8QY8xnMtiboigFDpyvCcFjDUfJuBoaSLOUoCSK
PEaW/5wAfmV/Id1qMP7FAIAE/J8UxsVFiaJVIc0NduV90e0mIE6OgluBNyoEHjeooFNycINl0SjH
PktkiusFPj03/V4eo8dp/yy56WHcGuv6EO3IHvXcM4D57zCudHigiBCiRn2e91t+BHOooiyzu4F+
RDvdjcar1EWu3Ai2TCSDuZbqcahx40KGpa/14OugACJb1NDH830oyNsgf9IAA8ue2DFVE2BV406K
4vmjzMJjr2WHRIvXaQrGospyLCVsBE6dF0vQHnaakwEEERuJGZiXGdoAekV9CciQuxjXRpUVTgOK
d7NcAWRhEGUseB5jKZLZrr5U06CU4TGqjNyhI85Vh+yzL5VVZlvrnmQC5y7SkNk5vUZntG9iVaei
LEACOb77pdTs0r75WvTym2wHxQpMX3cZ+pEFi8vf0D+Ly5xACeO1Y1picWeijBu5RNIEkJe9lxHp
fSz8N7lQTqEhSivzvAvyXSAMRw4K9zX7upwzdSol6pGHAx4v2piAwMut/Z+3/SQvWYNmV5MoGIUA
rA07i6gDq2AEPhDOvmqe5MR0p9T0bNXeVFJ8yJK31sp2BqAGjGDaBkb3eVs814ponwWyd4CM07TL
683s+74GMA2eEMVnm2QwnGitBj0u1neM7Ag2krukC2HM1aMZcuQDehqpIYC3l+ZrMic7uwnWhvQv
sT3+3G+1mNvHwLB9bNZQawqBmSJbB5ITRKdk243FOW5lrw5bx5qFoxkiDenviwgyxycBhx1yw7jc
AlrXjY3OMYAlBkDm0zhNLtq17wPMOamxvPW79ikrzTOJhtaR2nRTJZ2jCKkQuFtsygBnpUA1wNe9
/CYAZqT10NHjQ7nTwrUdeKbuASzKmT5uGxP3oC4kMdoPpAbKYAjt9fGbrjlZuk1RAUCvgU+n2nqB
6XLvkoU0xiMVE0CNNKpXBIRIefrqo/KpBCKbFUlhnE84JIZkpNSSDMxDrADu4CAmFBwMrnNdqEJ/
X5iN1hpdqIAxy5279qtmt8ewM73ef8UE1ko3o1UUvueYFbm9W7xKOiatfxuGSRM3C6lxH8ZVSaWi
M3etRdEOlAiu0uernrRbxPBI7cceYMUe+14DRWm5soJ38Inep39NiYaH0PJDGFfbVpLpY8KMFpZV
Tw9VkC9Em1JqBcEHLyQFozmeJ0ClByMPI4akoN+zE7y8AmKsh9jcApNmc3tN+dbyR4R6uaSYuIlA
AQkP1/TBPiYh2uzDV3+eBWK4bmahCeO1C60trHaCJvoU7OqmPCn9o5ID338UcprRP8U+vxFGAb4T
M//okmIWTbfbRtJCG1EhgM/H0ZmNxxR45Nor0b+O87rzz8bg5DowKLpVI5py5NX30ET7RzqzniHi
5UavoaiKDFehP5jhPrTcoTyARCbtPgC6gvNYgoBTRc/bsLq9mVx3thDOrHJDhqqr6Uu9iIAAHbuz
uQmizguyF1AF6yJQSN5Q+YWuzO0YBCGYsvHWdMP5zuhXJZrxjX4DHmTEVY+a9Jiq3hgLSsFcQ6JN
yvRAaFeImpKdDrJdQGbph7u87sEu1qxyS9p0UPH2anKvIQqYDAwfHTlTxpD6ycgmX8Wb3Qh79Ngp
K6nTNyleGLP+FdfW7rY0nmJ0iMiWiQxERLYENhUBCGD1AgG/RhqnTtLvbWX3rhqY4GFVjZfb0riZ
YAAKY7QP8+uUlPvy3AeFbTWyAXHo5NM3TVIe26YqPKMNxh0AZ81NZ2qfbVQ1zmh1haeNVuCU/vyU
maWIc4znguDUURPX8TVXhCNq1mojoiywWKb2Xu8A2F+RUyp8ZXHMFfU3+iimlW8AaTB3VhsHPagF
eqQyo0crfy/7hwJ0MFPvousqzFeNJNGyxe11vt5VSmUNWD/a2Y6yP9V9cWNJlhpGhQ+ZceYqzRPF
9irMXTGI4IRFcujvCzlE7eIA2HO49Inbdk9Tvibzuda//G/a0BOzkFLGA+jaLGhjAEIitDA0rDzp
Mqqyz7flXFsEXTWYJwWXBOUBY5xVFILCr6XapE9D/5DL50pEDHd9uC9FML4rNMrZtqmIkXwEZKfU
XlCglP5zFtUiru9wzDzKKkGNHlPWBtv60AKTTJpo4/ZYPgS1/ShbnSBzzpVg4T2EbB8OMtvUoSlx
6Ec+ygJd7bbxF137a5cLDZAfBSMgXpZIAF/ueheWUzP+KgGQl0Zbaz4gnP1zjpHU27vOs+GlHCZw
Vccc/W4DEnBm5gVp6gQEmIkoSekCfXjrhQIYSlDIXgF3lvHrXYvArTSRH6vts1r8SAfVva3Ir+zX
ZQiCpxySK5jIBhcU2i4vV8wE4a889gjByyPmOnbf1MAhXrXyvzWbaZU5svN6Uvfa2lhham52vmTo
dO73gYcHHgjVkXhx3v1VgGo3SHc2tz+NM42FT8MmUtolmiVmHFKNGa98yhG5dkbpNOOz3PlOCNAS
tLA7dXGy7Z+6GT+0WrdO4ge5b7aoAD13qubJSg0sTzDTmpXoxcI5iwaa2SlnF+pbAIi4XK66S/0G
2NaIps304M/doY6UjVYZ6wnHcppF5V2eONBo4lQiSQqLZpagKAB6PhDYWd3M5dtEfKDUZbNFVLdI
0yZ14gk4dm7cVcY2lzJM3ul6T5x5JMM+AD/myu7m1HIAllDkoCe0KJ5n3DcvPvJb90bR64Z3e894
34tCkmki34reEbY7zZ97H4l2LM+Ep47jJ7InzePeiorjKLXf80gECcK7KA2UYMCbqeOUoCJ9uR8T
CckYWDSGlWpQBDayN2jdEQO5Hpknr65sZJgyYFANG7QWCnbnyvXDQ4KUGQhFcP4YiGQuaQOEHpYt
YXw7qduX0U9Lx1cBsKqVg2BVr7WEJJD3yOAcBzwqGnMutYwNsMVZFQFju2rvNVCROUmAM9qE3/x+
+D7b6muYaRh6yO8VvRK4uisXhJYMAPjA96DDXQfU8KVsMoPGBN0gYN81D0jagdIyEEi4XkcFEDJo
p7LQUEAsls9srNKC4E0OkC4LLcmTPMSrpM1AVUvKfHXbPnnKgPMO3N14E6Nbn1lIQ0MLfaoS1AaD
0jGM+4msbwu4xobAcqFtULfQOgB8XnaIq0OreFL7do53f5MjDDUOJDPatTTF51AGKUSjG3tfHY6K
JO0tq95JavFSVfMJUFsBAGzldd+E97kGoN/U6PeF2m59SVedQNZE+GHXcTX9VFALAU8FxoU1udzZ
AQjzeIABFqKWzHWpZFsZMJSTKXtgOAObWuhWse/K42cwG16sBK7diwDGODuPArqKNDBqf3hLMLbV
lD4Q5CYkKAsQGsBxBfWjqqiCe4QvxEa6EmjSGuiCL9XM0qzKygkhU4jD4zfyxsQdp+fb2xt/zfcF
HDYMCqLNkVZH0KF3KaZJ9TlWUfd1x7Wxlu4+Ri97x+PIs1w8TDbTZ/3lEaDj5/xwTM41UJKepGdg
gn8j3iTQl+Mt6JfgYYbMjyJfFby6uMoVTGEXbjEmq7x7IVM9O6Qdt3NVe3XdeZNfPyolgBmNRuSq
uIsNfEkqHSSBLEEgyEoqDfOaBWrj9vuEgbmxVA5pOAtaIzjnGCr+EcO8IYy8RtNQBzFR0TpNat61
YfR2e0OpWVwERthPvLHAea+iaQHxx+V+WlU5J5mE/TTrR92/6/OvWuK046PVfNX1bSeEIKW2fkse
E1K2U2v5UxQX6Kz3ivoumZyI4vx4w7zXpW+25rTDi9QLrPY6TUm1xL2JawxGCyrtSy2TvrSrsk4x
O72V2o31ALBqV31D+tr0dC/b9Zvk8/vtdeVZyFIio6eGpu6sBDCOW2byedKKvRqMJ4WISCd4YgCL
j944WqhQ2dQaBmkjW0ozjAel0wqjYLuqbjwljwSGyHOisBCM0yJ0xmAla/CtPSSjNRbYtnN4HNf9
rnHxav9WHPXP2JEFjQxCaYzdy4rsK1MOae269aQt5rA3yqE+zHepU45OJ7iYeacMCGLoFsdliTEA
xj0PsRVWllLhlE25ozU/UEG5bQu/cgqs0S8lqJfmR0hpdAD3LVzAa6e79qvqzo4sOUAQUrzk2O9n
9z1FqVnw6OHZBmAk8KrAEKylsHU5gPXPQG5q4KTkZ8XYa+pqSEV2Qc2Y1UzXKDk4+hdp+HapmW/U
qo+KfOHmu/hsnZ7N7+oOzB17+SnxwD3ReO6cgxzXu72gXM3gs+B/8bqG72KkJlNY+FoHp5XVXl6b
TgBOPWGQcz2LBK+hL8RQw1kkV6Y8IGFd9vAa52Jyeg8hIQAkn9XOSTbkVBzrV3NbHezdLPAdv/Je
16v6Rz+q/0KwUaKvC8SL8FGbbyMEz+f8OMBtrbUnvPR/lMfKCb0+cNqteo6d6ou0X3Vo+nif0NJh
7CqR9+TdEct1YI6jKcUgqTPxOW2zMrbkqXH7g+mVK/WpLLxmPa5A0bKtjtE5+eImohwEVzjSdOC9
pGMyVzV000JuuYCFReahSzdZk3rK8JCEXu7/qAcvKwR9YRyLRs4XiQK8eIDuyz7HU9RfdDtpS1cD
lhPpwDU/PLTFfWRFThpHTiX99fNKwSiqisQEoB4x10H1X+w1MlFGVcsjUl15Pzut9QlGcjgKVdQz
yPFyCD4Rtv16F1zlznMN0M5hJGMTrVraz4PaullvjAKf84skjTFdPOHB6AOqIjyl2JbpOCSBmaFh
1DVfrG/k2HrEAYnhPchB1iY4Ujtv3quKg6GBNeq5t70Cz81eyGbOaxXXE4geIBucuz+z1/qY3muH
rHJQhVzbpTu7WuWUL/KX22J5C7vUmDmsVlLBYFJIbbLD2L8WotwV5wCg/9Y0Yf0oryBNdGkgage4
fivE35fqVSk7uQWgaetZaQDbtlKDzSTqr+IFSxcCmduqTBK7LUsq8GBu2qNyJIf5YK+kH403eZHi
yIdG4GG4KuKiwqQP4jTkmy5VTAffAMksbJMU476zx42fB45p/9TIBx6ajq+QjUzUv03SIhZE0QoD
hgjg8Shj9m3oc+C94F2KGL7dkmC4yyQR0gDXIqEW0mggasNjhdk7HXQchYH/3AAcU5L+mka7SD61
sSsBJbF/USc0kNyreBFG72m36RFciUJfnnUuv4DZzMQY+7HKdZwJf5b2GunUs14Zn7ePwLXPRL2K
zj0jO0WBIpmDl0mGH4xNU7pd8gQ4NTPet+MBs9aSvNf1H7dlUVu4dDCXsphtS4ZYKjLqn6funeib
3Hfi8ahEJzv2bgsSKcXcegB1zjq9gKA28DLrLvZfbB98oqCtOY6q4NLhPGZVyvCE4w0kIOAr049Z
3AKAG9ezpMpLYOtZuyL8gpIZClSTa5LQU3NjM42fcpA++bbIROlyXS4n+MIWFsqEUrWWoM2WWmic
yCsJ/2/6dgdqEoFvpovFirEIUnoUSpTOLl7qBx7yKRptevvgsdyWlquMwNCNzlVRrG9vG0+hhaRf
K71YSZAzRVGYKeCt0+ZtpvvrxI5X82A+3hbDUwjwzOhoQH8oCjHMuqWJUsXd5ONk19mZ2MHHWEcn
GRkmgPoKIgReHIoOQuCaUywwuCxm8UD5BtqpALJA+njouuB+RjWYYO4fWZp1krRbWbtXwCufVqpj
j3eq8mSa9TFoDKfSPuokEah+3W5Ig7E/38MucQsWoKLp8D2z4X8pemWl18reKPN9nIT3TWatUgWz
y8jKGAScuGP+194G4unsKwA08PZgb4uhVwHQ1walm4NjJ1N2o4LSAMYgIjeTkLt4u73RHHtCWYL2
AqO/ks75XFrubAb1lJURpM2j0+Ikpu9zL7iKRDIYJ234RQIOqhB82lHuzP4mnwKvmkRFHY7JXmjC
mGxQlSOgnKGJnmys9k2K7sLUC0X9iyIpzF2AGfKu1VGhdM3JzYNjqu2QZlWt53/ZFWQiNDrejXvn
clcsZY7B8QVdUgXoW/rWBqPdZAtcCV+V30KuhlDHbpDnmm69dMr1c0a28eSOIljh63sG5kx71wBz
gGYT9oFT5cSPR4IFkxoNcXm7K7Xq2OlliiZB1R0Uf6MOIiYBnsHRQgdQNJEQV1mjToEAWdsZrhvL
AifEZB/lLN/YrfJye5foXjNeH9MoACaFy4cgdsi6SqpYmcoKtmCqp2kmm8L/uC3hOhqg2TzEjRTq
Tb2a3wiHplNrDa8nYkWZN/SATU/CIVsV6fykKFH5qJDgr/llcE1Tff6fKdpmKX4NszG6GQ90N4rk
3SjZh8rWHuLaPPVhKCpLXeuHST/Iw9wQepDQTnBp5zNCq9bWEYu3kdfbb7q28rv9oH8TIvVzBSGn
j+weWn6uqiSRjz7YpkA0XHZfR/PNr3dB91qr+zkXHKprm4BGfwSxl0dTJMRIB9zPSv2VYDRZOAlD
j/6l0alI5FkWTeZRgEFq+4sAoNH7uWhbExHNeJjbe4x1S+GXOthWw6FUDyAj/FsLvBRHnchCXBHk
cVd3EJcCDXySd/NUb/zomzRu21iE1cjbJOQRUeBBIw44gJm7qJ+BaIVTjYtXfm2teAuquYdCq1dS
3TmlNgrijmsnAUBKNLYD6RTsyTI7mmxI6M8q6K00DBlI49aDhYr66vbqXbtYKgNTC2jNAMOVwfjx
Iu6tqRgwwN0VP4zpsYqP4eTFInfHszkTY1GIn1AIBHjw5R4pSpXlGqFSlAfTj1BjeLitxrUPx6ME
DhyvyF9eiG7cwgg6GQOmJSgu3SL3zPJF9T8D/azFO6AcgjjdvS2MZwVLYcxbAXnksAPvKJz3DAyt
ZGeQBwOtI0TeNaJcAM8EMIKHJ4KG8FMmzPa0gzWAohELV6HFJK03doJu2VAUmHCloP9Px/2nIcPH
rF5YF5jekFOQV0kPk106qv0oEdm5vWo8S0O48FsIs2pWNUjwtBAy43AWuyb6BL28rIgmx7ibg/4B
xKZIT9ssPktelhhOiSDGSoxDJkvSFhmMxtGD8RvpzJMa+JngCHElUrB+uDuAFbCF39AIMTLi4zry
s+/0OgdmbCXtpKH02mLzD2v4WxR6NC7NHPDNbRPTIcxq2jbJrhpKB7S7QoBqrj0sxDDH1fSNqusG
iPHTldm/deFjGb3e1oS7aGhwAhAdihYK23lqx6FeR2kG4Aj1oY/XrbGXbQr65JqRwDVwlYHzkYEM
B+/AzmaFul8OWgZlBgAllpOGntrs66hPAqfANe+FGPr7wgOl2WCZMRWTdOBIi90xWk2K6bSFoOLD
c6V4Cf1Why7sQk5kklRVEsipjXCnddZrPgcCKxOtGHNSkagOchR3SrcPHo3oHNlnNFf9y/b/0YLx
a41uo5eMGnKjJOswOHTJpgqAAKQXTi98vlNzZQOSxZKxz4gaDfJNpUMYqOwSxxga5G/njWR8MzvL
a0m26mfdq8wuduOi3yaz/b+tJxs1mCT2+yqAfLjXTn3u9Y3fiKoLgj1jUW3UtI8Sq4SMtLY9Ep7l
FtA5+r+48D+2dzXgbhYDmBghRAE+d7vqrbWh7okogcR1DRihRyMaMi5osr20cE2ewlABxThGRD79
3KmmVZ8+pH7gkkQUz3Hyw4gbFrIYUwf6ZzSSHrLUjbLu9iBGvyteUFHbkhmcbhgXTe67LXm+bfzc
vcJMioXFwgXFXlEYiGmQgyzhXuVnrVql2Q8iQsGg331l8gsR1IssvEQcgNTJ8qGXmb9a+ceovCdA
rbeerEF1ZFHjOCcfRVfxj0JU4YU0P2xTJa2gUFk4SuSob/mhdsgJ5GyevdG+3149vnn8EcY4WtJL
aTHoeNPWkuZomOUJx9FF/D0YH4UhuKV+PZBvrSNji0k7NkYTQpg8bbOV7EavugsGnbt+X28x9/oi
OYBdWLXgodM29WPklaLQTLSRjIE2QdDLVYGlDWtjiwYGoGMZ07BRtDe1PPXqP7w4lhvJuGX0GiZ1
oEOamusfKZkiB51W66kW0VCILOZXl9vCYogWlOhexLq2war2n43cA+SoM8dbcEUU5raIcIeGW18W
DZ9QBW7sJ9tlOisjxhxMyAX5zGtvxzt7fDZ8KrNzJNDIKygNVbUgAhHsocZkFwt/bsIggdBuqNeZ
+lBWg5vZG7V5GwAvkA2ftw+IwL2wbSfynFSJTN0LCEzQlJG5dVs+phIRaCVaSsbFqFJrzH0GMZg6
N2K3bPcEjfOTvQ0Hd7KdRvR+EKnFOJkgLUNp1CDPn06kvSuKZ7V6ur1y9JNvWQfjWvoqLZFKgoh5
eBqnD20SRD3cKtPifF21IFt+YMY9BFhj+zpP0qMCfplSCR8CdI9NpnGI8nOZBl6cmbvbqglFM46k
ttRKjgGL75p68apl3TFOgwMh0z7Vo31ty+5c5g6IflfGKG9uy+bbP6J8iuWGQi+NzxaHPfe7rMO0
a+nGku6m8qcch5swm9fK7HtZHZ/mwhTkhLi2ggACANR4NGtsyV6bE31MMRiNkY5hBVqRVQ6imCH5
l+QgWYhhDrbeWbUdT1jTNurXmWWBeC8695HqZdqP0G4Ey8gpQ11WXpl1NPHyi0AaiRPwTQqd6Fv2
YO6qU70Nekfd4QYCQrSjvMU7UXcAd/8W1WVGTbNutV4O/4+z69qRW1e2XyRAFBVfKanT9OTxpBfB
aZSpHL/+Lhn37N3NFprwBmzAgIEukawqFiusBbmkJWALB5pGt20Lr1ZnphVvaS+JMlcv+BNx9Fxd
dAPcCpqCYnZQvCpoHrbfmsKbmw2V3a1rHuw0jyyYBFE4L1QOvRy1dBuF3lA8dvMOmRbfUVgYIf5r
ZDAoa2s7Fbl80okp6HlYVlmMXEGTfeX2jdJ9je23FCSYkUK9v7e65cFL0J1taKidnYuqu74dQVQB
Z5ZuLEw0xZ+afQymYqNpnh3KJnJW/cupOEFJ8sKiZddAXIUoxdL3WaQxxX600WU0O0e78Mv8d2ea
kkUuHln02KdSRV2JstYq6XKE6Ggatz2gm1M0rJja7vpmrjmUUznCZQdI7yRtkVtyi+EzVV01ekgn
Sey1dvksOXNgrqGgBm6E8/NC+aQLzQo+q7CLu74MnnCHSy4BmQjhfuOFUtpFW+PKLoMjmiH8qpE9
3lY3CmOXqorXG8Z5BAVHoqeKuQ3jpUbKSPTRqCNLZOxcq4b7jxAk3c63Csmp2Mb8Zela0/Q5ty+x
E+1jJGHHH43ynMTk0U5lYDSrW4eGUJQ7LcBOiPM2HM0GdtDgdNLps3YedBnZ66oin/y+cDSjyqce
M5KoaZnmznbi+wjQeCwsFD+YZPmIdVkYyUGvELA0xOlYM+rjISZYC2qiGbO05mEaul2tx1tgWbv/
wXBQVP1/WSJVTmctUF4GZKklIv3yzcF8fSK7hyULEq97FeGMFeMB+mcIG+OKYAvEPEocSSx0pbcS
hUeMryI3sbB2i43qKAdrdo+OZHd6NCIWPHrjz+IAiIdgk+/5W7gdD3w7eek+YNlB1gS8dgmfyhb8
K1cagIVQrHFaJmrCLAKhKxiHjDF2Z2dkZZrtBjxirp/eynUFuE5wMQI6C535F0023EgizLih6Trz
4x78nI9oP6wLT3FerwtaexAuoBLYXiCrA8JK8H7pxLmZmw6aAY3O16d8q2TzJsCkaVbPu1b/jYr5
nYG8FnAYjsBjksw/r60TvURoNzbR4XzBVmXO6sCHBA01wFroPJpp3CdD6rAuLVoXus09NapktNsr
rnIZDQTM3QKRfwFOxqPAbtFqDK21gNsRdseAI5nRFZIzlIkRFMckfJoLCyEHuixrLWd6B0Yk2YTd
5RA1xmNPFyNcxHPqzGG4XMTGfX6X3bcbh8X+A9+MLZsx6r0k0pof/W1dAXZGssAV14zhPgxaoM0B
k51iH6nGOz4FBLW/LOgy5sw/hgmMcBL9XBVClxoCZv6XmP/8yulnozHzDoU4c9If8h69X5DW3tjE
5gdlmpA9GJUHpN2sG4JQztXm5HuiZegSM/uUxaGRs0SGD7umtBi+oMAIQaXrAq+wnDQ1HynW3Rs/
jeo5DVMvLUNoL1g0TOfv/TgGWP4VJtxPHarcKtBsEGiFI/qjFAPM22ZtMCWSAZCtXO6QhEIxHm7Y
Z9Hn8Aq5GKeBvtYTYDWyCK+bLI7BGz0p+2qKAaWZOUDpHpvf7Vi8XD/mFSd7psWLFpyE57w3KzNe
KgXG9EA0V+sf2+ZJS49RveeyQo5MlqBRWV+ReWwgKxyHI+9MUE81rt43fp9EDwlw40utlxzipZcF
xwl6F4huw8OiVVh4E4DdtlG6Gfg9Y+949aDuFNXZWOgKBUXDRunotzkegOsDhiuUKcrw4fruXtjQ
It3RyfIFqPuJjSEcgBoziFWBlRL+GCKbaY0M6eoiEIAEuAC06VhoD7po5cr6cKxoHwCaNPD1aF+R
m5H7HX+/vo7Lt44gRnCpGAlVVKXGNqqvpeaH3+gP9WPyAP2oh0w2ZnvhvgVZgmMdeURaI4Ss3trX
Y8ji6t6xfcmClh85e0b9EQKYCTRZrty+DXp257oB6jM3xk2KVyMLQ4e4VkumbeukKePGkHpZkYaA
r2rHO8T9gEMkg3Fo8u6xb+dJ8kUXvm35IEzDUkNfIGBF7GsaB4MOOpfMrbUvIAQz9H8HqvLQOQMw
iEdPsvxF7S+WbzjoJwNKGYYshT2mfQO4+gUkrCQBZeDcPDoBtfyoKqqPPjaTDbB37ttwtu4w6Xeb
2IrlJXMqsY413YW7w7vJxMwxUJnOfc+QRehyHUF5lHUO6/V9XH4m9rspQw5Y21ncFhiwAqYEGF4E
FzAUNUU6rspc3R58bcz2ppN6UaOzjH6Eoy7xOGvaeypNsJS51/okqSGtnYlXaZqfWQ/VKCmJ/wkO
L84P0/DA5UAgcDETHxh2NPYBUAXG0hwQsPU5VV2MQekvHZmSbdyNzXcQ3vLoBqQ2cA1xkgK3nXAy
7y0rqV9GmnYY/VIs/bvdh9RLFTp3QNnJ04NaTTzy0xnFAda0ZvNSR6TxgQRSV27D28kPZzP/ppmt
4ettQV7UVle+grqwdllnqN+MIKh2WTvlHhoe5mOE/B1AmYMgYmFuZw9dWI8y5pb1LccoG1AVFl6E
5f9P7jAtSsfQcpahblQWhtEcH2yr/1YkbSFJsq7eJhi+d9CAj/Y09L+cS0pAJVEPCz5bEQzgEfzR
TGB4uJkdFo7AhvY169CDX7wkm+vmehEgwDcsnUogD3IAFSKSE9l6awVmDp0y229z9zyWhzA5tgpL
lW9qvSPx9rq4y2FoyDPwNMEEEaqOAHY/X2ZXdGUONhdYTPst772RumrqBbHfpsxK3mmGCYQdMe/s
UiJ47bo8lbsEECcHmWgRVwYb67Sbdhtb426YiCSsXXMGC0oWNhOpjQs0zbodWi3jOMEw2ZUN+ol2
U5UvXJCFOUtEranlqSjBE6RFCPYVAA25dti6Q4gkh5ExNc8kyiFbkeDKwwR8uXUEMQEy/uX4MKbv
Dqbzg+mX/GV1EcEtigEEMwfdoMgHiDmhBe+14UMLSwNDnfPkJA66sR7r4LlTAQwlg3rV1vQBc45I
PyFrg1E2QQ9JpfRVTZdLGnxCyMQ75bM24+R8pXpsglfH3ir6bRd+R7Nybu9o+tWUd5FVArt3a/c3
qv6rViqWl8/ZvOOmF3NZW/ba1p9+n6CvZtXQ1AjhhWNwVaqsnza19UibH20suSkvq/LYeAC6oNUW
eGUEtA7nlkFruyGRgZ2otQh0IttsAp4tq6KateljZU5eRChDvtbPipp12WdJb4rAzaqfBj2k4yu3
R2aOrmo+jqHkvlsBOz3/NEHNO62kAPrGJlT5zaTm2Hwfr5g68ajzkuQbM/H6dFcoXhbmHpcxT64p
JNwicHYWdD10257vSzoCiUDrOWxMA5W9Zj1w42cLMPuUYBtsuhllTO/rVwCyiFBLRC1U1MmkN/Wh
s2Bu3eQ79iMNPd69cesl6r93ziMqYTqC4uavkZyWGwAJBzQT4/TRJXS+ziHTJsPKABk7RO1uJAEA
udJ7s9YlccWayzKdBTkIWSnt4oGNQhBSNH2auTPSogAjZYHuDrKy9tptdipkCQtPvHzalA4HvzDW
Qj7alhnt1so3NHoZjF0e3Guy3uW1KPNUnKAiVTUZYTxBnImavW0ynd6NoFx1ZC+xNWcAgDpMMpgo
WgIy/XxZ3aTAggtcXjTtQZe7r+enqEp9nXzPMkn4vqL1iD7+0IMBRATt5eeiwIud5LEOUXHyjGEx
sDnXSJzfh4Sl1AWt6PVwYOW8zqQJ5zUkWpgpwBJz02Q/VwUo5lGKRa3Q1Fiuf1KQVoNx/LrIFT08
EymcWQIecm6gOcHFpI2vth0KlbeqTDFWDuxMiOC95yFJgnqJ1EMMG1TZAQje2FZm115fSexKWz0x
2BMAXyzMUYhoQDlP9Eyflj3MnuNxP8R3LaegevWM0Nf5S5zobtT/aviv2DwG886itTfoJqPqxu4w
9LNvw00dAIai80GT6aLKyaIeaSGAlbIiuh9kY2irW3PyucLW4LrpuBbj92uA/jtgAyH11qp+DIrt
W7+uHzWRbY3wCqxtUG/OS9AXVGhn8xrlLQa+qNNiqmqvAmEILcz06BBfKx5a85BPwMvTnhzjPcuj
bSm70dduM0yN/e+gNLHQ1qhZMKgqvsbBNgOpPLw1etdIVdb0exMQAcHw3tXj1jAeOIa/xv8A4Qvx
AI8zkeREDC5shoKXejMukX5QPYzOiwYoG604jJEknli1r3/FiJTQyhwoThNDDG/eY0CahOWOVzJw
DJkQwSEauhKN4AnBViqfjROyLvZNWbFtzTeh6cVZ6BIt1NwER0G6ccjSBec9Mn9kwX7OvAHQ8lbm
jelNUbyNr9eVdW1JGF1f8NfwgkD+/9zxqq0K2q5wgt1NvmLvDPt5lkU0EhHi0ZTagP6eEiLq6jYL
PyrTV2TzcOsiMCkCsmLkmsRU01TQuaXKgOtj3k36m5ocaxlJ7KoIJCUx1YeeX0fEeIt6jdSzhVX0
4zPIzab0CBjz62exlpNccMH+kSE4qckgVdg0kOHU7/OnDqRYcFYbv7X4s+sfM1yLRpdLZK4vC89G
4HbiQS7W7KqyBT4DmElcA8OK4VeMFAj9fn1Za+4QQ0P/iBBu24Codg4A2cxtAn9QdnjTACOS382O
r8nmCGWrEYzHmVBT1TuIcmwALZPdEH+C9ez6ctZuktPlCIeUdtPQEBUyqnjB3WO69TrZOXPIDZWh
1qwEesvg9D87Jxgnsao6ICVEDcVPohyy5qsc8e7eXl/QWnIEoT+aVv5ge2riG3hOBnTwd1C7CdEd
SIgY+J1Y0PU3VmW6gVbjYVzeAYx1OxnBLbCJHqPq8/onrDm90y8QVKQErVSDIUZEmva+n36b/YtG
gfl+qMIfhb2JZc2Ma08e9DGijAJgbpSqxfpU78zROBADT546dtFhm8XfrMLPgsOoz2x03igyyC2e
4pIg8LL5AAmaZewZNg6uelCUnXtbK1emOihM0BOw5rX7nvv0B/WiXwXGJFi8r9Es8itixVt7a99M
EtkrpgHRmJNApVolF1zdwB2uAgv3yOIibdvL220/+n99iuDqxEjtMtTtAIrrfHVlbpVjFSt4l1Qx
ELI2prqNKAOcAjNiD0FeIstertjHqcA//vTk3WVqvCYl0JRdqmOyMilBDLaf0RUrmz5a27uThf1R
pxM5vRqGtp47eJMrIVoJkAIeGRB7r++eTIh2vntW2RmcIyR2I/CrAiWHOm9DLWleXvFdSyOhYy9c
EdAEwT+mpjLnNIX+AUj82BSdS6vkph1iv1gooftE0myz4vnPxAmuMlaQ6lJU6Fym/UqrmMVALcsU
v7IPNvZSRjQtkyaoX210CHQ4pGmmV6N030dMr3eAyDG0x7T7un5aK++fpVEBXg9xLYxanHDC/L1T
tW2YujdAw9/2m+yl2E6Heo/Cwt5xlW+xq9+HR/C93imfYMfwy21y9OBwWOOHksfzpeacf4qwzaoa
mLyzlMS1mgpJsUOr94zLmgIvbQ1CgCqmoiCxJGzE2BcoCt08Yr0amrP0zquUGK/0J0vZX9/Yy6sA
cpamAUC1A1ZMfFcmc1ioZQw5hHyllo9s1Fy9aTxhvfmYW4MbGZKXw5/RjfPK07lEYfuQ/01IEEAi
vf+MXfre+M/JPt52/stPh83v8dPPvPFjF4CNMStbpnvxsURzWPEcbmaf+sjQbWXF3Es7Pf8kQZUz
dSjIlC+bHfg13/XOoWk/MCXMW4nqrNyEp5LQ8yl4HUctB76osVG3+t7MuQq84iDeWG0Q3hKaJJvY
yQ08S+vilx6Z4VNE7GiL7o705fq5X3bG6+dfIiiYOpFwGEx8yeDWSMn4kev47Y9MZQ+TV7LKi2E6
N8rOkuzA6lbrYAMECjsyXWIeMqidmuZqDF6t6rYBt1umPdrWx2h4VS3xhquafSJJCHJyI1FrbkFS
irFyB5F9ZTIVTF6FjnGbt15/1FtJdW/VZk8kCu7e1gN9IhQSKVBjBn8GSN443gflfyi+4+yQQkbh
Fq98BFTnWqSPER+nDIJUC82vrkEa1gNaFYnWuvsK9Cc1fhmdOxAQXteZ9bP7R6zYmBqEahKafFkf
8cCyxGrlwXR87vjqIEl3rbrYfxcoNt2QsDabvIAkRfeN7HaYH8j0fn0xK6+/s03UhQAAKP+l1UUR
OOuMnpHCz1F4befGdwC2YfTf+oQp075XJVopWxk9Pzo1ttR+IlhZr82eAgancfwM5vivg5vztenn
UkBykBvloiAxvYmS526IWfrX0/uLA1laGAGzgny1CGlW1jmm9BzIqAzG54TZ4PbqCIuQBb1+Uqtq
dyJIuDBSh7dA04SgEaUrXfkZVrcO9eeaVTLehRWX8QcNBbCeBAxilnA4CpohndkKEbQPvsExloRR
9+e+uEM7S1p4Vv73Wg6Q1AVfAYU51OUEf5FENOxtAG+4PDla5CEz3vO/j0BR9TwRIexdbFIzGSbU
1lL+0GoPdf8NoybzdK91kmt9pdR6LknwSSPgyNVi6aGo39PvultzBjCw19AdNuGR3jHMb+os+n5A
DHzfHDCX9PWlfmYSTbmcTQeuIdDyQUuEfnNTE9Mrk43E6NihB4oQRjumb+2D+r3KWPpabLMbHrnz
Yfwam40msbcVFT2TK9w1VYfiqtVDrh08ZOpzUgGkzNVpCBag3XVjWHNbZ6IEpQGJkG2VJvbZzr5a
5d38jdnRopxY092S6pUkt2Ega2lfudfORApKlCm6zu0Eq0PdZiDvs7qtnSOX9agsvyLEhWdSBAXq
p7SZJxsLc8ivqf9OFS9wnqroKYt3gSaxvNUV2RpylwuK7gWcgNoNTTQMKOnpyMj3KLbGjRtmR9pJ
TmvF2wMk+185gh9OgftI0xZywvleM7ygfOllsevyE+K2QeHhQZb6viEG8Ly1o0ILwHsYaKDVUr+o
LJ+8LgD4pyAbQNZaTDNQG9kiawaHfEiob6ba82zI8MtXRSCNvHTUgJ5KHDFPI2IMWPTipX4V5ZMJ
ytXrVrN23kue+n8ChLs+aok2zjxH2jV/VHFPaem9lT1FsvB+7bhPxQj3R51UPaIWrCNq9jN/tSqW
BBKNWvM0pyIEjYrCJozGFCuxMekZfziFbyuodAGzK6sk3nT1VEzgpoL3yQZtjrAaO9UH0qhoVDDi
o47JsQaw5NePRSZBWEyKwLUolm64FlcC8oKlIYnIVw/kZAnL/59kkjDFj2KZg+4OJfoW6y90Gt1k
kJzIqgw0Di5MwaiuiencMJh5lY7orCjGe0Xx7OJI86/r+7QWl6Ch4h8Ri3qfLCOrwyYFxETmltNd
a7MO3AXoJS5vK2XXlZXHLRlp7ZovBsQ4JkTIn2lwYd/QtLJMNqHyFk2bymw8ANiwbPIU8wj/XIFa
8Pr6VpX6RJywvtZwImtYaqZ2fRzILrZeLepN9a78a144xAen6xIuz6G3qz6eIagbP81kW6FeoUtU
bnUt6IBZRrOWDjfhGrMrJ8c0DCrftHwZSkzU7fUQbeDPSSKJuCSCLCGVUHVDl+cVHD9wVvr8BS8Y
ILj16K41JZNeqwr+74rEqehQs9HUjn5v14zeACTDQPbtg/TougqsemjQsYCdDfGqLUZuKmgPk7hf
VJwyHbXe2vbUDkTw/8WnnYgRNA1YJQmJQojR1EdFea8U7/oyVsMzzOItA08o8CGwPzfVIjETHiwN
jtWc+5US3dhJ6tFY25FouFGHu5Fz9MBqvGLcaSSlspXeA+BFglYJdYclNSAWTRNOY8tuZ7iiO3KT
b1EC8NSFssfY0pEFPh5po0TkJakeLOpU5OJJTlwTPEVXJQ1Ealu+j59e+D5sGHlz3Morv5BJ2kZ3
5JF8UlfxaoUpv65v95rWYP4bQI8YB8QfYbdbmjt05jC20b4HHjUzkt2goJVvf13MmgWgf3SJH5Cp
t0Xk5qjt6dzYsICCbLXgdz/dT5asHrGWGsRr7B8hF5Br+dRVuQUhHSami9DT7NvA+tCtrWO4BI1T
/Clxtk0mMe61K/hUqpAGDCeK7qhFasNv4rZgpf52fe9WjwiwrzgjAPCh7/dcQWqtn8u5hEG0o2J2
rm4lzZaCEb1yKys1WxcsU04uscI114hGdzS4wQaWsPVcZotGV9qaI54S6LsB8A0GD3r7BZ3uffDX
ZGbQ/z997igcE7TSCTelmdpTTPMBDY/grk/Lwa8wK6ppr9c3cVUB/91EMfOGzq8GUHWLVym+59a+
sj+6bnNdxLrnOpEhaEI19AGI9SCDmPuoIRh4NdCE+5C1DzNKEE3gYbBe1fzrUpeTEF8vFOkjTEpj
lA3zNecnNdIZWJcmhAatzieGAZukZ02pVC74HOytMQB5o2zK+FZpA2Tlp5xsr3/AqqrAVaMWb+I1
KPb/Zpli0y7DB+iIDTPqV/AigZMxJXvVZESUq6awlMBRwkIZSySkU3Pa9Y7TIb1Ux96ccD9UWrBi
ZRoCX0MG27WqMifClo85ccxzwbNgrNDMoJYPk+61w7fUlqjM6t4BjQ8+EZMsF+NXShhZGc+g+6Ti
2ypVmGV/R6YAwxBg/IoMSYSwqir/SnPEeMesWnTPYkFTrD9H9sdcv4fO/IgSyo3Kwd9QYuROl017
rN9vJ1IFq6i5XenZvNj3vRq54RPv3SWfdOf4813sxvvwxdnam37wBi/yg7tiL3u6rjrokw/Qzs8x
CytFCwk+IMcMwxKH97K0/kqbBO7wExGCEVqKmitjgp0dN2RjPEcvEZjaPP1QbcsbYCjPkWsd3PBD
fa8ZRmD/kxIZYFlBFVIlYqo/z8uEAl4DBph80Vlh88CowRz+zZBNea2r67+ShJ1EbXyMmsUiOhUz
mA3ImsCX9tj3aJ74+EunAvAgDEUjlF0aM8AYcn5mvVNZY2ei3wUz3w9lCZDWKtsA7f+5AQ66KQ0d
Lkwd4jRUgrQ/PT3AvT4XByjJTLdHK3NRz/CLuvlJ29E1FVWSNFsVA7eFiXaM8FxMCi9ozpieRytB
n5TvvFeQC6wfHCliyIXCL6vRF9RzxJWAW1k+48RxWbGZG3qEtpbA5oZvV2nyNGbp+9AOnR+DQTwP
yrs0Md8KIHuwfjZvgzCnTG3nio1B5ezTxpCB51xoDj4JSUKkQcAGhGy64EtRSyF4NYJOvKfIgAJL
PJ3vjNYl6SF3Xq6rzvJTZxfiIooC3XmBn1LRyXu+eg68uahJk9wth47cJl0YuAFvB5dMaTC4QaNg
4OG6RG3Re1Ekbj8AzeGWWYhJzkViSoVHSdjnuJZY5VsMmG8W6z/ei23OQGn2q9hagOdGV4mrHGf3
YPyadjJwy7Uztww8JNHfjhFmMYfSAUeE6BSfUM+gV+i0hCVd8nZ9nWvqeypDOMQQPq7XDcgI7Lne
gu+B7LUm+mHljQx1bk1dNAPDbWApWTqLBXvse61q+kVdHCPBsEMxM96ahFlon3LBGhexxPxPIhcU
LIwVwTzFlqlotEJQS+e5O44bpzuA4xR/PydDc0sZTu5loLgY6IkswY/qsdknpg5ZEwCG82jHUSpt
Yled79rZo/RxAqJYrfjXT09bM4xTqcKmmkGYFM2Y5e6QpxlixNFKbjVSNJ9BYE+3dhvTexKYxu9g
GO1yE7YdOsYyUw32oUr6x2HKuDfPGkG8pYzq3iF93btN3digV6QdAe284pCfUROa/hCHFPiEQwKM
oEyj5S5I4/BbxPUpQxtOG23ioDckHZkXBoAuRcTA0BkQFmiO2N5EAFcb52GB1an0zZqaxwbu/PoO
ronQMBCgomEAN4VYbVTHoRuddMJlVHYmOtFApqngrX5dyIXqYx3os4QZA4IAHkwMl2KrQCzr5C5B
J4k9vFDeuqHxpOjUnakk03Y5w774SoztgSab4l9iqm2ekt6gHTDQ6QYomcGeeEAjYqP/k3ihD2zq
x9CnB2tCLM80myWHZA/iWT/fAR1lP95MPt92rPOftWP1zF1Z3HaRQj3/ODE9R0kxKMoC0D4bYGCl
z52zx0dG+nawbnkvecWv+baTnRBTdJgNNhxl2QlnaUhlg1Krv8lQ2U+dEmeS4ObCEHHEeFWDWXsB
mgC22/l1EQd570yZDlW1n83gSyFePj90skGJNSmoXCOCwpQJsqjCPTgZA7gHCiN31XB8TOgPvRhv
S24Dc142ZX2ZNcOCMKsIV402BlwzgmepdMAecAui6qbyxu7QU1j8zil2in5DDHecfdMEY+PwkVg3
uez2XVsnoNFwTaCvBsGiINzpMK1b9jl3garpRtbWsvdoJ2YxkOyuW+YKReqZtViC2y7z2QIEAHTE
fKwjn9xovu31bhezYjNt+F3gq97XdZEyrRTWNmERRZUu9hk+odutJFvAzFwXcfk+E8xMCF50ozDL
ZoAM6/k99ud976WfmhvdH4n7MO8eApajZ+QYb6gfbq6Llm6ooKLG7EBhNIjuvqyX+b2//wEs2S3Q
Vw8P+XZ0U9n7ZX078bDA8BDMTvStGJPGQE6HsCIzvkb+oHVI2EmUZFUE8u+qiaI1InzBtjunSOKh
RuytGtM2RT8ZoMOQ1ZJVFi9HIJZTAwsaFB/gcUTUei3rUq37oxlxwaZJ/xHyn3mXHbUGHnnKftXE
comeoFyb7mawyoWpbCD+0uqXTziJ6YXTSzO1JeiXhnKCMcgHt9yb6ijDxnCG5YWfKNvA0J/VGoMt
qhrfjEasfFhJ9pSTzvSBq6VIFPnCDyyfAxQ9+LqlEVfEmFFtPqR0ifsT+rsl/oDekWreIWF6XWll
YgQnEHRJNZASYtLiLki8MrjtEpyAISkLrB8weFNNdCVgXWJXQoehurip0twNUyvZ9CA5SJzkmEzT
i9O9RTy7rbPOrdT4rTOVDc/mvaG9X1/p5VjosqMnnyBUJghJojDX8QlW6EUvdskSDJ58TX7l32sK
e8PM4jNB28ze2fcDSyQX8kUctAhfbi9MnQBXS+TA68Mmx2MDMXKrg+DoFcrGxmJbx79yWaukTJLg
AEG6DnrMJRqvW8Nz0nck6kCnVBzibtiXwSA52IsgclkXLkm8EkH9bonrUsKpB3UhonAUw0eWp+Pk
1Z0uGy1Yc0P6ciGDOA74ThfGgAwfqLU5dq/ykvTbiPyzOnsS/VjyheKzF82zyD0j80xU8c1Zza2l
VwqSMyqa1DAiO7129qaejzbgd0GqRCzPCp4kMteCwlOZi3me5DbCOABtmAOZGp65BdiE4WbK7z29
o8Gm0rzZvI8qd4IXQmlSc7OhQ0eP1+Z7s9g7hazitHp3IvG9gAYi5QCQlPOvcXiD3LuFrxmKm9Bh
hv47GB9Bx6EEbNAQ2wGG0icgh6vvjfSGFl5gs6g6dJ1fDh8ZhlgSyY265pxQXQM6DFoiAVMkuGRn
LJDyyTBzaai/5+a9NC0gt6KPjshy4/qqJCDq6UsbA8rNwjPFcoIwqk1IavzMK3b6FqHDhnjZsddY
vzM27wMjG+s+Zs6dwppthwEPVrgfkU/d3LXZeEP8dM/vbMAKsF37PiHA6F/nbcAeSw8ze/7rdb1Z
swe8qMADpxNjqTKdH1SXNs1o6ANCN7xcoTlz/GDLBqHXZSAGRicZRhP/AMicqGYT20UXV1AGPhk7
y6hurYLsFNJIHONFFh8OBH+QKwSuCvChhJgQPXdFmDktdK7hToxsL1HvewDJHmq1yj1at+pj32kd
xvRb1XSnPOJv1/fyTwwj2j16zJbsLD4CGcbzzVTnBlhjE76gjLaaeuhrP3JuueLm1TbMPOAIbGv1
YALQsdF/BrYf6R+Asgy6h1gGY3KZd1/24uRLBH1PkzAOkxFamL42rJ69+kflVe7s/u62KZDg99HR
eIh82+925p0MOn3NApCiWggmADWCaPJ8F4xqRnO3DdkKAEqJsSsLLw5fnVmS11jTKgQ0wPtd0noX
sBXOkFUTATWNa6JyV49kYzeRPwXUlxzqmjMH7ydBExb6R9DEfb6c0DD7ZqgXVzY5We/nQ2R8KX3d
pQyl5iTYOHEX+AAjb58yJFYteDwl1hkH5qYMlXw1PQZCWtjQMnp6kb9GEKfUyBhjZ3cgnejY+GM0
PaPeKBuFM/pwfeFr+3uauxXiOZKgeB+kSGrOw8ahnzxnqiJDQ167tE5lCCabqugxi+bFLWM4DOlh
badlwOYtNhV3Tbr/+wUZdHH+IGFAB77g6sB5Gs9mB+tUqn3Yf6jBNpd5/7X1nIoQAsOqpBPKDhBR
4W2oBMfZ9OPZA2kU2HdtQHVLdHPtiE6tXLA0WqW0setFXK+5GGu9jUbDn+JZElusrurEmQia0FUV
CqQVTgkwyiD/sOqaceUN6IuOsi8tyZpW4/vTRQk6oYWxNutoQHORpmyz9zm0WJR/Q3gflW+t7RcF
sn+/1WoPDHJ2XUEWBRDd92kaX1AQ0M5bSshxF2YvDSYz2vtxBrLPffx8Xczadp6KEZQkt4eqKVUs
MEifwwZQn4Xb6B6oUWd9i8Besqi1WxHozegK0EAAoTuLtz65fPV+5FrYjwji34G8Z6PQ+5EcgqcJ
cDGSk1vTRsBxw/EDCwxFn+VLTiTVRotuCwJJqoHWtC3G70xZj93a1XIi4o+DPBGhTbSuhmo5oeFt
Hn5pjUdqN6+31w9o7SVyKkUwKy3WUtoNWEgLLGata9jUS14Ia1uFxKCtoS8FZyNObxtpiUKOQRAR
0aMxcpbPnkklq1g7+D+FYjzL8KASYXSdEV2kjWYiEJ1QrdnOYHfNo45pZcjGctvy1EsGiQasXlCn
MoUAyOQpMXFhwsWGYGzkxxZIJy3QDvPNMLlNeAek+3qQKPiK1QKgQANUL1Ux+CmGG0obJnXEURfQ
MKXQg0LDyX8n08jm+geVtcj/qZEKLgLCkHbAFYLOHpGgO87SsIvrAAUqV3f750Fnec6mig2v8U27
p5v8MLv8CU0+Y8aqB2fvbDuOzgaTJb7euLJUwFqe8PRzTKFxxSyClNcK1s6P9tZ0+Uvop7fBjim3
0Q09xM/q03XLkAoUTCMcpqosEqw/Npm9ByCZFz62OwuixldgOu7L7S+JxMXdX9lxUzv3KvOQB7RP
IXEArxcDrqw7HpLNA+a1D8Cf2qYSy1x7uZ5tqXD9RN0w2HkFea3XHulx7l2Hpaxg/F531e/FXcje
zNq7wxFHFmvgTjeSBS82cm3Bgg1x8H+bTfHnA5rbRttAx8zNz/DwhkJTYKEbgYHeQDI6uqLXqLgg
nQYWFcDCoMp2vstA7+y41YPPpDMW0pvAM+2eTanfWybYoH9hRAuMnu8lslpOGOHZvEG1j6XOF03m
2xyJ1q7Z6ePRsZ5bdW/aT2HHfaXOPKvZ5DIS9kt7Xz4VoCQY6UJFX/SdauxM5ZzjUzPM8g9PJP9A
lqVXkUwYf18/iouTAOmBibkhvC/+j7Qv221cZ7p9IgHULN1KsmzHdiZn6twISXdH1DyPT/8v5eDb
bdOEie4DbPTNBrJMqlgsVq1aBRXwi8RpY0uz0VADrJ6iQEg6a+iGSedS4DSXrT373guKrS+1Rtyc
F/4LGh8lOp/BfTHrbL5piuZ5tBUMRM6N579fDqpq0I0DHWNJzJx/415tA8wFwYOJ0PAjQ9J5VkSC
qxehDdayTM0CSwDkJJllieetpKZITaJYWP6Y1GM7Q2MFlYswhC7si278w86hLoGsDjqJ0AnHBBxq
Xk7JrNcoO0f1iy6He4vWL3ZYCshJlxEpQ8RlQqiISnGh1ODJ4dl1KD6kxhkftXqV7AdPv4d6bSZS
f7wIc74Bod6L4UY6tI2WI3AS5hREzw1NntAeZX7E6tcIDeEquGuMv9aQAcEYM8C+pf3xwRhn3jXd
ENYUXOZQ2nfhlii36bBTMHbPEDzVv+tHZza+LOgEiXHiBKphHcUAPDRgluu5tndxCxFFNVc9Wyk7
T+6XKLhaKxC/H5vmV6m/XTd97oZihZCUQ7MhuJznG9rV1jy3KC1DG2NwbEnzwmrVgk0afl3HuTjL
3+v8g8OE9pYkpRAwIthRaxfrOy32pUZwQV0mmRgMxuozeZohW4a2CPJgPMhbinGTD81vNNC1G+PY
mp70HITO7EYeGsYEB+4ipDyHZucEJ6NRqjTCNo7962SD0jVu4nFyQvVrgtCIMt0SdXN9Q7kfDlp2
6DyxQURkTdS0JmWQA2xoBtESbXIN+YtOXqhE7nWci0tlWRloHhZyVgRnjjkK2RSBGabDQJN5A8Wh
MnqShlVT3umiVmTugpYpqFgPuhZYTmrahU0RYhaRa6fS1qi/LLv/aaegONWV4HSLkJgzV6dBNAU1
kAblwbZ8LXtVG9OFurHAKC5zjcvenSyJuVfQXAfOTiBjSZV1mPvCUfHu6/P4uWy0xzrp9hHBoCL6
pJQveUTvdTCppWheDdYPDS1fGKC2mo3INat4q/V0e/27ijaBCaa6VK8MrcJvkyuvsVeldiAU3UKC
sPji2lt2AInnRYTOQGcIYz1hZQ+K3IOUa43vaffV98iUbEl1M5Xu8Ov6grg6BKdYzGelGXL4+Bzo
qlnlb+iMuoPYbuMiDm89EMY9KBEHsVt8iqq7F7HQ9xIxkwCSdxA1ZYnA2hTLg5UsB2S8K+S7phVx
8LlfCnL6/wNgvlSiSrjNKwBURurF6n5qvbRS/f5fGqmRnP4PZ3HhJ3erqRR9ZnTA0aP3KJsdHT1k
yef1j8T1JicYy1pPMCQNxcx0wZg6ZDOTt7EM3USmbtw9WiItIu6+QXhdQyIBtRWWMzWEPVq7JmDV
pUMB1TiEuKNIW4Zr4ScozMVG6wbsQQLPT3FkjXjVBg5kFjtybwW+Zj1d3z7uNXMCxtxwJEwHVV5U
LCNyQJnEbFY1UtDyEw1Bq9xU0Y/rcIIdZLvjcjQpKPr0HRy8dcUayRGqPoXEu47Cv7dB2TVQmVno
mMyqtHJSZ6ou93a2M/3+jaxCh8SoBzvTfe409/raOHbex+RYgruNG5T8AWbpgnJZJF1eALiRrPUs
JyC6tYegNbfXF8j1ECcwjBPUI4g5BDFgaFdBgz13lNfrAJfZpcUHnSAwrq9S1SzROiDMypfWEaeq
N4P9ommPSvVKIUgoyTeYbCwA5Z7lE1DmdhtpD8ZUAlC9xG2G5lpE414SUQdERk81f3WYgUfzx85A
j579Y4yoK3WvGGT91GOWUAUGTKwNz9d/E9dgT34S4yqljoR6GeIn9fGAxqhjWUJu/bGW1tdheB8U
TFvwYCGPCEEwxmCzss36osXzt1W8aOrdbJ4Flsl9WZ1AXBw9PQqtAq1ebnibrEYHzKTAj57ndecn
v6DunogeVkJAxkiNIiQhWZQl4333lW+Dm36HAQFj7cxfxFFCR/Kv7yHvU50ukDFZO0yMOlse923/
OhJvNB9k800XpUBFKIyNBjHMQa2wqin9jTqTEiZOO7639tf1xfAcCSozoAtAJsSGzvT5tWYMRRND
jAnBOHoo8eDQNX+ORd36yx9hn4onIKy3spSSUAXcOJTQIEsZHu3Ks+MHCzXzeNcU4JX1ooQS7247
RWRsgighaskKEI3K10K3U3DGFWfK98OvJBfxEwV7yFJlLbvrlWkAmFQ8JZ039s/qj+tfSeZag71o
IIJyAS4nYw1tK2n11KHvVK+bJxODgDbjpPhmNb/ZhYzRr4M1rMemnlCV75Uby0jfhqJCz3S8sqOf
KCHt9Wzw1XFuBUlGnicFnx6deAboJtD5ODcfW+k0Shb1cAsNXrkWYSZcAAL9R2w4raiKyNvmUyzm
3NWQHpWyBlhlBb6Nqbhz/VMT8eN4G30Kwmw0QqLQmhaN8nxC71aIHoG0v81Ar57/SSkJrD/UrZEP
WsYSnu8dwj4LDSQjrj7Z08fEofnHdavhfpwTgGWtJyEria3QNjMAhDIkO6HZrYK+HfQvhQaelqgm
ybtZMNzRBHkDrCOwQc7BQEyfSDRqi67Nezn8rAb/+mJ4X//07zOLqWinmWGg4kWKBtNQbTxqPrWo
511H4W3ZKcry/0+2LIdWR5BhdopbxNteXwdkpcm9m1p44R6vI3HXg/IWUvO4jUGPPEdKh6ywrEVs
fAJxuWp8tQt8xRT4De5H+QPC1lZzPeiVhgAkwLQNy1zTXnT78s7L0uT43VGDfkdmGXkNMdwxxjWl
Vpu5ce3cycfHWFRA4a/jPxSLqYmh3QI9zQrWoYR+Jn+NmO54/WtcFsEQh5oYqmos5E7IYjPr6Dod
/mUCggH2aK5tkVswurtoXCfEs4JtWb/ihCbtugwjZ8B5xSvz+i/gb+R/P4At+8WSFNeguSzpVOpi
/nxgPBfN29hvr8Pwze4PDOOwQxLJhdxgnbJMHQt3Q3q0RaEL9xDZC7kEVG50/zCuIJjUBkNJkaDJ
lRe9PurRluTbolnFotwl75Y3T4BYn6AUUxhTpMOQRVSGwzA8T9JGa9/qbKOJ1Bgu+14XCzkBY1yD
VthdbVcAaztn9s0jxq87U+wY1LnfO6+vs+us9quV4WxUUScH1/pPkJmH+lDEeTqZQI5RoZzB+Cgj
wTXOleM8XRxj/nGG9sVwBIR612Ve8yi50q3kguJ4MFdgGW5Ld4VOufA4ePmztg890XuW+5I++QGs
+edWbdBZgs1Y7/IxvC1eZK9snfj4G7N87uWHm86rnfogqjYJDIhljhfKqDWTBVQF3K4mgSrF3ur2
VetpyXtqCMh3PDBrGW+KpI6J5CoTWsyhraXd4ozHpPAjRXE7U992c71pZBsTHUenrUsB/57r1pbe
O/DvlxEibH0Q5cEoClKEpkXkBipxoHqhqhEG8d4F1Va3nCj4jVjZiavbRNmbideO6+v+hvvAP/0F
i3Gf3KiSVfdy1OMXhMWtMnpz6OmDX6YHGh5q2Ff8GODB+y+YyJuhZ2hpTGITm9CHa9uos/GogUD7
oEEL4z4q76V6R43GxWRbp1p6jkWF0sseoSUDREzcHuhpxQhAxkOklpVnuQFYO1elX2UyNyil2MOu
G6VsmzeLzCuUMdcVBnG4ZhyreJAoAx6p1kzwy6Bf03fDv0jYLcXA7yZeiCox/r6L5yKpl66zoH5s
1Ne0VvHNRZRP3t11CsJE5ko+gyAdULR5SCuL3hjWHcKleBDEZjw3eIrCnJ90ms1eIlgK3hmOWamO
KaICidbB2GpA5IzkMhD05GFAUx7E5UzNdqhIQoV3QaKZDVRqZTmYbLCRWKSoyhptVVJYv8SmfV/L
0q1qjDvL6NaN0m6unwfuxv2BY31rkkWxPgcgCfR6tx7l8WGG47kOwQsr7GWAHEgCoNmx7QCGHOh9
mAGiKX+qmMyT0NUQ/riOcUnjQfcJGHZ4Bi/KmZi/eu5KMiOte1JhfPLgzr6919zwJvxdb+hr+FB+
IuWjPqJtS/mFiZ5LtTR3i3ybvF7/DRwLOfsJzFXcGU2o/78uoGYKQOIpk/KBFpL6qeBN3jnDqA8i
+X7u1kK+H3cGXh+g/Z2vukLSPLdnNFlKgQp6+m1lfZWQ2bm+Lq6J/AFhHwojCsDaYGO8jdV0bq0R
yOsITu9lg93iHWWLYJzdUrJnUwVFOARhHmAdFA3umZN9SXdolNyVfr7D0zTam6sBFz26p2/pjcg8
uWQF6JNiVjvm2mKYBLOJMtJcVtXgZBfU7W0H4cU+OVTDMdmCMrmGBtv17eQe8D9el02z6gnIhmGL
4zBhanIR/uwwFzqxf+XlvXBuBdc8/kCx6VZZm6whirCyEe0oUTzvo5F6yjgIKs+8LKuFFo9FlG/p
fmeL3ERNwdnTcPi0DHIrEm4wfR9AY6oz0fHrlnPiWB3dyOk9mnL8uBV1v3CCpzN45oohvRInRgJe
UKP5EupTIzJOng0RY5XcERF1jhe0nKExV02DaRJJEgFNVR9b5BzmdlVD9tukL52K2x1ZuH0AlZ3r
RsM5g2egzO2jT7amtQp2mJZ3ZTgg0he9MXlvmDMI5mUWqlaRSSnWJUkPge431kqloaeRgx68JdIq
yiWn/qVmkh/TFY1eadwtErFI7YC4jzFhu8H4ScIfU/Vk9SKmOX/P0eyFw7nYGMszwyCUrIpG/Lau
fMkwhrD/0Gd/KK11Vj9pUIrpNYgli5wrr/RuLU2NUB5FhR2NjefeVY30IqUWNn26Ib+1HxWEkjeV
p7vJk+52O3lbrdDWLlwrxz/gLU/woARnDzcz8x1oLLW5pKDpZ/SnlfIRvCur+aftZIUf/s5vDT+7
s2HZ2/hB5IU53gLA0Jv91ozSWSdMJi2oZAxLcYPRidUXozjErX/djLlrw/sGUtDIa5qsnFEqEXVU
TbRCNIq6NsefSupPYeOO+XoUaQtxbuPvqYj/g2JOTAUtRMsoAEXRjClBAXhj5+vJFCyIdy61kwUx
HwtT81oblzs6OZP1qNw1lqizlvtRTgCWZZ48kYZYL5QyAkCsuEb4HPU+jQTiN7wLEG2yS//gIt13
oftPaS3VUQ+teTMiKwxPcCx5lSWfSeBF8l7FTIjETyNIwRBR7Yd3rs+QmZAJ7NFS1dVF5b566FAb
z8Bn+USGcEaxovRqVOpEOS4uJAir4MWCuoMM62KiJxsq23GQqj2qJUjVpM1TgVlZHVjmrdNOnRNn
4FpPeER41+2e8xXRev4HlF0nseIpWURX8/m+MO6J/GWMP69DcC7BMwgmiqmDcFarERChBRlvpzYd
YwuGrDNZgvjlmzzJVOxOkdiKXdO3OlptgaSWw5PeVTdxMEHTBspdmB2StKrXql91+mbIR1I4lbHP
RmjEWCDfWA5JMNxHp9uoN/wpq73QeFYC4mbKz0gxHTApnV7P78dBv4sxpO76BnEcwtnPZl67JOqp
rDf42T2SGkrhD/KLDdJkvroOw/0OmNkNYiF6o0AtPLevUKNB2UxQQZ6MWXuJbDt7D2GGNebTqxTR
7NLO2eYGBqURDIv++1gdqnfQqsA7SLPIxcxu9MhmmAkXgbaVHguyy1PB6i4NGX/fxOUECB2duMzq
sr5EN0yMv9+gWmtXoRuTxLfJ2/U95FAMAQP2LtIlKNYB63wTF9aHXugYdpJGj3XrDolP1PUYegaY
5U1wp89e1TumvW/d6knXnNZ1FUcv/VnkGnnLNbRFgRNLhooEYzMtLeV4UrDcqvhdJMa+naT11Cki
uvTltbg0HKDlAConqI6xqcY2zeUqbStk4iZHfyLr3iMv2U2wNw967baOech+5W62S29EI/Q4QR+Q
0QQClR6wYVE+Pt/omZBOKgkcMKoLmDJPs7a+nwqlTxyStlC7bis0xESF2jwUY4oBN3MGpRtPjqLi
XkZq6g7cLej1FaXdGJ46BMpqaOoeDHkIIuSOpKRh4bRVQp8Cs2uehrnAZ1NJYm2UIP77q3jhpOK6
B693OXesaQaFoigQMHVz9LDYWuBVtUBwgPeZThGYu3iqUMcvEyCMxUMf7ObhSOKdnTSOrR6vH4BL
J7KI9y2zOvEqlfHP+Wfpgr7GeJwBWf35FqRrUm0CusoHR7dcKuTzLmHsuT8/A7tQQ8bVUeeLLHBd
eZlyGKZ1Vq2sZCWHG0PzR9Urmrss8opgY6kiKbFlISw2CKy4izGIFWE2Y39oMk4NLa6RwNBCJNRK
s1uldiq7pmRZTqVk+6lO8aRKMfwGcbGIg/qderqAX5Qw0FKiXqq7y0GK5oAazjreKu/Bh+qUewmF
BdvVthApf+tRV9gMAxQ7brI77Zb+/nu6EI7fH/zvYOUkGJHk0a6JDfwi/QqNXRCt++BVz9bXrYnr
xU5QGC+2dJ/G+jJ1w2oeEyjF1BgDKz9fx+CeDUz2AWNP0xYNdMZiG4jxl2q/aEuX0BPTD9RW10Yw
I6QqHEsKBAHVZdwNm0WbFsSDIPllsZyXplKlUO6wJKhqu3atOAr9uL4gzpjg82PB7FogZRbWimNR
3TYPEPKRnm13Wg3rX+lB9w4tdahnrl/ljRNuS0dGQ0vpTk7uWu6wysDMFUQvvG944hFsNsehYQ5B
tXgEUu1rVDTtTUgFbxneWTyFYJ67JbWDQF70ybvU68YtJiTinh1aVBZ9yXKbYnN9gzn1p2WDcb0j
awo3x2aNxjxJtBwsUjcs/aa9J/ObEm+s5m6CSHj721K3qfZeSgOYWYlbkI9GF6SteDaEc484Bgx3
vAWYCyOojDDuVKw3w0hXzK1wekVw8LgI6PNbZGqWTiQGgcxlmSjGQpFVMckkOxAIhQg2cfnurAez
sIvQn4FyvsreFHUlkSpI0DAz6KAF7LLpUbY3UnII21VheKGdOFUDohv+E5QPeVfUCTB7ayRmH7Y9
2q9dNKvZ0lpWP+P2Vp6em/JG/nsOP076n0XazFGMJ1yS5bLIMiz8ZvooZ+VGopHAp4hWxB6xKk+N
aWnmoqrqGPNdmu/wCAmMT9JuQHQWoPEO9OmamNPWgbbXJGRZE7hX5nvT3kAW9Lpx8HwyxqSQZeqa
CRI6E0WUpV7XVdvB7wcaKCt19DvqoVc3FPO0omM4rzAaVzRhlbeJS4YOBVaw3i2LMflRompkL0S8
LDm2rZtZrkSeC9mZ7Jshebq+Ps4WytDshS4ehHrQyMysT+t6uZAMYLU2cr6KZjyVrTH7qRlNgmPG
cY0ywRAmvEQWvQs2Zx+SAG9eTC90ozxy5Cm6DYt7NDPdSnJ5U6q3lKi+pSM8vr4+TlkEfXB/YC/y
92OHy0+H/4hGe4MpHI49ml4YvUB1ZiNJxk1TPtUh3fW08RDwYmyjhisKCiPxnINi+azFdKN1mqvJ
P6//MJXzlfHDYFbQY0KozRL66jDuCzOH8VoFGh4hF5zcUL0g0Jmzo/gFT/r5h2Wn9hYi+8Mm1qbE
q7sWgVSptIkbtnMARcqEvuZ1Se7zRVXJI0Orp5ugSTrNKYaxvclHdYSg7GSonqnQ8lcX9+HgKVI2
/krzWPtNgzryG22E8sMQGcqn2df6Nh+mZDeFVjeizFfPj51dyzAKkvyAYBMmbNS08cEzbrK9lHf2
ISF98ddEDsTr0JxDw5G2yJ4y9h92ROuzhUNlTlK0loxZWRmYJFCWdb1VVSS4JssKnKnQesFtxmEY
YDISQZvA4igNxETnEViUlTiUJhgGykP3gnzxChwC6pHtfFP4Re+Qp2Zz3Qo4t9sZIOMv8UBHKeib
0tA8qKg6miIGzmXG5nxFjItstbC1JNiRi2mhSA0VUukEEaSV/j47Bxw8GqFFjQFgeEKe75xU9VUX
LaV9y6hWXZfc5iq0Y/tacGNy6gk4zphtAyokchomWwgvtSC2tQI0PpROhhWKmxsMeIzdchdsQsWx
13rp5GswnF6vfyfeNp7CMt8pjVtZoyVg5eYGr3lJ/TUVhzQQMdE4NC2YvoIi9DIqCwMYGANEQqxv
K6qB4tLXOXEppf0Bx3z4ijqp2RCtw7RUIynHTyvXutt8HEChIH1SroIukG4KkAXv06RAKa2V5uy5
jrTkvkql7rOELoPglHJMF0Ud+POlsoObg3mt5FlfxUMyoJ5kDR60pb16dK9vOufuxaMS+rto6YcW
LzvMa6CyNvQ1bEqZ3FpeKfkKWoROk/dOLasCLM4HBgNAX7RwbBu1Auac9EQr0/67eg5BnPy9Hu/a
YhUngj3jfd8zmGVTTx6r/TBUYzyBBzCt7WMIIXy3eDR36V1wj7E3X7j9kgjqKND89CoRBXExUSbK
BTSScPhgqg6liXNoDZOPgyQBP0A+6kftRltJq/hTe/jUb3sMXXaTLeou3QYSJRijpLrTJl4PosuY
YzJnP4E5RYluR4o1LRSF/IdhHWJR/ZVThcHMjZM1Ml8xRoJaj2wA6D8XFl4ACmnvaB4KL4Suuk9D
VPXh3OFneMznpFEKxjd0jV267Q6F4eQe9OvWGgisN7kjPyDR+YqCiPuiPolmGvFefmfQzCW5qCak
moKl1m/xFrMeoR7/qoF458iLIbntY+L//V11hrgcoRPbpVM/9+nChLCgvkWkVTjmgkMosg/GpcQk
NtpsWVOuJFuMNdkUpWAN/GP+5xAsH/RkDVVJ02qesIYqD6HQiCnK46uButXfSxbAEDHeHrl3cKkQ
5Z3j6L1c0j4DTgbKjT46ofXRqrd2TAU7xgnfz3AYAzSQOZ1AaIewt3Q/9YdmeJW6H9e9MP9QnayF
sbTECJRm7IExh49xgDa5bJWbsRMOm3Y+KPVDlG+J/TH9Q+RytjTG3CCJb0uRtTgLDQpLDSgwSCMF
B1X0qURbyBodhfqsvej4B9ZRL+/qED2VIoUsEQZjdlMxB5nSAqMOH2drUwwu+rocwXfinh6UH6DH
gVwQhvOc21xnKVGoNdiwykZHHtTHow2Kikvu1yTQgnS06KVOj02QOwH6lbr0CZougp9AAHFxxyxP
VxsNa5jlzZh90VRoICtg9l3lq+ZDn/mge/pj5QaZ7RA0QpBxnxa+AJW3uxgWglcsrBRjI5kv2OrU
qKcIMW7tjR56ST5n6GxVju1iUsGd7pYH8jhKjlBZdlkMu9hTWOajxpIaYxfAvDbW6E3fjH7oOPVu
dLu36ljtTIGiEs9znaIxAbZpJPNUyybesdkGkhwYxWw1Xt2vru/l8puvrImlstZ2ZtF2QdHrt7z0
tPlg9aWTNPCTfpC9XQfjVc4wlOu/D8fW7GSpGudKAVrjhOvRC/HJ4jvzFiFQ7GSQYneUt9ArPfp4
VG9qN409aCFiutX1X8HLEJz9CiYqKcaubAMK85nv3iMnOcybxqVHe/Vb2TZ+4NTrsnK63W4U+FW+
1SIRAhEK6HCxbNu5lJPCIggF09qrIQ/bmqjYPArWxrfRPyCMjQ6zbCU1NJjd1u89fdPdgpr2kUGE
K3D69bDpRBEe97JYOmj/tyrGTLsagxjRb7EMoJZTP1iPT+FD8TbOGGPrgOj1D9efDb6rjNAdUy0I
E9MOyAHY1RLvRTmC532LedOiFyf3M6l4EWC6EhI1bANeMdTxEI1waQsvky7NJSif94J18Fw35jf8
D4TtvxstasbzDJC2fApAEoyERULBMtjMxoA33BRnuIEkjGkEJcnAVDrR1+C918ChRKsihP8W6sT5
BZRNGHNmD6Ddt/KejF7X/+hNX0220/AiMGvuajQkZFEWQOfF9zPrJIzr1NgMpwBnp3PHny1cROaY
Ply+oxyj7eyWD6PbCN5P3IDbPsFkjpKVK21vhLC10de+kt2AeU3zutint9UWQ9V8fSsqVy1H5cIX
nwAyRynV29pARwbKVevwMXuO9sl2XJWuSJ+U6/L/wHx3BZzspV5G1PgeMtT7pg8CWePrWE4v8HYi
FOakxjmdZLVadu8nxL0fgj2EZyVPJFcu2LLvC+dkLVaoBG06ACXeB2sM8HptvH4V+aK7+LumfOXT
sHFOJ2tQ0B2Boz3IuPrbXb1CQvItXQ8P1y1dYOjsdIRZMTNNVgFkkM0ceCFGHyjP1yF4LnuZtY32
NRW5TYwDPD+2XdH2GNcKMr2c/iilGyR9vaJfTcZjYPqWjdkHXybxC1NABOHEM0BVdUjI4fxCkvIc
VaddYIC1iLDb7l0Fo7OiYFMh+1yIzu1iWcy3WmJCKHhCzBut4IzlyWmXNkqGwUON0a0wpdYJLGjN
QL9hRIOTvALTGq2JEvqChswL5+Tz+u5yPPsZOhNc9ElCJAvUazQIjk5u3cqivA53HyEOAR0CsCAM
1rGnZt9gYhb2sUF4nUhf4/go0QMVhfYcQwTAHxhmHS1V26i2AaOG+zDe93SjB/4/bNUJxBLLnBze
WZGsKkwghDoqqJk3aKYMn64jiBaxfKwTBKkOayT9sQjUXZzC/qJ9C8qbiInGibkgOoE0OBLhi8wq
Y9lzYyVSiZkMbhxqThkh4U7R8q46eX6LlC7wRt2bm1VZPI/dcyBq5OC4wDP0xV5O1phIah9LBAaX
9fG6sc0j6avdhCHXoWqgyQI6cWMGQ/zribco/58umnmDRWkcIq+KRc/qYxPsU/0wyj/U+l2dBaHS
5TdEStjEoChNszHukhXUyZqhMjAoKQajjlAn6arbzJCclFCBf7rcx4VRAb13DPJEOvgig9N2VZtP
RgIyTuNo3aEcj0M1uYO6Je26N+9zUQcQb2Ho7EPbAo4xQSvV+YcbS/TflaWZuGASSvJzQh+l5sff
2v/C1/4PguUb6J2R20EBiBKNirX2pnaG10zedRBOoPTNClcVjNFUTegenS8kkO0WyS8rge4KutAs
SOh/2U65a1Q0YDvmu3QwjgmmPF1HvfSz56CM2U9SaQ4YNZy4lTmsjLjxMDfwOgLntQoICyo8yKCD
LcWWnqq2DWkEoohbraBU5qM878frfGvv021jYB5VvlHzF3Ndug/Qy93Ha3svarO79PXnv4Bxwpkm
GTmJ8AvM3iklDOlb9SpmL/cv11fKgQFFc6niobF8OdXnHxDHCzNluwgL7J51e6eOvkmeOlmwnxyC
MiQxYSHQ8SbL/EwmoCaNYldZmiHX4GSPyYvcO+Eqll0k7J3oJloHXgpxM+j/95gVmh2FNO9vP3we
GJzjMweuSmelsZfGie7me9qYr/2QbydfcdJn6/DLXH/8ur6tnOryGSAbaXdkrrPYAmDwrstoBcGg
qX4nO/ZKP3SjL39BL94RQF4+yRbNGHRmkmX4oc62X8Vkkmp9hMXUnnSM76vb/hibnrE3ShRG5rX9
LrvQNgxcVRe+K3hWhJ5aC2Rs8AtBdj+3Il2aDDkJQlhRGkBWowoeU9LdDrPUbGUSSILzz1voKdry
a06vPVOPZ0mVEjePqsTRyo8xT5+U8Ic1K5up/bq+rRxXbUFYeZkTDPo+Wn7OweK4pEFV4UPaRQjd
0I8RbS9GebwOwvFoaJeDp4GmOYY7s9VP9JG3hWmDeTSi7VfHlI7WfFhGFguskgeDGQa4U03U7yEb
fb4WPbKy2JQGJE9RwgW3rrREaQHOTWqB+Y8rFLyfy/fFRO1MrpZuITPwk/mNQk48jqD44xWyj1ZY
lFtFWlkg7eFXM2cbnhp1Y3Dy0ZbM1tEhdZLZNMyX/hqrmR2iBRPEKkhwj9Y52IdJUVtwKOQpXdPq
O88e6OBUsoXUC4oBaCaWUIZqXG2QUAON5mbYDoOkvWRBgyg+In25iUs1mb1eRSBCMqOla8xYVWWv
R1Cyb+qh26O8X99W8hR2u9KMtHtjNuCx52n2lXaiO0PJyLsyFdZujKxm2yWmHkEzKENMo82aDLIh
arVQCw9t4ysjxejPmjV9RtKkPxRNkB0pmG+vZWJ1O81ORl8HxkNpgf9c5rlCvWy0+xstNYy3vqIQ
iU8mistYj/LZa/pKOhQR2ntnkjahO9Wk/0C8Gje+AiGzbWfMiHjqwczuh7xu5x1YmUNwb6Pv8A5y
G1bvDhgUigGqOS22pk6nl7KrqW9GvR06hQzhS9ACjDWN1BnMP6sooT3eTRAhmRUq3aVKTt6Sag4e
iraJwLcy9Wqb9VLsaVktg44V552DAh3Nd3mZFDf4jCrmxtvJ9FuplCLDiMIke4LyeImCgk6InzdN
9NWg8UPxJbPOkRY3zS5BASLs3sI4rj4Vcy6/emrFn3JYq6s67DRMFM1Tda/RBmXG1ggkgdvl+QcT
z028qTHOEvX28zMV2RHsZ+FaYic9xXyxswbG5l33D1wQkGEQKgIL/L1zEM1Mo3KwQEmRrIe+8dPO
01UBBMeFI7H6B4KJN2z0QRlBDCJWM74nuuHFHRoK8wH0F/lfduwEifGopOiKcpCwmGbayPVNg2Bb
xKrk3BCLyjduJPA4wVhm9ivqJ6VH7L2wKnMfwxX8DOLBdM5WWiCvr3+ay2QXar8EM6QwbBglIDYR
GgGGSlWxyB7NrgZNW0Vq13NM1lFbukGPWUuSKPHOUZgCJoIpUDnRgIoVnptDn1UVDReiqnRExSbf
vxWuOTvZQXt6Cm/7XeQaRx2CsZXX3WefGGOJ6BU9fKJuVN5tAglN0FbRYw41CuZX6EFoankGX68m
voFulG4Ulmt4RnkKwdz06JAaC6sFhB34OmZzHSb3E4VV01Hu7dxTH6pttK8deyvKk4qWxhzqMk/N
oh2AG6pIXaaTM+Tb62YjQmAC4naSO236vijhXpvodlQergPwIlBEYgjHZGjx4S5mQt4WzbxF3k4I
uQtFejd70/yR0xBVtcrKQYOw5yb1swDjihwtM/rZaWkQKV6bKNmvOlRj2G/U7Mpo6CuBp+Et/TQK
Yc5/GgbjEC6NIkP3LOElYFABcZBnNacAyw84iQ8x8TEplG+p/EF5SZR8XaFhQZ/Km1wRIIn8DOM0
x4JkySShqBmU0WYIt3mK4gAGY5EDpX8f9J65NGbXRtkMMeYLFehiDLzWiLxJ89LiRSOVl0uGe914
eE7NhItBzgUtlpAgPd/BKiz6rrHhPwdMu2oip6Suqm3sWnX0cTvEohuB98FO4ZgP1siJNuUS4KYM
NK7em8hX0Dt9+nJ9VZzqLwZQoIwE4gDyLjrbPdfbek2HEgT4btWtzI19/A1y0E+4zhokgshR12Qz
7OxN+TbYnqjCw7vCEeMja6toyiVpFiMVOj3VgU2l1gG12wIBUJ5FcuwCFPbZOeUhMaIJN0MMgXmL
3hvao9H517eR97VOVsLmRrK5nqtkwkr0UjfWg5rUYH7IhxlzP8AXCuLj/x8cc8aiSavSJgWcqv5M
zZ85Av0Sihs0fr2Ow8sRoPPjvy/EFnriKrNkaXmERR/2E0Gq0Zn3yJnhEoCeEpgKvWPdWv7/kfZd
PZLjTJC/SIAMJVGvMmW6utr3uBdhrLwlZX/9hebudlQsoYiZ72kX28BmJZVMkpmREck3idlrHA2C
EscnjnPAXjEIf7nXWqSQNuzAm9jjJChMzzFfOv1Vm1DFTfy42vFJDlnb2t8LrhrT4gS8aSKviBNr
8RBVBGtalQvhkHGquu61G+oi0NqHHughxZHAYbdSJVQoQQyLG5EN7O2lm7jQD4Y9gBVTGUgXKMaT
mXUhWFNL9VjT5hOGXmUgqU2LvwkioUDg4Cy8tGh1nLAmwz2zmnKorBlaMh+yIdG+6FmoxF5DmjDf
FxABlzQFNs43TL0Ylk1R2AVNoHDw4hOXmTWgYV3G5rHqznbY7G/HzMYu/7/6LBZGawCFEjxT0Pak
pEMXT82yIjBnaPZYLRuB9rd/3ra00f1cpiOgiwt+PVRDxQJvUvQTRoYmgEz5fgggAPDV6f3STTG5
KXvkbGzAS1tL4lmd28qcpXrcwhaGhoqH4kx/xDvL73b6Tn/0MD96Vr+pkm+1UcC+tCmEpVY1i4IW
bFZBDCaBysXrzc+8xDPO8QN374DBl6zo9ce7tCjc/BRVG/u0A6WeDejwd/VDFnncnY6Ti6GkIHzV
vPyuO8qIC673wqVRISYHplekmhY3nddZOREIL1mewdEdmmS0SBsXzwtbogpaVfSmxUfYgug6C8Ct
gmlRj7yWp9R/sp/Za+TfXtHNBbWx4YDYQE9UnIulpC/R3lFLr+0mSJ/g7CNvzSj7ble7GkyzSCbL
8D1eXeC4ugxOaiR57UxF6U1z501p9zBGRHJl3zaBBImhJHSxRapVvVLbmJhl6TUTZqQZGGKSvv5+
e7GuDm+4AR5pvAkgcol3gRDvUdwllIR16c3mNzo+1/bnFqNI6iAxc/VNFjPawsrloChni1WRqEuz
ASQuWC1yqhrnXBDb19Dmve2MzIqwlZyhhxBSAittXe7npL1PTfKjKAvJ0bW5ZhjQwbph9PpqbpIn
ZupUmNGBIMOnpPw25hjHY2imyW4CSwhdFDKXRfvPDuafL0OstnhlpgPs5CglKc1+Hr8Y1d0cYy7N
ylzTeaggLN94uYzj6eo2INgVQltvnDzqw8Uu4QFVuFeC1jHNadCPxCXGi1oq3u0Pt7GiC7Ep2sig
q1kISC89Lccw4SPPcIY4YB4dKzfhgxsaH8Lxb5G00CpeG1q23OpIsRIl1owJhpiRF692YuhHvA2q
09TWXzI7lumvb6wkDuZFWGQh/THFe1WnFFmnGUgSrM4+qM3k86jrXBXcLqlano3CdkMiq3VtraWG
S8WCPkCfQix/Z7YG0EnalZ4xWt7Q490U+045uaFMMHFjtwHAC6A3aAXx2cT7VNIPbUNtpA5Tce5o
Ab5KC0TblSG9uG15pKMVqYMPCo+l3wfM6qM5k1r3AzS5vCmL3UR/651nIw+SVjYHtunQyo4QHLGq
EKtPoKM0h/YeA40eEFh+xubd7WC/PhARhGt/lt+x8gcKCxh8K+BPOJd+ls2eMeyYHViTV1t3UJwZ
8bxuFJ9lQOrPp8SQ7IFNN9HjRYQARIlJ20vzpVM1s6HBTSfVA03JAn2CaIlevdx28+qKsXj5x4yI
aw0J3jBKDjNRDAXs8MtgNK9ErXyua5jtkQXjprXlIF7ayZZqCE4lYzMqA8UtCkUJT62rk0q+JcnP
qIeYCYSvb7u2cTAvhLfomf3mahEDUlOY2rAerhlJ+aQUxr3dfL1tYfMbrSwIodioE2YfHViw0x4a
pOjXavyFZLkkFDcdAZMkRCoxy3k1l8+Tcip6dUB+otGzao+vhkz9YDvYHbwtUQrXwaYgpPYqwX8u
KhPBPoYvYTW7ZfVmF7NPape+lmWg9882Ods/1bj2UD3e317HrdSBTiDa4MsVBxQfQqzjxRdCq7D0
UvqYQma1HL4nXYD5eskBtpXoMViJwxoFMrSHhS3dQgJK0xMNdgz7PNPaHzERGIIKEkWzfU81Nylk
R9m1bhU2mIGha7RVMUKA0fVL3/J5KMuBkBLcY8ZHEo1HKym6L3ZunGpunsuOWd5M4jertV+SYQT5
VRZrx5YM6l1YQKCAtMau5mCLjjTj/faqL5aFiwvkzBd4Nq7fS5P88pe1takNENNFZX7QXAP8KZjx
aHZ18TM0oevhvHUy6p2tz7yMCttLRgP2SLzF5p2ZWG2ElyL6GmH3zbZ3ZQ1N50zymTcdW9kRLpi0
sWMFlA0ArvbvfHzqMf1mjn5hHmrnrNW7+q9xYfjEqEGhm7LsHnD6XS4kEEemEg4xXgA0RUd64RYe
XNbK4Dhb2WZtZlne1YFEOE+ZRrF8lvM02KCcg5IEdd5uB8XWFlmeGkCDIF6vRNopWCMKIItKTxsf
wvhctMSlqLmqO14G8SRhc9j0aGVM+FCx2lasyFNkHQLdy+akJ3sGgqnbHm2dOWuPhA2YsYgxBTkU
bXT0nzuv1Eo3ru558q73kkS9GeB//CHCU6CfiTrkEUxF2ueaHsbsudXfmvp42yGZFSFbWs6QjQxA
Ac+hR6f+ONWPUJ7rB0lO3txEeGkiDnA1dsR7I4nyPk3QiEUzLfKdDiIpiQdrNqsAbEt24Mzw6CS7
H2wFBBQY8bnQoNTASX0Z4kla6UVrIyBwuQrAbe6mbRRQ+/n2Av5+x4qZD3xcqAeApHlBXl2ayfKK
Do2B065pmGvGhjtYUDLoMeI1jODIq9C2HEjrKk3nmmnmaeX3wizP2ejseohf9xDfa8xfZiMrEG4t
Od4xGDUDHsu4oh3FwR8O6AAgP0LwntcVcv6vrGb7SnsvZ0grnuvCv70SW+ttmwaEYiD8dS3IU9sK
qC9BzOlpTZEeGjUnXmbE47kycutfTCFR4tkI1AXugJdrTpBZwtKBc1U7n50pxFKrb5Y9vN726Lo0
CBugpdGh9wK+pCuCTAPPk0JdnuNzae7tLH7veXJm/c8p/GEMwxHDk2B864DyJsOrloyBqbe1r+gL
J28n65DRrWy6juflZrdK2Vxr0k5xEM8KeMLfu8wELgkIJZ4GvWlPryQctXBHiVGaLjhHoDtVa07/
FZE5+Bgaj+oF+5QrHq4EWvVCgVH4ALKkBOQTIXDjfqO0yGlTPFQnp63sb8U0Oy+91eZAFwAq9ZqC
ieV5BO7L64GL+tzg/wLhAk3VPuUNHfc8rqJsFykEGHvok4IUWmPTGD+XTs6x+6aQjR7gORX1dAP8
t2SejTrorCbPDqy166c6bDDGm6Q5mBYxoInhyBHstA0HsD3iCkY2yELmNMYdgEBgFW0enJZrs2tZ
Y/lD6ezk06RmPHETu1HRq4wI3lIjAXVLyYAMgvxGrVt3WW8bwOdEKqDd/Zie0X63njBN74wB7+sh
CmxIdj1metL5em1ElhsTK9+THFO/Lkjjwg8EMOfuTuesAHQVvYxHrS3aYxy19m5Me9wJQhphvzeM
FqrvTKn9PqRNxN0OCph7reUAoRBal7vU4azCFAwZTn3Exq+hukgDDKNSB7Gp17lkt2zl+HXgLBt3
FTjtPMxtnyL7FpjCYuFDF77YqChRGbnYdacA28UBBAYXGBQHriYCWaoSEEZjW07jY1kdYhscRLup
eac0c+v0FNpHQwYE3Uo6a5OL7yvfRtozu1RQbmkx7FjrTYzaR/0c1fPn26lgcw1BeLhgGskiqXBp
x2Fg9S1z2OEj+E1jsq+a9D01rJe6GySfa3sZ/9j6/fe1T1OJFtVSZ56tg0a/qdMzhxTsRL+SOpjn
gGXPadtJ6qgbTwtUrfDCtRZZSLBZiMeY2kVtwhpUAJ1z1DxVw7kdv0fxV3AVpuZuYkD8gUGgdzUU
D2ruVhC8zj7xXFIAvT61Ln+FfrnMg9bSkMf4FX0G/q3wtQUPWqmCmiz2h/pjnACKIBkYuw4gWATx
HoBUJsSjRL9LM0uhSM6hpG2CO6BRdiShxyGUmbkeu6Owswx+AyEGkL0uBFA49FadzxUuWoP1Spz+
GeTq7YHHzp1lJJULAOEAFkU87TB4dUyqBnzCqkoloXV9fQV2FocZimpUR9dXeDTNNHPqZCnzJoyd
cV+J92FBOx8c3QsaaEKp14z1t9s7Z2uBbfCqoxG66HMRIfvUvVM7iZpXKJ2POWAWOfOiZgiDrtZ+
3ra0sXGWNbYWcb4FAS/e+EJtzAstg3tFAxr5n1k8uUaLmFE+K8XXfnqY9Ptp5pKds+Xf2ii5DFm1
CPOoJQjZ0ZwPqWZ94nG3q1oiuUJvO7d0UlCqt21UogQ74LINK8JQb4BsZVE8tM5bgWtz8UiBXG6D
gp0LcH3cXtHrrIcFBdE0lhPzbSjtXdosmqyDTCc2Byt+tizz0uohBMlIqUi+3OYaruwI2z50nKVB
D99adlfl30A5o8lGa5fPcHlNv3RFWL42dTpTK+AKb59nqCyMk4zNTbZYQiBQnQEeXcKJrEZvHBqF
WUKf7fxE9U6GJNpMk6v1WtZzdUIUNQV1UgVnSvqo2D8UBqDKeDRwEQ61+0ELXcb1fwgF7KgFzgB6
VOABLk06RtONA0UFW+fEj4tHMHqWfQIR9L9+xuPO+MeOKJUxxMyY1Bh2Yq08WVoZcCv35/yvO8ZI
x2szYmSPeU86FWY6pUdKpkEMbY26YBJvNmqhsKMhP4BLC2AQ8XU4NEOdqBRVXcAoZ/SChpDsmj7K
jaPZUW30WZsmQaZ3KMzRRnlIQGkWGABAfKFD0Z90VoLYbGjB2Hl7Y28FkK3h+aKhQAuheSGAlBJz
KI4C7VsnNfpP6jQPrRsOms1clRH6tbIm9mgmEaisFfQTcJND0g1u/4StPb9eGWHP20ZL8EjBytCw
f61C7QeziW9XkifclqNrK8K210o211OI72wPHzGo6EKuGerdz/PCQDvjCgyukn/xC2xVaFphJAAF
0cuNEtVJVsc6CuxJQsNd2qjmXWVAHSK2chkZ/1ZO+z1rhVIw2ErEGihnOY+qxVTXGfdtWD0lpQwG
unnsoOW3RDHUXw2xsBuHWcpnFV2WZuzcqPWM6aCrB97vDB5ozpMOwWbeSTC1W5kUy7doeuHScEVV
ryiOOtUjSusmMBy2xr18no4FIYFVcsnXun5Ugw8ZTQKougOrcKXmYWdO086JXqJtimETxZ97YDKt
z61+xsRv2b7fjvlNx1bWhBqlXQx8LgpYi1G0puXeUDnKh8ytEskKXusLIr/hvMaNHkhXZB8hXStz
m7Ny8Wsyobhu8p3hFH7SMZczxUttzR+mjw4A2FMznsPc3oXp5P29r/gBKGIb0IBH9Fzug6Ko6mgc
cBzGBLxKxfeOYk5JbY6qk0i+4dYeB20wLinof6PVL+y4ZLagFJwoC2jmsafDTgXrM38yKZhijwMY
kW27laTPrahB54dC6w6HCBoyl75RKxo1lieVN9Kvs4YL5lMBDmkGDXgbvFZMRvu3cW3HQi7DbUuw
AiFyaU5vqrqYeIOSQUebUzMRepcqwDG7I8HpYaAUsuecslDi5UZ6wVQwmFj1hbYDV85Ls9bYV2O1
PEnM1NwrM91ByUgSJJsm4JeBqg9QjJawkL0F8LwNugJvmKNjo6M6hO7tX8ehBtZt4MKWfXB9b+6m
xpk7EydwURz0BvjF8b4FRagTy3QIN3Y3oGfoe2pAgED6SFyvKs0zPbKQ+SHWnA6RXzl3ZvUc6ZJ4
33xLLmg3FcgWG2qLwuXFhBZYNGZYtaoMIUA+ALnw2jgY0ftiTo9J9liTR8vaz41Mi3D5GuIdGoIz
S8QjKavi1wKAuSPRAAe58lUh+qlE6aqMJA/yjaKrhgsmQProJ0JnQkTQWC3IE80Cmwsk5m477avq
aUyfrQJlzv3AHph10iF3lxBvwPVT+4xS2+2Aud5tSCS4rYEFAj/kCh9XGaHej3WJHmYX7qruc2Om
HlOTY9lFd5BNPd62dp1KLq0JRwJGBVKra2Ctb47ggUjbO3OIn+d28KsqdQ2aSN6RMu+EXFIWM1ox
Lezl4PgrbOOpRquWUIBrePowVnouSSLXm+LCPxETQrme23ZSwT+c4+H41rJfjf1jlFLfLTF/GZuX
doQ9wWmYpHUJO9zRv7AsReikpXLSouFeLwrUrcbRCko6VoCKFEXA9f6XwmsZ86fMW+FSyxI6adri
bavsdOrXtg5pGDw2bedfghSdCcQnAF+GeOaBK6XQnQmfMa7PRbNDd1CrM9dqP8YyFffNAF1ZWlL4
6q05KLZTziMsOfoHrmIddxjZncvW7TIKVliZbsTmCgLGC5QSWKuhZndpjmA2nSf98h0bWEo0v8CU
DJ/1s5UPkkwjM7X8feVZ2ma1WhswVdvaK9WHz6kJIcvBOramI9kF15kT0bnyatmVK1MsVTCnzbGI
JHKecWVr3LH7Rug/VBkv7QjZJCXQBB/imgFAFBizX+JtACUIH7PVbpO/cYyB8qeZehhQu53FZEsp
ZBXgKMeuQgPeawxoCwJe6eYoUWdD5Q+lKUsp11MC0M02Ae8BiwHG/fGvl6vZ4GqJ3iCsmen4M681
T9WjRzpGR14kn8KygFgl636lYN3InPI+pipGhZifNqEP0p2PBKCg294v9q5yz5/fI9Ko9opd1kP3
e9XBA65iKB2F8jy2AowdK5afOwGg3P+w4lBwWfDbIIzA9exyDZQqN42xbPGl1QpEu6UdAN3vz+BZ
wJEiIUfaeASiALgyJoRV3isV7UfIIhXNyehPquWR5B4EapX9nlhu7qAyL+Xb3VrUtU3hIxfoJdsK
QHce0e7K5LHgWMja5+lrBqmhzifVOVIPWRowVC74eaIHbbiL+YudQKPnlESy6t7WDl79HBGOoSiT
ERs5fg4zoy9Dxn5Yeravx1BSMFqyqRhKAP6oABou9X1xrluDXBPaATCT2t1+tMrP0Ix8vh2tWzeA
tQkh7TlgBgs7fVnYlKGvemI4/GflScs+hOrX/82UEKSWw6nNNWyMlmluXDwzBZgw+2TircYqycpt
f6A/KyfEKGdxWOQUbiEReeAjjRTdnchfA2mXjQB+E5BeG4BoCQ4BtQHogYJdl+G9h0sGutPhqTZK
ySfaOnPXZgRf2iSv0A9nDLiD89i+WQr7xMqHKuc7C7J6MXGkomjL9eg67v44Juy2Gc88NeWw2JWj
F1cH5yecMx5QJL9LFG+evK4vd/8QHMvTEoxQeNiKE8Yc91DejVhLNeL3KbiJFXB55fzB0d5Ann/b
1sajAh9uZUy4xdR5VEYmul5eUhvBOIANplC8pm4xtr3rI83V+oBoHyrnuWkPavcB6I1cxjy/8Wy7
/A3C1SYq5xzilXDYslwn/DKSlxh8czwgCk4waLqgBkvJI7M/S3zf/LYr34UNX9t2bA8Mdts5c0Fj
pPbPGCNp9F0NbhwlL9zaAj8U8TXcDG6b3tyTK8vCdoFojJKWEyzXEClV+7vZGve97EWzmTJRaqXg
hLagALu4v7pbKQPaOUrUMU+fVZ9xE68m3n267chGHX/5dn+MCBf7ATUW2xk58zTnEUzlXP/oOPtW
uS/IQw/0XPPR0feMP9DqO3cki7iZDFamhbKC0mREwWAw84ycg+hfdWd04mOjdlsV6M1DrdiyuvLm
0QsUAOgQIUEE1rbLFTXrMlWjGRaV+g0yE9xx7WQX1oObg0+14wcqm1nfvmD8sSierj3VczaVsNjb
ew79r+ppymY37Cu/jLlr4LXBaugr0+D2Z91cWvB6YfwZ4xmo5l06CoK2YkYxBWTz2od6jF0n7yGN
1h278LMxfAHm43Db3ubCruwJGQCgKUx39VCoNp15b8zjXh9UMIPqLoD/j1Fj7dWucZNc82+blbkp
JIBi7EdDXcxCY+ODEn7rc+BkuDHtKuOL1hfBoNeSp9XmFR3UEWBagEoYir9C0HYxKRw+Y2UTHRx7
+viuzfU50eo9pfNDqr0D4AJdDPToQeWI+xuHGIDyUc0cF2XMfWUNkrNmM0f8poxHPRPz2EJEkxGM
CKlJW29uxn2udy9jLCOj3rxW/WcCtbnLWOprPHTmGCaghDaYD7gUp9meEnmHdPlaV0f1ypCY7zrT
BmTNxtFlhV4CHoQOKMQ6mw+lVOh6M3+vTAlZT6c5hjmWr9jzQ2890+EjBzfd7eDc3vsrI0KogIlm
VicOf+wiQpUIAFoImmX5XRJCSBf9XzvQIzyrgBX+Hw0Lu78Mla6ONRgG2V4QhpBqN4KaHPq08drR
nayD0Tw0MrywbEmFFED7KqMpqMswt+DbCnHDaG+zXuLaphEwkRlLZWgh4buMRQNItZEu362EcPyY
1HsgHQNbk03PbYb8yoyQVxrdmgBEgBmQIQC1+a2tMjcCxFNNd2Eok4fbDPuVMeEuAZpZu2onGGvA
izHlD3VPvCn6yiqZzKzM0JJNV/cJK9Ja3L1hCJNe6bDX4JRNvUnWopN9IyElmTXyf5YiEFQb7+oI
HH/qtCsa9no7yrfNYO4PM5voGYgQnqau4oLNSEvagiQwJtRHX0ddBk6WWRESRZnVbYSSeuuN3Dxo
Tvw2Nck+LR3J82vzIFuGGP+fM0Kq6BI7jzrqIMfiPTnHexKWgZkcOJ4pTeTPsleRzCshQdA2HEhX
wVxUPcS6V+s9qCxlWB6ZT8uPWIUbigCxY41YugIVJr/VnRhD/3PxNcnpHECHFY/0phiMwMjn7u12
bGy/SHBUofENyBz6Vpe2SafEfBggLtTywGxPcxfw2HSN6qGu7hzup7bbNa2LXpMkP20ex3/sihxF
ZTQ3U5/B51kD/y5YDsJRdgFZjturU3JlQjglp17hea7BBC0TTNK3bm0fLCRaPfWyMfOmbmdNuzyS
8dXJPBM2gl2WtZr3CBlTsY9j3X1AI35/+6ttRuXKM2ETmBba+CrDR3OqcwuUcILpSkTnbSObN9WV
ESH0ATihyjTBD5Q2XaIcGbJgqxvoceuuNb7w7G6WQbllSydshHzAkHynw2QZhqgs5ndhVX657dVm
al95JRxYlhGiF0WRcxuMGZTtuQyrfWedky6RBPi2IQNoV8jWYk5T+EapFQPoZSitR+zhSStSDJaX
C5lC6VaUfLzt1OYpDJq//29L+FRtAxiQ5SAeCvOEt9Ootb7BfSP2VO1fCt3WypTwiVhuUlLWMKUZ
3b0RTeBZeRkLcPUAPf6tb/OjAYn0oQ5l4MPtkP/jovDdiJqBMAcEuXjiE/SdgtGK3gEukZS5NzPx
yjvhhmFkzhAai3eU+Dx/qQG61wB/5+aubp0g+vsJVpQUVuaEe8bc9Z2jFXAqj4IebYK+3hvsC7Fk
0H5ZLApJXsuHnjYq3NIb0PguT78mQWsie+2qVJZ1N0tN//kE0MrlgVJSpQgBe0Nuit+T4RhXEFcE
Aqjz5iF08+x1dn5hUqsi/HB7D2xM4a0XE3ijS8OjYuXWXMBwwqivpr8YaC13dFRdjgtJkyn7on7t
+8l1euoPEOmo+3Cn95CeM2JX7+2XkTRPU6HK+n63QwqokMufhdk7wjB01Xo8fef9yaTPvIrv0vyD
ZX3JWkuSdbaT9gLO0NH/IiL00NAmiKbnOPPaXHUTDBdC9CYxmFtqx7H8OuUJQC+Sc2IzuIAI0aBr
j+EGR8gIYxbqOpRiWg/lG/BsB4x/ZsbPxpIU97frbys7QgZQQCmdshCu2c2xLo9F4jHle94eiv55
0vaajrP2R9u9N/nzREL/dnBtfsSVbSEvENro3FrOdKM55BZYrrMPDJ3Nju66yFe74X9cUiEvWDXT
Uo3DXFT8bJIHEHU19LGUUa1tnrYrp4SswBwQPdeAjmHSZj6aZvdD63TJbf12bKCddRn8uZo6dZnA
RNK0foy8phhuqzzlze7299k8HQBJ18EojVlQkaCOOr3O0yJCAXiszgoxzhja/GCBA+G2me3b8sqO
EIM8rsFXaCDHGMNHtEg0I0gXBJLLzShQobjQHazQjTsZxdV27K/sCvGnTwpj3Qy7LaA6bd/chbMB
vH/mhyVEprI2iJ2vrIy/1yl368Z2wQNxb9uTjExx83OufoYQlwaoa4yBL7ks7+5qAokXgIWKcQTd
9SxJZJtXmpUpITgLxwTXeQuPu+KHicBpUzzu6h30jk2bHm5/VolbIlddxrKwxNgDtlu7g+KLB1vO
5KlEcvXcTCLALQALCyTlFV8FIaOV2gOCtJn2hP0EAqSugMhVfZO/t6oM9Lh5EqysCd/K6eyM2yO+
lTp80dt3C6MEzochjL3SBtH+buIyRliZQeGLZSxUSFUt7pXQira8Ujlrre621UNhBKYVGLJy0Gb+
+uPhlbhRHGOuQY+x6SlxJ1Qa5pS/3Y6Ma8ma5f+/siFcKkIGGEk5wik1V5+dZHBclle9WxV672v5
+NAM6aPK2ffWGGbPJvM7C+ejQkPUD5PHpNVir23zNKhyIwShGnFcKJgWbuqEMjK1Dbg3UW1w+i2A
MIzaiYDkPFS4WtgJUH0G2sUs2qvoFZk5BNX1VAVqI7uD+Nme1NCCQi5W0uE4cudfikDrHyHkR4J6
IFqp+BFa9Two0LRAQ7OABIXkq2zdMddmhHRIeKEYRYYvj4OrpTvG7ufhgwUC7CT/xNJ3tTpAY6KZ
Jdl/+5D5b/86+uVhFkJk3owbxEKqzncguXLzmjxEDVRIb7snsyO8HDH9l9ZQaEElLakPRlgFDYZy
QLkjMbOdjuyl7I42nyXOM+cWqYCPgju29d5bs8sKv+O9a0+BNj6rlmyQcPvsxNg0mJl0tF/EB3E0
2JAlggKHl0PxzJ7cqrsv0Ewc47cxPg/lwQHYVeGVW5qS29RmnlgZXv6+Kq9FCfSCK3T+vclu9so4
7AdFEpCbB8jKgnAFzuPCxN0JSzlSFBXmXW2FfmYfKmJLvtnmqehA+pFiASnqCpeu2GnqjNWA0Cjj
F7MJEnTuQa7WkQCjxBJTm1G4MiWsWjjqvVqWi6nmmWiDC5Ewt4jS3T/E+sqKsHJFFANOvzzrleTe
QYcZc9C5VB1o82QCSlZFrIOR+XenchUA8QDQkQHeHk8Dz16U3IPttlIhhcEenTxIs9xtDMlRvzFL
v2TjhQwGkE+QwgiHYZ33WZHZMMlLCIybL9OT9cYe9Kdwp/rqp9adcIs7Rr9wi7u9nlubemVXvMro
bVamkI9F1Wk+UjuAXEaWPunRqdP8KX2+bes3x7tYYF0bEw5HjJplPW6+OBz3DqTc7MiNXOKBkuOp
uCv29cmZ3Y8qxNWaXeRn3CWhp0jeF1v7Yf0L9Mv9gK6xkVgE7s4jlIxP04Qy1BttfUv7etvXzRbl
2pKw88zCKfUhgiUdLBZV0E2db6gn0wREwTi01q4pLK+R1YeutQpw9VhbFTYhpX2k9wpWGANi5xn3
+lc1dTERh25H/JG/hy8nbrjgqve/hkEka2cbsmASNqc+Z1C+SpGxHTfehW/WUwp5ZTtIArTd9iA1
Ic+pT33itUfzpfGVL9y1jnv2qUZ01x474J7k+NRLjwfjc7tTn5VTInsYLf5fRyCB+vgybEmIcBHI
rQl04UWKMwz0YsnoTdJjaysNrq8awndvF20bdcLhgTkbE9R+SrEPpYj3zffd2orwndvcTMi8HFEF
EjqFTnEOciaPxD+MDtiJXNk5WtCo77O6H5ydOckGcbfOr7V54a2g1COwtQXMk0a5y2b7NOS/FC3/
yCblx+19JFtOIS+2vVqVJUVI2dOTqb1P/SsPf/1PJsRnQdrlXWlHcEYHyaqe6F5ozLs5L/3bZjbv
M6tFc4TsN1MnNrthWTSyU/Aix1nc0WOrP/ZmMGg/Uu1UaT7Yo4637UpWULyFRvHYa2oMs5H5qUXf
rNeeTf3jbRvbG/+/t4R4VTNpyuqixldKBgD3+gblDuUTpcOpNfVvKX1lNDnctri9kf9YFDbA5GRt
TkJYbJtzqOIWWFiQY/kHG2DAJXRRjr0CJJWMMm1YNpnexQ+VM6A84pCq+37byubaaZCaIItc5BX7
swoE0JDri5XG8ifIC6qYrp18XTH8xnqM0K373+wJK1dE85SlA1Jg1ry05DHMdtl0n9LPRQiuLtnU
62bwrZxb/r66SdlqkmYqxHa9CVpRMTm2GZQSMglSdzMbrYwsf18ZySLwPqcMRsKhCaAl4qmJg/c3
fQTQQxJ2so8lnB9WVKaQ7YOpClBnB5CVgM/fJjDi6ieFS3pLm2u3sMSCP0oF0ZBwkticTXUe4iy3
I9+chjuN+kkjU0XevpOtrAjhUBK9VvLlaUzP8WN7mA/oXh2Lc12i7e2icQuWdd84gkHuXOzUws3P
NNAl3+83cfvVqbz6DUKU8I4opM2wBfrvjwYuhR+A6fvx6U03Peo3fu+BSM+bvekjDTrPuJtNj++I
5Ddsog/t1W8Qggi10bFgEdahA1mNXwye+TKe2L4/pN+a7/GzEWRgWnMbLbi9G7dvbCu7QkTlpT5Z
rIHdtHKp4mLw78QP+o/wR2e46C2pUBtuvqFL+giGGMMOCln7bXPzrOwvEb/aPCEhWeYksG++np0C
t8TwfkgDfHvQsLn0pTuFL/pDOLvRt9uOy+wKB3tqMehAlfjm0P1MUEIg51kJmKwJJLHy+5a+8s7O
gP0eDXiXtN/S8ARZnywFTXYjeb4tP/ZGAP8++ldmdJOFRuosixgVXh7bPw1csx3M9qvGrzlWcfNX
UbeVIWY3k9GfT/e7wreySsq5jfsJVrv6hxJC2C07hHHuTvTNQt0wYbvbX+xa3nx5XKzsCQkpqgtH
6Zb66eQ1nm3j6WZ/wj8wLGg/mKCJCD6r3zhUopX7cs/fSerlz8r9tL/9KyRZ8ffUxsppDloAZCzE
TaNhrwzariIeZP0kR7/MipCRKhA59PESN01buqHVeGr3s+vIvxzFqwVdonflS96WC0wBVtT0O9MC
1vlN/N3MggklwjT1by/cxpsBrDZgPoUE9G/JMGHHVane5UUBSohy2o3kcYBitNO5IClEPw/P4LNj
eh39RcFCCwJtXzP/vkwJ+xR8CmB0Q7tZBFSHSmkoA+8rcEreDcl30jzH0Q+Jj8v7/XIjrm1gW12u
6GSboWm1sMEc8qzrnVvgo43q99TM7iFkcAAV/xceTZ9Bi+rqnXasM/7X3/TyFwi3fPBAgn0KkF2v
grqrM4JXiz3UMT9B3Mg3cf2eklR2hCz7TnQa3EuoJlMdXCaiLkqTG1k3a6TC7EU0W3vFHNpP3RyF
YGaaBv4Sg/X1uVEVE3quZg0+l9C0o+hei0h2sOuqN3ZdTtS71KHD38/4Qi7AgMwtao/aQox7+Tno
/yHtynbjxqHsFwmQqP1VS6kWl13e7bwIjp1oXyiJ2r5+jjKYThVNlNA96KBfAuQWqUvyLueek1ta
C94G0IEU8kGRP2VKt+0IspVUl9Z2QfTpMRemAbCqYgaFZzZCvFxrsZnBvazbcHgGtZ4jx1sFxeOi
upOqZ4MdmL4v+ufYWIkdvt/DiyjCX8vcE9qXpEniBnSF8nQ06VEpd0SRXF29NWPMMGxXXHxxIP5r
66CeBI8H2KJ0g3OwVIujYpKryq1t7UaryMPUP9l97UdRtVnauZ06HGU5u7Eka98q4ft186K1QmQK
4E/MEC88x5dfNGGdzuhYLkwb9sukAwlTqRs7tdy4QZkyIYcu0tYuLuGKwR6C0ZClwcuTpEgj5mjD
CCseM/1pJPJemhRvVLrMzYzoxkCtecrsPebyXT38KjRjzbOWEJjfcQN7DSId4GSgEnG5ZjUE4r/v
wGFStTcWBrnanYU0l1qTkw5by/YtO4DScK56RQpGx022FqMLaomgktYM/FFQwye8WE9jJ2HLZPDR
DOlOAU9yB4EETfodg5LGkLb5tNPC47iGKRF9aehKqTZ0UiDQwJfKIIwV0Xi5yNAtTW+yDun1qHc1
gkSIwbHk1kzDjz6zuxXYzveIDaM/0ODQwKYC5vc/+crZm6ioTZknpKtQWlIdjQEhZICgZsS8uhL9
62IwQE8KhtUUFfo2mFW//K5hrTWyWcmV2+ufdssC1TK8DtRadtfszOY/zI4s7HmgH4cpsHH+aQGc
rYzlIWOZDQI9PLGPowZhA1Kgr5D5ikXBUnPqbdntwR8TgSX7+qEV7OmFZe4aliojpcNC3deGpyFM
0WMAuTxEhzEHsnZWBbcwTIEzSVvkKJC8Xu6pNM26AlV4JJGzutdAFY4X5iaWIk+tGz8rNAdlok1l
PcxGfJgHI2jlNaC4cLEmWfQnMaEHjv3LX1DOCSVxicXOKDDrx1Zqnbp7aEGCfn1TBeeDgKQR6pa2
ooIdnVsps8BpjjOJcEph+8bqAVlQXIMqn1LZbaVi3OXhuBL7CiCLcCELDypIl0F49CfEO3MhDXO5
wEvCZpbs9Gqb6HslCpp8C6bF0trGs1eYrzrCb3tD0mcJcl7dsNXNO7bWvxSuHVKwi0IiuGR4Mn2m
2mMsTfgdKQjaskBTn0z9CPQNmOIPdq5vru+08Iv+taZzQV0/YjIEPPDY6ap3O/kVJMTeOGpOvXbl
LeeAu+hxxYNXDK0BRBE697SGOZkGxmZQXMqdiyQDvLnsoVTqQ6xmD5jDvr++LgEEA8EaOB8XFBo0
Avl7vZVHOQFdXIUJ4QliC4CYtpsMYDCtPpaFm2K+O3kIy5fESlDSerpuXPCoXdjmHvKsH8A6AnZ3
qEtEkDJLb5R4TVZpOQH8di5UKzaYPhVognPb2bd1HVuhVbm5ZPkW6Op1eUIUmOyur0QwqK9A9WZR
XDAAZEVb/fLE60zTe60D7Lpt7CpI0CJ2Zq2I7gsrsr1eH/MgZtUxNQ0Yh5hIO2mpE0cTAsNIf5bw
2Oz6qphWbkKBL+HDgjob/8PH5Y9qXrdaMZkIyqusZYaLYDu8seIMWm42yUEpZzZqBlaLMF1jQVlW
y+26ZoDiBfsA6nl0Ay93w0gyg1UKyKUhXUKa28GgHpkN12xrN7c+itbr+rUPILj0L0xyHzphJUQ1
R5g0rdGj9bONMXN5LMBSkJ1A2upUi+gFIpvRyYkc5LbtDiFZKWQJCpnwguUPCG5kDSSSl+suJgRp
KcNhajC11ueKM2SRQ/WvXu0OmgwxpgwPnvZhg32m1ptAYxhJUMptUpway9hmegch5MpJjeQQWkYQ
EwkKe6uYFtGp03UV4stgFkQqzj1OfcvSaLJx6sreQjS3Z9lbGjrQmAjb6DnV6p2WvCmt6hBjeCJF
vknTBjP7a5M6ooOJ47hQd6AioPNPFw6AkmSgQHATFbqdiaaMW2iTQaiubVZSI7El0BsCXwYMI18Y
AzswzdmSmqYa2VpKvAW03Tdyc+VhFL0QgGuAkn8hdDD5G2CUVSnVm6J2rZjgEt0m2VdSVRttrSMk
vLEXLTWkXxqyH37nygmqrl1Ka7eiYUj8OJGLjS43HQI3qX/urcl8VZiibIvYrG9as1VuLKNRDpiA
6VGwsqOVF0R01peKnAZvAhUm/4BUXa0YcwZCZCN+NfKTFf4m4y5p/Tk/xcWj0f+6ftMKthksa3/N
cW9G2iVEThZzcXi0RgCw/Ll5AUrjuhVRuoOYCrUiqMLpiC64k1xJNSakQgZIQOP0yU1YfTHpN+l8
U3vTSUDLAO2x6yb/TA9yl+aFyWXlZ4EVlFCr3sxgcnIxUPkKYpmHnyjCIYt22CF2Sue0j39JJ+aa
3loFXrCpF6aXh+TM9BTXDZD1fY3B9XcquzkQ0s10N6hrogOCB+nCzhLTndkJi1CuWgY7EsnRf4aq
jz260tjuWFU7qhSvbKkoRDz/iNyjPKhxMiZgOHPz7m3GbPxcPw7Jgyx5VVg5lb25/gEVXfAGoRqC
kAbMZiD25d/bGagOs1QRJII6FiprRTOOTdBCV6f1cQcZ+6YjVPUjzKNspqJrXuS6ISdJtyd135kF
xnqGGjyFRqY2mcNAMBtBcGia7slUyaarzqqan3Cd06AeSs3cJmE2fmQK9BtdfYpUP54jvCuRFWWH
ltrd4JEmhoIXNfoq9kddavY5GGf8ZLkH1JIAzVswWfmyO7ndknbIJk9GcT3x+jgtTbcdQ+tWl2gK
WSbFqk9qpMlPlCj5my4XluxKYPhCmtrKkQxWNQWzc3HVpTuGmV8kXuiNewpUivEbLHbbm6GqO7ks
RR9KA8o1lIebR5WqQ+1NjA4+Szv5B7QhcXlqcmJAeRUYO2MD4CrZR0M1Fk5XD13uFu2gx0FbQKQA
IlHR7GhKri26t/LWpmTA1FTOyOzY9QitiXQsKe56eer3QxbbzKVRan1VigH2aGbav7OoVnaFaicB
ylyTZ+cQu90v/Hye2U099q3CJjtRm06pR03GXCg1gbmCyRrmW+qJHY3ZBpefkqUh2yQhi4H3b1L9
d2GH3YeSdJPlZlHbfLJWKR+rpJqBxaGT5XWWZP/OdWzvg1mZ0W2jjHLqRlNegUJCm2+0bqZ+32Tp
Dq8nHunBtoK+DAn4rWp0RTuW7udhKHcgCCY7uQOVMx1rMEORMi6qTdPCw6RmVMu9rk9qcSz1Ct1S
qU8irwHI5KBWfXiU0b5otlOpoK2bERl9VQbfdaaKVG+kmSDIEYKzCCCpaabUG0zdru7rMY0PRjOp
GgioZgp51JGCiMkE6aXuj1kcbVKAFm8lfVYetWZMZofSHuJYRK2Icqr1voRy1qCw6Ch1jXozDqT1
VWRxP3t7ooFtGBAAq+EZxdpVLjyVKAVCQQa3OUa+Li+dpungPUWN9x8EgCEJYnoEaWaW3KqZU6Zb
tfrdzN6k3hjW2jyI6KlGWo4iJeDtALjz9auq72zaZgi1oMR+0/b9rR59ZaSAwGkdEJibhn4DJvwD
LZIFo+90WrVyKQmuQBVXEZRzTOA6IXF3ufhSkucCM0wVBCMUh7iBfsMGDadSduPk3zOjgXdbBsUc
9GvBi8bXSBUp11ulk1AjZVA4u62BLkza7RQ+hWqy8lFFy0J1TkavQQWBFl82q6cB1yaFOFzYaqjH
Uq3aK/LIclAQUL1wcIswb46UrHRmZgyDc/2mFzyXC301QRcLRcJvZUmUn/smnSHYkyfTW5Invi01
x06SdxYUTf5/prgXM5d6okoGTNGRbi2qY1wL3gQmgEg9Xbck2FJQKSzIekvBC8TnLuqIsXlrAvNq
2pd+WOg14D/VI6DnfmoWvpVL/jhWK6G5IBW5sLls9Fk8YEaYOO9T2MzZgMF2FVnI4/VVCYL/83CR
138JIeKktRPo/Gs9dDRo8WUjiDetld67cO/OglIu3y2hg9fPA+Q6Zmbj/ZZeksy+XVQtJDPfmJEW
9JG0km4IFgYmdQuM33BBFSWOy60DDVabzANOgPaH55shpgl3eaKspLQCVwcbjw0AGsob0LbgzaCt
YtVxjchQ6fxG36axhuDtyVwre4lSZyhnIBfEaUaMyF9UkzHWah1h+rfEeX2j4IlHY2GCgKXbYRK5
dgYjwq+I02wCVnvQQsOZEO/8CHvWUyePouymjBTzELe9vY0jA+KNCIwOpAEFiaLlPQqwrZFhwqEb
wMueGxZ1SNODyPC6uwkd+swR1MuvkugocauLIzQmymlDiipPFqsr30QQRZ/7tLn8iLNTU6EYqQw2
jEAO2SHjVmFfjXavJ5+G7l9fjuDrg6WbQJ5iKWqBh+fSEktZZyoVkq0elapUBj1DsjUUsEC+XLcj
PD9ndrgVpS0m/1QFK1KX88KyT6uW3UFJN1luv+uhtq+zbOW6E2V48GsUqMiijAh5xMu12eA/1GXW
1G5toEYdAxqYl34+/4hVsHbFPyBhTXKv0NZI7UTn9twsd6CytixIk8Is0we/Lp7UaQpy5l3fz+W3
c6kksHqaAeWmRQOHz167XG2nXkaJoEd3NFLjuyxiK/u3ZoK7upWqQRgQwURRZDiLYXxPumTleRDs
FS42TOijMI02IE+R2VDZ7PO2Q0lFrh/KVvqIwnxThPV/qGCcm1kCyLPzxJK8MToLZuocf+4qqLfG
yTG1wRDtq/1rYaxc3aLzC6kGQGAWuSqDD14Kip5VoaMW2k0x5BK6u3Q2/W7UINEaemYxba47g9Cc
hX/TRCUWbTHO49LZoAZTkHSH6PEpc+7rAPmSukGXPj7W0kohVnSUgbD5xxrnF1CoHaV0grVGupuH
1iHkq82OICOJgQso154NUfEJOrYGNJBMzEnxHqJlCQF0eYY145dm+rYZjMPvPH0CJYpH2RfoMVbi
MdFm6ujroaMACSs0Ri59RVNHdGujjEImC7rJFThV51wDl2GWulNsgm/YYD+vfz7RIQCwxgZqB+os
IBu9tFjEY2VXZo3OfwWNpxFw7EgHAWe2NjsnWhlyOhXVSxTyDJ4Sw5omM8FZgzhf6/fzAUxNDhSG
4wYZ3drErdjUP+0BPihTQ9TPZyDPXLN5q2QZOlLPEwS56nA7rXUJF3fjbkIbSk4mmlzoygC6cLl7
coIurVWBGnG0iler7votSazGNwdDv2/iUA7+9cdCSmAiL1moob+Ny8dRn1jUhnvI6YyyHc0QSisk
c8ZO+/cUJpgGACDDgDo9ACH6sslnt1aSR70dyw0FqVEdxE3pl32/GxNz24FH4fqqBHc9BM3Q0EEG
iwyPF9Bhw2D2bQtTVtptC3MMYnNt8l/g5ahogwYZNFe4FfkqchiDM99QS+qmHdomkJf+MmMJgtaz
+ev6WkTvPsrzBvYMHZpl8Pxy3yjqdnXdDNSFMjLKTezQ57Jv9+Guls1A7prbjNC9ktUbJbS+Vmwv
twPvjaAm1jQ0zvHp+KBd6SuWxuZMXRJOfhfOftXlQNP0G4M2x8GId3bUOpgT94pCD8opXsNfCg7e
8hH/QAUIIGrc2htWdii7yRQ6GzP6jzUdHXXob6OxiX0tlTDHZbI1dLnoy57Z5Dvn6EnAKXuFunHs
Icz7IRsou+QkWrmYRQd9kV1axld0XGLLu3R2HApECpIZkuVitgN5GD+pom/1udka6n9gRIdcFjq9
CK/MhbKIP3qNnWPyTaVuNRC3LG1HAw15VBoeyn5eJqPPyKhX9C8ZaqN9H63cMYI378I6t1JrLNQo
orDeshFg/KJCYpsMm6HW6E2cSCAB6dW7Ccgid+6UNZUp4fFBJxnkrJiGRwOPewARK82mPehwoTg9
GeCFhs7nuLFD+qFMZJ+GasCy7IbFduTg2ljJs0UfGYnI0pABlBPB++VHLq1mshrbpBhfM45DOz4A
bPogRfIbne3362dV5LZnpv7sw5k/TVNtZSUucyRZNZLrqSzu0t6IXaNZJWoSXa+YjQfWDCzPKJ1x
7kSmzlKjFqYQ5Pgqrd8HTf+8vhrBeIsCDAQaoIA9g3GIv18LwPUwc0Vq17Z2VPNkepinL5Zt81x1
yvYt7owDyOmmeheOjxSDgDbom/KjVG+KeWuWIOJ19dmvo0CvN8PazO73r0rQxUSDFi1aaG3z2MZ2
1COt6pH6K4AJKLPDQKg8kc/Ufri+CUI7BkTiAZZaQFmc6452r/YNTdE4zZe52BDQSQZu+L22Kj8q
tIQlLTQViBHVxbnOnCeWanCwJjlaeXMJFagHdA2n8G4sPq4v6LvjoNSAsjIEHU0LmCHOjD3q2mCF
GRKJIcckt9Shvh2GazUN0WJwEgCx/CMQaHLu2TJJb5sY6VFfj/nBlsGRUzUEKcQQv0TT0P7rkTMC
8KWGibM/4DneUxVMUo5ziMSyMUPETSzQmeka1Vq7XrR3GEFYwKwqwl4+K0IvRc3yEknYaG6L8Ivk
b9e/zfc8CMtA3oq1LMCqb6wXGcZijAJ5UKEDd+iEGJLW4gOwI06q7TT267o18Wr+Wlv+/szhFCVM
1DyDtWTQ/VkGIjk3vesmvj87WNAiVgHWFvRR+FNKbXWK5mqsMYai3krQNFCqd3t8MMkLmRlaGuxn
EtI1sMp1o4gNL9elQhnH0Luhdgdp27JNrAcTWo9jESRG4jLwnyJfub7M7/c+ATwWjC8Y2EHrhn9i
rDFObegOoBjQUseeNxLUOTJt5QkXTPrBCAQGAMABKg3n6nJd4ThUU8QQ7uZ64RnVCNSS5CImc8mU
vk6p8dRXL7qUe1l4D2KazwlzW2AzbmzM465KHQq6VJc/hlz+mHaIQytcYm/bvpdmXPMdgPyJl+EJ
dDrrtWTVoc8w1YrhuHw4juO0co0JthxDXcC04/FDpZGf3CYj5gnSaqTAwllPyNfAOsv6RatoVctm
uaou429Ijska4NaYBoHUKbftVa0kiaRFjVtNYEkF1zIcaJZP1Iw+dYPdZTQzV2q1goE15IMguYXe
IfA6KNhfbq5iN6U1mB0oaW7ID0h3e4n/+Z56nQP9dDfeND5xSp9tnwdHd+7XcnrBZCeUlFFP1wDe
R8zER6qaJcU6GQAzaycHSJbotjzNMOvpfnQECuBFzR1kc7fF0xYsEZvrJ0nkV4BEopoAaBBuQv69
heTqKEGnEPQjx/pGday9tcvc1+qt2mWbNRFbsTEI8qJIsqR2PKptVEOmJR32WXqE/tTWdotgdIvd
7KNwsk1X3qhVa9x9G+cmppxsLI36xj7aS058l3tJ4hh379qhXEvbBEE3DsbZ4jgnMu2cKkqPxU33
jVf3DhioQLfhmQEoyFfuvz8gFe6MXNhawoGzp8RQUhxVBlvDnvk/x0MWsDf6ZjgyHGS8W4v9RDfh
hTkuulA0hn7ysrTujfnTh3nonX5fITN3aid67ILm+X4N7SRAWl1uJ5dBlZpqDUoFm9Z9sY09sFN6
kxvf2M5GLRzqQdpqMwbvsS9vyuBl5VAsBadv2wtoKDBsSKAAwrzc3iG3pXZqYFv5tL+yj014JG7n
sA0e1nlf7VY/p+DK0xco6v/Z4zxVT5ic1cvn1I7I7+8GN3cxfPFG3SiYITh5N3jQqT9abrnyxAle
7gu7nMt2w2QXEoVd5tYbK3V+PugBSn3/cX2qjqrR0qnib7hcIRBDsXvccHsSsF/FUfViT3IK13Yb
v/9Idh/xnh2mVRTmsm/fv+Nfu5wP2aWqors3gN30LftASSNywpvmZ+Mr7uijzfx8z1YOptDgIu4M
1rul/cc5jt6pOob8sKGDNN8Af3roSupfd051eem/LerMBucs/Qx56zLBczG5mmvftP6dspvcu4e3
0As30CZ0zFuyOybPv9DxeR889JY2QXxIPO3Wfnq2Vha8eMi3H7NQkqhA1EI3dfGws4toSPTESgnB
Same6ukhL4NpzXsEqQ3KfYj2AM/BGA0f0866ldEw08Flro0eWO4VTENhji3q155CoSHMWKBWi1oY
pEAu1yJVKfRYSg1k97E77ZPt7JB3zdHvUfWGDGrr0RvZMb35xOSVTRQ+HQgxkV6rFsDPfCsw1iij
7QRx13HTW9v6FCHs8I07KUjklUUK13hmafn7s+8FGHKiFCMsAb6muRgxc8o1TTmhCcwCooBpLQJd
3BlIWN5HQ47vRTFCixFe0JjRZGetRS5CM2jyYHZrwXPzsQRG4m21n+B5kXRjlA+EbufEncrt9dMm
fIaWiWRAYAimRgi3YZlVaG1oQrGn+xy9wTWdLDD9CHxk1g0oFKCiso+d28GptuHR3JGVEEZ0upB3
EAw4oiSEIbXLr2UD8ztSEx5pWuw0GdaWdfYmGdboBcSL/GuHJ/crZqWgbISdaU8Kr1chR+NIrhLg
jnwYAtufdSeWfKzSB2w+de3JJ16/NnwoQJcgKrT/zBpgFgZttMvVsjKJlayC4xjH9sN6iJB03SS+
5U2f5qbZxh/q7Kg/Gj96krfoAX8mG7tfOYhCn0LGsTAfoPdrcr8gi7SCxBN+QTHvhvHeDKkDuAbG
L/91HXxZ6V873BU+FZgJrmLYCQt1Ey+T9qBKBboTEh7TSltI9MSfm+IutSTT1dRiMDUB/mYo4WbQ
ba8CuQNR+pfGAM99vanXAEnC+PTcKndqpK5U576B1RkyiwBK2+TXpABrinyxckxtB7AzehhdR1yL
7IAxvX5oBa8whhxsVUYTGO8FX/5uEPOXaQmKb8NM3SLsnDb89x/Q1GVzocnAfzaPuSnQdkLeBNLG
Etwtk+HM5nuaPyazd30hon1E+Qs4zeVhAFiE+3o1iTBSykBiUuSOsqnvtF240Y/yV+f3PoBWR7I6
l7sUa7gH/cIi9+VMMjG7Xeh2Wj/34CWn4WS3kAF02i2gf9eXJ/pO56vj0oqeYJCiWmwlUA/JTHdA
MfG6BcEFerEaLgAkfTsDpg4Ltb3T29yRWq9c4674407Xtoy7pYt6NFizkPrIgXEfe8xPPSn3B+9x
Csyv6+sRRQom4NGKDvqaxS+4G2ou2lxuKvCKKZ/4KpID7DYeotFpAuM4v68YIyJfQGiHpxwZ+zf4
4pgYtI70HIxzgX0n+/Mh3NguMCnpR+qkAYKI6/aE7nBmjnM9qtbqgOky8Dj3qtemvQsis+sWRKUW
xKl/V8R5XBaCC0klBajSgJi/1wKIyKSbxnSUwPKYDWYi9X5JSWqnukl+608r1tcWyHnjGA3UmEtY
Zy7Y0vzs9me/kd3wBFWZx+qrceNf1w0K0sqL1XKOKY1MHmmNDR3sU5L7EqjaVCfNQqdUV0BgIksL
YwGBUBQQbTxOTx1H3PYYG3Kn4gC9N0CkKPmqEq8LV+IxAW8+RtjOLHE3IpEInSUCS8YxlZxhbwS6
f3e6kzETvR2dKMidPQFJkRP6bK17LTzo57Y5B52bxiTdMk9S3fcOEJZueJcFvf+bmQ5dWefiCvyd
cm6Kc1SaRSQfYqjbaz/Km/gORAFH6b5dMbL21ZYfcZYMdKyIk6bCehYGskFxigKdTchce8M8rlzE
ouAO3w0s2eDKRrrII2E6syOJktFlQfMG7NURalWQuffHXbN9B9PDm30kT/HDdEhRJMh+ZtPK5SKq
YV38AG6xMS0x9T3gB1jh4ETNG61uDZBoVp/65GGIvhs+Ne1zbm/ROVZ1aEKTF2atbYL4q/7dBO5A
NsXMRlteNuGY7qZ7I1AOVjAejJ38Vex6B2orm94Z/XCj7Bsn2ZgBJiiD8c52XszdGluN6DI6+yAG
17WhRcPkacJvme3OgQCvVt1dv33+VHW++bAqmxjrR3oGIqBL98qahM6JDIX2HmUJhDABeGxvY8Qw
UYyqqLZNPLadT3KwdnZEhV/AoP8a5j51KWGUuR1heM7deScj15VBHm67dLnjIdAVB9dXupz7awvl
PqsE6uGsKWCvU4gzoHPRhA5RGqTW/nVDyz90xRA/sg/ZxJZlFr6ZPLmmApaWg5bslwY5muM65KDj
z+v2BIwJuG3/7iTf5wXEK037Civ7Ee1b6vzCC4JTO7sIej3ZYQ4Ypa9bXFvhEpKcXUlVJSl9ZGCF
LN2Wtddo6PtsCt1VJKcufptr5kTx4fn6uHDK0uVM17vFU0CWJHtj8zPqVjDYwpDt3MZyEM+WpI+0
YLoCG+mN7LJf4VN+kH6kjnGr/oe26MXX4t7GtlNbrVOweR0oNMaXQrnN+xUPFOgPXHoE9wZC3KOL
/nfHNvEudskeHKgBcEQdPCLbtZvGGbbkVXu47hZ/qjnfPR+DsxikARibh4jqNMdgp4ml2Y/G3jyo
rzaqx61z6lGL0UBBWruvuDndHKVdeSt7yvt/KDdhb//+AO4rDjTNkjLBV1QwokdvWOTHajCuUfQJ
L2W0AGVNBcwSM8qXvtJ2lSnNqAW6Yyo7SF3AI71ywIQpJS7kZVAEI3lIIS5NxPaYy8zCQowAfTE3
/YpjR7lNTpKX+3kw7CLv+qcTR01nBrmdY6mVhrENgzoCDExTOq/vxGkfp221XZv5E7vJmS3+BFCU
8qDthQjNl0Pf8JkPxkp3dLRdh469YzhF7JzC02f9EPkQNMPcvupCsOP6igUfETB+CxwxqPBAk4Z7
WbOsCXNKJogUoXntoO26cMu0K/GMIJSwoHoN6BIAMnjquM+omdncpbaGFtEiumQETfYGKO7cF07N
7uI1TnrRkoDIQkPeAiIXP/nSaWiuGeCQBfrNyOX50ejo84RP+u+rnYAw/TXCPdvQCCrBhQng4JA0
kCUi+87QkK4Y2+ufR7BzQOkDVASkygIv5l5rmoZKWvYxXmkU+za0N8G4kdm1U5bVHW1s6yHUKH1K
cqqvGBa8bQC0IQ4CsAHoBp1zzq6PQwYRU2gWyrsIFNX2qUEEmB5p9qPt3Cy7v75OQXR/YY67S7QI
yzc1mIOyvc9kP5NqP6UNSnAeiORW3FHgIKBxM4AHMxfgBj8uE2l2zYqlwzfTXV9AhynPV06VIMi6
sMAtx8xzHfSoI5ZTK45SZm6bPmjFsWpH79/v2/lSOF+PB1ybWQpDhnwPLU6njGp/pgcF8modpBiu
G1tbFefzNWb1x0pGh5LNEr0r4mz0mUSj+3q27+WyIytrW1yMe0ZxwBbktYnuOh6Zy3M8geW2nkD7
6vb2fVnsmuRrtYYucjsUX3FLaLiYvlG59hT86BOZ0eutTonuDGw7ZF4xPfblw/WtE4UiS7fgH0vc
3o2g28znGpamIAyK3/OmO/yc0beAOtGD9hid6kCLUBi7blV0e5wb5XYwJKG53L2AJaRbsBSm8sns
PY15U/wQ9ysZlOhQ/bX1TfHYYn1axhVsdeNjMuyttVayKCcGRnyJAgBOlaF0c+kOUWnOoZKpOLV3
leXKfnEcghGxnI6EAm/jgBgfQjujQ1cAVyI3PLdLLu1O0BpBzRR2k6jBOMNrGuaeLK0YEQUeWB06
08DCaKbBTzANXUxn1MdwY0ReOHo5dOgiw2nlF9K9dblvjTdlfQ/V6OsOIl7bP1b5HK0AzRKkHbE2
q/qqc/2VNMS32vLt/2eF+3JDldt1MWBtSDeDrEYQnld71VqbzBJ5u47RPdRrgEjHQM7lhwrtsm8j
DYsx5d9Vvh2Kh7nKHBCvzGiIyz+vr0mUbYKn+K817oonkGzrsgTWMEFi/IizYTKdkZT514gDd+qU
SHf1sq1uzLGbdpgMan1ZyhN3xOT4Lk4LwxuazvK7rP66/sNE/VHg8i0bfOSIHNDTvtyGpFLLqTAm
nJOM+H33ypBys5h4UM3bDPSTmLZDe+aONQa95P7YqZPmDBR1LvY+W6c8bnaSou3RK7rT5dCr7TX1
FOFVeP4DuQM1NpWJRhh+oHEcN+lpCKIt5qIDrXPDrfZY7Mo9uA7TABDg6zsjuqHO7XJR6BCbhIYp
OgFV9tppx2KtlCPyv/N/f7F/ljtXWqplmoYbkOCiUIEU7HrPhMh5egqhAVas9EpFR/fcGuft4FyS
UoJxJOjo/pjA50/UF91+ub5jogf/3Abn4waz5oHW2DEJpH3Zk4qqTeaR6eG6FVHRAXMNBnQCce9h
noT7MBHIdMYix1Jm8jJEptvQXaN0ToU6oh4Y7V4DiICulTpEazs3yn2t1lapFerwwqF/zrMnPUeO
fDTWchHhq4XXSjdkA5OwgLlfOgWIrIpkmhXc6x4O3uzdtUFi+vhafn0MfTD22IOjPaw1K0XOYSJ4
X4bdkQDxb2Visr4AHRAWV2d+QtF3a/uXufz3HPEA456Z4U6yVVihnFH4B1hW5wpy0aC2m2eXQtcU
ZO2Opq7EGGJPOTPIeYrUGO0g/3HIqQNxOubk9PQG+RE0VFNvWEjNcnATVCA+smm/Ekyt7SnnMCQO
1UiVsaehfJ+w94wFzbhCEy4KR8/3k3MWiZjVLGdwlmTMH3qLQPWkDFqzeYIkig/80EojTPiGndvj
zjdgAZ0V5rCnPnraHkQZb6rthY/tBrpEO3QVN+0aJ6HoDjYX7QSMOmJclX+j0Q6D9FgIi0Yu/ZrS
4WcJvrWV60S4i2c2uFVVsyJntgSvlIP2AYSkfn9Q0LYoHW0b3vQu8yA+egD+aeUaE/qHiiTdAnsO
0GTcuztEYQ+qOkQ5CbVek7DYKpVxtGJ9bXmLj/NpEbLWf+xwh04B/RqFTBwOXZE8t/Q5YfbOmHKv
JZOrTq/jLAWkZ49tMvgR6BLqLnGtKX++vsmixWICYZnYRMgK9NHltaYmudYNNpBmWnEastvcfJLl
lf0UtWQwhP7XxvLenr2nKpKzti9hwyTueMAI9YPkJr6xg97IfM92/b7Y5MH4rnyFK+dCuDgLkBwF
M6kEs92Xhnsrj6ysQGinz+0m7LPEqdraKcJwpYb0/QlaGOSQ3IJEDowTPD6iyDvLzsICcU/225h8
O4Fi+R4M9tc/1fcjBys2pmCWtwC59LLas21EdwkajVMKUHYUq75WG5GnTclah064ljMr3KFLRjvu
a9S93QSMhAWzAlICzQTBkCJbWc/3MGtZDzidlisE7BXc16nyIlGVHpYME1xVxJUYkGkfXedG9p0U
JyvHbc0a54SzxmIM4kBEfmy6Q9vTX7nZgFawV7oNKO0nMEcZiVPY9pqwgng//66SS91ZBuIEO8Iq
m+mxLhQHpxya2kFOVPe6e3wv9AHkjtIHGt0YFkat79I9NLNnXZmUnVtaoWN0pl9ViTMRyc8UvOJz
6xUWmK3VfHvdrGhf0TnAVYlJLUBvuZecJlqEhw6+3423Nuhxmsf/Ie26dhzXteUXCZBExVclZ7tz
98yLMFGZonL4+lsa4Jyx2Tom9r7P3XCJ5OIiuUJVpOyi4nvMIAqdmoJBrlwcllH+hVs2ydUmKBGd
6uUecGaM4KJ+NmnqlPI2JA/68JokQdG5NPsXpnONyW28niHXnOfAjCD8gTpCWqM3Sj8bkS+bj5Yo
1rMSQViGaCLmvZT0w6vcDhHaAQbY1srWtZNXXXZJu2mkXUYjJyXHpQwd2ZnR8iCS5NxfyZUql1tg
fusPVWhIDMB9SI9y/TW1vpXstZIaPBtmz6qwP4i0m1pQ0BoMvJy1V+rdpi/IpkFJk213QchST6Yk
MCRRtfBnV377bZx1t1UTQaAL1j3Xg6OGT9T4SEeBcS2/cXsgAwPcvCjvBrXzpyBiXddGWE/AkOIW
muY2lZwmHtB1ZORoQOroGeVxg+D1t1IcdgvK+aW+MGd5jFjrTmb5mo7Dxow7j1HIDiYlFLF0tweF
dVp9YXJyAIcsyeaTpryCMRd6i71HUUeikflYh6IunXUzvJoNznHJRtSNPaLBLgEvYiO9q92270Fu
/UODvg/FnYSdzGLfd7v7Vri60GCTWZKeYLHhiVFpWqHPVlnmY6Rb3YTapBVtG8o292HWHYmC1iB4
d6h/8RlJG53JaJ/Hpu7ryQ171Gzovd+apqu39pIHetHi0gPr9uM0iyo31g5yMCP/F5rzYdoAzh57
8WGd0e+TqtqhEV1gyuuz+BeC8yF0WKpcMyye3Y7BWGtwIRk4dEV0Tesu42oonMsYDCqrKRir3Qqk
YV62bTbd72QL/uhjvaVbarkP6rO1PI1zt9uK4g2iQXI+gdEWLR8hBplkKPWxUz83Gn9AMeB9U1k9
WK/GyO1QE+pWZrMcrBZkbebAKp9sHD3ZMe28Wt52ogyaaFT8vmttUpfLlOaK1wwnwzga48/7IxIY
IF+FlabhYDMFdyGpfBnJRXiHXP19pHrQ44vuO/jS2xMMBSG4q87LEOilrZ8r+9/cOdArhYcnChYQ
ab/9fZAnlGbewEe0UJIbQDJIlPRZZy+Gxra1kR/6sfl+f8ZWj4YrRM4GqsKQK1sFojHtjBJtDQ+V
tNXLn2ErMLbV1b8C4lZ/sEEhV04Aiq1L1+iu1jnJ2AhO+tXRoKOegGsK/K02N3/ZMEupRio4oAHH
W5GPOxkk404sf8goIGhBmn5/9tbuwKDTWATioPmC8oHb9dI6MNCWBXQoYmvbaO+W4hl2IBR6Wdbg
0/GNOD6uvmAMUPiuQKkMwRJgYOoiI/fqdnDSvMLZjeKZaEtjaIqJGLRXp/EvoM2VXMRtyZJiAGBV
biz1XNd+W/6SrRfFEJyJIiAuIhFJVhWhphojk9Ab1HoIz2XZd1Vx7VkQmPvzVOUncSnRQS4amxdP
k9ulKiAtEE1xiysfdWJX3ht7A/2B4EFNttCtcbKdfhqCc7r/8hB6ttt9PDeHzssP+qYKqIMpd0Fr
ItgSK0QJuFj9/SaNm2eGTHVNjAb1cpcPyY/2ZNseysf8nZzYYT6n7wl6+R8z2dEfqkPkTREu54Lj
dCXAhk8AQZCxUN3gfcWtQFYzSgq7Q6l57Gp71GChlXhgDgS/fPD4PkASZxMLggor+Z9bTPV2KaY8
7GvDAub3aHaV4/guP0wPILTyvoAeEW3pCprT4712wKxvdYHFreR2bsHJLfhgQzF6ycOhOa/capvS
Dyc320gu2MQe9A2escf8bAWixt7V+8T1PHNXowjP25BlgJW2s1f5ulPuMzRyuc2PY/WiXSxH8oyT
icAflFYETkpdO7WusTkv1U7VIE8E800uSjCj+vkyBt+fDHTgg75tLz/IF9slG82bnOz9uQtwQ09F
Zrbmwq4/gbtO9bStByPEJ6gnosDEWv9pdsZAcv9sPRoUH2xj7olve/cd9Pq8L3zh4K5Dgxl/Gx57
bWqiHvNuOilMq4GYfOf0HyRoPTNIXHZIoTvvgCyzCEK3Eb08V2f+Cp1f9Sa3K9MCeqhqYMzzVTBk
3x/gGoKmgPsDRLeIB/KFawwZW5gz6uHyPHVnsPmmanAfYXUKQeiFBzumb+mrvt0xCs2HNJEB0aCO
zKu2cNLtd1jO4Qd9Y86vaBe9TE6869z8zRJN4NoBe43N2Y3WKGRWQmDbWe9GgxtRL0boQBoE0/g/
BgkLgcCCAdlkzi0YfV1n1Qwg0jnzD9tBfeWl+BY5mas/5g5aL8Gd45ZfECCB7O1G6JXWbkcayOD+
A88ZylAlSWGMyxxPjv5j/MhOKTK0zI16NHZAVeUbwUOjuPwULO1ywPCHIlTFMWKNLN3Y3H0pbfs0
rAaytKy8mbljZb8M89hnL5n6lupenO17UcHs6pl3Dbl4iqs4l5mQAfoHgKwTJ3vst4pjXqhHD2yX
baGNbhCUz+ooinBTJ3ke31I/wnn9qolkmZbjnhs5aKEJKDQQol0k0m4/A0WtYBmuoL4zGq9QL7KL
C9M2iClaFhxEdbFEN9OVBUZg+0+lMIpooGF2i6eqSJQZSoWUT1X0G4j1gBstTHs8hPJUsGFXXAIK
ZhcdTQTadDS73kLlCUt6TW6Q5bflwGLTt1mTBbep1dFcQXCLSJMeV21Q5LkK2hjacvba4dJPm/vW
ubL3Qd8AbkiEFGSQ1nJTZlRdShIGkJkgFBplqLoMrAxk6F/u46xFTACEwBgKLRHP5l91kVKQRupa
5KKV/YjroR07vbYhoRNJDlV2Vn5i8fN9zLU1skDP/IeXFg3P3NgikrI06zuU9VlFQEO2Q9BeYAZr
cS4M6y8Gd82a9digeQaMjKEFH4S/BIUlFELaJKhbb4b06ezFbRBHghzxmnFAGg9luWjoxoOFc6XM
piyBqD1yttM5DH8l43PZ/b4/faumAU4+1NphU32KzcsjyEmnHvWxLXupbAV8/z/MPMUJ+3YfZ30o
f3E4txzTRC+KFjglczNy1rqz0oquRssycJ4IKo3QWF8YvHCCL99w5RAlM8lHEEDC+orycU5Dtg2z
8q2eySLcqkVbUBDOm1pm9Fgq8a62yRd7QDKVzlHxdH+02uq0Qi95ISQFZwuf8lA0Cp5yqMW4fT5G
udPYZvM2lHH0YOYj+zFpdFTddGAmGikMPfP6hlrnOIsNHJoSCMDh0OgWP15uaGaOuVPhXnIcrWYw
QeNnRGjSneeHaOF7TiQ2bpKyrY4sjtrXpTaldvKBQc9MjvTkoRqi5jGWjOzZsmc0wE4Qi5XHyXxL
7EFhXqwl3SO04BRYcY2atjFFfYeaXspuiVuFbLLQVNInQZlN5e8BksmRAy5R2UddNXlQaIXnc6V0
6l7tOisR3CRWWjMX7Rg0ZULtYFFT5x6ag9TOYOxF2Q41JFQtvmKefei5BbM9bxtLcQik73Ch+h7p
v+WqfbYmyMip6TtODa/QcydGTwWtv2Zgi9aaYctKBSm1XhCcX7FrlKeiCx0xYhgdn3HNwcEgVzoW
GgIWh2HQnLIc96P5ft+eVs7YG5TF3K4sO5kt2ukyUOyGDWcNynyxE1sZaRzZSNBJSJvsKZPtTWSG
hcvG4eE+/Io1Q/Md/f14Wykq7O4WHn1BKYhb4ftadP+UU+9qwzOx/KkR4CznKbeBb3A4fyeFFpnG
Ake7Belfcw5KCAHOeOQNz30v6nldWTg4i6UOF/Von6+pqqyVkWzBIckIn6IuZiNL9BhG0b8432G+
KIABCS42BXeF0MeoMBjkvty4My9M7r3JzmNHB5vr/SVaO3pBKIJUoAkOfDDDcXM3V8rQQwYSVE1p
HwWmUoUBOGQrqA/21XMd4TY8R6UKWRplcAzU/fpqR6OX+x8hshPOyVNUBfRtVmNOIUnX2SNI4t28
8KtGMNhVHAVicRBAgefmdTS6yG6J2sBOSAsNFOrV+olplmMqgvf+mj2ijmLh+ceFE4+KW7uPw5Hl
6bLt6hIxUPKcssxBZW0/vI6RSGhlbUzXWPweC2M8sCdgSfberjd63J7AxJubIomVVRwkzfBKQQxU
5ceU9pZuzBHsJIlV63FS8R7QpUb5bRtd7MyGTl/v28TK/Qykv8iY4lzA6cM34NAxS+ZiOQltEHMP
ZHgqBlH0b2Ur30AsQ77yjn2rVfa0FBkPoA9KwdhvKxNEwkVCFuswCx8rrmJoUeGsIUospZyWrayB
qg9i02P4nEq/7s/WShckfhgI/wHhzADSpTpEQzFdlfknmYTSyjH7oPJOUV5JvtHR9AAF1qE9d/bG
FtnGSmwJ4HjIoQEL+t78vppjKafZn+JcowEb0nZoCtTxnzNEeEF02ceCA37tVEPZFaROFiEEzOrt
uhU9SMenejF5NuzCVNso4/gVhSKHMuqPmkZdedZ2Ohne7s/xmkWCARF0IGgcUOAqb2FZGEmZ0WAd
07HZtGp5Bk/jP/f6OK//QnCOMO/TghiLqehy8tjLxRPUTSHjKaJhWrNIrBZYwhGR0yCxdzsSBOSy
2ewoHo+17c3lHKhs3tnF5N2fMHPNLhaqcxNq1qh84GesMhFmVrUSzWCxUpVQtsKCOXWoow+nyGo9
6GPdCKy+Gp+tjvVnlueZl6MAH/8k4SOdRIairWPKcQOWtrGtTAf9cqUn6zUEJ2rI8j2ArpqcJER1
fXSQhBe1TePRCWV5PIa9Oe+1NCxQ7aimkVNBLeK9DW2oSsZK0Tqt0SbHoannR1sb2EuT2vO+70ns
9S2bLQfBIBM0iehJjRAFYmnq4g1U6E6EiM0PokMHx4dubbmVqGJ70RiD9GZQK5yTqjkEIHakrs60
fkOq0U4dtbGQs47jh7onSSDjjN1JNNxlpaTuTAnc6dC7C0BrFnrzwGyU3tnTBSyB80bTJe2oV3hC
QiiuKwu/UyrUgzcDtX4Uo0a209zMb1NtKIUzmCl7IDOS/k4+xm3oTClFU5Ae9y9jPiqbriqyL1KU
KFAiTgwUUuHaJKKnWr1NLIKKSyYD7Jn8q1oFzyzNTdz4oEdjHsHNzs4dmlh2INTQ3lCuF6ZOTbvR
Y9JonRWrS6kzQrhLsI3Wziq0BS5Pb5S2q3xpe9VPadWy5UGHwFLf/a7R46NBLzj8fd/ARTic061L
WjBi4t6iQFncNsCnqYdvaW7tB3v+58pLqLy7GhPnfaKimprcRCxGt8PvBt5RToRKoqbOLWcozaf7
A1tzddfLyA0sR8aMDTqWEQM5QhXzKaPd5j7EmhO3DBWxP6S8CAR0bn3QgDdjoyHmi5pCBWwVMQJM
LMLjhAVSXn4v5dINU2vHDFHCeO1uBlEuxObwHgEJGHextu1B6slyB6TKUU3cUgIfMQKcab5FMlBw
UK3ZxzUWF6SDvvUIiSBMIzMrNFh1eRFIhvzS5lX91NiSqPVhDe7aRLjTYyIKhJ+R0MRVEB2qaBU1
Mp+pL2EsGtfa2l0DcWtXqlOWdxqAMtDXmt3o9ybaHu23mSC/k2QPRc2cqakEUa3PK4eKD+i1QHJk
qdI0uNnMkKaO5Qo1hDmSA/13GWd/eSrV0ZlkUWx6pa58wUIn6RJAAMsTN8JszsY5DoEVjSmUMn/O
mnFo1W+gCnENJGcVY3DxZisdJfvVGolnTv3J1htvrkF4nVow4Ycxyl7u75gV53r7Ucv6X91XtQbl
5T0iFi6aNf0ua3wJFZvTbko8YnzMUGqWz6QTgH72BMBEZAZpJxWTwW9TubanEm+m1i0s+TErjOc8
NQW75PMt4RaCGxaJM2mcKpRwqJT4dYoY8EbOPIlFu0nax7QTwH2+/NzCcQ6g6exWihvAkUR2BqiX
xHnjzP9Cs/EWhrPWwWDK2IWYOCNTtlETlClYXMiiIwIu/d19y1gdEvogEGlBlMXm3/DR0Mdpz2AY
SzIAQpuO1vpQ6boPsmp+qN6XkRFA74rMhyQM1Ca3Y4ER1crvGISGYERAt18SupKOVy4CgAZ0N7f3
QdfMDyKU2IKQgV5yA7cmb86jUVk6FoshUdTW5JwPtaCT47PXRD3uFQR31kkVtBoriFC6EpLuEiQV
UjAkoO6Lvd4fypr7usbhDvCkyjCrDDjUzNBrd0G37wz3GZd+K3qPiaCWWb1yFJVaKlmjASpTka21
HFarqO9x6/aYJz/uj2qltOF2+hbbvMKqaWZMhYzWCmnbQdJYdawTrnu+7aoXyMe4hQf1c1fx583e
usRPr6n7Gnmifqc1D3I9tZwHAfPb0MntYpkd9QvqD3MZDGiG0JWDFHmS9PP+mEXTy3kQqM0mU2kB
DvoHL5I6gzoBwi5Wip64NPN1M9ncx1u10IVwDjypMFSLw1PQeU2krmtdrQpmcmTayYq+zSKjWZ3E
KxTOYdl2kheQwEHJa7EZrH4rSbqThIexKXxmPURdcH9QK/l+GM4VHveKp1XF8D7EqMrJsX6bkVN8
EE9+JO964SDpziJXegMp21Y9V0ELxYro+f4HrDlNuEoQAYDaHRyOnOH2RJfGeMJ4pRTFZ1HiJppr
iCKOq/7rCoSzzAgKs9KfSQ1BHiqr70kn0gZWFv90G/zGPC7dHOiMRhcvnzKaM4gjjiHmkUqXqnyg
0Zc62pjjj0T7WfcXI90b7BRJm0x++Rfzd4XLOZkQonlZvGz8Zo48pUFw2sTFSJQR+3zVvB0dt0pS
3Rf9HAKlomet/KVNRxVN/4bmRIw6EGvyS+Mfyz3eInJLNpasQv50sYtmb6dfkv4UNV900ZG9sqeX
7A8KAEAYjRstdxr06FCe0W+Egw0NcKlJghzMPJl16ZVEcDlYaS8HxBUUt1BRlquDSQe0p4Hi9Vnp
nXmbnOaNdNIe6topdtA9PNhfFEFOZsWdoNATJA1o1kdf4Z+A5dW5wJDPJ9GAlsKWnaxwdNDSg1ee
oyklQoN+VwoeByu7+QaOG2RLhtwcMsAx9VhIT0q6VaSn+wa/0k+z1K7+HRJni6PBBquSgVHrTwPq
CGvIrZ663OspdcPEV/rfrRbU1kG2Huv+oNOHJrk0kdfBscWC2V0p4lm+5U+GEyzqCLDdHrtKI+vS
PKD3j3nRmVw6rGz5TXOfkmN/bLfxUxcUkhNusyM9G84+fm1EBYUrh+DNB3DbhIYSyGAyfMAYBuEY
sNiL7S+9fWaxqDFPOFbu/KsrOckTHVAk8qp0KyMK52g/4+BXdvyRBul7qXjJLnoYHHpESfsL23wT
PXhFg+XORssqR7OysfJd4Q2apyGBXhd+En0l6dt9IxMhcadibpZTSw2MVZvQK3eo8v2UPzXTc5iI
Do5lR3DnxvUC8p0aGuqWtLQGUq0ea+1rmwnu1SvVL6h/0kBviT4Na1G+uzXRRmNqqC1tsdN40cML
WPfHPKhIMNPDNHoYHIlid9Z0wfvuj+gyNzAV8UdUmKO2B/TM3JshjpqG5aO2NCgRr4Z/G0coo29S
NF+pg58j6JlmaAQ2tgU7RP1Jig9QpJ70g0HOg/5hDI/gxXTUCVmnaJOFXlr2/tw4g3zI5mAoPXPG
A4g4k7ZDwPbQhahftxABQUNFSyW3Gd/6mEEJ4pvabfLCcM1iclh2mOqL2crBGLs23k2R6iQiD7hi
OYh0ggYQyTkNarvciYKACchmZx33AHhAcPaW9inLXPQTVXrt3TfSFd9+A8U523LQ5jZXF6jkmBhe
E7sEDfeJ5FmRZzCBZ18FQ6huKYpZymI4TxfNA+JmBGB5bztjMQeyZDit8iENx7I7p6wN7g9u5WRe
gP6Lxzm2rpmgwKwAL5PeZNDqE/Ulaoxg7vz7OKJxcV5Ngfola4xlXHroFE0RWOqPUt8Q9AQy09pZ
s4hwcAUQEUA0/yJ/i/3BV4VJamyFKILqkPXx5Yjtkvnr1J4kWl0Sxf/nIleIRajQ+ECiDk34/PFf
UBPq2JHduaoeuhN7nUKQLBvBQAXWsaw+t9lvcDhTZAqJtQYC8i61L2N2ypWXRFSCtuIobyA4AyQz
sRMQAXVuG2ou2nRdQxNc0VYHQZCMWyKbCy/ZradUZ2JENMZkaXH33tLZ61n8RFPBnWF1HFcoi31c
3ch6xZKMRAYKJMYdAi5epK/um7RoHJzHT6UYjWwzEKriF6t8MiHkhWjp/wuE13bS9JJE2CBgJ0OR
cqvvBkuD5xWUZwnmis9jWUXVm1qJkcidfol71YOiiHd/HGsxZjTC/HfVyfKwu1qPpdy91aF6CZGv
+ZQYR33KkLCCdPdEPJbQY9HmDo0HPMZlyHmbfqWgdiBG70ZPHX2QN+Hw3GYiuqZliT7tp6uP4k4R
CobG1pYwu0X3apXP1XSOokPeHPropGR+3z3en4QVZ3szB8s6XM1BGso9TdXFJpNh0ye2IyXvuboJ
M0FGULSe3B7uettqmL3s4Sx96OrqUNCX+yMRIXDHRllFtjXKQBi0D3TMq62wIVoWLA3nJYwkn0HL
j7nKdfnFStPUAfWahXqp6WHsJd/OrGBMSqdtnkAKIth0a8Hfm4XinEcczai4HEJsCPmlCJGOxibv
LsX80Bj7MQX7h3SgkipAXTVGRL1w9CP18Cn50NQWEp1S3LsFPFZI/URLnaFyzbFz8m/Gk9z+ur+G
a9ZI0PWLwhKI06FV4NYarVFr2EJS43Z2/7uo0cGMWFinUE8mwglddje/0a6xuAkdWqiwVVkCUaAj
eDxr9Lkc2TfzFD6/qk/1j1JQ+bbSdAfuoKuhca7ZCrU8VdA14PY/5HPyZj5n5+lXZTvsYIISyvf0
3Zv+KKRKXzPZK1R9+fvV9mammkdNDlS8Tv3hN8i89ZO2g85g7IDO4/+1eDp37bcUVsp0BNZUJx64
HtyZuln6ZIlk1NcOuesxcW471lNQGKXAKQhItXLtEA+JO0yiAJEIhnPEnRLXpGgXGHRbWcM+RXRN
FLxfqRq7sQp9cWpX6zNZkzl1C4gEKW5rU3+kL/SooBeo/NCeU8NJBG549cy7njzOD4PkR+6zZZEa
+hZ9Mx3ja+s1juQnG/S76o70ix3Ul7527Mf87b55iOaT88/wm3md1EAm5MdgvamkcSr59T6GcHic
A+mnTJHkxTaMEwFl11fFaQ/JXqdeN2BI5ce8Hx8yT2fo6bVEz22BQ9E5h4JT20A/FbCRHgebo3LR
XJk5BqS/Iv+L7NCNKbgjrXQuG+jqVHULZMt/5HJvrSecisRmrQL1H5bgbX8p8n0GpgziQZDMS9Ln
qTrRcNt1m2rypOqcZhvBdC9b+taHLh8AzmxQZiM/zb9o5nGO7JxqaJ4b0LbegyGW6e4kO1hbqPam
kCSKDX8O/YL5AuSV0rZbaG7nlFZkJagbaNzMOICOtK0LaJpus2GXZCfJvhTlsa4+SrKpzTdbd3o1
AUeAT+RfivLNwBtFd+Qxe7QXJclI9knrJ8PJqsLt3GeuiY4aEqjSR1HWns1Sp4H4elt/HWPZbdtL
NIOlkG2Jii6FaNdrkChB+KI5NjOqPayv1iz5Uqu54xQo6jadfVbs9GpfStSvhh2VNmG6M+jstCCf
tTbGtKn752w8heSiowwmSiOvoD+j5BChFNvAraIAZ+f8kKcXqnqGGqBalkGYjF7SYpdOgdzivkrf
CpBth9vU3Fr2W8keUV7tEnrIp8cc5XtK5qH8zayerTYoMoI61KNu7NPo0SiPEiR1zXcbef/5mNWH
kuTQLtiZ5VORbWjzLRxekDeh9rPZb0vDMadNRi4U+0fuIVmb/Gg0tJ1chjnoTdVPQkcrPuTmS2km
LlIiDi5FmXGKLResRjR9lspvZGo8G+WFuLC04NhiFiSnK23fSJ6d/FBLcGJEX+TpXKQXiSVuh0SK
2oMW3Qpgfm5avobVtgiDuf3dVm5qH+XwgjBW37xa2fcB5FFxdeyrZUIO+uxTe3SzPog0v5GbndRV
xzZC36p6ycngyKW1sbIPKH4GReIXtijvtJJdg/oy6qahpyH/6Ru+3ZuFHoW1HnfIUTJX2Zm7Gu3W
nZ84+bGBMJAjP5CT+Vr7sLBn6IWIeqLX4KFqo2goWQOXCngSb+GrXEcnkAr49Jh7qju4mUsvNZTY
nfdn4xh5dP8DiaP3xhcxsa8opiBEf4XMbUyjnAyzxqH2p0oo9NV95czvUeWAvU12n0zfPDG/OU7b
eGd6zEs30ujIXuSJToLF23Ku6eYzluPo6mSN+6YEhRA+Q13EEQEdesYGzniAMtwrdXDCeeYxcz7s
n/c90+cr7O3wuWOuZ5k1ySbyZWPkxcVXpvoNY05HRONbvv/e+LiTTs6KoTJ15K8KpzhrLjnEQYZx
Vl6/af3w0GzBuOjeH9pKIut2bNwJV8Sg9WotzGnxVqHdnQaVBok5xB+9b+3pjCJ3dxBcm0Wj5G7N
Oalz2ixmbNp7om/C8UykrWBUi0H+75m0Ze6OHE/MMrIaGKkRfZf17SzTHUsbFPl+Q8bJs/PxWzuo
jpnFmRNaEIdAI86Q9I9ZJnphfk60gBUNUf9FSWPZtTK3a80uzI1CooNrfY0mp8KDPKCB1ENSFGQD
k9NcJujcSbsUBBm/R9f8yvbSMRVwk3yajuUbwJmPzlUb38EXO9Q5a6ySpKivy4+a8tvqft2f7/VB
XgFwVoQU+lBEbYK6+tFAVVvpVFrqprL1hLpk6nTMRmIPOQvwDKSThrd27IQjovlDvI1Y6ipEd1DG
7NhzdUG35C6z0C4/1M+WjjYHJiUiT/pHj/2eeXDPGtvOVWYvZRK4oD+iL5oEdJd62Tn0vmfgipmf
cNMAIwJ1msBCz/4QtO7g7fXUeb4/b58cC9ZFAxUt6nVVGUTly1a5cmiDFE+5rIa42k51oEJvp8KB
15gnIdX7pz23GABKMqBOj14IjY/32/mcM0PD+mgxRNsNiln1iZBSY9XMrlA4P6n2ZM5H8B8vJAgW
5B9wZ3bKdEO34XO5Iy4dnRIJxX/cccSNjfOaFCz2ZlTBuKXysU1fmB4MisBLfjp4OAjOvBFFlhq5
w8CkVJZ3eVYV77aeWhelYGAzQ9t2eTK7NP8toTj54Z+biI7bhoGlQ/E//wLP0EKl9HM+IE+7kaGL
LoOqvz6o5OM+zOdYxp8h/sXhXuCzpvYJAzG4a+PC7SngkNpEe/WLZLvR0XqmT+ygn8Am5TaiStXP
7+UFGWK9cJF/yB249YvM2R7sJBvcfIettzNl5x109j5YSnd/aDI6wWIKAbnV7KKqS+oOgMapPSYI
2W9sV380vw7BuIn31lkYJ/oUseFGyJ14kj7RwYRSiVvpEDlF94SjggwKV+iAisl5PldU3KL9iTpe
OZWO5mU/yUAbPeVibfofJXreJ18FAVV7mDfGpcGNNXbbb7CmaSu6UKx6GjzS0CIO8muZr6GYlLKk
6lwMqHhDyXG/HZbwom44/8ZcF54TqK2ooGXgjMZoLZPZmFbcgrvf3UZ2DV86Vnv2PXww/RpxqnPx
EAXt8K9s5+o0506Ozpq7yLCAi4zfD+1R8fIg9PLv6svs6m516b4LxvkpALEs5hUety11Sc3bOC4H
cLGjxKhtHdQHu8mmAaUWWAU6PMsFM/v5rr8gXh3lnLH2mQVlCXVxp8bO+Dp8m53SCOJntn1iTrNF
i1QwD166J/vRVQxvdCfv+R+Xwdx+Ak/URyRtrHMd7raYd5X8VeoercS1rXeai4LhqyfWIn++hDrQ
+MiZUdrrVZI22CszEl50ZudxlDeCJVw75HXQ6aM3UAElHa+yMlITb9Rl90M+Vod+9rk7B/qBQOXy
S+tEL/q+3dQolAxETCki3GXsV34gDeuMJC1w7UTdaWw+IlXtRuXkxyIF4PVZ/DtC7hrTp5M+txGQ
LPs9Sd60xL8/hWvHL0pdUPeCCgLckrhNZzag0xiiCiYZ6ZsGkY/wwR6fBroBide5ENV8rI3mGo3b
cqAImOMmB9pkv3dRUIKZ8v5wRADkdmEMM9FHZQEwrGdN+dn22/u/vxjtze0W2wdBXwMpHh3VOnwr
r6JOhID5a3B78zteGwR0TEmAzhY7EnnD1ZH8RbK4Z1Y5EhwEGZASIvcumjERds7SUxH9jMIsiMCZ
X9G89Whvvw8JhYoqbd/kHp0NulWew7wJ7g/8c9kuRg46UfRK4mTAjYmb2SnSKtJTfE/2G/KPttei
sqhxyuMZlUqIirSy4Cm7tsUW/n4oN6sQrOCJWbUECxGjPcyNQoj7mUdG0KOt+GXj3R/Ypw2Acw5N
4OAFWlShPimsodBUT+e5g7ID0td16MUxytcity/dTP8R9/9cA2GBg6sCY68KiVrOK05RY+VouaVu
CqqoHD3EKETqk0c9UwUG9MlSl3EhMYirLapoQM5zuxPmENo6cgGgJkeF+glqV7WZouoEUVURgc3q
FF5BcbuaIgdpjgRQk3SUM9VRi87P832kYg6zoy5S2f60M7iRcZZIEhLLdr1MoVwFWRweomEQbPPP
Fz0OY/mGKwePREGRaB0wRvtbRR4nxS3RqG1N+zbd13MAf4w3dc62bbrFFdQ1ktfBfjLah8nIQBD/
ct9EP+897mu4QyBVu7KUNXxNjVRvfdCwy1GH4UAa0GHGwUZ6W5UDsI/E1O9i0cZfDOXG5S3gJpJg
4OdC6z2vvScZVRZZKDJzQ0v9kpFFfXs4SyiNtpRsM0EkZKY1hNu/UjtPHAaNIMHgV/FB5wZ/q6Lc
iw/N9ro8DYmE5GgHMmFCevTao86ke5WNHvFzspU0kK8V4TfNqD80WfBEXMkZLUQRIJyxFlUbaCLc
GkJJOkgeWBh9P7wP1PBCtfYmq3D1qHoLbbTDl6bPRsQ6ptGP9OxjGKgfGu2xLlAZc38mPnlELMT1
p3DbTA91MuYtJoIiDR7Fvmz/IvFJrqJ/M+PXQNwGa61CZskAoApqNHn2RqB8I+OGWr4YfedJdFP1
jbM078fCPtZPz7k/YwQ7NrIA4F7lvb4tt1kPkhPqRqRES5uvGz+J/FgofjrqfpZeYiQ7VMEVaH1e
/2Iu7u1qr88adlZXAbNKyrny1WQiuWekxbCp82REjTgbnu6v5PKL/JbCQP87Su4dEM8JK3oFiLr2
M5UOGXOkEJzjo0vkU5rPArtZvMP/RkOK5XZ8/0fal/XIjSvN/iICojZKr1pq6+p97xfB3ba179TG
X39Dvt85rmILJcwcY+bBMFApkkkymRkZEdB6SgBzA1NyUR7ist1VbYDz49flMS3dN3/HBAKccyu9
aDq04WNM04gCAgpPtGPXRfyY2ximWKPqWDwSZwIXKBwjEAA69NxchsaislMU/Db6BSMBmM+9oWdO
xZ4s8xMvrAxdWrH+Vga3XbGyP5b95b+mZZBIOxJjLloULq/HzaBCZ6fzci104n/RQI0dj+fTrJRu
MYSb54NkzUhEo8JSXr5EwQbqHGp4raLtn2qHLJmR3WItwF1AwZ/blHYDEyIrKJAp6AOOnJRtMkV3
SXC0kg0xrsx6i/K0SbyY/rjsPt8zR/POPxmrtKBxb5Euo7Bb5L3b2PuG3xgmDneXD8e8cxTCvSDb
ROWmU53AXNsji2sKDl+0vkH7zZb75ym4iFI7BxVPVjbP3ZDcxwPyH9FLRtbu08XdeGJp/pKT04aP
faaMAyyV0FyuosjT8I6oUO2+PJ9LA5pDdXXmqkBVQprOkvYjiVUgMDNSZi5LQAtjhThHC13/SGm3
AuZYtGbOlNIQzwMkWHJUiPflAJKQwiWQSBsDzbFRUc9JfR/oaynGpfmzT0xJ/qlVgGhpIUxFJG+8
VAMKJ7MS06ugq3p5Chfqd0jnn5iS5pAZRdT3qC+BA/WqVT9U+84EPUx9jKqvVHia+FDoCw12av9a
pg8Uml/JyhfM0yaf3Ccf8IcW/8RXirE2W27hA7ryZ54fFOtIUfux1Ls8Xns4L11Jp6bk47sO9NYO
wxLdkex3Gr3MmOvS7EF8A8epok2vZyuDW1xIe/ZOMPmhq1WySBKTpC3ktdyoMPZ22z136Mmq++Df
bIQTM1LUpFlRFlMdZhBFXvFS3wiYiEdj1+TqSilwYQ5RCEIOBaJkSBHIND4khujOn+XSiYHwbKqB
IVTyWf6c3SWcKJ7RjJHD+rZZiScWXkRgFwN8Yia+0E25BFVUnRnleVS6RhmTB1Sdba9DzWFzeT/M
7i55owHQ0izqCHlMEMOdn1yi1qBcouFhnNcvJhRH4+MEaqfgwwJFPTThHNqsoO8WevXRjaEh2YKh
mWgEmV3oxP/rsicmuulKN7YqRwOEJut6pxMMjFAGMFTGzlaFH4MoPzXIXutADM5C3+DxlgvwNoXD
TVwMXmAOvjDZk1JScLpm28xONwkIZ6rCBt/AmkDewkmITwYZqj4DWZBWOP/kaRyyeqzQNFq0rVcF
iEYSJ0t+5vz+8mIs+drMY4z/DVBTyYEy6wsSp71euiMHRgccYtE+HJ7UFG8ivmPYx/+bOenULWkj
FCZmc+FziaoutW+S/jYKnosBXBr/5hmANhzwlYJqlgJPLc1iXtVQ+lGgLhQOHgijGpujBw4aUOpL
bDmtsRcg0lnjAltaOSjQIlsyH0mWJZ1HodoZY4SuZrdvPA5cV5H9KqanQWlWpnLhUAd36V870oEU
5vZg1hTbyLB2vX0wTfBS6g4VblatqcMvBVXzyQopCxAX4L0hzeMUjk2jx7DF6N2o35HRVfGABo1U
x5EotEGf6pUVWoABPtS2Vv/rstMsgPApnHPmTLBt/CdjI0BJl5j5NP5xUq58pfUHMzZqvwNmQQFr
gkDH4biyL5aOwlOTkqOCR24sWhOraM408MJ+hE7jymm7uIAno5LOwcjUpsHoYYLU0RHNihsS1pu+
ia+NNHvto2mlY2wpIj+dRblko5rQ97I4ZpHVw88mumWZgiJjeIsc2KHSukcSWhsbiUquv0FqzFlZ
w9kd5VP/ZEJlNlC7tPlU2Rht1O7T2q+T0RmqB9L9DMIXKzqW1SO1/EZ7qvSVmHLZef/Osy1tlJio
ajFZsNzUiQeZdEfwCEjM5LYxy2e0zG6m4WHSoi0Jey8Feld7oYDUrgx/3vWXhi/lQlLNnMqhwuSn
9c8suO/qweO2C8BlX6PBcw9gKtVe27VK7+JZZKKJBEeRAi4CycWmKVTGQodVtE8V/JG1d8GwSYoV
R166QwB++I8VWUwqTYKuJAasGDrudPSodBtBd6rxoaJdfFhJYi5ED0gKzAgWsHiiV0UaUsymAqo0
OIps65kUKbCFL5NNHhulANLYPCaG6gC7tFJEWDEqP9VRjKVk4DDal17ZPxvBVYIHZQRIlHJkIQDD
xYq/zAeq5C4QCwMRmwoWYESC0iVigsM0VBtELDm9r0AupDb7aZVPdsE7zoxIG8PIzTzgGoyI8Y7j
lZ7Zbj0hBluT+lobjOT7MQERMKtmO9ZnhMpPOwUggnIu77CF09RUQLg+v1FtsMtLflHUIApPwSfq
GpmrZy926VvCn4AHS6q1xVmcNzTZ43pHMgUv4/PYzFYhAFAqMFUFt6L/VQ+PLHw0+D9/BWBAf63M
N9RJ0CpSVJQyAiuEIVEKTQPLNwO/7t5DrXaHYMXhlu5YE5wsaFoGz6+myPuqsVBSUmdzLL9tws9B
q51BfTEBuhE7OvhDtyVrfrG0ZHNNAE1nUAb+xgVjlGiwyOZgMDO4F4fcsaGwHd401rHW45XxLe1g
hlMQCGmEZN8I1SzIKauBBVslVA7KdG/T56h8s8bRMfiXAA4fJ/Blh1zyErgHaKsQMAEPLjnkVJtZ
mAywCBUkh3DQxenhkYrAA6X8/2ZKft+j5pCCLHc2RVBXHdMdUV81QziitNbqGMujwhPKRgMKaoLz
mp54ZRuqQTWGBvQ6eZP9LIKw/LQqSt4Gta0eW6YGhj+VWXg1GFF2zIRgR3NSc74FwVe0b4MGHHCK
3TPtvi9yCmC+iOoebYZ5vxK/LdxJYIYCHwYUOdFdLs9+ZUDSqoP+MyJUCGepG7O9M0BKn6WgNS4j
Z2jeL6/2ki+DjcbWwEIBt5WDjNAEkXPVwl7EaydFy4v9PiIcN5U7K45WfHlxbCj7gjwYWetvxQ2i
N2WnzWMTdUNfRzUCcoxV101YCW8AQCbNyhikdOzj8hCXjgiGKjr4MKGLNAPHztc+qCAvBeqdyq3K
d1W/Vu3MM8z7Sr1XVYg3jodW91G/u2x0YaxnNmd/PPE3nYmm19HDDL10VAihmZ5PP+aEnQE2EY4u
G47a92WLS6W6M5OSi4/TEI4MHbHAQ/tKuSn1bS7QfwO0AttVlDtxtbfDax3QBQh0VveV/XL5A5aH
bOO9CiQNInb54ACPStZnXYVaxHVVei1/sDiKWMJH4bYAPv2ytaXkCEgmUZhFXXaGFEi3WZRpwFcl
YeUa0Gp/sQplemChTh9FPKrU1fqMvw+mlu5UPTd+10Zn/7DHqPfbvoM41ohK3l4vWuMN5zi+zeS5
9WAlqQFhy1IfBs+s+yjym95MX40IHKC5qbVeQkClGQoNWSxKIYK1MqSliB8r+N8ZlMO1FJyTVUDh
qImChix1V9o36FPtapfkEM0ecyT+Xyplh1JWbv6ElPea/YXq45l9KXorFcvOrRArGIo9OHf0+BUI
+lBxp/g50naj8VaFyYrNhRjrzKR6vk+GGNG/OjuNqt5H/S9FQDLq92VPWbhCz0xIjlL1fSZGBbMa
RZDtAT5DoRsD5VU73+UCut1wVv+yxYVDFWhqqM5oFtIPaE4/HxQZqD0ITVSusA+T5SkQtbGbzzjY
stU1WzKFbArEJsHcBNJfadPZTa4HUzhAlY98QCHFEEBppMDf5w5o9N3Lw1q4Q8HnDG46RKkzr6U0
LJ2js1RtRxC75qj4FUdE+n6SfPVr8qtLBzZYb/Ayw3GNsEcW9aa9YgZ9RitX7wyGTBTTu8zRMx1C
uy2089A9qaCbcrSV4mgSiw9ennRD5kEZOV9JwS5O78mXzGfeyTHeZlxXeg09eXE03rfiq4zfOGqO
U4qqi6hW7sfF+QXMDJzZpg4uUml+Ib4YNkmHYWcC+OmAEd0zafFW2uyNgKR/ZTWXdh4F1Y8KTAvy
2vIk92EUWMWUYFuAqrEMy2NWaGhYWmODW5hBjIfOvSHzzSA/OhRdsTiYJyvUUzFlAZoMHlE/tdNP
bbi/7J5L+xw0EBpkXf8oskn7HKx+UanH4B22apBPvKDjwFHaQwNOWzJu8zLa4/S/bHEpNYVHAKjV
IWcF9T5T2n0WaZqqppC6M5TfSrpFtO7QDhD43O3HdJPa72X5EmovyRrdzULjOub0r2EmYRrGqksV
rsGwTnoQe3gCLbGJfWcEP9Ssd+oBNM8Hu94aoI6EYjKII9lbHL6L8qZdc9rFsOP0UySvHfmU952J
TyEEYgfYlwMFRir3DOVHwqAO2+zU/AjhxALyiQQqG26AZp3L67DkykipQH4PNQeUf6RPYFqghRCx
x09btp+AAAjU1kr5ftnI0qmElxi2DCRzEDHKovIq42oemLDSo9AC0RD1R5CjKRiO3GyS6dAk6LVi
a+zn350a4GQNJzwKTsiGyVThOstpPCjQoTQmsEYGEVhvWz/J9CMxw4NtWL4BfsNyWMtKfJ/Rc7P6
+bnXp6oxAvAKxYBGc1qOJnDK/NzcX57StcHNX3FyumrQMwz7WWSzyVwLwxifIbeiaW9T8CNLrwLA
yi7b+37Ano9q/vcTe0pppnXEZnu6H6HBNwKU7BVx47+wghN1lgpENVJesiKLlHzikDsqtKMybo3Q
GzpoeL9dtrJQncdgTsxISzQJ3NX5bEa/Fm/wO+0Ton3kJj7wV3PP76sHM3ToL7JyRy0ceTALFSKg
oNlMuTOf9ydzGIcMr+V5DmNIburgRTw0v5npMfUWKXiWeWP/Y1rjKft+h5zblG7hkLcamyrYRO9Y
mvwejc4Zplc7ueGrCLzvjxjVtlB3UzS8hi1DphQqI87yptWx36zrprjuoutGv+XViybue31lLpfc
8dSWNKxOJWLqStjSIRUI5osq8PQSWLhhZZutjWnehqdLRvW4NKElCW1C8C+PllOXP2NwQ4A6DBlg
zTU7a+ViXBmZ/JARQ9jVTTjPYnVbhr9Y/xyjIm2vUbIt+QUOZChWQuMAgrCSLzZFpgyEQWrcQHrG
ym7M4SCADQ74lVptL2+3pQPx1JS0VqOejWVnwlSaQMbkh8L2RvjrfzMhLVNRVnoNHUuI+FDUKeM7
Un3VY/gvjsCTcciBg93qaR7Q2efiTvch99mACxytQ3FgmbfUDpSVKHPR99DGYYPwHKpicoRk8spq
0H4Ke6P6IvBed4U5es0wXSlZgUBee0XkuGJz0ft0BQ8vlFmQRpPCAVuPaNgMASScQZeRzhcJ+sMj
L9MfLy/Ysh2Q72kASSFlJy1YCFQA+jcYJA+LAZ27bjKhukNCt1rT9Z5/6LyqgkMJvPdIAqMWRuVe
7hiNjm0rMIl1/6OtrhCLIhm4HcHv13ha4dNxxdkX99WJvXngJwdGXhXhoI6wp4pdOTia6oX8ndHr
olrJki3wjmBk8A1QnhgmYIfyDlbjASc7pnC4tm+QJ6Kv6a4C3XlzyJ6p2xInBFF04Ae/7G6XfpLN
5QVcvMxOzUu7WmujVrFn8/2mvMEbs4aWyGd2Rbax1+6iNRDJd39BFhIyVnNxDL0EMpxHzQnNOHoC
XSgUt8wf+HUgvEndXx7UohXk7yHVhWll8is911NDnUTWuqDeHo2jGT43o0fWkn3fezkR3aBgCcYY
DTif72WCgYox70GoNB2IE4O3hTjtll5pN+rB3vAQnc+t5iibBMwfB7aPPbA+XcXeGn3Md0/FVwAe
DNVivPvQJHHuqVDiTZCOx29njRcJj6AHsgJI9q5ay+d+P//PDUlbYrDCSAXwqXVH7QudS3mP7q/P
ywv352PPt/m5DWkzmD2eyiTFYJR7fqxdc29ttG2PaY1dvus24TZyKx88Sw5iBC/xjb2ytXzks1fi
14XIEjxGEEYGnQeUAJBcPZ9UfRLBoECF3A1fmi/Tp50jbtGyD7Y35hc7CG9f08O0Rk42v87lwZ8a
lbZibNhjrM5G+dcEknyGluTmGDv6vt2Qj+Zm2l2e7KX1PDUnnd3USpWI9DCXTEeo4ppzK/tKeLc2
j3IU1FWqWrcCNl6qvXXNnPyeOBScSsdX+xA/8mt6vZIBWRmU/A4e7S7l6mxQnfaJsdeULVmL7L5f
RWe+YajnvjHlJQuCDCbYo/aK8NEDy+HTOlfdn9LfBXeQs/ujAiXPbprXZ99Atu0InjW6yTb6E/aC
X+6nTbd7tnwQoG0zJ4g31koIoX6PW87HKb2uQjMEIHh2xwFU29FRv+Gb5B0SAgd+NT70O449yLAX
lX28v/k93qm3qgco5mcAR11DfK/OhXTIoRkh0QKObwlfOl/zomOyATq52Nh+ekw+27fqhWyTm8fo
enCT7drbayHVdD4T0slnG5NhpPNKTAfTD7ZW5thXk0931Pl1hHrUF0RK762dvbJ55vmV15+hAQq3
C+AykEo797OK1FAJpKBPYrGyzXh+1YTlClBhabecmpBOnFCD5LeYYAIKk7uqCncAfACnsMZ4vnRF
4XJSwCaBsjqVPZlpGeclRzSaaPkv1I7QIJmz8bqMjIcILBQ+OPTXKLeXNin0jlHQZaYFbQHpcNMn
tCoC0I4HHwU6JrwRtrntez8S+yjSQE3o5OnKybMUdJxYlEm+gxpdil0/P4+Q8CxrH8SWH30RHIXZ
rwmrLu1M5D3mKr41q9VInqF2VhoH84sCmJCrNOQPZp6CrbE2n8YheOiU3ivN6fnybbG4CU6NSr7S
KjVaPBQEiiwUd32F+mBufVmJcG32MTHmQo8KVIvYG+VE7s2yvWG2slXYs5IFnq33h8JgmyoNV27q
RQ8+mQppnesiboMgx1dRLjZB19yMKASVUb0y+sUZR4wF5g4NTyo5SNetuOusERslHz9Mrjs6+sOV
xAVGQIy7lhHn8mQvbpi5bAZGCzwN5E46rgBrnVgYVZa/c63YWLS+z8XvoteuUMlfOegXx3ZiTLrP
atsMGbjjGzeAbppVpLu03Su2a0ZXLd9Taw0CsbhiJ+bmKOjkZdWETWw0DaZSBAHELAdkqxV3jMkK
7m9tVNLt1UG1lvQB9sgIERWi/Yhijyg/aPLaW1dsTV5vce+fjGke88mY+tFu7LjFFJbgUEEQ59X8
ZzgW+wystpc9Y82SdBW1pGhiZX4Hm8XvMvU7EJin7VNh/fN6Ah4TOFkoaKPQLKJLq6SiKskSauO9
remOzZQbPoICu013l4ezeMedmJFWqcZugwYbboaKp4oHxTm6A4ZD8y9bWfaFv4ORlqeIdaW1OgzG
bI+WwjYae+uHfcW3JnFr6/2yseUVmlsZZz4JTd67xlgIOyDwb/QBuaTDK8lsHa1mTlT8824jLBIg
cRYuVlR95ORfbY5UC0zMnhqj2cV80OpXNhJgxyB+TV26dqcunUpI1qIsO2ubAnJ47uWFJtClE+Hx
XjSGkzY3DRgAQJ079W/NGvJ7aRIBlNUgxgJEKLpAJFM6Al9owSNPEFJj1zchoks1ibdFZdwBm8ef
Lq/ZkhvOOAVg49BOzGSCg74oSz3n4VyqS/xcDW/QNrG5bGJh8gB9xmBUwCL0b4na0ggbSyQxiJ/J
fdxfJ+BgZJVnIvVsrRH6LOR0UGY2kGkxkSzDLpYWqilxk5Ug5HSjBG0d4suuiEf7yqniaRMjBc00
NEIpw4QChngojGRlu6l/0otS6EqBCzWBNGRoUJLL+Elp5ROU1lo0KsYDmB2T6J2FU+pTPijCydQ0
fYIa2+ArWljuSazlX7y0TLdHe9kj8H/KE7rjxU04QXA2LQjfWElsIJNjkeOgNf1Nx+lQONQo4RGV
ltZfo5W3b2k2aq7R0upNRadcBO3AiqAcWo6fCoRBH9raYjdNZgcAuufRjvbh+CvuzFxD0ybTIV4U
9KBjEYr52xw5OGa0LFL3lRiJP4Qi2wslYjmA/ykQ5HoaJcc6aCc07dhdrThglVUnbxpB5OspRC8G
JzVLW92i3VKvnEDkeuQntNJAeamwFu+IIYKsF+grfDwl+999N9qtE7EkAhFX0tmaG4B7YT9RbbxK
KMmPbZYPT1YqqpeW1M/omLqDqX43lgWLoCUuBNi2mQ3IeaTmM4WNqm3ifsg+OsYtV9Aqe+hQIIWm
s01jd1IBRy9GWpquVcZN5etmOkCDIFfMrW5kmm8mSrKnWaH6GUWSztRGdsCmIX7RN6CFbvr6YPS9
tZ9sVe1RdBgjn/ek419p0NHwAGBw5uKrK+vQQGm89Gu9YdphiEYVWiZlbjvaiAYoN88a0B5wbaoe
9SZOELemuKODyHzJqwbwQGLbm7EPytSpmdk5lt4qH+OUoM7XobXf9HQ7HFuXJkGyga4aUBx11YeP
nWi59ZhlYwc1OqNQXyEjme8qHR15rinyFPSVdPqpsBB68w2tKj8naf8MEhNb9WgRmOVW1DpsquCi
ftVJWlsHPaztJwTd+W7iXasGTmiA7aUajWpwgC0xrV1BO34c1YoVhxalBR38IKriF7USlU5pW4Hh
aAWfeqcsbCacLq6Q3dGGst90RaG/xHmYBiDpKYoDyRVlVwVpsxtrarhWI0CmDoJZHSXoVGXQDw2D
J6PXqNcDz3XdaXzcRDivD21U1LuAcPsIWclYhe0wBT2AwsMdz4bkAQ1eYq8NKKY6YoR4VhmgR1IH
G73TgKsVuATDGEKvyli/75sU/cZjPFIPKr70txb3wLy1fYwgqldBUm6GY3DUCMkeFVYOv2zRxf5k
i/R+Gkq+C8NmfKJZlmAHJpa4Sosk8PLQ0O7rlhIQFyIH7mgY88ao+1RxBAmbD7TExSAMzqvwXU0S
1LGquLKGu6Ao8kMTZAS1LYVn9/rQ2o9crcO7XCum92FqJ7ZRUs3eikENip1gpD1GNGO45o049HOe
mvd9lSmdN1gko0euZNWDQUB3rhIz+V0aCBGdQdgoAep6O/hWWHS2Y6ZWD6WiocjAyF/zgynY5Bl5
nvgp9AOnlePyOzko6jP4g9cq4DMKcMHnl91gs9yw2hzHQlcoHhFolhvBzV9GLtK6G9ztz0b9S88a
KG/j4Oyc9PA5haVXlNeGMn5evqboHO3LR/fpx0gRWasoVQv9Vdy8GSQr+6e8yL2EfYyjBjHU8HdZ
f9WhcYwCBJ3gS4whpLfyAXNp6tIHSJdXRklmFeOcvB+SQ1J0XlcXHiitXeD8QJJCdzqk4s0s8nKU
cgHTe/1X9udMxdwVBYz2+WoQUicqs3F3mc1nGule1EYbrWg/KvpThCJ2bNSouVmGXlZF+Mu4Eoos
RD4gMpyL/cb8+pPT+TrDcZuxGuZ5DQ3K7hNb5dAXhwLV6pWRfse6wu9OTM2fcvJqKQn6qHnXQBa2
qr3Y9pWk9pHbdBrAXfsXM96O0aFTVyL+hVicggkSb2hwRaCXXJreVMn0AKU8BJG4Ag0xvIBVbCeE
AnxowdyqSR/I9OPyQJdCLxXN2EiYoFCi6bPHnYwzCgkRWQeTcQvZG72GlmUEqNY+yFy+xtewEElS
sNEgrw4KAAb1onNbfRG1egXNBjfSvsCm7zDuXR7Mkn+cGpjn92QwOAbVurRgoON17IZEz2+KIXjL
khQcZEVWr5ibd5u8G8EbPMMJ/9TrpOXSjQS3tyGwXP1jM7xEyWtornS3Lk7ZXxOyqms0kakiA0yM
2uiZY+u1zfbynK0MQg7vi0Dog6nCQtd8Qia+Y8//oj6NLvW57R/VTZSoZfoTTYADDvT2eEHEUe5Y
ICkoa9A1UvpWqNWxj/i9iMC2Xg9raIal/aTNqGOwkxkqeJDO/SHVsgnC3Grr9i11gvxTyX2EayQS
fps9jWuUjIvXA+4pAK3npww6us/NkXyciMpRoDM/Co+jYfO2eaU3iKL25c+aO9NKFmfJ2wFotEF8
BCA0dtS5OZByda02X40pfQKXRiY+Cbsa107CJSug7aAaNH9NHPuSlS7Cs1bR4B9JcdtCrgDa37WG
EOKfg+80kEz+tSPtXaOy+RCnCkaDTjalZLtWZFCEndysUFZgBUubyjQUCzrG886VQScjaUBqGcEt
EG4cM0scp3TtJF/aVWhywT01JwXwbD5fm6lXdIQKcAXSsdDpzYJ59RgHEPNF2f3yBv7zYJSPoT/4
aWSgmQ7kvWTLVmtiQHPGLf3xDW8eM/ev+Lb2dVdcVZvYNR+DDYRSnlF7d6bSaQ7FP6+U/H8A9/99
gOT3A3SPsozNH5C1TjweiuIXCIAuj3IpxX5iBB1i56O0hxq1EQEjZIewv/avc59/tm6wzTbmvvwK
ntq74bX5WCOEXmi6AcEGcFVgiAcyw5Cz22hk6pqCoL7VNs6H2LHciT8i6ob7R7xt1V2euquwk9k5
vi/oX5PSgmqhgBR8gKEqbr+nu7DzzLsebaQ+dcm7udMfkoN6Q+6U3Vr1djHaNoG4mRnjQKIuF6NU
o5oijQeQANuOR/UZibLEi7fBDpiCreoArBE/Ntvh6uXy2i7uxxOr87+fXNsTzTqosRMsLeTUIAcf
qCttGrMDfp/Qv8OSwmZh9XgbhzDQHAuwYV4lv4uXeIO6Gv15eSSLV8DpBM6n6clQisJs01jHBOZQ
MLvhb8Ux9glAlRtja4NtO329bG/xmDmZOemYCaMw7vkEcyGAeuA3cfR6cLI1boIFDP+8B/7On+SQ
eB9XjPYww738Blpnbu2/QfxR2QePyuZHu4tXhrWApT83KJ0ouglNwZ7BoPYFMG9+LRRXHZzurX1C
p4D2dHkSF63NZDqoFgJqpvzBMp0sGiSIacJquMeUefyt3UJ74he7tm6Ng7HmH0u3KbpdMJtzgI9H
zLl/tElb2wJ6NS74iB60x94DypEfkzdrHz3out9dWRv+I9naK3fE4sY+tSv5ZVyg1TFENdSlX6kf
vRRePDpIKowPwGYbrnqjfyTEUbbR9ZpEyqLvoAsT7NhIvUHaT3JRM47rqExNxJfgI961RYqUvMEn
SAhGCdlDXwDDFzXKXZVm5DhXLT15FLXSPpcD6HeCnI67UhPFddWAasG/vPLzwSKfC6ffJvk1F1aD
5jHc0k3Rgzty3Jdk2Fw2sexcgHnOzx42oxnPV7yGfqQ2WOh0SYWO9J/2SOv3QY12KXgcqwLIAmhr
V8p9b0Qr2Yrlwf3XsMyLA3e32njCxAcJ3UAEZFPQNY66Zbf6OziZ/SYykfmbMgwOVDtH+rNF+gXX
pPJsRU7460iuxY/sN4Qi1krAS+c5cuf/mVO5K52LMqIgNGyhCau88ErdhUG7FQz4N6ZDebcO0eNl
3rWV/n55MZeO21O7UjIK+mFA/SiY0pzc1dlnTQ6ser5sYvGAgAonnkrgGAaV3Lm7gO9jtFiAGQUx
HkP+0rg1gSVX3i5bWfSNEyuS43cx0dNymtct/mlV+24NDr8YNaF0Cb5LoFlRf5O8Hnq9gxKHiJq0
WwzCrWuH3Sh3tWd+1Rt73+3Gtfrb4ojwxERcj/wJpu583oRZIAwvcWP06gsZjqmyso8Xl95EaytQ
pDqINqSlb9BHwEYVA+oakEBCZXCq73uhrFSwl60whk5qvOmQSjsfxTBEOAkHjGJqH8rBr6e7Jl15
NS6aQNkL75JZkU12sJBavOcDLrt6+vMWvwnQF5QM7b/x4xMzkodZIsfvzjd4newNPXXyYKebL0q+
8vRY3C4nZqQJszMFqfn5Pp2mXV4dU7bvCNiuVvKu88d+uyf+WtGltwc0ogqRhbCiMlckR6X5yJhn
0701+tDRu7w1ly9MPBtB62jj3rTmBTyJRkhm9PpQR9ztflidX/f+eLAKR9tmh9iz/B4y8b3XF662
crYtb9kTu/NUn9ilRZNQs5ntHoYtuyUPeM9dl53Lr7nPXf7e7S4PdHHp0ESFPwCKo3Hh3J6udOao
tTGEEukxFoZrJOk+aX6mpFpjvlhK24OR8z+W5OUzUN6xcA9j+Sa3qzaWeWVUr3R6jYp9WkDXrNzz
5D4Hg3u4hudZviBPTEvHktbQgUG+jbv2Fwqi9mv0SB/ya7C1FLvRRWExJS446q9KT2ErfrTosyeW
50k5Wc4etYmQFymEBiO3HB5yftS6l7GDGO5xrNc6rZawzOhyRmM6MBcWkA6S0ypJ1A5NjXG2zGuv
lQMIZccDiKru2LbaoeR4rVVOfrsKRZ+n79vGREOvPavHIWku+ZBWFnVqCPgs9/pXnP1O8Bju36Nr
eyfuLnvrguTFrGfzX1OyEyWDZYeBwAirt843t/WN8Zn+Kq+n27Fxpo2+Me7SjfIRvkfOaj5gvlsu
jFLO0YNPUSu7eZS9Rx3bybfZFbspdu/PgVterTrOss+ejFTyHGj+8az5M6kb26G7u96Nr6Go4WoP
mRO67Jhd559rIOY5rLk0ROl6zRTc6gW6K9Fxe9uA8l+5awaoRQL15F9ex9kRvxtCJhNNqOCGlbmA
8T5O8iTAMsag+Wl16gz2Zx/tLxtZDEbmdOn/GZGO0tRseGcnOHCIETh0fECV8rKBpemasU1UBdII
bXPSsZJWfQ4mFmxugWoNnyJXhNl1OUIxsWq3BWtWqhBLR/WpOckjQq6hTa+CuS6BrIsebrrmmlSb
fK01ejHJd2pIcgO1GZMwVjFx40bbJ9By3RnO6I1XA0QLrwAhND66K7KDPOr9mtjlqul5TU/OS4j0
ZMiow7S+Nb6AEQAtk5f6tq/fNpVr3+ubbBvuhR/4xdprZm0x5bPTarjW5Zhd2/qRR4eMPU0ZwA+7
Ltlc9pol3z+dXckt7W4wBs5hyAAIE8LmZbRVoa902cjiVQBmllmTDfiO7x3gbd6Bc2WO/Ao/JCUw
MFdh9tro+yxwuuRKiR5AIAaWmFg/JupTCuGcaCXdtzShp18gxZ5KMERsmLOYPL/NpkcgCBxgWVB0
dewkXhnu0pwCyoOdPhd+wMFy7jYMytnCGhEaxtOtSn7W+UZbK5uumZA8kzRtr5LZxFTS+yJBAswM
NrxfI3xZRMadDkXywxTUdVVXwA63t3b2oyN+o/ph+VszroGz9qLJze3bcU1RYyFOgZtAhBgiiH8u
2PMJFGAEx1sFVmlTO5R+9l3r5LkDpq4xAAivW9kDC0fZmTnpKOvLGOgbiucPyHSAlqw9NAjuejTK
4nHnXt4JC7fAmSnJNQRei9Zgzi+tPvcbnh7C1vQvm1gbjeQaTU+YNnGY6PNbQV8n+miJx+JfPBkx
EHOm7UetG5Dn/8fcmWzHjaNt+lbq5B75cwKHPn/VgkOMilBosGzlhkdpyxxAAAQJECTvqa+ib6zf
yKyqtJXuVFeveqkTigAJgsA3Pu/3j0hZyEDIq0Ew2wcU4dBmL/Q7j+VHYbJvx3jbIeKCJCl0j3N5
ibscXdJ5UvEUfaXPOpKpV6lCN2sOdttONcvdX0/ijzyu78Z+c5ou4Pwl1GJsJ/jU9oVlB0iXyeYJ
akdj/aGiO+0/LGpv+zxw7vz3BGV/sFt9N/qbFcn8OgjUjNnlVZDVzpcB/HhWV2kpnSfZv8ckem+0
t4sy6eqOXb0uk1xc/zWYIJghptThRxRzvjOv1yt/Y2sh5gnTLUCDf4Bm4+/Xjd/23hSXuDO6wFxW
UL9Datfq6qJQ/wbOwLMUqDXV7j2yXbdxAOVu9umvL+EHW+d3V/DmJJA8JonLcLftPIGcG1sXBW6D
C967ovlfD/XDif3mZt+8JKHvcOMI3Kxp6LEm1aYP6MFPppR5XVbzL3892o9vDMUnOGF9tAW/eYxO
tdbQIcKNUbUPoF0tUbS4/eshfnxDfwzxZm/pmkmVZMYQLupC5yjtGfSUxA2bti17+uuhfvwGAtL4
r9u53u43xpfr1QAKuDC+lgMSZ+XJ3Yyn+AsyMRfRpfQQ7Lq7907VHwAicehcy7ChRQJgzZ8wEO7M
3KnBmPrRFG0OQDwwmNB5TZsMaV6IgPN8LvimT+tDeMYHN1i7R/8CUcF3bv66Mv78mvxxIW82AMWw
LG2HC6G3XfbEjqC98DDzdB7foCw9W3YvUONQKXkUH/x9/Y5p/8Pj95tZeLuQUPHbDBRPeel2YFg7
/hFI38ArGuiuh+q9W/3xsv3jVt+sKTkPDKz865xv+hxwg+2ncc6mXZsn9+69LqD+smzfg8X/eHHF
IPaA8IrC+7dJCsyusp7T4fiCmMSIpioZXuuh17RdplNHx5SiIc8LqyJsqqxzvVRC9sTQz+hVeMcv
/OEr9c2VvHnSde3O4zpd/Sh0ylmwVgW4VuiSHnL7no7WD9AZWN7fjPXmwUIShvXugrsODuLmhKzM
dGkvehc+wpFiaXjV8t6YLyS/a9G3+9cr+r3bfPOUHc8mOqwxNIlQtRCi20azfBhM2k6vtf1/wJJ+
f6dvNo++FU1Mewy3kI8z4PVG7Ydox0vwrYLHJLwAqZE26p17/KHlFfvQ2ANaPP4Tc4WsXmjkgEFL
w9IF4fo47O9AlnDf1bX84TvzzUjXK/lmb6RUgTcVYKQKiacG+Aq0YjjRO9vAjwcBZQXCKzGaUt6c
Xk08akYdrjOrYQrH/aYd403tvKcm/ONZ+/cwb608BnHAlUUYZu42LclFeWFjbpN3UhzvjfLGnovB
pqvnTmDG2I4uX3VyaUVeJf85Cf267v64mTdvc4yOhsUFsiWDmaP3zth8JpNQHwVrX93Jr39fcP/1
ef4f1au8/H4gjP/4b/z9WfbL0FS1fvPnP277V/G3S/fy+XX87+sX//2P33/tH9tXeX7hf/6n776D
H//n4PmLfvnuj0LoRi935nVY7l9H0+nffh+Xef3P/9sP//b62688Lv3r33/6LI3Q11+rGil++udH
+y9//8m7Iqb+69vf/+eH1xv4+08nKfSreK0G+acvvb6MGt93fkZhFjAAaCVBhwDYcj/9zb5eP3Hj
n2EahYjZIv+IHMPV/BRy0PXffwr8nyEx7UNQAX33qGm8eu2jNL995P6M3kREskHBQv03OrV++tfF
ffeM/nhmfxOGX2Qj9Hi9mu8Pd7i0QI/FMH3da9YQoKs3qSNCiUeND/pT509OA5HYwcH2P6FKNK3r
eVbprPv5lwDPwyvMtHhtWrVTF6Yz1MurHU6jFuC3ZR6LiffXtpkqDm/GUY9r0TaLbvIVJa6Pgbcy
oG3CIfrC/NgC6cl50t1QD+xbuNec58rrVBboYHiNQNqatwFJIsTvNM2RbR5UBnQkhFVVZafbQKBf
KJ2Xkgt44e3yoZspqCSNAp3VKLXW29gE8UZO67hmge39D5yTSaWiMTPN0G/VtukCYPqCBvxT4Feo
BZBjNH7wgS9rsgAzQLKoDEo3DXpJWrRxr10KthVULIlLe5g8FXF2rU/8O+kHwWuoOkkyF3T4Q6BI
02aklg3P17iJnzW60USa+CAopGUboWlQWFR9p5bS/gZQVnaInb43527RXryNlKx3/tDxOU1WlGvs
gsWrHrvVrw6NY4BGHlHGyLKI+fzMwmsjcY3pfiadph/H0fdQwmsWeYzWGU1BPUSnZ4RK2l4VPWQ5
XOv1C7KdS48NweGhxNx408WJe0VTGajpgyIhOqDrCvI1aCkqYVIn5QjhSRPFuIk+WNhXZmhwmunM
bqsp8H+lwvhmi1Av1WksTRLm0vBkOC2Qqjx4zeS1eLzG3SXc7XIQSec7GUxIGgqwl/YecwcUu9k6
BIAJQaSLQBmaSkzi4jnX7CYmAHgrF5z30NMOLUzp+IfImDBIuyYhuJdOkyXlNLmPGOmesMBhmULv
uZyLGH1hXUFKkVSQuKM9oPEDG4Yzm8VwWfWwgrCHsFieNBKSyAEWX7wnUe8+cahEYPlTtyo6a2Fz
VVSptkD9RgWsOKlegHY2kDMarfshCMn00qBvYc3HWdt204HgLFPIuukwW2gVIawHjZw2rYHoenac
tQuggWTmU8UIWm8q4Q8rNAuYvkfhU3myLYrBsyoJGvDm45rbzEMwaM9F2IFWCSmuJK3NuvKUxIZd
RnRcABUcQS4L7VW9DLJ4RRNiqr0hQOaukmRIazJiBAodmDDloNidY0GitnBVoG+DdpKk6GeL0JKa
nea19tZaolOyn04JGasDKofdXeSRtktDqdFIJNky8IMM/H4/yoirDcqhWgF4XOUDfOZMLYUimH9a
AF/CYabmu8jGI01RGEuwMBtg7NHiOEINuoHu735VgtV5Ww7w2jwFaNyj5hHQHthAp39GMP6jo+nU
fB7kKL/qvzyYrgfYgx5eX/XppX/7n/8/nk5Xpdv/8+n0aAZl/tf/fPnubLp+5fezKQh+BgX1qnUQ
IQyCShh88vvZ5NGfwyu2Fzki9HGjbwkmzL/OJu9nYNPw0TWhGQTol/j32eRT/B64cCgrhzo2kL/B
f3I2fW8lRR7YgwjpXUdHeQ6GfHMyRYkZwx5U4Yz17bOp7c3UJUeukKedLe7437Pyz2Px22Pw92Pu
Dx/398GuiGLcT4SJeFujztAaqoWiU6Yl4esDb3u3P4yIYGBH0RK5CK+HLMOppkn7dVgHEW957dup
cEcT75yRE57WHJzyNHZN2d+RWBm6Z1XVjhdP0VjsBGDB9YZCXojs1cjD+QjEjVa7MLLRyW86JW9Z
rb0bithXdRY1Tk8YnsOsjjVdIFC3YpOq8wlZtSX39ErHDRR7EYtw22EtmPJWkc/QO8eXICcJ7hjU
5tlWG60vjQ4jdzP5TPgH03OFo14ozneBDdBEBdvwdqkMfknPAsG2sOf9c8Ji+NaSrT4YC2OkgnSY
akxFi4aOSyuruM16BqkZeIYrqpQVfiCzIHdXm0SuDvpbndZBV3MMRtnJzrOzB6hNmnzQ1jY8W52A
qa0Ipctvpr6hIsg7g7x92q5hqfdegqbTjEMjNElt3xiWxSNgFtt6lY1OXUucORsrPETse20SpXQ0
1ZNdDJquVzkFH1vSgvEyVeTXquWF65K7fqKoIr1yikaul4yNPfrCGxzw3rgq5AsJGA9o5EwpKwUU
czHiFEfbxpoiICgxRyO1zk0Nlmmo6Rm8xfsqrPvcLfVTQnyGiQvrgtTep9pEj+HS3vdecwqWsE+p
x75QAsN+MWzarzgOG7a2G6z4vVpiyOZy5F+bCvmfcU0qFFvAV2sbdWhCc0gWp8kmtMuAs8CgUqe3
Er3vyNg2WRuR22m2SAusNgddc9eNKK9mzN7Nqj2uDm9y1K5uRi5VOs4iN80MjA8EdHKF52w5QkTO
+AqDoIXALUyFuRwhJQE9XW+m94Hw4DB61Us9eoclqk593PU5GyEmDAuLb10xbgJFLzHE+trZ9Dmy
FefJhfZcPNwvbnVm60CuhuFhhR1RxgaDRSMaX9vhFAbtznfqNp/Fso3sslsXceuuGL2Hhhz0ii8A
sL+CKpFV9TA8DmZ68I1TULGcF7T0p9yUH3w9HZ2ghLR4uxYGTTmYu3K/+m27jzunTr0IRqe3QO8o
XK/X1GQSjTsIVy2QlF0/8CS47ZiTpFUEkrDQK+hDMQlTcGVFNuD1QMUzescHQBJJYm6nGFDUSOMw
RfNvntRovifJF5ckMq2S+Rw1qt3WdHwdZw9GYjlFIDvXD77n5UMHptHqzohLjqfe5Y8hgwASVcnR
euuNWJuL9KDcgqKODHV657kUVQrwgsVALNhwgaO17GERlb5EHZznPnk9KgIaKEnCOBzBMTMpDfUn
XOiNB7oRJLudzwlhxbVv/bI29de1Mg/GwkJyk2k7qPAoOvMJDarIFjQqDQSp04aOUIZLpqxeSrPx
jQiQwytJvgz+iSTeMVpw0ys4ChlH7XRRs7Y96V4hMBa2Fx9Gxzbp+8tKRi/ltfpiLCMpOPJtOql1
Z4iMU7+OXoEj2XAZy+MCghSUfOasniHqi16WFf0AckjNMMQQ6V5vggqQbO7JNfN99nVawFyYVPLr
ivbISRPca3li80L3ZQIR6FJQgNf7V9nAYqw8AnOV0A0NTEFnFItPHCXkQ5zkXVPDr7kCvkEvSwfd
HMfa6bcNCTc+b+psieABWD5tVvCwYHcd6sXfVyU7Oi08DJbowpnKu5EZWG8Kr6oX8TtwC4YULCQL
TAEcbObTpyp2AR6IwAvTNojhZwRLzmf0Nsno4lEWX0qYNoXuQWZoZfQYuEOyq2N/E5H5aVQWpnql
dm09FLFV+2XFaP4QLpnHggYehbveMxzT6VqNJxOvybZhPaz0mXdbq8XXpRNPMoy+CLtshevUOYgX
fhbVxs/8siY5do3Pa+dCNDn20iBBdlswo4tKeZsAf944o6JZgGTLXkzkMMcLrhTuP/o2FHOeal7W
aLw0m7JCmho1cVnQlnddVJ1DPnxWFAtdQilPNjUtklgVfKRNGsWAMTtL88idJPdGG6Whhar8QIcR
+251BtKjWJYBiApezwUOCXHGooef4tjBPc3dmmSuHcmt4/MxTwwSTn6HBh+/V3i2E9tArPsQJWQu
hhKIhjaZjlJ1B9X7qJZPoq8+FLNs6jKGc7HyuqKJXR1jWtQeRvBBtcI50hj6TmiGYTsj53rnieau
6obnwPNPkruP2udY1jLaDiDI2gyaah9FovzXseXkLMBTTlfbnaJOnkRt+hRNABSKessmHtWvSV8/
elYGrwvvkJAM1W0UmuWOqaXbzhAJwOH36xrJZ91ji064Au8SPmXpdXNOy35XG4FuJtHHxWDlXoQE
/m1U/rrM1c4q+nWSeLje1Me7Nqj7y8Rbe3TD3i8YvH0ckYI/ViVOTIPegcx0HdymBA9JOPMHATAU
fKS6SEY7p13Y33tQZsiDxj2tsvvKxTpuEgMnd178c8PwUvFgNBltBFScVihFN1B7X+Vgbk0CUbq0
WgaErrj4KGCrZX0/xuehZbAXEvNUJqiyC1nUpaKmJBW8XA7R0B9NlQx7Z2DgpfDm2GJtpKJynCtD
5VloYfa9Qz/FUK2FDNj6S9WDO4p9qgQuJ7UDvEuPoz7Eb1hw4/hX72GGZMkE1zvnOF7WGj61bO6o
HE5xJB5o3Pgogq3C6wGIpvXaC+7XBEqYPnc6CEU53UMcrs90Nmg+nIJtKSGFLn2n2ZGKKJB3uAH7
om+PgUdO/QhPEjjf5wpvRNq4jrkJk3bBth5GRWI5+WL97rOZZ3l25+YeaQuGBweTJ4mJ+wRRjg3E
JYHuQFwhk2v4vKKiYQOQbbTRtQdMKMdjVwRKGf6gt+M661SszBaTU+6Z9ouY1/vAM+CcJy82mE9Y
4cFNOAHmG5aoyOmQkSY0ORu+4D1ZYojeapwS/Bp6maMo1azKq2A9uixBbY2YvkinK1Agf+wAdUv9
hL2EzL9dh+S21c1jD70A1+lOQ+0g5tN3n1mCHE9ZocYOiKK8WSHk1dAL0OJ3euXbxQs+zQiUlNAf
uBpy2AZjFadz57zouAFJxdAn3C3KbdT862S9D87V22siewTJBVHw/p57znAITDhlcWdJboaqueUc
Za8AtE2ZHNVz36Ku3ayld5a4mBnVuBWMsqBfOrONh7mv75q45TheYhIhbRNa8dpYL2LARqrJy9jS
8fvK8dh8wsZs3axhlNf5sFJ67JsrQYe4JaqnZAsuE6rBI0e8sGFlH21rJAJIC9qPpyyoEv80msCB
SQiAWNYOI34kiIQYb53BL5N3clLfJyuunglATEjAw0W7SnD/lib8JrxeCQ/TB02OTHIE8ZCi8KCF
i0V3I6a6rKBthlhW1tJyfKdI6TdYxfcuESCPgC4gBEmhG/NWB6Qf9GRQo2iywJWkgQOEeExqWw0F
mS6OmQ9mZRK1ABCHrpdBKBzPXcB4dDDPCQhMTsQeqB9MW6I6/xMrvXpjA1c4KcLrVb4yjTqKeCHS
gWW4IiPt4LjmPkMIgyzCh8rZQB34t/K3uMv0Xjndn2cVnm0IzDhQW8m1+f77pIUCeynqpgjV43zo
nkaadE+T0+0I+GFqRxYSfQqR93R+j5F/FyL/1s90r5H97+cUSpUhUPHo1UXts3/1eb95mIys2q8c
62QhgqiAigtEJ33lghQzABsDeoc3QfZJ0gZvEuczvIx5iQm97i9dhjWfvFfb93169ffVdcXTwvtB
ohlEke8vaKoSOhEP0BCD1XzkkYiPMxvJqYUDCgWHnpwUqCJTRiziWO843W/n4regQwBpWJ9Cbo5e
H9E3c+HWiGMlPqKRXWSrX6cq7rFdiHWoMt+76iIOEZB1+V+PiYDGd/OPqDpU7TzA/ZJr//Dbig8k
8YcIsd0qN9164NFOlKYw8p2ijmv8/O04iDAgpo9uOtR9X9ES398ba3lTRpUsIVatjgmTj3UJ26dn
IAr6kSwf5toOeUfoYa7Zbc8peIbY93jcjLulQ+YXNtb1UKxFqjT2GInm9cMc1V9DYvZlZRCu57qF
9SJ9duehFhoiGF0Lg7H+qPurlogK+m0QIuaaoPR2DDcjPHa6yAfZ0UPUhJe+BQLWRUsukWc9eMBM
9WMakmEvFZQFeyTAS8GB8ZpiHJa+36Qt7LObOGResZL5ai7bi/HLT4NTFgnlD4i8Qc2XH+MJyFG4
EOcuRLM7nQ+0czyMPH0sjX2G+N6zM/UfS987tL44EmxteavbIurh3M2u2k+cIONAkkcIOIA7pXKn
dDasCbcymPeOq26TKYiOYxx/bj2yQSC3Q6gTIaF11LABuvbBrfm5D8LN0lhoFMQH7sfAktgcsfZf
bKkeah2+NKq8sawCrNK/b2SCcG8z4A0bn6FVtUFQ9iNm5RFxYQOZ8XgDxuu2XZoDJ/QTzKPTSKpz
zQGM8/DPpNJgcJmP05Xu1brole3VpgrIFqKbnxkON89tUCvYT68ykI/YJJOU6XVrAdYr0Q+W4dXI
iSw/iLjy07jXxVqjEbOJgFb2PlF0RljDn9ZEHgwPEId1gNzq53ETxSqr+zBtS7aXg5dPffIsZrqH
tueRt+rsLe1HWzVXw3THpqua2vTCLWp9jC/v/cY+dKiTVtwvnNH9hYTRLh4B43bxYKE1eTuO3WNd
uQceKPQbT+hiDCaLvTmWclOtAo5EK57DhsxZ1cL/D2EjZZFTP8Ca+2D1qHKEw1TWXRta0A3n3gHn
eoM22lsUaT5WZrEbpWZkvMuh+yykH20Gx70pW7DbPHEMuSmkA0AgR71SXpLmJlijw5wAkldyPGN0
ja2FQsRgreMtGYCLQAvJtu/AyKCNnxl/vCMAq53FTGB26vbsx+MR3ugtUSOW/MLjDamDQxv2R/iG
h2TFewbJ3naDFEmborUg2poBGD1Sec2u5my5ZRIImJZty9KsCBO0AB04tt11U72JzAiLy1+XfTCQ
DwFCU/tAGXKHEMnXtpvWq9P6UXf6FxloNGaRZc0czvXe4G0rGtk860Q/QgyeZyACzvmIuXCidYv9
ALUCi6RpjU1DcHlDRJjpkt1iXkEOk0jNQfoaRLx5Sr0F8spKzmHWDDC6HG9xEI8biqBrTtFY7jq5
ek/LvLb4RfOYXFUF1QKmG53kx7jHSaQQ47oZLNCKEjZaSnvd5Z22MRiX2hzHWX0tPXoQpkIGjci6
UFBDTCEEekrq5N6O5iNyIfe2HrJqrFckzvw2i3wEqnq87aksg0/B4KgDUfVujcFW9Gu0c/Pk1LeA
sPvxIxAnRYfC2zySK4iPuPpwordOOJ3pXD2Dm5caV20Hb965nG77EmbsSIFlRKBvlcu5Me5tmdCN
h5UyyOZF9vrQDaTwiEETGs2Imjd97GZiYbdmaX7lwi1q6eyaLrjMoZOB63kcl4qmgN5tnERuVew+
m/XFrd2PBvy+Q9IiKbkNeEfqj+PgTFttozGNfNjmdoBKsEAZsrRDD3Vmr8LFoZDDRMnW5eFrSGwC
3c+kdzadu0Rp0zbrvqTCH4vQ9OQlEsimlkNlQStrxUMXNfTe2HZAPBaTnmBvrLz+6CJpf6d0058d
0szbK6sPMVn2FMAxw+Jf2FMS1Tbtx3kGvcVrH92EqQsiuF80cffrRErEMNycWvKVQAEKEblppnno
N9ruV1aWhR30JeplnLmz73ydV0QoDrU2CDOWHaJgc+ycJIOZHrMELj6tUlpBELabGV4fuE0Ick7u
veO0Y5nyJvqA3l2Uq41oWu86i/q41u2SzMNdHuMB3XoA6elfKxaoQ9v2y4mUTgTByStDUUQLhHpi
fWsRzdiqbtyHSXMUINVkKL7VqYxXFPiV8G0WG57AX1CF7chNbOOLtl6QlXBOchDYgO8q4ZJVpj2I
yg1SHgGYGloYljUbnqDF9knN4CEjIchSGl3ZdCEapf1YncfZAoirb4JFEJNGkZafvUV/8bm2W7dE
ndCkCGKxXJWIL7lNqZ8TZwLwLxId+bWrg5ini0YIEg1KCPlK9ezYvj8IHcZuSsFcTN2BBcEG8FG/
QdG1tjcJXL7xPFRR8ktpm/6+IQ1Ki51quGWOF/fpUiaQ4W2dUPv7oSReXyAMP9hixVFclOjRFUVZ
sXGrQgYIBcQ8EZDio2UA1bpYeyNVQZJOrTKvKD0T/i5OVj9KSyvWczv4mqAkCUXNiNo3dl/Bv7kd
7MA4jgbSrFmp5OoW66TQSyri9stg2/KDa4PuQS5WHBY3qOLCgIKZSeoyEOiS7pOJB4gQ9AF7RCWZ
dzO2M+LHWDzhAEMSa3GfLFFYbwK3B/e6im883NvBJ3IKEWWd3XMn4p2UA9IY8Ijy0mfxMYQUG9hy
QJQYcgurOtrGRD5NCCfPMTr349Urc88RTdEiNJhNS7+Na8Iy2RD7sabDPSivkIe32PiAVQ3vlIIY
9ThFySeiax9RpaYMvgqENx/10FKNnuZgi6r4M18lzJHwPIva2U5zDRMhcY4DwtCIygu5LRFi36Py
CUFOyIeO94QEO6LWeC/oIj6wkt6F/iThpXmJfjIRk4iDazTK4s0fdjBNEZqhQ3uZLPbqcDqNgd/m
3qRasPjnOa2G8TgGWAcUe8vGol3kLKII/aERSifiQrrMf0bnpr8D6tS9bZoFsWUR+eOht6vdU012
TsWni+fRV+2AN9lSEtz4E6IW6DRFGSNqHLGJjjixeFdjYSKhspkX50l1PXjQbA1R5zg5aec7R5/q
X4KF/6IVPaNz5jOwptsKRoUHKElOhN9uSBhU+N+oBg0I1RlfwIoQN2W1btpI9Ihng3S5H8xQbquE
m+uJOa3BxvemDjQwbJyCoN90RQrqiKQM9JbGEo8K6ek8sNO6ByXrrgSfIwUHMMxURPuLRBVmXDbj
naBDYVc0SERTUiBZ3u+RjHBSLFF5NHY9QcJhyRLXDAVRVqfjwF5w4vOdcWyx1CreNJK96KpCrirp
KIpQ7GXkfV7H7jUWH6WVNa9VSO9Dj4zwFYaDJ9ob61mbIcx8YXHyWbUJZJtaky4IhuQThXIU8h8L
kjrurlVtPviItRKGxUcqe4JcXYde9uTQEkRvSa1PKo4vKAfImhV49mBKVDZP83YOGrRVV8ihIYuA
E7AZdpVoIJuE/P+H2C0/qI5NWWuglTsI+9iVQhU+lThrBaquEfCH3eDCtU/H0Xi/WBheLL1akb5t
oYgGBKyzbxvXFr0KoGvYJLS5GIsk57j6KGfubZcyGl+GrvRPkSHBlkwgPCA+qA/l2GWB4Ki29pKu
0Ao2a4qEIHxWhfY0ROBnlUXrQKM9ZgGVL4FaslFEOzvHa9aZ1fk8DHU9oagk0V9Q+NhtCeIDt1r4
d10XzGcmYv8BqojgBs/xpQc7GWUGgUA16niaINiVLkm9tT5Z75SAdVpR9gFopidNmyWlZWsQpAxu
o9KBeimqalPmL4dqQMC1ssMvcajHgjs6aXCoReMt4G3TV8FUny/T/Ny2U3Ror70GozN9AgYGDsLK
mhteGbR5OmrZUTjgGzUs0OlFDxnI0sg0jV7T5kEp4w33zZryqbpc9+wMEaizdGT3Zez5fOd5LMrd
qC/839z7EnUWVG1Zw+9gWSPvy/VGtORpFdGdnAZMd7+pEpOF1QJlQzHGWWtdHA6oZxK6K0Zn1jwt
0biwnYmJf9UoaUPYsExgwV0NEWzk+7qb2ianOOiarMPr+eD7U/ewBNQ+hZMWeIMR+DaXKZTAJfda
kHzWXVmsAia8WRCcCwOc307uViDfNDgfPVueXduiBizZwqbud6vf3CFxmNZyvA1XhTZjEHZJf28C
JIcRR9k60jebIUIOYxiTrwOLe5NqoT8G0KvJULCPIrAaG+pcks3iNjjlJJDfZqm6zdiKEsUvPZi5
q1f0leXbSpNmFyJBg63lZXLHNsUBeZJecHSNPCCU8xm5g6AImqaAxGtQxCGOaItoYBpG/QRNUrWm
9TxcfM8/mhErQE7tQyfkjY88I4+9NU2kZelAReb1SGBF1XBWqKW5zEFyTCKQTYNu7FJPwFwoo24/
KXvpwgqtYHC3FGL/KjVsNhnvnY+oe1v3Q+Xv5+mq814KNx8870V13gdKSnqPVDeMqEBbaBIuACc3
w4yJYRWeMv9Yco8ih6ifJaljkMa6YN806yMB5PouqWoY94EfF5bG6AdYRLnB67OnI/DhjVf16O1D
GCAsa4Xs5+zkCOy550jCU2vr+pMjYSImE7SXItre+CigKwyFXQ1538XHNoM1iYw+MNpHL5x8sIsB
7gbZ+a4ak/uSYNpV9HXwgMmM2uQumlEc1SgK80eaCjrecMupOCdi8bZdrBkI6TZbhL7Ua3KkoeT7
JtAwwRI4QS0IcmhhapaiBZ36gHdXoJJAJ69+Qy4c1rdZr6Kornjxx/CoeDtcmEQ8YIoA03FTuBGw
hpAD3nej/7+pO5PluJkkW79KvwDaMASmzV0gkRPH5ChKG5hESggAgXkKxNP3l6q+fbtq1b28ZmVl
+mUimcwEAu7Hv3P8xmmY5zhgfNy8w3u/ucSSMyx5FlF5qRjs3C95HaHaru3OW+c7ss79Yw4Llqzo
li42IxPe9ivbP0bZ3WxBVrEfpjMHt96ukXqNIt7O3U4Z6eSME6xETAjfFCCHrAum/GCXbAQYfFI9
lvqDlD6yFMuWPHbL4/dtsnSQjA67tUgme3mZ+gGYIR8flBqj18UvGUtXJk8BIYo9QdcOzwaDqViM
73qc9WmO5uAmriR91Lg1p8Ff/J1sshNc2C9hGv3VrqJN1saPb4ge/GUPbnQTtyRSyvJ73wukn7D7
XnsQb3bX7Kc8sM5hvap9tcoxravuFczld1ZUMiHkvtk3tffTLzC8dqy832mG0qNcw31UghDosd+Z
rriRY+8mrs4vqmhwZlXXrCzLOgQieAg3TV7EtTAQy0uk50feoSJdgvqkl/k0zgxYJCuPPBejpp/1
1bHnOEbpfSzJiaeo7uJHlNEf9maGxIjobZudPwz4oC7b9kzozUU6izi5VfGhcAEe6XmtfQEAxfgp
aHbad4PjuqrLlpeMOZRhp1cteU6xoTPx7P5XNyJT4y62Eqr7h1GIC9Jwv2u66nHsuzop2cgKK+f/
8sOSHxEKeTaByTFidM/V4kU7GB2VOrN929TLsVJyTiR28Bu5Os2XInD/OPElS1B+zC43Z76Gd7By
0b3q9EslEbf7iE59HrsHVwteCV7BVLrdW9/bJNiHlxzqUxetxwtxdZphA9t5wn11/OJx7rihLVs9
MWf+4U/UQrFf3nae3nar18M1zMWtoyftEX6uBm4YTPe+dh79rvrKBXdO4VuprLyOq4e5dd3b0D6F
h6q7xAQFDdfOJvJpBtZF7DiQ95vhibIN8ZQK/i5RGUsGt+5N9urFhIAJfWm9jov61gp54l0kcc/n
D5u66K75WH11jiF1d6F1lRAHXaVYQAeukVinPU5ylhgwQXYma+/33QsF8Bv4Kyuwxv6pLMiba7vh
tuzze89e8ZgvwylTWO2lPV+yzLkl2vY+isfnplRdMoz+uwDq2Q2WrOmT6m+N7aOuqsfSyLdQMC/q
iuUg2u2sM/VTRPqtLO1jEENBsbniIxhU+W7jwGKZkX2QvDF3yPMjMl7dJgFP7SSfyCOZGygKpEU+
cVGebV+w2bgrd3IqD97UXIo55OcuHz4F6lhWtBc1mUV51UI2wtlarkA3Q0XS/pE59WOQAx3MI/BK
nkMf6Z/L0J42a6HyKLv2sKp44T8RZNvOflk6+d5L85ubW9yKVpUpYx8FkNrvq7HNUMWip0otLyFX
buww3CWVbjlEy3Ry5vIx0FSUlj9kia+tA1naLCQYqPcXmvmDHIoLo+OCbsh4VCzRZRM1ezuNag+M
KPf1FFQfcemuSe+pNl05gsTGTE9NMN9eUPf7zYq4nJryp8rHO2i55Vir4tC5AAh1s8q00culD/o6
UaP/gGzwvEb+Rx8Dzykil7i70qmJUxPUB6XR9NqCLyxjdAWy3Smdg/jUqoriUQzDD18Pn0rG/pEe
y3AqamsnTI4Mozw3c1PZ+NPNylGcun931A32JaodlPSM7dBWlj1uvrrb7OWOGdN93iNJecNc05Pp
6Dn0t7dV04h5av5eV3bFYMo7QvreANGVCSub5qR1KOizOcSJGskHaZYYGi4gAcnZeHTwY+usy/bR
vD45BMMnUwj35Kt+2gEI3GAqe7fb/LUdaVjjvr4LbK9IC7t6FZvIuCCak6JFTomv8HeMO5FC1/vc
7h+6NXroMu/Wbi0WJ6pCQcEtn9PIEcAy9BfZsFxQMHgzS0TB1C/nVZibvhqpoSRDVyIxgaXbscGA
ab9Pgqe6jMDESxdD3br1yOOuSpe1CBMrqqw07+hk4PpYqMBgVSPK2PF40hZwB9jFk2tavVeMbO5t
r8FxvPo8LPPolDs0BB4ZVLxVrr/PIv1usYWirPTPuDAgWWOmH+0exUy0Naead8ljKdie3djPo+Bx
hwe1sG42nX0tBJklbm/qX7p2rPtw6tRutkmWXbNbQDgP5bPZnp0M1h9U/LYd4gBEqO12erTjW9kq
jzVDVrdbh+JxLG10scxHcCw4bLZwfh3ZspEoRQaXk3XOwQL1Z6raPWZcsokogiDdxnCh7owA6kZp
de/wqeNrkLXjZVN2dlktp913QzPruywAXHCcavYSPbLDSy6hzm+jyd+X3kfM9O7QziVKDMU9+wrS
wG0ey5pRcW334Z0lebzTM0LeU4DbzuCAS1ZFl9a1T8s9lc9+hoDc1+KnKqPttJgoO1H/pY6wPxqd
fY5WG5x7338z5DYn8FCEE0Tqq6rzYicH47DEZv1uKrgLI4NLpe0tddz5PQ9mh6lPDrQ5M86V85Tt
/QoPwRoT5xZPt0s3jonNMGHfbAHqu5WJ1N6cLBGy+WRMxJrwunupeD4yYC95xtvqho0K3mGW7gFa
qMFIN/4x/spM4Pp6BxVcNnbldPG83XajdWpav0l0i+pXmrw4Gb+9RNp5Z4nIsOc+uasZpbNJpv/d
A9tQTQ3LwSaDkgHPdx8aZy8MmUK817djlZ9Lrz/DKX46db0+DC2Rlb1B8KyzoN5VWgboHlesTmw/
V2987i3oT5AC9mW3Dv4HxXinbBb/rqZ24VlS3XTa3M7bdOHWfjLk/Ty7K/tJcm9b+JDChSGspZZf
jchqdjW7j74synsMcPp6KoBXImc8i3b82uioUQCrfmzZgMEddyx1W7e7ICiY7ziT49ZHfynqZs8P
5SGwLGqg0fVkcWvZEzueItDM7KpdS2ekb626U+92D42pS7rcoN2bHrAfid/bTYF36TtmVRw756UJ
D52kDEfpMQdEux71r/DJ/OiohBx0lcWhwQ1pC9PZ2vZuvfLhLd8WK/hFtgYTxLDtd10bv7H5l+sp
frHQzVX+hgrxGM+1etjgW9N5i/sTJ30FIilOGuAMFMqimJUCn0tgKsQy11AMlk6WasOaO2X68xR3
aBr1dz+Lj4jguG58dd8QGY6dA6tEaE3n2gCHxZmGs16PQxu/Dh7dSmVcrs/lPV6b+yWgtQholpAt
tjkjh9APJyik/Fsml49lNTRzCJ+6juyDY+I3JLGX1bGSsJu3FOkN2Tbe66Y5Tpgd7Hz8UcvFZsDV
iH22cuFNoHuliDCXZO07jAjLkdjlVGb382J/as99HrRz13mZi9AwAtVuE5Zcb3lowHpYD5SuwtvP
HSt//bZ6VvXINT0BN/KK/wCsPlxzyI4qW56qdXV3TcDePFNrNtUIxd3nnXIT3WYDTJhfUqNV1fLT
qw3H0eKknm7OWe9xW2nkp265ePJH7fVyh0JzYzUxnheV8sq+MWl+zcbfKyuLLDonadU7MXyyd41n
V4yCaBXy1IbiY+XybkO2htg5p1Nf3+bIp6M73tBWnmYMUo4x+xYjV2dmhKSJcWv0TAIR6uE03VeB
DVQpHzX6AFfNmcbl6HfFj9CMXeKCcJyVDk+T7wBH6rN0xLkOpTzGMnwxGtxodFuc3Ftz6JHA6SEN
NERR/lZZ/qfz6z8oqZfMF49U5d+qQt06Xd6koeW957YC6QyzGXhLULsbC1YkrJz1jmWywLM+JZ9w
17ey3p6owqbElc6BluM2rlUq+o7s/rBtg0O5BhFvDLrvrrLNoyuK+d6ZNkS2elm+925AWzDP/bOf
d9mLiLgZk4r8/90mnJuqG5jJTw7XoNfVqSgtB3EhGlLsNey1UdYU/BmVm7/F+ZAfKtPPgB0T2WGz
Xa/nzG52nHre3kUndgtjQFUd6DQGvcMMjrDa2MS8ulzShi17qVvJ5rgEnZ1ee/giktkuy8LPLF/7
l7ZBJk1mGWQ7T/krspMTzvvF+HtwfX7dsmNFHWtzp2FZuST9EGsRUIpmDSyyjFq75egJ+wdy6cDd
KE8RD9dHE3ocEZ3tHKnsPkeC8x8jr/swgjGOnRUPkxybhOfoCBEWlQd7mve5FPZzkbt+6m3BnQEw
gH/Yb9dwRhHCOHdD91L0QQnWXXPniTWxK/Bjr7O+3K6I0ibIGNGP0GHs5WofZIdhyYriI2jy0daG
TWuYkyBZ/c+BlulhycVrmMmnLKSUG8wnUqa/d9re2hshQ37jHPnv2gR5Yf41g5Kn1hjm5026j0GZ
v4cbWU9x9zJ2/s3azbvKb6/HpF3/bGrWNnFCm8L1mJz6rGPL54rIBzL1onk7aD0iBSDMHr1ytn6V
hhM8ZmXCoeu9CMkS+x/0WlCPCegyal80Pgm18eNJOrxdK3lStlWlTKdY9AVNl4MhWy1Qa5kF1UlO
mDpa2kFSzKIPy7LeTNA92lu47nBE8gvNmpFjQBBlqx3eKFYmGMauomT9XLdWQ+pfl5WY+InSIJ2s
fE4K6b3UKmYmpJc0t5pveTN+9lVNwdYyEAzvaiOSLPdLIjS4X8V0mdvZ3YcqxDygZjZ2OIwjAuD9
vAyGJMLSllCJ3pYdxgov38KdG9Xt3hbDjWEhoDTNwZlw300ug97OxOYw9vN5i7x6z2d+U249zvcW
ibzMrIdhKW8s4X2rG9jM0YrtQzHmF+PNy721ld+HYrombG/naYwyFIky38nZx9boT9j9WB6uZLtT
o9S7uam4S2xxIAEu3PvoJQz68FiaDMpgXvpb25k/YLu5zPg2bZLx66WRg6luFbVJGnyZt+VkHciW
ChJI0ezFidhTh7XlA4Rm3lF1X0pFRHUVZLA8Qn/Zs/VtG2de8exDbTpzwKCOuRoNlTzybgxkoEbl
hxb2b8mU7UWwo3IXNiMHcuUaBvEwIZumum94fylubv0SmtirrXi3VeZSyNx7duHvJ9bD+jxpGFrv
BnD5nZRbfD3i3tZB3vkm3AEdUnm30ftYE1/QDTSsVVwxO+95KvZoGISxbnOK4HlWrSRPvelvAssE
562wcGHY9St971NVBzU7pJR7HDeQo7DxLTIRuALK3TA3ivZ+lNmA9NvZkGuWI/iHs2B9oOR3ym/5
7E18KLoQiJjtd6b57qgOmG3tnW27XUSYo6xGnueTHHJVuuy5mlMPvBwrTlUPbAclJbe634KWH4I1
lELKygXp4/1sF6/aRZzc6wrfxw3T/TjcOz7W+WIh25nbxWMmXuE9kilF0PYzdMOt3U+t0wV7h4yH
Yu+vC/kK8xbMTE3ztnpcKqv+vcxUNFZPbGDaT3zTu8IPt3EfUi5e7S0Vt+IYU1zQQpXl76DQZfPe
aO5vjA6wROnksFT6d61GHvUOBNiJaagZvg1IrWpq1TvCKO97Pk/X/88nKMfG26oN7ZmMmaTpHcs7
6Tq22h2635eYPZcJTtkVPHDnNs2Wtq7vtIyW4YahEFiRk2/x93xoeF06WAzfFLD8V+9M5faJjXeJ
PjWwybtcM7vYC+4BXha7eU4m79fmeVmdVqQuGxTvPWcJNxYvqvao8TVs9/YcK5FGUNTNMVhzr9+D
32K8gL4C0WCzglPtnAHLzIvvLNPRzcJ5OCys3SlPPDM177ux1+xQDcEWXuJIxPFtZexo/k6tV1yj
qGE8d5mqWRK2xtFqfZRj0dmJZp8jDtVqCmyEBokAZ42GNmIwit+uAGffCzixCkKjy6jJBs8c803B
zzO1dF5FmMXFHjeFY46LYs1onyzjXNx3QWjJM0mCI6wQnrv6Cz1G6qNEl4EqKoOZwlauc+ehxFbN
kt2UE7YW8h7WnmErbqX6ZbSCgJKKOTF+5bqatxsmsXWTql644iYXWeHeryGmNHQRhh1ZVyKKVINn
2Ttrs+mctLMunyhYzUqhFXX2Pe0KtbxtVyWatV259rMTbP7HlA/rtvf6GUDBG8v4yvJZqgGeK9dD
lAcEzkk5OtATveOm8xXUvLHnUQ6MbtWW0dHNXXtdrrm4MCkuvYX76ICPL8+BMoE4jXnBJ1MuGzfj
3EVteBeqHCYE9JXt5Jtyaft1ty2pBfEWMd9SpfVYNFTsdxW7IfheQ7jdtnZj3LNvBW34YALF44MD
HRI5dtplPVXm6oy2lxFh1ZIL/ueixSG9AxuUL6IySDB2FXRvzZBLn3GZMu19b3cRu1Fr/4vtYTNP
TD9vTwwV1jvw+PvSZfiY8PyDMlmsZSL5uMYu3eoG//rob9ObsVrxoCMA+X2Jf704sv3X4Hto3Qad
tF06oj/HRjH+vI4rI13wKFQozgkpZsxkI9k0lEB+XhYL16FT/wIOcX4VJY+TxFv+opdUU1YqvMkX
752/2MNBAPV2925VFhpXC/0aTDzvzKXmGLvKj90f9gya5kjWC4fkamuwtBJy1jtHY+B+s3wsA0lh
QswUctX0qDlbrcszBCm9esnmVyi+clr8UxcVWAjmwNLPfiBfq0JDwWoXI9eauBkmfrYJ1uufnJ9b
PTQoJchsUtGpDKJdsjMWa5w4ixCvIxJHD5VVATW43WYZXAjF4KHVCvkZ6j4KkqYs4mRuHHI9K9Vd
9BKPF19YqDnSLZnGoV2hLel8ewtLzW0cj9XkPuqSl7NjwKXOfrlGNNmlmD5b1wXuHvSs3PsFrO8k
CE7wd4bN11jO/Hq6oViomMSMNgenrfPqZpZDtVKkecBalMvEBAKkM3cVhcv769maY9OBocJQ8Bcv
Dwqo9w3X+TEam4yZx3Clx9n4NaeIUf0DJmKOR0Yqb9PEmhs4YgINx7av+lOxOXwsbHyE92uiyXr1
cefkael53inzank3IfZeWhuvkaAxCMlzWJf+MIW18+pu8bzwYu0CP4ilzmO2bi+zbJ3L5rnXZIQe
lXI32HjkI1V0+bl1yEMGpewngTiFvHYM5oZTra/z5REIq/0ArOX4QEwaK9x8gqrSswkwTM2aczbS
OWUdQsXm/cbm4cnUGwqxmwrywHDMb1acejncNEFu5R0STzMcOjto74bCROQZxVt7rp1g+QiWCF7c
8R2eQYNGVG7blodtG/E56TZYfwxBW9a7QNRRS//h+2siRme8l1tg/wJpot7vrBa9Qsj8EaaGLxOc
ENhKtN0CXsYqlkkPJvKnhjHexQUebpYfO1hi2fkciSQ3aJl7jhY9HIoGn1ayYWQsEzXHC6khDTXI
jR3VFiZI7gZCBUfrpzLl8h1sCGw3WvUFT3EUpdT26p1Rodr2qzNCdtoWaCjz3RxWZQ44vx1biyzt
xjb6Y4/d9LDEeLMoe7uHKR55aHrONjW4F+ro+9Lq7tX4wXxfhJiEh54LYYcVgGuJ9AdsokU+Bi8j
m5LqBNgPv5zYop9Ea4sPaDr+beNSPVwiOiyZ2hzqTFwySz7HQ9cCIYyhes3keCcmNZIYZtXU6OOk
2bi6yY947Af40bAWECa6NM6PsHKdJ23Z9i9fQRuoZa5/FYHTL0lJ5MidVbGzNplMh96j5vqZqQlg
nW11XgrNZJM20YnlPM5D8KfoOoqozaYimerVPdiuVu9gqBLDjy/z61pqkJzaXmwvXR3tv8yqR48T
jFge0F2Wvbt2Pb+RJ9dnOtzXSfkuh5VYgZYnfytftyFrfs8LyatkDu0DsdQGOuyZYj+/uDyJniLm
hdVtGQ6A4LogeiOQMdbXgaCSnokoZElW7r2wlxdW7sx3XtvGKUpiGeLKtKYHUyiW0q/SkZ9FHmfw
IoSxvBWqoKU0MD3EAgcVltsl4pnimOEJPCL64tfOn4SXARZNeWvd+d1ovw1zWHy2kCYW4t8cR4eF
cTDjvdCfBFRZO5+LCLmcSsAqDpK9wRpy0ObSLkmP7naud3XBqmFDRhyxJDyUNBPD3sA866NC0OCG
+utOKDTRJ0eMcAyGndq5uIHhuqTS47p39NYEwKB1ufMixahhG+PcvWn8FQkld8fy0clViZpv4xr+
xxcuRczUFutFn4JRmNsl7uIfpPM7n7bB/JWiyHXPoW6ZuoxVC3jH2Hc4V5bNoVHomiNGNR7XMWSg
PHqZB2czhtD7Y9nz9Gl5PAMb+fwz+3pDiabYYAH6PjtPvUuSx0i8QeJjGn3KenqYPNNU23LMZ747
8gBm3KlGN2BA4v4aoGlS3yn9W7sPOHYXoeItkWhhN01vwblNoFqfelu88TDNvmp2NQaB33QV2X2L
1zcNC70d7Dys0pKwBGLKSmaAoUFlTLRdRfhfLM176aixgnMd1HaoY3cZkxEbbLPHAal+rQ0NO1kj
Ur17oGXhYQOsnPdxEQd/oJJdQuRyJ3hfuZM5yxzVr5hjQ9HtTBS4y0vFSklmd14zwI72Tp/Gq724
X9PfN2uajDTvCCjqnTuYfJuOPiRPQjVp9NYM+1NjHLaZNxTPwRCxtq1QvCOTg57FH6PsHjDcSu01
KsiMj/VlsIuN5CEgaCwHvDac/VXd4uCqy7yJ34Ioz48Yu8WL2zIx1WQVvcvAo7KsKbnYgEIj9yEc
3WAhFBHIUjDJJzlq8wBa5T6tJsiH1J6aK56OT7N4CmBiUe19uxd78mqpj4ZNyqeQfB3vxptqc5h7
dA3CVtW7jEM8BMXwNrQgyUPUV1+OYUtRjH/3F6JucG+clnK9sMegwZ81uHx1gCm2x8KuDg0xBshj
9sLl0myKG8hkNHZJ2zIKTFrTzs9OvQ03oIXFA+PNT4eMjXln5+yK3OcL+RbvRBpuwR6HBh+oqise
JNUwuQJQUlrD/h+P/7WYAasxP3JvFdDsaSc2fTGzlAThZANX+IK8styK3MFZHmufdjL86zCLr8+a
+2a0Ro9QqWwcEkz+KMt/vwHiN3dEiw8W1qBsR30J+pyay4uvbVsw+zylVrflb4TW3PlVFXNdYlV3
bBIbW2mRy6sn+1d1vVZA6jET+ra9HabAlO59QCx3dT9tkc4Ohpi+W3+e4gBfzMIbVGU93wSDJU+o
ddp0dU1/6uM9WR0+PIaZaYvdaV2qUyc1//4fp0DuWFlwE2Hez+mOqh53/sC6pARjKicYnoJw8xGg
liLaZdMKKjdLkaGMsFqeHwYXCwnTtvzIIPQrw5pjs7jOTMzu3Ar7BLwJPA+owLCEEgUxrboxfkUj
wcI7aiiFvrWxupPWLeZ9/1sRjhw+9ls9maq7RRnw6gtgWlzuphkUkcRkPt1DTgxNfIplMA1HJ7iC
kKytYfd71nB4bYb74myXqnq36oIF2si9QZWMYD1c1QCav+OBByqDNofcUeLJgnA3T1RSrDnKjM0+
apqqXREUfJKkKKnmjkwypzzNip+dDFbVyNSy2uEb11CAltlqP99rpa9RjNkAfuIFKEg7V8T5yzQO
GdXMNOU3XdEU+CCC0cbRXFRYN3rX3a5cdYRd1xiEkqN0ClzfCUSgO735SwedS13EpGjuAxAp7P1c
OWW4qPd/fIYD2vt4UOxpn09Lc10n2fOv2x3NavzJZHLxjghADINtbxwvbuGrmVMlmogUkLYNvTJr
XEBKZj7DKy/2IaVxij/RMGThkb2ENk6Eta4/vQBdkzN/2+qdazZUVsL17VcWMYr+RYPlZDe09Vx+
YtCMXqChqvfRi7nkC2SXJq3DKjvz8FrdRwCLTNEkSrIw0BTVmFJe45iPZ93Ep1E73g/K/Oij6rN9
GVnmsDj+i2kUBpjCOmZrnL+zNUGTdaUellXg6PDoedAgknir8+e8ZHSNpYw1Pvn0xx3i75j0OA19
nyf1YbL1t78mwGs80/9LvfuXaMJ/+c//89rW/O9fE57+KbLwf5YY9f9RlCFbaK5bY/4rGOkalvjP
YYYEN361TfHz375+q397IIvw939PjvrPr//PXEPv321mA8g5EZsFXKIN/ys7yv53AgsDh0AUoth9
TJD/PTuKbg5TJAiEiFlkSfLq/801tMk1dAX7ndwQAiD0/zfRUeHfvKZ/Mtpe/axsWQOjt9l0/a9b
De0t6F05MVmzwnYhoWmTzl25ub+x0RBw91EyP5QlAqTxox/O2H1QKZ55oAU/jWURoSGHLxr2Dk5m
vjj9VCGKbh2nM53xdqVp5vi7l1vuAW89JLrz5Gw4nv2e5jn86PxOPGZkg3yZElF2GPrzdSBa+Fj9
9fhAyoLnYXXu1JgBScbFy0SE/KORN3Z1pqevocX8ijEUeWoMGHYWxoGY7L3nth8oxty0iupjy+gd
9oUdXwAwjm7dAzZhQ+dWxPeMla+2o4V0QJtwuKl5o4t/72tzP1XVvbPK/Gi2AK7YOpSAc3h2tmRu
Gw9AYqTwYDj26PMMuA/z7Wg31bnG9M4BcMYX9zbljMNH8LWiEJ8eEsQuG0AX2HBWPtJo/45jRgQ1
nPLCFk3Lmbq7qZ8Zr7dfsnC++ojdyD45jldQK1wQ/qLCeSWyEXoA+y8ko3jxHAuPxMw5Vw8WWND6
bei93Zab177qfnvSWu6QyF6rNvxu6vDGr3UO9ep+NRr+y6FXZsf5U1Nkt3bcjZfFn8W5E9O+KMBh
rNEXL1ZUxjfwuAkWYAz/wy9KmtMWZb/hTey0z6AtzdjfmxzkS9Xy1YNtTDxUi304X8EegENfu80X
OQcgTGuJV9PFLzk8K5e/yBQPE0xg+oXWINypeHwNXe/nBKmvRHnQLPBM0DKhQJyJCX1JNoTXGpKi
yLtIrGJ4GJkUPobCiHTZpuVY1Iuzz1BD07HLCd2e85MEqdjLstp7La7CqGcy2YUUuIWtnKO+Bv5o
FPqELNJ+79oWUlqDSGH3V05llT82eIDE+4v0rOHFt3gO4ue6teC/4PmbJOcX3juuAfP0GJ8uUS3S
umX80nZ0pkzN12tgEw3iKSsioE/zOJPUiAi+HLeeOKt8zk4rW3KSQIe7siATeKhRo+cOgsJtf7VY
zFPBdpCEQUGEW+n6sHWXLPjOOorvobRaaquNJk2NoyaUAsOfbMOnchy/rcoDe8fR5Y3zLQOXI9d4
Oti9uxNh+UoOPf6xSvW/QNoCHC4mwB5gie+WhHoLgcOR71+c0rtuqrZmjYBZTUvauXwEllVf/PaR
h+r364rwLO5uouZQmm9z5V5Dn/ZxVp+dcnYZVIXywZfmaVSCUSBejMdyOKG00z7N5rxhQ7LjoU6G
uv1tDYLZCR/IPhy7nefFP/KQSBxuW8cnL64AaFkKTqgc2YBPZdjh76VW970Ula2HCdDbKeDcOTG4
XS9e7YdHpIs8rcdeHb3FgV+nv4wRc6Q8NbgZ9/YQ/hHGu4/dNn8gVuGnv2Uh41Q/3mXtQ1TluOEU
3/raK4g1P2huhWy5Y3LrnYhsa/YASs7zbHpsf6XVJU0rqruR2g8wnvsr1vTrcO2EeCJsrfNnr1Qy
C6s6dIN/hSqpYlw+H9JzIv7UfW6u9NJoHmGu7N/LUCCiyYvkZZyqrYWOhA+bZLMvcGTl7mIzZ3ZT
4Vi3mVyRu2q0LOyF7cA9kzcTF61ztGL9gxZLkYhlsCt70XTqu75MXOKuk1Kh6otx/RaV5q5c4Q4x
nACyXh3EWf/haaZzxspZkbg9L9XGx1pZpwCHYsLfYjVs3WOEWTzZwBV3qsJbqDAN+f2akkZrfjCz
vpm88MdWs4zCzouHgQE5I6N63ZNW/N0pwtSf9F2uLABwoT9jTFGVwDNNPlUkzL0lZZ36qgt3Q+uf
EHBpPiHDvZFTHhn8lfgwZmZm1wWE3uAllySz3ofBMTTWh5ahR2yWOfXwDdIef0Z9dJz65VWTOhVt
+pvVxsve7vX3jQHqVUBg7y12TSz0RlrxfR6upMwKUHkrQmYsSmDjpYF36VdGZE3TfLaLY+EMXOgp
6vVnYYBU0aafwnHc0oBEucF/9Efx5SzedJv1jZu2/0HdmSTHjWxrei81RxkadzSDmkTLXgpSZCpz
AiOVSvS9Aw5gN7WW2lh9zohrL0VZSfaGdSe6qYaBAODu5/znbwL3G6JTSMfJi06WHL5uMf+VIRDZ
9Y1/7DnrsnTi4BsQc2DpvQ1hHNKwGDtB2w5P+Zy8Gg7fZKurzFfu1mmc6wC30COOT/prXqYwYK0k
2teC49DHQ0lwnDbzWynVuMthEgXRTG5r8GddQ2RgGOUfwnWvwFPo9sn5s+zsIXPaz6Tp3GaN/0/S
Ikay/ckBuhQ3Wc5rjaNGRhwntOegnb6hSJCbrKVlsWxyVQLlIKz0vy2D6g+RXMSTbc/dKRGcqtA+
KQ+wlEquC9WJnRe31nOpMli9tYMiuG0l3LMg2/fmhQPVaV8cR6j7IS7Gz9K2pg06tO4BuUH/OKMk
fGBYJq+bCX/URIcpmmtV3il/qT93qLtSE9gxHOlIg681Mn1ULeMq7pxhANBLl/SP1kVxFXUtjMF1
9d6iIY7vSo4TyorC2g7LzEsL48rpkXYFQT3+kTAKfe07S9x07LH7zsFxkGG6vY+wqcUkZx12SW1j
1WbXZXU1uHn5WGC88ym0rOymnOho3Boaf9nLK/Cp9gD4y1TKQwz0TxQCcNgjNHFoM3gKiRzatzuQ
klFVwyfFwPd29ZZXK4rV3wyrDQ5adV9w+6R1c3nmIG3o8xe96+pcn0ySyF7bVYytko7XzRAKB/NE
FWAc0dlwbN2hvrd12t56RT8QotXZn/gK6U3C4mZ773v1WdJS3gNdQKJA5S3HVxnOW2tGIbWxMTrf
Y7v8CbrI+CmvS6fa4wXEaED2fX/Sc2TdgCevm3l05dFZU+jwuS/0Q4SvMuN8QrxQFCY3DKwTGMFZ
hK7EAltkf0qb/Qh2+XUp53ZfMq4+LLVbHsFbxzctQQwpIBtGV4vkR7pW8dIEKaS1ko6cgWKYY4tn
UzZkI9Wd0oX8E5dPWOnskUx4MotxKL38Lf/G39bNA1yY2zgE6I53PidaNKCSmu3jqKpvOHAzmPR3
EBhw9Otx7HXL61pNCmx1xnpa72So/8qr8pbZIed2qa9dtL6fxrGSu0AlguqsZYuS7/cXI+vKPiJM
cvFUtu+aNJh3evVuoP4BsPf4Ng/5LphVc4JnNd5izcCXT/NbZ6gWKMElW1iJYZfPKtqOc1A+L/H0
MsTgQV4BwAbshiypwge7rpMDCPFtkziwxFq3+YTrIs5sITQl8YxbMGG3YupOs9b7YvJPUXqrXRbg
ilZpK6XYDHVtP4ghxfw4YiIYAtzBx7b7e6cBUJE63nUZiziz6L4Hz2pQZ9nbpHG2wl2uR4aGrQ2d
Ep3SkWHDo07gUuMIPaMltG/gN72sq2p2Rh1tN/PO6eyX2G+RDQecAIzZ/Jqxm9RXM9LszTQ20WnG
ZnXvu/FRFPY+lOmLx4T3LtBsoW3qINxCZoCGCB0R3Ljcb+fdqOSVG/7T+TL6FLjwXWdUSoxAyvzV
qpnfzTXnR6YHxjvLrvfVtwR3hpsx+jIXyV2jLUSJ/rCP5kFfKXSxMk4PVptCBasi+DEeIrrhjzmq
021GmVgO0Y5277M74yVr0+lgH/opDvVNoAKNcWWcfY80cvI4yu87ZY4d9eKkpCZBfYLHmeHGqeN2
kyf3cnj2BtZAlE33tiruFkjp3jpCe2tKjKTK4gkOSwrEcrN0NB9BU+9qJ7rBJIGT0wZ2mr6XI9xq
Pc9/FaS2HoWNa1nJgNmqoHaHvFKAaJBn+7QARJ3wjpH1jZgoyznVrMTfdDVoQgtLPhv6mbOCH2Gh
+Z+N1KWu/YcBFTe+3Z8GYHX4LlxmpECoMBwvsty765cOi/n/Purw/5u9tMmr/X/DBdvX+vXv//O/
/w0RmH9wxgcs6f5PH/dmG+cw+R41CgygoWn/r/8BQQhfrIuddOj9T4goxB+QdiD4fz5OXP+BBBxM
qPkZtvR98wf/LUhAGLvo/0IEwAKIXzBmZnha43YI1PCjJVMITcVqcJp6CrxoXZe3IU3rlC5rqKdO
PWNhP/rA+91sPEzLZnTa+nOepFGndiVuVIM+TCSdIlRU7pTnA9MMihRxLfCED+wjWK+HCkYVzZAd
8ZTB19FYFfWJy2C3daLhGkGCzKt7D2PREBLmGlile/JdUgKeoNcLPkYWsCHWp7gewQfjfnR75wGt
eMi5TSWBQuAhmdKZsfblsgbmSR1mwrmDKQFmUlbU9084qiE23s7dyFB6hxFNbqMPq6MB6zV6pzjM
gz1UOJBous3a7uPf5Z3/6HAGfoMNY+A4PhAQcFPgfTBWA+bP2lqEyR8OqhYdQQMcJtOZuAHyyW1R
d0nCBIGdonuzZrnOAkTRLev5ULTtmL1Mma9BbHFJDLklqsKQr2IbdOO6wa10xiP/erIUBpIbCEEo
w9mExjDqt0UYe9xsvyoGnoDw3S5As1JW2kMPnQSNjdllMnZdss9TXXJdic000SYAVLspkEaSe4DJ
SHNid7qp5rgtiGMLXDs4ebpK6OQLdqXg774pnAann9hcXW3Z5gf6sBD46DlNpqrEJFCV/HUpSbd2
r6yhiIMnTKIpo3cBht+2Q/Gz1mNwLGJYLPIAxVe21X1St3n7d49J+6ghWutmpsARYxwEMNHDiZ/f
dZk1TXfhXNbchEKpmP8SeZPzaZ3kNM2OXevYXEKPvxIWVOWcOfgw+aNtrh+6WsbXTnNXdm//WvWf
z2vo3652P0aImEceOD54XiiEI4HuPjzyvlDSL3Pdv6xePyfBtSdFvOobO9eTj6lC2jCq2rsJLr76
uhlBO9YnSxVa5VdOFUuYr7++HPaVfy/0IGSKS+oRpLtQ+jKMPlxOJlPlRvMcP6MI8nk15txOoKk5
vl4sijufxITsSOxEhV+k5ZatP93BEKrRzfz6OpwfTeC4LwS7hL5xwvc97o5rLvRfBndrqDP8sYbg
OWiKRlYPU89ekx97nE99cYp4ILEPXML7CCQGa8VYIVvdBN64y5ZQ6AX/6NH8MuklQk1XjZBfnU8B
hC7P+oRsYArfGk+NSXE/N1il3MOvcfzTr7/Fjy78fAnfhM3YLGebvRh49scvIbGR6JRsl+fZhfov
cWdaPW6jGHUTLcfUGzomvpFVDw3Ur19/tGMbm7x/7dlsCUwAGb3wajkuaPKHPRtnUDGmxJ88+xX2
ufGXcaqKAFbO4Hc8w9grzYdDCDBrQDR9lbtb2xqmqLuvccivvYcWlIAVkdIHs1KnyUmprsehwU9+
OydW2isU2g7UM8wgKpcKH6KO2U70lDb8TOqzBQKI68CJR68yofr7M66KfG4f2zrKWcUCNK4GqJDY
ZEQHjxOARYZdbOx3h8VtpFm4+Klxmcu8BPxkHA9H9p1l6keuqBpCsyqtLDN7UsysiIcPsVXwN/sJ
DhmJWthT98E7GZZvQs7vwp9ByDc/Zep886NthbOU3swCN6rgiA9qxW+G1M/m6+FfYzoKTD66N8rH
jn8mEDPCAYvhW+jldvDmWONf7NeopNlEa+6wobJxeSvEX7cFi3N9Z+e0yDM5APuoyo3rPSzpNrte
Eu344HNtRmon2rsgwSwbo0NMi1+b8waJUTSWY1/mTtEJ/Tk5ipyUvUcz5Mo/mPSr3LkrGQEVBQJL
t8lnKGcWq4ENdp0Uf1W3pbnqUMQt3yvKk8mCUq3MrgbUbK4TXq62nup2MOdoI4Mkzbfu4vaVc1hK
bUO1AhwoITfUdjyC5HKce92bD+ubx3T5UYmJnAL6Pu+oM1yS+bGq7AFZHA5LE+MouiXlfhmbzjzc
TPoMsP5Qk8YLdYPVn5PHN0g1zHumFVE4461rLwN7TB1jDNYdfr025E+bLg4crD2OII5aFseHpYHk
wx4YmqqXBh0flmDxukZdvb3seVbXGzzQn4qVl0YDcfFLU0OSS/aXv+Jl2dB1Oy+vlHVCcGsOa69x
e54irKdeP019bOhwY9kXvFURjEBueEsF7R8lnIUBo8bC60HUc8hEGYAvWtG2kU+qkQRUPNpzPiSP
es7l7N91wbpA2aFbb7tgvPXOB6jrDQy4GztI+IDzfziebd7vBuo3V+xMi6l78jA3e7YUkyFBSjBx
3oN+kdCXPrdOU9pYIcJEJ2Djj8tp58Aa59+jc8zHaNuhLtDooNul5nlwPFJWbfogS2Ii2ESO9zT2
K+no0rnhXzV8s6WlWbiOwtpsuvOcFeHYjpSlbmBwXwi8tffgpBgwHCtMKnC3L5zYLEfZErv3O5vU
D8nDlKzEUXqBzf7neT478Ycn3VbCY0+SxVPgr6KxD1U8LVSBbs3LifHuuTSMhaiwk1CkxIOGhk6e
OvLWWzzNrrw2nQ1/8Ncv4MfTLbSp1008DGO8yP250FszMCf4Q/2zVK7my69TY34pB+zNIlICJtk+
svlCszoAyWGt9g2+YNAuR4KsNe6YC0JHCmImWKPnHzFLnzpA47icOF2qGetGHBP6OBfBPRMbX2Co
Ajcj+00S34cjOnRcaLv4rXjvTq04Hf94us1SW2Prdu6Ts/Rdgg3TNCNKpS+mtqW2RhsiO+/atbTS
7bFfcKFwv/z6Pn6oVrgC1rHjS15s2yzmj0UC4zOEW51+Spq6COQfMIdnTOSJBa545YvAKwjoSHFH
4VljfmaebhBU3jL/xpr45+swDE/jWiskM9OPdwJsSVR+17VP573RlYPZkFn5HPsHFdszj0WXbmQW
BKueckSllal7f307PpQbNItMlUNXgAcD0bgfX/acVIIe2tPAA0HGBOWFo9ryRviqWOKH//gqrwYo
hgI/8+Q3rctPd4APptIJBOZr5i58qBvXpekJ41rbp9TKfLo/NouA42SKI4tfLpuPV489/Fovnabl
BTsKWTa/uQOUzj9WPUQoRY5kVRHO51LJfrwHGs7KUABZPTUpMkznwTsvsJTMAj+8KpViOz+GRdOz
3C5FDFzhWk93aRPnmqFDLWlHD06Rmi0beiC1YTZmHHlozMyBIFr5/p3OP9ijkEzpUJEUwCjSKfLM
cJN2rQVrNYM1g4+Ewny1sfZ4evuRex2KVIAluvVkCg0dC797k3D+OOUQDDQW1sauSLL+MYlC8xa3
dj/mC17HSTlBurJiis5Dntqw3tGovbdjiqGZKYR8rfnNy/afT7x9bwOSED5mIEgsH+4mSX5CfCwc
2xwajpsxr9xEbKIyOkAPXJtn9As9Z4xTr4Iz/nwCNnYPZMyYtStwZrgtALW5WNFIWq3bdTVt4sF2
cJB0YOpDxH2o40Y5830MB5bjSOUJ3xGBtqKnuSMlZu1x9FlixDaHOIxjzCA0Q4qp24mwnvNpQzqL
jyxgzX0L6QO5fpy0GMTxsA/0kwWXgOl8yiU055pF99g+EYO3qgB3HDb8jD9bXWXgBIjq5rxqSYnh
UjKAfy6sDCVTrGs/7FN+mJyXlL/inltVi9XF37z8A4dlzYtSc+bSTFKzmRsce0vCj6b6z6gRK5x1
rKcJo1OABJtpyFxdcdCbyqrWlAvUou0M7Q63ovc3Cm60KbTIPSo5T8uWE95GlUVOY7KnIDBntTNb
Fh8n5tTt+8Oaca/Sg1fVWK0WJEEILEu+zkCaS3I7juQ6jVu3RC7R4ejTUI/YisCK4jBMtdL/dDEc
Vap35LncIytvmlzDMC/IAyREDy6YOFmE6RX3mJrmIfZU56WxAsqwP0FK81oFJzatptBC8pj0GdSy
ZFg6e9pBQWfaUtEPIGeD5eJFRrKpEKHd9IbM0GEQgANxclWFNUYajI6h1Qn5YgFJTtjaEkHA+LCs
7Zwim5GXZ5OSMlTJeus3CX4OD4RezNHyxIpZm7XDJUTEONjZpZ+Z8tUVHcJnTMFCyYD5vJ5s5NXc
zwrMXcL3nyD0kuKSV56LO0VG4gWMvQTPUsXs+r27uTxv5G6mPKrP5ZRAF89PuZzK1miZnTuCDskt
OZfQv964f9o9Q5cSxcFMn1JFRh9bta7scAY1jgnn8wPEgNLO4xvNJ6nnidNL+Np0IoyLU/rIJphY
27++hp8OjzAwx0ZkqD88qtBc478a7i7D1hIDkelkuyPardRufBjx2EuuL/hU0uscarjCHGu//tj3
7/avNhWIxvccN5DUaRH/3/3QI8NOBa+KVP+YZtj2JkengtmYA3m4LR5VSDjw27p3unSI7C02Ql3Q
7FmLxSKRk8ZqXZ8NyRVmh25Xnva+6kpUYwcHhbcFvc6VHs86XXOHqo9dLVZEjEJmnh4ZHfWAll1u
p7k+uq3oC+eQpAFODrjBDIzJjxlbF1qBEjI4w6Vff2/xo5s+xzRgKkb3Ucj26sG0+lA9OX6ndYJE
9jGqV9/pX/MZLqH+lvXDyPP2GocPxUVCj2wIcM2x7sLkT6z4zjMnc8Mvak4EvweKYzpVxx54UC09
F3+hIZkyyHEeiWFf0QOPBnTIzz9YWGme9zeQS2eh4Tb3AKw4XxEW092Srs6wep+iCGuKaz+OQPIP
1TR03GxVW+Y0cjyryMT3LrD8Wd46aL3DL0nb4vC6GzIgFn0zt3opyj1k4h4PTQcNSIcEOXWdGZli
F9vRiPVhC/eyvaLDjybrEHD6Ionrhmh0jLkf580IaWxeFvOUWxXjJMl3V5ljH1i7GJb9Biv5WMjS
APqUTVQwNjHyP8Gu+YDeIl7G6ORhHTq1X+noi/m0YnDLWjM1C7t3mk+SuzG7wqDIv34XPi49kFCb
V4BeFJ0E//vwKjQdey3ctfAEwFyuL/K81gltC3gFXNwo+UQKePaE//bnetKF8w0JES77R7BPttrP
8DwSJ1tYfK5oB4PjGro2a2aY4W0dglI6/N6vP9f5AE2hUwLmxqUX1zIz5PhYt5cpOsler+tpIqeZ
HFtX4adP1ty5XGWDItDnhsiWIMB5iG68lUzy6dkyAtLSpRpocQVKmesmnTtnwSKJOugrEEOoiR38
zbWam//v/cl1HUiQtk2vYXOxH/enCJ33mAkvxa8TzWGG8DU1L4Lo/SH8ixogTxDQ51XcP+fTAGaz
rZNlzr/R/xEnfH1pReJWGy/qNFPY/+88vBvgxfRtYG70r6/3A7QRui59kLQ97i46DJDcH7fxobPz
cEZT8Fkuy8xGgmmOeYtmCF78V/t+cGQa21ccD0Z8Go92nyWcLIXrxfQlv76Yn15smENh6NMlmv9h
sfzjxZgyQTVg7afaH8k329ijMMWVh86LzxpC7FtOA2PY9eXXn+v8fBdEIOiGyGZhaf3U9kfJnKw9
gonTHOBbdF3jl2CWMiL0uNi6Shr4cGXCjkqW2jNtitOl5koGzxwY6N5iygEdLqawlk62ctkXRK5q
O39BOOzMBgglcyYZswcnSfEtZ3Rfke8ERgjlIPvn119K/vQmetATAvNsHVMvfFyu8FjTVU75dLog
shFeQ/6n0SENM91nSKra9gpaBsz6XV2QwJNcZbU7qBZqXGlGccmgO76N6l0odJuJvsV41fXAVY9r
iybc2oLK+qSW2mqgdYW3OUdoDzrMUBkfBxXM2vE6UIKgq6PAUrZXz5OHMtTan4sFV0sD0mYiNZOD
HlDn/Rea4eHPFNUQxjVIePNkRliCzMA7+lYm5ILHq29P9b4sUjeMbsYOLf7T2igsNd4uj2NdkGGX
2Fwv5sENg0m+ODIoNflGflJiR3GYzrg0CFvF23zBkss55QjcjQyJmpDeqeVMuSu9xlxfR9TQoo/0
eWGFvqctQghe10llt5AYgmKmGt4GExm2/W92v59OG8axHtMeBCIuLNCPB7+PnHAVQaFOU+2ZFbo2
IK844MeIvjdAweYeBk5JmOtAxtZvN9+fP94sCgjm0rTK9Oo/rklqrSwH5m9PFyhToDzmfCnG0Ofz
s/cRl5CFx1WUSc5D/83Xd3+6AMmu7xOczOgrQlX84QJSJfIcgdT0OfET01XlJfUbGKlH6ABhefCU
DFOSnEZ6sw7IgQfo4jHFsrIgSdJUXHozy9UGNxzZkPlNKGQGxsfv2cwELuX80kS8S/Ege5t0iTqZ
cOlCTG4+9fJmkQxjZhw41agKHwrs67DJjmw15v5OkTsBj5MelV2DnIWsTivrNzvkTxuVDxaITxLz
Usb0zseJ71ySCjQwvP182aJoRwSP/DKs9mhXuzfIluxhvk/2hbtd/LSeTxoi2O8agI8FqfADssxD
RkaBGwr348QtduZSIkibv1Q1Bjh4is0Vn6GLEaXuEIW8j7/ez37CZkVgKoBACjMli4DwfnwTtSV9
Up7G5AsKq8zzto7NdA7F0AJ6RcnYpNH0qkWANE0NKsYnrmSvK2djOcWmBcOTgc3vFudPTAeGdtwC
Uw8yG/j5yBpmRMxNA3U9iRKzkywQqzjucXkxhfi5QNMMieZTa43ck2q2TYG0vp8zHGvo1WS6aHPy
glFwG/1V0l0PmWWe3nmjrBKMyV6CHGZge1wDnsVjp2PGz1ss28249VyAdtTOrMLBX6hGL3OtjHAr
rgpFP69E6URUHnj+T0T5RJXPoG7TBnYc3HVRrexlm1gBVMoBwQlLuwuykf61HrOKLm7S3TvO0Uem
nnVE5XB5IQoqfsEswqy6Xz/uj7UAi56hMgN5h4qA/LAP/eWI6Qt6xNF9unSWVR+o6YBr6RRj8YhE
Gne+luX9u88FD+Y9+q8KTqKjcXwqbMdmwM6253/YcGzdlLztE0RAuOdwtQI0o4KhTxQ5HXMYRevT
AZUifO23q47mONlDykmbT+55EOJ79FruVRb0jvXmjCANIKtJCOpzmetcRpZGGw/DsQqgaSIFhyOD
ujElebu/J6REQyQ0Lm6YngDem0lsrcsxgC8DXFM+lHpUKTM2mqYFBvx5zFJiE8FuJqZ2YiOKiGCB
pDWaQefbBdhqyhbF8FbXOGFMxxZMiIBZxDmyvW+wySkqSN/u4L4yIS+bZr/IygteIKNKDmMcfseB
JBRsryZx27nxmtrHdaQXetA2IyCCBsu0bYmCkkXW5Mdyier43jEnBO2BjCxi2Ip4aiMCpvuBqSpl
E1EMRJZZ4ZoUV8vExH65tgfWyLzzdJyRsFw0yqA9csD1EyOoBfzLEAh7qAXo7crG+iK0bWMexoi8
Rx5bAOC45ImH+APbe72EaqUgWxVK2X02DYP1FGrFPlXlozmyYhu2+TfwojQ/JmWsOxQQRc0i3vWd
Quy7Wc+T5MwHSuRDcPbFZhTLPUrY3TQPAcJd5S2o2reU9GnuXVfgbmNPphoggndjdxFN72ltckMT
twkjtgf4Kgg0Xgk51/Zb1BHMdo2LoeOQSY5v8kh0nRuaI+cyflbvmwRedCMPpC/icSnuprA1+N8Z
dr3M5ImDMO0B+ReGlaO6GAh6IraJy1ZFa5CsaeSgwr/M0hLhN8BSP/19ngQmOHNaTymmfhyieAsJ
u99pD3OXY4/GMP9duU27+OMa4ySH6CAYs4HjEBD48fBgade+77TymnjdDAu8so2ShjilIA4Y7FZ1
Gl8FcMcwZYEfVpfYPdDfY4d0pUtm+buZxNfitlHsgjtMUf07rRWGNWJ0ki84zkIZi0SV6Hs3qMhV
TmfhI/hiUM5idqVAZBt2c1M2BZohNRAu2vNn6bFyC6v5lBO8PdxYOAEvxxFAh3z3Jpte44FgkYMn
M12ZDC3i1+cha/YdcGe57deQwpRcdVdf+609l4eGcNIWhVMSYJ+l5iAh4FUVM5baUd0+WAGlw8aW
Ce8b/Fu9w10DGXWdIjYHsGuim0ROQwjfrA7uaC5wnMSspA35skWAFGV07sdeTHhTrp77l0N20005
ywGh2RjkSCUiPBPAP15mFFuE4PWvPqmsL7ioFugSLBztViUyhY1RYsfVBF6dMlm/6ziuXPxvpFiz
iOCAvhrsOzA46+9oSvD6jfNqt8QpJpUtL2sgh/CK7+qA3dBkY5u/Npj3Elg2RGIEaY7WO7WS/7iJ
yoCUi1KsB9UJ0WwnfAY+TVnXfo69tr9PCqwyikXJRxVa3pGsvmbf5K0ZxUlZ4/dR1Bi9pTgwrS0Z
uvgk3cPKS65aJvJf7FbKPxc3TJ9jlAOnxerjuwT8nLiCnkBgHKjErsnwfGIOve79OcfEP1pzAg49
EtcaHIY+Ne5A8pI2kRo5aju3mMiLgYa1/N2GunjCu1d/roStbkDZ0wcd2BVerH3e7cuqX29xYo+e
gI3LG+I75GekMouAYg4TsEjK8BZuvngu5dg/R8xljvA2rO2EqvFK9iOk9hl/oS0KfURdcOvElZj8
+qlV2njYJT0DjGWyXhM3a+6ips22PorsJ6fw3Z1ue++og8a9dxFHQgqf1u8F4uq3xMc4kxGAtWum
AuuKNXbeHEYAV0GzIKrMJKaTrqXuydNojw6jteuUnFmsu9flFvo12ZVZ3+D/35fhvIeoU/MpTry3
wAduWzT8mCOEfXAIyyL+Jyzml8hvxjeH4+1YLTmJizSEm0ER7VFlhY3ldqj21lyEn/AzDK68FdP9
LUEThI9VvvwS0ndSYqOHtneE1tevI0pMVDpd3uANH2dbTDnwr5QYZnTgsyyZsHDuEoCo1zkTRIu7
+L3G9I/Xku3k1DQZGhW4pi9gUStmCFP+mtZYmuIBUcNIl7rGQSx2KH6YZWy0njy1JaShfmNDrbyN
yy/5hoOn2MJgcb3N4lrdVwJqx4Mkn+66GNuRPSNdixMzNnXSHDbEJwz1cYQCuglnr37ydUZqQ1yR
GlVg/zqlYzJs5naeDkRGD386gaofUuaDe0uTsYH7XGBn2NfrZA+88aJJxkH+0PxBGIu6hpL5bRq8
F7+sSKki8+RgEW6F3RcumAVZK9a1o7oiuovwSL7ii5XelnFN+0BFkUYHbLXiadd1LkcysjyFP2Hc
sr3WAtIn1kD2a29hoacjCZVYtNafOGcSodLif4QE187Kv31E91d5aonbZl26v6KqsW4KjLNYXCRi
J8LTN2M2wN6ufYmpId4i5GQJ+9ZZpP/MnKU7VXFnCzyzCnVAZeK/kGhS9bs4tnqY7jKAbkoR+J08
gXQBOW0VOIALyXafyiG772YP70IvHtpdW0hSP6MgitPwq6g0DuxDvzDd4g7fwFRz0QVodZ2u/vDY
MIXYj26eZodJRvZjUkAtwYiqivlCDXsJLIBHynayIxlifG+8he0nyrw7+BCoVLjx9o2GK7wPyU/4
AtAvN/O84krkNclzgVM8UilIr3gEcdeenCiXh3xGSvKesnlMmjD7S1D9XwXWkr6JwRuuRawCkBON
4am/ulDjY/KtNkOpqwMTqu4mc/EAAIxnvCCKeJdnbfZ3SA7FtpzD8NQ7WPdM2OJdleGK5eGE1RE4
bXJbrVN722XLAxf+LR/86lu3OqTAJ4y5msJj7+48tSd1ERu1UrbRTSFU9JAFs9gbCeTB63RSbSRZ
eCayTN6JdkbL2dp/gcEJoonnYBsRwnCoRhtln8Xa3WV9W35dhZtCXpNkY1YYU1zhitR/8cEqmbgU
RfZAmDtZL/nQPNb9PF35kbVi/9wT9bYs8ZXgsxGtTMJ6xHNxYjpVR1aJPLLI6mORhGn+3aIEX1+6
IfYZRKxZSEeJuZ3BFrK1M0CbX/g0Tu1KoZZtMyhyVJFulGTJ+KlLCygvlw607SYa4gs8cemFBl2r
1nscMQUzOAYbCsyYc4tGlE5Kr5NWDhP+vWJ8RZziXCZ6zV6CkndZIW+wNH9FnrFviivTKuGqxPWu
4Eoj4t92JMoUuRozyJc5U0n3RyyjivjQ87QuWusp9Cj7ww5LOrxHxDfWpsEbZ4uc7nGLAwT9ANLC
ab2HJ5L0V6QRElGxBb5CuMyq8+uHvBrVhFdsJIn0HSG6p3tr6D3sb63ajODiegm/23AG4hs4l051
64qCEs+CoEsmLL489UloshW/KvwAFXJoYLfskWl07DhbzK1K174FoJ0JfwGTSroM5+O8hq2jYYAu
+9ivU5+sjgCjonWJIfQeYp1zcG1o0nE7mYaZ8UN5bnbJKsQSZHSodHaw1fjj6H1ignyuxWOVFqRS
32HMFKPaKPSW8u//DKvcFrkLaVpLdTMxaF82YdC0x7jARa7E7pjovFddZnG8s8RqF9C28db9fKGV
VqtjxhM27ibry7lDjtq1C+lBUm4jAXoOybFnzr+9aNMuzLIyoFrRZg1UkHNpnNmWwW0vrKCq0MLk
+pld4HQZNV14VFEsSt/fx/gY1uRZhTmvhKbRoqd3ytKg6d6IKyhujaE1LMmRSUDLZ2aTR7turYwa
r9FqUbQj2WWgesYG6tIzbOSlg1iQY0Hy3s0zYQIPqDpE9XoDK9h0+ExcDWvpwl5utGtIdSlmoXwf
u+ToOJ37iHauDTPb8Dzm/yCKXVaDCFzTBeHoeW2fYdkgrcw7iWrB5S6erwYTJx5efYb+B1o6fvi5
PVcTeqJq32O8WJdm8yFm4DoNJjlZeB1PHuaPEXG1qjnSfWNp9AnX1b75B3eeoM9v6Yu7CYhZM6lo
b9YEDvmE/zWHP/I0iJSs0zPpGj2mO0AtwQD8naXaBC2LEdDQXGoM+MeTWmLHgs8Gx6BxHSh7hQN3
uhLS3J6mC3nbjl2qk/E6yeCWvIwDMsb84NshN6Q4i1CUW6XAKglpkuy1GDkWzncYiDiebYI4rGXA
20M+2gvUU2CVLkpUGhrLdWblaGbrYYCer1cAmqPT9OMCU/R8r/A0nZF99oE1uYzPQNt5Ymee9OTi
ui2+W02RYiRce9RE9j7v1MKDiVD8mten7g10VDet//5EiLxPcRB7f0yXGWAiNMJfWIsI8klITCPz
QGMKllLe5YVokVhXGZOrZhN4ZO1d57gvGVfZNjQzQ39OnTk/VhoWErUPctmFapDxMZciXFlyj506
xDp4owcLhjNKCfPqdQvoxNtynnSOKwq2Zmvz1iZkSuu2E8+MDM18WTHMsZG/5XQO93Mi53BkwJua
70QMhPnaTi7M2Mfvpsm4bosotdtNyfxlfsGerB/emsVGyHLbRBnbf+lXRvMwuEGQcRWaufOwjeVq
cCrSpHGu7Lzet55ztgX7iw0FhZA7MKW8OowITKa/6Nqy19rQZDSet5FTPNppiQ3UZvZ61uHQd7l4
SVesEO8yH3bigUCi2j+d9xLl92bOjLEdJ4xKCHF9tSRZmyTSKiI9TtZkAzOcF103Zeaej50ws7Wp
hDvlbiv8CPiyuCCyUVyGt5gkGHhtem/eUXLxStYtOn4JETwCgduA0PiAd/hRucV9z6qVf+mAwdK3
JqWUfsN+1DT6vQsrW/5n0b5T0s4o0BDbktPO79B7gxG0wlWPFRHy1SuBypU9bkocj4iFXgSMIMIM
3/ejC2SZv/8HHBxzOaUFqn4k4TvClSSoRUs/+I7/tsgWu7fzLSL0t62IV4hD4u8o+vJq/oorPrfW
GZqEOyXO5Mb1fZx8xijPJ3aBqw13qsZnktPeDWFm4jAKoMJv4rpsBpC6TtjUznv05ZgnWhyYNSqw
8hxkg5fi1oatP/9fzs5rt45jS8NP1EDncEvuwKxk0T66aUi2T+ec++nnW12lgUUD0mCuDNHk3h2q
Vq3whw+IbctRX6s+9ewmPFZ7CwQRW4LgwAEs6ZvS+02FMpA1OXtCd0HL0GTcOKgGioxRDfFM7iXQ
VCPSmZxr3ULDNoZ10n2b7FY2En0vuURECWWntjNTKBzaGDRw+T00UX4YryQB6Q2NH8EXq2VC20x+
o+lauXmFpQGyK8fPvlCuE79qG82Y+3y2K5QtdCBGiWxjH+yIXfObaLYhkXiXzXHGxSFQKq9LrZcR
93Fee54tCyHRgT22v/rzBhjzHvlEmDK3Ce7VLjTduilyPziXXrURTro1hweE3VopkYDWoOQ8CcKY
4/3WRqihkrovI7JSVtlkRPrK92WBq3ntdzzGFstMdI7A9uUXhPoOftCxeWBVy6LXL9sH3rO/NgIm
xp2vx18Tc7AlluM5Q5qYxxqg88yZKIjI9YPIxwvWiGEg3H/KYKSqT8Qvso/+OOPcvZgn0U+pB2c6
p5AeyvKB9mfYIY02QNeq39eRv65Mtv2KxX+ly4/d5a0V0M2ZHwo8S0CVYPEgcHb0N0B9o57qQDbP
7+DICZhm9+koI2vm9rLLId3JavXNxkErr6zLdsTYwULs/5PTu5WLU6g5b8FysaxNRgUmI2SejFOB
8/vWzJEAzaFoyMSbaY7Df/yS9PGDfxw5Rjkc5/fR5Mdn0eTiqoB05Nug4AF6AMHUUh7g2tWSAWAO
yHEVF7PHs9JTdXV48XNfjJnp4JLd6uHe3OCOmt4YDGub9o4mP0OnhwYEEJe2lzHvxx0R98CLrsJc
DFMrg5LytCACQtoEqJvS9JQ46YrepAb2MrITimUUYjJof87HcC+jy6x2sl7GakPX6Tw68XOC+icu
FB24qKb7MljrgncKbIZ5O2Hd4nIXOtNx1PvPKiNwxm9A9o/ldQxckqRpWNpFNKMAc/aDAcWJR9Pt
JeqmAGNJzFaEVdkKrU8f6EOmsnCziwVxrR9g0eORhvEiaSZ/1ky97NA8TkF1oALKEN1D9uBACwxh
KFPz3sgBwjGxHvKYOqVPWS7pAcaZ3GiJgw99UktwgBArB1XPUconViWlKuiA2pXPyGZ/5YP1YMhA
ypStrDER1PqyCVoTWiT9SNekdPlQFF03OC8NSR/sTuxt5TNFfYq/S5pqz0f8gZC0TU4roFo+ejbj
BJzvWFFDNfe1vyU9CPyR7IipzopBmHG7FyVK5ee+3lGLO6k0Wg/p6x4gXXg/G04WoF2hJ1+wuXgv
qOQfSQFJCxfWHGmwOhHnaJbD2/Do/3inMQTMg0/KUMl0fYPM0oI139zC7r8WhSdgGJ3u0oTpeYHM
ttLpHrvygYWk10zf2jLoXQAt88MxRnkZt+ooZsZwzZgnFqjBIxXev5KVybZZ7Zh9EJambDL9XIEI
yk6JIHBwIWs8yu41F8KJdxMNgT+Zp7UHyIsow3G20UoXIN1GM3I5B0hJ1zh++04OfkKvGV15gFY9
CpCBafG9DvuZGpt7CpcJMNrkqnSZtAH3GaxTXWY98w9VkSZYFMhJnacjz0wd8npPQ2hU905NnF86
NZjbrAD+xM0MfWsuLo2Z8ch0wDbKRUCq3HwGrlrT36o2T1kHU06PYbsGCquEIZ9EXT3yczd4KYwV
1dGmRsz12MiRo0N2rmL7ZKYTP8wxhuL5lHne8C81f87S2G2vE9IVi3WPKAIPJMzdnS8xWgfqzyOK
ZUS+89QBp8kv6kGrJYdoESLpZ/Ujey4kv0FQnYLSNis5O7+/zcmWwy3pB3n5prvSb0IfQUqpHSEp
drQzkd6TSdUc1eLbOhlYiexRWNBhdLC6a9HQjug6t7ScEDvRa129B2cM5aWb3sAp34eJXHpwDFV1
yq0P8ghIC1+FY6KcxfpftA/kFWnIAQWhHNDW4KUhmOHQTTygCmpTdEMr9/8dSpiOcvYXWBuzXOsV
+SGGdVYv4aMHdSkZM70Wvk9TR/Qljy1Sxa99jcINVUPao62bxiLlCpKKIR8p1JECAdOVpa7OAV81
NOhRHqS0fYcAcBmcTp69ua1FJwx9V7gBlHayaE1VkgpCl+ed4CBNJaZZmLMVSB8l2paWkLvj+7kA
w6C9AdRonlZ5GZsiTjZ0sPkiDVrE100QLrro3b1SKjONyZ2mVvbnBFKez5RyTa7lyGF0togMOUjI
k4B/Gg9fYkREFuTdj3k79RfZOIwICf7oMJGxqaZN4oR0MG89uoNBchNw3PBuKEaP3pBayZXBsqVI
Oub3y2rLPFIlu/rohlxOlun26xH4UghQpGEKiauQkh1dDRYMEqWUz/YBvWVMIEmeyqIGF6/4V0zh
JFdL3FaQdbmKFEU+zS29UdKbGOtlxUOzq4H6Z0qg7EnwVlg5xzu6ZWqt62dnpA6quTeq3aJ3nMo1
1+wAt28KtKqJqw5yILxalT7FMbzQb1i2c80BgUxer2p3mVl7tMnUGarxwmZbzIg7z8WAWRvAhHRC
PnwqzR3hYnONLLIeKWeavBeUg0q1mSlg/HL11JNz9rDdcAbCjQ0t1XiSkzBYFkljLawsWBi6P+c5
WPiwL2JLMMxHrsdBvgn+C8+Z/dWJcgneGgIBnUviuyoFQhXl9aMGbnW0MLpC3nrgD4KlCdY4tdfn
kHYivuy+omBbNrk8Aj3MDTnjXFWJ77bZsBZ1AAISLXmJ6n+pAshYAQ48Q9KwPHrEk7M0oT5EKrzs
u4LZ1lH+/gDKRiPv2HQmsyGThHWURzQ4hRtg15tNKH/jgzXwY4QhVe9Hl/TUYrJ+9L9MsJ78in6z
heL8sk2pEtVy0C1M+Mhb378CJwa+i8wiK1m3XFqxsbOBMK+49fqGPFKmcAdU5VjICnQGE3Hk4dUq
VtGvJIslT0RhL3OMYbiqndKv4TI8V4Tv5gNle7W9KzsQoOENlgusMsCXwpECRh+wKfTpqAgNGkg9
wAElGGQdZYp19tNh7+cHq63IVS5AtPsZSgeyXSxSHfeCpZHzYA0rOfU615S0p/dbyXDaI0dL2K/E
P91PaSjqJK3sZ9mqulRy/EXShkYxGXSwCupYCHo98pMcMbXK3BovFNR8WtHvae5tIJH8C2IZtmQc
pNDaWrLMQw2hsJHSIv57YYrkl4cqGT0mfbV4R9FRwknYEEYkk2W5ocTfVrO/ggEOre1Ej07wd6UV
IPaOlYrcgi/FP4+PTSKL9GiO40DDq0YW3eKu2MSCzV+OxqHq5WlQrdpEQU7rn6K0cyXN6HHj5WUL
zlm2YIWID/naYrT8p+sIZRzUwyJJMqwbwQHRL925XW/vZSnoxERcN7i2XWVSGhhO5nh8Jp5F/MGg
0pq6CiSmGlDfAyZiYw62CYEqj4gd7z5dprvFGwNSR11LOoyFuRSVH1hHiT9NVmUn57Sz3LH4RHdZ
EnOwWbIEQqwyuDlrYzBCMxQWfBiD8oDnBBzgaFqkpeGjfITus1S2LjBT7lvVzI3rHh2yAholdjsg
bIg8GmmlN0WQVLSAInq67D4XcicPBoyq5H6D20lp29fpFrAzCwcnAZKzowGhDgBN1EE2KpmQaB17
RLV0kNItZ1M1j30wmrzCVGV94RrUDDEgQkgxUKOKRh26otclp/vkJGi6N0s9bPOrkQIbpaIMa8ta
H3YL+gc5k1+V0/7cwnpZPVw7kmiIpFe6x22Z/r32JjnUBec3O/84oppd+tfU9mcvhFJl4VBwHQOg
V+Tu/T5Nt7k/bt3f8G+aeT0ZkB6LF0ptqzz5LV246fcBBoUbniDMpdjveWjmBec2pjl03eeg9U/S
jbKehzyou0fshZFUuEYllfj7LZ0n577eajy+apbRf1EYHfbX0sfS5OLnw85cM6+Q1w0ToFMPzdJN
f5ht1zcvgeXE1TWeuT5QVM6w5c21sENj887DbrtXen7p9H7tWVuXyo4384q/0LI/2hiinIomt0EG
NXZAXpAQfoGbuBG6oaMXedg5LCv4L2dIl4fem9Gkv9mo76yneq/r5dQC7vIvI2O96Say96V5xGJo
F0+jIRpHeoAhBL7s4paLAQs0a4zp2QA9XG7ksfaGnm3GCHA1brw6XgoHop5ZY3ZnWzgQMz3c8bAC
hRTmAx65jLB7d71tMhhBuGOiueRTahIf/JPJNnBOXeia3lNMho+AupEWcxA9WH2WjWjszpi47KeZ
mdXyrmz8qv+KVTColmhOveURreepuWzuZuNmnZXmXZZjXsPa6+d3LVoQ7X1Hx9N9jsoBi0Kvmaf2
z5Cg3P6JOY6P5QYdgXH7Uu3gnYozzNrZxXB9ghxIZ9gMg2/o3jFzAqj4e8qbSLBMV33s1kkYErFE
ZLThcXCnyJniGYD/zBQ4zRdvJ72iiYZjAwobquWsGoeBlSTGE8gY238PSIYnc9O72PM44NgLukFA
gqkZsq3y3LuE0Qsu88w16aI2KiwbgFjYqq06KHSirFJ8+whFWG2F8+8hnXaKA5UiNQl669s1Pzqs
tqJgKfwmIt70gFcHQPwzk0BJ+44PydX8kugnubn6FMs6FE/gXjGO0LOMvHKWkB3GPsB6bD1odfrA
US1PNSLFtK07YrMD2uwWCLVs/KmhlZ3dIidvQCix9937HM9db4bvVnevUR4uRot0M8sCKZEwDSub
vwfYZE3NSE0S0f+t2SQ5Wq2O6IbCXNP8NrZhXH/LRswZ/1qQOJrusbUzqw9jObrNf9V4U93tpvtO
g2h/LEZEwZdtS0aH2SvNETngYChfYTcV27mhuzhhGhMayepgVRjLQV2ouVd2ZCUJN2mD4UBcJauf
vClvw+u2jkAzY9OGMvqus6ak3K4I1oywZlCOThEWhhKHWB/1c12885063v+YSDzQ6/IBUuKXXBT0
C87OWKCI9RWFxdwyrs1QZkkzfwwGPj7o7oD6WNH8mNK98mfjlgM/bSIsfbIsgXV927UzjtfYMXjt
eeo7LOQATdkGuqDw6V/aNeoAP20L+ufz4oXFJSMtunjjkpbXaNyAJwHyDnBzNFP7U2EanYlWHuLm
MMdWRkZl+Z9izLzXMUQNvbHD6U8On7E9BbvJADby4vEE8pAvLYN0fKSJCDK2n9vl7zmjB3dHXdd8
TOlivmBv6zyE+TyfpyViI470l92/WuQ36tMAs7q/pnO5/tm7QMpuwt1esttlmNpvXdLa/dMGBugU
0Ez51Hth/4gDgvsEYQXXwh1zne1ie6Kt6q35tw3m9TuiW8lbzt30klWV8zlte+MOiy0fVn+zzXd2
aS14jFFkm1/gfBHVyrYZfyeXTx4GXj4GZHEzOcEpAet5b9P9/ose9PrgJEkK6qOPgCIwguDhFe1g
f2MEUXjPNmUe3mDBklu3KQPt7qbvM9F+9mf/mgRkejcZYy3/3vN2nLRpICc5YDB7+LbXFQikxPYd
DLeY34GjKBFE3uzMvbFzs3sGYs20uA5KG/McCiTmdl2DV0PmnHLLWZ7yOLH+CM0m+DItVvZnlhbT
A8hH592yWqyyyI8vEc4s4JdK98FeBlzZRgao6w3+vv2DZdnNfzjbOBnmfSj+Y1hujUcS+45S7/NU
+ekfMfUQcipL/r42o+oy2mOEW4O5XhxnNb/YaKm+IoDv32LGml1wIIk/4mlU/hXg08kkdsLN1qj9
7qV2HUJqZqTzCYRd1V3R18/+QiPd+jTgJbUi62n2f4J9RQwNZCMNQBf99/amxf771sOZcr3telR8
4WhtTKqNon0JxxWVUnOyq+qEcaYD0NTM5mvgB8vXPKIWO2Hwad7abjwDDFndxzz2jGePM/5xTyZw
g+nmfbLqrrxMeYzyUbVG915doWo/jcuCvd4wTMmZuNR8whAYkc0Ousa5JYP7sOC2+JfdjgkD6Dlk
Iu/k7dCfuBHnkyO0/ffI/y8dk+g8NG/bZI2f+VrMRBK82mEMIdRqOJv3G04/SNbwF5dQ5gP/zTgz
v6I1hys3usH+9DnaADN5z9ijBUF6pvzeI/83L+QNrQX6VzMg+mvppgB6UXpggIrfizGl9kQXo4kt
57xvtIJhlI/V+m4vkmJ8thdg+PfAc1oLYVg07r5t2xitOQrQS+i9JjOIjukmsNhtxBabljGZHfov
1TvTtKuCg58Naa7VqdgMP9oRmsf3DIOrrNgLkESjDLr27AG4Muc7tlrLqarjKXheRXT8dmhg3j0t
GxrSt/WMSMrV3rL9fTP2C37DWLG+z/LIbcpbRMJSlP9QPQVpn5sM2O82uGriocqs6AQnYtyuxN3O
vGcZlM77fCq9/Ze05x9xwiK65Hqg/+CaADMBcPIj58Nu8VKJg2Z9vxlmtLZ/M1hDkP0VqaKq+Ppz
wgHqJz9+mQ0O2WZxOrBabCgAb2mm7rrbYQPB7X2KL4ONyRI6JISF1GtbIqWXujhu3lX2aEOHKzwT
wEaCdnjuMXSe5D8tfgT8oh70OSZeL58U/X+2nE1+75DT8mKkFXGWtsCe93AuXN//4tuTw89yOD/U
RYiDyNRmGl3wbo8u1FCg5OPCfhdn0kg+CqLazmWEdDcQ2mdZS88pn6b5lSiUY9Y55yAWQTcabu9g
hqku1KBDy40Fqy1/HCdmUL7g2xuzIKul9/j4dt9NuT3KihWx+9UZIr5TyXDVyAz18cXrkygqP9fq
QSyc4uv2O3s3DDD1scbJdN6hozZn20MFKM2fLqxuz+0e/XVAQuxDgvgIN1C7jCzcs9/j11GfMgSL
ufE04uiub6xuBrN2t5l47tBSgk3rV3feOrRuiu4TmX/C8jRNDIcdj+aofUrtuJuKp6RbOl7YDs02
M+9TSHl7/L50/czKL9h0ltjcMXkSHRUx8WQWg72t43+Jy1AuJXNw/I2eC0QLYFvod8CmGuQjW5eM
5qNuKUW4rCJRUhfLkLZneta747wArg/b9TaiDkWC1CmsndTQ6BO5PnTJ2bI3VgTkL76XIphXbuCe
Ac8+HBbKosFEcsQ5pUMhDdoQNiB33njoCuslZMBb5MXYiPdOxjkeSc6rU4NUVZ+e28bteIiu1Q6s
0GHCu8G4K2KGOojOKzkhajrLjB8yfGSwCEVWD30lLJONYEieMWJDv+6mjxNAr9diy+YpeGnRt1/T
3xiYVsxPbAyO+PYW0RSeRos7x7Ldo+nFyrzPWkZy4PRDag7zZna2SPwz29F6GpQoJPp7EBifV8ze
vDsjj9bknNju4GfvctB6XCPmmi1/+ov9fBDC/kHkgSYPgYhd7bhwDXzEcn4MHnw7opFr2byf4eW5
PRNy28EZsa/A3dfIFjcrRE5n9Gl1Y54hmn30EqSHGyoZzy2dLA970gqjNhiHtt+C1381EDEMkz+W
mKVDV8HxjQhuttIvKRjg+NcOTHgV34IoqYcGaynTqAMcSfCwJGFuB5OnOyMPxcQKRUf5Pi2TCjqG
0SFWajQNQQKIxipOc6IV5/ER/F4KJ8DH/oPRvtWdUxf8bnXT2jOCecliFGhq0ZIl4QSA3TpQacJ4
kzqqMmYRVynHQVRmtM5bh/46mmw3IN0i1nLOfBvfMrTMlnZ8LC3LwYlS/+Fml7gM4m/Giq1IZOZg
w/Jg3F3+QyY5Iuu8W8FS/64nHInTzlV7WR2vmmHpGKx69BYV4TJFWZtLUswVrc8I3UU0GGkfxYjo
twWapkCVixYdwzqPOlqg4F4OMZxmSLGZfiRPXZv0dvM3oXJqRuewJ0iHYydQTdIMIXZWTfLO92FX
sTrbaB6R8tFsTq0dmGOysHfvmUR5VodNxiBaRjb2mbR/oBw7fXzyZvQlwEwgLcOfawnE2D6opF0N
UMh60TpPmtVlt5AXGZcxRg4wIkljNFzJizo//89gSd15Rp6fkuseO7IAlo+Wl4lYchva5PTr4unh
5zvhRwYtig2m49gh34O4XWDZjhDe/iHV0gtPs0ii/SWB00VDsT1Y/QoVqIcCWrVCQzF+/vU/clb5
epsGD8uVpkvk0cF7sw1npr5N5Ybri55uaxiUpq6q2XuSVdKjgxUkm0o3BP8vVH9bvu2fQYENiQic
Z+F7BSneecsrRBglkDFgzmtzpw0E0MgiJVPMiAamcTtVg5Mv57ltGvZKtAhXLM0Y9aKXpTAMerUi
yBQH+fuUdKLyb1L+ju0aMTNh36mGABw+4YxNYp/7dWrCpJo/FkUtR5oW4so4gP3qnBC4yal//tSR
I3lzpxxGKJQQzxE3QzzmLV/WZWQM/XVM3tVJg8LYmXQEP8wLqQjL/jwgCMG+oAUhJw1oUB9SoQrh
UZPirAculxOsurdxqPRyAAfTND2NZPD1Jfa9nL9lu2AKvjszIGA1ZtRdejWTwZBBSnmNllKI00Cc
Q9DKxECUb9VYBivOpf9LGcjo43YwIPJuZ1pK8qTCqZcP8acWnQAk9FOL8YKNo+Zr5VaFdPY5PGi4
1mp0mCM9gJwcgsMWexhwkEw4O4yj+BVjMQW1oQGXQHboCuUmIf4d4dH2MD5FqmB7soGo0GvGfKPn
AC9xlqaHHK+JswHNppDAq4CJLCzni0Z7qaGwueANsn9wgCUVn+B1Ao5STNy1ouPP5ELEK2VpF06P
oSdI2aY6R0q2vBgP2N82YaRK0sVraB8VdVi3o6AdykAgrHo/ax7mhfOuOTHzoMfUGEWYLit2lUhK
TI/JXgmsAoN7wZMonLxrtgeKqgRRCzxCDfk14rDvmMkUd4NVJkBFNR50XPGyqs5qzJ43uM3e1RET
5O0hV9NnfcFBZwkIZexDkegetlDCOOWZTKxKe4gDLJBwAellPNRssXvrUR0b9k2TU81P7zyzRsf7
GtJSKO2L3aUu07SlcGWQAksh4bo29fCmmuZG8KHICnwdbsFkbJlxsTOaJYgdNYGAZEcwzuzAPKHH
kXzI5qVN+nsbDEJ6n6JaTmLX0qzmCzS4xjTcnL/mxO/IB7eICcC3uWUvU+JkZmIwE9PTIp3FhM5c
M7LbgrjmwqyGQ9W+0w/TNtDF6c/hZLX7eCGkhwR43GgkBdR/bpvTwFzT4X+62S0MgaR5Fwc9sn+R
gic6gS8DFj2wGleR+bldR7BUH7esWunqKiiCHj9xSLLE9D/05AfFAXnro7sCZ9KwdK1lVVgGoPU7
yw73cQVva7VtSs8NBZtPLXomWG+lnt2jFh77eEzPT41Bte08eviBpICHFC5ab0YcKwNslNsusYz2
pDG5iXphDGJlkam5StQizcVEbirpEWDbqdbaBEr2ftnyoQphJciAZ6NOT45sRGcJpZq8q17iXJoE
pAtaO5nX3Q6QbONPkCGtxXzASZn+/5nJ1LLQbYAHw9Lxlr7FwWrFu3OqX8T/mDUKHx+jr9vGn6b6
W3mEkYVtSTzg7G9XyGHZHjCvBoOc7HEIFY6sZb0GaYLKP168VVo8tLbhdu2pbMxkjl5GilDW5Ei9
ThjKQ78D77QojQ5jA0LA9vZYiygjqKmxatma4w6BL73VclnzbB5QJ6Usq1EBHFwyJbMIKCh91VEn
kXpbJpnuadxb0U+CNDXw5iO0kU4JHl4/vR3fcm45aTtzut/bIXyPSqOH77pmIyiU9XLkmVXcyl8C
kJksEkxmMLZ5bqwSABHa3fEMNrAy+qyG1enaYd5+gsm68wcFeQaD6GKakmB6YJAvwA0RaOG6YwYt
7Mgi7gX+ofWh9KjbwfVnozPor9FXF3568ezaBaDQm9HfugRznmGAA/wB36XZn7GaV9tsMZZY4IbZ
0u+w2nAx6jOrfE9TKkUVABTMsZfnEFBm9Zw1haxg3FgEtYo1oNwg0tomgti9TelmfpdlDnb09eyC
nnQqyNZ2jgQa1eQmJ9ElyFAcSKIbBaLqvAmMJYRHwfUU8DEIBQl3SwhR84c+g65QPPrk4WBl4ggk
avChs3BhrwC7R/L/dDruKqiNQfd7rm6bGb+n8HULghD+moJU6OvRcBgFGFljw22dj/p9TQpDbsEu
pS6mDWBIwE4RhRNLhRwp+/HCvA1pjmctJMvkspMwqcrBuU1lgS41oz7nYxPBrvQYriNs/XciUNBv
cSb6YaDnAFmvh3pIqpDfoDwlxgwKhUl4Ph4yoZ8xc5jTPF+eqopBVX7XrtS56KYHPiyKW28ABbRc
fT3nUYh4TOWBC5T0AyAQRHsTxuhIH+QvfYMaJegoqBedehl3KzCPDjEKcKUhH/q4jBXUzbMjl6ev
I3Y1LQKQMQ+5Qig+koB0ivgA3tGU2T/e1CQPswKAz2qaysBMCpZSDSQ0fWZSB6SGGkB8lvxFA5Wy
HuY96kmoI7AldMcAP01p7Hj1LJiBxBsPnI0PmoxtDi6eu9KENOZLMtItVATcD/mW/kD7aqzO7kJq
ZtUFwYZ6ezcx+gkvNk5zBAdPsYB0Np/bicD86bwCH7aXQxiyUigyzSwpEWzg2A/8UkDOmiSjENjZ
Gg+xdy+W0+b6YKMAiqalvm+9iPTD+A5iAQMsL0fBkPWAWt++DsJRwDZ0bkYSMT8/JQtSSqQxFoLm
wW1qIzJ7b8+gH+PLopK/evJ2Du7Ns/OqeVzH1gjKJ6+HhMVwFZOk5W8EcQiWpzIGD+NSWXWB/8Xl
h+SyqofWzbHjDOeiZ9oT3NSjJ92thMyfv6LXLK20MLSkf8G6CPmzeJJXYychjaHBCRmw3exVDxbh
Zg6DhS9hVfc0K9wmrsfoGbZvLv0rsHR8Yu+V8p/IzRC4RYbGjdevzswQ4MuC7DQ3psFz9Ha5RMTC
uNzRmSiwwQ2TaeIkmttF+xnihfTpnD6UPt2wr7JyVduIBGLgH7pRlKg2YNtjOwk4LmPCZABeiQXH
8PN64m01AdoDORQkfyiaqOaOauMfRWRa9j0EisZ5WTKOmYYNEaw5E6hjrOmqdTfYy94A+cjn3Mkf
1br7+VX8q5ZEdDFCs86n/8VbeavNEpip4bvGYD+HB39Jb50iZTUAGz3q2nydJQPRIMJKkdVSlRn9
/GLeCMXYFpJ5KP+Ad7HESvmtiEUeN2M3ePH8nHqr0LXWmSyLCHOARDVjA0wAnP/rz7/4X+/CY4pu
OWT5tMUtelw/FvQ2TohTGrnTs6cO3ADSNErdWlBtcjvUBXUuMGdTBK8sUXn7zy/j7f3TWJDoHlg8
BArpt9qBzLvmIYE+/4xJhepapoK+p4Ut2DbKfqFp6Fr+599s/eh8hBAaY3zGHS7CaEwFgre1LYSq
BOnn2HhKFSekDGLqnnOYd20PifTgT2lw0qrYOlPYSTzWGBkXtGf8m9UCa/iVJNTbJWpbAc/Co1ER
WUgYvW13+ABMEFSLzSddYWs023hwBdUSVVSH7+g9xZbxFAvmF8/pbbfDRrgtcvEMsJBOi7imH1dK
70Ov91ymuMyNMKuF4HMAtsCzzebHLRk7d4KYOwbm17LwpR1tOX1tfe3wqC6w0uzwS6ANnQQRbBdv
LkGS/Eov821zyo8AQdhY3vggkJkRvLlCM8Z30egw2FyqMNzT3x2vH9viHtUPF60e4jkBLcD3q/rD
5gnRk8FKMiLJGZMVXMHLGqAGsJxrmisB/t/dYTexlJCx8BIT7a4v5GpQ8DVHB3eP2BgvP3/Kb7cj
qhuuF9q+jTqKhwX6G2EyouaMNn0UPGuwpS6SW7RICMOKAhEejD38mEBZWnvl8ah/fhHejyKpCMLZ
Di87DAhHaKz+SySVk22WjvT2nENm46iZu6EJ++dojsr4NVlXAy2d0diAV33Yie+810L5eGVK26hA
U8x9GQMP8/UrRGkTREc8JsXX1LAw7sBkcbBmxBvDiYwT26+NsTKlQiLCVotlJ3TIaM8yjQKoKoeR
Tka7iu4aFjRmIPrquuPbJOsMhozzGLz7t8j3IjqhPZ0h+TvVbWNJNHzktGBKBDYwhLpUcFSj+dMA
bMJwfkHYTWQYWNNhSFKlA54PhdH4lISRl6Gk5MxBP5/pkztDWAPAy1Naw3OxAZi/mnNntAl3kE5T
dS0UYSoJB0HmlHaapriQY3letCcTdP44PvRdiv7tmaI+NV9//vasf60hXDGIG6YHhgyO3duzJAiJ
0qDls2fd6W7V7ZPJUN890CaE74Pl0VJGTCIVXtpTquO6pdgpfXLw4tI2M/dCROp3hrT8S0GG9G1X
jNaaz+aK9g+2r13ox78apL6do/oMURFuk7mLhezo2/3g4K5GE9vsn6htWq/+E0Zc6tQXhQ3eld2Q
3qngkaDgg2ARBpsK2+kMZsX81e540wsN0I30cf/wI98KaAC/0XSbAW/3AaO2p2A3GHXT24wrJznh
Syul9f8rOwhMcMeewzQ5EFevQ2buHwkTMxNgSblXPemBok7mOpWqYTeXkTd2PrI29i9av29DKiEA
6n0UWmjZBc6/UrVi7kRGcWmfsjQPCDQVdZj/5fv3lwGyze+DaJDJW2yhQvcrV41/fb9DGwmEnDTZ
XRfewY+HTl1u6biFVvqoFfQXAoKUVz+Ye1SWJ+yFTlGVf76b/nUBvGaguj7Kt6T/hOcfL8Cnk+jj
fDc8oGt7RA/3qLf04ZeAUZW47FHEZ1cPxG3w+8+/X27wnzOGEHwkeYmodFJi/utAKNbFxbEo2R5z
gsv+WxhOaHmlgx9T73PRvTFcsKY1h18scvttVkQmSByN0AUlM2TNvbnvwnNmZ6+a/hEDirSbXgK3
bbbXqOrz/V4P0+vCapzfR6uXqTbTGql8NOw+i+1cWqFdPlHDDAGyufstjgp0fy69XUls1tN65hsS
4ZlNVqwheEFCAZodjhaQXUB0m89MVQUR8fPH+kY0jrOZxeQEDtElsDDwebOJ2Sub5SHrc+ew8uHK
Uu1x9SNwx19pm77N4ZDFZgu5HDv0CORU/XEBxeCdVtQj8scxmpEauQHUnRXBDT51fdEhSVHMHnwu
ZUbibfTmv024usxIOwCRm/xfLCfv7XLirbKgQrkqhmhvi56lBKAN8ix/VHDU7CC1qRxS9Z5+/pj/
/XXESEZGgO8Ck0TgzSrKM89jWrp7D4noen77zkUuZ1LlUQHaf/GFb/yteMZ0t8D4EDNCz8Q89s1X
DkO8iopG96DJTEprYE2gpyLQsciAR4zd5vIx3YBEWiDqfcSXXuwJwGd5wbUrNvtHFDUK+ne6RaYd
PrzEFDqNYo+uB3lZkY+QPQC8i5UhViPvvX0aS/i6fCrTE08ULbBqiTeZm7SKoks+IctNq06kMQMD
XEEOgKuikmmqmTfNwhgIskpG9mOa9DRmwkkBfutF2k45SsH0A5sYXa8PmSrNIFqhFzTMlfiKVDOE
p9fAyiSB/J4X9XO2m2BQO+ZKt/h6gD/K1LRnrg1h9+1BLWUYjhbC1ekxa+FLdPnRJLVHL2xuJ7kl
dirfrJ7DkPvSpAadKe0brZ8B1lkIVxpyrGoXPO5p1m0Itw2XsDfcZLxZeqPf/OtQ4cQR3efdjgOa
6giY5oKaC8TYBdLnxUvwfHuvHpYui3Tgz1EOp2bU3RrdoW4QUttf9bSaZtpB9z8aDaohSUdHmpOH
9rRZe+aWX2PsajbrVknl6poztCN5mEE3C+FGD+DQhRDTyezobKonoP5IJ+9u7WbuhxJW6IzOCW01
l/yJ3ln7X/JYjOJR/cjXrwooDZqgzEa85RMPQ5EKFdCchlx2LNfaEvqVoVipIBH6+tKyrSL/obLb
JXpEqXGYfssxLcSbhqa2t0cnlQBFIt1cX1BmHCqGcPjVJQ76JK5Ldwr9xOorEKssuB3p8vvdeTbb
gzWoxGyUjgqsMiNBRB9B5vnGt5Abdc5NWWDFccOPaJuNRW56V81Er2leREAjLSw6/thVKx3q9+i8
Swp/KbeT7vxqqAAUaul26t5nPCFH/A0VAEj2mHszvXvpTRR74O7vU7F/VpQjp4OG9HcFqQ//xjTf
U+9VUbEZ6E7Tn7RNLPeVSew8vcOvtWrtC4JXxvYauDus0XeIGwk92YN4zeit8JZ9QMY4362hPA1q
+Kjb0tjdCV8aVVyh62uZiYAmKYuVqty3qBHbvGGEEDDs2i96Ak00FCD/XqHpO38IwmI0GHiotq4m
RfYqCuhUMdp8/MtBp1v5B7WsJ39lyxbHxp3RsOqQw51De2jOsN9lGaoJeWzQZL9rDRtRhdtZYYhU
U6DApYiFqZiDuW3nnokGM0aL+6lFkoDGtNZi0uJYfo5oYH+Gh+tN9A1LiBTgTPt4fgkKJ1mAlGkd
53pNOdb1naolFm4+PEnNLFIUPC0gpbZ6EUah8Ts6lbNzjlTo0gMnzb1SG2c8pGnNo6OuH9N3JnKO
mC68ZEUZVq16+ouilqQoj0pXRROpXFTDiT34qybm6zqSxzCwAdnIBoLV0Y2f2soGfds43lzRN1ad
dTUW8cNVViPUcoiRVy20s6/4KzAS58lEyUmNbjRZ01XtdS2eFdE1JxwKILH7pp1nNdGtB1FFgEd0
FkaEUq0xU0s6+52VeumzlzX+DudOBcqsjkOCaLU2HuuuaFKzAF8bGXhB3kSGCwO7U7IPi/q8Q+Sk
d7Yt/IxpNW/3JoZFD20ZDy8LvLcuZtWr+b62j6g38BQI8pr5pyKlfeRDVtgL8IlDVk4BrSmnZsbf
eY8HV1azVxMUcPfXefLlt/UpoQe8SotEhwfVztQKAZrepgmKPdgZ1mWNUl9ZJsjGZdn+GnUGitnA
6yi1p9va6EX3xVLEfUWCQRjPpR7Aek8KvVRV3N89lw6yzP8uNriK6WnZgMYjQQ5xn993VHtBz4Jq
lQQqHrV+QaaiztrIUe/Zxxz2FwAVfcy5wUhOs4S7zGF0h6ZoDo3pQckzbYp8BEuPqcOzQ5rBhETz
Z0cVV1pYUxxak4w9jTPoR89sGK2PMmCjImCK9Eer+MswGjdJE9S/LCXvsapvV7kbIBYpUTQAqiBV
Yh0VBFQ5jKeaxYcXlaBYAuXKQW1bWc+5EW7/w9yZLdeNZFn2V8LiHVFwwDGVVeQDcOdLUhwkUdIL
jJIozDPgGP6ov6N/rBd4WdUSszqi0/qlzdIUESmJdwDgfvycvdfWrxosV8x3anw5X1pSVeLHiIkm
yG+aGdpznuIHu0R/5ReT6uskrEbwxob42jy/wAAuNJ0yhVZKYLehuGPNS+yKx1hII/6FAB5agmHk
lZm502zUhhUWgRc/cCdfwEKyHtdRGd1pmbsB0L4wKjc2rcah2w66Tjrstr8A6y+3rWe+BOO9VgKv
2z0JvqwAx6QxBjSHBJcvpRdEDSaAOMAabWrLLscSwI1w8VG+LsivhePrjX5xHIlsXmuL16EggCO8
za9n0Vey0at8w9NI2YNxdiGyvda4w6WoehUWGYa5alygmqwGYrKG1lXnwseySsOi0CJUfl1nkfoP
3DBLZ8fTQ8/Qs4eaeQnraC9y2NDg3Fj5qQBJR17ji+PtVfDwyvCWrz+R+pCfCBlt7cIWF4f1qyDp
grzCM7havXS2At5Vx2CUZ/myH10caNoLhSy+rE6X4qm9lIev7KLXcWN0Ge5e6IyXcePr7Xmxll6Q
CfalIL20k7pLZYvC2SbOXcUYcNF1IoPhm2SRpzt1TMHa8KAnmrvG1F7u5ldqQXp55tJVSr0iwpSJ
irTtECw5R7cvmyrBFhXa8mtxudjVC8GoT4npI1ovRth2Z9r6Ol82VRR16n0YqdKqyCJYE+hy11k1
SBwB1in3RUaipS+tb+syB6UXVOSo1yBsGJDeJNV08Dr4nTsLEOwuCcl9wXN54QMySV+L6vSi1BKU
F1z/poNQUd3qY2IKpE4Xsp59oXhdvqTXZwyB/tIOG9dNltw+vrZFtGjsMxFEON9i229S9dLWZpfM
MOIpFiNsSDrTQ0bDFyWdmVurgI3XAd7gO3OUw/N7fdP/6fOftPVeFGzJ3DmvX/Jr9BA7dNXIYNU4
xdNNd9GtQK0H+7PlEDJV9UZicO7Sz399vHvbDfFcwyGRgfmY5RKw+rYduFj2VCVRmZ+KvEYG/gpo
faXSzJeZ2Str5l96YRPRI+YRZnTMOBiTvW365ZnZN261xKc0jxv368xJwcFOUBMJSjRio01FuS2h
LLDM//ULvzSYfmoA0YjnQOtKJnTMVwiReDMR0DTXbPnp8aEc59qVR9qfvR2dPEJPEYszVx8cd48R
uRWIN5Yh7vIykMlsEq9qs6e2xlX2Qtvr9cLFvgi0YBjr279+k2+VsMhfIVIJjg+wT/R/zuCdkVg4
Tq3M/atC7aKBm17zy9t0bczq7lTn2g5DVR07KdQ613Efpl7Vdb2v8gkFnW+APNAe2irRqihAqYWq
2S+4DcxiKy/B8U1c5Dn2qCTXSvSwVgvW2I+pVM14WwCsZjxweVqsl979y8f8t2/Tv0fP1e3lW+/+
8R/897eqhvcSxf2b//zH/rm6eSqeu/9Y/9Z//alf/84/3lcF//vLP3KdfGurDizp2z/1y8/l1V/f
3eapf/rlP7blGmx/Nzy38/0zPoz+5T3wOdY/+X/7m789v/yU93P9/Ofv38hi7tefFiVV+fvrbx2/
//m7sHkO/+3nn//6m+s38efv1//zf0zJt+qf/sbzU9f/+bvm2n84xiqVpumEO58x4u+/QQFff0sI
9w/umTUrfW3XWJLua1m1ffzn76bxB33uNQYH5wUjC5230FUEkfB25B/0wum/I0WmLcyd9ft/vrdf
ruH/vqa/lUNxWyVl3/35+5tpiY6gnGdBX6fgHC+5eX/tz7XY1xPs3M01Q47E2TSVMYt3mWwy4xtD
N8PGM06L9Ay+xNJ2YU7/8+NPX9brG/r5DbwdQGMtgdXJ6HldXNAhvB2sJiMkoayvUYt1ENY3hqL+
epCRKYbjbHlxfZpm07Buw5acWs1PU3SRJ3bzviqC11m83RVrd+dv3tebKaCOIIAPxRyJIcB/877W
xI1ejLm4MsY+7zYu+2YUtIk74kUFUabWY3Nr31zSGjNcWzFWvmImrqpTSXoLyzUbAyljzTnB98ak
+Tfv701zkSB7y1rH98wH6Mtzs/x65QAnSiRAFrMJO1mAKUDQn89mrbm32qQXNFkyFLRnKl4s88po
kxEMrFOyeGfx0IKas0AUoDlT52gVgcO4R7N3O5Yqsf5meXwTN4X7ziDJmo2DIYKw+XXd1n6a34gK
bZo2GeK84CGajqQj1+GxWRHsftRMvcEJtSifK3LDwe+12bxhIeusQyOnPjn/9be2vtRP2wn+DWY5
bJ7sotx4/Muvb6WkfkTTJMYzCSiqDxri6vPrtbGGejXDDv85oRcZR39zrd40wddXdfjYNllIlm24
b/ftcqk0uyTm4FyRlKQ2aPoanEhkv4LU4JTWvF+sNtV9jYbZtK8YEOjBTMKzuv/rD//mjuFteAiP
GOfwxBN89vaOKUpZKpwgzVmfUoPIBxNb7lEW6bT4TU20x9Vfv9ybIcP6cjw9grvTM6Tw3PVb+emy
mzMEFNwSANNbZNFzMKzmusYnISue9n/9UiyUv1xWi/WQZ4B2Nxd2XRp/fSnCYWyOSsZEpoI2D5v6
8hWK2DZBeiLy+tAS3s3kpq9gVvyLL73qZlwybLmyvI2XtOGfPiUiKvSMc9ecbE2k0x4ezLhBeGbY
76pk4YNqdCPaLdharf2bu+rt5bQYxDLEYBqLKoWR7NvSSOfM15plfeoisMxBQ45et7ssRzHZGX/3
HQs8fG++ZvYwsepfOFVRijGa+/Vr7pJ6Cit4xfuu0uZqG0Ff/9GbYOIOZkQBueW5Bn2ResWCZS+1
t2lOvFWBoshCUN3M70ynb33kMx602znfOA1q5SKp3HPYJsaWZJExQMZv+yiP1CmXhfnYePZ4aHTN
vh89G3Y5kpqtOfQ3WPviB3TBYy393AsbT9s1CUlG8qRrC8SJZ5XnsNPaZvjhAaf4Wg+d2kXkT1NA
LtYNt8PXYqi1vaXjIycgGZqYRbPIM0JxyBe3gCbdGO4ZXHm/dyEbvsfI4r5LKo80lqiStP0rZ6dj
7rmi2sfypOkAkfABZnwpRKywqX5ApkO0NmHx/gxOY1cNVnqyyyoi/af4sHKV7tRoTFuCNNqNEkO4
J53IPhAAHT/VQ//D6RGHwxfMmsAbs8UPARJsCrvP9p43Acygo+jt+RpMiHbMb3DMYmfUUsGptRaH
3sQJO8KA/xgKYpYMm+AY+rVl+9Rmg7H2+J1daYXV+6gBBLDoIZ5XLKBf3dGYEcg37bydq2i+JvDh
tmOMeGe5/YCyvBd3Lhkk96rS1Q+VWlPgppZXnjzHhOU7EwtzxxxfojNKBWryCHhrAGJKx4JN+N8X
C+hRFSBOaa4MgG9EVvcLVpaw31uwMfeDXT+kRWmeqtgmMkc2jBwwTBPlxh8rh65vtnhETe1sRN1y
heJseB/SePicqjIP8Sh56busn+0HgRznnRbFCmuTIL0mVt4WV7N2bpA8+lPizl6At1Yg+i1csVeg
uLZaXoCOaFclzMZTc/otw7pk0Bfv7A16kyj1do7WoEJ4aCKNm+tmkpM1nKpw/mYRvxVMiHr8PJ27
o1ZG01lhIPykRi2ZqM+L9BBr2hD5feL0B1K2PyIZyb9jH4PhiWt5n5oN3Xy0wzeNoyXMydD+Oetx
FWzGAKAl4qJa5YeZOKnNKprhrLo4u9xIgJ9zSoWI52S+YXQqAGtE1kVYFRvWZLUVhhFibLXiB6cV
V4x58mB2qu92U4U+vp4jdrniQVjx4yyyzs/cFM9Na6LqEJP+WSTuXpFbF/TRUF+RtqtztAK/jTJ9
b1Q44808Sw8TCqRtYpDRI7Rw5q6T7rhTQuuCEef8zdg73p4efH0wirq6LUlDfrCXsLhJmiS6TcJo
vkoR1G/bZhrO2E80vGGOskxwZ+ST+T1qvDZ4ceZuLRIpCc+b81oRVRRPz2aNSjeohszzE0I0r0Xc
p5gDyKTOP8VZmGufk7V3xg9xR4LtZs9J4+vaq8v0O0458aPhyhkfl9Js72FjWfiCyqbvb9wU1eyj
57RJ+LGt2c4L0lKSNDkpG8zRD7dSagg0Y+7sB6Jm9e94lBjoxunQLkje3WjaG4lLGJoZYQbbXQqz
UiNMI/dtt1fyOMWSd0U31dxOKLh13CcIHYCJdapNdrOmiK5DYEVV1w0DEWheWhnxcezy0A2IoeMn
KFNDIaDNCcM7NGVOoKZ6cK/wxi/4/qYyyXCS8BWUQZVNVXtFqo5knMFKLOW2qdzVzCxa1pWPA+b+
zC9Cw9H9UidqLDDpLHZbyTpqB5VTjfLKqumXXDde1Sy3Um/YYbFpLeHzMvN8XBd1Jp8MZqrWieP1
8qH0uMUiRrMt5fGF1Ok0SWh9IjKc7wYAkq7wJub9aYF1inbIDG0GDDh2TbKEC+LplnxB4C16R90X
RUPI3BDb9XLbl5Nrvy9st8pRV3qjR2gtbT3Lb0a3djEm16Hh8kjDZnouaVkXmwa5YXU2uqSNj7pH
GlkKxoGcWnu36FyheOuUide2OwBO5bXdj4a5ow1u3pschtLkqtHLWdqBhgCJzgZZa3kWnUn8A16P
FXJSrF2s8noA5nfUubjgHhFnoQco94kOM5ZnH1WUvi1dPZ02qoHib/tLzDy43AhMy9+R+7oxgW9M
sWn0o+SbtS3ppMrZY6wn+i6JI+IepJLZsEclNro+Iwa3urLyFfLjIdmUHz3Ewe1zQX9k2GiuXqtu
Q92VsluO/DLtOX4SJ7UlmyZJr8ATZMMXmDBlwuJH1hpTxFmFlXyWhY6E0DdJqAR4lnIqin5QfbT1
HQ4UfTmySMruPgpZMMGiULYfsJJFyYe6Nzr7RnXzwjeFp9QMP5ftXLJkhUORhPcNUxhy3Biw5tLx
Rw5VZGKha2pSEDE826UPpwL9IKmPsqlWciWt5gZm/zSk77XGix+diBgrLQH0k7teo/ZTlzXHqM3D
LhiaVWgJuuKLVXbhBzEr71STpxOMiag3bi7sj5Tlj00XJUc+XrkbS85AEKpH22eMe7ZlOOa7ZtDn
0Cepur/1humpUT3iBLyF+9BN3Wuth0Awypn7zKi7o4196EHHskDXqWZvAfcVIBKreMlJv0Oul26w
SDqAO5QZAKG0N2KIrU2Mhs1vwWmQruI5w7ZZVLXLNMs7AeUetoQ2oim2ccMGbjVlDDz1Pr+HW5Nv
XG1hKsnUN582jZfmp9iF2Evzp6muHcbm2dFbpH40sEkdCJgVaHpUvE2LMdxhjv4o5iJxfIQJJDlC
L2KUJ4HwT+18kozqzgaaX/BwMj+rkrsaYg6RYcQvun5Z1tZXI6rzvQltCPzvsPhdMZTHviSOrFrE
5LtmNWPOBLRYdumzxN1x30QWEyKgd5tqCYdAQBe4r9bxSSci5wMUNuECLHHrq1YvS6JR4tp5l46t
R5VgYqwb9EUEXtsDfLK0QX1YxrrFwtpXE3seXa45MAnpRB3Uj+IHTUD3CtC5+dEIOQz7OXhDXDPQ
vwiSTpPdkHRY2jhbtSAe4tD6mAljtnYOlHX3s2y9KL2hqZ5i+mLx5dRpdSklIOmxm9JyS8OvS7el
GDKGliwzygOgZPlQP5AslJ2iKDFI7qrCc2aOBnStvFKB8jDhmjXGCx+N/3zI+mjWNm1FurufqnY4
TVE/PkIIqm57i5mez6d37/uGCFyf2Vj2vizSatrMkTIeE8YkHxJyOE5xS/5Xj4DlGK8H+43EIXjU
m4lWQwtiekssAwSlJLHkTrfr2t7OauzDYCAA7Xs/zN5HSwBjCjB+9zoe+pm/R4PHK/1Wg/7tNwTu
Mn9Je/LEJkBJjSKwDpqZHIJpcnqxG9ohOsFf9fzaNNm3SK2im28kbTIEcqiHqzlp2y9YBrMHkU9h
6HvNsDwC3bDZUOo83TnV5JkwrjS984nyacaAuVN6bSGv1E4ojrsPPQf+Oxb0HFqXnqfvWuJbD/0w
1ptp0vN5141qTLYRBmMyDpnbBHLWweF4xUx4nkkA4yH14nHk+0V57xOsjIQinNP8bMyRtoXsOT2h
andwHCXigSGaFyDvK4M4s6Jd104IOMKo2qFkTd5nZf4kqkwe+ICWCiqOWI98tQ0AdgygG6NKhLNZ
2VU7zYjBdccdwZqcm/amPTAhR3RHFiXJCOoGVs+AGVYfP9gJTA+W43D8gB6nhyDXZPSls+K6Lotr
DQzYt7Hpw2s7b9x3TAz7HSAg64Axyi58c3Ta/ZxEJ5QEKT2mjGRNL0vbq0VPucU6o+NMpffaoYY9
+c6CH/vkclAhqI4orG88rEYBOcUuP+fJXD+BUB73cnC/GyUFJh9ncIctWG7cC0gdOFzhMz5I3E9o
XV2t2YgkekasY5+Ao8ebtkzEHq4bgTVKYF1sy+7a6PN2K6z669Bno7ubXCvbkN8jHmxOwRtVFPGB
M3m9LWfrGfc9FtuuOGN1jXbI5L07PTT09z1ngBNjTScASzfe9GMkCfciXDFEGUCwV+p8srqwu9FS
MCiu1sf7SmYGOcq1c7R0wnUL2VlbUST6Jnf7JsBdfLW6fah+uiZgQNcFfWXwVzM7h24a8ow0pfgM
o1FnqBnpx7wE99gnOeM3tzuEuL6oxghYNncmWhlq0Uju3KQIN4SjfWtNJw7SXPO261CMQqefD6Ud
5pvZHjiOgo/ZFqsGbz8Jc/w2j/IDzJzslHUMLiyErD5V1j0SDecHZ6zqQXGOvEk5eXRbOCxZuR1d
bbwPJQUyGLahfmd0eulczwVPl6/hpzsjOdOTBOGNaw3kzSHC9TViBG6T0tLeWxyv3L1Lak16IPQ2
JS3P7cMv1D4C1Iy3RP5sF/ewdIxPc9t0+yqp7R7wa8ahTIjsozvl5qa3ciKmy9C6h2QG2jLz8mNS
GZ+HUdX3YwxjrWhCdVvWzXiC/I/BpXXEObTnPgipEx5C3VVBWsE7BLBDSWeZ7mNjEzHambn2LkmN
j8wLjYMdzzQB9Ty2N6WXXw86a5jb9s4Z3TFvQtXFN5ayDkyhNj1WA0kMgWTufFxK1uu5pwoKSD/W
trmrppupdeYrnu3cN5X0rqYmtk9pmH3laJzeZRxDgklrjLtS9tzr7FCHqTTsHRFpFGXcJzENiCY7
FlA0t9gIk4fUq9UNsSl6fVD6jAHVdYovDLuQJDRNc0OolBnAzW4OedJoTzROWcSXfJWbGU52cA3m
67SsF8LgzVD8aEfZoyt08m0NCHmb08fadl6b2L7IWtNnyXEIlK5ZGbeyKhU3Y0wqfUZ+ad9mt0aW
t/e2bWYBk3GOitqMOIEB7bWXUJvp5dgd6lp9TzCCM31tOrvad2UCBcfJ6i+Lk0qiXxMOqAiRBfff
NCB3q6Mnix9bkHGbCD/VxS1hUtUpXPdavTG6sykb93pShryhrWjedfirQVUWjnFQcXguykg2QbXk
TsCpJoaeB8Vx3yfaOG0tCsAHOEPlu8EUyZMHMIkPtOg/YhoaVPYhx9VxqqMNjbrwQeq9flPZysBU
Rk14VYIl2bVJrUjBFKV9qkPdgTbsjftIakdkegLav6Zjy++sAkKTWKAcOXr/PNArX0+TijwNVe3z
Si4YN1Lsp5luPC30YjrfIRpgQ73PF+Z2zg4EVbPlC3jOpfdYR5kWZIX07uUi6q0YnYTwtiI/iLER
gWiybj82bXqMZNsEEU6gmUG7mK80xAOCOtqyHnF893eTcpCJ0X/mLThnjrTWB9Sd05PddeWODnCB
9xV2Cacop/5MuvZ86xLFoHwgVNbkex2g2Q3txsGHbJp/yZd87D7PM0851RHAZlHiQCOwvpLfiN+d
ntksVZBwYa86hb7EBKzq+vgE5MMgEyLBUQxXVzlgAlZMY1CwlNxoBNPDQPxMyyiMrkLbDTdEc9Xi
q07ajHMgy6HAzxbb1qNhsYMxASZ0lbTr2NNKD8WF3TdXAzf20D9OtmDoTGK2VIbZEIMh3J4M4M2U
AMOcKA2n8XoWsXgkbIs5aC0fW3baa73Nimd6JZQcdaQpeZv1oiGccAM6MKtq5P28t5N6OcO0MZ2B
m0uCQqz6XO7pwABftpfJY2twKJPOCMtXODDz1PK6ydwWt/Ec8v/MsFBLjbrRWsibrRlcq9xvK927
WQYnWTZlA1L5feT1EoIRTqzremx1+8tQmgas43GcQzI6kUGgQ9b7Ejesi+DQJ/6SvzU3OU3EGJMm
0cENF/x+NkyMkUGpg4oNEt4YZ4SkNmO5r1+Ozyzc4fQNME/W934YYr3+0GZ2Z+4u0gp3jNziOfG6
frmHTpvT1COcmyNmBm+/3S9D0cZnd4mW9Aw9Qjm3ptaD2C7MOKHDXs1GzD+kaGaOUCRyNSyGQHWd
6OjOyZAeGLU7NzmS/+V2Sa0w+bJUhUlLM1w4PA6z2ZFVVRmd4576VDOmd5dhcoa43Tg3MCJAc5o5
kEwD209FewJwCUBW1yNF9HZctFrfVQ6uhVsF/jI9Eqs5F+B/QMBsdY884wO0GT4LB85oerSitHRl
IBRoN8LfOf7tXdEb/Z7SlGYBmXS6QODhcmBgKoRw35cW6aU67YVhg2kDtNtYTlX6QyNKl0OQokI/
1kBQxW4ZdFsDtDSTTfxjQc23EEYRLa79gzC8tEqDaei4n4SI15FZVXGXmFrLr6EHK+Pe0nODc2lv
L1gM7VB2yVUe6016LiA+DZvSobT9xGKcGrfUQmlLhSyaO+LQxFMWm7bV+AWntZYzPNqFbRJxNObJ
qZmQhGsto9vztknQpdDYba0h9E2QOT+aThPq/Zh5JpcuV67OPxwyDbhZrFlaYD0sUVE8FU7IaaQO
I3S7ISXm+04QkYeeYHaJYgUkfDK62JG7NkxZpAT5UubdEC1VtWvC2gCJyx2dbuVklJavReRS36Zp
yueMuyqjsbiQ9lyeYDcLcLlOP0+AXkcrpo5jShbY3BoHtsDRu1oodbXtOviS1+XSyWbNPFiMu1iC
nSLbtmVAGhY2h8HZ9XZZNhT9rtEXPjXNDu8s2gHpgnyxQsSIW7Nr2zVEueIYl2mXmPZYMBxLy3Az
En4QB2NTU1ux8E1YG5Sk3yYd5bjUfMzcTh0yRPdkoYuKj1Q85P1uL1NR+XJZW3NqxYORDx7QPSga
zTEE0dkEc6ap5Urrclv5VVH3agei2TW2IEfG8mbsGlTR6TRoZ24uHLJDK6sj6clOey+REtZPXic0
bTM7NjbPfknrE0dNYz4zgxucXdq6dnnIjaHQ7+OMKO0NC6G1bJCyqvSmWWzLo60guvJ6kqW3Ib6r
DncLxT41LDl63hUHI8KCXT2bCG2if5yerN5IaO7iOH1UHixaHzcjdy1tmt4j3Gipum+ScNJ8I6TC
XzBY6jYquESkCWFT+u5hVs0oSisuN2S/Yt7gujYe1zxm61NV1xymjCWqv5tc6id6RJl5ADhazTsQ
M261MeC2m5uZhSHcrk8YS7TLof6Ql+ut0af5/PXycPYtXEXeeOvB/e4XEoz81ujG5VAqsYrgbYPG
YDFU2MoQhlrjLqdQBPXf0klkKIR2cJulXXoWKioHPzHNvtzEJNnOJ3s22uidqYdVc06RwICUndKh
p5caVynnyj4RhKFtynGh/2hXTrJNuXGdndN72RBElZae1QxL/Ojoov7hdKDGfuBWFQudZyOEpCGk
pLPTaIbpnBiKFMUn2Q488wli/xb2RbGGZkVVzmguWEw+3K1hKC5B7cg82xtLEe1HozWiTZcrAKl+
EWVNvrcIcp1PnNgZD6PyMcv0R0pvJzuxDcCptJSbVvPG0rlNd4x/6axrVm1jc0i9+WMzl6DU5oyh
OIOIlvXTMwWr15SRiIybAdEPcGzHLk7WAmZ718tkFcn3dWWEHxMntpq9p1muJmiUU2mzThchSQWS
ntg7b0riCtiMxx1h9H1i7qdcMc8CwzAMXUBoisZnqAstK/wsWfMeQU1pzmbU3fSwGF5iHUSc9+mR
44b3QcoKshxPcD1vIlfveV7TigDuYukAgqqEYzc6TWGR1zjEn9rGDceNJE2POKKXPeIyKp2KOE+3
VZKKByuxq+iaL8mq7ipJOLbfMkztP9bYIu2by4rpNEYmPqhWr9LdJPTECmZOFubiaxKc3l7rBi4c
NA4GvzKWYl2BgaUd8Pgu6dHgUh5rFcs0mAez777brQEMXrHjsfrYpHTuZ+qwD5lsXbnRy7z7XAtH
V1s1u0sJP62qR6MP4mmwqZS5yGD556hJtUPp9NwWgghlc6+JoapvR8n4gs5nP2l7vUwm751G5xOg
cBUN7pcc5V1+LafM/kaboZmvOq2XcgMtkzKDishS9xGV73IbGspU751oaHh8p0odZarZ6iovI325
b8GsqPc20qKBNgh3UnIMoazCYieYUBcIQdkkz+ayEDPCfpJnbCh6UiQkYej5ot10zPPr/ZgS63ew
ZLc2hPHd4O7bcIQGthzEKmrsb2HRRplP3lpcXbmtVZDcwTIllo2mryrBTTWRsaVvhMdAYTwjQZ1r
5VtuNc50581CbW3FTv+lLbCik2xMmgzilAYj9KcJeKzyfEHbnHq4JRRdPXRtruo7DhMzCm3RW+6V
kw+jDNLUKIpDHRbpZ/KV0Yf62eC2aw97YspxAEfvihv6T0Wz5aTXm6eIoSnN9jZl7PFaI1n6QPiP
O0e2PHRJVrJ1ocpwep7iogDzCVjqu0hmVgDNFkSjBC5FZf2ltYxe0gsYVX4dpVo9PbhI9qNNEg3c
Z6VbctF0wIHVkdZFXR80Mp/aILfgqD0sOjXNQc859RzU4mgfGTR1h3HU5zqQfVqmV6FaDb1BZKt5
QrqjRc+Ow+zziTOrVn6KsNh8dTQjbb7pM47LkpNUbDtYyBrCvGufmSWeCb+HnvzVU90Yfxq9qQmf
rDnk3ghpb3o/GLBMzQGLU6iORFMnG9KNsoUedswo4myiS8+uu4hCfkuGRKc/zPSzCPVbv9gDSVla
fwXwpylvQrQY9W4peiN7tJjzs9BnCOSB+cax3eVAeiThDn1E0fU9jhNbIaMPK9cOyrlhpJinxFqx
v8cR32txazZInphPkh1IKgXuqsQfzCxd7ohxY1utiFvpvhYrkglhVTQmaHaYQg3ntiYx59CisRPr
kCVZrohPMowbDGGgCiAdqXn2q5HjWegvWtXPnyorbxK6I6U1XhdNX8p7BSNHHkhdZW1uOKEDtCQE
bzkplYNW3NYgqR34/5Btk2PShZV3mwJldG6AAIYGoxYqFpumSC3Wp743tfnMmWEYtrqgJ/LogJfx
trSBCwT8eVrpaMyH0WrpFZITGDaboaf10tI5rewo3xZoKrT6nampXnjXWmViPycxiUJ32C68bFL+
jdjtjQpwPb5bBrW/hGAC2vatvteipm5t1U57UF22+dDL2esey1TW2dNECsS09wQT99sl5wp98nLC
0G9eVDT/krb0/6gJ/UVq+v+gQP3/UFuKp/4nudGqXf1FW3rs8qfut4cntJu/3SbPbfv82/zbddIM
z/mvGtWXn/OqOLXsP9BxypWoxSBS0u77L8UpvyWh8dtoFwUNBBRFr3pT6fyBftlzdAnOQ2elRfrz
qjeVCFgRy0ln5TMhSbWNf0VvyrDzVxGRaRg8xaBVWJpQEP2TQ1lqcNaSkq05Xszu4IzJI6+5a7ri
ykkYsUhz0f10mWmRiT4OnJjcrOm84LvYuSrdxzm/wwoQHzDhYlkXiEpGmmgoJbaydAcfZ8tZFssp
bKN19P4wVPmXsc1/yFoGqF7OuLRO0VTqG0WblODh9PuQGsfRkx+ZgyBZCad+awzVJw/fjidqL1j/
JY1oapOxxgo9RV+Lzk0OibMoBn/u5CvT+YqB8rnIPHDywOi3DUaEbaYzvBNS3PGBb0xZfkl04wAK
UN+kYUiBSD/Oj00oLZK6CBwffHOU/NfLvCyHNM9A4FBMMankHSTpDxdYD5FodAojq/mU18UXD+pt
KcJTzw7mM1s4zcrZsUdN26LPvupW6+2RxUZbJcr68raSzqDz0dCVUmUdVGn0wdPeTbV5SwRxtlVu
9WWc7Zs4Iq6g65Pvcei+x39EE0SfQILaTIySXv9YsBXcyiZkFk3afDCNbucbzPsGJ/0O3Del5/61
LaKCDrEkXL4ebmQlHotOI05v/KLs+WPXceWSzJ78uYi/jgseH3iYQWi09XbOkzroQnS1C0R/jG/b
osxvNW95XEa+J4OELN91MVkPw93Q17eZ3nRBSjY2NfDCgQoZKmU4gghXIM0a+hP+qbkhNLVw3E89
Tf4qH9QuVzYBAPCHQw0j+CQ/U9P5zsjuL1juCTxKvobdNNO7yOttNBja1psl5TqxPAQuGRGtJXln
64mf2kxsE2yCp7abaJGHcc/Z0Ox3AM2NgG7DdCLq6LqnkbtxMMdsslXZNDMp9UuyyQytUCTnshtQ
zM+B5g39lpKkex/OfDtlA28PRh7wTotxfq4zqCtleEpbXfejSe4BC7IvSCrMXEEVKvqb2aGtZMXc
msSiEQ66cLPbDAmcWmxHU2Br9Y7rcFaK8stSq5FJp72LG3ESMrunlXHr6Fz9uOlvC3EzR+TJNtmX
n1aw/0bw/UaCCz/dQ28uwXlYyBattzQXu9QrGQ1OtHfzmhZHZe3n1D5YSUatKfO/0aC+1R5fXs1k
rM7Ghl7+rfZYDYIjehxGewfgkW9H3h4y/V6ryk9Gyl6a3YBECPr/xd2ZLMeNZNv2V94PoAyAo51G
y14Uu5I4gZGiEj3gcDQO4Ovvcgbr3RTzmWR3cCevBiVLiVJEIByO4+fsvfaAQz0v+2+//6Sfpe2n
F2dTDZDO+ZTJn2SpDf0imktuekT/+mqsjbvAWrYuTZVi1ew1719EzWA+qa6ipr6yEHX9/i18Esa+
vwPI5WzpxkTArOJXxaYH27hG5ZQey2mCD1tfpVlw3nX1dvGqfZuUf7jc4SeFqHm9kOgXXs9kRvCZ
f329Rti9QpaZHhOqjM2gkIQsT6r8QkMY/AIeRLrb8QOixph0Kf1UeMH1IF/dTp2B1t+WAyO6hBjS
obmkhH+KW2tXj5cYup6iNjqMbnkmZHdTx91xfbMGrD5dRazmQqse0vCmGcXXZokiysLwHEHzS6FR
46X9ZYK+j91ob0fZz6CbI2RV1fNcEXsmhXO1dC15znbvodYZ9kXngN1FXJVl+qUT8UOdsmuWtlDo
mFcL9K/3FnbqW2EwWIDg+qMcHbpeXo8QVeXHKpXFpl3WJ7dj+4zcp3KJHrLVflq6nEWmohtMB7Rq
o+yiISyplWZwa38AXv4X6qn/z8w6CLH/dof8o6Da98PLW9v/n8cm55e/e3be/+JHBRUE/0KwSqcW
DwjsQeqP/1RQkID+5YPisrGqYNhBEP1/S6jQ+Rd3U4i03mWyTGn1UT9h8okxqMDkc1xgXqH7P/Lr
iF/vMPOK3FqwtwBSYUuJPuPNKgdIqqNL/2fkJCAG9q70JI9hdF84xn0AFeXLqenZdEu/eLvBnf2M
k0ub2K9pozxGIUzCy/AiznyOtdQsTXem47rqr7HygopgFjozzffLoeCxbwVBVUA7DEPP+RnSDBzv
qmwOqxcewjL5IWrRBTdpkHecu2snR9a39STH7C+ZYw+62aWVr0rJ6cuv6ysHCzdvOa1rTpmnPpjV
Ty1/52/f6f/jEfPrrseZ08ZxEGNwQNzFVbc/7UIhQgBGV1n0MyG6uOjOhtqrvDMUkL0Kz1YOtrne
rsDx8r8qO8nd5A+brmP29f92mfD6YYjOA8ZShOsDWuSnfX8tyCoO7CB/+zCcA3s1pIE4dlEQMxSG
NjHsPnLnKaJWk7PgIYwF0gASXJNQBay4J12v7YRybgjf6fiz31+jTw8nL3QDBNEBz2IHAxGsPPOc
/ptxIaz54qdmks+h3/oQpiQWHki5CQZ7gxmgM8FbTpbwPfCmAk7SbcYTedNJDOpt1oMg7mY8hWn9
/s155sX/dgV5c6BxQV85tOp4eH+2qiBJ7eska+WzVFmOfIu438i7dk8Dm340462YhMOVanReFmLu
Mvqg2XayXR3cpd2aWGeq9jCrKWtEngjO3Cz82ZvqKj6WIy0rSPk9QY9G/hjSXJPvXSE8xaUuESSQ
h0AoeFxZmJnbBm1RuRGL4g6LwD7TbxY+dh7azqudDtFO+j1dpCAcDbqd8ASwgDtkqLw8NB/TjEXT
V/BPtNwUvPPcasyaH6RP9NrcB00nD/GknOneE+06XCkF8B0sMLDwemshuZzPUo9F853GUuI9TTbq
anA2EZCcvybCl7j1fn/5f3WWmKUhQqyHWMs49flw935dGiJZmtSJZfXMsKNXJjvPDiWHjLagXSrG
TgNv/v0r/tqA4BVRqtquE5ndlm3t8yv2yiYFmKTW72LFJ+Fv9ciIp9kxijQJYsHU+YSLFWJlEWp3
HIjaosdpAFC/fxtmm/5l3RENAXzUHI2BXRPb8umTo0AeOysOaowDTT0A2Ma2Yf1su4z5/GVW9thP
FCl6+e3UR6ZrKTO/JYMrGlwqyCgMdUUoqJt2l0i1g3uG/FVEWoN2mCoOEQwTfBuQnS5ZRFgiCttL
crmBMY3M4cLObNZhO2VxJM6TohxYIuUE7vULFOdQLuCgmGNNx99/YmM//fsnjgTBFC56dpzlPLp4
1v36XZdBkmEJ68PHaTTy7/1phOVOq1m3Hq5R7yxz3oOa59NsMqVY5q1ZgTRLWowFIJb7hNBzftMl
+6FWZ7kkHozjW7f2NJ072rfgGVZYYNx1ia7Ns8JZIpJnEA2he/vD6v28d9j42+BJx0ivPZBz4afd
d85ylHlKWG+BpdgQoNyc9rDoPVXtxP4+hQ7+/lJ+euowBAfxxlJ2SffjO/r8uvDAUMtbInpLF56m
wYZ2fdV/y7zEJRJOF/mYf2k4H3JAy7KWr+QPH/vTF8nLA7YDpG0OVvDtwk9LN/UnXEgAit5oeIad
2Pqac8kLJQKooHbNySfMLad1wKIi4L8ve9tYlnqi1MAX/v5CfL6JbOMPw89sNm6uhvj0BQxEBhbo
2JIfZDc0vjq2Zrq/7C0wXKAklkjNfCu/f8l/fnhc0kBJ8euSGgwp8tdVnIVZgvfGVm9QiahfDosT
EA5yALUCdWJP8qUXPKuRqw7MKcCL/NzaZOkh4MtbW+rz378Z51ONxsQ5tj2e/zxUBYVi9OndEBCG
KUoOFnlXiufs2YyllGYOTCOm7DR+ocZ427xG6S43c+wK3pVPdPF4X5PhtUD6cVRzHxM6wRbY+a1y
7+opb/rX37/Nz3suyXM2u67nOyHVqfj8jB11Eikb0NzrTI+BRWCPSBA5JM2I9HFJKQGOWLplxx81
sILNL7kkWeD37+IfFwtPME1KgckazANChk/FGgDifsBK0742FYlY1ragLmNnnRZ7YM8VEJ3Klz4d
VflSF37DJqMkbXr/LLIKI8QBiSDea1oiXjTvcK2mS8ZoEhHOH97o5zWG81EEPBtxe/INY+j/dY3N
QjeSgHjx2uOLN9vb0MsKhe9KRCPqXjQ3ZlsMawNKaWFls9lFJY38ey3xO6P1q4p0W5MKulzWWdew
7zX4/ikwRkIJq7sAzehab+npmirCZRhqHgorNQjPgTzRFA6//0CfIKceoIp3JgHVH086x/nM5uxE
Q6x80biPRr5HDTJIFHX5cbBwWFLivNc7QAjM4DDJZlMKUVOa0kvJjq/DyhzKeGf2zW+1iOPKlyou
UPnkWBX4rW7RRGYn3cxP5Zkwj4IT8rC08JgdZAQTrd8uXFWu1B8+2qe9mI8GMt5zHUoKNKPsir9+
V8NcOgwJ2+VRpJOp6AbV8Qhm7JW3PwY7Kt0GbR12pqfQbcwqqq3W4cE1B3WVLvu1DpwhPeA0HPUj
e7nicuiwEHwhYlqpuprcinkUe7qS/FFPxgSf2gVv6W4H7lteMCfZg//ijOVwKerU41IMQ2hGiJgg
aP9sstgt+K/T9TEl459ieD9twxE3FXuQYRhw7LT/8UBw9OoFS9BZD1MdtlRRp4eAm9FKLpEAukAW
/3CLuJ8eveYlaSnZTCNgojAr+HQv20XLRivn8KEfHVYIyewGzMQdwvXxCum1GIG11YJqQf68cMGr
iQywFyAnpi7Waq6GW6SZUQITFkIYRROFy3SnmIZQKdfIyu+GuaGg//ja0k4bNCg5bw01BdWG+TpQ
jpkv4oNSRMZvPN3ZbW2g6X7JdPCpDAZzTv39kmNkxpr625mFD2+KZYoph67+P+sONs3eShHuP2TZ
EoBAJUdN0NXWdlLcQFf38NR2pCPhVIP0HRf0w1SXdxd2NTJXxX6UddYlYXaWd53UAFJxmLVz+gMz
hn2mgUMGuzLE4PLmFdWq7uoWtf+LXuGnffEmx57XXVQ0sS+3HbtsPx609qPpBtB6Akk0qO3auSJH
2Yl3TUOc6raYh1El2Jeibi3Adk/Km7fpTJuwJD8dFynCQYvs+eKA+Xz07gOkdB5UmtkZ9YiWETFo
wi6XpMP5kIXsX9sQmeq6cqxlKcrzuVyScdP1sggOEyQ2sfNra14fdNC6+dPokVG2E97gOlvgEHG7
0Jod+ngX5y5w+tSv0rPQFRACW1uvlwlCAvvoaCdzMXH3ETx5WZKE+bj4E5Ldx7i15/lhHmYxXFv9
0Fh3VNbh+OarIFCPa4iOCPhs2zpZ/zWeV5Q6SU5347C2Hrk5m7hshcuoSaFTiV4dPHnNG/E67TTv
WCpIJWjLM5/fluhwneJsSJrOj3Y8Lf0qOCaIY4Kb2AmtsjxOgXRJvf+ZRY3AubqdHREp73oV7cSS
XhFhkRkgTrStpvEk9oUxTvKsumrQBkDvKSYcQtMViWJpnh+s1mvz4M4flAKHV3hEqB1YK8jAN3Ja
DUa6YhQFXMhEX8NUyxJlQjN1igQvP2qTddcyF9EeG+wk8xGVlzWiGDtncWgLV5vgeOfcjJLTabwZ
FjJ1gi+GZcQvw+k3rTw3iZ0f6UMozADXrmMXkxtRBEoa+N1sWWQOkP8DsfL4AT3yvcmcH4gIMjlg
Ka4/S7zMTDXseFv4hMykXxYttQwZo8Otrw6QNi1Xnpf4laLpS1AIP4833SkLOFT4Q8onckYY11xC
b+25UhZtWwdTZs0S9y8tkSgSjTA6mTQzgEtFlOx1wUZALEGOWRSTnnDNW1omq7LdvZ1mS97tbImT
Jto1gEV9RgIprhhGRUUVx48j8tluq6gWubJuNOY8QbZOgPReE5mEtLPadF1sSlkvw8pLAyUzwZSH
jwhiUWGH+U+QwwdG94PiRBaqwS+uDYcAXP+keGOtOn3UbPBXKNldEfI/niW9gStWmUMp1mDH5ntx
iO52/X/jBXH4QTCIBb0kC7oEX4XVkGDp/SSKIKYzo/KcEykjMQSX3TaPMn+0tiz5sRuf0JmMecP1
srK1PWZQqZz5OiqY0GGlRl9IfGHAyuIVBH9EiJk1mwUWKBj708UJ1F0RPcrvTRMZGjmP2KjTvAfk
vLzs9uPzKCVE90rDLeP3fKgJwT1Z8Eksth6YWP55GWYO1+Jj9SRrH/NPhoVlPpzRgvJLd0qz+OgF
xP5qiOknZbKwc2Xdf1xq6/Tj/7nIp5+jnkbGHbqSCLitg75neoWLK3N1JGhq4UN/pD2krkhz+54y
NW1hs5xwW+06DSw16lNSRs/JC0dQjl0jIwThS4yAkas0uXVlqFuSkygZq7FIkC+VoDl4LKW1Dyx7
e4pk+AAStpI7iH3t9JkyZpBLt5VQGLVztoA+56/Zp6/2tDyCpKy4PjBy+Rs44N8DQeZTXPMH/uiD
agiSzg6zxxW2NGNPPqnBrcvTQlrRMPIu+ZDmX3Fy1fM6JO4IVlc/ZOatny6ohaKG/2gr0XrhHjh9
Uxbnq+uHszym5txn73U+oqW5iovUnA96zfebT6CnXx0o9iyf3udkz4dnDsRy/SCite5kyIvelBoy
b9XYpgKqV99cpmYM0kw/jhXBlfkBQwD/btYJJxW425bQQbB2Wit50cdDePy45DGOSt7ODMGPf4Qn
gAk5KSRjPLCbDvpa+5HKDYoOKnVraGA79qSsE45dZC3nqqEik+Uc+qg535yY5rjWze088nzl98pl
DIroUFIsojwVcV8R7zB4rV3X2yr2Kia3SU8CwjnAlJGfz4iw4heKRr+6gYrL/59iyfBPmLz5jl5+
dTORnkbzVKuCV0f41E5PQZPMHBkSfFSsDJQIJvppFp3LDoMBtRqjfYXKmR+ZrSaJ+3Ng+2qdv9vB
XLDffNA+P9rJxUACI0BVpIWt/LF4vSfEGTxNLsdRvGNvP9z/faLLBDQpdnI9PHZCZzo4G04ffcYt
zCUScl5LPlGZatx1wWqbIIIBETR/BjPFrBpOdWaJn7oMUV9qroAzQtElOw0TIb8gn+3MMTanYUD8
Z7USoBF7LvPuDa1drGjXQkIKAG8KgoLNd/LHnnV1akavpAERwIOvHhbZ+UdE23o6oCa0Lzlbd1Ae
6SokTkmLsK7pMcF8BJLH2fEDCDt4OoelkZbRYKC+QbLwzOsXdhpygMn5AYgLItC0VF2g2vTiC8SU
/HW1VHzK75ryLLEudNIrld/EgpAGTBLv/N+wTEQwfCW9vcYlMifAh7JDoKUPL4wWL8yuTUiznCA9
cGYc8nkYGqwoZHAC2g/BKTSv9hOz3JSLtNfdna4kqFP6NSK3se9c6NWvTWTvOmrrXlFMc0hfJWSc
Z/ZbWhmWljBBjoVHXBjLSIKa6NDkoVFEXYbohF+Y77RaPgegQzrn9RTrFwQdufDgCtp+sP7CMF/M
yZ4nGmzMTV/RJbK2GOhDRQ8bqvTwYKNrTcHW+ovI5jsdUtt0b/GUT537vU8iWrhH2DJTHYPGgDL8
tHooR9vNyNNhpinqgAGrNiEIxdEZWeU12VNwctrFCo30gsnUvPv4JKfvspMFbZSt7wuTppW8bzcf
9N0YvSarjurf3Lx5X5ufaN57XEnhmt8DSmbxE0u6mB9MBF3cek+HczA/X5lMirOUajG5WYcFpxdu
+dDclXFt/uRjyVJTshPFuIv4o1PXyGynFhS4ecEDunFcZUe3YxamGsC9Tej1s7esCSk0umvMXZ5a
qxmb9EaqhbKJsgxq92qzvj2bLt0Np3vzzkv8xdwUpxdCt8MjrWOpWPenE1uTF2tYQhfCAfG1PG1Y
5Wkgg8LVtGwAVJhhTa8ChWYY7Y3Bu2RdAE0Shr7kMw+aKd50kbupiavKvJnXIATCvK3x/Yaz2pLn
yAaeprnJJYkd3JKNns2aDJOVQANkJT2CeKJRK+7Gw+mC0C0xm14ZBabE8vBDFJeZK8gL+8OA4NOB
nn6qASQiK2BzCyAyfjrQo/emOC2le5+BuuZdh9jvuBs0Ss6bzvLMHVQRD8lVmE45kn843f16tjMv
j/Yt8G20aw6v/+lgi1mltXQf0tI/bY0FszLeBecA0id//1Kf2kzcTWDioAz5tPb5/8Ac6/82l9NR
iTCeUvI/awT/R9tuO5l43hcC6s3qjoPMfKljXvANt56C5LD92Bx//15+bSH4ts36MeFHEYkignX+
qZMLV9RlzFWk9+gM2cZylCRs0X2P62e/tpTOzR8aN/98QTeOjcgQXSBDmM9ynTJTtlPhCb3roMkG
z2nJE/88JETEjH/e7+zff8DP+iA+ITMuGI8OWD6Hpu2nrvlcFV7aDBWHrNOOQWTse0R0IBbfP8xe
H02HQiar+jpqsRTIURqznwvF1mD1q8cz7Q/v6NeVzjU3kaAxD68wRuNCQ/vX73+JbUuHi+juqtNN
panruMfnsUzY1/NoyvkKMu89dxV54Mo76KzMvJGCCLhx3U4dJ/sDZJyW3AMU22ScsNV33MjcH4lz
k8PTFN1Wn7q+8rTN/uFD/JqfxNmE0XvMLAJyMGKFf4i8GhtpeTHL+IdduDyXT9fLDUpTAygCRzkn
6Ghq6i04EuWGm1BVjPo2FTUGTmHRzOFjoW1W9x/e12n2/99dGpSnIAJZY/SnzLwk+ryR2DYD0zDP
+qNaXTvr964/myHRiGJtbP/q14Y5w7btU5p5MVikleMJ1ju08PUljwc0HykCR0mr4cr1OOzat5in
0rQ9MyJDv71JgNA584KYkS7ud4im8Iv2qnC9ptvX1bjiFkGVCrF0h3GC3s6VwI8lgluYSebWKgOq
X/EF5xFe2GvC4qcYjcY4BTlMEbtAG3BGZRvm9a6yCsnt9/FEDC3+Gt6F03OMkjBidwImwH1zqm3L
96ups5o0jC1nEfPc0XgLqKBalOHVTeOOXG6e6cEY3oi+MtWDdbrliPfgII9zN3JW2CH9UANVa3oV
N/kukGEF3eQ/Z+yOfRr3+OnJ+f7IZuStub74Zc1TI+wm0Z1TzJaBu5dRy0vWJWXsdGEzRgSwWs11
TwFPA7kqqkdBnQU6BAl97MnzIrAtc/qEkkV/74P9HeulFziWMBjS5+PIH9LW3hTZELUJoTFtqsF3
dQK5insbd7EM9T7tAs/vHvyFbKb2gQa3mbNQdNhucNMOPV3rh1zS3kx3rHOmPIdMdY6Dut+hyvlr
4azTYzYMZu0+O/68DNENyZmJ/NrEcVG6+6LpLWhQ0qZAHwAaZow49k278N3u9OyuatnYFkfhiWAX
2/HRp2Jt0lclpt9+3TAl0DnHtzhSCBbyzO6Pnl0N+jWwawyau4Q8+YYAxpDEsG8NR31r3ESnWfhH
zdcxpkiDqwjuDxVukxHsPFK2vT/Y6bSawgR7vtnlTkujei8/mpDcUkq4mEGl3OCnCmqARX3ahrwN
6G7uRuOWjB/YNdroXpLIQVpU7kNyz9JU3/tL7he7JdfJER+4OMttsZ7Xap7OODq3d6EKMPfHfnaD
yLsCVulN6iFhUZ95qd/2G+6+7LVQsvqW2jli49HG15JkyjtwuqKHgVv1MpL2c1tyOzZaBlcQLuUu
9DLwWZ1tqUMRzt6+aOHTrUU12HseFsOeaAeBeK8P6h+ZHO/JIZaXyrPSy3rqUdr29DyZD6ZnUzvG
uyzW0ddQZh3jFpm/5X2XQNKS8DK8hqjIJO4uotWtD/jQkGdAR/L4p6MF3jiYjYPmnzyPOAC8QoQc
j2AUk7cuLitCw51qhT1X+IessNt7CdBzxfaBcBmaV5s+6nmNXgB6+5wdx/pBR26+t93BviAMLss3
LZGbVx59oYMa+uZnX4TJV7pVpCVlg4jfHGYLFNCOdO7gM2T5QS4NyJu+Hu76yeOEy1aw65d5vBC9
WsqNX+tom4RxkkXfcgz5yzlTzPFH72Jp3bejHKir8zpbkLX70c9o8MN6Z2EigwCETmjnOUPxdZ4A
UfiIaC79fnC6LXrJ9sUuenkFkcy+7APHrNDEN+KGdALLQ/10bYfldE671bpA6pu5u4jd783RWsCU
wOKOlh8h23cNUeRnZ1kzgCFnfen7AgpMnEj0auvas3KzSpJs77SEAMhVl/MF2J0u3eDnzG8WJ2Qj
poZHpSkqcQH6rJIXau4UXIDRvfRJCdvQWnwCjvDDHpPkxnO4faZ+JKIs7NBzpzOcoJ2/tGLvhUOD
hchT3xc5UwQQzjOkPYkgiJPKbZinRM0g7fdekIyQ1UWKyrHlZLoBFwgBAkbD156ItRJR65A+dtnS
fVMz6TsbOIfzNnEIT9oUvD+kEASHltx4c7ZiL4j0bYyDu9o261S8FOS2YdO266emzbuNlJPzNaZr
fS5dYCqjspML3EDeSx8F81VBgxnaCx0+XjQBLzBaeJzTMb0KIqsFTO2U8YuyqD53EQVBsfGLvrsN
dABA0u2CAKPBGp4N2MxvGZ8iutKZenTbRh6ncYb7I6fgRYnkUXMwe1y7eo2OWKWWTdHV6U8IRf4x
G0I8T9Qdy/2gYuxWyusYEZZkRtnZNJ0HcSmPHYUPBI+wjx9jgt9fSTsUD8Qtta/TOq0/Rxb4juRS
F6dzIY6kWri7bu6GewoaC6xFM11Zqi+fV7ttjqJyEgbm9C9vssX2eJbN7EjAvyIaEH4ZnOF4Sbay
b4pj6Y/qkZG74P1P7oVjN+JQBKL/TiOouwVKrM6cpYrv61qtl2Q34BoM2XI5d9X5TePZpNaOnr6F
M6ceSMryfogShMrG7RYoMcB59oj19BdHDOMlJBp9nutZtDQKouYIxsnbcR5D0sc5Oz5fQatfJWxv
X1c3yh4jzurfuzUaHnjgp2fcbOH16lgDo+UgP4C39a8YqTpwOOsYHty6AE6zkQgc1tRqb0t6vrdE
EEl4ArKyD0oX3Xc5jB4EPn9dr1TsjZfMj0uOozXAV7HGoAPSet6LsIzOHIZMJDms3pdoSgWtYGW9
WYmLNOBq8eGNQkqtZ6rnXTjSQ42uSl9M4bC3W5x+A5JnmVxpwn8h5znVjeUtzVM1qBf+TmpMJM5T
X1PBFJhDbua4QBXjSye/iFvpPo9WMoICy7R9jQZvfMzdaeqOmVsJD9ONE16CMVXRIbbrJr6os0ji
K+0Bn0wMWHdRDIgGGT2xkptaJM1NazFgvlysLuRaB7Ye1FUXT0wWHLz/+rzxuvqLmD3ra9jEWEyC
WWXtPouluivSfKr3zBiX7LLOyzbfWarxEaokiWMdw6nv17slatSYHU3pYe9iMCVVS+iYbDUm7pJD
oKq2TkjlApByTKZrjudFvxWjkz7ocG2Re9tVcIWKInF22qFEvBw4+Q1PJCGuWFY3lpKDT6q0nTbo
/c6mIQAa7852UzysYklcTCJzZ8fjhctmZ59HHi3oY1ctjdplU++P97GVlgXSuBQNOly3BCwgEKx4
BlaHnG3jZl71FQy7tR51wDFma2Obtq90XMwNyC0ax9dhxXa6Q7ew7lpaKReFO5Aj5oTlhYm67osv
1WIF8Sq4/I091/iG3Zoo9M0iXb/+MgxeEZHxFRRB5dLR7VvuB4IPu+3oLC75Fc5YZVdlxjhwUzf0
FbfrYOBzAPOZNIRjUZ41OazOfcpk6rrM6cvtijmfAUt7TrTDmpaF9GAK5ZyXKbiPjRz9cNm4mnFr
ADTkBpLiHAKMgNaxCT1oNduFJtGTIy31NsWUJkLJxT22LYbsfTpl7uhuKeEyopcYBqMRBTWcBXeL
5ZHztO1GeCnVlp104AdaG4xv/oNNqIsC6IiV3Php58zxvqwJWM320iWtzL92rCkYH5ke1slZ0UXe
SzpNz+uapY9pJp/TWPoFaGVd32vEBHtCT9XR5uFhs0kEinlLuF5WkKdulMAYMGVAEWUnV6geqGfk
pq79+l41VbCDq7psxij32F+nof4xpMkKZI9gkC6dk2tGWhHkpLkHGLDysPFuYRqK+xBln9rlE80F
1gMLZoNQVb85rSy/yq4BA92HIQgh8qHux64fsNnN6ZSc06ZMw41FwAFsrKLbuQ1k0pIcvfumtJ19
PGTtZZn41rVbzt6lK5mStWnPtDTmWLSDPzy9NCOem3V2MVLgGqng0cVT1++lE7Q3CHv1cC4VQYJx
r+1525V4yLygx3AcO3WCXB2l8ngOQDTFOUVX9X4FF/6WMGjtjgUDnZ3ipoRRtpTqhqc8D/88KKsd
ANfqjbeQ3PHUAQYZxsF2bGT2VAA3eabVMx9QicRHSED1IZRhcWsVoIYnMn2+2U39WBVINFMOboeQ
pLnvrXbhQ/sYer7Dn1AXoysgkiZqLqJtTjfuAroKHzq1aanm87TF+Sy+FBxLLibt5D8Aw4TPZZI6
30pH6CtMeUzEZdeek9y1PNHtdUuzp81yI4A4XAcJYO+SUbI2i9D74ZU1DZ8FTztP7dntX1sshvm+
CnImb3Qv2+C88Zu83fYqnweGG2tLdyrUBZYv0lSbTWDlhX9dyd59JY99gBZd8R4AWoYZfB3+3XeQ
WrrJFumf18HohjvjDq+ADBvULOjm4d+SUxtgYimE/cyDV+NXtiI9nVlDGewGCfUg73z30QyqD846
lbA7jI3Z9+fidZwiyeOBkyckdBSR+MB9ccWsSF3KBRXDRqWUNFczvLvX0h3mfNvT15o2+VTNP4YB
7MORm5Jz2ihpm71NjEmmDSOgad8Uk7igK5qi0cnnlWIePfdPzK5TcqjDbLj0Fs5vG4tyZNiR+Wr5
e6urkWIBo/GfyBWrvodymrdlLyDn2tBDb0YdOveMcwDXMIPkYgWDzqojKLrhgt2v0XvgcliyuxmW
CDmmvdXeiEw71nZMDL5nqW1f7pWcEH4igWARke9WZ4VXTocUjUAX1+W2KCnS1N4cY8FZ4w5yqalF
k6zfmp5c5C9u6+h+x6kiMdSyOGhXuVXOmFbL0bIhsXlfglHgeiqdLhcvFXpuC/C8Fc1FcmBCAz7p
uszaoI23nLZnT27GNat7mBU8cH0oLAxMIjKEENl5y66Z4JyVl0uU0NLZ9uOM9fUWU6EI4LqhvovH
gxpll39L09Jr0x3gREXfHvuHaMBPzvjWB1B6ZdCcj9lo1X/Bzpknf58huCEbyidvugQKCPBsOkqU
ORBd1OJZdnFbjLLke/As9DljgcWApvOE+pCP/7O24hDWq+yLZtnFMpv9b77y3ez+1B20pOlwD1Vs
enEuzl15Gcd4Q5jxsY/Tv+A+XMO31EvsOTgixFy53zqnj/Pvo9QZbs8m0stqcbJNCh3wiGA7Hp4I
kRJddDVQUM43UBzsxdsS5jd25XFlnMK3xSMPitSriMZmqnd+NYxLcylGPh6wr5axfr9FZQEr9V4M
vsyDfYCCPBcX9gi1A8KZyAdqHM4OaXeQkihcF11YuyuRvVy7qIco3WXMjrnEOUVU5B3zIayXRdL2
OyHW0PCMlfb2aTOTBbWXGolHTO+gaaOrldIPboNVEZK+GeCyyHHjeF3s7cNlFd6RQVP9JKOxerSQ
cwwb9x0X543cO3vkDfWb/Y6XQ5SYqXLfBj3BNpNCGDFvVgO3w6EyLu/ix4s4T6dbH9n6GY3H/Kq1
E7Et3WC8LpxlAVokatRBU8zkUVoVPMUZX15HCRduiK0ACj2Tctsc1WAjm5sjqRs001P5JskjKNla
DSQ94Dk67gaxLndwJ0ALEiZa7alAOSEmhfRBtwbeUO/gUs+v1goGSxI7oDvnLirz0t9p0o1+KBK6
FbmVIJztZoWqsLEVSQl7ygnQG+CZoXyk1mw6LlTU5DesZZYeMAZNiXWoRydCDeKCJdsmttfCZ1zs
/gxWYvgdFK1HwzIkUrvd0lDMfU6o4dLf1HjwoaTb/jh8Y9auIHQpSCXZFhFBN1EgOS5CFppbNykn
73rjddTh1zMTnhlGdhnuwxJSKd7FFo/J6KN5RcwlYW7gHh0JI2r8mBmIAaEiJ+WLCefU2gjEXGed
rLpiO9Iwe12ZkLM2gKyOFrGaY7bKQ+DI+Xbhy955cRLF+4Jh/k+yZigKykKmVxbbcP/M4VJnX8Oi
VqbqEm5+RgUTXCgv9PNXtkixHMXkFXetFsk1urz0LVUOVz7S64w+KhnpjKwr2QfS4G8jA8LFgw8T
V77zcXVYt+ymIZ5QUL3xnUP7MNxBudfnDk2LfKcRY/xbCw/jml/2EFW8okAPp/x7ol7aw+A29rcA
9CJmbIRvmapWrDP9umyQpS83mPhc0LZjP6G1rxqcK3E+xdN5GijkUH2zoj9ME43X9J04rBWn4a1s
wsU9MJJgsGcDrex3KaAdtl4LI1K+GWSIng2if0dR0Cz9tRghH6euM0U7208lvC8UBQ96DgdkrkMD
2YPxc/jsqQzAYU0B/oWYPCrePvIwjlJTL/kmKJMY/UPZ5TBzgEAh9aFdcrvWdAA2ayBhOZcTiq6d
sGs4z+/I59RHv4VOARD0JORfus+avYtZfasHf/kesltMl/PQKLmruim6630FZ3qwfN9QcXO6QLXb
XosqcS+jrCrD15jQBvIinSS+xCjtvmLALy9mS/a3iMNwnueR+4JYeSTgrw/xqANZhJJNXDEE1vGd
nl0p+LL7Mcv/i7kza25bu/L9V+m67ziFeajq2w8ESXDQLFmy/IKSbBnzPOPT3x/s04kIMmSfk364
SU4qtmNt7Hmvtf6DGXP+lkq8D6VJZ7vWO+1ZcP28vyFzBb0b5EAyLNAukF4DixI7ylJSeZMBaRBX
RqcNBAUW+l6LwhW1ZJVIof8UaX2J2AsK13bL+3zpK8hGTeOm33ZKRxpakTP3Bv8F5WtBWd9btE38
qlRJ9rWss2yB0AS5RyB8IHO8liUfl6+e0Ikeb6tesAVeHtdlA+q6Iu/yLfUaYVtiWhMvyyAybuum
zna1BluaiDy6Ii9gbNA1Mp/JGKOpjg2x/p7LIyYOqlg9tOUgb6Mqq2U7bM1ueq2JCViNlBSPUVXm
plL8VMe+Q+DhlARW76Sa3MYP0DODZUlya1my1HF2UbRmxfNF2qdD5gNG66Svvjv0Xy23lhZ51Ygw
WrRolZix+xMcq4hzi1p/wUakcCTVld4zIM9fRf4KAn89AwcX5ytkOPO6p6rs5JO6fW82byBi67u8
maTvzRpjKjAp453loV7MalATh/sAEcTGrBRkx0BD8LevukIuX0KSHUuzJ1DBWzQdMVqWsmfBjNVH
bFvVxFbJ6m/zPJXQAQLaFynK96Eh+49+Wk4+qHzngoqSdknRFXrhVyJatPceSrXKVO22Dv2CU77C
cBEwTPnbSJhTHRUnag1UuLJbdQC7MaDQBIlKRu1U7GvcHRo/CcctyOGh/uIGfad911I1izZhZia1
artqKdbC0mw1tSs5vCLgE0aSUJAPLSnQkQOpC2nk2WiKQ2AjyVmK/RbrFbKYC13utbWKcLb5TU/T
mkOlyKO4RzTL0HxRW/LOozC+FAbd80BQqIB6wL/yjAfGM0C+ZdOAm1Y1sId+nn2IhTAY1ZIqKMiw
VZV3OLIBCgk8VC6XuedKFDf+9Kb1Qm8Ui/tWMWtCmEDp9bJ8zszObcMllT+TuA8uHyImN2GIx1y2
rDrUX6SVmCtNVbxjG99Kw4KfkgeD3WUqTzK0I31Ohg0qglpoobw2TD1RdU+0Ygftj9YoXhrBG2Vt
EWCuw58Bvjb0fi/UFQHzHocbN9btHvUUo12fL88dVn+pGhoUYKEOIT9DkY6azGHpM9AGuHleYPxA
/3Ui9yW/K/oIq0yW5OggVfGFauthsXVqEX4uxcqJOoUTx1z4iOScWYsA4T+S3y1iYjJV1hUtLam5
IoeqNqCbWrEXwPIHIUXBv9Rl3kZTtVsRNUXTJUky56wtAqqilnuhvfHR2qMkM1LB07/llZY294Ng
NuoFhYbDIf7dniZS8p7+pev6rLps9H1OMk9sbv4sFvUeThwLMQODgvtRFXhvf2VKNRESqWSa9I/R
FVVpDpxQyHjhHRyEN78BPMAJBzatEcUgCP50HD/f4ITE+FTfZfGIMD/AKsDcV+F+zNYQ7/k+KDkf
NwaG6ZFms8kN5ZteAi24BFY4boqpY6HqxPLTSpqBQvDMSYYGz+bNb9BWq4Ejp+Iuo3H3J6XuL+k5
/BvKVwcKWv9SZ+v/R30sxvRfW68uPuLg+8ehigO/evttvGr8gUkd0BVLR5VEBE3y3yIOgmn9AS8R
/QTKihZ5Nf7kTx0sxBomDif4C1lhT6Kr808dB+0PE1wLHooW5A7LMv+KDNZsGyK4xg9AGIBDjp8l
GrNV2sjkoMjqVZCt/K3pm8sgLdEnHC+cLofHG4CpqRnw0ygEqPAxpYmy8glLNIwg6OVxqJxGEPZZ
La7RaHWVH0rv38VqdMFbc0Yl/rM1Dhd8SU04mL8IMp9ai+iS5IL9c8zSuPEoa9lB0X0NYHtNu9Cy
SzVf9Qg2LdRBWpZULcJW+Ca5yWNqBNf56G97hHV1P1q7XvUuWtYTmdnnT+vj7vc5cOA2Ow3sp+Ph
94jwxAbUxOBLxmzPSgQscg/DDoGaHnF3SbOVHOu6XJRIOMcAj6XiqcCZQPOEhzwih4Cq9QSE6O/U
0LoS5X4bCT4y4losU9HJsF/okwuT9kuUZ/6NrDFomSIqEaY2zeqncQTLk42RjjUDCBYkqophITXl
ug3JOKFVtiNF/VXtsWxAfdseQxxQfLVeKAXkCyXZlD7hoig0ryS9vnVp+jh66SbDrW1hYEywOj+c
h1i13zOO8QsrmJ2GztEEA/r0pYJmKJCNGU1SXIlDfFqtAizdFgped1FmGRsI5NjKlSk2PJ24PN/4
NFVHw6SLgMXgj3IKTx/3qXGxMXMCgbxyYmR38N9gHwmv55uYb1PQWNQxpvWMLzHXyqwJxFgC1VfC
yklEc98M1SbQIkfK9AuX8hyFBiqJdiDr8RAAaXjkwqyDLhrCdAIlWeWHl5r5dRUFwSpTYoAHiQGI
wAxRFx1ibzm9E+GHlA/ne6pzsB2M5vQJvD9Ejj+gLfz7cDS1BABIHAmlE6kW5jRB2K3QY27fyZAN
6zrJSpTE6m54ARohLFrBlV49mBwghbGdE7Uo9224k8FHm8dRjt5uZlIKU/rtOGDgKWn8qLUOQe5b
X7rX2HXe5NTprrXUsBwJWMAYjvkSdd4FfI5wQV1VcqRGv21yoXEUzxOXnWfctlG27sPR/ZJlBEJ1
6F1Zoqxs+IwrQSzbFWre2tqVeu9JrUXV7nHLsTuVVAR1xFszl42VGoRAgyNyCR0B3QIDuCtALfGq
M7JtDc2VApq40HXDs8mQCy9CJ0Rr0fLSFfIb72pCtVfS8WRxRWGlk/OSO3mltLV1hU31hY2lHALo
WHFMB3hXS1MNCNIcW4fTkSWNiTZ6VTpx4forgB2RjdKCb3M0PBicWmkXPNS+BbmyN/t0med+4xiA
qLcwJ8QPUL/PTUM5GvA6HCRWtq1SL3UIjAEfeaaABr93XRENeKXHgUyXhZe+5A/z0oPfi1HfN+T5
hwUI0w2XiLb08AxYeKL58/yyO7XBNGTwkJGgx+SWD7s5eGKvjRVa+Z5cCV/gf9TX3lg94Rzwcb6h
+bn/azy5uhW0GXjnK7MztSOHV+KvXjq5GFNrLEZ8JnG6Qe6ICBhN1qarV20Vv4asgwsxxqk+6rJC
nRKwqXGkBiAqWSnldV46VZBFH1QVrtEAlF5dTGwutDS/7umkCiEb32XOVeWoJdhTGuAqN3dAMd5p
DamqnKjcmyBko4rXZv7jLw+qDo5yQs8CE7Z+qal8OoGpd7pkcEXKmHVAtIRmuoSXdEBle+nm0rUa
SVAxkgudPDGcNEoAQ2iBSMv8lUGdIIz7gCA+8ZRoaenhldoBV5rQmBdaOnUsI2DBxIEQhkquzB4L
cCTJQkRF6cBo/fCG6E0xutGxtMZurdJbal2/7bDqBZ+b2lUSfT8/uic7Sl6Al5QhEw7PliyZ79Yo
ASg4pVItEurLOsZgVdFf6OWJRaMjfmYCjIV3Q3uHW9BqYp2MbYpMxyi3a3lMn4MyBggAzEqPpScc
NSz7fMek+c3NOp1UdrizEeyAND31/PO6kQr4S6VQOHJtaS8oHtsyzop+YHH6DvHDMPT+UlD0fKvD
cFmZchm+mlW+6mo9W2t6N26pUuoXYPenJxu2EqoosnH8eqWUlJup5zPZrrgGxwT91BzegDCXPcat
xtgLK1Vs7rQpN9vV5qVEwMlpsMgDydok1ojK7sGYGK4SolaCsqHWhQ81Xkduguy/nt4M6HjjreAt
z0/C0eqaFB9UXsDkAZCzM2fTHmJXEvmk8hxMY2w/E65g2kO1TC88bY6mmmY44A0EGTQQ7fMjQhxV
AV11M3GABFAlBsNZP2EnF1YXVvGp7mgWL1ECcWZQnL1EvbSNA2oeiZNk6qOq5Uup0+5AFF9YJae6
g3qyDBsClWxiy8NZksYohtyiJE4YRtA9NRCJgaBdQKkfLQVF0shG8Q8IenRkZsFhbYZt3tdj4oDO
XGlydpWI1lU7FCuZACpV0/fzK+FSc7M+oe/RuTzuE6foBoCA5S3qQgtXxNMNA7oyq17/RnOECwTf
Cq/eeQYq9TMRMmhLczmym6blgFJzfCBtcWAC6KouHDbT13+OEnhbTNKr5BV535LTnC0MhMz9roSz
6eB7seglPM/GAjdZ6P4aTIhh0wwk9RHnP9/Jo9f0rNXZbm50/N2HLE0cwB52How4GgBeAdgeJfrq
fFNHS5LDVMG4idCBxwWyV4dLctCBh0qUd5x4tHZykb0gl3qhN0crZGqCvctFBJ9Tmq96Tw+b2B2p
L3h4SazVugU0hqHZupMG8NreHl75+T4dpRKmG+JTi8bsXehZftqXmAQ4Xpa7KzQC2tscxOwySdu3
SgNvtSoNMJ1qZmpLA/M7jZis0aPXtpJvYj3fgLbuHdeo3tpEvvYKyA6lofSb0Ag+zn/p0bnDh6oS
gnXkb6dsznx5VRJ4kLYpnEgIn424v4YPfQPF+P7fa2a2nqIGPUu9AR6pV4W4BHBjezE2wS4GNhcO
0qOVO+vQbDllcQkKGH9AJ8A9FPrpCj2j27jRn+ukvzTL0ywe7M2prenBilQw8qi/ruRP74DOECdg
YgWMS8kmLQM8UQErlhH0XFO7Fs14K0TxRgzUzKEu8HB+SE/tGzK3OoiziWk3Kd5/foR0fRB0Ys4S
S6gmr1KIN+9V0udf/71Wpq/41EVMt3vZJ8RC9gw/OE9aDd4ljesToY1JRRpuIi84DurZ2ugtt3Ax
Lc+dCWXfZt0rEicPUhXeIYr2KBZJvNQs71KocfK5ZHKe8mChXiP9kvn/1LEUiFg/5kbuuCPYcCHt
vRUYjZT4dNsbvGKwH4UdXkm4bMToGUrq0/mBnemX/oqQSd1ytJHvlznlZwmLsB/cXu4T5i+XvmVF
/CLgI2aj32lLXvKlL6JXNQ9+1uDyV3WEB2mSJcvzn2Cd2Pw8NqypaMVnHBVTsoDlBWE8dzKtdJ2x
jD+CERoG7LVFqQnGovWHwUaz4R7ogrJLkqhz6lZe+QHaCj0JpyVZUWgCg+s7UpHuPACuUM/aeI3f
Fux7HcNvuAbbWB3sMsV8oMxGxGBbb12DeKpKv9oDdXkeBFD/aa/t+96KHBSXEB+VwsgxFDewJaUV
l3UnbOMiHb82QUByxgtcNOYqKBrMmC6Mw1IXwAKCd8FTNo+Q5VeiRwBv8VLP1Lu8NLZIJviYVeHW
w0tPspHqvE69vL5SRRwB5TFYQY146ltsKPNI2fVlf+WZgeJEPgoqimdCnRqxWEMph2I1SUKMocYK
df8gXrdC8agHIC8GzOi27qjc+r0CAZ3KMuCxLn2VwAQs8FvfF0nZOdWIvzPF4asW4u96EAXd1nMs
9NBkwh8QMsouwrZ4yjj+TDTjPaiiGyUdtoEQxkuvAmwBcUTbT6Lw2wxL3/Pr4cQ1aVLjMsGXQJvl
fx7udTdMFSvBxsdB+Di0R0zIwNn792IV3HlW+MDfunBWn2qQzAlqLkQNU9B/2KCBJY1AvTx30gZk
Rh6bGKijjQSVDaZSiytNnV7o4lFumosZnQrev9NrHrW+WZPAWeIBPlVGtFjAy0DTc0UGO3ykRlwv
2jR4awr+UKdwu8ot7T5Jkg+go1d8WnrtydhZupSft5IVykst6IdbpN7Td1WQlXUj6RWMmDjoLozS
qZMCgj3HBKcU1PFfcs2fjiqURqMBeZ3cqfLkyjTyXdML9W5M/FtTySu7NA3cwuG0AOyXf4KgfFSR
jbxwVpw4KkwNrQVY1CInljRN5advUFEqMOrGyLhtEhTgMDoBr2P7o2Fe6O20yGZ3Ktiy6Ty06DK1
n8OGlCrPG4TDMkeOkm86pDMyBxeCoKMnNWuAA4+sgUlFF572YROkHYsmLNvMiTr5uerKyvZTaB+Z
j3F4iE4Arx/dU+6NSrsU5Z266tBY482A7AMV5VmoQvU4tpRezPAgD3aRqX3A3XnSquRu8NM76GlQ
gcL2+vyunlb00YBqLOIpL0DydzZzOMmaowgpyokiDVaBOz4WoJOMILLWqttdaOzU0FIRJLqcypZH
acpmiLFfNq3ciTUdPHqD33WT2JGi73Mj2wuq8QhBF5yNeMGU49TAUobEYxNKBw+i2arROp0UgCrB
9JIWlGxWuCGGAD+CyeJVws4Z5H4ZRS/nR/ZXamk2tFONHuN64lyyENOm+bQporZKADr4tDpa0ZZM
AQbk5F3USntXkNFeYJ2qL8w+eQ/0ekOeeJlG0V4aYBhAvWdYDAtStREna4+yv+2VimYuakMB4J1x
3Jfhd1XNSeoL1QrQVwXCXdFsqSofjUh7x4AX3PeowCKUvihIgqNUgiWwEQlOJVgY2mX+W67ICXj8
yqNoYO5JuLYLoEv+MrQif1VWINEMo5TXk/HPEtmJx/PDI0/76Gh4yImTDYKvDtX4cHi0WNVzq3cz
p6+SibIjqAt5CsDyCrmYMdN26oDPKO7Yu2F6HfiCXHyDE7SGNzA+ij7a/0CZV0YGCg2dzxXkSJXB
KHDOC9RX3QyTJdQna53p/qWU94mLySKFZaIuPRlRqbOJrT2ITVGZc0vosMt6vmfRpCPcp6r3rsyc
WW0K07ywd04EjVM6gaQJsv9o8M9zQHHcazLQj8wp8VpfNz2EIDkmlZhzL5PLxJ0YderEtjTBXSMy
K9kIh3KUhCmKGq7yBQfGd0Ttn5vWxbdIHO/DXFd3ENEL2G6WcOEmPXErTY8EYCpkx0DzzbdcDsOm
MBo1dUSgvGUdPoH9r4GPY0ZSYHY6/TafCVhPinOQ9k2RbDq5ky7cS8cHDlkR3iqYD6O9Th33cI31
YZGjUNSljjBEsI/EG1GE4lENK1TBlulgXXUgxzSTPNf5xX0cP4AHMoFekQhSJ62P6UT6tPe1sg80
F/llJ27yAJKJ5eT+CJ2sNm3Rey9d/5FVinxFgyv3hT4f3cWzpmd9LvAg9RMx5oqsh03k9ltwlldd
/tfQbAQoh83Ma1tmK8e+UURsAqu9TuOGKknloLZ0YSEdXfhTMxIIJM5Rzok5CskTYesoIQPZ9Wq5
RSMk28fgN1d/Z75Ahk3YF5kX4OzhJ49mg91vmFFwjNZyrT76unqjB/57a1l3jQeUm+r0viiLjYxg
2d9pfFJJMvAyNrBeOVwsOWa6BAMejefCbrL5adzwxxDVuK3mb0VdbL0QxrRZPgGZ3V5oe8rgHJzC
0/h+anvW8VAgWYjEQeZ4sPI0K16V+gS5IOgbdHgz7VOhhl97U3jq4b9bknZhoxwdpVPzqgTHj2gX
SNDsEvDgXUBzt1KnNd/9QV5grbbvils5xs1dtS40NvXlqK+fGpvlREZseAmgjdRJUphwprzQW7S6
NJny0yXk5aWmpmX9af+7IigAQsPUqWCnZV2CgFFNlvRBprp2fgZPtzQZ8PD2V4+koxS1yQtdYoM0
taGuch1Pcmq+PaHsONzIOj6zf6O9KT/BjpRxFp6lBOFM4C4w0b4Hq2xgkUyA6jbO126ZoDPTK/GF
FXqyf5/am60Qo4vaRkYPxAm8/M6QuuuqLLaFidCMXG/+TteoE2J+xG6fF0TDgexwHOKQLeHguMhN
9cZC0L6Mk47n4SVUzNGbdFr5FAhJXgPMNedKPZUgo3ZoTf1CxhBYRrIK8A1vrHpVFeM2jAEWCcqX
8x08vpWB4JAPBIxLbklGi+lwWYISF8TanSavCWxKY8Kycv33ukhWkpdvBTW5wgsEnYh4WKW18Ri3
5YXgajrKZlvw4ANm+6JRcxUWLPu9CMDPxfpGpdQYm93D+Y6euDVYMkRwpKwpHvyK8z9tv7jQ0Rbo
GdxKkvwdb/MC3ezm0tIEOXncHZKEOIeKvAQpBU6L91M7VT1ybEe8YXVZ+BYEKHupYaIjKq2jXZyu
YPz69+hrdKtBGb4PeQgKg5TfMpIDheSX+BgJxU8TbYMFPJQWE7+w3NYN+bW4yB8nwZ61MZabQa72
RaZch718jxUktINA77et5LdrXIIFfN2KbtG0vQgb3RLQZsq/kJ+qrobMs5yadPfaK1N17yZpPWHX
GrBM9aQj2bisc1AvcOpzJQqcqk3Mn1krehvITNpV1gbI3Qp3baMk+4iWlpk+YtfZiTupUczl2Cp7
dBfqdVtZzd2ILEvXWtGmLSXZSQ16HyXjj7yO1JvCVb965LeWPeCNQoMDYyR165iq8EUJ4/iKSfqG
2HT/iGyAYmcYBSxkJR83vVcC6B9cY6OjIbuQsTXedq2AWzV8Qlsuwn0DISvLoYZbCXZ3RtwU9/BQ
TadJDfdWVRPJAe4KW0sHLKVqRE26VC89XwtA/4uvsE2eEIqGWpbKt4YL+V7KoXnpg6ytyyrXAQ7J
xit6xDG8ILm6Ampdk/AThushEjtEmUb33ne11kbDsNyBejHtgh22Q+YNJYgpedjBEP0QRqXY6fKQ
34glT8/JfQBgNbbtYY3uqCeHV6YGwQ6tsG0p+tpK1Wtx26XelSRgIaslMWobqgQVWJEe4VO/uUmH
uEr3iPBzt4NalizaHOpXbUbfUzXObxA4fyfMHum2tVTIny8sdawdRcF4voMp1wESWqkgO7kDI4x3
APZs8BuANB1KmzY3bTw7LBs1TaQEwlBbgv9QNoKe3pJ5Z+6gZ/jQZ2pjMTaZ9nXIEUuDbB82e1B2
fbmA97KOw3pMbarw3Sop/V1XBtUXCbQabqDwAy0jkR2UffSlMarZTm2qfpOQS/TssChXoZd9zUzs
tfHVjuzO7Lp7E6In0aHSbIUKBQDM3l86wdN2nuxFd6WbKwLaPiFkPqtfCIPqToowKlpSavcNqkPo
pAx8tRKB8yjrNtXFYtP2knCtq0VUkj4utRRn3AHherQDDM9ft8pY3TdpIzsGRG8OZz2Cs6LB0hLg
uGljnu8TShVbHGlWGiI+TohsI389ezbEeiNBWH/TGj3D50h7II6OnqltivKiBcq8LVq9fvOVHIcN
mRz2ArZd96H5vqwuYrVri50lF50J3UYI7ShsnoJB2hgkLBYy/Mra7Ve50NmJYtXrGNnIXS9rr4bf
S/sC/dpFk8cGvB1jvAXdW9qdJ6ybkjkZMTJaSUXVlEupIWLDwtGdNHiwIo+lQuBIEbruSva8t1rs
9JVbc78muIApSxhrI2rp4EQdzxzACRP23KAF4nJmlA1KFdJQebaSjPJaHDPSnqZXjlCIK7CGnlfI
jmA0XWjnZQ/X2Qiz/FYQ0vbaQM5sV0nsmbUUwr5LdKF6hE8vbdU4UxGSSdTge5+5txD4K3tsK32V
QZ20W9EV74WW8ip+XZxkQ6KnV9Cbt21XQVL3Ohwn0h9IgfeTYnmAtXlhjaUtBBo5STd2dSiYmldh
WVp2N1qqPUQK9LiaCNoiC7OPIh/hZsQol9AZbTFSb6MmvANzfN9J6tp38xec1H6UQy7AWRdQXIpv
TE/cGEG3U0dMrIxAxwnX8H27KaUXAdqbzdrzlo0ZkkmO490AXs4Zq2yPsuY95FYyMUGZruDYI30j
hV8BFsGdSqGboz7xYmjcGAUPH3SOlDtzMhbu8Xx1er++I2f3IzFZF301dMu289BbVjubK+dZjvlt
tKR/0lBjIzF8XRft3s2DL2mjwj59aesRSHXZvCAd9uIjdsNJIBAki/lDZ9WPkalcC0kaLaI6uzID
Y9UJKujF4qGt1XfVANjX6d3KHQeK0nBnGRlpsO4FaJKi+2w1JaxSpKshVq1Ns7lOdW9nQOldSFYn
oS/eaMuhIJGql/6Vm2q2WycfITJaqvXsQ+cvcutLmgZrct3bTPV/wqxxwqS69mJ/78MdhNz3Icbp
F5xKl4gSdLsxkqdkKa94dEPEUHk0JGHP7W9LBKXotjkkz28U71Xq65ht7r+0uY5NlDF51IcIRUbp
nayMG0vnLOi9OH0QJHZ6NCbPSjssusF0oPrdUiu29bbWJmPj734L+TzSPQS2kqUaSK+CWt2rKJlu
OWcWjWl+Y099i9rBNoxoVSOX9W6R8PP8ZC+Wpel41oPu6mtB6s23JIuu60S/LmsphlrJcuxKYTPE
6q52NWmj8Bu94mZ3oefHy0LV+qWBjkektauAB8kytepwqQ56bavm6KhF9RCl/Qeqge2uoHaPQ3TV
eXrv+HobVF8Hv2+Dew37tzK7dzOj91eAnVHZDqJxRwbz5/ln2Kk0CNk9sA7Q5SaF21mw4Pb4VAgD
mTKAN1dGC0EcFfPMfJW720EWb4HVP3tqt0Ht5VJMfSKwpOZOuhcOGsj9eZhSpKgbs4wyp6pK9JbM
TVwLdoSebNzdWK5+B2d/O6GAQBywzvUPKdB2Q2nc1ygzjdWbGAvL+hIi4PjxC9wePvmUFJrCi1lS
CBUDwfNQVXA8t7U7uYEOl9oCsO7zo378KJV+Ee9QWgV2f8T6Q8zQndwjkQ9DjhMD0IUgcEqMD8hF
LcQWLjaaPOdbPO4YVDRy3TDPKZgcifqqIupf9ZQ96TR9a0otauTN9Shoy/PNnAgFJ+Q43spUIJFh
ma0mPwzElNJp5iBpt/MszUl8AVhzuRYL+UKPTq3cKTDj8QNObRKYPHzZY2jUhbVBW5D5eQCgZz68
yemzWuWjraRIYUEGXg6klpENvdD29KOPYqR/Nj2XyM2S0k0xcMmcIR72XkD9wIqnqz/fop48qQlW
1EGNXYtO3t8Z33/0eb5nKqEXcOvwM0dxrSe0I9Zamq+bIr2R+3p3vqlTK4YUAuwtJEAniMzh8PZQ
GPs8Je0kpISainRPiGJnZnN7vpkTpwCK1shqA29mHuclGA+ZFX2kvO9g67PQrRc5hm7fKBvoqCt8
ui6gQU8tGpRW4dcB/DHJfs82uKg3hpzHNftgqHa62O6SrMWq1YzexzInhcjw4jmrfPEKf6cblwDd
J8aURqlc4zSHnLopH45phOBBC+2d6UNiAVGfAeFDQ4fu3UjqhZ14fMSIkAinfB0SxNSdZ7tjyKs2
6MsCb5V21Pa5lozrJJFbig9dsIk0QFxjNfYrc6z1C2WjE5H9p5YlcVbKy4WUs8Ggk0ZlbqfqoYuA
zPlFc+KYmXJATKPFOQ3H8nAcvVEvcFJj/2lDvU/1jancKIQTGBNdaOjE6gRcBLJGApoOqXfq66fs
QYJ4v+92nDFmVH6ViwcETH9kgrkqKm9vVPqF3X1qeVhEGDgRciFjtH3Y2oh2UhnxunYomaHbq69L
tEe9/tLonZigKT6UIYOoKiXX6TM+darEA2NA5SdzgCR8Kydooqben5+gk01QEiBZD82SjNZhE32c
jmIu0kQfDNd6khQLuTaf/r02pkXyqRuejEK7b3FAhYlmU3Zc1NGlosOJCcHImwNQA8zAnTbbr6Be
upx0RurUlvhsZsGPNseNFsDyhfvkdDsTsZdAFfD/bLjaHldnUaed1Bif2yR8b5XUX0D/WJ0fskvt
zIbMQAy30HJye0B1hMUYtcvONJ9QT73AxD09/f/sz7StPk2N0A0KGDz6A1f3XjSUeyHxL5UKTraB
W+cvYqSlzYH9zaCXuoUYD+Er4i+uvCnKS0+M001QmSSBaHDYzHKxuTmYPbAEEsC1sAvr9Kpt1c35
GTlxkpFqBNQBH1ijL7PDUmwneRaLdG82xj9Vt7keEv+9qJIrvHj++rlska/QVZ61inRUp5NKZDOY
/tRB7rla+CNdav8yVgVIDOgYRZeZfJQJphH9NPGSlUVYmuupAw7pxhLQAGzxL1ALzI9C80Ki+tTs
TI8/uLEGfKy53bHe1XhRZSJt1eL9WD147qUT5tR2UeF5QR6Z0K1HzzypzHRPa5mcIbmaosrMRYXH
CC5gX041AwQFZThDlpid2RqIAZCYnssloxjhQs1QoCyJelAQPb/U5BOvVq5Lg9c51ROoCLNdOZIL
N92YBUAS+hY5eFTf1rJkIOpcLI1cWwshCDQL3cVS22qkcyRPdrrqNdKDRapLi6BI7eh7Mk5viHGh
FglybHjZZ8jiJuUu7dTHNBtXghFtSgXFN+Wm1bQLF+SJ6/igB7N7v/IrkACWkjpxrZBdfq9V2UHS
/FpWy5Uql875ATvZGoolCnwb5kef5u3TYvasRgyMnMUclMFSHG+RzFoIfrHos5+BdalIeGoR8NL4
R2Ozoznp4eGaAY2JPrlaE4XkBlcK/eXvdEmhEMnDEBTl7IWR+lFdmT0D2GvI8rgmMjq+44F7x0A4
042/ca0B0P5Ha7Prs23JOecZrY2ZscbrzdGEZ1++cKydHjhwHPKEjkOv4HCWXPSC4iQHxoKS0EpI
70ULIcPyklfxqXOaF/s/WpnWyqe1EON2ifuOTFkudBeitR9r1NtI9Urqv9md2RLHOSFoB4WGWiVb
msn3WH7VCvnCUXByZYNUwmSXCJr35mFvuOvMFlnB6R1QOUL3U9ELJxOMJekuWyisC0HXybH7Z2tz
Lg3YhaCpOlrz1GrVe9ZyhNg9mDJL/C+DT7l/rOk2BSZCXXG+GPRCRD1JH1gMSDpCRVhProvnt9DJ
9fapidlKqLDlFFuhZyUY8pKsMh4iqML9rfUG857HJ5cbGP/DGaKeE7hUN1Li1Gs0vmBuZKtcJCq+
xGY+OTlccLgP8V9HgE9PHYxUN7hFa0puvaGvBqm20TdcqMnT+YE7boncmkT0O+HyMN2ZHaepnFuT
Lj6PXE1fK7iwVBUVkqK5DQm8zzd1fNPRFHQxoOLKL8r94ei1MlaoDdxVxxWMtVkMz8AfHF/yb4TI
dxKcc6p9GtYXGj1eGDRKjk0X8aEE+j71/9MREeGUrifpyGshGlei8WJl2DBW3YXld7x1aUXjPtJJ
VE686cNWsHoEs50wX5ggrKCUUADEwE18wUqDrIJ+Yc5O9omwmYwo1P4j5HoBqQylcfZTLURLCaJJ
LFAvRB/v13z976tL/UvpqAOBqacs4T//eSAn9V+Hv6x+/9r7yJZv9dvBL8BNBPVw33yUw8NH1cT1
f/0nP/3P/+f/9A//4+PXT3ka8o//+3++Z01aTz/NQ3z3s1qUxuz9a3UpqDb12388BN/f5n/nvxWm
5D8IgOBDIrYAMRLM/T8Vpow/oGPpGu983g2fBaakP/gLFDOhAEBWpuryD4EpDekprgTI/hNNAUW6
vyIw9YvU8DlHyqOckEaDqIFWAu/n2TkpJGMjxoMVrdEGl+QFh2a96mD37QSIfJltJQM0IT+Wb0rQ
fitB0P0ldUUq/UmYvUcU918/jd3d75YPlJemt83nDyLEQm5JIzeN8pKIEOvhzhk9WCxRaxqroTel
J78ylW2pY/ntSzmuGk2La6seWFfZBCYoBtF9SWVDvE8Rc7uwqQB9zT5Fp9oy7SrCSpkhn4NeUWOO
q0l3b4X8ADUGM8FXpG+zbTp40l6WrB8oyvZ2X5aAl018SZ2+zyr0UltjBThYvBq1VLrTqKPaKCor
X2VX0JyiRAhqDCSQC2mM/2pdI0EPv+u6Nrx+XVGRB7MtPhRa/R3pelyp47a5UpHqvwYX5t9k1SDu
eAHVdkVBy1xkZVDeVRBVHgw/I7+cIMFpNTnK0CAwgObDHvip9KruJFHj7mMtSq9BNRl21sR7DF0r
BwBzZgdC0jjo6H5PaqrZbRZ940OAKmj+8IMSZwo0W6AWjUms7RnegxrHewwOVSw8Jqs5JenfIgkx
996/iWMK3oWofMfn/FUPxZvOz790bW2sCwo5tpwG11Hmx19NXMns/8fcee7GjWXt+lbODbDBHH4e
spKkkpVty38I2ZaZc+bVfw/VM9NVNLuI6QMcfJiAwbi7V+3NndZab4hzyX8Az+fbBgBedP0l7ViK
3uRaUgzbriqr27HQxg3qgP0u8rXqJe3SCI3WtLqqomzyH5WUKwspPyS81UGxubwiGqPKnYWI5Q/A
DsFWy3sdtET4IylMVPMHUxDv3Ebo6EOHIF0yxfUByYjDezp6QDIS0Y/trI1QmkbBdlJB10v1Dfvf
IL5G3+QoSH7gHko826NuRAshO1StIDpC+znX0Bo2+Hy5V+AI5+NhIujJd2EocVTyf9HugX3o11uU
AXwU6Wvx4CHCAuIkK29CsdInW+d00+vxDwt10g0IUeAmKB3nQz/Y6JHWt6mq1PtmcktqBxV9f627
QXbcf5EDE/sgFdnScAQE3Y4w7zLle2jhvtlL4hW4m2RDbQQuEfZDzwYNehvK3dHHteog5MPPEATJ
lgoaOOoOZScZ5VsMzf13KcwP2ZB+japRAtPi1oc8jzq7isL64EbaE24yja3GxcEQRPBFhonjcWfc
KcAX8F4yzeJKrEVxS4Pi0W1KGctqROORuRHv8xjxjl1juhbgFF2991xvOAxjY73A0ueTFgIC5Tl+
Gujiu8G1G4jSXaZH/X2g1LgBmoOR39BX0e/TGJ8fDFPKaSWD59/moCo1p5FREt80gj5GDnYR/k3G
abIJZLPbpGnuQUZshrdAFKMHodD3ApL/SGpGqmDc4mSmSCg9Rbp7o1tt7t9lLR0sJwBYQYZd5ak8
2m43AJDpJ9lH28+LXnoQM60fD2VWDtnOQIwYKZ0uj8GRmNFd5+56zYu+pmN2pYXJsxjk2qZuvYBW
VOM6Qx27yGBDPBm1UeQv9fNrRe20xwHbGscb6f7LhQyfUSjKHNVc+S02LOmNAw/IjubHme0mQGha
QPQ+/cJB+5aorvCOE0rzYJmN+Cy0kOoUNwEG7bpG8VPI3NHJ5KjYCWi22XE5tHYp5v5tLXWlXfS9
fDC6Cjq9KYK8cRGdNuJ63CtdnDSO1vvBwbTC8QuIkcbuerF6GQLd2ptWe5ClqjvIXWD8ws0q6Tci
1gSvWdoWT36Ky49T4ppx05V5ECIvK9E/DkFAtSDJMadQ83YTaKQc6WTY1BfABLSBhVbKJSLJpt5H
j3guJpxpLNf7pNfqz34E2sMeW+Sbd40mhFcYeLo4Cludbj6HipSYe6BkZT3amNqX+ftoFv2EEwol
91OgquHOsirqK2Ed6luqCyL6Mti13eapaDkJID/9s4Hg8bNrpEd5cIGw8Ni/N7WuxDvHC01bjVTp
6yCP26DIQIyUqO3/wICpgTBiKFehknaTAQLCYhIgvSy3coUbK+xwrNE6FNUrycHcTL1ScgPBh7QJ
sair+mxXWG5/jUPEmE7QHOkZrhcK90WLF7UtGB4lAbHs+3tP875hOY3cfDmYI+dE6h6LyIhfyBph
9DZBIytOmoXhj8HQnoKShAx1PbO/TyFV3LNk+nsDjt4RA3A/t4vUF8ptVeXS89TyeBYC/iLLjLWr
ydHaKVoODNHjNa7Skn7yzbI7UItLnrwhiZ9kXbhnv3dXPvN/22A6ilmbK5a3noZ0cVAJ0tbjzHU6
QIqHIGkSPmKKxEbWBPu+bFng7Zg86nrbbpRCUT/8Rkys45WrHKfwwJ4stJ7LsVBeB/qTjYPJjFQ/
BRNHqZYGb4eSchjBFaqBl/kZnlRgctT81vBV/UvOOdTbepOFty1T7AjYx4d2amjIh9UJat9YEriP
/K9i35V+4gRpBJtlcrtR0hp0UoqhG1jNUn+gjyE1NvCHUrKRaDe3HrY7d6leGCBHVWUv6YISb/VI
iR+F1NvKZh69aFmieQeM4jgG2r5+Tgbj2KutsmMRildDYGZsfWylLAzK2C9th92j0DXN81CG0b0X
luND2maKjaOSuE/0eDwmUi58hqEaO4Is7gUXTUeASdq11I1YVqpR8RqPhbkZ3Ex5xYqmc0TsAw6Z
i8ebF/npM173xSvuUPot5Jb8fkA/7lMolNZO91RgPkNvMafsOw9T1N3AtREA5VNa2YGRbaCECQ4J
vzVOrSD8Smk/ekRyAiiE2JVbD7vymxH/9CdRjuLQ0RsRb5w8FpQrP2sUEJshTl6Wb1QFbnZq/mpV
vXl0u+IZB6v8LVAb1mFvWDabwXyLBpmrTgixmcMjRoyBIVbFrscO8DB0mCXhHtgCzUxl/UEpiwZn
n3hIvoTIDIDLjRPtWvMF+Hau4gJ7MzLufr02y40OJRApc3yTcAgNUpzeMXT5Wfeet4lqfVsYZbRT
hdC9L0fV3HW5VjmSpKQPFh6BtyICXD99eHzi5mMPymPMYvFTHZVAFfDjUPvjIeS6ugndJtyY3iAe
5LiIHQUfKFAObXzdB1b++nFAeEHQHEPLcl/HGKBiXFvup1xCFZgXnMhOc6M0uMKMy1cdVla2xZ4E
OGzYqqJ3PXZKo96KWSw/l3Vibmgjy89xU6lBYDOzvYVNgqnUT24R1z+DFjsQR8cKE4HIur9Ht6MK
Xnz4dVgehL6hHlpBZ68p0HM2iVmy4HsAksgAurzq9FTu7z+u5UKukGlrq8L6lfqedbRAl/5MK9Fq
MDbEgOsZMXPmVuoyEWxqWUrZRjGkFghdUbu4ZVRx2O8SzxvuS+xKNgA+uq/IycDkaj333k90uu0A
4RBKVOr8VcnG6ta1pBZEVqH29x//Jy8NFmSoKfy3Dl5VYbd0+SuaA2W7yRrNDBxyYQaQqWAsIX7y
WvD7XP/ha0n0S1ci9YquJ3+bitceNpMeehS4l/f3SATkr6B4868VRFCeXkYIEVGqdf5Ib/PXYWzF
+5aX/z7v0cfHHd4snLopLAnDEO6hp6RNupsya1EsUEUOJg8DDuHJVBvv3grhPn9Mv2e11p2qFX+m
Kv9VYr6cTZ8l3H+blp+l4P87cu6pT/T3Ofc2/j9Pb3H79jMrT5Pu6W/6d9Jt/AFRkXoIJSx0vsFS
/SfptsQ/ALKQ1kGDm+pOp2m3+gd556RXAsd3au8r/0m7JeWPaZFDD/qg0ZEM/rvg8K+slnn7swCx
kOXCSJvllhqS0mS6Kv9MUQNtMuWeJ2UoQx37gUKQtgtb97mhXv4U9UL2Jpf6eMB9y7qqUi2+UYEw
4XrravW2sXL2VlVOh2/bmtKxlJLyvvay2NEDEze9Wp22RiULOKKlKiYfmVQNN7qes6mBjvZ3nmm4
viNCt0dYoe43aSClvLfj4JurK+kjBi7YNnt+Jj3ALCANtaToBoNP/2Dg3HsFcL/HlK+HQWwAWNkk
mWF8L2sr3MhaMDaQQFsdt7oyLrfNBLqiFioqX/xAwChF06Lha4rx67CJfF289d0KRnUxJsJDWA71
QyIl2s88SAt1Y42+jAcVproiiOsAd8qoxU4IQnXlgbwe4+ygxCQ0jss4jE2sBYZ1CNnBuC0kso6r
D1zV1zIzxmMvS9GuoPv5LagpqTi1EKP6EqtqBiB80Kwveeepb1GiDdcuZvKb2Ey7byQGrmXnFZ6c
RaJuQgjE9lCZ+U8hjUea/cqAvGuUTxwIPkAC/9Wr72JZKRl6r9xKdGrCLfxz8Rqm6D7t6mveE9h5
6OYv0dPqZ09OlNCuaY+RqI0DLia9jNAsCK/kVsKs+1OaJ/cqtL2f8K176AmlHo60MjKOQdDiHqoQ
eHm8eNy6Lu3AJnvD7VIEXt5a/qFOESYSh/prHxU5T+pUOMRJlNs17u3E7MqNG8qviVor3gbyNVbw
mvAJT76ytdu29X65iqmhUEXhoAillwjXlYoM7rZ0G4V2o6V+a0v/G8ju0ak1IcBXE6fbG0MofAxV
YtS7iw7mWsFrVgnya3KIdNfxjL7lEXE76A0eRhC8jShRdQcbpopJoQtJPxd11USIhwd3epVEKYo4
E+3mmQJq9EOr0STShi4J9loO2poFZJpfxlFSqAiFPMTy4Xn0M28HizY/1ErtjjhHmujUKDIMH7yy
8YIqa3Lu0Ndgo8ThU4sow743NcdLplTcrONtoqS/9A4YvNDL7darBOFdk6DP4zP3VqYhzgdN/bWT
h4c4QxtAjCR6rRKFGZ+8MQuFyZmr+ab3SU5qWKWbVFK+F3qJx4mvy3i/wgo3KopCBekxbqumcAjj
ZrhCmBSpYD+vdqlVlZsOfk5fWw84ufHXh1L6HBXWO0UREt4Mc8wmK+9zrY42Ga8EO6tYp4KEBQea
Zaj9jjWdIicRDAzvAN0K21yV+kMXecE3nLvEr6UqjztP7jpeckOe7vHLjUje5YdMjDIHdzH6WLUU
bOVe7O5qlSpVnOifBy5tp8565Tu9fV2zW6lSvpIwaiwgt2yQRjej3ClS7M9IrHTyJlm6LxuN3RQJ
Kmt1UDaDliGUICDBViNU7UgFRJ9SH1pnNAX52kPhfRu5mGSHeaMCCZWtRzyUStsoMAfF/c2iPFVa
9qB61Q5bzswDaa4Lrk1KaX2W+6koY+YDBxBGfdvejU1lo6CG/KxCZdI2YxGY3iexgx2nDigICkqA
fx9qfo9qPqYITRpufU/ODV2kKKov0APcp34YOvUeOjacAQmuhC8E3yOVjnonDtG11XX9fRyH+hMQ
s8kxtONxEgW+Hm48CY7JWFXZk5db7nPdGuNBjWqS47KuNpGKS6op5tUm5NTYAZUNnGSgdEd9LAI7
3QP+QwAA61P8huBCDamF4kXY37W8UI5ZH+eDU8S8z/njFP1P+Ap2riOeMmq9e01VFceuMIS2GvIM
edeaaYdBNn7D+Jk7w+pT91djkZTcu55ZfCkRMWMH67n+lBZGJR1jo0Z77ORWXrjnpN86E0iH0rwE
KyUjM2NM9+npNSeDHB+0oNXwKUXM28sVu9CbrVhH10kgX+te2vCCx4SDj7QNDCRT86hBmQKGdlZ8
iVKUJXVzrO4v/6oPfMtpjVmbBE1p2mkS0uzcwbNfpYTASXwYDbtG8BWnF9wvWtx9HrNOx4msUKAE
js8SNmFik/5QJkOvIs4w+vKF5yjQP1HM53GehTwyJ3arlVkbVUsSWwQ7p8Bx5aHb/AI+Otowmq6n
xXP5539Ils1/vgTMEdUeRILAvJ1Pql4amEW6Kj+fRHtvgYEFJnvrQZYy+5YCCWI3upXdx1QT7FwO
9mEsqlSeepzfii3yh3v8WpMDWP8VZY3f3zQKTAl6tqAWdc3A+uLsY6sY/1o14IkdJsG1Ayz5c+wn
il1rpM0ePUulbv/EZf1/e/iePY//zjjlf+HreGrj/P3r+P82Fd7ZcXDWkJr+lj/fxpJm/QHUGMT4
v9pR/En3PpmhAPD+A2o2X46ePEyEqZ/9L8cTgb+HHhZ9GUC2OE4goPufp7GgKn+AuQCqhLYE9kST
FO3sMXzpcTwtk7+WN6G5SUB9T/LrE+94zh73eFnWlt/JR+MuTW0QllCQuq8AmNLoz4bm3z7DzxvQ
v0f6rdfkqpGhtfIxgnsQiFsvuNYpKDqZ9KkskFFaE2k4763/Hm/We+6l0RNjainH2rhDNvoKBzmX
N97Jt144c5eCcMCBT0Wl2oC0c74LcwqbmoCR6lEErR7G3+TkRymFe1oCK4HOz/Y/R0OSNPle8NE/
MqzTsz0xSpTZWk8+Ygp9VWCWbpqT7e/m8nAWokxoSI47nX8Z4qxBGbeiQhEtU494jnXPOPzmTgzg
axPFlfLnafK3y+G83/cxIEJRPFdQhmYpz0IZfUlVMi7VI+9YE8ZZPG561XdXTsmF74P4IWWNSWgO
nYlZ5tdmcs4pqqjHlK7SRmm158br/O2YY+cxtIgeXp6/D4TtbDvhnADCG9H2CR09G1VrekKBVp96
1FURN3MhMZKXrMsguWKcThMiFhUzRo2/bCkdda14HWGd/tbwPog2VWZV2mS2jtSRoKJc6bRGbrxh
MZF7O0nDlcge/TB8ztChdgJFDH/5RdkF2BTJ7SsObXJz3w4dCVqOKhqNIP5wZXgzJYY/P5oOvHQC
soKWnOt7AlkSVW/EAE0JRH9bS8UnNQq8jS+Y6kEcDad3hbtEbb7lbj3C4RMquyhNZQU7NSOsfPwK
HKI4T/HjoM8/hznruQtxq2WScVGUNryhbdWqb0Ps4e1qCHeCWNCJrO3Uoh1XjmtbfmkSJiAV0DZw
VTL/db7nMaMXXcxvNTrFeQazPh8eUumRBuq4VekwH4NQ3cA3LiYfBJyJSuVOM3p9hYq08CtMpDjQ
E0SpacIXz35FbcphUgeNdiTxLr7qTeoeyGtfW4rzh0CWEW+IRdoD9Pn2QlHnW8kNpEOFu8bV5SX/
2z4GYoGtlAEbSkIKaMJOnB5MuWJVSmdmkFejQUdexeifRq1zVw6m3785YXjaTuQMSkI0iM7DQBqk
ciw3wg28ZMMdr3sj/2lFeDsruuj4IU2VTjJJpcvg1nv670eImC6XJMcIOoCzme4zKZrMgoUbU7ou
0WXo9BWw82+H1DS2vwLMwc7D6JViJHfCjSw/JMN1WzqNRXtt5Sicjp6zownoCXJ42oRoA0FnTViQ
kyJYFhvo+FWWdVO3ioSHrPakCuUuKOVwE4ZuRA8iXnPMWRjYWcjZ2qjMskwqFAFvjLu4eJXkFzN6
qZSXy5/ntztrNq7ZyuiwhW7bTLduPBFvrTdNuurih8shFsYxiaxT4KSIyKU1u+VFRccIUg38owAy
I/QmrQmq9h4eoGv6ZAu76SzS7CN1uKpL8uj7x0bCMV5DEyTov1wezMI6mIBRcER498kg5s7XAQ4m
k0JzOKmrNTSEx+LKjLxqi3HuDc5dw23lB2tcnqVRcdkjFwTaCM7YbFRtPDR1gWzesfPKfTF0r6Vu
rKSZayFmS60tvaHICkKUQ+nbioHkR66tPSmnnT7bQhAfDIS/MIGalKTOp04aKZXkbuMf2aiu116b
wp6Wnl2zDFLrxiyeauohl7/W0tJD2gJVVzJ6GVr6eUhEsQo5VgjpybeiJ0+rDjxNgPzl5TiL8/dX
nPkSl3IrNFqt848ICgCnkFrbH5J+JchvyQY0z+ldaUmWgr7hHO4qxm4ZaC1BpDs93aJ8ibbqXRsO
e7D99JdXoi1+rZNos4WeRJExBtngHxMP244muZZK8WeCLVFGPdilnAmgztE6Y3t5JmecEp4ns1HO
3oCTFqoQucQt/UexqPcIDW284pqqsC/LX9uCuryHroRU2kFDez268eN3zz+gTkLx7VtX3ibBjwkf
NHoYb3UtuIRtqEc7ZMn3laLt+6zepPiXS8LBK4d/cNKdfqHpC55cErVoFGYS48GWd/5O4k3BFG56
QbG15O3yNC0dQ6eRZgu702q9odTsH/3moRTzT8XoY1j/xQt8qP/NmuPIBy3xt61roKlJowmax1wx
uLWARBij4h9bMN0jxt/ZL6v6Jo2ozAzNq9Kaz0Dyr/viq4ChhYboCkqjqe2XwyYbjU2TQgx70MPB
oUJlm8bOW9XeW7jGDEgG//mBs5l3Q1TCS9Pi5M9iayfywPzU0N/AI25Yu5aX9jrWJCAtSb3IKWcb
IxB7XcobyT/GYE83DaUJOj5qcnX5Ay+dXKdRZtuADpXv1iCYjmXwVjXlbSd8qwf1Gq3tlX2+OJyJ
6cLjk4Rg/h5HdE6LSI79YyQ+4+W9aQGNXR7K0rcx/xOBmsn5rgjEcOzKlqHQ1bIjlMfM8uGfvGNg
v0/ebZMoBXzB8yBNVg9jGYzIy6ArACA0EwtHUPKVtHtxKJM5HFBkeAdzcmUWILyb1y5HMEt/QlKO
37p8JTdZjAFbm5oInmLSnLor65moB6HuH8P0FvcApGv3oVasXIy/J0AcsxMn/N9RZvOlKNihm4Uf
0HpELBg/eXlT6Z5/Nbpevg1C+VZX8q95gLiQp71qVQ0tQCn7lV+xdIqd/ojZIgdqqLiqzFAp/gtU
rlVrM/SBYgdDr9mm4KFS3K0VaRZjGiIZOJULC9D6+UJxg0EsABj7x6sEMGGbwboa8ZKU74bHy8t+
cQefBJLPA2mAecvWmI6kFk9d5U2jLsQlNaLc9P8WaPaED6esBcK3f8ysp5qOOmpJjqZcm3m+vRxo
cWViaC9+5Kqkhucj4m6zlI5CyjEVXrzQoOP1Qmt1JcjitJlwCSCv8oHmtgKNXCiIIYXBMZR/GagC
RuEny4w3au07l0czw8z/+dIAzQAZf6oCyFPV+fS27hvat/jDB8dW0e1iqCHH7YvuNv0e+ZQ/0gNi
YIA/rY2Y7ioLQeeVz7YwmyZVNZpdqCYY1ELOw0ddHAZGPw3UeqmVFwTwV4+Spbz/LMZsacilSJ9d
I4auCntewca1PgTbfFcPINOwYxbin4K5ZqGs8sNnjwUUTjmLUeowqTrMjhb0UND+07zgaLrdQ1ho
G0nU1/hYi5PHM5gwk2fH/E5BYqrG7iUJjm6j7UiNBSXalm6xskQWR3ISZXZWNLoQ1nBbg6PvxnZj
ALWiSnd5FS6FmPRUgM3wH+6u81WQgVbtRasOjqN526Tlzmv1lQgLG4pEleo6wrOTJvpsDVitH3t1
WgXwFT4H8m3XZ4++fAuEeKWwuPRJOBroqCEGgPjWbLICxa38uNBYz/q7mjwK3UuNSOfl2VpISmi2
/BVjtmeyiu5HGKvBUfVH5KAipXCaTEVgFBBHkhtfQquKHkSzeOhCTH8ux14b32we61EshAY9wmNl
3lvt51B7ra1fl0N8dHPnW+d0fLPVMJqB1PeVHhyFG4QS99oBebuxtV1gwMp7MhS2Ie1V8KOkXkay
NrlLC+U0+DQBp9mLrAAr6ZQAz7LYHtJtoX0JEowE1lxgF+NM+hfIBnAKfwjsnsRRc5gGaJ7yiPqq
929du1VB1YqPl6dyMcgkSybhIEiY2UxmEIlCdboUFSzboz22UcZNvLYk1oLMZkxPQbwqo8GFOFgd
qqDBo17KA8i3SHGg+Zj/YCcrOqA+qkEQXycw4OkHMmB9JIXMwWrA/Km8fKMj9VekkEXWlsLCI4kO
gYWklPxRdJrd9L2qFk1pcG+Ukg8/60EOO6B7zUZFVzRpVrRdli7is2izk0MaXBf7HaKN5cb4kghw
FuIHCUyCamMI1oSKnfcvHdIflrH1wCENg7oys4vnCl00EVoqVqjz0hRYtMiVDM7IHmjCVqZ54jRD
Z8I1aVXAc5aLOrMybhBr6vaZm1cri3XxaDkJPztaMGmSammabsHCvRu0miu8rJZhP94z88NFFYGR
TJsce63ZR8UdCkYZQEUO6Bp9wLsCP62gvw2TrwHXm1V+MV6k7IpX0YZ+2kpSs1C7QlIPTz88Uicp
l9nSbUSdopjfBMfPQ4ZUTJDZMcqQWXRj9MpOMf5BnnYWbtq4J0cMTBIvicF8HcU+tjXjIS7fx/Dz
5RNm6aOdDmmWvHioKRtyT4y8vc6yt6B5GLSVWVvahqchZlUNU/Cxm2unEBtVvk3lbSEczAGc3cry
X3wnAuSf3FLY9AhUnc+X60qtYmLmeqz8xuFJbGfeo5eLm7ARfjZ+fhTTEYO99grw14rmznJomXUp
W9MraB4672JFyqYrPck95Uofk8C2uqbfBFJu7g0xblEVKbBGr1zpqJRVt0f8y1uZ58V7l7yGTqBJ
UxCxivPxh0IcoKUsMn5AhjrEuKgpJrHzn0lQ3ip8AEUYr6ayoZIjcivsW0DGqbjSYlpcUCc/YlbT
E+uy9AK1D46FdAslwRarh9Vm2eI+VFUdNYEp85kXqk2tilrECnlAlVLk4EagX2lA27ZNPGpXEahG
uxyGG1HL1R+Xd8viUkYBFTAYLTRI5uczrHcquojYbx3rPEZMvlX3oSSNjpnq7QaiGIzHoh9WamjL
nxWmOEkIpzoCDudBm3xoQa8WHOuacNsULxG8P2Wb1fVOEmCdDE5jfnYjFVXdeEtVadu+Xh70NKjf
TlxUUtGTmp73c0cgPNXdBl9ospTQvTVqFbTtmvDK4qI5CTFbNCa+AHrZkaKI2ecxL5xRvEV7ZeXp
u7hq/goyL3uVvg+byCeIkORfeZ2G0VNvNHZSBQ9t8COOV9bK0rOKxWmiw6Vh5jB3chhdVy0HK2dM
yfWIRBIa2lSb/WTl1l1ckljQoN8Cvoie3vnqADlpFq7OkuzNwQbGhX/2N8SsNlKwvu8Wh4QYlw7Y
cKobzlYiFiPlEPfECnvTCQI429mvXMYLvVs7yhYXhEFKjFoJ1ZOPx9bJ1Wd1ABrziqM8w06kd3/6
w05udqZ2M8aucwWo1qHZFtTIsegQE1RbT7GUGH5eXvhrP2L685MfgY8Il4nExgvDN7+EPRxcj8H3
yzEWFyVVoqkIAADvA897EiMxc18EwhEcoaXZmnnoQ8jkxT1S/gbONONKtOUR/RVttlg8Nxq1oiRP
13xgEuUmqSQ7X/PEXjwvToY0f1Jg5RAFMd+ulgtHd795+T/ayScRZhedoQBvyiomLW2cWn/0Enfr
++MubnvH+lyO3trDYm3aZscTviZh2WOKdmxD15H7uygq7LC6y4KrqRXUBNd5n0X4ZjyGWrLXFISP
str2WJHRGuRnZW7nh0qkS10In5daDnTP0Hhw3ci+vCAXx2rSoFcRwKLXPP2CkwU5jpgsGvHAKRk0
v6rGGK8gTX1NeyVbeTMtHiYngWa7q+gKrUd5kYMrepMSbCpSntSgut12zZ10LdJs1UtuiXFsQKR0
1A6FnF3TugHmsEmzt8tzt/h1ToY0W/lmmja5UnccGKPX2YH+HgWrimtr32e29gcVj46yIcZovCS+
sk2r79J/KfD6UVQ21ZOBzBY8GGFD8UWWmclHidxfIA5WH3HLXwVtVxHtRfK52fcXQ7VK1J6Flkjx
vktHW0h+DWJ/rIOVhbY8Y38Fmn1+xUt9S/WYMaPQcT95R750K5Tmyr5ZvIfRQlWBzqqTavf5vsnr
zsCWisd3DwcfFBcsPJDf+JNI2rbE1PLG9KRw5WBaHtlfMWd7NYsL4KMaMZv2TZSGLSsu7/OVIIs3
FChHIM7ICCL4PBuY6Plk9iNZRfYLLRWs57ATfm8nxZJdn4pXl7fQ0pCQCfuAvmMWOl8VaR3Cnu8t
av1+Ku4LzG83OS4pe+Rn1kywPpow84ctDURVAwBPcXmOhquaqGxUMJFAksZDBbHY5NKK4m2FQHOW
7zGqmZLILqq2GGLg+POgGc1T3ajXkPRwZBCRtK+H/eXxL+0K7U8pJqzDAUWfz7ZsYrmLL1dwDAL8
MrRvUvprUkXom+3lOEtHlQbGG9YI2qVoUZ7H6cIhr3szDo+x9zh4v2iCXf7nL62a03/+7CgMfZfK
k5CER7RFzES3FQnClfcF3piDDCrMgs3leIsZONhu4JkSSnCI054PyI80tRjraUBWV+zKIlJ3Y4TZ
TthnxsHL4d5VseU5hR7BNvX65OtggdG9/COWFu+EbwMaRtlRN+fHpoHtjKYzaMn7LHuiQytM0D9f
jrH04dAml1Cn1BSOmenPT+7nKB2bepSz8JjGyUtFtm8DD8v/wWHGkYzjB3UEEWzxeZAiKIYBIaLw
WFSp6jSi3zoiaKBNm+c/qrzlsrb0NY+RpRVDS1Y3eXpMamuzFUlduBzEbAiPg3jrVS8tcmNR9iq5
CdIwt4OVrQxx+hbzzY/rB8gBshkVI73zIQaxRY/Cb7AwC43PuWLLzWsoH/r0EPTuvZTfk3+urI7F
iOjSYR8OhJRU7TxihrBKLMR6eGyR+4zeMjMlbxlqlBM8SqZwcIv+a6GZu8vrRfp9XpFFgvkA44Be
Jk2t87CVlie533s0Kn4YOxUnnuQGv57mu/tOhaaX4Ckei2GPnA5MhDa6HnUcQoC3eKvl+N9XLj+E
nA6JRiBOYKnPf0gHmDBGq8s/WtgvicgmrlxUC6XhSQAK/QEYcaTd6mzV4mlSKDAgAAF1pBx1sBkP
Qune6wO6WNpL17/jQeh0ZeEogvtpaPSVFbU40XQmJWmyEVDmlIQiN/TBHyv/yF2DaWOJ+pcOf7d0
6m2tvtJXXIn3+4sDChjvCM5vqJUILJzPZ2zkaZk2iX+ETeoE7bcqx+at+xHrOz8JV66lpViQNwEN
0Q2HlTbbLXGOUj2mjDSi2nwrJ0/jswDhXxDsRP2v64cqbVeQocDSAEDNIVAWBjF+lPEAENRfEc54
VnwtRcHKUvl9K6rAT4ElyYgoTmf1+dQlEio7WBiRoga0R5KXog8d623Q34T0Xf5idQ+X9+DCyiCc
RukMrPXUVz4Ph79sr1UDPYsMIyMXkRzF/aK6Ozm6MjP8Ttqfl8MtbYSzePJ5PAFESjDpfx0lPcaH
XnLaXLvC9HqPw9FnBdyw1/8a62/CVRzgbP59Jfo0eecn6zS5f412Nrmlb/adOVA2EXzhYJi9nY3u
zjXy6yq4DiP31mq0bZWbB7erd7KYbfJWc8gBVnbHwoOAnzE1iOAqIWv5G7lMdM1MmyorutVfyTUs
fPHbEH4eYvxC48pR0LZqkFFQ1u7O3x8BbMrJf4X69PSunD1E3ESUPDRuOeYQKUKkDbUoZA2TtSU8
Y3pPORowesCOEyGB+uJ8DVOuDbQhBu0+Dj/FvS9ucn9AldB3fBWxy8R+0a70/dgeUgHpgpVm58Jx
wDFL8d0Aw82Cnh3l0wFRDMgpHS3jh9RXqIs9l+W7Fd4jfraymqaTZbaazkLN3lSm0aim0BGq6N7C
4T3TPgWTr5X3aGAap1+75i7LvqzEnPbHhZjzKos6Gmh+xcTMosquPvnaIcgQmNr33+vy0ddUm3/j
8U1DZyXw0mBpIVF1oehJkj2bV88tme6erePHR7V9F4u36B2xkcmVzDHrZ9X0dgnGNJejTg+r+Wgn
9ws+JQxJkgH+/ORF6WZS2Qw9+XGPhSmFXde0IOSOaPOtHIMLLXJwkCeRZm9XE11LGQc5Uv6xcWAx
CtWXtJRR6NwqFpxZJxNiZxBv/Ny/l+Vk71uP7tD/1wAffsOEU4KJwj79ODZORttX7hiK02hbQZCc
UuiQEDEAiOgKEjqXJ3Zxi5KTTMRujkPoNuczO6C64yfSEEClzRzERA9xfucltHIPhYpVqGp+llTY
tQbCMmqynbqEchwdfRSsS9l9ufxjFq48xv3Xb5nNvS63odJk9OVSSoZ5atmu9RYZpY0JC3a4CWot
gbNa3V46C0+DTn9+MtkWtKwpnecMlqIXKzc3XYrwePf+D4Zm0SpXsSek3TKb5gpNDkgkFtt1lPAs
2yuNtalrfWOq5XuI3TMqumEjHi4HXXjNkhrR3oH5xVNz3vFFiaLRRV+i9hJDk8AAScB3FoOPy1GW
9uZplNllIuO7aBYdxRdZiPe1Lx+a4kHpKDys4QAWA0kc3DCT6Z7PHQKQ92wbZHpZHhTStsD58n2m
GVjvIBsrVd6acsXi7FF1QBUeDhD1nvOFUY//Q9p59chtNF34FxFgDrckZzbPapVs6YZQMnPO/PXf
wzU+e6aXGMJ6bwTDAlTTzerq6qpT5xj2CIcnU1QzCJnlZUYt4Dd2bp08JD02Vl7pSwtpD3MXvHHE
mtrxNONJkcuDFN7vVhe38gx17Yb9v6F1Z898vJ+lYplWQwrS41YeHepI9ZJpuKNL4CvtYLqrkLns
JD8oO3z53xYpuMekGVAtrfcwJGbJcqyzd1WZuEo477jh5ufiXUVJij6wLpKW2xWzgoHB5Az5lMew
DqrJh+sr2UiRmd5gEnF9PJk8ai53UcuaMWNUhMkHtfBpkgZkyqbyZ9bFx4p2szXtXLXr5xcvPaZF
FL4bf7yRFoOwKOV/MzmATvGMAvZy2/33Tgqz/2cmBMeYJW1IGOOMH+fufTJMfrvSIEP1dX3jNg/u
mRXBBTQDvlQIhpmr/KtkCZb1wjjHUn27bmX9V65tl5CYVCS7MA6wlklt3DSrD/X0kE6nCU6eKtlx
hb0VCa6QOwUNYWDlj33VPtnJfF9Gv6b6DzVp3l9f1KYheFSosoIZkl+fUecnN5UGpZM5PbU8+3r9
WZm1p1b2p3BPYmrT2c4MCRcUMK7GCNfnZqtU5ObK+gJ0jK9BURs7t9Lmd2I+FRiUs06Krgf5bElN
XilOkfKd4AXwZu0+pUv4sUtoq+ll9Nf17ds8sme21lWf2VIAjk5LAi7E0tvleSwCCHNn+7mzlF9N
Cyddkc/fTdjud07u5leD9QalABJWRg4Es62a61EPCMGSu/JghcyKlEXwAQZGRv8jSJeur3Iz9MGJ
Z1gwVBL6hFW2izzrtYG5zKLWapQplz0jfDs+v+UhVK5X2Tb4u/iPy0XB41tZVZX9DfXjDHfay34U
3zMiHKw4tfPBXlE2qXLfGQ0zsE9muccPsrVf6+AElT5KOCRGlysJqhpsvkOto7W0+oMy1LULU3i5
8wDd6N3ogHr/NSN8liTs9W4uJm5dxylvi6TWwNplX7MmgUcvgyQTWefZD5sF3XWnNw+BmspwE0sr
NadpHoYlzd0xM7Vb9AUckt8lvIc6Zm8K7rWyI8bN858pOOsUqubfIKBGRUhsBDXQIfUEUYVm3No6
pOMPmgOFdvbY7da4tr82oC3YWNH1FZElSh1kjhPT0WoPDFrb87H4dP1kbMUaKnX/GBDWphkQ2cQL
VSYSngcghvah0YsD9E455Z3oWV/inZO/mWqt+SkUcigvk41c+haka30azmTDRlU5h6qXYEUd5dKV
ihFVZLVJ3boPC6+wedRVXVl9aYxyr8q8ua1EAjI+JHaJCpe/IUtGs48CldtJ+crsJFTDbpR+v76z
W5GVaj3jmYCM0aIRzlARwgSiBilNQMuX1fsaAkWJl3/xFcRC2O60x7d99MyasKuIU5pyoRF7YlU+
WoEnzwjGhfMLTaDD0FVHqfmaazNJWX+w1fbu+lI3w8Wq7kc1Fm4DkZbXUeIqKnRiUjHcNOju/U74
5lv98+8LiwuGmbMh8e9PQe4rauku8V5yvIbNN2f8zITgEdK0SLM1ckPo9XhM1fioKg/t3N8m8sdS
+2xM7m7yunnyziyuf39283bGmEioFZC86j+yCVUVJ0p9GJ/8do5+Jcrx+ifa9Pgza8LdlMsSMh4L
3pgAXl7q5nm9NPqw+Y3CDHc6HHgKVRmO1uWiAsUe5OR1eiH9Viffk+T+dyZCuDUoCps6GDgaYmIb
I3PSHv5jwDORTwvuY2H7dftx2mOd2DxSvJQAhK9lYBKHy7X0wCiySKbQlSX9Q1eWHiokiwlgtzPd
zNJdWxuhU4goUcRIAOSQqP/3T0Yhj+4tglZ0N4VPppi1Hpcjr3lD/SsD6UQTpcf0dSMbUWqVy6KR
J/NUQlfucpHIIcVyUWKkGWipaVCJ9jdZAjNyKfllVLpjsRMrNg4aBnmrgUbhBhCTJGAjsxUodKWB
wHlJkDzrMjeqCo3g7Hw2jPi+l+87a69tux5f4XiDdGUqH0A9FOJiQtNIJmIHZp08Ng61O9OUPrZx
+oS6TwADrpX99y9HsALSDiAU3hJDKIyUejpl+pS+4jIyWpSV8jTaO3XYjfBxYUO9/HBGUjAEECTJ
Y0eDctaD+9Sa3Wh6GvvPTWz7v+Ela58CtjSaIWKXMhjJ4bRwSB715bWPn8MbbqByoAZydkTF4ptU
hyXve/PXdbur9735bGd2hTu00+0MuuMqeZSQMwifZPtbu0cosmWCZZmEEgoXb14iJW8s2cnG5NEZ
7SdktR6omA/TDhR644LkRQDnGRMAlBplYR2tOfSyE2LEUkHp/CqtvQnyLf9muICBV7iOV6ndS2+Y
lNZgQNJKHtcsEYqG+GiCwCyC99e/x5bTnZsRbslWKwIebqAf4gz6muyo2nfqbdzkvp78ed3SVlw6
tyTcjpTdaq2ZWZA1H6WhKdxMlv+cjJpmn+KiIpNp/32kEX7jsy0Uwm2h00VAJzJ51JxvhvVkxoeh
jlwGbf63ha3x8ezad6y5a8kWk8dQudNHmJOk8nEt9qSf07qBhbjZibeb/v3vssRWSTJoRmcFGv69
0KW1gtZrV47HPv/r+rq2rkv2j0Yig0uU40Qg3pIaDiz0AciYAoSWlX9RNfUOgZtTUnY/6uE4yL+a
X0ZESXAp5T1il013AdkABhU6NEAHl7vaBAOSD5oEUs0G5IfemI/QDWP4SeZWFsNqCxxOP64veM+k
UA+CaCtYxhyTo6I8Zz25SAE5YwKTR9ve6Vl1iMLyN2L+it/4/1UKYQS+zqIa1DR9TM3EqyIzPDY5
kgvlqEhuE2W3+TikOyY33Ydsbn2ow2Uj9hWrBcLYZgURq9mhp82eUJ5szf8OF+G2pO3DcBTEciI3
2iS1aNLItGH0/huYzaj/tNu23PxaPDvX+ScIk0zhdGdVlECKy4svhso/nRkuk78HSB1IwBrVWzXY
yQC2T8OZPeGYp1IZFUWNPWTbXsIanaXq3l6elPg4qO1BDlQ31+7S7Eu1977e/GD/GhbH6hypliFy
0ChYK3eFzoyiaR9o/r+77vzbVoAWrlcm503YTrvLgzaeTLA31MOt8h4BE6inbq4b2bo1V23edVKJ
q1McnIe+z4q7HCOJoTymTfYw6MG36ya21rEC6ii2QnsCg/Zl3DDVaKTqgokUjPxcfNOdT7Dy/YYN
CJSA4vOL3zSrCyNHYimOyXi7e4lJv3xu3ITq+3UrWxkAxJb/WFEuV2KHA1w1Zkicb14KbTlMHcxy
+b0hGTsXyuuooJiUnVsSYq05ZQFs4x0XZRQ2d1Jm5O4EkOy266Pp0MRV44daZ73IEoyKtZ6b7xI1
e2nH8Ys1WihahMt0Uyrok1S6XfoICtSuvPSLO0UytMqN/YdthozZl0zWt1ro3NVJzHxfnEU31tT1
jx3Qfag7eQgNYbvHsrLpDuS3K0yefr+IGUEaCyoa6s+PC+oy6DceyNxja++yEmSMXlE/6xAookga
I85g/y6/lRYsvMdCYM5GdgTufO9os2fr+ToHgka5mnxSUQfUV9QzKK/mBZGMz0pSe4P5Tiu+90nk
L2N516IEKd/l9gug+qOsfgol1TOKQ5edJHjOXJz6eN3Dtsq12prEQlJMq5yc4vJn5wkME3JENm5W
D8mYv8QD6N5VnjNKfHleHucENcwcjHhRR447RNAol/1N3bZuacU+enj3c6weAvSHd6Lt5mc7+2HC
KU41M6laA8i22aMsnFRufN/qwe315e8ZWf/+PHGbEkfLNDDbbYZc2ud6+lXYO9WTzYDHZDJo7ZWu
SByYrOu5xl8acsPpfeKgbyTvhLvNIHFmQFhD1NbtjEYlOUvmQ32Ke6nqhzT8fH2ntl4J6pmV9Vec
7VSZDGXRJjy2J/uuGO7H6R5Oh+yUdDsOuXWnn9sR3giNYjs4E4FINU6W5E+gryEEbSSHvsFPPPD6
qrYK1+CBIQYAdsQBEL9Ov9jIHtR4GamQpi7eaDE/O+UAnt63qNM0ygOP/EHaezCsweBNuD0zK3wz
NCiVchkpmDTRwYbGUiehdatl8pTIclvN8cxJcXul3sPWb37FM7vCV4xH9NHStYihBc8yyCcWpjAQ
ZzgoJ+3xdG3aYsJ6HeJZ6R+Fy2tumTSZDb7kYN1nXYqyr8JUfjbcomNMwXeP/nfzKJ+ZE26wxEJc
R29wUCf8Rl8JooFPZb5z629mgAxCQG0IthOtByHIO02uG+XEbIIaTKanVNH9YnvK8i1g4hpNOpiw
bqpc+gxpbtEkn6776vZ+/mNbvMeKpc6HacT2mL0L5va201sPJJBb2b+c+HeqXWcLVYWPFw1SU1YW
Mx8SryCeJVl50wObfSnSBWmv6wvb/HKMH7xOPNFpFa4gXYnKphwpRD1URu2pFYzD8rTTS9ncvDMb
wm2y9LAL5gidP7Zy73ad7c35N7NJ/BFaetp9/9uChNPNcZhLiLSTx9yq/lCk+BAY1k8Z7bvrZraD
F9PWcKrAMiDbwmk2+zrsooaRtEpr3NnInqvAeKjy+6Es76R0OVXFfYUO2fcds+u3fxO87JXwbaUQ
Bc5weRVMvVxY+YLZOmj9MrG8vPoEx1Y3fJyqzNUGJFBpAd4s9R7mbvMqpUtAgZl3JeNkl4YlEphk
QWUDVYXc8qx4mpBkltub6+vbsyIsL1CYc27U1Qp8tZ5kIdUYpISv61Y2nR4kyEqTinaB2EkE9dln
U8PFY8FZ2x+clWx62enFr9//zYc6syH4oV4z3ZBPPFK0JFLX2rzhLZnMJTdH3sRM0v+4JMEdO+ps
ptmyJC24t8dvip8iiHd917ZXBJEWnWaqu+Z6zM+ykLSfjEibMSEjZ6L9ZUBU1n1Mivw3XGAtxIOn
o6dt2YKjzaZuxePIXYLaO1CFuznSD9cXsvX5zy0ITqaGiZaqastrwfpRtiAegue63s1utlwZxCgo
KjAycC8L15UUT1ImjVz3TXvPJPIU+naS+rR2fZ3X2OxN2ZOS30pycyzC93lxKoJmxye24i4jbjSH
oCGFKGf9hWcfbE7RpG8WPpiOg8NgD/9Yrx9600BzFS1QI/30G/t6Zk90+czpnC7HnpTbd8yue1pf
PUnlvPNu2KD+0Rnd03SmlOEcoud1ua46zOIsn3g49EPlN9aTM6JAWN9TVPMUa4BIMbLdnPebVvjS
BD35R3RDf2el//4CwUfjRK4QYeYX2MXnvjGOS+54drLHybvpQWfrFPy0TON0sjqsoM8bW64t79zL
m+fg7N8X7n6tWhpgBus+Niem/7kjR6nY8cHtNYBJgzZjFV8UfHBQB8lIO564dqB9j0LT9qJKWX7r
c/xrRHC8BFaGIlgHcykIxbV6bxs/UPrecbvt3frXiBBhU6MttHFZc9y4ukW70q8mVDb3EOebVl5R
YtAzwoewPtHOzqw91Elpy+R+pVnD+tFDodcOkFsukpQfrzvxZnhgqH4V7gC+bgvHqFLKag4TTEWK
ebD+lObUncpbYwwP+m/tHYArnG2V5xMpfbOoRC7YWNYetewV4dcVdt7mO0XvrftpRXX9vxHhUGp6
Z3B5kfk5amy6yjKiNjfO1lHT8wJuMG0Pkbu5fwZdSKATQJ9EBrDYshvkwGRc25QUCpBd4jFBEx0l
JW38wtFpmcRjvnMJbw0uIxf+r1XhWtGjvFq6hvbT0jb3art4piLfzArUVmVxWAbnzpoHX/2mD85x
ip2fTIecLCN8NJN3S5rca9LLilZaGWWuO9Om3zIDS78B/Kki1q+BAtTq4tik3VTfUuum0UPPpmP6
v1kRFm9kbTsbtcONJvPWo1PqfDLnvSr5ph+BM3jVpmQMVjAyhoWck+mmj6Vq+7A/BjLUa87sLcOO
w27v2f8bQrTs8qwHJUNCsyQlr7XydNDvZatzERn8nej4z3qApVya4REpJ+3Aeipn8tXQuTX11M92
KYa3ikcrPOPvbWPY/NKM3ibSCnyBHSFQjzRk3zE27ySx13dP68AgMx+/cX1BKwnfA2wFjLIK11ce
pIkspZz3SD5N75WcNf2Gu51bEC6vahyjepEJW9H4IVp+zcNTH+/VrrecgOmRVTCPcRzavZfbppZV
akN2TTJaJLdRqd8yZ50Y0Y4PbH0csJnMH5O4r+QOl1YkyWrDPk3Sxxi1ZnioDykIALoZilR4Ur24
SbLzcbaCo7GqWK6zuJahr8s+u8c0pn21JehS5n+Q5y6Qs/8ZLrHl2fVge5WDtIAaKL8TkcF1oUey
juPAVX5pNJgyxx7GPH3U9T+r4shleiN9NiIvbqqb64Focz/PLAmeYYxFMxVhkz4Gw3hcZ1Cj4NjY
A/QVxDynHsNbWdvzxm2bPL+YRGNAXyTBGepRLbVlTB/7Gsw0jdnypkLK/G5xUjSp0kk+8Hg/xGli
7lTRN2sd0Nb8Y1mIiHMZoKIMvejj3MyM+CohiOL5qe8VpAU90GER2vK93yTfQXbv3Hdbx4PkZK1h
QgzF4PrlJy0yRmPV0khROUj/mIp5vtPn9M94NsOdYLy5SObuHIhWkCQGC3lpaa4ju8xiMlVtrA5l
QModeUNaHo3vrWY+DNXnfHT81v553ZG2zsmZVZFCQp0De8h1UtdSeYq6h6KSQBp/mMJ7gJo7W7l1
r52bEu6BfFQhw1y7CDmQkRZIW908tXFIU/DT9TUJyuB/t+POLQlXgcSa5HRFZzWlW8TZoY4BGE35
LwBuaUCFyhqOqZy5+kwfMhj/7PObZLovx29LOZzGvaO6HkWxEIMOCMNMtNXpDwq3bG+FuRWVlG7N
pvLRt5ry6nh9vVs+em5B2NiY1hhkMliAc9TvU+vAxu4+DLb9kzlA2oTkmm+GmOTAIqeMJ3LoyLjJ
mEgvZYaJyDmDwB+XwS21SXW7vn+Qsr2R7U0nPTMtHEK7UeIyWHgpNNlRIX6Hk+vkDeTxnTeau9Q8
6wd5+8H+XahwV9lWbpDKk1dHzifwq54ZxseuTdEuVOWbVr8ZJwgtHfm5S6Sd+37TVRi2pHOqoVX3
BiAcJJYaGiu0K/xmB3+F4c7B2DyBZ/++EGKqGFWatAERh/5N1TTPVnFjROUBduidhWwbWqUsV/ly
UqTLWJbMqTNlMxV3XS0PU7YgWKfcLMVRAo9/3fc3XYMMDMaolS1OxHsYekJmuaLvulz21kYu6tuH
uLUPtWb4zd4IyOZJO7MmOGKktSkNSjZQcp4CG+QHXPrm1/+2IoenMAdMt0GWAGAU8dRJJidTrZX1
CZrbQ45kpg11qjHGsER91Ix3142JHvdqDISfibQZHFDi3EwY94EUS6hFdyBAXsjGipvQ7hz/uhXx
I61WgMk4PBvhAaATc+kOZQfDuuXEzanSGPpW4ZlXbuokfBraT6M871wzb/gsXgflV1UaZkeRXhKl
sPkxkjM6SYG2013fupLj2vdzX7hp92zc5Aez+hosj0WM2oT1NWHO67+uFWCwjA6CwpuAU7zu+Fni
KctjOcNaUZ2ytRIYfpW10NPmOxi8fQf5sevG3n6+S2OCP/ZpSdWkSqtT0Rlu3BjuuDsrJ7o8uwmE
j0x6ZebgCwompAbEljXY6Wn2nGN5rzzod/Uv45b2o5d6oVsOrhLd19bOwsQA8rfVtbwKRwfjbOrl
Lqa2OWqNilVFzg4TogRpxiOhDdau2sv1Pdxe4L+mhFjVSyYVFstIT5XfJrFvW+/TbG/8cs+G4BRS
k0gNbYXsVIyF2bpDFWdP4Ltt34Qw/vP19bw9bOsH+3c9wgfL7WzMK9lJT3lYg8y9qzMc0H6QtdJD
B+p/syUc7Ab+2II6VHqSkTY4GtPn7ntY2l6W7ym3vSHPEh1iXfXZsTKmxaySHEtmclsu3kTzx4H0
3J216EMUNX4lfaDwP2bPYxi8Ko4ff2OlNnB8WGoo/IvzJk6HuLDusKvKyCgjcqhJOx7lOaLtH/hd
+em6tfUiPk9B1tWSYKtrrXJ9MguPcijOF3OS0+yU1U9INfbVDSWTzriV0qegfdHln9fNbe7uuT0h
MbAytZxzA3upK7nyofCf3/+o3OWQH/cGNd+gKISlic0TdYHws0mzjBsHCcaHPPpr6oAXzJDBHMOm
crW2cx1keqpp+O+Rea1AoEO6fkDy2EsXSpvZ1hYtz07NJPmxG+onG3L+pvjB8PjOfm6d93NTwrmI
0trSmxJT0/LHkniLEoDLGo5B+RDjvul8o1l+uIyupFZQANReHBzNdnJbHiXXf8krVuONJ50tWjg3
UaAvvWGWRJ67+jQeBp9SceePh/598Rw9q1/Cp/Fdd1gylzH6tHK9YvKo+1//EZvefPYbBG+29bQO
NcSLT3r4J/fH8qcVnKTJ6z/mP+RiB36xZ0vw5CBLU+Z+quxkhTdFVKGV7erSkXH3/KdpHY1hT0D9
zVvz1Z+pDaDxCCUQjfNLryJ/o5Bk9dlpkY7LERa/Sfqew5udL7fK8l7qf2r3w/IUm5/zPveX5jD3
R3MXnC4+WdYfgc4jo88aNMXkPJc/opWbeE5MdjgHQ6PdTA/5nzmA9MCtfy6TG+5VdN+8BV/trXN3
AMYZ+NaEO7ORpDS3uiw/Md6iKXDsO1PoFokSd16YDErvj6ZVd6419OVfeRICxWbaJyvgZrPqz9ed
a+u608kqV6EGVXlDkdQm09TJNQ5u6O1Rzm9VzvScPeTl87SrybZ1rM9tCYeplhMztAjkJ6N6gQw3
k95Jzs57Riyyve7sWl+DRtBZZewuvyTI16rvWyKxk45+knt1GfqRbbtz6zfTFzvZQ85t2TOIiTSQ
UIjEjS/tmQA3lmKos1OwPIXWSY5/meZdODzM5tfRub3+qTavGcZEIbZ+Ved7w+4bxXY5yxLG2s9Q
7tAEGhRoHobJ1QrFlSW3CE3KwcZBXX7MeyINWysFBkHxgqowpW7BZ0utKeJoSPOThHZ3nkdP6/C+
Fbpjn3qSfZj3uudb9phCgG4DTDjmhDPZhJoWT8qUn5pYBrX/oDSSFwTvQ92nkOJRKNnT39gKfRbF
A87BWmgSaQp1xmHqPtdzLvHKTNwuePk1R/z357D9CIB/J6hvLY/RLFpuPPIh1RQcFY2exZZDJyfu
BfDqAk8PGXYrPCNevKH4UEbBzlP1FeMoXGUAvzRkjwl16MytQfAsBbSyUFGaVipOyxK/mAF3WKmd
5vqTxjC39nGgb5HZwdMIuMXQDvJceOpjOLwLc/mpWgavRSx2iX9IzCP/sePWGxuPtgB8RRD/8oYW
ccROWKFsHWTlyS6Su3gwHpqu/q451U+juLXRdBlxOCPQjnoLdz6g/oaHaOSGEemropfHoDE9uVne
SclNt1c5ewPxx+HB92s0Yfl1EJQLmYiGgJNmTlJ5ssxfUzA/LyqYRwltarBN0vsCRFDzYi6p3w8R
ij63OvrOEsPA0oBaN11/Rrmvb9ZqT/yIFNNphDOSQZATfk+SN3ogjWF+CuzAM/S+8nSreIrHRPWr
8MN1WxtXg35uSwjXzVDIZrDoay7gSz3AUsOr2fg283NEGK/b2lvXelzOnDMP48xubYurQYsOWsXQ
xwdJ7o7F3uzR1tWL+9PQsklmuYCFBCehZgQ9MWGsGdWbItUrV4Z5NXZSf05lr4dPJ8q04xJEvpWn
H68vcuP+wzZYmlWn24JH93KRwKHmJB/i/BT2jVfG1l06N5+cZI+i7Q3AanVayMiZ34YKXiW+XNpR
0oF+YdDmJy1Onpp2Osjx+NiHH3rrexbCImm6i6n7YxDfhu34Tdc/Zc7e4NAavkQ/XWGGFiNepkPN
6vInIFGqLUtQ5KeCMUavn6LOmzsEhq5v6FbkAGXj0PFBGBEO70srQ9yWctqx0Ggxf8pK/aGdu4e8
+zirs4+Y/JMRql+0wjhet7rlq9yC3IRAKVfBvkurKtTOep3V+amElgfpuLts4Dlkrrqv807Q3vIY
HBW9MNQXyc6EW0ItNL7Q2LHAVkbJo3ekQ9Y66kEJ5j2hyU1Tr1cD9WZqRsJ922ooq8ZRv5oqYHPS
SAPb9jGmUrBz1LcNrZ+NAUMwZcKaeL7WXWyN+SnWdDfsPsWj5Xd72pVbRhAaoWXEHCMgYeGy0ySA
NqVD9iCpo30YLPXn2JTw4Xbm7F/3hi1Pd6iUQt8EGAtR40tvCPKykquAtAHWXSpEL2W8pyGx4eXG
epQ1lfMEOkrwcmMYbGeqy+LULEMZ3OdT1yleQAvlppLmLriLJI0HshSg/eFL6BTccDvJe3zKGxtK
+VmxV4nIVb9V+BG1lsxN1A3FKUnfA+Y4lj30ktHt9b18nQERwgYiIAgeKKApAAAI0TmHYdwGilRC
h+3/4RwG99fgWt6706c/DrObup97N3H3GF+2Ct7nRsWSCgy+uZ7kGE3bxodXtY5uJ6QNUcM9NMld
53jTgCLlIdBvqxQukXtJ2uNz2kgGDWixeHpCi8WEr7C5Q5lBUaqlxSltZPNoxVFwaCp9cvPRPFAl
r46N2VjHRav2qu1bV4WhKwg7aJRp4ZoRDmMeT6Ua8ceJ66r6VsvdeGci0M2kXYmOamevHqUkN9Uc
T66R16Y3OuroxUqSvxSmInmZVrQ74XVrM0AhwcMOjym4vjX8nqUCk5RoWWU55amWUvuhKWHubUmG
7tWqlu/D2gkPzchcAXQr8vvr7rfl4ybI8lU8CGZrEawgR/OQ53ZRnSRjOQYVLPOJN9fyzXUr6/Ug
+jgPKUB2bDhPRiE0yU60wDpalqc+ONT1N3W4/WM0/tqtgW6ZgXXC4mXPmSc4XW6jXOYTt2PDNlYp
XzFD5M+Y5Ltx0Z7LYTF8Kg978L6NQMWIMKnN+qYhVAinFxXrKS/Ssjp1o3avFM8KmVWXWU+lpvhG
djvcyM4ePnnr8J7bFFGwRaV1VTfUq80PdvgUy18H+32fMQhMKS7TnvUEgg/13RLrfl58bEJAN3vF
9Y0bgJ/ArPxaBOBNt7rVmcM6SsDA1zJUPKYWT5q+tns0F1sPf5OqlEziyhT2m3FAOZPHtKjH6lSn
t6CuZMcfK16Kh2H4PGYwvPZumH3M0sP4fN1VNzIdxprJBShVEftFVtJhNkEnaDwZ+wyShlzvvmlp
r3mpFctuXtmVf93clv9AKIuCCWcPXKCwkaAByz5Ho4nEql9q14zlCoXpMnpRQGUNYGPr1FTvmiGp
mYeU5J1cayPukKmS1yF4LZNvCd5bUs1G512i8+i0rtFGXvqUpNmx0W5XWD2heGdzN9zGWnVnSO64
Upm7uHQbLZhTdDoamo/9H0rfucme3uzGgiipomvLLI7N2I2QmSSZmavDwnFMNL25Decqcktjmt+1
WpaenFIN/VxSwxu7Dq2dvtZGIAVtBvcCDaz1D+E+G7VpbO1mqU6OAhnC4HSPQz/D5f0b/VtiDQo0
UJmh8qAJmTiEdL0yzim9fsZ/mU5wQ+1w3SW3jh6MlQb4IIIoLWnhNhqKNC9Bx9WnsJDubYLMsHSw
+fg24z7hUL6PrBYNOGvwx9p2gy47dnmzM4q25SiolenKukSuaOEnMFEVOn1c1CfIM+mdfWz7X9cX
uWdA2MahtRfmj7L61BYPk/zHVO4N7G11rUCWc7Qt9pEkR3iRGpUUaQB+61ORHVdOzDsn8HW/bG/V
owGDZe3ae02TjevPIpUinWLMB0kMwWIRMZgez2F9yoPhBG3hk5U/BPqh1PypPP737WOWaWXIwFF4
dVwe5HypZLsq2/pUWo1yKCFX9hhx2mnMbK2H3ARkowUFI4SSl0ZMOVXLttLrk141Xr+ovgxZgdkm
rhaML1P6X/nTKCHwbmcOAApVm0gsBKdmTAAbDmVzajM6XuF0b8FmoxGh3WhnYVuxgr3j4bTWlt/0
Xqgky7xq0uaUJnZ90J36eUx7yI/jHSff2kDuT3mF6vCGEidvl2zup7bXG5K77DhK0UmpbmA4pbdf
vZf3OpgbJ4q5QZ4wqz4KxO7CiTKrJgLHm7UnM0D73Zk8uJx3Oh1bJsiyVnD2+lgyhOsqzcd5pDFY
nxoGjNzCCpIDY7F7/Y3VrYRklQlbovjfbIAi9MgJiH+ZAppKbeyHwUpcaZnuTDP3hz2epg1Lr+Se
PEI4Szx3Lh1cosmaaVXZnfLO9vX4Z1d+Rk3XraX/HE2BUXO/I4+w0hyK+DBVyqtCH6ryZEI68zwh
2fE1rKlpXo8Jb1MZrNDTBElCJe4Nwbocq8kI13l5KqLhUR+LwleHQPG1sHPugqQL4QS2IQ+bWulg
d7NzuG797V4SaslJAfURMN4Me09NVzH8opSndqwKCraJ8aIHVuYH5TTdG5O1N56wEd/X2E5NFXgH
ZUwxUZzUTnEivapO2hhWCtNunQJbQGK7mSJZj1NbJM8LhDSu3eRB4JltYP5pDpUyuMVo7MF53x50
Pi4Rn1+EI/EZLh0pNvMxMgNecbEyfzZM81GTvyAf2EOOBH/WTvTaeEBjDUlxRNFoXZAmX1pbga1j
o5KapwTo3G/bqv5ChDFGVx8y9WUqSwraEpoIjl9Isf6nTc9LfRztUY28MQVgPWiDVHvltFh73BBb
XrBSkaG6QAin5nz501pnyK24lqsTkm1z+NIlL03sNeNOrre13QzZAJgCcctrVtjupAmNZMgDcr22
NW/nsAxujCBWDlmaGL4UxB+kpFZ3bG6ujHooR9hh48VH3zDLRaInpBNdEx1lRish88jvrTqpkMJt
v10/TG/T6LX4Spue/ItEXRO+sJJ38K2rGGvLmSFew3PgLFtmb0Zyqk+dA2XunQrpVvAgXYcrhZcX
gVf4cCDBR3IAgm6bflDlr5VyiKx7LXQ7WJx+JuZejH97A7PAM3PCFxz71pH7AHNj0r2zGul2Mr8A
JYrd6/u45SgI4TD7DS0AlBvrhXb2TNaTsKqtgvcOf30zZuGxneanaeB9oGYnRmZ/xxz3Pc8r4vyb
mlqPelFfzXi/nSo3cRQuDAH2vxbN/i7PPyLINq6vbjMErqJWa8VlTZ6E+wseeLlBwaQ6NY9p+lfv
qwwU+emPtndtxVM+fbpubuub0cldeyt0cpl5udzMNO2ldmj1CoAnVOyt6eV66DrQOF43s3XQmC+W
GWZmeoiO46WZKAxqx+pnnh6Z7hWtXPmzEX6ZFv2DpO9pQG9AgeD0hurLXEtIhO71IJ45iNJaQSSl
Ksaow6pWcRuN5XFSvUV2Y81bDJ541VGdP1vOBznV3dEgeRufZetp3mN223LVVaz1FekA8lpYdtFN
JVpKdn1CLEA1T2380DYfrfDWkI/X93fz+ji3JHhNamQBMkdWTeXXNS2vP5Ru9sNg4i5y7yCkD3o3
bv1lb2hxowvKVsMUT62TdxmMkpdbHXdLWpE+1KdFhoqJom8s5XeoVd3JgeFmjkIDdPqUVNmnpdqr
SrzRD8SPFNTReMfQtaP6IYQbaKAKM0uW+jSA6uNxUcR+Uz91zZccDvkyecqU94b6Ta4WIBgPaZn4
fS69m/u9d8fGN15F1Vf+bmYN36QJapzV9IjY+Xw2feWYeypDeYrm7ySCGweVIA58wOSOXIEXlztt
ldaSRYFUn3rVOqHL5MbqQxblH6/70cY5vbAihAMokxY1zkO4hbPs3jQ95Olcai+Hrthx2M3lUIZg
w+hjk/BcLmcMy5iZnro52UN/kG0Y+Cv1rtOmn9fXs2kGDnIT9lsmIcVnh9QjGx4srCeTNMdvKI56
/0fame3IbTRR+okIcF9uSVZVb9VSq9XabgjbsrhvyZ1PPx/bM7+72EQR8gAGBEOAojKZGRnLiXPS
OmtPEbWFHRe38dguecD/TC3n5I3XkeTK6MOU4Yqo5wCkZyMJvSiRnuNWKl1m1d20LjwmKHfe+O0V
0p20EBlYWCkuzca9FQjNSMSjQ5Ca3cR/BXs56OaZAGRIBwW6KdAOlxaMoCTsrqMl4U1cxioOkE7e
6YlzSMudIHjLEn3cZZabMIn69KWlrmasf0qEeAyBU8SZ6WsorhfxsW7/vn4stvyWwgAWSgkkVbyx
q8jIaRRVGkM4tJVS6SD6nMRRqab5z8JQ25NYZAIrRb/voSg9zmjMtHGp7NznLbexYDZfUQ1ggpa9
eHNcEnPuhDLwC6w08808dcvxcygdY0k/1t1/uGxvba2OpinlQZe3PZft1Jt/2x+s/s/r+7n14RYm
pWX4i0r0+nmXoKkLgnQWj0X6EmYnvfwBIDNQXq5bWZzPZQ2BTt7yyOho4QCiWi0jzIxqaDRFPM7t
CTZrNKqv//sbAboCbhdlEMR+ERNYPSim00hmmxKkaFKUf4hY5/dcKu/khP+r7Rhu/DaT3bqs90jk
tu4wxRECdbqnIABWXjfsG2k0B6a/su5QOd+N6MluPl5f25Z3emtidbVEn3VFhC71Y5rR9SgsgOZ0
Y4vpk+60B1n+mMkHtT5dt7l1xJdSHLkcBHm44Msj3jVU3Pm7+pEb1Bu93+s/oNea+87TRbhTjdm8
0TCFEcSS7gAHWd0nuQ9jRlJN8Sgq9Q+IepVjb9mhJ3REGxhjUo6KlrZemYcFUpOg3BCmdXYSvK31
LgQ6S5uEFHY9xOfkfTgmIZXBtrmrYueBBOYZ+dGTEiof2r1h/K0zYxG3m4C6MWmuQsuEZono47h9
jJTswGuTMwIT7LHJbd3rt0ZWrj9sCtCyatQ+tnHhwqMzOx+lAY7U/+D3UQKi9cnVBqGyMsOcuBMF
XUXA7ozyGWJBqLytuyZxdD8qtWTH824tCg4B0DygYBbao8tjGbQFox4jZXaOQe2KpG/dVhGDnxn1
TWC27Y65jQ9F13Ppy73iXdZVfVSb6GVnQfMo2pazZ9q1RysoBTYXSTumtrKARR8doYaFfYVk63Jp
ihakTiS69tGKqoppi18F1ChuHOqaP42z89gyznS0Z0m/gQwGRik1Lz4MkVUcozyyAb9W/c6X3Vg8
jQaE4MD7sNVrneE6tqfGGpOGVw7YWWjDTNn5pna67mi2Lj8NGuj1lsoKmcj6OVfHuotE1D2aJ6dG
9f4Q1/et1dBYuy3L8qhaMTf/9rrRjWOETXiByNPJvNYkI41lJUwHZ91j7M42PebHrPxj53tu7B51
RYj6CSuxsY4RiiAfcTMQ5iwhZWd8qhTNTbo9ku+thby1sroPTRbWmpgFlAszfIRfutYvlY8DnfLr
+7W1GOLHBU9KVs5Xujyb6pgEWVvEw6NZ/hyiu0jxtPav6yY2VkLZmDbdctrIlFY+UShBKdNbGB7z
+ZzELxVY6iBVD07RHa4bem0irEIRyuGgbyjNLwnZKupuJnkcIgmmeNlT57tY1n5OUfUg6q8Ux6fI
14acsUimbShVZ36Z33RK4pn6eKMlz1XyUXe+96HXqZ+K7k/8tjE85dlBqfyySCAtdJvAy9NvQn+s
oH+XD0jyEfCY/YsZm17oUDX5pn3UjfMQZQdbnu/b6fP11W1tI/BA2k2OA4RzDZ6DotRy5kAZHq04
gcDMrxnlaYyX2Ix3zvdWrWupvuL58VqEAquIa5qyKjOtbiA9yyjxD16g3ve19imMy49t9UsJwvOo
WcfS1lw7Tne8xnLg3n1DMmk4QSj+KmvHPM7yOKapNjxOpzC5HUzjRAE2gVJH7M6Hv48sod3kCiPg
p9MLXUdC8PmPo5w4VNB7IDY8Ne194sfRX7Xyq5J+Xf96+rtlGUBtQJ7x9RZCutU903oL1GasksIj
rjji/sc9soL3Nxk+O6BZNlVRKrDr8yHm2gybfClkZ0L1qb+5gx5nzFAMO63J90ErhiCpciyaDlzq
1VKSZjaJGxNKK5nZunLUgFy2T3JsMruZLzS6j8OHPs12QsmNDaSgtNBG0YVZ2m6XjioYrayZJ/Jd
Ra/PmTB/IBq94z82Dj5IEDJPZpLYRcAYlzZGubHNNCZa7cZ59rNZsbzSyj+YbZT5Tg2DYK/Hwk8F
TS41sht/nHMPoou9AcKtpb5icRmbeSWnvfwZXZVVdilThSlT5ZBKxUEPdjLDjU9Io5zKGOXYRQpm
tZn0XII+aqiOVVWF2AhkWF3aUyMTwbnSldYPbf1XoAIHlfcmB95fb7IAemrLwqiLrBlJpN4wKBFa
4jEOsxuDB9SMzuGCe0vDB01/vn7p3rtMYHtIS6B3Q6eUWszlRqo6YGpGa/vHCVzkbaUVuq/aqHdE
bTvdWlop73jOjcWxnaAjgUcS9aw5wNQuKpW8hyZpKtsb4GZfq0DtXKmBTUOf+js91Y/XF/jeg7HA
NwZXD55Ipzys1Lp/LBzrRmXGK6p9C2DWzAlNA/XE9NnpusXVlhInAJ8jFyYXh/LiXYKj6KE2jHZT
nutEsVwQhMWtMWS2pyvJfJ/B8blzJ1de7dUeRWTmaVBt5llf7sqbgkykDLYRyGV1tpgI1Om7xvQG
auvH9VWtcWCvZiAnZdZzqRYDE7w0Y+mNndFzxExSsoXcnDsl6KDQTqrKm61B+6udsvRTP4SQlUyT
dR8oOnSNxTAg8hLkOx52dY6WXwPOCEAmdKkETOuqslPR6ozhwD5L+tQclTl+Kazks2lA1oKep34r
BWL4/X3muQVQQDONfV4XO4q8gQBQ05qzxglmWFmK7tohGu51xgB2jtB6DOB1ebyAFJgNZiNJjC43
Wy9zqKdntT1LkZJax8lwAmC7HQOvThpL5AexySyR0QjxNSrT3j5ISlV0UGhJ4V+BkRrfuqaXntJu
EjBJd+jQu6Y9F5oLhUgpDkJkjDaHRSFHLhPJ1U7JZt3Hev31JhcAaUvI9CiWXP56JgZ5nmq7OQsl
qwY3DZP6JrTmHDJSa1GL6weJ1kZYHJsODsBUGuU/QEu2qht1tXSU6qQ4FrLU3SWx03zRg2r2+yoQ
O59znXu9/sqlBQPQnRbIu+JVms7RFBVWc7bgAYEoIxFPjRSCK4NvygvtrD5KTZd5hhk5dIhMyQ1t
SKiu36rXW/MmluNHLPk1pZDXqVuyssutKqegskLqaOc5SG3Fz9XACH11nJeB4sAaSdHKuPnC/Q66
YwROsTsKYKWtW0xj+OfQBxrYtKGticyUvv5g55PhCcNI7iBxKUJaLfZUkb6OReHaUWQWf8bT2Lde
kRUBKUYfap8NNJWh7ECBaj5kYxc0KMeM8ufry3zvohQgR4i5wK+6gElXdRIRz5OZDhNEqqpSHgrR
KIwxk3H0hrNbIV9C7/WO8q4QH+OBaZysdrSrl/xWlrEl9ZYfhJmqeW2DRJbkBNDhhkHwMlol6Esp
mm6E1nER1Pl7pjHgcn3Ri6H1D8FbQPhiLGW9NTY3LFE+kwzOV2mNzgECrs+BmaU3xRBTJUrc2Eya
33tcXw8TtWxmYyGQ4i1feQ2r0Q2R6nN7NmeEDBEWLf121tEt68zwwDkbTqDo2tvry1wFSv8YBSJJ
cmDCHLEuYcR9aDN3pbTnoo/FEx3HGBqkovQtKDYPRIPNqVMi/RRN6EYEs/mb6tH/mGcqgHu8zLOu
QRUylEt51/G5zcoUnm7kw/ciqBU3cvSfad7kt6YuNV7aC9WjrLsHVFn3chfzdGKI1XgRFyD7KhE0
ZDrldiD1Z1Nu4ufMbCpX6IiZ1vZonuK6iA/aGE+HsSs7LyR6PzZtLXmEOZ80MENeW6s12fMQfrX6
dq+xtwp9Xn8bST4AVtB+KqXdS98idyNTXcpQncOQooXdMgDS65ZHdqK4NTW/J5se3McqczTv+pHY
uO60LZdcDtIWAoHVFaQNVfV0FcW5T4p0dEXYMCfqSGYnnwKdi79zAt8HXIwSaUhWEnHRF1sHzLPV
RUPCCAo0zWr9lOmMi+lmg4CeUTEYklZG/PX6+paIanWzmdDAMy6qFPQXVzFlHCZRMseOOEtqMh+l
5eBRNt9rtG0ua6k7Uaah5LselqbfM4BgC5tzNwZm7rVKr4nUo+JVSR/jIJuJ9KQARv+dLHLDLN16
E5sMgcA+swonzXgGPrgsTp1+oI7sS+DGcwnen7DdSbE2zidhFOK1VH3Vpdp6eT6tSnEE2WRzrlvh
t5nhWWZ7MCfwDkC9Kqs8NcUee8BGFEtQQoWB/g3zbRRPLm1WgyjSvuv6M57J+Roa2dfRzMpDleWG
HxnpdHBGLfN6wlY3TaTSo5RGTzXWjcod+8A8/vZBWhS68Vv8scCMLn/NmJRV0BTwsjMJrH+KxnA+
Zn2zV8jf8NBUFQ2Q5XBC6vp6GAXWdLmOY7U/p3r+oXOCY2rJ/iTBZjTflgIKMkv7POjRToS+cY6o
GjHkDDiU3V475lGZi8IaRH8WYQe9M1gepc1/yE10U+s317dxI1xmqmLhOUMTlrd2zZmYl2ThTWD0
Z1lp42ctkDrzBiHm3vGSNkg+mElXfEoDu3LcSMNP+3LVADltRZ3/1EI9PQ5yiZISz9iHsIrHj9TN
v9dpo9wQ4za3IpWUj70WGTtecmuDFt2KpQpLeLDu2oZAy7qxCodzy0DNYDg9gJX+D22sK68S2en6
Fm3cNYqfDDQwyUAHeu0jK3PQclEs79Qoem8Ss+VmWfazDdUfUd/6TQWeU2/34r4tq1BKMclKbdsg
478830lndlZXxcNZmMZzkz/M9V99dkoD4pD2YMjRzkDZxkHHZy0lt9dhwXVSaA9JJY1tOZyb3rwZ
Qwsq0i9Fkh2r9OBoxan4GSC0c31f152r5ZFd5PyW947+LWW/yyXaE8NCcEEPZws1SLfKJ/u2z8z+
GPJynFpd7mH8jcubMJ5SPzfsb8SZ7UGh1unmTnQyJntvhHzjWC2PIG5u+e8d8F4JrSBM8mY4D9Rx
7uFTbU8TteoTupkq2rzz3vDPlj0IYMGDcP94E5cz8Kb8MHejInU882dFn/0SgL3Lzfsj1MpvxKLt
798ZgJFEM5TkFsza6kDl6DOZcyLGcxcm32tKOM78qzKml9CsdxDWr8RVq0ee2htwVvpXZPxrwsaE
RyiRnbg7T6Y6fYZ/86Vrku9IaVe+jJDcfahmjh8JzfrMiEvpZUMjPoTSnB4sOY4j14mNJHenqvjb
7MypZtzBqZ4bFnYMqOC6UYLgd1Km4wm2FfU4UHXYufFrVWZOJm8c/b1lKIEsZB0/NKWEwEuTDudE
txLICqQuuyV1sJ/DUDumfZ/chHkrnrLYDm8iC6FBRQWwPpgFmW6cW8cq0kboMU3Nb2mknFDHdI6d
Y7Q3JdJRbpUq7VGXzMCVM/tTlCeSHzkdeQ5DcF6OF/LTKruL+x7gat/uUWhsfB2kmOi+oJqxTE2t
4b8jo2DoabbDuU67ygeTFD8nfRN+jmnXHYahF7kbwQvPVPLktbM2HAtrGg/qhGpj3w3zAT2Hzh2b
vr0TQ4TiHA7KE/TGTo4RmqdiMgK3kGF+L7VaPiRdqe8c5PchJL8f1AD9bhJs3OPlrRGymnaBYQzn
YK4CJl+lClYna49c8P3dxAoBJI8+btF5dV5v7qbNOLqcFvgCvZVav0iV+SFUy+GYWXLvW2O3J3bw
3t9Tjgcbs9QICWfWo0WK2WgNyjPj2cx71Utta3iA8Gp29UjrD1ZaRj7qmeXjkBl7tI1blmGnoooC
Ah1o2iqSSns4lYMKL9SMVXCK1fAlmaF4HXoDxmhZnR7aVjtVzbhXz37/5NBwQWzBYgTNUpkVv/yO
Zt6Zkj2I+dy3JyIwH0ah8ckwG4RJTlPlNXusaUvqdOmVFntQm7wWIg17+fs3X9SiqYROWDyfh2o4
qXHsagqqmeFTrejeXOwxg2yujg4IarWEKLxyl9ambtlwo5vPEEOgj+HUQEAcSeOmG46rTNajBPbS
n+ql6mSa884d2Ti9FNKZYVqya8qIq7WO1GbAMbK3g3qcxlu0xHvx4zdFJRYviRGyLKbEIaRaIwDb
SsvKYoJhUyjtjwYRnjj7MZh/R721EylsfDkMOVCWoakFJGIVKDDzZimD3MxnJoUi8UFOHo3uRU4n
D0axnZhEfX9IaNKxGHZ/gfYuf//mkERjIJly5kznUJC7aECVD3HkJ6nXUITQvfZr22auUMFUGjsV
qI2iKrEXYQDlPrJI5pMuTQdB2bdqOM9nOq29R5muHTzeIPvIaTHunTGqXcmIKc4ZUe5PFtxKUd3v
cfqvu5SvH5UpSmCy7AGx9SpMyPROjI3FryhUX/safKby4Zuu6tuuB7j5+m5vfde3tlb5cth0kV3r
2EJaydczd6aqo9wZWeTxxux82Q0vR5pMmYjaJvdhTQk5K6M6jqUun6m7PNAAsAfiOoM/NUgC229q
JXYi6veVHOoq+LYFHc6HXeOyqL2PZVpPyjk2sluJrOFzXiKHVBXSHs7z/TZiySaNoxe5oGVXB8es
oqpphkA5N1Dfqk92/bM372DjcZlh39nFrUXhrKkZEtXRyllFrKrQhOVksXou7AHFGmGDZLEl7dhV
rfT9+uF4/8xrTEC/PoW0GZQ1pUZbK8IKjUk7J31RHej2dN4423sLeu8ogahRWyfgWy79eqBktIoi
lwdZPXe9/qxG5UkWjhsbsyeyPW255TNcvj+YwqUw4kWWBZL48n6TWZjmFFvqGQK2j5rsK/IDCmPH
cJJPcDScBFUbBuV3SlLvP9iCdiS1I8kCkLtW1IUyakidttegvA+gQKWZISFn0cObuXMyNrI5LC3s
uTwEhMJraE0h5jBLcpZXma1yNvr2R98yB9gVZnXMy/CjolfAiiR4n3pLCf1UqWcX9xO581x/qOP2
N7nVcGQ0MYDf0OMksqESeLndlPr6QQtk7VylhSvyv7Xgy/UDulHAfm2TLDE0Wwyc4tKCbYTCnhtF
Oze6nCSu0mkNhCgBLOP6hP+SG1V8iet4KHzyDPIazRAZIGTAd63XxFI3HoauHSUvUo0y8jI5gjLK
6dp85yJtPCxQ4ZLPvCo0Am9ZBVpOPUZVMpra2aoa3c3SzDp1qejvy9Cp/YkZEM+YOfWaFnSeUtt/
dlI37RzD1TV7ZRxlwoPUehlsh7nqcqtm1SmafrQQpUmeW9nXtB9JfJe8XP8gqwu2MsJHvzQC9NeM
KgkdSiR8KGlr8LCp5iEZ/1bC4UbSEjcbd0/9ykv9YxO4HMEczQJlXa9PgiKiZxugozt+HoyPkiZ8
RwgXDMxRmxOXZG50I2FVB6PULA8my7yoD5VdgBbfFWrY3GQCMdIi8qJ34LZAShQILfktcR677Ryf
y1eJqJZsotu57ZvLfmNqdbmqCeZm5pdRM5KjUyMLt9lNwlev2j87C30UgR89CmLNy685OVU0mCPS
lcAGwEMxL5O7NYFyFkMksTc/umkMzZ/FWQBdekcjbHe91FYYE030ZTTvWl0cpbA7SemtXXV7pfSV
U/5naTDGMxlOMgKpzeXSYMvsW0DbKWLZT4GVeqK4y+a9TtLmJ3JQM2I+h2U5qwQEnrsmNaw4fchb
6YeRWNNH2cr3yoZbR47lKHRUFgDumuEoiuLaSKEWfJDnwk3yM5oarduHEdpv3e/FU6+bRjjF00l/
hZR8+YRvIvMGeGqVJMgu6oBnvOJH+fW699g6Am///VVoMxh5JSVDnT5Yii/P2qnIIt/OprsKveIh
S47XrW0dARrclMjgTmRVq6/j1FlvFB2+amTaMi9nV0scuLv3mIzWvv//7tq/dlZHrZCnUEoVVLOy
7CEtGzeSW89qvtZh7CpBflRs4Y7V30265xg3DwYpm7wQGy3zKpdfq8+yvGojfFHR3zVDQ6ryNcp/
ZvPeYMfWKbf+tbNuSoleKlsjxBEV+QcRf2iiw3/4TvSYqANBU/GOw9tOqQk3MeKptUIgIQ5Odhc5
ezMcm0fvjZHV0e7BIcVqzVVNCz9If0ZO9qykJnAS6W5o5b3q7ObRe2NtddCDHFxZBzv9g5iOBex0
kdGAM/KU71VzMkv1YZrtD5n8bC5QHjB/re41TX1bQVYRqX4c/sjFU97dWrbnKKi+fZJLt5Ot1h1r
49P1vd96zwFxLe13MgBgx5dnKC6UwGyg6ngoMlrgP1RTOhjtT2mwXEm6pUIZpk/XDW7uzBuDq52x
B/oNZpfizQTCQk7lJ0CuimlnPmbza7+xsroaVmQDTpKx0nZ/F2FxkNIb2flsJD6AL//6gjZvB+Mk
hMIUm+FDvdxBLZpiaZxwz6AV/nLSm74Z/7puYXvL/rWw/II3XjkJRqW1a+Rhh4pWsMgTXwsqWocQ
TF43tOlQyJ0Wxr6FnWf5IW8MRXljx42KqLCT/AiQlk6Hu4F4Ndm5Ha+w/DdZ2j8O842d5Xe8sSOX
8RAaEs8MYuZjP3hFfz/G9/ZQnyrRH6bMC7I/I/Wl6wpvGu8dICJWEj61VXMDrsyluL6zwZun5c3v
WV0CUVMabU02ePStKLkZDOu5BMVY190pbOO9dHjzc1InoXYIso+w9nL1YH0CU+pLrpyTuVV9J/rZ
3dW1W67Ruy0GvEepCxDhu/H1QqucYR7n9MGwhm91pD9pcXMsEWkt/a42j4mFlM31w7PGLrx+VQau
GdyiTQNocHWz53SZtOoxGdqaN0g3fX4X1N8kq/OM+t4sS1/XO89uiFo80/p+3fjWySUMW4bUQNu+
y33KwZlyKSuwjWbN3N86ZYsuZ+cVcvcfsqx/Lb1LgBa4liRkvp4y13dRIR1t8TQ4xkcyF/f/Z03v
GvBoCbc0NbHkMNaiOdMHctqzlHeeHKe/y3bAOSHF/n/7R8fh8kw6aZrHkZShX45U1iD9EPbHsfjj
P6yH2gWQGrp9720oyATnObesHU66Ht0DHUrRBsvmPZzh65TH+vDDA/U/SyuXbKDfFMpqz32ewLXH
o+OW1gFGS0nAZdmYP8NhOmejODl5/nFKVC+3iicrKz8Cmzoos3zT/AGy9iVNaJOHCnru1ikdvkfD
fDPJjeNm+gilezu7SGORAsKBe32fti8S7TAKc1TiqTlefgyQsVnexfz8YphfEkNzu/gkpr8UOwIz
5jVSet8Z+qOR2/dRyPgOxZHrP2DzMjF9CWhgITNeg37BAlaDqltcJihBT0pim7c9iO8v2szMuZCq
PSWhLYe4NMWorEIIymzc5XpprYwJoBkOX9Y0vi535rEtEGkZqlq9ub60zVgdEgIIIhbcD9wel7Z6
c9K0RMJWGXzspeo0W3bplVn1jNDKnWxPL3YoDmbQH7V8r4S8FSi8Nb06lW3UjtVUK+lDpjilZxm9
BXG9uifHvbmZNr2+RYgAyOHqLVPnKCHWQ9DdqOrlJnftWWY66Po2bp0QKgZAGpchPx6Yy12cA5l4
BGDJgyja29kqbqNU3KQIe8HQY+0Atba2bZnzXqqMpsnQ06WtMtUaaMkkEnk1fbbQ5YZndY+LbGvT
3tpYnUC1lQozGpb1hI0Xj0CeCn83Jt3ctCW0AuUGr9N6ZtuuczU3Mgev1I7HLPxRoUUfxd0xSfZe
js0te2Np9Xkmh09hBDaWtF825Wi5/3X9+2/u1xsDq0NW1XqQwj3GjZVPlOPcNJa93RBmb79W8UQX
WUnAGCHvhXSGEfvWFuepP6ry71ImLW/fwrJFE4l5c2aILg+YMaBRi0II76x4QtPSFdPLrrr85hd5
Y2OVjwShnU4Z5GkPhfTSN7GHM/gvV5IKOWoqwGkgaL1cBbDMTNh5mj3UaXkQTXtqtac6bQ+huZcl
rGvyS6BHrgOwhSooY07rqr9uqmFdOB0upokHV40I6BBMHHzF6B3F7dQwve/DQPaiTEi+HrTftCk4
d1ki7o0+jf1SlvKDBTxY2JL5+wfz4qetDqYljWOCrjjZZS+8YbxrM9Md7J0UdnsDgBsoS9UPpoCV
S5LCPu/GTkoeZJosYanfJOELM0M1uOAy+CIm1xzvJKt39bDyYpP6wn0yyG6k7tHEbVzDV442oIvw
bhAqXH7z2FJ62SqpMkAKeWylg5Oqnran1btnZPViTgWjpIsI/QN6K3Trp0MMkBAs0M7LvHHb0cJG
F4sxHJ5lffXlsmiMiRFy3Hxi+R0gr2j00Rs4aPnerm1ZctQFdaYjvw28+3LXgtxoBNRNnBHLOtRS
5EdddVSse2PYi+SW37yKQwHhQ9LDrLbNslaeJTQsDWAT+TQV8dhXW/3OKvoS9t3mO8Ww0uvjKjz8
tme+MLlyA05lQoeqUI2YFq6tYPqU6YkfJr8J/n91AYs8FKBtA4KqdRiVCiUsZmXiaw3Q8vV91N3U
/U3UfYCmfg+LtnUAySlxNGTMFCWW7/mmWhBMAwoICf5Zn17am8z4vNfT2nDOQFEJQIEsQO67nktS
CkicjDbMHjJG0FyoygxvdMRefryxjAsrqwMuZ8jjKEWcETMdR8a6Utwm0zk76emmFb7Ka3+YDvhq
s4xa1IoyJxksYZQV50+1ONtt/fH6IVvO7epcL6ir/xlZLUXNIrTdw5y3prSGwzykz/IgGFBIWptZ
hDI7tFJn+8mc7GSQ24tbkMzE7nCEryLoJOq6uXeossvKCEq+bg5lOwy+1f1+AsT6/rWz8hCZ5DDA
2rOJRZXcOMWXyBpcpxw9q99xehsOAkMMz+D6FkaG1W0dBMicmHHXB0jqb4K8xUnoj2qm3vSSorhT
Gt1e/3CbG4jOwwIroVKyxntoTiciSxTZQ5urRxJjZCN/NZm1czy26nvMUjLNsWCuidhXfi+rolnN
GpY1jChTpgrMyFkGwFI+My7sTl3wONh/Don1LWxBI813EYD0NMnc9DNaUlJTvdjF3so3nP7FT1rt
tOFERkD9JHsYxaEnJUqLm+Ud67s9cNfmJ/137WthBqXs7Wnqm+yhZ5ATSTKlGSh3lQiPH3NkE65/
z61SgSEvo14gzpd4fHXdI7UBKwfZy0M5Se2XLs+S23pQIq9n7A6h07x4sisbLXQt7A9zgs6Urah/
6IOePNV94Xy7/ms2TxfwOuCQMKTwky4dtZkrWZnMnC5Gmz5Lcs0DxCRPkYb+dTvrAe7l9SEZBFL0
qh8C1OHSkM3k+exI7HEwZwxCIbWO4zEKOBqqJ6EGRzlpmOTrTr2ueYF80tNfOU3g9DnNnsZo57Bv
LfrNb1nPl2ozRCnQ62cPSUNWBywB2dtDme+EnFun6q2VVaQHM5NaTgXfWU6/Qnuq626P3Ifxfa9r
/k6ua7W1a7xpOeYRtfmaRqaLBmorTn9XjTeprpa50zMM+F3g/wp23PrW3Xy7uJVbZ4gpbzQbdyFX
2iGnC5CjCVbnLzQ4d5KkzfsC3GEBBeB2IQ26PDltYjohurXczvrJanx6pjikGaqI5FZt/Eh6lqxD
qnhJ/7xzZBdczPrJfGt4FUVX2sB7Gg/s6xgcpf5u6A6oLZXjkfmXpSEoU+ZDpnznpmwezjfLXe1s
1YksjOwO95CYaB43Lmyi+/nQphVQYFDUA1KGOuVyU+Esmpp+5swwveOHje06w4s0PF3fwc0bQKMb
ZCmoMwA4l0b6RkiCYczsoVN+RJo4MWpKPgICzR0zae+YLL94/bUYfWMWbREMpat3aQzKHUZK9SJ/
sPXu0KoKLFbjDdOPrfnsyLfB0B/C+mDUP5K9WcitrUQnl1xO1V4xtJeGY+L30IoZRQOFPYS03gYk
OvaMbG3lYsECNLAASpa/fxNQG0LJzcZy8gdhmT+7Qf7cVP1xzNXPFfitMd4LSd+Zw1GD3kI7k34U
/J2rN6pIk8g0k5BGXvVBgj90aJj2Sc+hpp/aqds58e98CcZYFy8MJAPU2VZvkC21qR0Hw3AfqFb/
s5ZR1FCiKGSCMAIdmNpDuXdW3t3sxSJThABcsYzU8eVuxqEohtLG4mQ6NS9SKeVuEg/NbSvZX8xp
/FkNknM3yxABdn1QfC806+tvXg1+Ac5MAzHM/SCJvvwFQ9FMXStF433eweem/CiKhSO+PjnVvUxn
/7qxjQ2GkAmBbqZ1eeOd1QaL3kirMLXGe2t81PrkkMKYBwLmJi7MnVTm/TPPQ68ATgCXRpb5rjCX
FWGUTham2m/63XCWPMuLX8KX9Kx/TB6lO/FS/tn8OX367fVhlBItRRVKwu/ec/STcmHZ4/0EwG8a
Ss+x04OKrla+Syu6sZVE/YwK8hhx29eJ7TTDl1Lm7XQ/pgzX1ndZG7mVci7SL9eXtHySC2/GPsK6
DM045HULzu/yfFh5aSJsDt5UTb6G9bdkD2zxvqmCAYCK1DgoosILtnKXDr20XEvt6R5OkWMGdYte
xJ4zmh/srPCjQjmY81fJkQ+DaZ+uL+2dv1xZXh39KCoNazKxHDypz/GD9vP6P7+1c4jNLtEs5SIq
BKudQyRK6xQOQ9DAAezE9ewPEkMU161snINXLgP6KEuBYx03t6MSi7QF6SA5GYWo6ns0iVMdlbHL
SPSOrSX1Wp2FhfOUERiojzSKxZcrUtW5mGt00O8HIcmQoKAzHxtSfOzQjv4iaV1yz/8GDwwhdN71
VW58qqXCTpay6KEBOLq0HM1WPE25Md5XGfP2Srsc9drcydw3jSy8VBAAEiqsq4iyJpVKpkbTvZwG
blMbHkZU9Y//sBIo7kndedmYYLxcSTGXRjNq8XRfAWpQSHOcwavaame/Np5NCmyvkkYLomFdlUL+
UxddLU/3mfmXJR0NOmxoR+hO7Nn9HiRlOcfrU0G/fMki4fIAt3a5oqjiPW0Z27vXVOkYTcbXfs7v
Ju1XIqueqnoKw8XO3gDw1qmHQwykEd6d4He1i4L+/CxUZ7yPmjsjOAv7Ux9QZkl3rvCWGVw5My50
3BDnXV1hBwATN8niY4G2UcwchPpUPXaVdT9ke/STG+5i6VAuM802heU1Y0gp60KkguFrU8+KWxrs
7XNZJ9bvv1AmsxDw6fNs8M1W4XYzZmaZ6MZ0H0eN7lcMmz4JzdBg7OQZKZVW3aHW2zqIsJ4zaL6M
FTAmdHk4wmQUWh7p8z0NDH+UPiRV/7MXrrDSYxfXX67fra23hJL8UtxDe5clrhxUk3SOlSIdfj+k
rZ+IQ6TMhyIFjKV9MZtTFt1MiUefa+eybZwSrMJZy9w+U/Vr9sC2SxopT7CqdvmhcbIDEvJF/bdW
//5eMp6kwIAgM4MMlfjlXk6zRTkMoiEeFKVygynRf0A6Fx0rM7JPUqZnH+Q52NML2PD5S0MFADQg
H4rcq/d/Mo24KSx1vo9HBBC6Y5Ddp4rhOkgJlWPk5sXN9W+4tZlv7a0OTEU2rxuFNt+jk5Qjv3Zo
T8neO7ZxKC/W9H9I+7IlOXWm2yciglHALVRRVNETPdht3xBtu808i0E8/b/oL87eVWqiFL2PLxzh
C1eSUiqVymEtLuQAwrHVRTWMcjSOZhFOdNrb6oEUtw0VYZNs3Cnop1grReglx7Qq56gqwzCrmpUs
QEfWQerRn1yO+26K7r68aniMwReuDXRrI/SladC5pRXTGxawWcFYbNSF8zraPwa0EVVJNzbIApsC
kJPR8YtInrPCMs+7tCorFgyNm9P8RdJL2TF6DKAaseC5sLV456K441ybTEUEBVGF8agAqx73SrQI
HOKGLaBzDQU94NKurY6cDCCZyDLNZhaQoQZa8r3+exjRWWE6jSjzuOHg4dlReoCjAKGOzlldCQ2A
wgTXGzWaI6FXVV3er1vBlv/DuwM5VDxBPjopL81AoomqzLoCZeImrNOHKPYt+tzIx24Cn3ybOKl5
ykVAOFu7hPEq+D7YHXwud0nCJhfw/Kq4UgyJOVK6+JqWp04cD+F19TYFAfIBfW2wwE9nKdMyLQaY
yIc5AGAIDh4IlkJow+1FBG37x6sYcrgja5GpY0TCPoFxCFBSf/PobfLS+8odjqN0x0T9NhsOdh3T
/yhKrbcyJ47GSO2ZwK4J0Cuxi2W0vZaOlJuHTD11jJ0STdpfX8aNAwyBK/wZpk0VdBRdGgngdIEe
AVCkQJ8NtPXW9UuaoPUiQreGB1zW39el8WOnaySzkgsAvQ5hKHaPE2ercWKCnHkJ2lafTpo55c6M
+VTXzKfJR+xIHKaD/SbtEivI01nzNTmt7olZkA7z0TYN8nIRQRtuHEUU8REEoYEazFb8fJeqLBJT
KV2CakhkRKg2sL3bpnOuq75hr5ACCwKSy1qC5q5OJKKrOG6HJZhOcsj+iAbmt/YRIRzgCAA1gLfE
6tnOMnFUtmJdroGRp2T2TWHmxykCE1Ie0/yozfXzdV023CQADxF4gHd9xazgDrk0wIMQk2HFyOwA
1203sseywg3QL7th+XVdGI9x8GEzZ9L4OtjUDQDvrkaY6Ml8bb8BKrbyrB17tQa3PqoiaRsPGOiG
sAIT8yvxHXd5RnML0+2xkJ1JAzAn+hhB9NuIPLPhd1HcG9ELxqJutR7Y2ru2CQCao07ZTVt61I7d
0ngs5UT2Uy0XmM/m/gJaFc2YuC7g9C73N1nIgpFcmI+mPerqbTZljr7cZaVI/VW9y/cbAGwxsYFr
SUYbraFeyomtTkMHLRwQmV50+8lE0b8tbuvuL54g37JUdy37PiInKfr6wxGCUe9b4UVBXMCDOMXl
MuSm0WKX+18tIOJiRLXW6BLjvfuZGMA4EnWeft5odIEgbsHlCOjOTyMqTCZzkbcdYku5uoNrRAV3
wA42N4OKeY3pmDXKyjjEBO+Dz35gFbu2oKz3P8ralws82ctUmRQekBTfJe1A7aclFXjZz5fI2t/y
AYyCd+qn2ctuKDCglkBEXe0ZS3ds0hzd/mazBf2btRd9uVEY6JJrrRbTkUhsASHoUqUBbAySocMd
yIWqYpwepWM8XJKfSpMKkjKf+wE+RAFuFclpoBZ8el2xRZ9xgyxB87tqq0MpDbtB7286Oju0TXbT
mHuAYMWEVhLM/R3wosNyucEb2q2HeES/wOTqhSLY0S1DgsFaOC/o4sOfS/VzJJCUpMQVqpQ/MLTi
MG9AUVX1+/iGuln95TAYL1ocUbSxr30zfAp2iVuLZASkMhHgpaS/mHAcRF2Jny/ESxGcQqjfdFGu
K1jkCembX9rXn0GYJsJYD4qnK5sez/5LgaxRtesTGS3sHugscfSS4ZskZGzfOgforYTTRJoSM/ac
L6MDZrrzOJWDBO3R5DCgUeXYdHfzISbh9Tvq84UIjc4kaZcmsFgmfGkLSWoCsDtl8Gw7BXGGFrA4
2UW2wOBEenF3gZ4PqcJGSMuk07tK3RiQEGzfSIfrSm15qhXMEshqwO1EDfFSqY4ZpUGt1QyqbBcV
za5B/XBmkUCbz5V0nGm0HaDmhEt3rcheypmBn4zQBUkFCS6DpA4S5U6WsMoBhtJuSv5UdvekzM39
lMcHTXL61BbcrRtR6eUXcAaPs1tFCGdwFdDMk5L+ZvWadmyfWO7h8VLI9FuRNl4a7VQw+VF3lkU9
q5trvSKa4yYCdin/8IyGXp+AJwUXChZzNCvUxo1EvzqSv64zcGXW2dL1juWiNkMai4aOSHSQ6a1a
HjE0JUyab3mOFW0I71lcOxhRudzKSa4oxT2BKGU3+t3LdXv8HALh+89+nDP7UlfBS2Hhx6l0yuvH
JrldCAY+99elbB5l9LQhs4YYCHmASxXUGOXPJo0Q23Z+VLuGFKDQm3XuMHnXBW1dG3i2Ys/XgV/0
9F4KkpkZKbSBINRywH6x3BdR/g4Qgm+a6kfR+KziUe+YtSBtuGVoyG7gWMNfrTWiS6mZVIz5JOdy
0OS9m63A3vcVGuz/g2pnQrg1NOQMjThGJgfzaH9rYlCdz6MHbAO3sVTXAt9bZ5pAGRLRhW35RTzf
1koomlah3aVuKQNCWT218PfdMzEfSDs4mn6Plc0yvBe679eV3FpJzH3peMui0gHMgUtpatEwGCuk
2XR+BZ9GIM39DRBhj9fFbFn9uRhOqcpOaNsmjRyk1d4Y3TILsgpp7G/XpWwZI5oOPsYwcFfyPji2
85XGqJOD2C+UO5BuEuaN+0jaVYdYhNq3uXDrK3WlhwcCGqcRa3XSTiquL0NFyjiJ90r23cb1cl2j
zXVDYzkK1iuSEd+aYg9V22O2Qg6s1GcY8xq1exMFtjEXJFu3tAHeDVB8kCUCtDl3e3UR0HO7fkQw
AyehJ5WjYMGU7NfXtTmXwhlbV2kl+DMn1DLCoX9XzFeJHdQvD/7ggkBkjXc9EqCAMueObYr+z7Go
ZTlg6omxA5XdaDikg2DBthwsDAwVGQz9ofC5LuhZpkLC7jeMaTJGT+8q6KAPvTvHrj2yvbgcuX4y
95wFZA/6k/A3UC8/FVhnFXmtWRqDZVl5GOc8c7Kqm5+u787HN38WA2vD1b22YXArh2+Xu4xFY9CW
QWu+TpUX1UHV3FjqD0n51rW7KDuxd/0BBL1lFaTACinYjfWUSqfErzHZlDuRq//Shl1fCG6ZjQSm
At3//TRuuWXW9+ifwKfVb+Ox2D0uB+b9kG+MH9eXYCuGupCznsezbc1yu4qsBHIooA6AZBpnjgZu
FHtfaUfQAto/pjzUNT95EfqTj8Dl2upzN2mOrdfAEDQGXX1M5aMWHYwKGWdHBTpl75fZdx2tW69S
Ao6yyItKN32upYfGA9ZNB1JL+3EhSLLGN7m/6HvVfqfqoSM3QGON8Z9rR/WSl+yxiZ2Ktn4vnSoL
09+LE1UCh/WBiXFNjfV6O1tBYAiPnTbaY9BjcD49ddmLhVYRdXqhCnFyFFhM08mQbxoSb5nchL3X
t31Ze7H0mGaHHC3oWX205lejSY56YMSvSvtQAcxOrxza6BipA4lh7hqDU1kvmfS3n8CaBFiKTHD3
fxQer6mxXjVnapBkNoFhF4MurHpATXBudotGHBL7K3rN4oxu/ZL8Lp3uaEa7Bf5yqJz83qhdgl1o
QRvnlomfAnDXzePvzNqN9pGOyS7PvtWy25KA3qfhfIxP6l5HAd4e9lg0B9vSnZTyqfbqB2l2VXYP
zhc7LLOXXLqb5UPjTE/zt1YBY9z9eEdyp1adGXOD6JaN7u1yB7gcOxEsxEbeEicPnVIrrCiSPfwz
t2GW1M9IOQSA3Ip3CSv7Pena5Vi2dexac6UGWV2UTqyR+4KV03PZDxnQ05loUv0DN+ZyR1SwuGAs
FcXAdT6EOx9KMbbDOKVTsMBc0MTpKsb4PCLNjcyqu3Q0sN5bU3c6kjl1q+wLm+w1+WiznznAj9G3
tJ8NhyHHQh2pSIH/nu8BUuavyd4iyZ1WdtpBculhIJ1vrQl9DNpaZUB74stEEL4KdeEOiTrUatvY
IKPDIwA8S+ar4Us4FvW9FsT5fo4tNPHu59m3h11aAqsrQbYYFcn6mCv32b1mOrrkp/t0PNQ5qGx3
Y/2n9kB1bDimFtaDg+vCMb4cwWH50c2GYAc1FlxGlwciaWpAW5JyCn7qxwft4ct+9/LXuQVJtQSP
ygK/HlGQMcmdV4KNwULje+2uRQxJubPHZU9Z+WPQbvomxqMpEeVuPybnP1kYxnNAG40HDeLvSxWt
rMvkcsgmNJIwdOZKDwAUc+opeahz41SlYK1WO3Q/w42BNSFioJ5rAW9aHGrVfhys5SkZ2W/k726T
zqocEMPcjm3ko1jzGMUlNtVNFW0XY/hR8uxZ8atl2lPN06zAHB6nCv3UJmiXJcH5/RxAYmHR/YUh
SDC2f2ofaWRtLAurmoIO9AZ2m4EkekSxYx+h5nF9D3mMf1Q4LkVxFtJ0it52cTchdiCPXVxh6het
KjUJASvyohnprqgkNI6bO1ljt+NUvI55s6seafJe9BQsFIU/WrIzaG9Td9JK3VWN+aCWvuArP8dS
+Mq1sQBBDuqhPPdMFI9W3SfLFMRFCqZGafSqSul3ZUzIrpJodlNL0R2azuHzc30/SEa7o/qY7aSe
2U5bVIq79JKOgzcMXos+Ek8HjsVNEldArwBvHxjhwRbByhJ5loXgyUiJ16s6fbyuxkc32CdbRSyN
dvwVx97i7idMTgDSw+6noAZqpKkCNRLkNI5UG0d9AYeJcbSsw8zedMm1k9vWzjzLdipl8iyFHRtE
MlP+pqJ78/pXrUK5j1rJtQ1Mga/I0J/YadFuuy7tFExW9FjZB1qHSqx7Q1/66HRtxyBZqCAy3NhO
iMQg6VqRRMjKPcPmFgPLdi5DZN65S3YC/uR/UUpb3RPa2PC20C69QkPNSaLFPAUVAoAkOVD1zlQL
tx8PBUrNw6kW4dau5+TTKp4JXFU+Cz0wY1kZdQ2B07zXUsfCDIJxYMZ+FJ3YjbsdTE/IKa84D6jK
8b3dnS3NUzFj8RTTz+rMR4x1a9zF8l3/u/s2FpEXKwInsfrxz7r9K5F7AUaFFZVLDIlp5vdu/Rv9
60cAlF83w00hCFlWKG8U6nkCrQEUURaplSmwwNVRsp92JHlp+agl43Eof4LR6Lq4Tas/E8cZSKWX
oG9MoFNxnG5l4lr3/VHKnOrUCwYANnw5sC3/1YszDKbqrM0ZBI3Zi1qXiEb/mNINUL4EZ2rjtQW7
OBPEvbaAFk1K04KP1F7Lw/Ae/Shd7a+OAVGnP11fu20TPBO16nxm7IW6UAyhQ1T20AGg3JH2gwfw
f6874QIxBUdZtIDcDbUg79qYM4Qxt3wEDsB0DxgKgULrbn+y8DOFuEgm01BbMLt17e6Th5E69Nf4
fdglJ9kbjuhjG74L5K0n5po87iLIE6Pra8QSAfUwbNC+lAftIN8kjnQ0MicSYUV8zhNdWAZft6va
2a51k02oMfjjcNfPsEVRk8DW3XZufnzzQjoO1E5lnF/QVbdgX/WrxKmW3RKolQu7SJwkkA6WJzs7
c9wnPwWnbFNF2BxqOej+xhTxpUVKc1pVUgT3iwmEU9HD08+KU4kmETcyDVjJMzGcLdpZWaaShMMc
B4u2q99pvZuRaRi9cfLsJHYZaCKyZA+ALFcQAokU5CzUlFQly9YrU8/3VnZIjIO1CHnWNo8aMsqo
hgGpClPUl6vYlGD8oqOK50J11A/ZjRbUhUPc7L6jDgHz9bHYy6MjhXonCHi3Pco6fwYyawTX/PwZ
BTxLDgASmCiyIaO6+MOrbdR7swqsfAJsLKaYmh8AXXMnPRL4l49Wc/4wrgg4K7ktrId/oxYL7Rsa
Gbje2iTUi0NPvpvFeNCrm0W+NzSg1sa/Ot3RM8BpgZMhTXd6HAz9Yeqe2fpx9g/Z9mLd/zrKrLn2
26CZEa2Ga0so5yWitB6BMVtg2CR9bKa/0vKTTd8EnmjLrv6V8ak3LFPThKLvZg6yG4P4AOfziiC5
I87sA68qJE/OdNQEV++myDXYBHyYjPQodyPKUmXGjQK12PzWq3dzfdDN8LpaW8EE2u//EbF+wtkF
ZWqj2g6Y6AqiF1A2+dSx7+ZTIgrFtmKIcymc0wGJWYrHRz7D5T2Zdu6QTDosBRpeyKGTjz31hWhi
PAnn+lzD8QA3JmwdGRV+bEJtprICLMUcAG1jD8bDPcoL5l17a5xst/PH03wyH9Jfi0cO8b12vL6o
W97hXDbnHcyysoxlqeaAHEZUTzDtdyIv10V8ntxf9VtZ2zDgB4IQvo5WIgGk6D1kdDu0WfvWMT1Q
Pz+YbnPQHyWv9CxBSWA1Nv7wnwvk4kBQt+kzbSBwcmdHBJ20uWJn2nCW3mvlZGa0xIqVE2bk23tl
/pVI4x12UHCmeI77/xnGmSjO4ucuYtE8Qg/pyWsfm+d+H78BpOk4OtZx8dNTu8tP5Nge50Phq6/Z
nfkjumNB/yAIDTfPNtpqgMsCfFRM6F0ePDWLdKrm0NgAPPhdIRmO0lT/JVrDZA0avsCNA9/I3cIW
+hEbbd0z20tf6JN+svZArPbTm+6uPw6jJ7DJ9ec+mciZOO7q1TKS13XVzEH/t/ftJ4qTp3lgcgwa
f3qYXpO74u0J+V/Bhb9pO2dSOeefV0uREns1TOD9T3u0S7pl+5wPgiSeQMzHq+LMU5byXA01gZjR
8qXuaVzuF/0O00nX13ArzYS2jH+27OP+PxMDpHiM9Zg1xLR+We6sQ3MkreNUO9B17JRT/6Q7CxAY
H4x962rheFJO1v/fevKxDYtrYLMNLdaTvMpgBE0UJ+9m4OAKwonNE/CBAYsRGDScrAt+pikmRGW7
7ukctMsBTaSoYzN5f301N33WmQjO/ksTCL4REvzBbGfoTr1TsJTXJWw0RsEPn4ngbL5OmzFjFrQo
w6l1qh+G6hTVbTU+omvuncgYFkWjvEDoBw3S54O2wuf+b+k4kydmTJSCQi9kz2NH+7XcsDfr0PmA
0fPMW/k3Al7yO/NP2g88J6TGEWE8CLRGl/nl3ul0mHO77/AB7L53yKl3yR+9cfoJyRwHk/RvQ/Nf
/OU/64yM2KVE1nejnDZYZ8DgW9IhTfc9Fdxw2+4LpqiYJg4Zzx1cxhLROwPuy8IgB/lWxk/tA8CK
HWENfzOIxyn+RxK3f3LUTn3U44jl36YT4HQ99dj4kQ/W1YMw27GpFYIvEGqhdQ9ZvsuFi/olkckw
wKGou3ttdJba0V6nu+W7HTvkxjxNf8jgRr9rMDI6lYiOcPMdCNydf6RzhzyOkkqXTFhqVrpggan/
2kj5HeP3XHWQZbSe2j99JSzmbD5UzqVy5z7tGrUd0fKDPnVUNu34RtZ24E7P7mdNdq2icywWVvYx
Lr4n5JedgB8596LpmNLfeVx9j6uXbB7vKNN8JpodWnf208k9Ww/OXbRA76r1Zt2N7ruuSgBa2oP8
XP1dpWFcuPl/e6meLwVnanUKUO9FGWFq0V5rdwpu5dY9ogyP6xKVHqfybxrQjD7bx//iGP/VlM+l
KJEOXuoImmbtsXjowJsodd9J58Xjc6f8aYufo4KQywqpsNdgOzY+E835ikGyMR+VYfvlMLolYe8C
Dt5t9tPOctrdfOocVeA5Nu+ZM4FcwE9tQwYKjTwHsVUrYOSbMYwYSZogdbMZgZxJ4SLwVFUKBogK
qJX5neooeFvY+UkXvnS3cm5nJsMXCg1W53k8rK623Y1HdfxRyveDojtZ5GgNWcvytXSvsVFwq62m
f+Vo8KgEiHl0mRVQD8BLuWvfRZ7lM+q0368b5lbYgVFs8KugqEIwWHLpD8uoS7KCLnNQs9Ql82Fs
EDWKYGU2hWBcBTN7gMiCpEshs6TUVdZreLmrJ7tR3JaGqiEajhEJ4bxcUgOexYhUPHG1b/FgOTI5
0urx+mptWbZxpgjnr7JGH+NehQwreoqyXxKY4q4L2HKI5wK47Zi6CXMSCgSgv8pi7gDynmZP2iMG
ReYaw2qC+HpTH+SuMNeIIjhmFS83Jmt6ZVBqiGuOkisChNjckLMf5zZkTowsrwf8eO6jJPgqCV4g
H4Pa/AlZh4X+38dzm7FmI+e5xe+rt6UTzvcz+I2cNszelDB+pu5f/MO7vjubrvRcJL89lgVWWlPB
CzJ9Aa4QGvOiEzVbdyiNndUDcap/B15axZ6atkOLoAx41m5wWPxD8B3r0nGqYwxlVRxJPvsTMWgX
xTrNTB0HqkhL0x0NrXmzrDQ5ZSor4r1eGIQ56SSjqUwp5PIpShodoBWZoszHHAS7/ojx5GIn6a2c
A9ettE6GUc031LCHGG1ijaiPf+t711FS7BZ8zacZKCuzColOq1n3mA6uhlL6XbdtcVBjm7lVZCSB
uWiiYZBNoau3AS0Vhpz4gifomOUUkPF4UY0v6vRm98e20fHu+dPoT9f3Y8PS1/FxxONrlh+MdJfH
aAS5SzEVkJTPmr7T24T4mdrVLh4GtsDqN5QCFhhg14GYi7cvTwkba4006DK6akEeI7c55jmXG7B6
RdItI+XzdbU2riA0u6KZBKmSdYyBs3Zmd3rU6xEa70f5OzKvaLWy79aRPK2+k7NlB/wMQf51407H
iBU4C1ewCfAScJHDiEoRptoVGZMMduyVS27vLLDjHYfF9nsQpByuK7gpbl1IJJQxNsu/7ZPKquqp
QvewDcxNDUUSieqHXLbeY7MTXU8bG4e5pHWWRcPk+ifY1tQqQco2FUqg1xHQhzs3mRc3xwA70Zfn
jopKTlt7pwCUDw0jMiYXeSSZtklMQtHQDgClxUuZT/vO3qWZtLdi89Sb1WtLlPevr+aK64KVRF85
EEa5U2DGshyVlhzkf7VS+1vSFnwVvxXV+Psf5GDL0HSiYASez/XStDNBiTsoQQl+g5y9YT6dKk7f
t4LLceNUw3Xg5QtkYWXthrzUR1Fbo8rpqARxnbyaduNNi7EDfqrACLcK8JgexngtoBo0vEpXKz3L
/NR93hM0JCmBKjVLaBgl3ZV4hXnKrMx7yx7NPZtp/27ZmQSc3TE+joY1766v6YZ1rhzDKwIWCKo+
YSoMaj7HKWqFgYX2VJqPXmE1nhXHt9RW94kIlmrrxX8hjvMsip7UOvgvlMDMZLdBUbIx250+/4IL
tYv8QHABET1254p4CZhMvx5kQTq4CdDiiN5GnXsQzUyJ2gqArkGt1I4Z4cpbosNkW2iXvm2aQyHr
fwqpEQzBbhxI3NeAuFnnbsDowwm1dK3vsfqw2ip5BiVv9b0ataMkP9dG4WmkEXSdbm2ogb5G4FZA
oMGff0upksge0bBL0StcZWguj5qbtM29so/ByGpEgoTUlnoIXDHlu7IUyTwMrpovqlyTUg3ixF1k
VELRDhi3t2MM6OnuJkMDy9cNFnO2OP0Yy0H5kbMgythAatScg3oZnBU52b4xitQv0ZVdqqnAE2zc
E5jI+UcYn+wmyzRbrdmrwTBi9mdUWgw04VFbpmnyQMcvEjJawPFBUdlG3yLwP+F+OEvRijYFvcqk
h8lzOv4kWLpY+1PScZ813vVF5ML/VRJmsle0WFRDECVxcYuqx0y35oyEcbR0R3SHoS25AAftdSmc
KX5IQW4P1zZq0nhicpd611lKNwA1NYyrQQVAghGOSueieACwHTyijDR+vS6Q264PgVi7FWUM/MCf
utiNRc9JnpVm2GDuZSeBeMo1WyPAsCKGCZhoDnZTGkoUSCcCtUj9mP8/c980n/q67iGNUSMpXTwQ
QTgyG8U8uLO6WL8AeJaIqLe50/Y/DUGJjQgJM+KWwVn/MKQa0xdFC6X2VsMs9YJpkOqYVdZdHaHr
Iu4EhsJdhf+Th+5TTIzjvIGI+/KKaku01Ze9oYURACZI/VYms7vMotfo5kqeSVm1PlvJSqNL29a2
FqKPQxvRhwPPPNXI0YowW0XqcMuXyXNuZJg5DhV9QQeaUr+RCW9HM2qFExVbxm/iGOP5gVgFmd9L
nVptSuohi/WwovNBX0KJpQ9tPKK/tAC29Z2tYfKjdlowMnTWGDDjXpt2Uuwmib+UQIdqW03gOFfd
zp6O/9tKwJUD0AO9IQAKvfygSi07OWoiLVxsXO7RX1aobnoHrIElCpu+BKPAFPtfP4+4iXAd4e2H
9mVuX+e2VnNSNkZYADfBBIXZmD+V7D1Brvu6oI19xcznildrAxkJT5dL3fqKmTIFUnrIpDsL7UbA
DCOCa3zDRi9ErJ9wZqPZwhpksigJk2VJD1ZFjrmcjxiWKwwH3kYEsL3hocHzYAHbB8T2GIPnli4e
pyRTrUgP1TqNA5s1paNVUb3/+rp94JCupfEVqvxSKYuBUYaOuRHGNHNiJLXGLgXmpCju2jgLoIgG
sMWaCYS75MT0JF9SNlZGmOj7zMTUDlr9FhA6DPqLDELS6zpt2DmErbQymBtXMdh/qRPQlwYgSnZG
iDDoUMfUncYd7X5V7KUvEk8GqUP+7T9IxEwtKksAs0LR7FIiOIfjUa8hkcXqi5Yk+WkotZe+oya6
CsFdahZpchyZJO0WIAPurgtf1eGONXjMEX9puGeJLnN2WbE8jtKsNkKie0b0pu0kVx78aThloib8
rROAaQMkc7CVIBvm1GwtRYtkieI0S5pTqj/nIXGKqHdzO7yu0qa5oBaOAQOkHwAQdrmexJ5mvI0j
I0RH/p7K71R7M7tHClSDSZTk3xIFn4H0naaZQLvmHIfdA5EFLoqEKO7fLrEzu8QWbBD/zFsd70ob
+I8MboeoZWaFklcktEbmZVP7EhPMmHbvdVUCQDkBte186OPoIUtFLn9rx5B6R+5kzQUAD/JyIYdq
nuLaXkhYEoDjL5q5U6fINah9bynp3+ubxqdIP9Q8F8aZB43TbqkyRkKiRnV6QApOlveg/mxuzFGx
fyvLRIA1lpIHOx9PI7rpb6V+yH+yUbK8RLEQzUew8djtc9X+fv3bNtdBNwAAZ+NvhNeX65Alk4JA
viBh1Na/Gf2pxpgsjcufZSRkiVx/ij+OCK5B9YwcBcBTOdvNorb93zUBaiIHsGuSsosq06dUchfF
SarWGer+nc6lpypv17XcujJAoIfUCNKRwLjitNTTihGggZAQQ4+HYhJcFVtreP7rXDBvRIakkAK/
jmFlDNznYLA+FC/XNVhPAr94eCjLCk4iYAcJl3ih1tIzC6iLoVXfxZj8m9WTZQrex1urBGA6Ez+/
estPzbtGQYtKrs0wKoMauoAp+LoSWwsFmA2g1qwQeLhUL40tZXNsKm1rhl2ygmCw2AcauxCZYGup
cNNYsGdwRyMrfCmFkajOezaTsCOHBBMBT2K+z9U78LtxLoIzZaZUpTWPECFL8cG0UL62031kYdg5
26tt7HazfEy7yQX4nCCnsLWEAN7EUw6UNzhEXLwwFdFCgcxDwjrad5kN9nLTAY2kOowC37x1eZ4J
4t/3djFK+Tio8FkYlqtGDBvfSIrlaFLnyCWoDzRBgXxz1wAojpwC3APw7S93bdA6ZimNTcKmMRy0
fXmxFaGrTIQSKhDDF0AUumhTtkBMAk6P+7JXJn+e5t9giBXEWluHCXBh6N4EfySwWDiXI4E1q9Vo
YYbUjJ2SZu7UiUAhtmwBc2vo8cIkJ3gHOL/DFozadEsMnyA1rjr17qKGpZo5VEgSsSEJ5oYjCzBg
bA7f98SaOUGSVyKhKX+bEG8vXQBMAzC7CR4rGzHHhRzOCCI6L0OZQaMCuALWI+Y/nMEsd6YaMvOL
9BPrpfyvLPSncRGAPQ3RVK0GJ1PNUdGjbwFHXve/7PHWaXG8VpAnQAqZU2hhyWjLGa4GOAp9V2tV
A0y0pXOVjvVOp5qiZsMNqwMgD/AEAeWI0IYHSrGpYkWWisRLS3+j+O9WytN1hTbOz4UATqEsBgJL
pENAqvzIi7tew2RSfLwuY9PabJRLkK5C3M73o+UljfuGVWZo0KNi/EU1L23CHnWv62LWT+WcOFT5
V8z6GWfPVn3UFKkboEpB0mhvdACywqD26FS1krp9z96GejCOLantp6RoBO6OT/d/mB9ezUD8RykR
Tfqc+YF5M4kwAGCFBups6sj8CvTQywtenA4QnPwkeVLLt8F4HPVBcMj41sxPojnXpLZSu6QmRGuQ
qWj01HXLQUnynQkv9bsCzGYczftY0/3KLu77qBCEAdu6g6BaVlQgDaDN5nLlpxw0Iu2Yo7MLSBbD
HJ9AhX5CEgT4BjcYSgpUkgRZ0wDkx6of6/z1+r5vnRFcMivIJ9qogaJ2Kb0t9HyscduEKojXnaJQ
czeVZVG4u3F/ounXRg0VJoxMxerqzqxrWeqiLtvOChEZOnP3AyAh3qQ/ZgB0mFJvGv5eV2rrjQH4
OSAEIUZc+425g2mgs16aI9nCwPlunp9ya1fXQP7yGznyQXG4o6TbLdazNM4vTet0dgJIFhFpxpb7
XlngDQJ6hHVtL3Vu+gHWSks7vI2pF8k+KNctaVeI6rhbYoCDgkoOUgoorHKxcI6uAzNmSNFLE9lP
9uijyLof4n1DyDFWBV5iyxmhhxqPekgkaAi71MkcWpAMTjoJi7kBekClDBh714xjqTbEU61SdAVu
OVjkEEwMIaA1xNA4u2FMiqU81fAwtdEVLhuN5iCnD7idTETjsqnZCnuH/DX6GXhAbgsgYYY9QjM2
UtTCTcyWTrXitPFNkhLBPcj3o3/4HONMGHfkDQq6yB4RbQhuK8zlTqwgfmPUgDuSQNuxA6zX6Iyt
3u+0OK33ylzuDTVDHzJVn+uoljH+WjNv0hLVnSJTeUBjUbufi1Y74VVU+RLLMGGZioaztzzFujTA
IcQ0OOEh5ZO0NuQOMLdhW7MXkM8esVqCe2BbBAIrUMshUOALQXnSVszCWzlMC/LeKO1PJjPRMMDW
eQHvsrZCRa40C9x5UeO8nyk1sPbG5BaRcrCGIZityI2VDmgOydeaUD+2Gjnt9ZGCAhqee5cnhhV5
mQIRhoRLOSm3hraCIzF7Ouig4fpVzPMYXnd9W3aMZyvalmDDqHpy6tkD68loIzhNgE9hMLR29LXT
A1XLrrzrkrY2C+cFCNFQDCEdZ8SlhI6nqV7D4NFMPWbjWBLSikbMN/VBUK8BjhBPB/7maHq015Jm
DbGq6ZCrNYCzgO/U4BVWiFqwNxU6E7VeYmeXlGWkqTITlCHRiTbu0iiljlUSUdvulktDMAokWUMl
KHlwoY6apSMII1IztKNGdSRCeycxlxGILJHoSSQSxe3QNBUjqqprUF+Tw1QSyxlSjDMU8yKIg7dS
l+CWQX8oaljo4ON7kSMMmuREz/D4qh6y8a9k0h0pDsXspWYOoKp8b6cPsWi+etM0kL9HHyfiVo1/
vTIFAEb/R9qX9kqKK9v+IiQGM30Fct5TUlW7hi+oRjCDATMY+PV3sc89tzdOXqLqd9Snu6WSOtIm
HA5HrFjLTWHUrMpz0ZEX7pQvJAFPnNWE/8LXkU3MM6QzxExyjaSOxNjnqNWoJH8yErQE1b8cy3sL
FHgdzxOqswqg3LFt89jibjHY175uT8Ll+zSKX6tEfQDn+I/7q1kLge9Mydl2LpysnhyYygjE5azf
1Pisd/V+Bu5tii+sfaSZRR5/zXw5Mgkr8oQeRRrHvopyF4MfswAp5i7fQnJuWZE8fdJUDDMi8bxq
uldNYTUEqF9X5f7+vq1ZASIIeoN4K6PGOf/5uwCBNWqVViDiQQbtgdKzHhveONS+ojrefUsroQhN
KUQ8PJJn5gJpPb0NvMBooFQ3cBaaHQWFxziyjZflihsgcURZEMU7OJ5cZIrc2BgNnrjXoaEHNrlI
PPAR/VEp/SHrfhdGlG8kPmvLwuAinNxA5RuaVMsNZED/1t1QulfTyn/XtACbx6BsMcmvvGQBZ0Ia
iBWBBcqR9q4puFkI0bpX3vl6Dk5GOAQozqbaq76V1e7+h1oJsSb+N7NcgdUCKctyRYWGZMKhnXvV
0qny1FSPvcaiHytiHu4bWvtYqJ8RPCfmLrl8bURuUk+Jwd1rqv1u2Nnlyt6CsbzUfdv4fN/W6qJA
DzcbAyeJrK2JTLwCtHd0r3EXdixk2mO2RZi7cpTm59n/mZiX++4oQfSagkO8x765xEd/ZB+DNVON
WUBFsnGW1nYOb6D52YJyKjLrpSl9oEUtaqymt3/0qXEuP3FMtE0zHn6rj7bmeoCnoK0M+WfAk6Vr
Iuel5fZoYl17CiEyP6l3T+nZaUHUiUbS/W+0VjYAC/Q/tqSn2Jg5PB65ih3M/eI8/YBkrBvSE+29
nQImly1KirUP9o858Ckvd1HEY1kqoFq+2piGby56/TB8ttRf9xe1vn8z2yKwJ2hT60sjgL8qjTMS
9yrEt4a+auRT4QaigSB6/KyTLBi2iK5XfQN8NP81KAWk3hSmE+uTCyBY7DkWWGi0L9n0UqoPfd1s
BL+1U2VB4WUOf7g/3kY/37l82avaiO6Yiwb8tREf+/JF1K1/fwPXvhIy8vnQgskNjYPlBk7WMDYF
qNqu4NrxNXY1yyGIyJ+/1fidkxUAhGAFyDJUA+SuEgPSvtUaOHqUtFlQul0VulwtHpnODv9iRQCp
4oWBLhnaZMsVQeuLs4lE8DvjFcB/r6QhSirJv2i4zAECrQM8u9FXlC6NirSlcFUeXXkUZKbfuV5h
f7y/Epli5T+bhnYlCrnout7eFUVLMGujQovbNNM9drc5OVrb+Jyw1AdTKHvQ8vSzrjt8hxLa5AtQ
DZ5ZabNDV2gQlh21PiBTMh2KxFB3Rp8BkmWo46OegG6gxQzf7v4PnqOVVBJ+w2+ghgVxW4AXl1tf
g9lraG03uraT+hjx+IUpDyz6kPf9wURHanS/3re3dhhnvMh/7UkRLUqTuOzBt3kF06ELTlJ0p5v4
e7xFor/2WHm/LjklVRXsl2ZG0TUx9V9upEGRIi0CjoIJEC1gU9bwYon2aZN5nGyVA9aCAHBnc08P
Rdebg+NMeTZmwPpfqfgOPh5PaX841VaJYy0KgAwUZvCUQDFFSkpssIEatE2jazHaoFFVRHbQMuNr
WxMQ0CnWFhnNyncDTH5GP4MAH3Tx8895F9g0obtRmyDomGao0z/gZZ5PqQWhG5ZuuOTKBYFH2AzN
gDtiHlG6hdxqAhi4ypVrBpEsUoKurBh9rX8YZ8Xl1CdZ5E/l1q2+8s1Q6gRbljs//3C1L9cXMScf
88qez8EIUJiXKLG35ZRrNjBdOWvZoFqN5S1t1FwZUmUkyjUV+qEHa3jE9L2bbWzfrZUZIYha8Sxu
CzkRaftircZAZAXH0HG+4oR4BkTpdPLXyImllZtYGmkuADzR1WLCj0gZJFt6NrcOPltAt9fEaCPE
CSSPi9QZjShYdM1BhWV8iUQSKO1j0b/cD0jr2/WPmdnx3zl2J9QiMmiJc8QUfqEumc5axI4lc7eo
KG+P0HJBUqilQ0NoB8Gmqw12hyZIAvPgHoa/nOHBBYQGE7qvKNMYUJaX8/qCNkhAet29OuJ7ETm+
qu5tAKlSUH1lxka2s5KfzvN5sKXNCCfUhJabx42hLbSqghe0+6J7VsfeN8nDKApfyfdW9pLrH2Oh
7HO33ACFrNyzs2VrZhw2Z2Cn9NnwcqmaysRmls0PLf3EDY/ZYOsuICN+0I1wSvZNDWAddZ6jF8b3
qrID27o7PKtJ9oVEzkdeqMF9R7oNW/hF2AzVACzSQDdouRdQkDANitL+laffGIh7qeX35RmXz/BJ
7xL/L3WY5++MXi5mMjEoCbozuSWEmiJvkWFHoMhAUOS9kgRpWZGNXHPldMxp+sz+jsc8pM6WixKK
GoPcucE2jwhX2Q4poVcPr3+9c5g+wd2C3M5EXibtXGnTTCgKAv5UD3u38fP+FYNvcyJYjcE4/izs
X/cNrmQHs8w4aM8IUAroWUrLguoGaVnLlStqMAPf1YqGuVYFEzKYt5/a4YfV81T3MOZRfFTQj+r8
GqjdFtOFrfv3+IXZgV0bVzhUcAG8Xu6w2fS14jBTuWqFiZ58XX8fSL81uiRTzszegon1We3cQTUa
MzhLKyhsDu5YGliwk3u6XpyIDYUNZELG6Phuu88ZqIMeHSN7xqTCvlM8t/97zCB+wgzghVoTWJrl
p5HJbCtGP1e5Cv2c8s9Q6HEaH3zv9z/tmsO+tyJtZ8XHzIxcW7kq1ZfGeTGgxldNGzZuc2asZK4E
IUFBo0o+FJ3Sco3HWRyidELzw8EWn9IyGD+U1kaUW7kC0dkFgHQeFkbtXXLTCeOtYtKKOEzjAzDD
QVY9ulPqd9nXv9+093akq9ZurK5prTwOkxR4t7E+15zvnGrjtli5/xarkUI2neomNi1sW5pO6Imc
y/4YmZbHElAXbH2iVYe3dReHmwDrbKmSH9RDXXWa08ThVH7NjR2I2lLNORqK9mKSU1LlkF1/MfPa
G66NXp+6od6C3b3RmSxfVihHvfsF0sezIBBWxU0bh6/U8gBAMDxLBMW1u1DbSzK/oigd+TzyH8DM
t+E3azuNW3muD4CI92bKtNbzWdCoj8NZn2ncpc3/SmIN48ZJWDtt4EvGUwdlUdQLpIf7hFlhDPAa
cZjz56raOd0hERu+uXYG3puQqjdCMfUymkgczkVExeCeZTzZeXLYlIBcub9xqIEqxB0+T+bOf/4u
EXRBUGon0G8P25eRnhv6e+CXtqp9Gn/v+HOk0i1M0BxzZQd5Z1B+57AJ8qFcbZOQWZbXT79rJYXm
FBYYzcOzD6WWeDqoe/O08e4f97X4hbl5ALEIilR4QC5XOrdboUQMwxmv9pljIk36LNA9HglaeY9O
t0Vns/YJ39uTvKRsC9ybdpOEbocJ/fE6ZZE3MxtuzW+8DVnKO4qUCFUk3Or4F2lhNUaTh4aJJNSz
ozl+rppLYv0UTulx+wFIM6TCZfyoQ8SMhdr0bWAfGmVfF/2B1v/iXLz/IdKKbZqomFvRk5D3lzz+
1uivybDhPmtHb5YGtlBrwoUqq9HlbjpMiW4kYQU/aSPdV0Fc1vZbTao1X0ErzMF4NcZGMCW89JWh
043UtWIKzZZAK78NVf2qFcc0bO32e+Z8vO+Ya47y3ph01p2E8Ey0ToL0HaxkA7lk2kvCPb1pd/9/
huTbodAAOGrsJKQ0C6rxt5YznzQaCif6hiV5/zB4NoulY7gABR9olchXa4vTbESpuNZs56bqvtGC
qgbbhxEk086NNq7YmweZbE66YzsNBHN0zASYyAnyO19ngZb8mOyfsRVCeD1wxl8j3Zt0AwAjXziA
ChkqOAYwk4OqJcill16iVyY1zchQrxOv97kCgTPiiJAPSuGD2OLUUvXP/Q+4ZhCvLdSI5iYtJqqW
BguN897KCg2AWUj0MOuYq692i9vOpH5Pt2Si1qzhsYUiG/pVmOSQPqIuSrsWRqVdh4wy32zsHxFT
9xF3vnT9eKUx2XoUyHfRLL82z6/qeA8AYSPjBJyiKpsKkw/XSc18uzcfmDG9qkp5Rl3bj/Puxaij
XVs7G7WQ+TO9j5+SWRkzMFJwqI4ZzCKx+OMiSXHV5vX+h9syIYXo1OBwJDNB/TfTz0Xe7tHw3Dhy
cmScUQ/An6PAjmMEOV3pa/EqTqrOpnHoxsV+st0Drosj5Z/vL+T2Ey2tzD7zLl0glkv7KEdurg45
lNpKnxmuX2gf8jyDbCQ6de4jGpEf7hvdWtocbd4ZBc1XpPctjBodRlljAEDLnVtrG6d53qClG2Bp
gH6CNAtQSbQyllbGjEzVYMIKYY1n8Nq3G+FjiDRPt9BYW5Ykb4jckSnZyOIQonioLgzqDnz+2VZb
fXXXIElhGfAIFK+l9QiTdUNTwYoJ2Q3mXuu+Djbv45uaAtwOhcoZ1INji8q/ZKVWKtUhA3JhMdhA
08cQfLcxc5y/NHuWJW+jzhmG5gJQRVzve8XtmYJlODHSVlTDQOe0/F4sZyC971x8r0QvkNykoAlM
ib2/b2VlF1GlQNaIXAOkE3L12mIkbiLcZqGrsxOoE7xWi0+ZtaH1vuIRCyvzn7/zcIiY6xk4a5JQ
c5xdwj5V1jlpq71Sb0zw3zwQ58+F9zseiCg9oew0L/edocGoUoMUSGyM6HvWQRogcQKTXavhT82f
iuZbp2reaJ7EgGkMqKsVf8uH8mYfBWGgWLCpmG5b2geGHvjXmFHcklqQQCqPDZ/GDwDmb2Xfa99t
Bv7PNzOYpUzpjOlx4TRugpdEGk0H1oMKu1eONnm57x1r3w3zh7O6HrA/eHsulzOgWunkyUBDzaQg
dLF9PXpuVMCetzivVw05EH9DMg9IjiqFwNZi3O6ckYamc4Bo1QkxI1EhMTtEG6XPtVMF/jlU0UHU
hh64vKK4jjMGfu0wMpJvkHPMPE2Ns+D+tt0kbCjRq8DMwRWxe/BC6euAmwDqsqzKwqL7VIzXzgY3
s9aecrJ3snIP+Ic/QfwbT5itWaCb8YnZMp6f6B5CMG0+0csvpnej6sSGkYaKPXompLcm56BamEV/
HpTpWNv0YFd+Ry/EbvZqWwc8/8LTLb77200GbnDmFQdoB0AuWXmJ0yiqFBplYXll4RZfzU0JBkvE
vDuqE+jFv7nlcomMiEpJ7TgP4wIjDCcXYqpROHTdA+2zo6vuMuZb9MnOqoOTHKCW8OxC1brSr4g4
G850ewgx6IluMF7d+MjkTf/qXbThhIJTpx+LcMx/GtUvwCNrsRHR1kzAkwDzA7jURP90uViqg9Ha
BfQ85F/q7ll7/Gt0GnYTtD//GJAiZpLkZgk+yyKMTNNT6kvlaSMS7scUhfr7p2J1KWBixCAcLlKo
FC6XMqZRW3SiLkLRDScRHa2SPeVEOd23chtJnHmrkM4DdwJMs3Rt8qnlTUe0IkxG60zQ39DzH2Ch
fynGX/cNraQGsIQzNlcm8IiWCy42rdR4jHR8mrzxKZjsui8tA79Kdi6hIa9BMMMiSCKjLVTc2gFY
GJZe71NsOaOSwrBVhYmovb78RMm5GsghLyo/65Wgwj8yH4rIBi6ebvyD1NVCudAN72+B/AyefQdy
Fmh+g5FgZr9cflFwUQG7DbnysO47L05jLxYfS3GyEHqIPZOWbnjQqr23/B+YZCB5pYWDidWxURTB
edPGT6RqwXubV4yj1DpYJ2FoqT9pLN+nJemP91c6h81l8jxPcSKgo72EFENGkedlrwwg0GFhQrqz
leMlYAeOGlCHfB6UYcPYWhDX5wc3iG1R8rJkieY6NzkEeCeGk1IgWQHs5JmkFQ26KgpSRVR+0dJ2
bxakDTAApxxKx84foLTAT1oJufK4HbMAit75xozP2vajOYtzhYgBBiYpVAjMO7KxrhDSXfZAIvNT
YeUnI49OYxU91eyZp4Av3t/3VV8HzyGgRXODCx3ppYuZ0KEdOmqx0Naehi+JOPQGwvtQH9D4reND
Xyde2b9Y9lnXGm8GyWSv+bnS9/d/xsqFhjYeZo5m4j5gqiRHL2vgcuKIlVBDxhzbZNTOToMYysZ1
sha6oAMMvnY0gXGnSFlDq5FCx9upDJ0D2kGvOQSWN77gWgh+b0E6QIY5cn1SYSFBCkL1X8l0JRsm
3pxTOiooHGHcB/MdQIubsxe9uxQb0eoC5R0WTqrroTtDlC/RThc/ycEBxz2rAgIt7UT1BNtx65zn
30GNNsuF+0nxZyy/sCewMkzDTrQHgReXqe87FV2W+99zZR+wxRoOGEpcAFpJ+9AqHUgeNQzlWul4
GNuZNlrjHuS+N+zcjCgjQqIbjTFWNI2cWShtuRlTYXYaIz3D054Unl054OlVoeRc7zrzrP6o6GuF
7nhl+lkUKJvghRWHWlif//zdp3DZNAmWoC6ugqbKeZrEk6KdM/r9X2zm/NpxURNFT1qq2kGRKhsB
cERYiBQ8dDKvBXd1mmy9eGQ5M+dtL+d3OF4I8zyydDxUBvlfJUEoiKdjU0HtJ37uUftvXG8C3Eqk
j7w6pJPAC7b0XSdkdA8MItjPfIiPedQ5p58ofY6HfTv4WtV54PQ+MOdBi/hZERutupV4gZcRqsNg
uUGGaEtngLYClFO6zcK8BPuT6WAUsquyLVDQ2ucFFgw8RO6s7yCDDCp3mIbeIiysxfd4UA80OrXl
5CXOn/sf+LYohp74zO6J4SZQoMnj0KqWZ07W5mVY2x9cAF5p88eJMn8EEM39IfKriKyNc7Ny3S4s
SlE/Hdo8TdD6CB3QyNUsqKGzWWV/9LoIemVLZXr1kILNCehuAK8BhJQcWEtAaT0RUYbj6Kcl1Dur
19J+cZsm4Lz1Y2q9Zt2J9wQ1C3Kt6UZtZO2xiIxi5kLC/QLwvBwjciDuUIZBLldWHhODp9LkMXL6
fW0rL6Iav7Ey9kjXfyyGBkLAzbRx7aw5K04VquBgMUOKIzlrMtKoTwCTDJkKfe2mrdnnsVHUjVLC
ipWZiBYgbbyXcJlKp9e1kjzN66wKh7qxd8KZhlORcu34166KqgiSJ7zs59k1aS8bxapduydV2JEv
efwELc5DpGpHjWp7KEb7tgASov923+bayvDYnSdD8UoDS8IyyvK6tDiUNuqwyFrHt7TS8PuebLGN
rhwJGIB3gCAHxbo3xYx3sTyfEhYrSlOH4EX5qOY7GvdHOxY+tX5vIg1WrseFLeneqEjq1CWqA6E5
ov04kUvSjGfTFRuefxtX4PRQL50RRCgUyKBGkxUqbWrGQ5Xsu24wjkSvyZ4P6TlNqyed8m9tq+p7
20m2JjZnl17mKLAMrts51bJRoZDcJMdBGCFnw8OxOJcpnkjuEypBSpoFhhuq0dbEz+pCwaCEZuGM
kbqBrdR1UQJnwUPxCrocYLUmjANAOznx0myX/H2bCY/sma0YpQn0teS5a45fobk5a0NN1BdA4Z6d
5ltGL2CQ3KPZ962kO2Mz0bk9A+7s+6jcAZ+PtE+KIYILHSTaaYvNq8z9KFLdVzpANe+ftNsLz8UY
vjGPIaLectMD6i3Oci23upDbP11XgaZ44efZK9O3ShUrHwxiRiATJDMLM67w5ZF2RVZTuzK7MDW0
QKUK8tYsOffQED+DYP9PVsXAHm0pVqwUrwFTd8nM6YJ6Av6/tAq5CqvJsrYNzcJ4LlsX4EXj5Pax
h15QnZgPE6VelqVfuiwJrIgGffqU5s1GnF4pa8y/YtbQmzu/eOwsf0UBjdE06so25FYRWMMO96bX
5btm/EqMJ01RvbLs/RojAve/rSz5g/RuaVe6hZXMqYUY6jbs/ggncIiXKWEF6p4pMJ+SVwglJDvI
uKeG5zLf3nq1rFzCC+uywEURTybuYFhXqfqd97+EOMQx8Qat2SGoj80RlFpgwgkI7uD7C78N7HNb
SQMnIjCHsx7jcr8HVDvttOewzH6Z5kkXp6xCg7PzpqbZ3Tf1VpCU4t7Clr60BUrQLMODAB42MzMd
qui5Ja9MgMwAyj3ghx5rxat+fDXEM2tiFDgeCvcnepJc7IYNN9tatfSiJiPa/E3ct6Ge9CfTBScE
VIjN74XuPIyEbhhbeTrMe4zKOGIT9lN+k7YGt0F1WLRhZeX6L8cQ6hnlI3eERKTK/3RTJ7hPx6id
dhkoHjrPiVJVg5oSZ+We9KLbTVFaVC91i45VXJjkR8PSKvfokNsfyoLpFegZMmHuJkunV5JyvQlA
VJ8pB03Nq+KQlGannobGSo2Lo7DkmRqCbfHGy1KQbwcIlRmUBgmeSngXLD9u07nZoJsjPq6n7srD
cEyfjaN9jM7qDhJgHtU90R2sy4fyhxVDiDKwN0rVq/Hr/Q+QPJlyY+Amm9qw/VKle+LFV31XZJdh
+Dmpx7TuPPvEoTmtbeSvK7cCysk6UCoYVcDsgOzUlUizLsG6O9rlfmVFkdfprDgOdtR/tosoDjdO
0byRN6fonUHZdzNWchdkQ2E61BCKqI86YDm2fsrsMmhRhCyG14JMPtRo7xteuWTR8cAMAv6OgqtM
4YRzCuUWTW9DWuiGn8WZ8Mx+ivf3rdwmf3gLgO4GNInoIYHxeulGitnyVrXzLqyLS0u/Rvpv3dhI
/Faqeksb0h1jR7Gtxi1sWOYXtQ/r/NzzndiV9YMAg0FzAS6m+WR53UVvHnn9PQYe+/4iV+P9+1VK
tw3TxRR3IuuQtJ+TuHvkjRFk/HeSYUR6114co71w0X1ssy26xrWPiHIQ3HUeoQdb0nJ7q6TRXYXX
XahMjvqhTM3Sw6BA9On++latoMKAwjx6RiifLq2AqSauK513oWmW6inXeX0yMVi8gVZceTmjyId8
FnwQAGii27I0E/E+jarM6EKM8u0JhJktv/Sh8Ptq+O0TIxv+r88HSz54781Je5cYfdtVVO9CQTGB
a9IhA3fs0H0jwkqCqUq7h4or0zMmCzHBb2jsYlgRykKa0/mg7aG7aYrbACUO9QnT3Cka2oVzygfW
79VkEvtGwVgu0aP6tc7c/KlUJ5Csx3Rroug2wQLuf4avo5kAoMANI/+IlxBpqNOHhVIlv4w6T3wm
uPZSilh7mJoqwli2kYPoAIoNoOGppvasgVP2530PuTnm+BV4db1NToNvT358dYbdN2OaC6DJjRMt
Co8n8alttziTbhxxNgM3RMkOmkz4x9JDlGQEbkvvBE66mX+JndYawO4iMPpwfzk3l8CbHVSbwfo8
16qkmGwoLIvFyEVYoykd5Ebxh/XgBST5aHoRLYP71lY3D9R2/7U2r/rdY1xPHZPFSJhCy2WR71q5
sptycL1z1E3+Nhy/LQxdp3noGBO00gayrOZDVDciRAfCq/XonBd9YNNp4/Je/07/mJEu0RoYoNQA
e1aYOOZHTLpHZ713k424v7pt4AMAnbA+p/tSVKJqJyqa9Ni2lB8YFNCsmp+Fo+3uf51VX/jHjIzZ
6lySOT2mTMNW/932ZwEdyj79UOvDhp2N5ci6WHY2VaZi4tM4GFy20dxIm86zWn0j7M1RbRH1UFbC
GUJ1EmAfzCJKQbZyM51m0SBCNa2Tr6Udgdc04VHvCdXqdwSQ8SCi+hiQPNuCyK6sEKRZaPaBmQJo
JvlZn1fQMrCLfAg7pYGaOB6CFt9pGKK+/8HWVggaVUQKaFyAX23+Ge+OU6JR7JpWDqht7SoS6g0E
TvNB83mCpXUOUOPF1iDPio/MBPoY7AR6A0mztKl61YBJUJ8GgEiMwqt5B7U4Nf1NkxKjGkM7Hu+v
cMucdHM53DD61BJDKITYu/bUeC3oBLwqKobAjJyNe3nlMGPeHQ4DXAdGeG/QVK3OmZGoQ8jy4kjU
/oBe19+iSeGU701IR5l0ugBrnD6EVv6ZNCJolMeMfI+iLZGcVQ/8Zylvl+k712C8A0hbN4Ywyz9D
mmSnZTXUSMa/D0yIr0hkoMoGJIcsxeN2qWM3rQ0HhJiM0f7Smk/RFN53gbWVvLch7VjVJYNgpTKE
QzNiSCzzO45CcfR638rst3KwAGv2GzAKPQU5WDClAtKbJ2OIx6z6IWmhSIMMMD3WlVbsFE71Jysa
xUYFfO38gvoAVWl0AAFIlM5v7bZdhynVAW1lgnE49OkKnNmkHsf9RAn/adqUfC7LATKbiRI1p/tL
XkuoAAYBdhA4eczOmPPhe+cjtTJNSqFgZwXKxs50VAzoBaJO1Z/6fvKEnoadeXSFf9/s2k6jW4Re
xlurQa6TWSbYbVKRjiHpQqLkuw5MBt03YZ1F8vG+pbXggW6GhWkdgOkwZrtcH83QNErcZAhtF7mi
E/E9lCEszy4L1TcistUcX/ua4D2GjCbS1LkQuTRnF9komGKM4RgbTeg2YqCemXKr37vJOOVezx1j
gPD1CKWTyCrjrX7U2sbixgGHFGZA8FWljIfkU6axXp/CqeIPoqaBU7hHUBL8zpXhK+LoVoiRoiXq
rHBa9G8MFJUx0iODARKUhDKb1PqFVXa2h848GHKSdgruf8R1K2ieggh+xs5ITqpmTdTZGdcvAEgM
B51afyxGi8N9I3IR9T9rQW18tgCmKvlaG7J06loE50sJybnK4206vTCVjy+kqZpdUmrZPirMXVw5
HJdPkz0oZS68dEinXTKAwD2JQUVcqZPlQe532Dgx8rP/f3/dLJQ06/QA6730LIcOmCTShX5JkgnT
e7qnJ+4hs9yT0FhQ5JfIBFU87S4Nv6rOgdW2F0+vvDg4OorO9sYlKbnZ248BbnPmwYL8NSr9yx+j
KGpaKEDhQCLG75rvbpF6vDxE4+hZ2YaptW9vAT+EcjpYAW5K6gmKy02pK9qlUczumMHX0LYYqo1L
7E3e713sf1sRODOAOZ7V45FNLVeUM14VfRfDxYpcP5aTTo4iSvqjOWB7qcPUcIK0fFA68ecywnc2
E6EehNGdSJR9tIjVnToHL04+Qr9Na+t6D41LaMCI3vAJ/steyiOQbzCuBE6b6+jygPC6ibR85zil
ErjGZB17E6onjNVa0Arl1TSy4pT0WoRtVb803UD2AOUnu/tOL8Wrt2UD76kh+gOifsPTXNtl1ouJ
6JcaPFTHzlGjC6mq7CdJmq+i6J2jpXEnGHJu/PkXhlGGg54r8E43Sp1J5hplG7v6ZVKsPY+qJ5aw
fdXwZ1sdj0Y8nst8S7ZizZNAJQlGZYD+oWMiPXMV2vEhIblxSdDDgZzfGcnEVqdZro29bShSBwyp
AdKJLqL8FgSJJFp9BiRx2WFs9vUheW2+upNHI0/8sn5kW9qgcuH4xqC0KnR5tU6PYDDFxRIXO+2H
knn5d+tDRj3je/wSG0EXeVucsOtmUUjVoDaO5cpPa1JltsZ7W7+I6KVPgvw5e7QeerJXO097Ao3P
a/fC241rQMZ2/metwIIh6thg+5ZZvhtGhkHFRO6l6To/nh5TGpRiZ6qfnRT9rdQrXc8oX1NV8fL0
zyaCdjUEg04XlztGR4AulZoEQxlBzllE+kVRHNDRpQScHWBHnnzixMWpKKEN0KvWtJscrfnJY6Xe
17FdnsuYYJDGrT8wRYs9S2sBuKKMPzR8+HD/UM1BSg5i82wkCI9Qy0ccWwYx6iroxypolGiVM4Vl
0XQ73WjNQ2mIrSLwWuD4xxSq3UtTQK0xQOtj4zIZO4smgGufXB3Ng7w8ISl40LeqRnK59D/f/v/W
BirYpUGRjRbXM6ytI9V5rPvHsVD3QqmfQJy2T3npV/pFM/K9YuGFIMAjwb7f39zVFaNDPRfjoFiq
SgcNnbEeUAxqXEiD4ZO2br5Uqhro9vStsjLUL6b4wGi28bpf8zk07LFuoD0AypEBTpYaDUqcOuqF
GudscA6RGftk1J/c6Vf7OYbEjxEYw2NsVxcg6YIJP6S2xWFE43v7+K24F847LmHkIO5cwFt+gih2
I5ZMOdTpi2JPzY9Ro1xqkDrRXd4/jYCa6pV6Vqvn2DpyAOxZ9BI739Qo3rg6VpIPZJ1AaeAbgDjx
puJhx01uEKFdovIJXxrhJ9qNUwRM4+/MpVsxR3pAzH4Haw5mJAF1cUHeu1w0NCJrUUW6dnFi7pna
sC/YeHCq7LOwTA8NZyOqAgohzlzvvMG82HYcsCIGg3XzQlm7U8atqvDaFTMXAPGYQTKMXqX0GfrR
SopSsbULV+vXSf+UEJBH5MUHt4dgxgjq5wHVTjceTq3xWWdb8I613Z9L3wiDKBbDE5b70WWW1bkD
8rFeUfbFeNaabMdE7oG7QtuakZjTSCmeoVD8X1t4nS5tGbxMHHBSaRetOY+vLfME8dzP1oPVnukm
gmQlPZjpyjAxir/NMz1LYyk+vZNXmX4hBhSR+tF3QTSd/Lqm/GOJFr+w4kerHf0RoFSOYaXoOkIk
6X6IWfsJICydR41VFARkqLxrdWlGOhcHDMX+QGEW6uN2vtWklFtBby6NVjd6CqiMI02RYrdOBopB
N4pHWx8dtBjzGOZHgze+xcudbSTnEjwvfRT0bXZSa+ZFw6Xupn1VVX+SUTu4iEC5oGCB+VVCE3CY
ipNWJZgmUE/Q8944frdBd06ibDDUAhiFZ4AU9XNSQTg2a/RLyzuBV9eujj/RdtcYJzUKaGz/vv8B
VswhFwWpG5o6mKiUuT0MK1U0PuCRVcW964sR3GbcPHKz9GkPpeKWj7jAxRb6YCWZQjQFwTl6PCa+
upyZam7CEOo0Hcwo7o5ZP4oIYypu4JrpY4eRGfs1nX7m9S8S77S54pq1W2jo/8cvmCVgMScHsWtp
n0GO5CpCGfXLQEWK4afylFbRQ6dCB935UWh/EiX9EAvzZCvNbxTMcc8zvx/6w/3tvz3v8z44eJCg
WgOaJim2DEnO4pm96mJ9Kkx7lxCIwBf7DoC4zjWPdXYFjum+xZVgujQphRjGy7joCzyATKXrApoZ
9d6eJiPU21TsnBHCgyQl7FdDMBDNcyP324I6ntJV6vH+L5kNLWPd8odI90yZOhZFUNcvrpIq+yFP
6pfRnfI94b16vW9qJQDAFhhygFrG8ccXX4Y6S0mbvsRkx4UnZJ8STFdYhL5CSZT1pq80zxRSBYb3
P6R9V4/cyNLsLyJAb17JZjuyx0mjGc0LIa0kmqI3RfPrb9Qc3O80q4kuaM8udrGLESZZLisrMzKi
mia/jirPrB5yyV2+9aZnRo/FtLenf6zBnRUAvlGzIS4UnETLcnvrrr+Qm404TgigFKoaxFX0S09S
F2JiYG3158mNoulc51/Q47pP5bfIPhVFiPAvVh5SvLMGUUGMz5DCW64/hbtulxZ0rAsmMxiAgf4C
jWpF9qh2Gukxb7yi3rWZoDzAM3n+xyKaa9AAixAH7Jnr5QEXmwMCalsNZK0b3XF8NEd3GcO2tt3M
UE6q/avJ6qMCmBIAEGW/b5WvMwib+gQysM1+joOBeHYs+KpPYV5+g+JzUPlhWRjQ6qy/qlHrppJq
PJ+h8JZ/Vee088uYTjt5Xi5tpEmPi5GljJDbesloB+YPp5T9uFeelcgCw6JufreGniW4TdtrqiTf
pY5Nj4nT/cAfChw8m5+gQvOu9BY591ZePldELR4GIF12E1Ctnr4U84kOnfIvnA7Tq2OhJHo0+CoJ
u/JNSqXPFMhIXeQH5+dKcSBbp1eSV9nmk+bEIKitZMVxwTxj//0Vh7iSsXAwteIbHIhuF72qgTcu
MKm+a1qAL0zXrlOIYbvSbLpQxxGVDHkoI9tgwPKhZQJrCTDNp3+4SvqblmRFIF7XgsIcIPVN5fbL
RO1qN6R58g9oKedQ0+mcuWlHyiNKIODmW7QwJkoLuFY6o7Ujdn6Mda+gwaPJfzsVxGbLvElCqYlE
3DUbngBXP7I2TCYTHaTczUSmOM8ahWoBeFcPja5SN2kGdTdAq8VT00gEy7kNwYArwe6GJDzoQxBl
r3d5OVElG3qqB1L/ruqpW4mI0DbuODgMVMvQ0YE+XIdzJ6BiavU4H/UgApVMVjW7BjVazXyG/ijj
MTrmxO3e7vt79iu5kwsabygwWOj8Qtc/N6aqqKhV95keLKjHHAtNzi45CmiultiKJw9Z5teDWe/v
G93ym7jKUedEKIWaGk8RJSUlGs7y1Aj02XiPnMxxhxFHOfpideRN68jOkWN/0E13yURM8BthHB6q
QNLjkYiMB58nmpzSaQxq64HTqs6ph3qAn1UG6PUh171PCRpdXLRC/W7LuBU4E+YEualm9yrTREJg
irfyevtEljnYIFs1gpw6LqkKbNZv7Sy4vzf2KOvnA/0cImJQVXBhEnCMyEShkBGQFgSJMUiqXEdq
/rKUxZwEKvxggAeHCYD1vL+fCgndHbNhBHJPg1HXPCv5MUWnJE78eo6QqxXKqbHJ4ScPj0ok1vC4
RP8ANy4qKebQ17YRTPEufmFVFjge2V1it58BY/Dajz+FKH+6cTYQAqEn29bQcQhPs14wXAvdUFeF
GTjpa1nsZXJIQW4zx4VXkklQZNiyhdwlGPXRxuVonzfsldtVpyYeUEUyA2tQD6mJgnyjoNtSOmhl
4TrJ+98fwM8ADzpxyEZDWGY9tEHpGqlH1T7opQs43I3eL9NDVUGtWSXPdLBDR98VlUj/9fbsgVQZ
M4p2ONZa+ZnDvRpk29hpYsyRFRTR6MelQj1q4MHgmBAyncadqRWZ57STSGr39kx8kvvjVGDroKOT
O3jg81kqPFjtQG3JvK+V7NiSTCRKvVEiXFvhcoCzBOqkSi/tYGiSdy0m7qKArkjKdpFd7bUu2kFW
+Wl809Di4iRBF0kuTX7RLPVrEavz7V7Cl8CpI3SQFbRGsWW4mmZLajJJHmI7qBvZL9ILct71PLiq
k6AOKUhL3F7Ba1tctS9yuoaauCyCMsmeoKCHd7jpa/ljnS8ip7NxazBbyK8iIkLfN48myadRb4y2
tQOFTalE0x8plEtB5VmT3RC3xAN+XD3HhQl0E+BeF7Mh49v9g7O1lT7ZT2AfpVY+PTKRao7o2NmB
lIA8VO770dVqXT/ct7I5UiCogBPAdgXcmNtL3Rjr8lIOdhBnX6a6dpPCcHPtsQDv8iQXhyxq4Pns
XZb+c9/w1mrCsyObhoSDgRLOeueoFp2GOsYMV03RnJZxmp6NWL5YySRfNHOUT39vDjxONm5DNJ3h
QlmbIxIkWClZ7M8bUZIex/YjTfB6UURZlK1luzbEeQBn0qq5aWY7oCBywZsZfZju/aGILHArBqHU
eRgLWJD1QHW+zYlgS7CZX99/oK5AcQEJSNxEN3oJEzppdKmX7QB0U270K0JcuBxA9WaIsmq3MSgM
IcxlShW42flaSlkQo5gGyQ6c6ntUuoikh3iXz75XTu5o/F0/P+IIxGBA2SD+BNDopvMitVvMWW7a
QUFAVKFXUetB49gQ+KjbwAt4GxTvQTKD6i6aHNfbjPbmMLVtZwWl9FpNsjfblZfPgqGIjHB7uSYQ
q5XT3goyNXE7Kru1cvmfjfD7WBtKOwJdZ1DmsafWD4Bu7UBCfX8rb4wEkRZegExkAb3X7OdX14ej
4OmuzokczGl8BK1qkAJU1+jt7r6ZjWAAryh4GiRwoefJR6qtOo5GCm6OwEzTnRNXj3UcEh3Eafrb
koP+vZsEUOwN5wbYEzRQoFoEj8M3J8/lUixw2HJQWwfT+Gp5lda6jihDszV70EQCzAtBIxp+2Fdc
zV4px9MwF4scIHSmRzvNd0QqrX0yiWo9W4YAe7HZWwb0OTe3fCzJcq9i/tDq8tGajVcmzhNtR4Hj
2TSDkirQL/C7N3lXFDxNUMrDjIaW9cS6JNmXwXj9+63AHhSfajB40DPnejVnSU3kWnc6OSia3p3b
fUmpT+vftHyDUqSoOr3hSeHYoM4NghqmcsgGfGWsxJvIRh1UDuKHPrr0TbVrTBPJuvMgyIptXAlo
nUN1kLkd5FO4nQDh00XOrF4OJPOnHv0BZ/z9WRP9fjbQq4F0ikr0ZMTvX+YHu/rx734/wiyWEELU
/hmkXP1+bVKy3GwoFIrtpoPTBAMNcdrj/UFsbS/ktyCTyQDCaHdaD6IxiqStM0UOSPU71xoPfINQ
aRSENZtLfmWE882RoUiA86gYCU1BI04fsY9jI/mhyR9oDhJEAltu5npEnI9WuzgmtJfloKfdQVN/
lNPgEpPsDJHC85YDhYuGPhoDyoJQfD112gygOMXSBdCtqNyo+zYtL2ie18x9IUpdbG41eBncCkju
gs5lbSrqY7xbOwe+mjG0LVCVEIEZtmbNQDsEdI1Ymz7f86Ebo7LghS8HaCf+ofb6iwxhFS1z85js
7++4TUvw0Lh7AE6CD1iPJZGMxUpQ+AxMbV/ortHgNQpMs6j9fGt1mHdGOR5KHyhMrc3YwM4lBSKf
wBiQ3XroFV9CjlihFjTGEhSrBaH01jlCNRzYTzytQePNebU6JUmlIYMQWBF0MVGpxp/xK5H0zQbS
5hPQi9sGoSHwBZynLjLAiIA6ZxX+5lLGU5ASY3az0t73xtl0BrdPY1dBf2RfxeEk57toERyvrXkF
LzWIqiAUgJiRcxiRGjtpqxAlmPve1Ydvlf3kEJiaD625q/Ln+5tFZI3bLItZm+gbLIAwLRK31Wu/
i+URQsauHe8XafabXqsE0eqWs0JGBrIqLDEDKNt648glyVsFYmVBHR100EzaIz2ozu+szT2qTz//
fnxoZcF7GvsBGCLuYMtNRii6uuQAfEiAKzvBgBSMHc+7rHGBwXSNNBes3+bwIPkKLhX0PeGZuR6e
mcWaMlXYqCqAwSrYYSjg7lpxRNYZQaYINbF1LADZhYfERYxolls/28wWlAo7JaihDWOe1ehiZAJi
vo0yMcKJKxvcSS+WtHIMgjoVJExc4L1w/HSvt7+OirKbdQijlUfUw2j6Ty/iv9maSxb7IZ4x0FPO
39C4UQe1Q4sry+ItYA6p4n9GU/IgXIRwU+A2t2YSXDTQN0bIzh6G63VTEqoNcwxbJsQUImJ8K5va
67tCsPu3zRjIDYI4ndGgrs3gCgI3kjKg6Fc9awNadYk75iJ+4a0rAJsBlUqgmpEPZPN6FdkgDdlI
qMMowRg3HqRgY2l2W/tpmQRvwo1rU8e6QEEZuXgNL921ndKsO0lnb4EpJ4s7oVx3VKtOJJqyMRrm
JliuCAkjnU/aLLoyT1U5yYE9FJMfa3rna4vi0njaxXYtCTzixgLhbYPcIojxmMAtt9ursTK0ZEQs
pWdfMuuydC9CxbhtE4wnB04QVQbu0EZ4MA3RgBsalESOK8fmpZw7it6uTrA+IkPcWCa7I3WDwQZm
/Qfc3XXyPBuCIH3TBAoxjDGZdfNzFyaaIRU1ZWOZl9K15zPuL7cU6bdt7jN0pTHGZBwQfp8VUiql
yZgogaZEEH2dHf2Equnb/atic5vhmY6CAdwAKOfWm3lEf4tBlFoJcn3sd3VkEE/SjejYL0n3K3UA
rb1vb8uvsmgTorYgFLvtP1g6ZzSqoVQCeWmGEzQvl51uNJmHVI+MXJGU+FZaGNBxbrDRaYa2CkWt
wWM4ihBQWyNn6WYZmTF0/vFbvndSxDxShpCjytxYvXRO9I2WO1MaXgRDZsELl+XD08EGrAOPLhtq
B+s5VtF5PIMKWAmWfQvKgnOvHZPcPZCvCBl7wc7cuDygS8EQZSzbB5++toXWVYdaI2wB+eUa9TGa
EWBA6duq672uv94f2UYcxRAFQC9CdgNd19zAanAITHKHtayKoCgDyQYk1/xYhnpna98GW+Cjtq2h
tgXvrgIbyH5+5d8VlKybpMXQWtzAhQ8i2M7TfzXtThERam5tDVxS/2eJ8/B9n8H5F7BEIVxu/ayL
j9EYPbMUrNWWF7kywwe9+eik4KdG0NTZb2Br8+TkR+EIJo19Kr/3rm1wXjeewEPdUbYfXPtQ1YfB
8h/6xRt+jblgNFs7DyEniDlB3ItDxS3P4tgNJdWEUEKr1d2CBi7fMAvApli0WRZ1/Ai5PdEteTM8
YCQRbQI7CywNqsjcdu/AD2xlwEAE6rK4ahSfxpi+98N+cpwT1Ws3XX6NJPl2f9vfrBvSTMwtI8YA
ZA4g/fVGlNtUpy1VpUAqqkepOWVy8eIYnSgCvXEbzAywsAw5wh6c/JMBXFiSo0dSkBfNTnG+mr+g
sdWgTwqtd/F+SJvTVAqSqRsjw1WAOi4altBWw7/XS7KgqUGXk5AAgsQkM9ER7IyCLSkywl05M5w/
bYiahKl8SlIfeiKa/f7XK7QaBzd1EcS/tcKAicTsoCX5Z8QJFomw3FzP7KF8NVfc1pMaB4+6cU5C
81zu27++M/DbgSnBaULKmXXrrfcYTXP8egsrMZYPyOm7xptjfc+nfTyd++pPXMyeTf9+W7O8PdN3
Q50ZCai1ycbUa8hULgm0y4F+dlqwj1veRAVu4sa3soEhr8T6SvDhMudbxzhBKag3kxAxtifJBJCP
zlWK80z/3N8DN/5obYh/RsmlbUodxCFDsC7h8ftWpGFkHtB46MkihNftjkYmiDGAIfGEMd1cupGk
gdXWKMIUx6ZBBS+P3fSvbwv84msj3PLQTkeCZIERKQFJnQMLUrcvir8+nLCCblgW1qJ7ngdkR7OR
UZrpRbjYP8De6JX5uUwEK3MLqmBDuTLCDaWnCUG6UCtCKwZeqhh9Wli7tibvs00vTgZK+zFqXXXQ
/WQGClFr0WJYNyFwit7U1mhGEqUvthbQZO9fnTFzod1vvfWTpK8mWqZp6CRhbVgoUx0aUUu7wAav
UKYvs54lSpKGk/PRyo7HznAziPLUIivcfa+TxKm6FiNpzVejq12o8Q2qCG0nMsJ58LHs5jplRqC3
lkJ4Spn7nZHGgnfcJwXjKnZhclBASgDig8OF3OB6VTo1Tau2kIuwo7lL7OQ4R7FLdFCce/ZALvJQ
+xWYaMAMECrVG6idtbzd064AXpt4JP+NzXOUO/2kprW7tOPuvn+5dWR4n6PsjC9E/lzj19ORk7EG
jKsKa70DdNiSyH5QzMJLIfXrz9qQHu7bu71v1va4lYVCU6wQK6lCaCTv9KUD18//aIFbVpIPydKP
pAonEnum+TsVvRduo7X1ELhrmcrRnBgGhoB6Jh1at81gR/qtmM9tZe6QFvXNSXCRimaNu6XBEIwn
ZZ1XoVYZO8W4UEsWzNrGYVjtA/bzq2eJM1ZtNURZFQ7KYVqcYDHOBhHR3m8asfB8BF0Mck8WtzSz
kSZxPtUV6F7xEkHh9p3W8CFR2f7++13G7n880XHgUFVfj4akcoUG16YKiwQcv+iZT/UHdIeJsFAb
hwflIAQ3yARBgJDvW1Y64LgltA6HBbQHLc9+Hzv0WoqEJbasIMgAzQFT8gTjznowXZ87Q4qoJiSS
X9TyM2ja/4AKEZh1ERhlY5thZRgfEmI2UKWzYORqE5QjGpGpWVahs5RVEJmJunfS7tv9tdnYBKzc
CcIlVBAAruHWBoJLdq0XehVmctydJqWNf0rTmLk90nciF781dde2uKkbbaIiNQxb6fIqN+3JML5P
uJP1UsRHe4uKw6MRGVuWhkFUeEPE29MZmRNq4oRa0j5HROAtZDjUbetpWr6jMuSTm/gxT8xT1z/d
n9ANf7QyzU0okkoFY4bAqUJV3MXeV3c5QtGk8vv8lwOQuiXl4ZDOomrX5uSCmR2N6ggWIQWz3i0K
iTqFtFUVdu5kP4N8KUmOFj3dH9zmbvmvEf6VCoIIcIlQnGQZBOFR/TpkEBQvLSqqbG1tfaRKkNZH
azDy+9wkAiYKXaNhxq7sE/2sgbhqN+fN5N4fDTtAXCyAFBrIQ1hrCCShuQOm2q1B9CiuET2hLigV
wWQND8iE/ZOirdV1dFXw+t6cPTSDYD9CHxIMQesl0qpBLyH/UYV2WpU+mZfKl/LW3ldyImIs3JpA
kJuyIgwj9eN9YUcGw2w1UodOEx06tUPba2QMwMjcn8GtEQFWBOcBBCpaJPhNNygFvqCqw85+mk2o
/+Il1BXUv29lYzBIHjDoF3BS8O/cOvVpbkPwq69DXT6AxB0W/kXchcQIQkKoQ4DShb8Kkz6T8qSl
TUjS+smu8qBKlt+6mvw2Su1wfzC3UwZmDTTR4GUA0hNUb9ebYMgLUipOWoRZ9kOq3vAq0K3n/80E
F+MyjceBVlkRotg30dRFj4VSvt63cevmMAy0OyBRC5wptsB6GEsCyZrWhI2cNqfIhDrCazNe7PhF
yw8y+GlkwU5j07I+q2t73LSBUhxlMxX2HOQr5MvskfJ1tE+ySL51a3kQDUEhEzl1pGLYz68uXZXg
L2Twi7CGqlUZm0GeXnSQM9yfvVsrCIfAeol8GJhgYGhtxc6q2JTKqQinSfen+YXq5U6YTLpdIhix
NRSzNURFiCLWRpoGzrMx8bgfm8WrJsvVR7Qa0D9pMnlotqwOXZULxnV7Ca1Ncn67n9XeGihe+pkh
ecr4zQJKDxtiFKXtN+cPNMNIlSLdAzjCemgAFqXmJKuwM+p+gQYpB0wDQgztxmiAPGB0xp80Fbxm
wVzjEiKmVYRqnXtWpOBVViBpIH8RLtWth4OXvrLE+dF5KeS6N2DJGd7S6eKMIt3OWwNAZEFKBMEB
6nGAYq4nTLUlBQmlOQqa4liSbj+nInje7WSxbiQG/kTsBfAnd7lB1EJT6q5yAmlofSJ9i4sFzd3l
mUkz3D88t2w2DIsF8BK4W9CPhOffejDzotRgc20iwCh+lT06AL+h4AHBjshVZ1da1COVzmh2luz5
Z41MQt2HcXvS+tQ3RP0zt/sQ+SxwuwO2xaDpfKNenTnDotEFdGezPYa1RXN/GVEmaB25ON4f9e1p
Bq8co8lCfRhIS4dzGUmbAfpK+gilkP5Q20hEkNQzk/KHWqLjopgPaHR+btW3+1Y3BoiJZnUJB8DU
GzbDEfRqHV42UlBrdKdqYRq/lrEov3Tr2/EoRFM4QiLc86j8rddzqkAYPvbIqjZ6tHfMyYVHjGdn
Pycfg/bjrweEzYniB8MMmHgmrm3ZRttoNY3TEDyNP3Pro1SeSWl8u29k47TBaeB6xL2I7k2e2LDs
S4oKM4lDavegxQfBmSclaSYoe29MGwi8cQejcon9wPt3NR+aZUZCGgi7C5hYHrTuIdOflYJCdPnn
/QGxiGF9++Kli6o2JBWhygTowHrW1ALiHkkkITln012RdCckpCOt20Mh3MvrP40pSOjfbjvYQyM9
WyWcKp7ZdUgQJi+Jk0Ljdj7qyRIatRQ4IM+4Pyx+BllGGikJdGozQi7853pYqT4tVkoGJDbTggZN
JzUoGxXlXq4kxMvgCvUyzIagf5MfG7rtkGxBVwGwPvg3L9lcZHGu4+WZhV15lpRXVkbq/9wfF7//
YALtr0y9mLEy3hQTuyi1SpWkJEwstORUU/wlNgpRa/bt5IEclvELYaOrKFqycV5FSuloZ5Ad7UkY
AbZmA08RWao/0/GfCiyFGSSS749pY9pA3omzhKwo4I78DZZCdVg2wN0WWh3SspCOyNDP8v2+Dd7H
snnTIBrqII/E1EO5/WANdpq1zkTCsqy9uQYMp/phTk/gL3Cn4WvRurT9+HuLaObF/YFQEw82Lnu5
FGpa1DbJIZuh/NMO6fIE6ezx0TZLedd0bXZKInM+TM3YHUjTiVi4+GPNxourBCxOSFmAJYQbrzyB
mLaVszzUHXBWZL19rAfjvbfH3TBOB205CwOdrRkGLtBkc4zeXou7xaa211MoJOWhvUChCU2+mheN
/V6XG8vNJZJ5Rq5VftHKkVuA/0Nw3m8iBwwYb2/gkeHGkL/jEbPSIA32ZORluAw2AtS0aQ+GklNP
hz7UzurG+iD3deMTtR6OSg1efzeeMudUTtOguaVZzj7U6OlL1Ud5kBZt9ZJDQFGQQNo4vGjJhygi
wlqGA+N8LY0NKF1pSh5C2or4uaS3H7khtYJcxA1X0+dUMEFZkJYAP8l3H4E6rLSVxoZq+WtV/8ke
gXGsDuZXkC9GF6J6NURCfmvS8f523/AZDEoPoCNiGBwx7qZ3NEhnLgqWv1b+tPR38qBK5+JL9nrf
ysa2XlnhQlF9AC83ajx5SMog7lxKalexvoIDqzFyVxZR+5jc3fififzvmLgjbGi9FdeZlod9YUze
qLYx+GoM2Y9ybfHjro9390e34QiBDwHlB44uiF744ILGhDDOnzycKzA04r4/F7rg+t1aJgwL7E6M
KwW/be3ajZwMHU5QHlZDDfFkOXMueAgl51LJradKzRe3bjPBtbi1aACmwBkilGZiF2ubyBqlPSmw
H4foafahKO0qyz9J8yf7fX/6NjwQBDWQ68ErRUfOirMz20kjWy2e3h2V0EgKicEXSHh2lzoqG38e
JeOEFGvyMFfSTyBlReWwTeuM/ZW9k0Eqwm0WiaAhHVQ4RdhMZJ/kIwQomu9WA0x261Op/bJ0yUdJ
BDtma4ciuEbO0UF6DG0f66kd9bEBdtVEtiEiLqt3Tslz1H6x/fszu7UxcUOj/oJgHtSa7OdXAUGZ
Gr01QrIyzPtzBwIaLb7UojL/1s5Eu+Rn8RZdhjyUYNSMYZxlZiN1rSMAC9AosVp3FMnTfranXEe8
7FRDNh7wL/YuAWJ6PRiod+mjU9RlONdPKVQ/y1j2QLuddc+a7MolOPaqfTEAR/DRRr0r1Y+Vs4sk
x2/N2B2hZ5tEGoDVvYVm6PSxG9+V5AiN53O9iF7DW7N+/aFsxq5mfajx+TTrylADcS6K1O6i7RdS
CNb2dgvhMQOuJyZqi5wf338vD808zgTYMJW+khcN7+xFyY+gIxddS7fDQUKeEVcC1wqCE94N9M0A
BGMtl+FUVK4CniZJ+dkMmSsvlcdoQIwRGKI+eVXIF1uW8LYnQKQuLh2MfSL9ur+hN8IFCCUB1IpL
Elnhm8diOaIBbDYjYHDa/VD60UPuHPrlV1qcESDsk348FosKnmxoSk6/aiN9brTWm80/Y7q//yU3
sAUc29WXcF5rMZtaUqGWFprWTp99oJweB5/u6T4/JU/2mZ60l4q6hLpdvq+rh4W46Lm4/w03RTX+
G7hrtdaAAQEfNdLKu/fRTzziu8N7/yA6ep/AmPXRW4+V85FpC8mUonfgI/3BV/Y07E+6r3x19tUZ
d92ZPKfnJaBBf7T8JzDG7qUDmIIPOFuH+PHPsfjSumiFOtJDtSt9MAzvLYE7vb2p8H147+AssPeb
yfm5ZmqzBuSnZdgQ0u6JtuD821brKfkwHGQj0/wuMSO/LHvREmycQlhmORIVbwaLf3JpS56ZapaV
IVkkt68PzeC1udv1p/srvWUGhE0A0rNeLyQ51y6lkBAWyFNThrKR53j5QClCry4tlE9SUTpmay5N
vD6gg4cHK9RD16Yc+HLbqeG9phasXgYAogMNtSgAexowOM13g4gcDPt4fnex6Inx46I/ge+AWOx8
BmwqKcMcgoxys5fG3xYGln1EaFyPFDSR52CGjUNDOY6CNu+bPgV2gq5s8xkbNEBGPZCwZdgu/zjJ
oVOQtI6/500P+TC3qZ6H6Z+K7uNB8KIQ2uW8RwRhRpJVsAtxm701Oruie6qSk3J2sI8qzVsGcD7O
HxX0QO7vpC1vDgUslCFZ9Q6p4fXyZmq1lHRucVSkNvMSUmYoviNnpHSVqK62tZNQkmXMJwitHJvb
SYk+j2iS1MswNUDt6ySJdBhAjONa0bjsK6fP/My0BlAQlo3guHyGjPyWujLtcDnFsWiWHNj1MoxN
w9OI/uqYH/24V5xsT/X+pPTQUdX9BdyaX5x5h/flOJ1T9W1q80tktoe5f0Jy/qg+mQ1emfcX4KYN
l22562/jlt7SU80C1wiW3jmr1q5TjnGC1hRG37WP5yfHn/BmwfXlCG6Lz0LZ7aSwbjZQT0DEhTM8
mn3jNCUmpXhBIuX0CN7z6JtZeb9bV/GQWXF7L/dVt3bfvkPhxCM7tJZ4tZfu4z37bxD77dA9KAhj
2Ca4+SjkjpBCZ0Bog/NsfdubjkRGONDyMKSVV82PS7Gv8vKQuA24BdtFxAx3ewLQHcgWAehUpPz4
Cjn0WyZ1AGFbmOWL4VptHERgLHSlpDneX+lbp31tCCl77qi1WqfqpAeUj9pBRKy3GAxerW57rSyY
RP1mEpklBk1mpLZoeltbgizRiCwKwBnOkPxEdmnwaF4kgkt2Y+OurXD7pxvMIelNCjSX5SAI7D21
/u00jYcXnTdXi5sY0EEcIGgg+ZBS6Nza0AW5uc2lQ9ab8bmjm+vzC68ia0MfF2liM2o5r0jUtspF
Vl/vL9qt08Ig0W8Mf4W8I5DC66lMG7srI3mswvHZ6s+NVxvuknjRO0kEfuD23bQ2xNb0aiy22pSZ
BQx+2Dtohd9J9YGae+Or3AqO/aadz/POMtwY0drOTDS9yQYZc9YbOE1vSvbF6QYvbc82yG/vT97m
jr+yxdbvakxJ1Dd2HcNWD0YgzZ+VxIsbX5gMufUZmLorM+wzrsxkQyvpkT0B0GV5semiXRqYp9gf
d3HvT+r+/phE88e95uzYbotiVqrQTP/YSYbE5EuO/J9kCsltRMPiruZ5IEVZ5yqgXEOFDq7ykllT
66rq5KpAONNyH83K46zFgm4g0QDZZ13NZjdCIys3McB20S95pB+tjO6M8YgchWtpArT39hjhdC2L
5dh5ytpOmWJgpg0Ym/5E6S9D7V2jcLEZlSL1rKdJGQVbcnt0/zXILV+5AOoxN5hUxfiZRW5nN153
ivRH8+X+Ntn2jmBU/f8j41bPpAitEnDVhVkaDt8Myf469/6YfcwtPSzj0UHc7pDhhHc62qIEe/Sz
9WR9i7IT8V/j3BqauZMreIPXIeDqpZvWHXElgyCT3wJq6cbm/G4pM4oVwF1afkYc8FdqTfoWmWa2
M4usPNu9BFZPCezdgmlhV8/Nl5kgW8QrCVkEnTurRexQKRqBsCse0qDxJMuVXsnT8EUt3OXp39hi
fdpMRgogBM7VGVrROemM6yGxD6n+rlWuFk2e+aUbvV7+rtqIcerDv7LpII2H7BRriVyfHifHLdIZ
8EX9fpYNP3LeafNFhei79iKNr/Hye2oENxQbBT+jYHYDoBqpQ7SMcddwrShdRAs42aUunxLHufTK
7N8f1dYpRf0LeA6Wc77hixjlHJyFpY29bB17uIGxCJJh9Eb5qYhyN+k/Gl2Qa948PtcmuXOqLaAA
z4oI8zi8y/3kKW2El4IC+SMHwiUQ9VTTbqc74MVPX+zuJZmjv+W0A40V42b8v0FzB9iJm7RPdQkI
f32Pq58QIwH3U+cSqwiQe9wtIg4odhveLCTqScjegY3U4ANRXUZNAii6KtTz40AjLymOKMYIrn92
vngjYK8A8yqaV1A+4OKZaSlLe6LoW5iMX9oEaaXYg5BlbIjOAdt1N3bYQJCGAY8FHzfJNE4W1J4R
gsb5zlbfHS9XKk8xXDAhqwf1J62+9JB7uL9PN9KBeMUi9YFggLXd88kKedbrVlr0Koy/SdIZBfzC
zb7KINEqy512mJXJbX5F6b5pDs3sTfquG0Sel+1LftyADOqQeEF537RV/Pzq9pQXvYZGgoV48fzY
uI7L/tH2jvteuXsVoP1z/SN9b97uj3srSIVEH3oD0MSL1A/nVLVh0kbFgrvP8Wrs88d00N28rrwi
PajapY5nwTxv2QPBPFJPyLBhM3GbqBg7g0qxVof21L9W7atepZcyfy/rBNh56NB2/fP9AW4dDTRc
4U77rEny0DWlNurKqZImVCHZ+jCq83DKR+uct7NyvG/pk5SGX0DE+uwJiuoukODrBVQgJGy2VtqE
bN3iY3+Kj/GxPY3Ic6JSGR3KU32yz3HQn8hR96Jjm1ziPJR3kz+GiS6Y6I2MLmr+V1/DzbTSLqS0
IYyARqbvlZR5kf2eRZcssg6dKe3rxjhnZY8IQnCnbB6ka7vc1dnp9sKaQhvAX6e9XuxoYXuSA4mo
V6yxAtmRBmKm8Xuc75UXSGiZ1WMLVfBBdJw2ThNgMiBP/hTrBsPjejGomUVlPeIziDPuwFCTtZOr
gINPY+p4lSAW/cRIcUuPvC1gTeDeQU2JRxZD/aPXJRMtpwGI9t3mWx8i8HXbfXU08P8fPxWUPJNd
7Cf7//xNvN/UW7x5p/iRG3uGJ+8Ub/JnJEdkVxNFM2zjcV8HTk2I4aFh4JOHaD0XZKbF3E2YCx3p
XjzZUIBNvy8GwC/WcpIz8IIvF8kGuQqZ/dnIj31jCSZoYzWAT2WoTsRTwN9wUSXR87Kwx6ILh/GF
HXVoD86nRHnMQGt//xRuOBhgD+BfgFRl3J7cIUz1RF4gS9uFo/3QS9NOyy+d3Hvlcm6nY5+c7lvb
uBNhDeVQ3FMGOCW4Q5ZZo1pDBb0LO+jXHJbdUriFqAh4e5IZ4ypa3hD4Al6D7PZ6+SBunJCuqJMw
jz/UnO7I0bY9B6I3uWq5abOjdf0QKYJzfBO4MaMQp0V11FCR3uJWLJVI6Rj9mIQykYm/ULUMpRmN
ThZtyaUs1MpDrzzxBq177MiSCrLpN/sF8T1LbYKol3GQ85jEJI/MpZoYtUBeZOEIbgCP6EXkO43V
nuP/R9qX9cbNM83+oSNA+3JLSbN5HNvx7hvBSRwt1L5Lv/4UAzzJDM1viOQNgtwEmBbJJtnsrq6a
8FSny1BIXhifwmFEwixjw4BoqFjwFZhsrk03LwFVrXTVbyLtde5GWZvcJ/dkNlB8AbaDOSl/30Zm
N8wgegfRRBKWVoiSruNtoo2Zv8W15D4SzOGZKfb/J/GEQV13dWsQJ8BV7lOjIfZyC3yT0pi3Wvn1
8j6Q2WLDPrFV6UMxGJaZHMuRxPW9/hL/iEY8BSWbW7QVgCNG0lnDgwIPf26/jYO6uFapwS+y53aw
kUL54jTb/AqcIPlV0a+7uf64PLLPWCq2Yicmufss1kcF1CDMK+r5K1hQgA7o/XS2AnvpQROB/Ffa
b4ZovlNnKP85/mp+FJRuL3+FcH5PPoK/zbq+dSwF466coOo2dFdcO8qtIjml2a+c3RNsqAiDWRMg
BIx5AMbYZWu96PCYLllIXqx+6tytoKy7PJbPDzTODDeYhfZlibIhHLPb6lULOZWKeIay1dK7NLjW
hqCsvrYrAdXmZcOfDmvOLneOVnoxKdAWw97TPxIXIsyz6U8pKdpecnr9HyMEBQ/Qx1BUsrgReqsa
9+UKvgPqQpExraEShRdE6ntrda9lWuqjT+xVq5fvVZ8WvlF5QKQm5QOYW23J3S8aMxKcjGIft9Mn
0gHaJjOYxDBmwB4PVhq67hh600oUiR3R2QkKcIB3DIeFXdzcDh5UfrvKTY4WrbvtUOnPzmQ2kgNa
dHieGuFOtKyotMxYLAympR/25Fffa5NC1g9kcGkd2PUgQ+ELZw+lEGRIGFc4H9EPHTXSWceoPPWW
Lq+eU/uO7ff6/WXH/FzDhWf+IqJEIziiJB6r61qxDcD1lB6rMUicLYqKfpYdRhUSivdrQxa0GNzq
aPa7bFY0nUj/sDYDNC2COuP80I7NtCwt6OwcqbpL5g1KZs63NvLVCpCrvxXGQMIOEKM/tjj/mIYk
omkBW1pV+xPkN6ToY5EHnlrgnCOOZn2ZF1jw0JqtoBc7HyTISbEFUPICEw94H99O7yLY0/NuTY8p
iQJFEkmKzl6Gwfrvx/XzxcghpucuzAXQPO/P9ptl1X7ZvV1eceH9eWqFuz/RuJyU9siG0JL1OQ3H
3Xd3k4c2kcQestGwqTyJB1S9tRRVwWIk8aM5IGeiNgRNuuHl4cgWhHPgPPLycjGX9LhSi6TDnbQ8
JDPAeW1k2hXaOTFd4OuEsMJdp8mIhGQWOK812r7HGDCEwcE+95DmSSWgGNEZpiOUxxWAOx1h9flS
KJqWUN3FUjSa4zf6EpaZG3rdW1NLVkN4nLDsmcogdSjDnxsaLTBONQXj1nHNPYQ+nzzjpjO+4m7C
6167HukicTLhNQtM/m+L7ItOvGzVzcaqY1hMbhVkVcyc1Pf51RKAkEkD+yKRUhcI3frEIDeXk7o4
mY2U1VFzHmPgMJv2egLs4bJXf4ac4Kz8RfvNGnCYpuX5sGhbdm3TqelRv7NtAuLTnJiPcWhvh5Be
FW/WnbnJyfSQvTuHLCb7JtvYEp/5RLjFjms8g8DEz/IZ0DE5/wTIwhWz3tnpMV820936vQjs5sqL
Dmt9Z+XmcTGeAEyjN8r3OKlR2gsuzwDzFD4OPbXOTUCX5CAKBbTlqHbvxuiCIUkFB9u1O30Uy79c
TEib460J8DSIITlbXlIlVhmZbIvbHqnoVARgKrAlIxJtc0RfjCjRhvvbXG3HAmBYs2ojPUJFeed5
2WFZZJlV0T5HEzC4GgDqZ1n68yUr+26woFWIo11ViVlt4hd7eYJy1+WlYR7OL40F3jPAvsAXi/7E
cyuTa6R6H0ew4gagMkZ4uenNwQcgAIKlZF1G30hk7O3CW+vUKDc0KG5btWnDaLG8oW4zRSpBb8+z
rX3Y8bIBlmQfybgNReMESxMI9DwNdQg+bdxHVLOjDE2KiLoUJHPjcD26t02x+afBMQUaG4Bo0Bzw
yHpqQcWu6pLs6MwznkJbyKY7S0pAkwIg0R3qwCRLATuX5Uc/KfyyLQ5WDzA2IUeKTA93XFdd19hV
j01m4NZJTdR5h0L3HehFI0PaxF+WZ0W7aaIGbPl3C2TWvxX7sdm0H5n9AOSQJBT9jIFmX/OrfgVs
CRq/ua9RXC/vZgXzvYTzvflU3rnf1s3wNb6bvtp7VNF2mJiAHse7NvXjbyhQXHbrX8xOvF+f2ueu
ktR1Vk8xYD+Hhsq1FVjf59s5SMl016MK/qZt1ysvBCnURMboS+wvV+U+39mPl79C6HQnk8BdL3rX
danawM/16bFh4p+GC5yN34IvHtJRqCFABkUy8aJLm7Gu4GhCc84n1HEdZzQF6jg7QqjxYOv+4AzX
ILVuEm8T3xbfLo9PdK6fGuPCKS+dvCSmMLYc0h0EpHRsLdkxKHxLoV+fEb6wqeTDkFQbBqUa8uw4
GhCuKGzfsvufcTSSxTQONW1uWVhqePQ6jl7TTtbuLt5WKCACk4IaMP45PyAr6CZGHYRFj4uP85He
VVlQ3mcvwJFP2+kWPLzpjep7r9W98qq8Aq17eYbFowd2Dw0F6MFEUvrcvKMP2op+4Oxo3837lAbR
E0W7wEt0G4EF8eWHxBp7lHzaNchisuICOq4sDkCQdDVV5rjLjm0/79TpDiQx31NIjFYuAWShb30r
eJTpaQk3CRwV3JuoW6I9nhsh0s516Y3ZcXh3dsMj9aubPPW7q7/uBGAn0okdbmzgdinrMZuyo2U9
eSuqdW5QekfTfFf2YztLzh/hFXdqjc30SShr63DatIS1PviJtNRDFAzH9QsKltIUKvOAz2uG3YGa
BYrdfDUB4ncepBUwf1WR+3OyacAV7DfJLnVDez8+zcYW7V3VU+dc6yiTgsLtss+IwhTWAPufee6g
L5V1imqKgW7mb8a2x2F++ffF7vHn97mDnDpetFopfl+/NhdoCoM+prx2nAe8eGrbIo3E3P+xcH/s
cWd2NruTRgGLOJad8ZFlzrasi33v3kaV7UfWPpq/xAbRc9ljS7KKPEnOqIEhxy5g1tjQ48EOL0+i
+Dr8s0ou5/xVmWZR12AWx80SRu9o4gaye989KS9e4G7jA+QIwEK3fI9enTdTI+Bs2uQW0f+WJ/lX
jHLyGdyu0MexXscOnxHTlKjK2zjetI0sJ8Kix08bAmEzSk6MZpqfSgUku2vMtt4axIdXZ7f41lX/
nPrRVXuX3jdhtr08ucIr98QeN7eqWYHQI12yI622hXm3ogbkdV+N6dpabtB/KztZ2M9dGh43h+gu
H1FfgzlQ7JNsJMWduV3roDk61Lfq23aSZMmEBRNGGffffHJPhHrwMtWMMZ+TX4TLHQKJQ3f8sfro
5wwBmJSMT7jfT6xxb4PKsEfcEb+s1UfdN/2ZjD8t/+flNROeWidWuGvVGJx4cds5OxY7kOEF5pWs
Me4zbIJdNycWuNgIApUlWJZgYXifrxCLX89XRViHGcBHdNNv0UC1Xb6Cq+LyuH4xa1zyDu44XosS
z+IE3mFu0YBJ30xSBl0AqBpwCfTghV1NmoclSIJnZavujNfEb7bVDhKKId1ZQUIif9nIJElkG5I7
wtepscvcxZJGZgE7ltPiaTLIgAIiK6xLnFHms5uQO7i7OgHyKVGyY4reN8ZtKGV5F04uUFVghbRR
QURHIbbmyaUOyBXqE6mHp91mVBD/mYfp0GzHH2hDO8738RUad5DJ6fx21x3rbf+zeum2xYMR9uGw
H4L6S/y93kpTO2y/8yt++lHcuI1IT8EMjI9SbtqNHtZB5/ckDZN31qFjbi77l/AwOLHG95MsoNLu
crykcZGYfuqjE458L0mBJqF8Cz6v4LK5X5QqFwbHE8msOsqXdoHBDSFI93bzyw9tk8Chk5vp3bhR
w/7b+tyGxQF6Qbvopsa1lV0j3NHJtIu3/aNL5p2yRdPQTvJdYmf77Ql8ISnNIf4UqfiuQL1WbpS9
6Rt7Y/DBS99WZH1Id/SwPBm78h2PvoN9BXyMcwdhI9B02DXp8Ax9iL8bvnqrHjMSfZGpin8GfePw
OV0l7sju1sJSKopVMoBWemrYX8d/BUuDf/iQERYIs7anxthcnewKN67zxsxgTD14JCXGdvOiEZNk
4bvsLSgKkk4tcae2BdF602T7Lzc/hvzWqH8WslSl8Nw+tcGd24OiZlBOZA6OUzO5ARweHcrJZtnE
wYzGN2Rvtk8/L3uT8I15apM7tCFYDd26DjZjd9nUAxrrSkDNonzbx8uujtaDMnS7dOrvZjrcuF7y
ZZyiTZ3PgbIuW0NrwlhzH9fhRpFVM6SzwZ148zJkXrfgy7x7SN2SJTR2Q1hsc1L5ij+GSrC8lAcZ
4aYwBj+dD+5IG6apSaYV66xu06/rDpCMOzMoNk3QS2JFUbBxYoin8AeZSmSr4G4/TqF1XK9M4m2z
cCLJ3eUFFvqtpxmop0Ml65PkSUc7dVGKmIKxtg1abVs4lZ/J6A1/3T6fzso/Vn7N6sk+NMeos8B1
T49au0+zn9oMTml35+HVNC/j7QwNhMT2fH2s/axEG6Ax7RLNL6LF7wFxy9fiYUILRjn0WyOqNmvd
o8hn7mijhHHWhr1j3Hhqex01+b1HIzJ2TXh5ktjG4j4fyDtwyCGfjooTnweotQmo3qKHLky9gioC
VONG4uugMJwkqyFyL3BSIqcDUDqw9XyJoOhnc56hpHBU+2ZXuflN125SGnogLKaPgxF0Y+zruSz/
IHAChA7geAWjFXjRPsUnS97ihdelxxjgt3ZMNoaN6LmStbpIzPD5qiU2aTcUPRKf/SEZs4B12vVQ
7L28WCIrgDCiKAiOeBeQyfMzHws5aBl4FY4d/Ccc1A9pqVbgDkBI/rHAvuDEmxvFq3qzQyE1X8sr
qFMeCnfetO3ytA7q5vJg2CHGeZ6LfQn+EpQ6gU5kn3JiKmpXcDPqqArreUjHNHAXzQjzeQ2GLJzt
Lt+OiStBFLET/bNJlOQYcx1ymlzSK50gsaN5mL9pDku08bV0CrMBjYNeuQPeQfKmEq4Wuu3/s8a9
UDWnmx2tAhbBnILefqfRt0gWEckGxL1KgeV0u0HR02PvrPM2ih0vUAoPFDDF/DFYiUMy05Ql+YU2
DaCgEXhbUMjknFBL2k5RcpT60HCsJtebwYFozwa6w5fdQ3BJMN7O32Y4T+xqs9bjCrXTptW/llOy
0eLIV3plN69aCKqXlGF7lFmVmBVuADAoIshkHHg8OiXXizayOgtgiGz6Plvr1tOTYKJ55VO0sVwe
onAHIMMNtBJOX5O/Omyo105NjyGm2r7xDaBlDZAvkGYTybriZJY4V1RMezG6EnUZtFBp8WMbo4P1
mIVLf1VuL49J6B0nY+I8Em0JfTVoqJ+yZq0y7NKDW/oRfZyifzkLTwxxwbYKzJXpUmYoU7dZdehX
GhaNBMopirLB6vRniThnn5oRZAgrligxhy1oGTfVezJubfeoGW95sS0dlNPshMTd4netZCrZb386
rcCcDJJStNcDE3t+QNpmpthWgyKEsX6s8d3f9y2iYAkd79+/zzmFY0RdP074/Tj9aalv0rtE9P2M
oRHFUSjogEDz/PtHt3O8pYf+W1c370UCrsxZ92RK2qL9emqEC5V7q8grq85+7SHgvSg6gDLz1h1+
XnZr0VmOlkCmco0ExKdymLn0U2prFDS43jWlH62uSM4d0b5BAhGaB6iXg9SXG8digeYgHzBZyF3Z
7bJVY4XgdGASfUomfWAIl+bEGhfqJ9QZIpcCgZMlEColWlT1wZLEaKPJwX5AB30MC5X2DxXI3Fan
HVm70fRlGEormLSiC6ZyenTpmksORMln8b277tpWDvqlcbWkseJPoHbc0FZtJVaEa4mEFTTRAehC
UuncL9uuWfrRbgDYNGYfR6F8MUV3F9rzflvgdtY4lHPfD7AAzPJ9ldONMkck1SdiD5BHNUmtm4de
JlQm8CCI1oOFDS8eaCHxSRutTzRWmsfNBdX6fqRXXVffDgOYhHrWK5TEu7/eEmf2uJPecYu5aRrY
gx+RBC0eTny9NP9wH59Z4Y75BASQVaLBSu1dm/N1PvyE2sRgS16kApcApR5qoR66zyCqzO0+E7Qj
VG0Q05RutMutbI8GMlfidgLnBi0m6JccXYVkD0fbd3nuRQnBsx/jJn8A8M2mJu6lLhuyTRmn+05J
4tuur8IlSzWS0rLaVE71k46UHjO7Ae7MiJ+X1lj33TzIWrV/AUu4uwrfA55/SMSA9YanDLVjKzWL
HLdx7OVXpd0c1Pi9ptFzmtKNl9jErpGAN9C6uRKwbBFkXIibb8DHv3UoZSLor2pmf7s8ScINAUSY
jhcG46fkFtWIvb7IDcyRogTpGlpXzfiAzFUiS8XJ7HCHaRY1da8uCK6SujqMub5T15E0ibXXoDHd
ZtX28rDsz2EBgoHfw+Jf7GpuF9Y0AHHkzuABCKDqEUWHRkbKJLPCHWGd49TFkmBBC6JGty/UeYoM
yQEiNsHEXdAYx9Cn5+ewlll9NLeYNz1DanY+TEFuvBjj3b9M1x8rbPVOnplN4iR0zGEldQiEVQFs
p6H0lBLubXQXgnYQkRooRzgjnWlmwwr0WeO6A8lmy/FBBSqDdzGH/bTJTqxwDg2cjFuaOiQGWu/g
uJNvdsY2Wm87NSMWpPX6VBL9ih37z6g4xzacLkM+IEVR3uqvMrt+pPlbnd+qNvRpExkt0sXBgVSW
u5ULrTWRiwWqKTN0cFFTkoKgRX0ZqhtoVvvSdJTwxAd1MypX4BrG++t8xZAscpAawtjAwo97snud
ZBTbJtsin5YLPXaIgG10kDucU4wmGJHaBiPy+jgNs8JpgthNKn9pqEKWscweBvD1g2uK5mGTgYMm
dpuX2egm4impCRWdLoIcKBbX7JufywyQVZyADH5Nx8LH3vH8dZ7erbwbSK+VTwnUTgKnyKIrgFtd
0iVGDNXWJQJ6Y02XJ2+oI3/U4uRmnWItqCp0ndZNDmm6ZgRLmDdXvjnb81GDJi9ExEon1OJJIaXZ
2qBqMIzN5V0pnv4/c8NNf+I2FIyLcXaskymokzFQYonzCk8XNI4B3IROPLCBny8wTh13QFoW2Wzr
TouPxrLL1ZFYsqhLlNbE/fLHDhvpyfliD7mTVSrs2IfCC/MIPD9+ZCJWPqTflb1RSSZOeNKcmOMO
zWrNUIlw4FTJLRkkxFOyKeMcFnItvR5p+O0KiFHzpj2sr5dXXWaAW3V77Fu7WjBXcRaFrfHYTuAL
02/n7Ol/s8MdXGVuGHXfwE6UH/p26wIR3MmZ6SSj4Tkth2pQtcLAdEWPwxf3Nn2YJRgQ4ZH4Z625
iPH/OcpY5Q2QnijDapCoU9Enu0u+TaDulE2Y8KQ/scSFk8AuGPpawJKWb9BGOrgh3kVot1Rl3dTi
ff97t3hcOK/HxoLSOQw5qMvOKRmTa2wecnn5haNBKcNC5AeaBD4YNbtpwOqz5W+/egBYKfaAXekS
58OWUVYIx8Oe6/iDPAcfw3RKXFblXAL4oW4R/hJjLkgjw5EJx+OANZ7l/KH3wx1lOdgMlNRqsiNU
Rww0/pWdQwonIWj+a2xJuCT0OSQ/kbUGmzleK+fHGbQwo6KqkBTqijBLQ1D5AYFXFWisDWsZxkl4
lp3YYhvs5OhEOn7KlAG23BYqsCSR3ACyn+eOM30di8icAGEeBmSFOmo6wRBHj5d9TegAJ2PgjjSl
MYrWUTGGcv7SWx9WdajTRFJIEK6/x7iBIcIEomBu/WOUGPBqRWIIGfdkRcthrhFQTZNKPU65ZP2F
9xnUH+BlAAZDa4JblLiGAMyKsAU09pkJsaL1izM16jbuSi2IlyH10Zx2bbqLGSzDXENIV6slp7do
SlnJFg3DgPsgCX/uFpnVMdKCClO6/sjih/kfekShYfrn97nbwXaTuqQt4NZN3AcltYlTfmsMiV+I
er/Ap4jVMpDYR9cut2hGA66WBIp6x3q6ylWwsiJbfez723nISaE3kAQGv2IFBAsWlBZ32eBuJqsn
s3XrpJnkQBTNKCJFtF6BioQdI+czOlSZHc0JvkWDVmSAnFDjV3l+M3ayp7DQECNZAWTfgnYRd7xD
2zDSwR6Ofp9V/1ij0guNVBmCFPsuvLzv2CLxwbXtMlUHD+Jun4lVqn5Oage6ZFFFH8d6ONbLTanu
k1X3u+6lQivjWki2oehoxAxCIYSlzdEMej6L1jzQue1mvCRpvCl2rVcS0I8use5HS0wiGf2BKLw4
Nce5aVL0ld5qGvJrqbPXvOIhrwuADLSGtGq6/4fZ/DM0HpEx6hUYAUYMza2e0K5PkgkSEt5KZuhY
3BnJGqiy/gNRiwXIR/A4QvUL1DS8T5Z9k2ZrivbMct5YGr2qwJaUf3W1OXS9guRZkFzZ6U2TyvhH
RbcCqK2hOQhcCGMJOF/FUtPt0TaR2EiaNP6JfHzvK9DG/Icz7NQKexueXG2QA1pxu2F0EB7Z1Qae
ONlm7WX6ciIXObXChW1FDnGAIYcVR1/e9I4giDuAlsxPTRnMRbSx0Y0D4ivEH0jzcXdpB+dITBXP
5Qjpgl1XFN/QqKz60Mn9hxoA+K3wbEN/JwIbXnxgbtxijNgbwV7dPixWmgR518hI34Ve8McKjwTQ
l9hRDBMJG8X4gLKZD1oYyZkrTIkCeQLiEuBd3E9S5n2J5kejR2XKakIPaP9+Uz2qypcmhpzAldd/
DPN++YFueGt5yeLSz1e/qPZ6d3t5Z4tiBxBn45AEZgTezlzoxBGNVRl6p6nRBEz36RRvkmrfpF9G
e9kYiaw9V+SOaDvECQnyPpCXcCeW4rRtX7dAdIxRsR07/7XIYz8dbcnMis7hEzP82iWaW9SOynAV
jwMlULF1f6ivUXZDZU0+ojvm1BC3iefRsJpxwG1Gf7avMEVn8nVVQhuSFJKrRbS9UGbGqQRdbXZJ
n6+Sm3YsFMJZf9Peg0Du72EvTLnz969zt3ILjEEeWfj1AhiXVT061gttUa+xXttod9ndRAMBeR8a
76GryZ5f5wMplAIsa6xDu5zbr3ZjfU2qfmcpH/9gBZUGtMxBewh8m+dWlgS/2oMA6Fj0EGpACm26
d5ZR4mbCGgtqvkBb/ZKD9rj7fpio2s05wDVzGzYoWhjNEFjeA7Vdvyg9ki87r9jayRYsJ6Q0Dorq
bC4PU7SfIDcCfVe0e7qQcj4fJlXbTB8XTKbTZgOaxL1NDWxWAFbylsRKnPx1+odpeSF2Yz38wPJz
s7oOEE+qPTxl+rnxxx5Ej820Y4kTq5aEG58HBku4uOCUru6AgOx8YOvgOXHTou0KD8AUDDOgmVHT
NpzREBiZ28uT+Nkjz21xHrl22tDVGWwVT3YO6QBckhIL4tEgvGbt5+BI5TZv4Sp12Vl4ntEJaM9M
M7JdWRUQVbRTj7gOdf9He9x2XkHtbXXjAFyIgg4X76dR/sQOkzKeiCcOyXGQUeE5yEvi9W0TV6O5
4HWu1O/Art6WXf5FiaEqd3mBBBgbiA2iao3QAofUp6b1qHQLt4wxHi0viR4nvlOoxMbbpIkzhPFQ
OfKyXd6htaR7H+p9Xzvh5S8QLeDpB3AbXSn0yV5XPAgz71GzrqlybYRSuTxBwIthMhUnSITbxif1
HbXsTKXDoxq6fGHf1gQl0GTKgrgpcLKgBchM/NEqidmElgx7K1rKE9N8zFvFhht1rJesRC9evgV4
Q5MlWwTvXZS1dURtjLTXAYnn+Z62HKxaPfeYxEEJrXbnvtbog0elA8QgQbJ8n5egsUYfvN0GVnSg
IBuLDlmhP19eSwGq//w7uN1h5/XUtB2+gz59dL59aAPr+C16TTb1k3eAltXBvi3unYc4kNhlp+P5
g/TcLvfeb5pFW6wSThQ/xWVYmj7DedRE3df6Qe1D9JyVsjynIFcDm8gHgfSCkcKqnE3VK6opKrFz
4rJHF77pdxCGn2nIsHB2dBjGhhjDMVkl0YqgP+HcLvO3k6DSbvtxLTTMcUWUityM9jYJzNvmEWhM
RHv918YldkwSSqZnmcy68LRAsRjSChDuBtkFN+Y6paDhUHDamopF1PY7FHbCJJm3ujdvhqS6zvry
Nk83ujZi4PmbVS6ysNARrTQk5hDcM2wvTzXS1mPUZImK/NEyfYE69Eb3um+IsZ6hjn7djebrv3gW
krGAIUKY2dC5MGBYIZ7l0RX0AGoVAOl+SJUpJkvtfrUe3czv1Od23lvgdCVU/XbZtuhkhG/ZjAcB
9wDPhtM6DYrag44S5g18ubwxyjCXFDmEs3ligvMlB3FMFDkaTv8kcAtKoH1Capso6eA3MrAg841P
e/TEFhcLFPZqxItjIrk9uN97zySppny9PGNsMT6ZgPgEU0TFevG5+qVsRyS74BwrokKjV0IUn6oR
vGraR6pcu8pAKhkIXHS6G1ghG1qEIEfiM7aGvS5qstqIpixsf/sNHE+aPgSXxyVcphMj7P9PtnzW
VjWY9R08mAuvCjPPjsPRU8na0YzUTp+QtpEKXAm9D50iv3gxkHTj7uU2c3F/FFZ2nPWnUk2IS5+c
+a0CCPHvxwaCZjyxDGg64pl0PrYUxHG13mKDzRhJAJTmeFwiawzMdUx9faI/wPagSWwKz25WmAYP
Gos9PsXAUTIuhYc7ebKvmud5ubUTNCSksW+Unj/nB7e5KxzJXhNNqAkMIEj14SbwzvOBQltwHA0X
2zkBHZPiRxlS0MqtWWmSC0LkLKd2OGdZqQ0FechwHse5/aZW9x1Ntt4zyCs3ixJ5kvhRtKlBsgu0
JUsHIwA5H1Sz1hVV+pQenWcN9Aoy3nDmZPyGPv15zjmMGnpP5VTQY7O+TXFEajDg18r9oBz0PvGX
+eOyL4o286k5bolqRE8Av5ZoJ5ssUk13LqjapCSfokPq1Ai3Pp3XJ03eMmDg6IGn6jaa8kCb76w5
8NyQxoB8SYH0LK16aRq5vVwq/Ty3JUzG1bZsd1n8BFJdMiLHrLTPfbfVrJdsNe8uT6bQ309cg7s5
a1BbzkWfUyQ+wMelfUVHDtG0mxW5nMuGhBEREjeOw2Q88XrmsspDp9OoXysK2rhta4N3rM9JPHkQ
HxmSm0VJt6llh/NU+S3dj2q00Yo1rO4tUIWtanWlRoNkB4rcCJSQLh6laLBCLfd8U8xa3luK1dLj
ol475iOeiNL2AdHk/kopopSmIzvFDdlUPDOdc4sekZMg2viTMV3HnU10TTa7IndFKQ0JMKjZ4G3B
7XBVLz2lWW16rEDhmOzjUbvqy/gqZ33f5cFY6cPYSgDBokMF9QHkJpDABZs394oYHWNRO8Okx9aY
SYY3qRSAJugWZ/S3LFRAsgXHMXewtK0XTWmDoqAb36Db3s+Ua9YlOgVT8bZeaTW6qwyUJvAiVcNu
2gz2X5fHYR9xwy91ANb0d+4iTaLMdcEehXRwy01SK4+lF/19YvPcCLcDzSRdYvDj4VUYlRujpaR1
Zl/O/ypy95Ox/LpsT6KTuGu83jXwEMo7fR/Pd8hN7uR+KLQCkCUjJEdHCx/b1bU3uQzxc8xWNGqU
GgC4Tam9K94go3cSXTpIJaFZFiTJrNHufG1qb0Dh00XkUyu5P0FSPfFQazdBO0xwCm2HLlYhEJBI
NL+EOxpM66DxhDtCz/PcapxaKFGpLDxo94viXDVo/hiwXM0/DY+JN4COUgXDjX5uyMBytSUbHkD3
u8xwduDQsjI8blJjU1QL9Ahk4ZZw6U4scvtZRdtsUlmIkRu67I1mOyyQbLEk4ZVw1Ry8l9BsDtEN
vmHLahsj6kf4B7Vf0DvTbaxor01PTY3Lp5XUdYQHFKssQTsYRzyv29gneVug7IOUjjP1t3GhKzdV
0Qzh5XtNOCIX0Hk8O+GMfErYsisHKC3EVgOyjKz+sUzky9CBQ+eyHeHynNjhHELtHJouLpro9fBV
JZK7UOjWaCJhNKS4pngY3WhBW7hJXOS1dXRZ6qvfzyZksm6rQhJuGKKLCly/Bsr2rP3H5r0Mu3bV
8Wg5ut3kvvYKtYIlgm40sDPJIWLNqtkaI20Qr8esyXQfxBoJMc3BvqpHJUTu3Q7UvDB3zaw9JooG
EaRSzze1l+V7bTHQKx/Va9C1Wfec9rO1AU+FStwUGdJqzb+ORTsRhw5IxSR6fTNm+I54HjQIltTp
bs6n1K9sQO7Uyl5CoH/odqyK5CrGLxMjAzjKA+uuZOrZicFHfUw7CukiUOQhLjrf6CB5btzKWulx
Vuj90pv3SGXYdzk18qCp4+Q1UVpLYlJ4rwLhDJgGHleQLuKunDa2azs1ZsQlC2kDDaQovvesPTjP
9EP9XvzQnCBrfSDoLnuweKS/rfJFybTQqGpksFoHldcdZuc1bj8UI95P1uNlS6KdD5J3Dy2VKKKA
UOF8TqmFfu+uwpyaDQCHrUof2qiRTaIoXEfZ+BcVAIgh+PgROa5WG5SFoiFK3839M/XaWxXwJG/e
Nt6uKCei5g0Z0ofLYxPU3HCvndjlFi/Fryqjh7grqZSaTCp9XLW0uamtSL0q5ri8i8s4Q9vLtAST
ayn7SNdeylgzgnkp6j0gAzK1E+E7/eSLeF47Fyi4RkF7GDSUSH10vsXaRv8+vqtkqAJoal8ev+io
Qv0NqpeoAeONzg1f6TqtHxIYizO07LX7vEDzbxEOmOt/MQTED5IAKEXwNas0MRfq4dQ9QmpHRfVB
63vivCcfl60INwUwi6D7gPwV5CDPXbVbOrB/tjiHHPINhHL+Id9eNiDe7CcWuItjGdphLAHMQnXP
gAbNXb8Di8nOCH8kZAmUwAV/0P9okTvjc8uh2TiNIFF2vrchkny5ObwqZb/Tkh2g00hdLu61NULq
FvoATk7GUqb8I7qUGRL0v1nlDtU8HqxlZrMK8ooAdKp7uk0fEpmH/Eorfzq7T8ywO/skpl6Upoiy
DmZmnKLEgvIitK+2KYnfkOInm+6Ihq00eEYeMEQZIGj28c0YPn6soQzqJxovkm4oSCOgQdsGN97R
GEFYoke4VZvVz8Ca04JNvG6eFjMsOhsvs0qyOUTRCEJgJMnABI9XJ9ulJyNHmjA1tSLL0YYMRQxP
TX+gwfJLQWVpMqEdC3ECsN1oj+dvx6UFjAAAE9jp7ub6YLp70KtedleBCUYrjFmzWTqAzzI63Zrn
TTVBHzO0nvOrRMa4K9jhGiJ4C4q2aIrHbXQ+VSh5DXVazTnLe5hADeyaERqRvh79/ZKc2eGWpDNH
p7S9MT8W9U9grEGHIEWjC85ewEnQgY+BoBOYF8yNU0pdxV7yY507m2W8Zm2rnfohRVgLl8SGPDjY
TQCm45vck9hT1Hyw8+Okba3uespCAHH+YdVPTHDnbuzm7txmMAHkSlceYAIc+JdNiOpwDOOl4TnM
6KP4JgvkeHslH4DBibbWVbTJNriuSe8vux+PsvyPKCo4s8Wd8kijj0bSwVaWPTrTwZjACg6QqPf/
SbuuHkmVJvuHFglvXnHl2hZtpucFtYWEBBJvfv0eer+9U5XNFrqzug99pZEqSBcZGXHiHAiKi7Gb
6y6oq6vC6+lRoe9rKQxlcWOcjJTz+CRqc6GcRyrEtvVuUns8RDfdlfg4+UjROvTwJm0bdzg0HvFb
tw0Sh25Lt3hsN9A8Poy+uq08FBLITNwagGlu1VMvBGtn08M5yFyvGJTW8YFPkit6gz3tZFgzHN2u
nNB9Lu5E0Lw8WXbsXd4Dizv5ZGK4ww/RnSlhiM+uaB9uKs3rRXljTv5lI4se5sQId/KHFvrVOoMR
jT0gvM6Eozg8S85orWzobzQVd9+dzeL8ISdefyBmoWrzaCS3tcubdi/55k53FLwfCid2kp20TW+Y
P7nGQXdLR7r5Xe+rXQxGvo3igjrdFV3VB4Wb0wbQ/pJ9ei9BmzbejraOmVfs1CX+OifmvLb8V8+l
xjn1jPuRzyIyKxxLeQayQke82o6Te3n2l1ArgPLh0kWaUQMFMHf04lBsDSpATIGhoV+xp8wPU3Qe
N0819aLSZtQ29Ow2M1buraUzd2qWO3OyLtRUIxiWkRh+M6DZJR3kK0lvX/UuXlMsXQgwMEaoac/Z
+5lR/XzldWzjSNEwxlTWd0m9QZZNyiOfbi3Nr42VkHVpP+NtiqQeIgyIRXC+WSVhqLG5L7WuKicR
8wNy215d3BNxAI/1v89Izf0K/xjjVi+jUG4IO8C2lXi80Yz6OmpfdKNzSVXaopT6vbomJra4cBZ0
q9B1ix1pcj7BjJDzYzmarpIa0L6RlSBd1tGvlFeqZCfoDdle3qDL9pCQ1SBWAUA/d2qtBFRkVod2
pUja/d4lCeK1ga29hufdxh8ypDBQTEGdFokkzgeJZIjkeu5IYtKTyJjfIW0jk0Auf8Xqrm93kRzb
FK2/RvpZqtuser48xiU/e2qeG+OYk3GiIYOGQqgDtlsgexVOQVRWx8t25tflz2GiAj6nnZHt4Q4d
A/dRBGQtWr+UF1XUDkrSbKsskM3XUrqjSeZ1zRrNxPLQ/pjkjl4EtDAAIEBNoV+idkGx9qk2wPhl
erkytqVjh1LEP2Pj9mWkZMIkZVjCMak2jW65bOzuG5PFjqKXtgCNgctzueSXT+1xW2YiQoimsHlf
gsmIqMfW/LhsYG3muE0h9q0lhbMB9qC1scOKQNVWnPDafpj95smNWCZo0ehK7Lu8hTwZBR1si1tO
vAPxnpJS6Cp9KcB4XR7W4jpJaDHBURahFsqt04jspiArACGzuwFRTOSk/TZV7Ia9XrazOH1IECId
jJfRDxbDsBTTcJohbEltvI1hlzqhFF4Pwxpl5+I+UPCemEnc5p7k8znUSqqZeTPD1YZHvd0KWvAX
4wC9hKia0FyA7Pb575O4LZASA96oB9VUpgG5Alyp2K3RDiwVuNEZ9cfOvFdO9kIojqmg96htCBJM
hX6WgmkSzftfSMNtekMGbKZUHVqZL+iuauy8vtNSoLrl4SrDYkbojr087iW/L8MZI6ssz6hrbtyK
MJRj2s8VMuQKtR3S+VNqm2tCQMtWEH1CwAw0fLwOkABNYUGbMGogg2v21uBJqPZ3aroSey5uRlDL
/a8Zzllkkd43oFVC4QiMiRA4Tgf0A9F/iVucMf0YAdYQ0SI8Id/a3YnQleyQbzjGoD4dtd7uaQdK
3Dchfs/zlePFTdz/2EI8hSIiZP6gM36+XSR0tdJaMNujTno/Z7IfD4MzddFOltcuZ+71820KFTfs
hO86mMKdMGgNdkatVN1R11tP76+rfNqoIcCg4Qc1mB3Bd7UxeWj1tQ4vzj3OhmVpRiVA0xjCTd+h
88mRMDKzUtLe7I+URc5A3sx4T2LRoVnuvHShtmn/ZWw1G0RT9nfiAOVZsLmdTyot0VUITRnxWElX
LO+cMGb38pD4Be1WqosLywdLkB9FZyZYk/mhmTGpqrRIxKNMnplsl+MmiWTAntZ0vhamECqOBsAd
4HBEHpoLhiOJDEM8WeIxrYwbJjeePjsLUCgYld2AWYMNyVuRrQTFS4M7NcoFxeDA0UiLxtRjVOPZ
Fu/E6EOpj6Py9q881PdqIX2KPmGMD1renIdK8iZuyxFjiz9ESFDLyZOO+uOo7C6bmX/mJGiDGWCg
kbdCgQ3+H2CO803BmqiGdFItHVkcv8ijajeFm6nSjRp3eM84bbzGRsE/CWeLaJAFzklFlxdgwdzA
AL+JRGVQ1SOq0v7UjFBe1zYmtRwUK23c3ofBHByxZQHu2MNA3i+Pl7+JYB68BDLypcDngEWch0N3
VSigkj+ZR0h1bpr4Ji9SIMosPE29Qgws8sWGl2S6zzelsk1AMK7rv4U7s/AufwbnsuevkE0dbZ2G
AS0MNHScT7s15koeQpLjSAXg2HI9Fw490qSYC0lZgWVwIdFsCjh3zLcMiAtqqdwKE3OkEtCUcZCJ
qq1cWcJtWdtjxGZa3cuD4hNtsykdZad5w5o6ppk7j30kxJkBkodAwfN7H0Xlr74n0k065rKv5UL2
bFFZckdRoU5NxWlXSvptnfb1Ps2bg6IL8koE+mOWZxQKuknBvwiSLsjxnc/yrPVqMAnf05m3dfcA
2lEvNda4qPiWEWTF0U8gYdjw51CP40edSjgv8feoIzf7Mm47923YJl/E6V8KcJEzx7Sph/p4Yg93
4Vo1hy8w/sc63PoM7kcgM99vJ9cIkxHGK0NHgsFEO9f0YGRB3OJpQrxU/ipY5ckyVBcV7/JSc3Hp
/1gFzcfcAy3j7uT2ryhHBlSyMLNpGXkalEkbtOlcNvHTUczzemJj/oaTkWFUeTfG8+r9Au5AdhLX
8kgBYSlms0djpXtxeR5PrHF7RSA0lzuxIUHr9aiMCY7utm7kSK1roEz2/5w+7kyqmpAW6KwmATpR
7FD5IPEarJlvqPrPCqEWjqwD+j95nkcltLI26rEvapvt0kN0b3ndvk3szhNdCGZvhYfG1dbQzj98
zbxks0CDij8Iq7klI5Cy1VMZ40pwEzsSa93YoLiPG/NYk/R3Jkcry/bjMuYMcqtGaYxXU4Q9gleM
nVnRPpHfKv2XzroVQ/MPnd2T34ZA748eV7TSGtyGr0lFU1kbSEAkNXE7PRRsiojR6U1xdC5v/DVT
3CQaMZXRBw1TIw1GwbRFC6khtLZctrJ8vPCsBIX3fAXxQZoOaZNhkkMcL/EzKiS0Ijf3daZck2FP
Kdspr71c7gQq3KTGGk7h50Uxz+aJbS6GoqFSyY1hkUA1nIk6kLFmvtQ6VfhWCteljEwYYLogs7FL
suJVFjYMSDZB0QtaRfB3fGtXnTiVqNJAxN3hWIhGsUvL8WipA5qxc+leadENfnmOF1ZyJlrFmwlQ
O/WHMVoAw9UTrGSlgMqgz4WjoNF805lrAkgL5w5CfxA3A9wY/OImd/HmvUnxIVhL6VZrg1L1iGKj
Izpby+cvDgjlOjgU0PRi/s5dMtALsZITAblL2doK1mNKbxJTWglYfkT1eJzMwBK4EQP1QV4hoo3a
Km4rmgRqaqOrhjSVK0jHRNoUuOEG1rjKGqUTjwOZneWZyXncJ7siVWI5GvM4CYovEHrGhf0rd82X
TxlwL5TBZMvWQVqysjn4Euh/jCJmQmoA7ZcadwikHGA/Pc6SYFKc7Ku4yX6rXr+ZUDRi6S4DafoK
j8PyvP6xx7uwRCuBJYC9rt1bz4zex6JNcgcdw7K2ET4ub/01Y5wTy6tRaBKFJUESWx4L8fqLTMcY
XEMIMmvXDyaeFtGK41xyaVjGPyPklrHTQHSARHMSRGFvt+pDKdpD6jKld6gyeGn4GfV+VR8trV+5
HVbXkrvQqU4VcRixZ6X3ok12nWRuhccyGoOkQRdThAvDcMwudqwE+Ndu5Q03zyV3N50Ne/YOJ7tX
pV0pZhXmelQFdFiybkKcVObe5RVdipDwYIPzRL1Q0TQ+0qwyNhZdkidBfgUZAls2NrTYERlcsV4F
YcXpsMa1tLiHTgxyXi1D9rW2QI4X6M60BaKtwFlEI/T4vLJXvyP0HxN4Yog7iWU4M7sDshOQp/GL
BcbB/Mxe28juPXorZfY7tZX9y5UMkcDByY+SIz2uTO1s4NIH8EdTVIdkbLB9itGOjuNgK9e9L/q9
Wz40G2Pnrpibz8Elc/zh7LVp6gaYG9xYdX7Ln3fqLfOg3DVsrqw7N/lca5FcW0nuYLIYQhupgK1T
hdeofjla0CPVICGp18fH4iFJiH95iEvXPNiZZ/oVfZYM4wwKErhPBRUr2rObofel/Iv+rtay2svT
+McId+hLJUrGqKiTICzlzG8n/S2WK8kh47CG0VgKmHD2DMjezdhOmDw/4nma5HUJ9xY0WgJ66/3o
hzvlqq0fNX0fJe8lavcP0LsHd7i44lT/j8PxxzQ3SqOWtRx8uElgDrch/az1g9KgqcPJQEU1ioda
dqvyXX9oX5PWUeunCMXN8J2y0a7Le816Vk0/YWuKucvL++ebOI+XZRA+sgimI0qE0NXKtPUzVJVd
NJUF0Db3Lm+m1Sngwh7kiDMCNQRcZnXsVyokTybaQfbrLdK6u6ZBG+yw16nD2H74ihNp15vbQfKT
dDu1PivQBDzhor1XlF1L45WzvHyy/szE/O8nvr9WK7PS5tURs4O8150h23W29RjdiWtSGrNT+Ok0
/rHEN+xpjTGgoWOeBK2S7HGsiFur+RpL4vJN+men8wCHQrVik/UYkGU9yoYHoCwILhU7c83nZL+G
MF7K3QC7gYQgstQakHvc9AlxKzRR0+GKyTzRuglHinb7B2h72qPsl9Yj3SXVY187B/Zh1oex9amw
qyVbevmbHfbnO/i7VbfSoRVVuJJc3xaTo/ltvlGna6qjN9K4zfQbPXEbVtuy5kIbxh6Kei6HeKpx
ldb3QrhthVc9s9Xjymf9yA7PcfHJZ3E3cNJNTKE6pqfr4hfB9PN6O8ZbWt7isVbTAhXd0pl0tq/Y
NrXe5eQl60BVcETCf1QSL29VOw63bIS8mws8zo7K11FWuFNlHJTepuboZWStrLLsKk++mbvMe6rS
FOp8eD48Fr9pkN6X19lm8PoH9Tm+TwNhjQtw8RY4scfd3VQZARtAV3xQhtHkjzXa+tQyrJzG6KPd
5fX4rnvxZxDeX0SsgnsAqNnz006zqkE2DocjVyIooWQOyaKd2B0VABLEbQOqFrF9UCZfb5zJ7Oww
ewC1qDTaagaeD5sYjZ1FK1t3MSw8/SbOFzPImgmgS8d8m8Kmnl5UFHZJQtxCmHyleU8hEsC636hh
+CuTMU/spcngvHKPbim1bHBm4uhQ5IFSJLZCbg1w4063BfFRnQz3PXOZcUXW9O6X3tunY+bcBjiC
FCMB5VPAROEZSyEkEaDFkh3/MuU1Utwlv3ti63v+Tzy8ziorafBfUBVoRhKBA107Mku36akF7pRD
fESqUWxKgkyGzMEo77KyRjOC7IjGKs/T/Fs/Fg1dhwZ4VFB457NOEUE7mSxiNHXu4Vb0hFfoa2+Y
M1x312vK08tb88QY5wqmyQANGUjiglr0UHPoW7cz2IF5oYw7BWiK6deok5VgYTGXAEGaf0bI+QNB
R/G6VuAz5S4Dgs3RgIKSnerBujXHfRERULxtTLDTFPeG8FRnK6diyRudWudD+6GmhlzD+4VondtE
yAm51qDi3uoR3q8cwKVXy6mt+VtOdiZ4sKu8iOcorDjo4B8VryWxsuPsGiI2wgB2PuJE1W3hm2uh
yHy8Lm0izg1KgzFM6QjDsbEdlK8SKQyQnthpE26I8WE8XB7n0iV4OkzOwaWCpVUML9+A5DeVmEPy
tXci5XeIbvs4mhANu5ftLY8OksrIGMLN69yu7QZBFqJmhJPfaeVu6oEXdFi/yRrXDJRqNRe7fCL/
mOP2a6SkddajTy2w0LvAvOgaRBeOBtgxEPKqiyz02tts0aHNlJQgBQRBssXNZ1XlLVRSTRiMBctW
ejLZk4YkwuVZXCqAAHL0xwx3PcgklyWN4F5O6G2s2NLkG+UtdFVwQG0V2lfapxr6CvhYc7sYZ15H
x9DX0kKLnvXkG7h7YmAWnbQE39CLEGBXDpJki59F7rD6ufpQ7pirpzdUejDZvhZylN7Xcozf3BY/
Tso/H6CJXHUwijsyt1ngchZRZN1Hj11uayaIb0GWtSmZr6bbJj2m/ZV5XzynbGMJe0ITkAsmTicn
0DyHcIh8R8qX3jwm2bj5f62RJnI3DyQrWyRf8HkZ9C8Sv2tvYgB+m7cp9fPErkx/Cu8F8N6L3U4U
JjeZOtss1/qoFs/3yRxx520KB7XrZR3ps40Vu+AS6O6DNZqyxdQklAGhbYcdiYo8t+mpLLelGAH1
ax3SBBUPefRU8pEZV3nzO6lau2WSW5me1r2sTPGSkz41zB2DqU/RpNaPJAjTpzb+yh5uBN0GpaAd
jR9CYrdv95cNLm15BQoQFlBN3x1w55cCa8Y4K/MafkNLNmNzK2aPdaQ5LFmLu5fcyKkhbmCETg2E
EkvUGofeZqR3NPPp8lCWNsapBe70hl2pGU2NoaQac+S0dab+KqW3ffJW5r7WrTEGL5pTgUXXJWSs
AOY7n7lMIuAknFeqkUqnZLkbAiWbgbE3NLTEKVpVcpVkTc30Jx4GT7xZBwGGRTz2eDxMIgkGEySU
4hq3eReCYnC10L3LoK2DLqT0Q/EcuXO20wpCbDE0OzHLk12kA5vEqYTZFrl5u7qNfitH0Z9+i8/C
34S3p6Y4JyMR9JvrPYpjCYUiWndQDLeJ7nVrJUz4P4aERhDAJMHRyqM9gXxRQbc8p6vTVsQLRBhc
IpPisSLVlayDO7Ua09HOytK6UkCwBBwolEIv79h5i/DuHqjnfz6BC4ys2lSErE2SwJBctWrsGIKx
+Wjn5kFQ7cumlo4fEIzfsBdwwfEZyVZshlwskQ6C7Jy5z1ilQc5CEtzLVhYTNAZiaWxNgLrRSXR+
KIy6K3CR421ijEEX7fvyCedOmb7KzxyQTfVeAhkX+Zg0P3kLRbe3tiHz+lvz7fJnLA329Cs4T1CM
YDOoa7z3okjUN3rBgEoV6RqccTH3BRwqoFoATkIomguop1bvwjpB8E7R8WUIztDJniYchOIuRFZB
M53SvBavuuZjWM3u8f3a39XIU9vc1mmgBmhUFsJAfbjNCdmHjbBvi2yXDY+yuO/A7cHSxBnqF5m9
k446o+SngIsLqDPvuvpt1FxIVWjSri587H83Cl8FluxSKdmqBEjvTNiB3sIj3VoIsXS/YWcoc3P3
Nyf4+QbRdZpXzYhouc+8qHkrxOtp0raCrRqhPT3FkC1APrRivrFyOSw9tGZOEoBBAHAFsu7cbjNZ
Vi0iRgrqWAXEhlrKwVTicjMKiu7/xe47MTVPwck7S6c90s39hHKN1bRe3LBpyyRpxX3NW5h3Hafj
4Z4BnRkCs9mIeLYydCru42p09AhSLlEYhNFr2JueEa3BoBajolOj87k7GVlXhgAuZVg8U4p2EURI
tTxxDAXP1Za4kVK4MdCR+nQ11LaYjCu+ZWkFTTRqA6c001Xx7yyqS3nX93iHqMPQenKh5b6QxoKb
Jnr+F34ZUR/49NDLgcudG6cA0p/Caqw5VZXZDervpHOhOemJne6BleTydlkc16yzAg8C9jneZSLD
WupjEqeBEsa1DVjP6JC+Jm6bT2uPxzVTnF9U8xGAlixLg7Kh+ibFc9hL04j4YoY2ksujWnRQAIP8
77B43fW4UqHLGKo0gEKEFvmNWc0kiWAhaf2KdFN5jYacPhv3goZcliP2ioqWctKHt3U/SZqXIgwi
HtNlomyVBOIqO8iA9PleQBuD5MokidpDpORK6bS9IWT3RlSQ6ksS4xJ5RF0eNuB0TcDElVf6eDB7
ubbsSB/qcluJrK6crhPrxp7GuDCdMAIefU29dymvBJkjUBOBrHuWneXm2hozSkpZSRExld7bZJcu
CMqJ/Y7GXTtx1rKOSxcvokI8yQA+B1zb4PxbOaUUB76hQWV+SHq1N3AnhWoYA1EhBkLxCVUEOxaQ
eqbTVTvm1z3x1PQh70O/Vz4HIQi1D4vUH5c3wUKIrCAVI0lANIPAhC8O5VZPm4FFWaDGlS0Lop2L
ua/T0bOYLyqKzfqXywaXPBQsfvdLzHVXi7sWETiyGgScWdD4DdpQ3U5w7E/ldXpsg2yVLGieU84H
A1iBWBxNLzK6bTgfnLSZUfQWjOFKDbJNW9rdE9072W2yL1fAQAsn98wU55GKGLbkbh4XxfUcm8Zn
zOJXTcrWXN/iRjod1PwlJz5e68MQunGwNO77dNsWG1QiwvFRKQo3FLaFcJ17Ah7DmhdmNnkyxWet
3yadm7DHlaVc2jzwhuh1h7zQLLR9/iFQiWBQJS+zYKiuB9lLB4eKg2f1xH+Uf1XHsvRmfig3Ke1M
HG1KjrlsgxleK46XP2QhSJ/hM/98B3edz6zoSSkUWZBlYMQaXak8oEAMaEm0Ru09L+LP/fTHEref
dJbrfW/BUu6T+2KtCL9UjTobCLeHjAjU13mICSUjtAjBi7ZJ0odkJrjIP8s3SN50nxMgCY74PG7z
R/Omx8KvxcxLtfm540BEBxV0NH+0ijVUjZVOb7C9wrtqp5s3rHUGV6xBnWtXL1XnSP178xQNe6je
1IpXtHdlZ0sbo8JjM1/FrC8eKwD6FBC4g5jb4tY2y6eOyiW+pt0PlDlT+NIJh8xEIWpk20Y4ABMQ
ay+qfju0jZ91tU0Fstfile7GpRoo1NYg+SkBRInOTm6rQ8BhECSly4InSX2d8sI2oZFqdB7V7Cxx
5W4bSoEqvKTqa68Yaxf1khfTZ5ES5HeR6+IvqqEMy8o0B+zvY3tUvZ26m97KDdlkO+MeFE/WBtS0
b5Yr3hTb+tCu+LWlLf/H+I+Epxh3Vc7UKQuYmQKpUB8ycRVaPy8if6zmtyjU7IBhRp/buSPR6Fgb
JBWx5aa9zhyqgs2q669i3dGeqkcrthvDWyUm/M6IXLLKpYc0NClWlTiPzO3c3stdktrUb25V6Efa
g9266Z2wV7yXXXOrXQ0Pm/zY3Qw38Vb7KlxUgI/k7bIb+85nXPog7mkeg9enNgt8kGbL+/qV+W+x
UzvJxzV4PXad23paYG17J/wst/fFwcI3Vgfh+F67hhdtrEfTBVZg12yja2q/KF6zgTQlm2xj0z4k
9hoLz3e7w6WP5aKnpiibSIbsSAABIvSZZfdEd2gA8UZXfvako+a12/BGfG53jbO9PE8/rx0gmRH8
z8hsFD35HLdcl0aiqmMVUKGxFahVW7GPknEL94QsW4ik72V780jOR4qWJ+xOIIpnsBhfXmFKmndl
xZrAfMRAu907IJrVU+au5V8X8l2zPqEJWLuOtDYKSNwx6FUzQ4ccDJFdDIBBe7Tkq74HvcTAXCHd
lS3ahFew4fPR4geHXmrEv4hMDXCTndusrS4qi6JoAjXRDlKCjl0r/qg6xe9k9nV5Hn96EmOmLIX+
N6yhq4vb3uGQqcQEtCqIavEKAr14SZGV5MXPSODcBLcpzaTPmT6WTWD0gw+JKtT4tmXpElMCRmbl
TlgZDt8PlI+p3moEtoZGPUY09ZVwDQW9ZoLbECLTk0Jq5+GMFXQBNDCfP19ek59naW6knxcFGj66
xTNCxnVYlJ1GsSZsDEEV37p1bLoTKVyNQlak7L8ssVrp912zyV3pwNuoIlTNmwB8hjPbx240IzvP
7uBP7LYD1kbdXh7k0jSC2k1E2wiYPCHbc77HEyUxcjXHNGrTqHujAVKaShd/XTaykGucp/KPFe46
6SO8p0vQxAelXT9OduymV89ha097RyPusJLuX57DP8bmfz95A5AmLybNyptgdMbRJq/W72a0Nefp
8ph+Bl/nQ+KOU2ZVmmWEsDL48UP8tEYNvHRa/8yYztdSpR6rEDXwPVqtesIUaFaHAC9Ap0arOpdH
suTmTk1xJ6lPGQBn0+zD63cmZ3ZN/UehWSMmWrZiAPcog4bvx3NTUsu4JgRWpkFwM7YhkuJXSvLW
tOZKTLhmad7yJ+tvWXEyFHLTBEUO2etQjo5Eyg/AHT0JZbESAS7uAjSZI/gF9Bvdv+e2tKYZ0kQb
sdfKyM2hiqNKbxOCsssrtHx+EFl/iw8CPzoP+WRIPTD0TJpgJq6uoxqgbLnyBCvfMbAqG7EnG9FN
HCoOxPN+aWzyhmh4ufwFi+Ocw2s0W4OC1+QOMIkykHTkYhPQ9KWwMEx6FcVr8OI1I9zB1dtCr7JY
wigtwY/7+ECF/i4TyIqPXXhKQvgZ8TR4CLAPUes5n80QrJatoYbYINknqKpsdA86QGyJaOqsErtJ
Iek9fcp9gdpPhr4BL+lAa1ygHlEkt1paODKeoCV5YFO8vTzLC4Hj+ZdxMwC0SknaysCVg0ekK1Ru
eKwAdP8KJy+7Mba9BFSwazwaN1rn6x9mAKlEW1ODtXfNT+eDz0BNHW9cGWxAfEND26i5GQ4dmvtS
y4llsBtJUDDZj5mt6atFt/lKO4+y5kw1XtMARc/VRG7MgiBoY62ydkYjT6Bhy3ZV+lpYnvY7Kl/x
xrWB9BSyTyETVs7uz6sPqCcZBBF4V0EPlSdfN9kAkhADLYyx8VvTD1X6dnk1F9J5MDDzE4CeBMKx
6jzyk1NbtepUUDXpgqbuOxBcVpH5PJqVUW27FOX+q6w1LbLB/1tvkmC2iqtm5mTYeloaW1kAWMu9
/EE/zxc63FHwmx8GaBHly+BiOkWpGcZDgEy1RFxQcYjbZNRF5kKuao104qcXhjEZLHfzy2Cmnjkf
fCtkUiSX+RAIlO7UbKwdJsFxDMmAB2S+Fj8vDg264SAJQPXd4t8h4TAVrVmzIQDWRdyPeqjfDKqo
7EDclayEF4umQE0EBS8kaS0exR8SXUxztcPARqt30KBKt7IGmXQlRMfh5QVbnEPQaWh48cwvkPlT
TjeQSboyDuUhSApS25G8nasR6IYYPNBqT95lYws5f6hhg0VHAh5k7rzg3CLK7z1CajYG4iBYd1ak
151daBGNnZnsGoJJxsjSOxxm6qRRVPlG1hjVnpQGfWNth4efUYR0sIuGNY8pycTw8fIH/pwNfB9q
8zM/O3pHeTy6IkV0GgZ8nz6C3b8TZAs4/770YsUAkbogrEFOF+whMa6K2MYgj0P79vnsG1NkCKUi
jEGJ/q4DmvLHvQ4ru6aoyYOo9uUKgO+nPwJ9APIYoDJC7QV3/Zm9y3P1c5Oe/xYX0yFfJId6pGKu
7pW3dKc/X/75Bdd2/vucawPDSxQKBL8vx076Oz3EAfjA7Vlf8RFKV/i7Yu/njXRuj1sLLUuUNlVg
z4qvaHOgEGF7TvTfQ7UZAB011eMgeFIzK9gmsSOyyu6H+yr+KNW1lv6FbOf5l3B+bWK6FrFBQbNt
5CntQX/V2bWM7Fz5mvhl7oi5ZtON1d6+rszAvPrn1+S5Xc4XWLIqTCjljEFr/WKlW6XbevKz0Efp
+jl6XxMrWNr7aGScUbOQh8HteLYX/0vpwNSa1fkUkFRGMb4gEIDOwluLlKHdyUW18gRZ3E/QCQFE
H90mIL3g1pfUDR1xW04BZGlcnXymxC4fwt3LJG3bznSoR0z/8oQunTYdlC+zJhHuf4sLO0ZLqonS
ixNeCXrtJ2LC/NFo1vJW86/wq3ZqhZvHklpxOPTdFJgV9PSkcFOwTXsNCgA7PEARaSWyXTolugTW
11mdHDc9dyppQ/NEYtYUWGaU3Yh4Nti0McqdJNTKplaLoEuSYvcX83hik1u5Tqr6Hu4aNsUuAWaI
gRq4LMzt31hBRR75MQBbf7SsIfRujIagGCyrzTU1p189oEsrRpY2/cw1aCEVgnCQd/hDaplGK6Li
LDdDdB1Jhi+HypEaZu6ORFNXJm7JRcPbA341q6egCfH8iCGbKRQhy8QA6rua3Ztt845pzm+0vC29
y7O3kD0FvxkSizO7IQgVTW5jRJ06qXVoTgFQkMpuGHKKynpdOBCQG508FaOnrkEZ0uhZcVNWdNwb
vaWvxE2Ls4tSuoI4Bn/4uGnuU5GMHqmMCWnUfZKajU2UdnRTJFKceDI/Lo958XyDFxjPVQC2DF4V
cUrlbDBCsKwZ3VD7kACH/FTFhBXHtWQFbQXgW4EUHSIkzotomSCXWh+LQWH095AMhc6Q1R7//UhO
bfA+xGoFg1Ds/TQTJJt0TeR01lppc6FyDkgbohwNHhEJb50biZEaualkA6wgob9H8219MMzR2oXD
2BxbEXm61Kwtr4oMMNioFeCm0ajbUhiNXgnct6cRwfL7uoesbQlq91bQyUPEVOrEdCT7yzOydHRA
CYMSB7oTTaAJz48OKutlbmWyCDhoGLoprqega8D/1CY0Df7GlAUhT9kE+y6vtywkch7VqSUGtdCO
jkzj7rGoTdXWRgBDLpta3EsmpDDwEEbKQeditkHTCKG1gr0kttHNlCSTp8qN+De76cQK5woaSPEZ
BB47gPib6sctK3Y6bdXN5bEsrpAFNRdAeubsGLdnTZkOXapHUgCiCxBydoASsklObpChWtNtW+i9
wc79Y0s7j5v/i6nA5CSCKQYZEgwoCJlV3l1Jw1j020iZxPaqG4ky2kI9dZWrWGU2bhViibUtGVON
Cj7VWmTMqKrbItHqyG4qDZ3QhZqgb+FvZsUAE6sIGR2df6W2YtEKjRSK6JdL2V5qDO3XKPb1fdgW
1koFZp5gPvAwRTCjze8XAKa5IwKEnMEaK5UAdpQfh0l7q0r5GGtBJKEfBNHzDDVpVkKqpUWfZR5x
x0ADCQrv58eyitWpHGrY7CsW24JWtniWxbEPLEW0Ymop0jHBraWhYgFWS/6qHhEOdFLBpCBOcpsc
Gt0dQu+/Sfuy3chxZdsvEqB5eJWUmXZanqrsml4EV5etgaTm+evvouuerkwWTxLts/cGegMNODLE
iGAwhrWmft/NipxA5pSngvi/P3mCp2lKzNKvuSFXDywvIpoxRR1KcjHiesIcB2cABFqocFQzOM2b
lVtF1mfHCvzSJcA+QmdmmHN5vmyAsjwbDVuETADrWCBZEtRZpw7srBPU0UfwK5nZFLtDbu+LpVvu
fLvToqGo52TobDT6Hf/WHf31K9OsRvFVJYsgKJxgMQm5KmzFEOvJDcUqdbaUBqYm3DCr6e1iY1Xf
/NKBsgYLB1F7tAfg/WRmPDf5DVvdu56O4Jab7lldX2tVtihcU+IvZz9IuP6aDujZs8n9JY9cu9ib
tL5J8RVGsIiSeQWsMDga48unIbEtyAQ+nIdwgDeW4C/+0th6XvSQmbHYLh/0SrU6LtfqjwQhOV/w
5AqGDhLsDoT2FA2+YPk8zsVzN3UoZhSPzZImbTAr3iGyUtKZZoKZbajyNrQbjM9r9cslX7W7LEAt
aVufSt0+1CDbqAeQGhQRgNh3WLC9I3VYBAo8VknTBB8XjE/g1kSaHdhCgl1tFXJqDTECQ1oWxlYa
bY6I54CEzcDsZsVQhkyPpTvsU2Nxw6q0EmtRwWBzsxHC8NlvEMzK63GjBCvuwW4m44uu6Xj5VdM0
fl0mZEobsL+TmUxmvLGqV4RIaVg5UV+4gt3Zr4yCq+9hOUHz/0H2Gtnez42qysryoPJHkngBt11b
ZphgRoz8DGKRsgy1O5Sxyy/t03xv/1TBqEhuGXxSgGShG2UhWRK8pkuLIp/KzvjsDoltfdb6vb0q
KnGS2+VMhOA202RSus4topP7DzQC6KDJXrLZx3V2fTkEyA/pjzKCowxsdmbXhaOAkB4DQ1eOz8La
re/pokjIZPn9mU7CLYOcc20yHaFgRKW2Jdcd27u9HVn2q4m2pZbPoJ+NtNICNwHbL/6hmXB4RdzZ
Kwjm3K82s16dQv91WX1pfDo5S/55Tm5XA28zgzn40L7xPS9iPQVx+Hacix+9dl8Z91auSLFlD2G0
7VFidQHTjBVEQWA1lkWJGgXyhinsYKsWQBNe3F/MDH0MLjWfetVUrDwKnUgUohCrN31d+Hfv83TX
tG3obcGhIY8gmz/Y2ksNaszRPDQ1eLj66YszKEKx9I45ES8EoJG1a+6mI5/ADLpD7htl2Gdtubt8
jrIcHN8VI0wAx+fjsYIde/UC/LwKYlw/Mp+vbXj/BsSuxAxRrQHWRqR6xkhd9ESgYM6DBqxvzYfj
2NMWrrQLR9/cacZ31uTxsH27rJ405JwIE6wmG4em2AKcYVM3P/qRVpFfGkbIKCXRZUlShziRJFjL
7K3evC6QtDnDjjmPxN911lXvJsEaNc0WoRilkCiNQCcSBQMJ2MzK2YNEb6oOfnq1Tt96hh26aX9Z
M/53/roJT+QI15HdmQboZfiBdSzMP8/lQR/sMLOzkBRtbLBRkdApzkysGGLPviSDA70W97oHRYOd
VuGmK1J3lRDhyc6MukjXAkqZc7DDYA4JtjDVny9/uf8lhPzrXGL1ztTytZx5NqU/9i9V3B4+pb+6
q3/KuxZMQJ8uC5OYA3r/lsnrZni5i48RNgfWmIK84XPddU4SYJ3iU1o7+s8cJJ1xNgfOf68K8pEH
LFrh7RNgkv38BrBLyx/yFvIm77A6NwtghzSz2q+ad3VZMVnoP5Mk5A1zoNcdyo8GAGR2Lr1uA2zY
VLdlbLffe3qPuTfUsRU2KPFmVCA9JwCGMd7DluDNthsYS22tiBvVNl/rXQPm+66q9gFetbth1LdP
2mxnBkBNc/M6W2wV34YsMwNAMwgo8G1d0LFw+z25X80sLweUm5BefCl/tX24PDl38zf2oCfDXaV6
Qkmc4UyYECW1iQ5uDWmf+6LBJHy3owPBBN6wUxykSo7wVVng1Y1VQw6GKmInz+7H1o8zfzu21rEZ
jIgACc5hjhZiW/e+mYNrn5CjnpMDwXPSWFVLwcLPAZY56jknhEjCz/EWG2DONXiXLDqtcaG5j2NR
ATpkfLust2BMv+VwigJ05i2siQlysBWcbhtIzJKapcFNuQZ+hHqtE7eEFQBsmLtDh5X869psgWCN
dfzL0oU84v9Ld2zMloPTBONu55ZEVkbSDMPlyZQEPy0VPrxwObz/dVAWokcBigcLj+Hzv17mJkkt
Bvxt5N07zD9dF84Qzf20Z82T2R9qV/E2lJ3ZqTwhwQ8W4Ah4GuR5qLTYGonqpg7d5uvlb8ZP5OTK
+0srISmqm96oNMMAR6G74ISC260P7t1hOE5Bc1USRSSVnRDe81gyxpAEduC4zqe+HhjBWuJ/SWdv
elSzbInwnlWBsoth9LdS4ABHcRE7kahTn4tp6poNVAeJW+vUe1u/0uqYI475ABN30SejNEb5Ke5L
TZE/CBfTX3KF6NI0uYVldxyZy+6C6TCwfh80D2OjUlD6GU/0E9zMocQw65aT1IF47LOqnCg1vJO/
LmRbWjBXw8S/ntlz/qEXPdN3PjEUziqVwqE5XBg51rIEd5obp2wXR4OzBs0B28OA17LDuVF0YaTm
fSJFdKLAyT0dI2WJY3xx0yYaTAKaNn1Xr6+99fwBVwpQt8RGMmbpxFk9Te8RZjudJHiBOKHlkDS0
SKHHZpeVB3BlYiqqIf3hslDZZ8RAFA+4fOMkEBoLWZUaMLOCAIH8dQBvJZ3QMSWPHxCCNglq9Lzl
LG7rp1CXNX5FkgVEWJOj32WDc7eswafLYmSHhYlB1FzBQwiiIuGwJsam1SQtSbx1T7oXz06qLMb2
c0w+QpN6KkmIevOEUpxmguoQdned52FbKiKB9FgcXvTHijS37/MIlM3WMjYDBACIfucvB30F31Gm
MG5ZuMHk4r9CBBdyqaaP+ojXedPvUrKrs6NXHbZJ8TqXqsLXtQAKjJ1SccPImmxrI/qMw+92entX
go4vx21++ehlqmCBCcQPmOnFcI0Qc8hWpyBlcUjS5Tt7uQ3SKLAfibm7LEWcXX4P0KdihAeejiHe
3rMKmiDPrUI6bXPUbcZ3Y63RattSNwUJJ6Nx6wJ9b0lHcDIMXhPVtjaG+pAeWQ34Sstbq0Npz9pu
6FxgHoDMOJ6sbYqcZbJ362ptT5d/tewATn60iPPQGU0Dfmh8mxktw/ZgbTtDNfcgy20cnC8mcpC8
gSLs3FyB91xmUwf21sy9GcdnjKTdm5isDCYvrMbX2eoUByFVyUAwQX0U4826cNwAfqvr0ZjLhAUD
yIMGR7+xugqbgF3pKAKk7K50TkQJqnWdjSGccgQ/+M7bqTA45HrwaVQ0rNDpEy78jc6j0fHvRjGY
3zMvylH/CGZF+JU6h/FHCo+bJ1lTZ63ZRm1I6U2wsKAr66w0CsaXzR0/f8DUYAa89AiBIsdibxpo
82lTmQzFi+M9btnjTD+iDKag0XE3DPCm/hW0QOJIAeaZOOXzyncjtyp0g0dl+ix7ijgncoTLxA56
opkbcjE2WjunKSJbA4ictkY9qFbyVY8CA/QO/7V4+zvCYF4fDTPsmWMk4/ys1iJz+nVG8rQCIi8H
Nl5nHEAtiFbKlVsVUZ7+A6a4yO9HlSlK7ZyPLKFGgb6WKwhuarNcAB1KElpixC19CwA38AHjOJHA
neHEDDHPhw5dj8fdkj7PyxEdqXAev1yWIQ1EGJtGGYCTNIoTUXnhurNb4gnnVwe9iEAqZhm7ALOP
a7SUisggSzecE1nCF+vniayFBllYLttv9Rwu9n2aHTy725sOVXw86fEEwPVw+WzgX0vPubuhmL4i
hfIzQJXpaNTXNVW0hMSloXfjw5/Gm4cPtfw1neMtbjcPXUmSzHkM/B671GFfHNEpedHM3VB/sT+X
dqTTr2m3K7Fu2FuhBdNc4gYEDgQVrctnKfu+mCuFMwB2CaubgqdjjGRbF8pAWACM4Io9mhP27gOw
SrPHeQkUCYQsEmOsFKhnGFRE7igkXHVqoSOuI3ek17UOgr3glqGNcFkhWUjhjg0cKZ3D0QkOsBpB
ky71ShK0bI9lybB6RXdNp4cEE6ZQi8YWAExqR1NVrWTGw6cuQGmJ7/hXE35wCRAwdZRv9LkC0n0T
zQu5vqyb9LBORAjhEvUod9RSUGbrfoRC6GfDuS2tDjwFAA/xLMVhqYQJnsfA8GtoDsjGLbonc5N0
WWh1xT6zgZFtq5oHspBy+vGEU9PGxehLQFXBzdd7h24Y3bZDCnA8L8XABuihTGWaKTVGywmwTQyg
RgzqnkdKVgddbjY9SViPOkdYrawGPYTGkEvqual9Bb0tlvioz6oq1EcjaAGB3g9xvdbmTxsbK21Y
5C1rQqSh4z+s8/oHtpKi3HEw1H2z0S2q025+zQIOmOD1qf6UL16Rhu5I0oeRGn4K55664lYjVLW5
LNeNd7XBFQycOCHlMfyFkLHhMYaiPmSE2YCVP1UlTyoElX3speE/4AM//4Dgjcj0FeW8REtJaG6g
IGlD3X65bPJSrwIoDRDo+OvmfUDk5D5jGq3w4iB4BAIL9abwtnWHFqEKq1CWvCHe42v5QMH5C6Ws
9Lex8w080lr0/+Y4ZbvNOQ6Gwn2lurgcEhErXzougPMPli991Xsewh+2E4NofLr8paTH4en4VJgv
hRpCkaH0A1L0Pv66A4bD8s4D1tiQK25+qQYnMoQArttabVcFXsz9zJzrtK40cF36fXxZE3Hq5/cV
idMGHAgAaYEKcv6htkFLN2fjb2ZQk9Dwm4/G75SBkOiqK0JKPjlX4FeL9PHgPF+WLIt5mKr0Md6J
hS1UqM8FL+uary51cUEVbN312dijUVpt19q01TfarCdglQp2l2XKzu1UpqCsMepV2Q82bK+a95ve
3DKUrnvMRV8WI1fNB9goyuLoNIghoeh7LFh4JMltKwaOfdyWdmzq1UMw6lhXVvQzxYbR+xG+k21i
SQCLlOJSQqXPk91kE2w9CI3pLrfi9thVOxfwrO5h+HalwjGWfUVUki1sz/O1PpE021uqLKMDigZt
/QDecJREnZ1WqnZRZR8RWIbY+UbHDfmScFZNYVUOm4Dt3jrYN8BcAvg1q+Bm0lnSKJHKpCphZcow
McXNmyXnxlhvBZ6Sm0WSFMByqCkMsxeOKmJ7qUYnQoT8T3PdFNUWE+lSvUTl1AFBbr9ZS5SmfmyN
j5dtUK4RR/iyHe7Ygg3Wa1ViDxU2OIFxo54fl6ILp0VRcFMJ4Rqf3BhlHZBZryCEjKiMbyDXmJzY
0VX7eyoxQnUksMCT22pw22EMl/xAgAioSMBUEoQEZWLb2oP5FyUlAKk3k4PktQdTiKJyKAvpvv3v
mYiFqzVzlsxq8bl8p4+msQ+77QM9Mp5goWiFLgKiz/mBAErRqVOPO03phl7wsyxJDGpARd4v/Vpu
gEscW9vYXxTOwwD0TGBp0MPR3yqAWxRjhAfc/1GIcCRNQTHTQH2SFD0ozpxbtrbqdogsGcFexf9o
IlLWEbACtDmP1L5xbF9oemPQXaa4DaQyPEsHYqeHnUURFaZMgRLVsxTJb/7VGt8q6zDnSWsrTl4l
RYhgxuoXOeA3EJSN2yruSgPp9MM0KaKKXEoAOAJO4IDNtHP76ia8YM2ypEnvVFdmfiRDsLewOlu/
XI5e/HDFLizm3f+VI9hxBjRQr20ITbYao+UBtoMBhIiJbt8rsYD2k056pEy4VLoJOXY9otMNHBHU
wn+UwfN452HKCZNOlxUT54LeL2sU9JEUcBwLW7SGgdm4LvEtkmp72HwT7EQmtlyu6RBZA94retjb
r8321G5d2Fr27rJ0meNiLQr3NkBUHPSDz4/P3iq80oMF4wjNAU2Ytrv1ii+XRUh7zai52SZKLti9
FMdXXKIbfVCi69cACzgydXqwi/XOm/odo5+s9X50AI4FBhmnV2FrSh62WPvni8+o3KPJLdxGc61b
dMwQ/Lb6u1aHcxs69DjoEdrbb5eVlJgKkI+x9ozU5J1R/fw7brmRr8vS0qScnSuU/sByuKfkqlJV
5ORyoAlH/wAqCT/Pk/u13YCQ3xodTXxbe17s/mWavetqzY41nqMKy5TYBnT6I4v/lhNZmV63jFQD
Tbzh6BQ7aJVPihglSYDORAgHZLbEWWsP6gBIpY9YMUyhaZUPHSWPZKFX2PJSXOuSCxdrzByAifcd
MatyrhOzrLavbdiinn/dvDH0VW1NSZw6EyBoRH3s/i0D8sZNQ8K4a831kLFr/yGr873b9Qe7OVy2
PLlGKC3rGNvinN7nGjXd4BjU5IlK5r5qpvOAdb6nyyKkRod5j984Argbz0UsweZpywqdhjGqfjXD
TRZcZY3iUpTqgclSvvaOa0TE4Fp6PW01HQG+WtjV5Dv7fPnvyRauqD8S+C84sedNz4K0LSh8J3dD
9G4GzKlf/lBSjzmRIHgnavMWWzdIcM3HFuM7tPuFZuoHhKAr5PqomqFSLkLyOKVn1BnFfcG8m+bn
iN3e3WUtZCdxKkDQwp2b1SYVBFh1mFrh/B+no/mFh3eVDpZYdLhAYyD4oN7pk402MRTQJ2wKOFm0
rcEVNb3QW4vQnh+NVf/smCpYLpkVn4oVHAUL0BTYmRVN8vRW7181G/VvLO9kqjaT7L4700+4UxeU
oErXhH4l9YskrUzs4w0zjSeneKDOPV2N+xV7UtUMaCiNpapFRNmld6qnkCZnxjTaZgPxXXq/0adp
nsMtHNdmtzp11KeKWoP8q6KhgIoN2jamkCMVU5/TxoI0G8QfIIsw7Vijx8pR0ZlL5WCemZOhAexD
7BripWzkdoDTw4zFNh6d+ljRY0AUps9NW8gy+RgocEQAcID/Jxyd5tlll224xiEinR+hibJVrRIh
HA/Nvd7LeKZg28Dz9Yn31UPVHUDzintB/sH+VUWECSNeoGW6j6uVVHz0hc3R1u6DDwUjEGFzpGI+
+81/xUlM1RsMEbbdRJPBf/YzP0Y4mpv2A5c2EENAhoKrFcdvngsxVq1LtQGfzNK0KmYtmiFa6TSK
s+f+/9fZv79eOWoWSnXnUtahMrHCCym94cY4/FR/aI1jx6bYVO0TyiIsriL0cICTY4K96VwU0+YK
sFsGTYKm7uLAo3qE+veq+GwySzMNDJOCLgf4iOJYkraZzoTFBsShAoBeVvp9M4uYBrqq6y2zNLxe
4JbodaBRIISAZhr82qEWLBrzPgcyh74VFZ7inSlVBqXh924ET7PPPxk16g7ouSY8E2nI9KXXY5Cr
X773ZAYA5Iz/EeEJac4K2vJ8wH5Lwoxj05XYobl1swPg8qOAqGqZMguw+ISHj1cXHn2iOlZB2s2Z
WNK32R4PL152vqyNVALqpBwSGHNh4uYMBSEsCgDIRSyNhFoDRrcPDNcB8fGPBOHpz5ppcaz353H/
0hN2rMY3nT5nHr26rIn0Qj0VJPh/nnmFaVdQBcOOaXZcy9h6dJ5RZ14nbI3G3fyBDOtUnmDQ5WgF
c8fTOP7p+BxH98g8xctH5jS2jgEE5EJ8GEUwNp+M60hcPK4ATnTQOjckfb7fhh9p3Sm0kUoCfgem
/eGfAEA595yW1Z03GgjRlv6lbh8CVBUKCz0wpmJxkLkoFlABLostBhuVmnNBeTCkAH5a3t+LQOW6
hjEQ5bUmM+tTIYLjIAqQphwQ1DLALSEF6AdX8b2kamCFifdV8eIRYWlKe0yncYKEmfXhgJ5k77zq
juItohIi3JtWZmguoI0QMwsWB+Mbd9BgnuPLnqOSIqS8sz1lpC8gpamyOqaT70WL3/ZRWpaq6RL+
3cXbE7xoiJ5Y1ndQdDk//Ha1qxzLm3jJf3Pf6OdqI+EVuGL77quq2SQL0zaAL34zOoES/lwS1dNA
q7aSJUG3ufFWdfOvPmv8MM917XGtqpfJHVUrYFIf4vvdfP3LA4/UuUwDW+O2TgnDVZqi9blEHelD
qwLuxvx6+chkksASYsL+gH2Owty5pELLAW9dUZYYTtKD0LXJHwE5EmqdghVBZhoY7eJYvS5IrcWB
9QXgLoCfqlgy7tI2+tn5HzC9078vfLGmmjS/Y9BD927GOsHYdTY9XP5UMpM7FSH4EPa0gEDrMIjI
vy7zDeCG5xvM6Eaj9YrWQKTclJCFHmAaYjAzgJWDEer8aAy0hCqwBzP47Bpurg0+ji+XNeIRUnQi
jE+9o9eh8Cbm7Gbf9UvWQSMCgMaRgF3K/VZ877q979URIyoWa+nFisEfPoKDnQJEvHON2IbMs2E1
5KX9Q8/yxxotgkwfbsrS1cKF/syqN3BdGemmODqZlZ8KFj5lN6WmwXoI7vPuoG1ruBbTPmWPVDUY
LDNzrL/y4raNR6qIlDMUjlOtAcxcGw9efUzHw0danpjC+SNCsHSmN9vSY58qef9YRbSOxyl7u2wY
KjUEU3dbCzg7OgzD6B/nckeLW08FLaESIQQel+Zp0PkQgS+FPQl8Kbs+fkQLPh2DSrmFAzk3N8sp
gVzQDSwxrWzbg8HXiDrLe3NWI9tdliQLDXgnolyAmwKtTyFLKLOqAVMnJPnLMGMnw5jwkHMwURx0
ix55WjbcjqnbXm3tYPzYJlPV2Jd+zD/yxXGghhZu6XgIFa7+A+eVkuePnZcPJimOQub+5btDplHe
x4QL+U3kA5a03iJbtRog9dMTIYKfav7MV6J9lhTZfMgAZj9Pj4VvPjQqrCHpBzsRJKT4NA10d2UO
IlG14xtoqLx4vSLlliUOwOXD/DeQhJAMizIIcElbJ2WJleuAcb/tQXBW6Vq4U1x9siiOO4K3Q3U8
i/8qiVVb4PWa9a6LZoZ2C6AE/2nKb5U3kkyjU0lC0uUMbl/5k40b0MzivHpO2zebTvuhT8Nmurrs
UrKhIhNocHx0BOtnmDk8994ZE982AizUeqtpuGHV4saKH/wxAq0O/QH8ZoU8mUmcyhOUm1gxFUYJ
k7C2MfEmdwlboO/6lRsC7Gy3Yn0AE8XLYQ5eSU9ANGEeh9H5FphL1BJXEbmkHxoVDoDcAG4NFYJz
3fV0ArxLmVfJqB/n3NqPfRp51c3gfE5nFaKsRBZeH3xfCSU1FMsFvQtnWX1srhaJ1gTufbvqbmhl
jIXajIUsr2d1zAkJFAHznS1DSD2AGIr9MqQBBg5YcA6HAZfXyroC9Nwgr/1SO3vmhksQtub92rS7
wCoejPKWalOo0x/LjIqy8dWox92Qv1nVuL989pKwgx/DC73AIbRNcfjKnUHt4UxNkZjBsK/2Tg9G
Z+1QtLXCxuRyeDUJVwSucCH/qRwn1ytzLLCvUbZ7bN30oW0Xyw77WPMV1txaRWTgR/fXR8bth/8i
wcdO1LkZaRp4hQN86GQFYGe4kbSKx8UxFVIkjoMK+R8pQtA2PbvwrBJSADM+V90+L/YVoDIuH5FU
CKBm+fQSth7FJs7ceCAx7+YCKIPVwTMfGEC10uIj53MihLvKSXW5YRWe9/6EJgp2Q8un1HrNw9pS
XAtSI+BNKbz2UY4Rq8tEY2Dl8aDJZFpHou9etzXyO6IoLr6/Dv46+xMxQggpVmc1t3QpkowAbN84
Eve+sLVD46zRPNiffbS/zOzRqJ5XHSD8bhT0S5y2fWybd+DmDLtdsCRe+QIuLM+/ApoQfDnRSH9d
z+BLNe6da0zP7sZG26X9ra/K3GQxiTNyoJiIQRHM4ZwfxGTObZ0bVpHQOuy0m/aafJ9ewbnz323q
RIpYsmQ1kCwHG1KQgiK3iwjBG2tQEWVJdUGdwsdAChoKYpl3AYY0oVxKZUUpGjwbODEe0uGr7T1d
VkcqCKCQyDWwqY0E5vyjARFRG8GLVSQOxqkfqJ/96oYCIIEp0w5OtqKC3eAauSxT5pa4ov6VKXjM
loObvB+hHK6MyGUvi3EsRsVdIXMYbNNjhQp1S9DCiFfFsMwoxBdlguZPOLDb3vtZewcVNqwtC5bY
V8INgDocCqWCKkZJGzNjENPu7MOUaFfAWqji9Lp5qKP5UJVhFnqhEdYRqDn3+Z7svj9/7SLr+Dzt
nKvsoYt6M5yvvUMVwXsick3iL1VYReWBXk+vl7+66qcKlc9pHfO08PIyKSrkQv3P3DpcFiAbEgOh
yJ+PITigtkw9NVN8DMslB/Tj9u4C8hT9CczBu4VZmGM5ds6jPcWeVwOaUlGtFIFeedg6Ff++NX4S
iNOZZJU9QkHz0fvmFeG4hf0PjF+SZ/9+ekm/DS/LXZuH+SNKfpc1l39a8MVgdAy/QaxeZ3Y36SWt
gfHSZthHp1UT54CmV7iNiKv4W0FM5/u4yrCIEgh3pptWLS7srkyAeOKUP1JQ03tuedWMIQntvgDI
tAdIsIdqjYeFfrLnK/QgXTLtseHJGdRWZdNDFjxQVfj3BwlOFrAl7bMMG81eXoUd9h4WI1pML7IB
gbotistcrj6HroCnGZi/EUKVk+dMz8cK5tUDoS4lAPHNQ5J+y/2QjLfWbfVzMevQmvbmVO6XW+OT
vu4z46FGxWZSjWhJNT/5LYLft+WqZQDPBESMG3vbP7MGNrH6qnbDhqi617JdF2w9OhjZQVWXp4Hn
IZoCXDlwZmzZp/pjVfrY2RlCYtxq7TFdvX2agWx3iL3gqSl2S3O12nlozpOiEitNvU9/hGh7TYFu
gIGVcrzg55sJUSva+tssLOowexregiU2fpThioWHp/5JtfsnuzBOhQt2lmP+BaCgWP4HEn68uD/Q
sor6ThG+eHQScx9OXGFhqQcfWUwWA5AutcsGDbtrisTXBPdzdZzZT91KpukFox0fuKGwh/KOyIzq
iFj1A80iOCMdHCsmF9sCnUlMfRY16j6qyQRZBRUopKC84EVbPAuErC4rm1TDCF6ZVGSKqvxTa3gR
7+alRRMFE5Y4EKXxSPx0OSjK3uIWZqeQxKANgsKmYLfMIqXHcqy7Lk2wbzcabXSfdr9m0DYkpAxu
g+3ZqLZjqUiVRdqk32ESmQwGn5ENohty7i+GnjcWnc0yCcx/SnNBI7HegfAgnOubKs9iYMdjlmsN
h8wF+eIWukV/hTeWohIhyz9gRf/+CCFYLWlVlL0DAAHd+4qJu2gGTAFWPq9LT2FGMrNFLoUxNUyK
Gjjjc22thTn+aGYE2sb+sN9eBhpmU1T848MXFe8D2T2HlgJWQTAXB5oXIeoBu5pp2+biqVM4r3XT
zVGulZ7imuM/WPRDD3coluw4a6YpRJqezBvDnQKzcXbm8pi3O+ulzhNwt46qZrAsip+KEuIKBuDQ
p20gao7qL0ZCPzeYGg0/4AanQgTvs+t8I2SGEM+Mf4xz2LBwisotNMsIW7H542Vx0q8H8Enw6jlg
HHx3jpMkyCtrv/QzSEs9/Xq1efs5XB6zxQBCxxSmvcLMZZGZMwrwbS3OgCP4uOcXJZ8RQtCcrSKq
2vQ2oPQt7VLV5S87KuCEBljc43e/mPusbpYFRAfeyGB1V44xxYzdbMNhbCMjv6FrkrUgZ3DvzOAL
p5We91R3r/oJZD9PmaGaWZK5gQ8AUQwb4x+gTDp3uaWe9Q7oV8A8sxpy7XtDuSuy3lA4m8yx4WSY
oAWkJ7YuhAgCZmlrbQAtm2xTesiptqsKjOvnfRwsRThUx76dHkuvUVz0sgPFsg9IIIEGhjeNYK2A
wsHyB5ogSQ4uNKA9eA2JlVet7AOeCuH//sRIDaO2jRkz9MnWPTbbFzvfFE5nyszlVIJwROmGgo0D
XpUkD+5rd4xTLOo7rD7qAJWovC1kGX9Ws1E75uy+JLcaMlYCYveWHBo2zFhxs0O88nczLTDG6d2V
8w6UkHsb3GbAcjW6q8Hce4VqX171q4UjJ2unYXmaHzlJ1nqXLX6Y0h8FjQaiCn3yc/ZAR8evDnjV
+REAJAL0wgEuSSABYF6pCDWUFKmxvxyNpAeNYXlstCMLwELDuZQN+AkTSSEl78Cs1xWRRh4uS5Dq
cSJBOGitN0DUOeCT1QYGVWc38vOkrlTjSXIpHmbgUIfF8regx5jZlI09vMJbvHhC64fXsJb1cFkX
WewOjD9SBF1YkbY5wAeAdbTdmqkTB/Mrmn5TR5GMxpWeKXh7uDWJFy2Al0Eti4kYVPEFa6uB/m2z
AFghRXWHeh5byO0IlE1M6mUKd5R+PoxVoXwNhoy/GIKKLiVVny6/oShXZAzB/GwaKmRXqT4nUgR9
oOpWexzZFUxTOzquj/7Eu6jHDSzmlw9KFpp5iRE8bNhTxszvuVl7LukGL8VBUbdAOKmj1okc+g2r
Go1Ndsa0Q4X0skRpZDiRyE3nJGIWlZdpeQFH6uspTk1zvwZtFvpTdlUP+dcuVbVapKboYLKM02Vj
+0kwxaImrCUbNCRVF2B7uXOuFre/rirShC3NwOgMezrQpVQ9VqSmciJYOMQcSJhLUeGed/mK+Xhr
2q9YtFKcn1QIGNZA4GxxnEJT+JoYmku3FGi5aWAdMBFKUEXpXUUmJj0yIIehh4vo54orMFma99gV
Q8xAAzQcrfJ6+RqAQGCw60NARkXSLLIi8EePzeG1Qe+IRx4mxM9Vsqt06gcNcdBvijA3tivgVQZ4
aU3oiNMwr6P8Vj+yELxG9OC5O6/9dNlAJc6HSVGMcHPaRdsTi295ZmmGQylBbQrldytrvrV5GzX1
7EVpViuSFKkwFFuxgYWite4Ll5c3dgslGiBfZn2t4qWjU1QPzIp9AKftkJCqgJuk8nyMJ3PQD3TL
RW8gvgPylAEQCIuFBdfJOHKScX2rdmaR/3P5Q0psE5PWYKc1LCTVvlhRZq1vNjqcD+1ybA9kdEFZ
Ccvxsd2kpcJoVKKEoNKD2izXAJ2TGCkqAMUYGksZdoZqX0VWmIVlIpZwSF0gzwo+PWdFs6K9gN1a
91MRAkE8Jk/kWg/T+zppomnvHLUITFvXlz+kxP/OpApBGmlBqTGdZ1JRHnnhq3cg8WUJ3KeEC9Tm
sENICrDrGrwnoSdBWaPrxEYPe5rdPAF+Rvf32Mr/flmG5KrBlYbtYE7/jlgsvIbzOau8xsHmpN2C
OwcoIDd6RnZbvbN6Y1cX7Dugowbt7bJQmWFgMgSUrDY25tF3Pg8m60zLurZ85KHYyyLdD4o6vqY6
H8kVg+YWNuxQpcHChDiMy9zOKwc8oJIh68FmYe717JNzzL1I156V6LcyY8DEL4IFkI+sv7gf2Dq6
mr5BWF19YYGzL35YZRrOJYsw0PeBj4ctIEzMcxxWkWptaJpOB7wI9CprKwR3uX7AEBaLmm5VsbpJ
tToRJTzWtI3ijdPAgUHmCWTbH/P8afXvO9RJ2o/sN2EsHwu8gDdw0bwQXvrj1IyUzVAryD5NLiY9
a1txK8vqlLi6ONqnj/IPFuLPza4kc+7NFu4QbBGHWdAi5wUbXrdGhGph0W+Hgv1yUPwO9A/sxHKs
RTzlbR/LvaLBW5pL5qzE8nBjhf33qY3wpL9sFbIrxAIokI+AgdD+V1HSm/MSFTXgYq30iY5LWNf1
sSiDXaFqg8uc91SSEG2nvFjH0gXsTDZ0TWQUbhOW6WJGvkN1RQBUiRJCrLX55VLXwCFp87eGvU3d
D99WDDXJvxsC+f8j7bt2JEd2bb9IgLx5Ddm0ZTLLvghd3V3y3uvr71LNPWdnRupkYO+NAnpmeoCi
IoJBMsjFRVxdJOdVyv7VamakhYbV8HJsFtwyqHKbF4ETdQx3sb4WgMaWFzE6fmn9rsp0rkusZRjt
vvBSBC+MxPT6Uv4lgVqKLpVBI0PT9hiE/QXMkL/7T7pbgEj6lwgqsPXnruqChT7JFz/CktT9r5nl
9Fj7RNkcUKnkIbgMwR1QbmRHMWzDu39T1owaCOoWknIN7pU2NGo5hcYUge0DUyXqriR+dUj8zaA/
/bkvZ817X8qhjqOWki5OcsjpMUgA/KpcnLn/vgSQYiPBgok4AKVQ10P3FaPQRjBn1YIFPMwkvd7/
/T8gTToAuRRABXBGOXCinyy0CilppMYW7aIwUaALPG0+DdH3nG9ilN+z2R760izfWnA0z2aVfk6Z
QeJtHGxKC/zCHIsAZE1HQDyNtlHEe4B5UQufJg6TQHV8l6aDkZb7OwZPTDDu2vGhmoUCGkhG4Gsp
MzdU0qj1mgHfl2PeJtoOZIVxX9cKzoi8/iWCWoYfiJlRcAH6hrPYC8QDRmOZ6mgBqf/gx0CfSz5P
BIAex+rc1jqpTklhKZPmFkJiSeGzEu3qkoVrWYuaFkwL1AooADy2rn3kJJV90nf4pkArDqJ6Cqc/
QlztxFw61pK8wcAWFkx9WeWNkgHesrx7ll4zaqNTfhZ7EDqCL6J4FITKKbU/3ZKRznZq9nJfodfw
Z/IChsdtwcxqkX7Ylf5cFKUI9izMA97me97TD5LVOsqu90QLI+rMzFZP0aF9mL9AU2jJpDQniwOs
pzVlK3M0lycqq0d9rf5++VF0/X3kMkENEnyUL+ISybGHsNvsDdmLeN1NpsZqQUIpd4dxkk09ip7y
ZnzUW/0NSF/n/v4wP4WyWaiMtH4jw4VwD5nHeckx2/qO8OZ74J3cx263iU73JS6HSx8+Th2RH7ra
wZZMCZT9pBTHxWd16GYNByKOb30J2nBG9mBNqy/FUH4rg6Zj9By2eOxPYmVGhQ0nnHiwTy1D0lpV
GiN6MTscryo0JtBET0It91KsoYbZVfLJUOo/RtDu5FRpyRydddlKEjsHrMGvNUuoVYZvWzOMeNrj
IYIXnQCvcH17m47LxAocv/tEcv1ZM6s2dMaChUpfu7GAZgPKACAkUpTUbgbSJClVDEwfTAVR44oD
GjNHMy1aJMpe/h02HKNUtSoQ9VoQd0NT0Hl2vSxkptp2VLGn4UbfKJGTmfVTzkojrO7dhRBq7wRx
CEDULAM1iFpNDxrCyvgUdcYNW/MqaDX835UsH3HxpJ/DHgBsVYn2DmEc/Q81A32VLn81ZUe7stGS
cvnVk51aGUl2khuXQKjJVrvn/zZP+eO8E94lJ97IJl6Lj2BDcIXxpY22Ogt6Ii0Hcu9bKM9m8DUe
Owa+xQitYBf+CU3lXXGAmkIlPLX9rbQXHDi23Bn2YbsbXWCKkkd5l32MdvHg/84e2mPiJGR8MQA2
sO6bnNWo5nKjFmNxcQZ9OPN+GECbYN5ssMLCHtgBWO1sTPHOkPTelh9GS3QotDltos3IHYc/rR21
Ju9pjEcBS7GpF6kmTmI0L4qdIUWVvkZWvAkZsMU1C/uv1cLPXq+W48s2xBQqqLXVHVSnPjC2875G
owZ3/fsjJS14hcNR87YdmPeP6v72oF/g+nfnsj8UynJSiCp/F9Zs8hZr8tf9W6/Q2CWDS3wEePh8
Vd3x2XZQPUFnlBBZO7T8/wt949S5G9IFjsz1W9xR0gisqRGsfbqxKn6ICs6yTynpJfCCYnrCnwTs
Pchv3D+RtcI3CNf/x4DBVl0vRoDbC3odoiy/OIrmN4C2H7GVHEX7HOyGl6gif8HRKDrJo7ib8Jp2
k/f+JfVYXbusPaUMTMz7spwAErKf9UMxIkoLWcH5orf/twlD8HC90Fngg7rq4A5k4K0lkljCa+ui
gvnADUR7yN37+8pSQ8oQDJimJtUpHHe+d8a3jlHPWK3eXJwanXyQ1LCpg2Ux7Z/pyJnjKXFTZKIm
IprlCY+7yKvL41AcJlaosJqbv5RMmQcxrItJqLCwgpSWgT/2cU8CT/xoNtVmcI0jWtkGDIxj6Omy
X3dO7wdKfnHn5D5Ea6gPNZ3BjayTInIahfRWPn1L+insGMrCkkbFJ5U2chwIn6N9baFr8733kk1g
CmZo/1dKQqMdxpCTx0hcDAlnVWHpJFJqVyrDX6yuBdND0AOEQh/aKK71PtU6o0TiDWuB6w63QJNJ
djia2du0Y9GmravlhSxKOeowD9Ugxr7xHJAoo0iMWSTjqLm9AbhMPWFIyrtQkDDNnqJOAxA6dVVd
cXU160mbsADgqzbl4msob6OPYthOOlyBFvWxOY/as1xKTLT18ltuNPNCCqUrmjwNPr9opn9IrdnR
PN6R9voe4Ubk9A6roX3VM1xIo3yPPkmjimwxvH9EMvR8bLTBKrX/JKi9EEK5n2JIBGPklzueC/ZU
vUwZx9B81tFQXqeTlbbCsGTEk/lnNuwKnoW4WH+2XayBcijoQgqVoYMETnqNO9n2480Ud06W2MCS
RMNWCHurwMgHHRnD+7eadeEoR1Okasw3i0Jk39E2c0tb2HEvMjI/m/ty/o/b9oNxXOC1tE2so7Ee
jaADGlVMwP+bd4oqmlGXdJFZjlkuWDpfTAoedMk0EAx/Hp5iQcdA4aSsFDQ38cJjJwp55Pp5pqIZ
to3gDY1cYjGpLeu9vSD/+kzqgoQ9irzIl8AA+Y48IhyvS2IH4uM4MDZkNTLGY3IZWIJuoZtEsDCL
qrS0E9WJb6LBhviT4w+V1XN/GTu/eucvJFF2ju8jSQ+mAGDtJjVjFV0zxiHmzuNzi0bGFxnzKVQY
NMzakoTTfdGra8SMbUXGSx1cqZRaK42RcrmUYWKjmJEolgTS64at+tIWx8wK11dP7kIYpcnSzBd9
N6JpJYzmz2kIpI2Wj0t1LeTNqken1ITxZo4+1ax88OoVwrhcjLZFFRsN+Nc+C8NPayXMgBJu/S8D
ydFoeJjEfTA4dfAQA0wETMr9bV1d6YXA5YMuwotUETg/7CFwagYXZMeAKx1HkOGEAopIimKF8/a+
wMWE3lwKHV0WwPqgzYo+x7nC4A8ge3B3v2Mp305C86oKaAe6L2XVW2CsqiRjRPDCyXe9rCLCXD19
bOK9o2Gk3uhi5FUsk4BFY7haiAVWYzkwNNpjxve1nAFwwUkrsJochAYzGhfF30XkTlxKhPoRfamk
qICkZUFSf9rk6E0EoSn0A32vqMBRy4u6sOgxL2Vp4Bv3k6duQ3c4BJ/DszaQ7il7Ujdwwl8iR+Zd
6eVPk1Mg+9udqo7UL8i8u6zH1KpFvvwgah/aIdaTYPmgydQcw05szSzcehc7yYvsJA/SR/w0Mz3d
Yj/v7QLlS8N0kgbfh1Ae648fv3yrtjl3NoX97+yR9a5Z06jLFVL2RwPRjVZzP1ueO3/RW0Zy+77O
/swHvLce6vLPjaxE0QARqDUdDQxpPhqNuUeidSc+1s+VV5qdByPkCFv/I9jU227Dv93/hHV9vlAs
2hxkGByrdviEdKNYsptsW1ITH49e1gtgzZxfbCf9jvNr0c8SA4LA4lO3T2W5BQ025oW93l/QmrW5
FEP5K+AKZww7g3lDnpwnkslCm0oMtaBDkT6Ya13NsQ7pofI6e0QNxjfLD3lLtGNxlDeBPW9HVzop
5uBMVuSmOZHt/Ct25uNkjcdwP7zhn1uRJF+hl5sKIzJYa/ECxvB/LQXd5RLPcYgUJr5vyl9r4P4O
slmGJEoxccmMjrnFa1++sVPxSrm/8ath6KVgykSNTaBmoNGCiTIHkyexqe1kolvZRiQ64+Ks+bBL
UZTxmfO+yrJy0SVb2dSPyArYS8KTsSCWKlHWJpBbCaOWIOUw/nlMNiNpSG/30Km/mLKxMR4yRqqD
tSrK4PRCO1VRCHmtpdqG01nLulhDIVjXkDI5Ml/qkdFDyCwQ7jhvE8i4v28/eNY7Vo3GKimg/cEy
0IyM7k0kpUuwpZvFVrRVS3ktH/hN15v9IT+OrwXMd/fnFybA3P+C1TWip3OpygK1JFHqYcwRH2sz
fLRRP6El1hg/G+lF6xjZhlVDAPYUdBeiKxZEKteRwIQ+p8DPWuDOFVLlnYnpbLFhzYHJHCi97mzR
H4AOekQcQFReiypAJJlnEpoEpJMG8nvdGdD4okevoyA4vS6aqMCSDq0XWieDZgi9cwcl+5WBgOT+
vq7WWNGvh+ZN9M9hUuvyWLiIHWM+U8fYx5KF1hzKP4HqVKXdY6jEe8R/1mBSUueRGHFmZ8p+lrYs
WOQaiwLmWALCjRhPWKisruXDuKe6Mi7g9FI2u+S3PI1EBlVkPnjDdxY7AyaRDhth3I7GH8bSV08b
1GNL3yCgpjThM6+HilyGAJGLek9gV8fiIwJjAlqRONkrOt5pMxc16KW3H2Gj2cpPfFuReSrJMhyF
NUpr8co3VwyAA4wFA0E0GDauNyLHADWlTJdWtCTXSVpzp64wTlGLcXoGOirtOI1DMgD8DYat5IOx
FYsLvSeccrFJW9Y1V6LhAnPIrLAWzrL00Qd7tLhs5lg+Nh0I07LALr7D/2CIgAyoLwq4gJsrmD57
vWwkOYKi7dCWg8kvrX6I9P1QPowsssa1zV36V/SFChc3jtLyvIhqtVUNeJe63wVRvhXLDiurzlUo
4rXU/ppr4R38cL/v7+uahl2KpZIHfjOjvWiGWNFt0ZcQlJnN+TnxterQTh3jKq/5NmD2ockG2GoB
pr/eyUmVuLKdsZNJ+Y1ZggXabZmDo9b8GWiPwLS63FmRfto2chqGHPJd0IzALKQPRH1ykVtJbE8d
yIEKgWH2VxP24GNHqR3pXzQKUGaSF6vin86cUkFhtPkVVOD+rxqS10+G16WcU4YoMqFpmjdQQIi8
SkTetp1tvdR/lSHPqJ2tbjEaaUD7gqEHAIpcb3HH8anMhThPSa4JJ7wkEhpyNVb73WrYBTIfBYkg
8CLifX0tZpjiUkx0DncCtC7SpmsTwica2iJ7q49tcK7IpRnlJko/99V1dXmgW1nIdAFT/ylVX/gC
f56VLGxjDMHr9WXcgjKq1uAz1HR1dSCcUDBRCHoEwP316kShFVOp7ABOj6Jip+e8ZCZSE9qGz8eb
dhZbB+lPaTeV+KtC/5CGSt11SLYzclFrHB8AXwFouyD3AJOnYsG27mODQ8Jx30+PQWLV0UAwNJFI
iqdpdjHbCicdMCeqmhsryMMPUfZ8+cAhCVEso6zbwPv3N//ycyhNx2hspUa/DZCmWux14HyZx5ec
Y+nWmiEEDSY62EHWgJZ5ytBjknA+DBW8TNZotmZ8TmO9KzT0BqvgcGyCoyZWpCpYJMqUVHgzEHzC
8CJhBBQQ0HzXRw5aDCEIB0U4NQE61GU8E+cDpi2YkyDtolQ2m5zHcNrGvr+jVMx4I5VStDiJcrUp
IBX1bqdVA8f3IyvJRaftWZMdqJtDi6JfwiNXxIY2CMKpFcC8Ic/vWnOcZYxEv78i+iV4I4c6vr6P
B5hnLInPvjPtHc2y207QySwUQNaL6FXkvLCVCa/OTsHJBNwvppqwprIwTpN+LitoyiyCXhZOHKa9
R4Oy1cf6KMfqTml7S6m6TZrWdiux9pgOFf//4g3M80bqGIPVlkO4ME9BlcicFnHCqfxAhw7Gt/dk
Nre9mz+VmAlB+g/GZlNB0Y08ykBUca9WKnzBqQ11rwSHCrKedpH15liWJroTzRmDLzMFBP4SbzZG
5DDkryoVnOxPSAicGRW0GEaCOlOvC6ccPBraFB/gGExe6o8zuAh7Y3CVaTa7Sd01815uktOE7Ogc
eSoHJlCJ8ZBdPfOLb6EimXoUWgTpUDwpRUgem41MgPKe7JgMGN4+svrcV68u2jp/PK0m0EvnA65K
GxVHPY0fFehkZkeQSc567tHJun9O+EIMtapG0Jt80ArxlKdN7cwZBj/0oA4KiczHPYe2d7wRzXho
EFs0sW9myggIW1sOtqQXhtXoc7IVmxHo4I4DglOcPiJtrHaa0fggW8hkexbnlmhJMVtRI/fHICvj
zX0lWSKOi8D9ZwV4uYCS9WdqkbKc28WdGAKjV2U5EE+JXz20dXEKOp1jWJ01PURDIx6JCEYkjSYj
ifS46zUhxi6p0+SBklbb6I0A7ia/0BmiVg0cOvRBNwIqIzRgUZ4CXfpyI0SleNIS6TOJVUdN3UE8
gj2DKMYpAVdjyv8Kq8hMk8ZWxiIw84I1gJ6K2tHBgIHmIB/TsFwe1RoqytPGcgZ1YNOceaUkfJ+a
cuQDdPNdqoEViM/3D5CKqBdhcMeYAo0iABwy3RfIRdwkC1zfnPukPHGV+BSNhROUbUdKft5wcwm9
R4Ode18qnX74R6wOcC5GJ6CbgKa9DSoOvEPS2JybeXL0tneX4XTJEy4a18xOO73XmFDCn4PW7tFU
PTSbeXBR9mbEgjQy8+czMAULz3/QvAo3bL9JE4fDpBvNeY5e5gewf4LsJe1dvAV9BTlWDOrkbA0U
z9/IK0/lLlKdTLA7ZJrtUNm2k8cPpNqHghtJmM2w9ws0KIC+FwOiScc9NCdWJ/1PbHp13XBawKIs
pDwKDovmKw+1SmowCKI5lxvtK/sb2b1ZAaU/e77V7vjH2pbgjxqvdlpn8Lp9bWenYdda8wN/nDxW
k91P1u3e11DmiyvkhEPqrzmLLsaa2o3Z2RjDZsboFJhNn/z+O1kx+Q4sRqS6cj9EvMhUAaEcHmZ0
9S/r5iowcr49CxHo6QqzE980BVtfwGLCdjI0dVkEtUi0sYJPH2NlkJ6iEaNVA4RK20JT4770tLw+
58mHUZduErZ4VAf7IhGsWVBARz18t9zfTn8bUoGhp7ehB8i5kD2AI8JERfxQJgEJMrHnSrU5Jwaa
79V6I1XxU/CkFFYsi+bUWmicAUK7x+CWQSOYrvzO2IWVPZeWwb9gI0LjJtphru08UKFov8ij9izH
b/6A/uQxe2mkgwGyBZAilUm4GV+bGoP+DmUaeHXYmigDK8F7JCRmKcqMaIDOGi73Fj3M+BaQ7KEB
j35GcGCe76pMas/oy0bqbF/UJhe4gLbN6KkvDMUau+9odNX4seIBmshKO5FEBgx/2XNaMYD5Bw0c
uljxBxULq+DRzn34pnNQVAKJjQmUqwOo5hk7fxMFYqkoPiMjDFmSRmcg+jqckDftu7Mcmk2AkS92
or9G0lEDPdVw9guLL6yu+8OQKt4sDo3H4CnCkUPtQO9/fd69EXcJH4fKSZ89lKSn4zSa8tgTRdmh
zINogIAKfvRm5kvm1gMbvIDEDkbd4B0BonfaqMRgP9cqUT9ZnOdsviLUgRFsm6a6Y5iRW+NPSaIu
FSYkY05yDUmTW4KGEtQW5G+O8tJMZBPpVmsyHYGETuuB2Mzr7cjVLdUaTcGOrHCbOfwucOZHxbq/
8z+ogiu1or6KemUUitRhaI2gnzBFwRyt+I++zTf5vncqMBtLO8FLndQqzL8oHtd2Yw344S3V4VxQ
ZLmYf0dSN3FKN2VALm4CcOqzqMfInEp8gxy+fhpMAeI1Oycl4SyNsXy6CxBpp+vjpxRPaAoDUIgf
OcUrbwIMBIbnc0B+v/1CEZk0e5/whKHtdHnpH6HgrRZBdwsoGA2FMHhuyJRc0U+zM2DPJU/xZi8y
hW2MAmtm1WZsPnAAzG6xr+79817WQx03EnlISwD6Ae/yQ3l9EUDnYtWKY9Qbp7A46+KhAuojrj+i
8pDGEcOVrRyhZiCyVYFjXXri6Vhd6tWwjkvuFAFKWpmoZYOTUywRs4CszeL/zendy6ZeiqPHGc5C
OEOVK+6kgTi4ir+y5t/eOvhDTJkV0ZIq4ZFG3V+lGiWhrvvoLLUl0mYN0UsHQDoTwYMpBCzOn9uD
ElAmQLUGM6plAwHjtUWUuaCJkfyAND3EDOyAFB/im9wA1s84plVBi7HHsCM4Fjq8SeWpL/JWis6i
jmoPCl/nUreCyqsihhe91QfsGYBDS7oePBC0EwU2Db3EXBSftVOK9Fsop3YBapoKvTcFiXjRHll0
U7cPXgNteEsRBO2AGNdHH5meJEUJpF18bh1MJjh8ydvJ/OZI/JCBsj1wE7O3P3irdUv8IP3KMi5L
Dev6skE8Gl0VJLaXauPi9S4umy63fDtKaXxWXypztnyn9BrH7N7uX2m69wyafy2GcmGDUMV1jKr7
OSO+qxCFTDbqV+YXWEg3tR24QMYdO6u2AMUzJfLxUpqBxfIjP4SV99ZK3Y4UAYvWRPiI8j3wOMKh
uaEnHUz3TDBR3RrtR/AymsA/k9LVCYxraioPKHYy4pc1bb7ccsqdqXEmBCqPLdcIhpxLYCuPSVju
kvp0f9Nv3rHYc/BgAbkKUl6UoKjlNvKkqnnSxmcFSUE9D0ljyrxINOFp2LAZzdYU6VIataqq66Ji
8Jv43PxK7BSkSgaBOpm6LZoiwGsZMB2dA+wyGa3Z+npuvdlVwUMbucVeMTGGwGpBfKISgK9I7fIu
3k/md01ij7NijCYwLECALG7DIvb+KSnQOgHqJPQWg44Nvo767DCO+zoR5fjcO5LV7zYzek80gP1m
R1zYDMhk8tvWKjeVGzvB03PnDI5Kig0w+Sl876/MyrfjSE6RxT2G7n9wfvBOsA4oDqDd/vpqjkML
bwEyznPfgSxB99puttpK8FTEGbFEMv75vrybDB/0BbBH9Yd8FXRxlDx0vRsZ11fJuWjUTQ667MLf
qJyGOSMMTAddb/qxBpeSKGtQdxUedCMkof1McgIMFeocX9ullStbHPIK73yx+e/WRt2FsEbPCpeX
WBuGMsThYzce+2gkLWtlt3soguEAzhczq1FmpgEMUZbkmFHOxWdRs+pul6XnAMHovAmlBIMBUDuU
EY/Ou57zBjc5CTEp/zYsm776DQY4jODHEEfRZHH8PISAH0fJWZ28Wnvwox0YTETh6/6O0nVgHKL4
PyUrvMYEg4qdRnHEq5tPkvPoGECiVnb2XT7GlrgBStVtvdpOCV+QilHvZYi9ST4s0OCgmCC23WP4
4lPx1FgdoLHztnN4p9yCHRWfIzIWe2uyESDiFi6pQeR26ZmMaRoMaSKOyTnkHP8A9EXiTT7SCwKD
EZVGIC+bisiDRylbxaxREMhf33k+wru3DPj0jMlxT++g0SII9CMbuEYykmf3cb9/c/8+/v3rvw8P
yQNXkp4F61pZKvLKS6OLuhSDJepYs8yIAcSq8rP/mTvcL8FOmI74NkuGVS60LOD1lEBQSYfdUylU
fl+P+Xnayq/dZ/gQfIYnFE887nlCJ/Vw8t9gWA8JT4rSill3dLEu1yYf0jG8DSlekLcYdPIcROFt
VoVSfi6tcY+KwC5w3wRTJ8vcm/Qwsd7Ut47xWhxlVoUp6dNEUSFuk3nZEyaUZCaGVx3rnboBXtRD
g/mLcmyc1jbc1o1O+Ytx9m3e694A2dOP3Ef6woqEVjIK199EGWDeiOJlbt6yBbxdOqpZuaGj2IMl
WoXjH1kg79uw+locpdVl2Ud1VGj5mePAcqE/SelBmR7kzjTqFwkN/7F13zYtTvveCVNOveR6bVRk
yOP9o9inllTtIpnVqLd8NCUE41l/hg0hA4lCwfVVjdRgkrSaD89N/cULbyUrzbWyCNCDIGxTkXcC
USy1iD43ih4kHuFZ0f6M7SOXu5HfkfsbtXLZEfWjXQpDRREnGksIeRH9j0pmjDKmyJwfJEu2n0XS
MB5Ut1UNvC0uJVDmBGnJnPNLSBCC52JMMYLpUUgP/OQWyh9ddIqzHOzGz8Lsn4GXNVHBvb/AleTJ
pfwbd4F6VCaK4Bk9y58Bpl2/Jn8VZ96lX4MVHIjkTbEtb6JyU75I6GtjCF9xxNhX0FeCvhg8jDQE
Qc5zqZPqCo+ejAx47nj1k8pibKe1EEEGMvEQIoJPXgaP5fUJNvMQNWoRFOdg4kAgf9SRE2VsIX17
aRHU7c07X2uDDCJyNBdxv7Gc1+pV/JVtw1OE15KyTXwyf6fH7HE48wzreZPm/0c4qFuxk1gjnWPo
66Eu9CmG8LO0K99CMzyp+9Tm0IgShYTlG+g7R0tb7svFfUiKsSrHRVoxp9bY7jN/JmnEyJLT77JF
CKJfsPAstWL0EFwLiXtjBm8AX8D46sD2viSZOc4YlTIw5Pzo16WFogUt+nmxmmpogd+v5uIsoXPR
DHbFS7oTtuURTHCsY6KdHC2K2jh1BuJdRHvfmdv5h3KTPgRusA+fY5IyvPfaCV1uHmWxKiOB4VUh
SMNAHdn/U6mbOHEZGr+Y7puNA3ERasALrpJOiggqJyU+hkSch61shyHpv8o34yX20hftUYlJxjoo
uqCB3UO6E7yJSEUidSdTB1UjLCyXoOQsPYgpGZ6bJ/0BseZO+o4eWEZpRfuuZFEn1c4cCBq5tDon
uwhtSL5XOd1bwdCH5ZdQG3glhDqlEE2ChqZBSLhJHyWPfxDRTnf/kFbXAd5jDOjBuxVlr2vljvw+
wfCcqjpj+Nkv6Rh+STUR3/xf96X80BtTK4GTR4EZ0FJ1qfZdixGVJAVUvajO6Xtojrtn13HGHUGs
ePTJm/nkxaRjLGxl7yARJLCwdks1lzIPmTEkXcA31Tl7DioiPrQu1G5/f1krtwiZfQVvGSibBpbL
61UFOZdUBcfVZ144xKlB+MwMAla375oQ5GzRxQnsBohnKdcP8olM6MuwOUfCJgY2LAldHTCC+yu5
9X94MC35e5QDl1lXlKYpqVFXZZUDGaKVKDmmKpi8QTFv/3dSqKXwHTCaBQ8pcnjiMOOvGJmNXbe7
tSwEcGrMQwe8mqYwUwpMMmp8iOiE7Sz/4jnDQfe9qiIh9VhOZALDYF+YRrDlJDTCYBACQyVWNxKz
OKBwaIDBZIJrlRASNVEwDrU5j31rkEyrMrOrJyZ6fF3MMkpQQfUc1+pajBJ2/jQFANeAkpRXCJho
QRea96bYEAAkxXc++eznz66xQKfAHGBJB2RQRRW9HIthR1sLYIvXwmcuA7DPBzqjnDDDiX/zVaDk
xdcmZmnl2mFeCqI3EwA2cHVqzbnNUZ+W0VRfPiosN3VTF6WXs3zFhX/nFDR4hwUgEApmvH45zWH8
Cv7mjYnsnQeMEqqCkVW6HpqXR6e2nkSyDUlHFGvJvwdItZ86/Oe/f1EWwtKFPBvsEHSpOpwLJcuE
sj03WhQ+Lwyt1jyHrKFfN0WTn5WDIxlORFuGT1JapM3THOo616KcoG+FXfZsOeCrcIQdENToVN6m
nrpD1Ve0TGPDcNY/8K9rjwAlupBN2c6u6hceBcguCPd2QDnaLK16o277h8ZBTtgpNr8KJ7NeMbnY
Se3Tn/sbfFNJoZe+xC4Xh572pSR0QdCdAcB0dLd8QF8c4d1y46cEWXZHcUdPQ1csyhjP4n485ltW
3fsGJUB/An2NhmwceAk7EOhA3X9pb2Oz9bV3UElqb7GMeWh45jVOUoHIzM252c1aAzR6fP5nkioM
Qdx3CVG1Yh8lnFU0sVkX6OqzMgN/Oz93gVuMf5WpJ4NodoVn8M79DVyJipGMAPJ9IZEHxE2hzg8D
L9Uw6oAeCdCyUe6bwFa5HeYmv+UHY89y5mvmDp4PhUskvBbbc31aZSfwdcXx3ZnvfvVyQoQhsu6v
Z82mLd2K6g/bJjCh1xKiOJK1MU66c9jE6XZsi3xT53pt8p1hEADgK4a8m+T9cvpIbkvAfi1EbzTg
rpkSLeUwjQrPF4Uc4pNy8E4AtH3fX9ZPtYG+ZpdiaCXTUi0HI3Z3nlw0a22Vk/Jb2DnOQbDUx9rz
967ySVxCnnvyvDHs+JfNbZ6eeBJ+PnVAfJzA+Ea+GUuXbt8F10tfTvvi7vF1MytGh29SwT6l72IN
wLJnPnQM1DFQT0Qu8Sl7QV2rPM+K073nCQGfGfDYmlV5E9iCG7t9keKd8N0Km0b8MiwRowL3/mSF
rAzYTa2TPiXKN9RZ0+Ztk3ZnMdk1/UEqTQ8bEji5aVjmQIYd/msieEHbsV27pvhsPTGHr/3gGe6d
IaWb4tjz4AcvuvOQuVPiApZe8F9AbAW1aXic8dQoWyN7yoaHqpyJNOzSchPxX6WamqlGUDHJMlPi
3me0sR202jJUazKee6DdE1vGg1neDqKTDWi6+i439dIqRATOrZOHIrFH3TQwCKs7huVx9B/jhgxl
Y/qTitGMmD1O+r9J5naYVWTPqiNtot9ggdnpARDNJBh9hlP8yWdT+4BGepQOQEaOVBsNmGyMBpyi
atec3z8fvgCb4Ui7qUj+yJGvCP3uEVkK0MjvY6QbCezYWn4KE/+Ov8TYRXI8bu0tT7a/Uu9FQrN6
DNd+Cu0QsKsJSet/fgbwHOAO3L+GK/kXUYMzR24JYakk0uydXV1n2ahNCAu1TcrzvyO1O8hv8S+N
81TDyev2zHUeD1RrXDv3RS/KcbNpYD9fAN8GIlJKg6UiSn0k7trzoGBqVTNXn3JsvPNxcDCimTVI
Ys0raBIQlKivwJoCAHJ9taW4jvJOXYC7UrrLMENaaaySly0N6Wn1PZYewCjXVKz05FowcSWWuiGV
VPG1uOCFjYdXg5SPckXSU7INXtDmB/CaZAumSLgNbwnItHGbZpe7lcdigL0pB8BY/IycXgipMU6U
pvUZtKiUuR64TZHfLjTNjhgHVvsyndB7PUpAKdh4Iz7ILGLzxVzSJ4yWAsxtBYhIQR3oes+zKc7k
mkcowymHAjP/GlBQ3deh9ZVdiKD2lwsrpKVGvz1XglviKDEmvhdDtw+chNuWZlEiAh6+MKNseL0v
eSVxgD29kEzlJ9QyFo0sxOLwjnHqDSY84DL/7cnv3wA54DgFs4afCiwDPyxQ/E2R9OdAL4RTYYco
B/nchSEQsgd525/KHGYl2IYwKwDEi+9ozhrdypmYBEq3acDrRVPv5EHz60DnsN2NXQOvEZqqKQA3
mOwVwOAl8DkDM1E4+VNiGUC/iIzq6Q0Gmlo2/SwwMj/oCwniuV25547a0Xge37Sj9v9Iu67luJUl
+UWIgDevcDMkhwYUjcgXhAyJBhq2YRrA12+CunvPTA92EDorReiFChbaVVdXZWbdjrv+p/NAbrcy
d//HKiOLC8w1mCIiFJkl6mAmI05OPLrFC32sv5Fw3jte9Ytg8MRFcyzpTXv61gZy4hZ+fLcl0rLq
oFGb/u8XCEsta4AVFDqWutYCK/fiXYtM/J7KNwX06lS0OJObQOa/L+/uswrun5kGKRnvaFBWbCE6
syU5LrUWkZDya7wyoTmSuPq7HOhamCZX1IvlB2U62HhfftPzJ0ilS74KsvTGei/+4dx//PMRQjjG
WzQUIiYm3857HhAFvpqj17o3mPXr5fGueioHXUrxXEADpTM0bDI6alUb4FfMH2p1K7POu2xgWaWz
oRwZEFyhA/a1lVly9zQepO/G3sBb6GZ+NjcmbPWWQy+Y/45DcIfKzEpL40r3RD+1X9J3+uE82wf9
W3NfVhsDWt+XR6YE/4cuPfWcajAFgV31fcZRuM2Jh1YAw418GG8d7nZvl+dQpI8DcLMQbfGPqSOx
aYgJR0uelaIpcPzRgZK9Abz0VlwbxjX3xxeaue2N9VS8gqoPgsaG4WW3i6t3ZFhs0KG3soSwwgEV
BO9wdjB3znfnprlV8Cr4LML0YasF0prbWbJYuDQRF2FTCuuYlaChlioefV1zi3c1MdnOyJ6Z/sya
ed9BIx/FpcaFNn4jTe4o73XdY6W2dOHsq2tWxF5Jy31VhlW7tewrU3HyZcKy95xpSjzh3YE2JWpz
Y4CCMjwQ9a2kvj7fxVLYvHW383We/by8BsvNcrIECohzQCKjGLA8SkUmMrMJ73qEUxEIaQ7Q/qaH
S/Cxnx6amAUKj71p2gKPn9W2bQArIcmwrAAEipATwjcdPQfRcl1H9bxuIyLdJ1MUO5I/6vdlB9gO
u55eielp5qHqQ427yINl007uPy6P+jwRhk8ANgDUt6XfBhBfp59Q1TYhqdO1UW+Bd+xKnTfJ77na
BaSSQ8WQPNPCc+suna7y5soiflM8qNLnPE3gbjX3zq5kvxPJ1WyvlzYW5MyjLV8GGpID0QxcQmJh
eja6noE42kYQkvAH/dBIn137xKfvEH3Za7guL8/E2V2wmDN1GfLyaJOKF8vpRHRVIaHJIW8jdMrx
dHKDHvWe2T5cNnIeTgpW1FMrlWEX+WSObcSLT6uDJGtn+c7Q+K2MJJL8SGmYqfsyLrym35fz85im
G+drfcGPxrmcv6M9J/fEMBLwn6O+8TJS7iypC7KmRJ/p6aqdK19JPZ3WLlQhC/r2NjYHnb533XNn
tEFMIMl/rVstxKMeQEBTknJ/eX5WFwH52KWVoYHanHAgKrWUUzOb22gGCqFP9mPcevlw9fdGkO9a
VHnRDh2yA6cz0Nt2ujS/bqPBln62bcr2dNH9Rll9S9vhPNGJ5TY1lOkhJgVo7Fcq7GiyW60nXV8r
XTSgt6WZxkEy3s4poMr6TkXPUMhJLPQjbV8Wfqs9Dv2jNl4b/T59aG6yGBSqojtAJIWoIQGX4D31
soCDEFvE90NzVQ27ynK54kF0o2m2QBur+2QJzRYUqHLeZagaqWnPjtVFVFJuKDcCiQ/uRKbHFAwX
vUKHF/tBaj9jLBRpEZpaP/EOd9v0gaeAFxe5S/NQ/d7jfdLVfq7LvoRdfXkhz0METC9kZ2wLTB8U
Y75yWEfTq09T1hRoaxw13CcKoHBVeQCNPA4G9Dj+Zv0GjnPyL9tcuSZOTAr+slOyxDAZTBJvKG57
QI6k8VGbogEPlfIH3yQNLptRuJYWnCxqTQ6qrbpY7krhIJF0Svqo/+w6sONN13ks4sfpgY/MRZy6
T40NVtrKGYR8ArS7wClZuJjCe2DUAFUtDT5GSOjMflFzkEYSlXqtbJENU0uUIQxu8e5Io4N7DKqB
EH/LlcOIMs1jBNiVX6toK7JIUEGvM3m/vGqrYzoytPz8aKMog5qwupPHaOh2Vl5DCfu6n9SNG+Qs
xkcAcTwaIaay2xZ3bIvRcPqaZD/r+OXyIM4T54IBYe9NsWKmWQIDhuIq1h6KfmQKwY1A5dP0m/lu
eBk24v3zBYKQweLBZBXFcQzudN50tc+pFZMxqqq02hGjpjcdOpb79jxBFbJXtzonnd/5qHCARYOE
HQjAkNo+tTfHRgZUBhujJLX23X2uJ24ctwGaH/szxYZPsi0a+PmiAcMAeIYKs0jfiSTsQdcmBfW4
McptB5nTFJxvWlpbVs5fFpBC+HpYWHhgYMMLEznlRk/s1MBEDo11xfLCDgFlgASrXFO/Z0W9R4MP
us8Z3hbtVH4Odj8FKfpDukkxJoFMaOKCZzKEQOklgU3HfKclbCvPvEzv6XlcerohHF3wolAsFHZw
Ohip02hkitCX03Wc1JMBPFS4jbb0YQbh48v7eW3qj60Ji906TmuoE+Leoan8pDX2eltuoEfXBgQ1
MhuBPfoxWmLzvwlpyZ7rdIo04L3i59TANro1tRdZebw8FvXs2YIFhsQoNCQgSQhWv+A1aR6nhl70
U0TqKiT5u8xCG+j6rPPGe/ZgJeA42K/E5n4D/DaZ3tPssUh2mXMDqYMaBOThl/FWppZrL6Ic48/L
X3fu/iDE8VVQhxoj0vHC7uOWVThTw6eoockhNYAGcRr0pSZlvnEjry3p0s90abONeqI4C2bVWyqX
uima7e4u0dleLcjz5bGsmgCJEtOMkgIMnboIS9L7VucYC1HQab0vFQODkeeNgayEFpgywGFxKS1s
WBEdNlWm0jDTmKC5WM5uDL+wSyyl85lRdR7p7enVSNthX0qEecU0tYEJLPR1x1jrQWxW9S8Pem0B
8T6z0NgZ04vi8+mg85xXNcuUKTJa697Axsn74h76RrvLZlbcPV6+tmJCjgvFbRHVlecW9oYpT1HK
yWMJWQw6lwFjP6YtubG1c2lqQG9AchJ1dDHOn43WVBuNzlE7ZB+MOn6Jf1yUinxIaz41XbtVnjkP
2/CmPzIonICuUxPN5gkM9t2Oo4eCUv/Sy6dcBnbbVe1f2hBcnsrVDWSi+gRRFUDv4fRPl2zONLso
gFWKiuxa6TVfhTq8mUPSrHMTPKsT/ffU6+E0J/cWNBLbckt7cO2cgJHo4C8yR4iTT+3zTGm0irE5
Aoxy9piW1DtJ1bbk4s9o/mhzvXSLQHkPARxeVMJxnBiRiia1kLyw6F6p/WGC6qKrdn5cmG72TbN2
YC5DhmtXS86u7htfm9UbSPu0qM6m9B3d8LKiuWad9m1j/s8DZ3wYyDnmknFdTvLp+Au17Vhp4MNG
6d4EkkXVPCIFanOvPGt1mBrvfCvHu3ZIMRHAFAGdDfqT8K5UdVTLqa7NOD0JNGG1ELCKqzLfeoGs
HdKFlmvixYMmO2LRS1VLZ0RL4zkaxyEHwzyDhIXdMNckUFDi5PfleVyJyBB8Q8wJGSpsZLFbc0dq
6oxdIkdK1cm7KqXPdi4ZnpxoALeXaDheMMUKBn3cYq+snFgYdmwgMsFrh37y6foB8WzrU0tg+Jt6
zZ74TuXeXF53n0r/dnmIK+t2YkmIQwq50JQ6wxCdorxqDOh+QFuSTNbDZTNrA0KxY1FCW0iVokPQ
i3x2urKaIvs293BGmpfHyvA04lVb4vFra3ZsSbgtphLqN3EFS4yGjvkBJKHH5IiCxC3bT+0Q/v24
wPLDpgf2/FxaLSG1zDOHTZEl54FFEmCxFF+z/ckuXFl+LGsUSOOnyzbXRohHyYLGhC7OGXVKZXPC
nULFCEFK0KMJvG5Ix5VQqAyHbAOvt2VrifyO3o55Yttx7uDulT35rgKUH1oV6k21YWXNkYItADj1
Iom8CAWdmtG7yirsRp+iyQEGsa/uK176xpiFcWZeoXd5JgUMIBT+YKR8V87di4SMQ/zbMe9kw0uR
no8m+3c//7o80SvO5uSrhFM4SgqXpBRh0JiA9mwPV2oGdRwIhNHMcC+bWp3nowkQjmFs4xDKPVIp
iarnblui6qMmv1GTcx3s3IxjibeUc1fCEJRc0RMAHHk4GTHemcqEZvmcwmN3chQnuzqWA4dcDflP
wwwuj27NySxKiyqcNny3CHqLlZkOTKvmCPi6fs9jewolHU/BTJubq8umVsoKQNBiTArgs4v7FHZs
NZnwm3M9RzT/xtSXgn7k1q/u3s78dL7r2EsuvZb1TVf4gFVCym6rV9baUBF4AKwIkixwGcI9KNtS
y9EDCLOqj3RXlO0vO53Rb6WlW11p11wqkqu4HZbnKgo3p2dGhXafMym4cTnaRz5q36rpXruZ1RQq
B2FCtjbo6riOrAkblI1znUiVOUdGg9rjAJywnQZNn2y8Wc+Rd0s2Ahc7WBV4UYLEcTqqbkKAnujS
HOmDX6AjMdLtdeQ4byXa1BUtsF51kBn7QWIez36z1o+RHaEP6CCb0esGTU/VzEU3trz21PnOGJ/S
2nYpt27NcuNRsnZgkX0FKA3CuCCBCOscj40+2kY8RwBto4cP0x76jIJkQJniOSQd/LaQmVfZ3b/I
EoFmgIwN8qIG+JHCsjdTW7cWxPMi6ztlrq62vp0AJX5VNKNfvF4+TCuLjigLJW/EkoCji/RBCrLT
hMefHBEoCQYKKRS37qo0YH1e7y+b+spGCOkXlLkg045HEZJuotp/ljmcmxZXIttKnsxcLvwqRuSc
j4rqzROTIV8OLvLIJLD5ZxMSlcashD2Ti30CR/aI9ovlgZopc+fepFBhN6zQGgYeammauCx3+ttM
Ra9hO1fYoaaVHZSsr3MkD2N0bR/GPkC2WQuAhSge8kkmjyNJbFfOh8rPQfna8FIrN8tXvd3G0wgU
ZV3Y5XXfNRnpSy2q+kPRsdtierBblAxse2ObrrnDY0uiPypIWjXzkGtRYYXALwBDOiMSYgEpq72S
3lk55MGG1KPErfQkzN6n+KYv0TZxlN4uL7COgyusLz7ExJtQdkC4PWs1gNofcxx8iKyUfqsjwb4F
iDvHbeFYHJtYtvNRsNJJxTw6JdUiatyY1Z3FwDFALMF7dWeNh7G9s4AERFI1nw6dOXkqJIqyQAPq
J3v8N2PFcwg3Oi49kVal0Ja2ndlokSFLB00aPIumW0+85Ql9Pp//2BC2UMZ6Wem6Wosmr9T83NwV
XpWjITi7pixoYj///v8ak7iR1AEMq7zAmFKk3g0gs4DCvmzhHF8DbBBYKTgS0OwBG00YkjayerZL
SY/a8Wo0P1v9tUPrnI8+DotfjRpI4WV7594N5sAaQ/ll8Tqy4EnbTp0ZgUpfhJ0ZpuX9WOzlvN0w
cr7tNZSRLE034SJReBWeI2hd0JoUUp4RJ2CvT2UHWW5UlTaO+TIzp5sB+gNwnkstCf+YQr5Fagt0
nZFMI+pCs4GO/HyQPCmNmPH9Wcm28JEr8wZmJWggIGEj22kJoUBOh6SlaWJEZlMcGkDHJL/Uhg2m
8gpYAKxUJI9QlgBy+ixLxkZL5prVYkhxzcJW6dijkaFJBZMneihHkgamPtthQ7my57UFvbfeIneW
1lW7Rk2qPTdotrGW5xEzPukroYRLH1fiEhMc+Rc2Z5AnGmojagPb+i7JbqP/4oCbSbvLG3PZeKer
CYoddoYJQWLo6Z1JSaHpDTTJWyWaiW/Imlv9MsfQmLZYDufriAbkeCojKgdnEdnk0+GQRQNpKkwF
L8gGnb9liPSpTHMC5NPYxu1+pjONAhNsLecafVJwvoVwycEVKhutoUTK/FrzEm86n5HxCv3Cgvmn
1IeUyj5vg8FKvb55GupHWwnBYezsGSCsXTmguT3kK3Po6aB7aXWVSr9T5W5qAoZGlMSXyEuzEfp8
CYSIiwDhCejELzgJEJBOZ6cxoQifoqoVcWhsdbFbsBsuVaGEL7KLX3XzXfcslu4UNu6HTvEaZDdL
AA8htO5BhNZVZ3BV7gn/PaYfbYJRhay/Z82rmiEjkP6upHpnTnfNoQHcpNbSG1rfog7pkcr5AV2r
y/vp3DsAXqVj3uFcUTgQfZAycM4gnqhGinRtFZXLp8oF0dFmJKzml1Fy62njsjjn2WG9ETjKwFBg
g+FWPp29kSelkuEnUfFYS292Tbwi90sDEKr52Znln0jJ1MNjyQ8UrzIZwCs5s93hTnksX4x29kg9
XhEeyEbmxYN1VU1elvlJv4UE/Eo7nS4yVJQgR7wwzCCFLJ40u6nowCeiR5zFTqBatAibWMGKTk0b
VXotu3UlxcCl6YMb25W5l4ANB+mVD5+Xl2glY44vcVB+MFDlAERWeLZS1hZmIqV6ZCmja5DAkt46
0L1bO3MVCBbnd5iimyYLayu4bPl8c5waXi6wI6cmd9TSWh1TQJ0aEpZTBXpNgTezVzjXEn1oycYL
b3WkSJghKQ3VbxywxS0dGYxtSQHcipkROVTkqZ84tMZ3UpQh2YkGUGVXugZ3W0cL5XoDcbGSZoIC
NRwrekss9GkRd021IpaSoTcjDY2o0kJzHf2dx4DLwPvIJPXSHKqWIasDrXWTX1brViyo870T1/tJ
v02zqyTJA8ceN77r/F5ZPgt1Csi02KD/Ckug2miKl+ncjCRD3WvtVZ1AgXtW/LIywvjv4baKoSno
fAHeP9rHAdx0Ov8DUXSuGZMV9eDbNgcGWdYlb5lNYZZ9m4A0vmf8ttKvSDbdWMpW2Hp+t6HvNRwD
cjRY/7NEcM9LFGOcwYo6LeBQ1TTjb0N2yPpv+fA7bx6tlxHq3OWY7eaFdPYKjNg0bnD1l3tNOPQn
nyCEZDJI32xMuRWZtadIoUpfgHJFmvbW7m4ySJJfPl/nt+zpgIWDrdnKXErSbEV4aJvoSInuUFY9
AbViV1upgZWYCbYgfoA/izybSDfjZTeTrtCtaCRgcNYvBEU+80aZgRrXq+4KeZAMEA/Lz+Nb2j9c
Hufqwh7ZFmYVbYQyiOFqVuRYu7R+qOLHJD/wDefxdUKFtQOGRMMxgWQyaOSC8wBYwijbXMsedUnG
DmnyWE/9xIoHiC6UbdYgTFBQsu4aDeiRtIM88G3TKuNrWid142agXcf7UW7THw1647xKjoMGNijn
lHdZMUI6YqgmtEVy8J8Tv5RzMECGlJTxvqOZbHv1nM82+nIANewPCbc+wINOaw/iwFXhpaPCnm2D
F991Mkk/qnnJO+AUzNYu0wpEBwafLfMa6iQId3S9RkJSSYE+9KRSX35pJ+Uep13+o5tbtEGCvAi0
UbUYHZlyBsiTSej4yuU+5n6ZmgM4oZpSeGWmgRdUdY1VehStjb9n1tjj7WdU0kMB9TBIkqEUa3hT
Gk/2w8jwSviAIrqGTcBH5EqANZ9+soK3pTsWsVHezfB1r33b59CsB0HkQJU8b7yaxYUPoTMONcPe
zkfocXXSYZa1BH2qkMtrfRNzQ31uzPynaZK28NpiQJmnV9XK2UmzoSc/CqeGx5F7o2rCtNIh5zkV
1aA9T2jCeJhiYOE2qgorJ89G0INWQou+JnJKp44ON1BL1CJLHyEY/JAhXZnQH5I1/r687xfnLOxI
1Cvw+9H0xgRyV3h6FUYBVaXEyR4lw3gFeevO5qm54UNWzhbKZgDWmCCq42gvPz++MjVlSPRRQpar
yLyB3BT82nZGnw1Pl8eyageW0KcK2hKgVp7akUD+gsprTh+7DKm2hIR2eqPHgL6nG0sjuGBAwHB+
j7r2Cc4iz818AqwWTeWtz0IdPDsfvPnFGqHLi6QvYBDeXw3sP/aWVifLvYeb53RgUzsiEata6LZM
n6Hggpvu2gZquLejy3aELffHDi4XZLABJYFI4qmdJG3jxJ7QT1PSP4lk+6AluZ0qBf/CCtimUD5H
MRPtowUrOuXd0JVoONlCCrL/SDIrTOaPy0aEoOTPUI6MLEM92nNTUzRNP9f0gOPtTc2nXKFH2sMM
ZVHO/MumhCN0ZkrY3hJAFGM7YjwoD/r2oUcDkssGhBj3zICwLCXSFb2cVfRgcu1VIbJbmH0wMv0K
cFiPyPqVHY9Bmm02PhXO05ld4TzFY+WMSYmBJW38u7Ooa6Tj7xmCGXCdW1L4Yvbzj7GlvQpwRZC7
Fvc4k6HZmtgwNnSBTiJ59GTzoSxCe7gvkx82XpX2fGtZxK3N20T+noCSXaER95j/ZQns7EMEj2jU
jsp1jg+pU0CN1GfVpG497y4v6eqeWTR2TcsAUO0Lc3q0PR1aVzwZsD2VJPGtgrgkNzd2zerqHZkQ
Vm9CLxpTGrBrkpbcAQ7nW6wNiaX/LtCu8PJoVv3GkallAx+NJm4qnQ/LaNL2U66RESAfmw+9dRvI
EQIDCSSGCKY3al3hMu/ogcmlZ0sfzEZThi11/i0jwtrnTlfUPc7bwZ4jCQ2b5eF2mKyN2Vp1TQBd
/e9IhNuDA3Kog/VPD2oBrjBaO0hPSoU+BFD4qpK3f7MyXxqvQFygQ9rpyqjyMCVoQ4hZU/BOZM+1
pbtsKw+xOmt4+aEfJQDISC6eGgEFmQ9k6SBstfGSRuLD3h6rOOyAP9rY1Fumlp8f7TRe5YoSV5i7
uHwp+8LnTTTRrWLx6uGEjjsAqohX0Mzx1Mi0qEHEGqeHllnPfLY/pDbe2ANiYeuPl3G+5GEVkKa+
2EdHAyksYuoF5HQOSH33UMdD8kgvbkqkmZKuD9Oie+hwTNUhu5Vq6jVDYJZJGrQp8amWHLgZbySs
Vyf26HuENVQVOsTEHJcxoxsOhzrLR01fLm/GFY+0NExDygpwfaTzhHuMlQPG2WOflH2PZ4yd7Uy1
rnySW5PL5S16vvicXKb4xJzgAGsVGsrJiGUEDwZiJXAX/Kcyy8+2zF9LhrYb+RW1rqRWgzhBEZR1
6adbEh8rgSKesYC7geiEXsuiIpo0xrpZTgNCnYy5covGQlIPPNccEJU+ZGNExr+/V04MCstITSJP
DpvpoQM0yB0btITV49LesLLiwU6sCAekxYNQL3UMa6o+8RCsQTbdcTNxaxpc3jFitu3PGh5NoOC/
EGf0WVdhDaf+kZhRnXK/124hKmE8UJwVvXJjdtuhVVm/lfj4P0yjvIZq/gJm1E69gC7ntkwBdT2k
5jeK2zmpQ6TdZLqjShrYxuQZFXIu0+NoqneIADfeTCvnEVMM2o6KbIiDvvOn1pFCkqcSIqeHeSh8
2uHhDTWg/PHy9K4ElijAWAaKexY6Dohy/3adQxTH7rND+gnEL4ti/SZH58Z8PiCXjCjz47K5r0zg
0WPzz2r+Y08XBtW0VcJkNM0+kCJEFYUc6J4gj+f3/F5m1M0JCvfvrfo0lTnaVwaJ/sHa34pxH+de
afgJd+sxUO6lnaJsPOg2v0y4+NH4T+mogZkwgalQXe0t3uEqS/fk4HyrnxKkAnZ2pJBAglxq44GF
hhy3LD8sbN899FXenKvLU7VyBUGCGBsfbaFkCBIJ3zNaWYcs44QXpv45mu+VvbEUqydYxx80fQIT
QwQiS1mPzUfk7KCPyg3hL+ngqsRPjE/bUTeSXqIK+59VR8HRQnMLJAlFcdNaTZROTfFaVhSXSq+8
8BX9Re0g4gVQpFY8qZoCkql1QEYR6h1hOd4TI2xY70sI/03zfdxI9a1/EF630B5CgQeiT6dnK8WH
ktHBB/XytTNAsc2nd+BohIn63pePeX7TWI472H5Z71L9WfXr/n3W9yTPgGbcgsGtLvTSvxArgS5q
YmNJC+yweUrn7LB0bjWMNyfduHRXz/iRAeEWnCHJANA5dlLcvoD6suMN6pb2tdH8Yrr9NmovENH9
N77ryOTySUexjZJhH9QDTJb5s55eJxlymbnmXz4hItziz7ZaepGjvRhEGMRcKnxmpWSFDSt1VgU5
qs4BRZ4rVGWCu9bpuhBdWiGgK4/UT3Up3g1KOmxchKuTi5o6SDeof5wBFwqTN5wQCQ60/qG9YhcF
eLeWMgVFYvZsK7o85NVoAucIqWMTPXhFHOoga3FSoMXqYdKNe3grf0S2t+V7Yyiv6cMoo0n1ZYOr
m/PIoHBQYrkiTBuRDxq622TGAwKNnC9bWJ1A6HEuQAnThuL66Vahaa0Y1E4pYEYUAs4/it5TWq/8
adIgLmsPScl/ZdAAQwrJNBMn/dRgVkNoB5ia7GAZBH5cP2TjHOhZHiQFOjUbvi4HRN8SwxYLtX/2
Kp5HAOpgoLqIOWk6wOWyhNAD6XgOHQ4INaCtuen3ah7vin50XLT7mn0pBwDKcCCeYk3scXKSdGO/
rkUVClDMQPhC1eCssadWOl1Ke3xH4S6yYJ76enk5Rfzr10CPDSwfcHT0E03iygimCWRwNL/4kQR8
p3wv9lZIfnWyu3uqvGwOpoOxI4/gT0DMOqB32RVABO39llLtqoM4/hYhdgSloc0zgm9ZmlHvlEoO
FO1zMHhYsIj170p8IPmGs10NGo9tLvfu0fjHeZDKWMEE3065W3+/nZk/zUGZ+hzvObgF9OH7Syru
f6bcXJ7eyCUBpHJqksdOp49yjpwFtVzSfKrm2+VFFZXVziwIh7RikmbSZSJBWg/Hq97vqKcctDRM
r9M91H33beym2wo7a94H+JX/DAxgt9OBdZPcM7ulSMQNbqaXP1QejDdyP7yV1XA1dku3hGR8Scrn
BJqeswyRPXPD4a4v50L60RYUMR7qp5+go/iWFUhjHMyu/qBDWbvWpIR5VnlSN97nVr5LIISL0ruU
7NtEvVZLdb8x+UukJ8bMi9YJGDqYClA7Tz9hyvKxTlrk/iWFvIC0hU418I2z5BWmulcZiC0qEBcl
8/pMCkf93/jLY/PC7soHGRNg4wpADcnT49prDPQl+K0Q3ZM1T2a+Zv0lsOvPdjsasbDdlCwzmrFe
LtX+B2jVAFJT3OJbmvvLbzmbVzjkL9gC1F0ET5WWXSVPSgy0/Zy7nTwAHx4w/l1L3uXqUBhNqOls
I8ey6pGA3EAvOaiyIKxddvyRd6DUoQZpZXgkgDNa7Xs3Qv4x+54WsT+Xs4enbMyhIjzwjWzT2kkC
o0SH6ocNfQDRrkUGtZksC6lgarr2iKh267m6+FJxNvVF9Af9pJYalXBQBq5MLZXghGrnVpOgP5S+
9GPjjsnn5eOw7PZLdoR3UUHUjkgJkvOlPvp5F6eelkP0z1B7XCu4YfGeoHwjZFgLu47Hpp6uWjfX
TLZr5FBnGtrNy/jbrt57X120hIctCbW1lUJ4gCIpePhIGwnzmLBCAyOPwdVWn1LcuKbxd2oqX4cL
7x78XVTsUfQ9HYwzgoJgzUijz9+y9lYa0Qqg28LoiEClP0Yc8IdsOE0QJgWnkcllkjg5khdd2qn7
FIQpf0qrzgctXfJaSVP2E0+gd1ymjqcNee9bHBhEZjQG+Nysfs8HCjyX7VdJHHvE4ku0NLFgrJjt
xa1UeE6eaBtnZC00QlCEmBBfvQj2nE4M7TWSpbKE0KgbPdpe2bZrDluV8FUjIDWj8IMzgrr+qRHJ
MQAcoE1+gBp2XeCp+653D5dPyNoOwoWFM4gGi+CPCyck7WPdBoMnP4Ap4irDZ1ltAajXzgNe8fAk
YKZjiwo30ti2tU5kDAK5Ik/C26OAqndr3sJd9ypqZXzDba5O2pE9YTehk5oz2kgJHRI1YoUeDhX3
NnPTa4NC5I+ti7IM8LLCwSPGYJSq1YKrqZruROFSlDkw5DFwoAbSVxkETrb6JK2t1LFJYaWMQWor
NCDOD3XyA3lqX7b/Vofz6yAemxA2tSPnRsdinh/6Bpw3aF+pXioTfuM0TbIr8bJD/4Vu3tWyVV1L
aY3ki4btUpBciZrOkbfaT22NWHhP5nMu9ZaBERO89qgN9M0WgmHtVodWGeQ2gBYGHlG41Q2bg5hZ
dfmhqyJcP7GvZLeQYTyA9h5v6CutbUuEhOjvAKECqK0Jz4vOBLW4GOr8YAw3KsDJPajF0vPlw7x2
rVroPovaAYQez7p4U2IwFivL+lWON5QcELCrXnH8zTO2Om+4dJbeqChWiN6vZ1o9DSWQTDgi3jzO
O11+z4x3UhrXMYFc1GQFZJMCuhpe45oAmhJxA7o4LfvlKB6ChpQk1YqVH9QW0CpuRFXJgWLVryvt
iQ9zoE2vhUU9K0OdlHA/diBJfnmC1+IJwPqBd8HzCfhlwSHjGhpA742XcRPgDHEM0YekzLxutK8n
qwyk9i+Zl8uRXDS5oCiFngBgLQjebNZ5ValjgYqsNAN2f2NBd0O/n2bqmfk7pC3+enyLkMgio4+1
BQnydIbjsm8Iz7GuRD2o9LUcf7EfdXU3b5X2VuYRbb6g+Qna60I5EEZFS2qhDGwCMlkCcgUmo3E/
te2z0c8uFFt/XB7UWjplkbiBpucXFFpsck2d1LaGxVprFao7D9AuqVsI3VCWQYmGOk+5UwzXPLc6
rwJ/0ZOJjo7bOftLpsvXWuJ4QpwGJCmEOcKom1phstIXxUFijTfUv+betxGN9ltK9iun04QAFmo1
i4gQqkKnq9ihq3g5jnVxYDqSnLwDrv6qudIcD9hYXf8o6VY4v7qc/xgU3728asuGKIvBxk+rABX2
+VXurpWt1mprqXgTuwYuTgFeD1vhdGQ46+gFHWMG22wPdqeKLuKx7nfEs1U3f0yQanidd+OnmbqG
t0er4K1awIqDPbEvXJB1lhZjiq5VB/QFcjX5m1SnvuJA2zWbNzzNSoCBBCeCbpRAQAz7mokjX6cl
CrfKAZjUKg4kOQtppoIqYJKQV86+hBYmctbq1kFZLlThuWTiEgR9CaEaKCKCg0X7XdCA4644WArP
7sZWflNiE+AJJyaOy/Oq9uwapJE4t427PpnrnWqP5fNISwIkMp8DtJvC4/vy6V25N9EUCYyBhZeE
+qKw5DqPS9WOaXEok6GAulDeeymBQ7IGdQvOs7aNEaR+OT9AOUSUFaMQ3iKZkx+s+cNk0/UgQw8c
j7ndIG0BU9bwa7hDoNgACgyCAlGPola0VBnSsjgojPG7gVhxEIMuCuwhSQJDVVIInIK2nQIR4E0K
B+YDt0Qw8r4Ocs7aQOHlACiEzG/GuRxDuW2qjYlfnY2FYekAfL700z09a51WFvI0sQLV16ra0ep/
SLuuHbl1bPtFApTDq1LlDtVuh34RbB83Fakcv/4u9sw9rmIJRdiDGeA8GOhdpMhNcu8VKm1j0NgJ
s9LMwUfXkyc9iuju/tde22AAejJgH9j+NyWPtku0pQMa87hY/QOxtKd5/trAwtWVIYZ7P9TK7ZJZ
icAKWftg63F3PyUHZB0cguJYNXvDfM5L0RZeGYsFMU3GRPuQr2P/frGFQf2wu4XgE1fGeUjOUuSO
Cqhz+vb+OFa+0wc/FeJ1rCnPIyG7hKCQosz4TjHOU/shB2fPAM1tVmEcNP28H2xl0iARjFsdc9EE
4ZvbjQotHGLGCnYjfUy7U0FFgkZrATTkO6abgl4rj0CbWgoT1RSjaaFXHmSaAoJW21mb+8NY+zQg
KTOtMLx50WW5/jSZCVX8IUKUNyDpnAJio26u+/djrH2Xyxjc5zdplZB6YiMBWohJbAcF9VrgAP7Q
5phdKxjj+t/BcBt1xjKGiD4C9WgZaNPiKdMrCpiC7SIaDnd5kdthLqISUaR+M1X7BiYe9m4pvaT8
M37YzXC420ukmrU06gg0zptF9rT36m2cfVO0O1cXGqAsYKkrJsoS7N8vdic4jxCip3ZxdHR06hs8
EgN00URCwWsLjenta9B5AmqPJ/m34NmUaNeXR7mNvjvRUxRbsCSzt9BsESzplXMSsBxUU/FMAGPo
g+F7MZ5OaxKtXnR8n6q2Do3etq4V68U20YkW3F/ZK4MCAgEhGOofdSnuXV439hRTySmOtpT7c/1a
Fe9am0K0VvAaWXvwodmrwtgYpl7MFPH6GxkFraysUosjqzueJf1zb/5oliM1ZHeUDra3aN7YPUmd
YOeuFd7BEdeQvEEkxhi5LBdPEbtdaMVRLjuY8cFCbjg7dDyM0NMwJ3KKKsWz5ZMFK8o/n1nguwFe
R/oDFV69HjDpnQgtLCxK9sLtdM0l5bdpcmX19S/iwL/WgAAwJIj491clNeZUK/iCpIbl4OSW7b5v
TlSEx1tbkx9cbJBQkKP4o4m0gGZXfUKPufpejydnelNEuuLrIYBxgKkGihG89mO/4L4qWwU9TtIb
td5i4MLG/Pn+bK2kChteITjwmD4BjqbrrxIXkx2nJgTnMQwDbcS2+JvPcRGAy+BlJU+NCWeGY+Oc
gPBelsytm5OwG7K2b1kHC3sKIBQoj1yPoyJKBQpdRY+1cgJmV7N8vNAiUSJai4IaAkTWNOAGbtzx
qDwPjamk9KgMh8pOXD37MZCvSfn1/kdZDYMyL2rwqCoDK3Y9GGlW4Zba9/QI9PCmCFqQ82q184TG
DryeNzuPII//b6CPZHGRWGcryxqpHLDCegfym12AgGGeJc+4NLbDgb17khFWfMYn0MiScCHm0W6d
/TJBmeSX7Hz642EDzvNxPQaOCRex62FDBqqauxidM0rf9OFbZJ4l8ykx/vwwuYrCHfak6sdSATnu
mDvj3gmMbHaXSiTUu5Zmmbe3ruBkxKrkKYtglqmJpaN7BcRFCYO5cYO5rGXZi3J4McEC1HRVTeRd
vpIwmES4zTIfUFEf2h0XnzMtKqVOVYCRE3kTM5as9KR0goNrZW2C4A4qKK5ZJppmLKFcxEC71rJo
P4Pipc/+MBJvLsswA+EqgnzH/fXAljn3ZL8KxYZ7EcppAE+vbYSa5ZOZDock73CZ2aHmBartr7il
W6IE90OyJXYvJBv9RchIo3I7dcD+29NrDdr+AbYCbmssvjJXgkunaHTcao+bRVZBYkWf2Aiiz3Nd
PqXmgfZvjflUZ98ipxLM5lqpEIKc4FkwdygYcXAHMDZF1MwQcDwuLTQaVLeRYneu6mDRNX+OY1dP
YErtqRYeDEVt/3mL4Co4d6+CokyhqBW+pUrfRxXGD9qzKXQZYSPgv97lCLm1aXWxEds2GyHqZ6lv
fpcUz4LhouxC7NSR3Vlyab6pDZHfI/u79+JyCxWPZDKPFINTIDI3VL1PzFowfywr3QvBLcy5WyIi
R8BLtLE3bgBANL3Wb3eiBr9oJNyihMUJcGJEyY7jPhSJY6z/bTCr8QKGiQHfYACDsi0jB7OEGq16
FB0ea2cZVti/f573Qypbc1Ai1mnPd/Orvil+FXvHy1+AYHlsgn0peXPg7DqYBN/PGIJROdzFA87c
bTXqqCRKXdM+tAQ+H5EiWbv7UVbPk8vRcZu3cNocdhsYHXDibudPbu6Wnu7mgcj7YC0tMfwu8/FD
LY4nPktU7hSSGaiMntDwkQ6xBAiAj/Y/qi+CqROF4k5itGk0SDci1KiWruaMHoltX2lQdla/tt0u
688U+kb3J1IUk/37RYKX5BneBjViluhlN2MIUJvbpGE7w6jMOfTyL0fa3Y+4ukB+T+jNQ0GNJSRl
HaNUNlm3AVH3/t9fK7cCBo2LBh4isOLjHzxw6mgjGoGdY2meczxXh2wvBdaPctO6P7Xa7c7wPQwT
/37UtavGZVBuHm06Sv1gIWjjk+AssgFdO4Yh7wOhMegXmOBBX38lNcHLWdIdgA3Vbwp8RmV5axav
ePzkqQAjsnaduYzErcHIihUlToF1sWq/TCb3R43cqhfh/dlaXXUX4+FmCw+sAUdDxA6myRvHypuM
w9IeSPaqUgW8LYazEBW1btcd02DE/R7vO7xFDW5kVCWJLRlAv7QAPISKMkIaSxYtg5VLBYuC2qwM
h5FbX3RzzutJy/Mc7TGYeuVSmA5erRkbdVDclvyce7Bgp+QwfI4Mwb66/XKIjDL6RzEVEHZuTnG/
NnubAnszKI4bwk/A01JfZAkuCPIB77pIF2ZbJbhPA9mgq6cRCqt4urbaa6QLcD0rHNirwfDNv3xK
5HxRAezJa3lbkq9pX+FxmQUZYKVN90WtXxVUTZzpCMPKYjNQC/gHBVpWUiWgf62uGlT00JOXwbW6
4cFJjWbCxyk/msWDhuajsbze3wqCADzxTSucpqrzEjgOq3Yj+paKeJ8rRyXmkomDMIgna4tfJ4/M
1vqisTCXaqxvs9YIq/aJyqeBPqVz70KMJ59kl8wibb7bGxrCMtw5yu5M+ovbb7PhsBvIhLB5gCdY
848K5Z6kCDrZ9oXYxdVZhJEFg4yw7cfdOiZoI2XDxILFlmtJT3hMCw7K2wSP4bDmC4hqeFJ+OEVd
rPw0MtR4iREhi03coGe3Bw+yLEXekqIwbKAXYVBAA8yThSkAsWKCCS09zUb/V4NhyFUbdiooQV5H
SRvwo/toQQ+pgBTc+Aw6pUQEtf0VkjW8OLHkoMKHeh24slyQHG1PXYbHQfGgFy5ID06LZ+ND2m90
9c1oNY9E8FyaM+iTEEDVBftqNYVchudmEvKHShIV2Fj27OGN/lCYLyp8V1HLlXLFLQZfgghi0b/Z
qRF0ar21SijESeCbQPFpc3+P3x7fzJUUFXtUsCBNx/vf2W1pR4WOHahv6uYnSRrQyX+lYJaLJ52B
Ea/fRdehuF03kdyQ0hqjThu6ieowJg9zkoXlOHtF4pcw71BGj/68P7613Xc5Pi7DVJHZDfNc5Kww
a+mv5SA6u9kfuB0VRKKAp4M4xg2appFLWV6ADpRlfEErqJMzIa9E35qb6VWSBLtjLXNpMLCCyRJo
Z6A/Xy/cfJErqs+IlpAhDpUK6hvRLM0I3GY7s7dyd+hB0IcDk39/HgWBeWyN1WjUsAkCF6zfsSWj
nys/J2NjZC8xUKD3g61+tN+j5FOm3ahVamYIBtFWuzhFs+Dvr10VLmaRh5OnOYCkbcHuI6XtGvor
MQhUoqmrUMFlcj3RMCMjVupj1grX38uCeo0lwzXpOKOKOHbvBekeqvjU/iylvQo/e22jalEgQ9Bu
0PamCKu7+tFgkQMdB1TCUTW6js5Qe0XfI2Nr4LKSHYopyhlWwF49/rr/wVazyEUgbphDKulVZgDx
2Uy/Bt0zjykN2t7NQUH/3wJxOSQt5qlfOowo/RbDMcmd/QQkFMEzbe2gAxgDZVM0MiHIzJbnxUGn
1lZaaRVGMxVvoLEn7YnG7/fHsboC0bRkkHocQLxMg13GUwU7Idz4A8ktPMUTXXFWv8hFAG4MA8Ay
2aQiQLVTfHh6erDWFNw/P+gxN6nvIgZ3VEuylU+lhhjl3nRfdTfbA6i9f3KCavsLMv9e5EJLN2i8
fyhet55ne1+1sA7e9a0k+CWrH+zih3DrXF7SPNVm/BDN2KXdgzyGcv1y/4N9vFHuDZZb4pC+atK2
RIzmCNvg9lAfsu/xT+29ndwpgGJtOHhG41Zn6cXe1n4vkCPgfb2xFnF4XgyRW/hM/7JQFoTvAyvE
uvcWt9hDlKCAfvBBdyXX8soQiDnipp+roHETbIzGVx6TUNnQ78tn9UfxQwmUnYp/uT8zq0kGEBwm
AwAIA68F0BeZlvaShmT9XfMNQB6PytaEeuH2fwvDTYCZykQlNcJk+b6IT9r43kAqhm61+h+gav8m
A1yMiTtml6mxl4gBy42JuNAhhyCpN2qC9szqqoVfErwaoQ8OLZPrNKNHTi7ZPYJY8Stoe64pfW4b
kVfaCngBC+ciCrdulQK07VQFWt3Ct0l6v4+2mn4cjW+D9YbWa93ZHmTxMsBWIbB6/5OtJjkoW8Lq
AQBrSA1cD1CDkWkCV0JcVpR+2pBF093ZbhRfKZqaurWtiQDAK5xfDBYteLyGP85bLuvpNulgBm/j
ba4vfl+DSeTmftb7hnYaq97F7dNrcNk3njOC5k0GFIUuWDmru+HiF3A5UYFIGrRm8QtkbzS+NDBR
Tukm3wO8YaWiy+D6/P4eLbeAHDMe8ZKIkJIWaJTEv6bsRYqgAZJ+vv8d1664EPpQmKgPw4Pwu8Ey
gO3r0uJofI3rXWn5rfWFJvOTQR5VWMSrtcgkZIWQDzV2nIqsTAXvB95aY1IN6CTlMQAoTqPv2xF6
u53WpUECcyHIiWUF9KHMJcQTP9n1cxkHIO9JW6dr+8cxqzSPOUbsxy6SPpVO9J1aRY92OSrWBpyc
PApeqUsh7BAMRQ9+Ee3tfRY3OjBKk3OylcQ5AMZKdvcnce1jwfUBckUANcMtjaNq5bAKaQEhzY+S
3YaoxsLUKfE6OQsa+8+VTDB78Kn64Pjglate7zt4ao+ZCbXXo4HDSW0CQmtXksP741mt3TBkJGP5
QMafF8FgpMCojZFYpp/9G7j15QYNygk3TGjKtoJUuTp5v2PxulJll+pJpmJXoTBP671R7g1lJxui
0t7aCxW6QriT4T0H0jq30GV9MS3CcPULUSNvGWfiV/bwTadL4jnl+D3N+jxUmtzT9QKClMMcCOaU
ZUT+knHxA27GWQ0deCFAmVc+yjjgv3xSPefL8IMMrjT6w99UdCBtBO9YOJsBJ8AlKxXujyWB4/qx
yLdAoM6h4YhGtDqlwFBDjwW0WrTFrtdioptVW48SclTjQ9FtgQlgmOunWHu2v2TUHb7dn8G1ay+D
bP9/OO60S6c8AZ4bKRFN+n+a/FWJhg1Rq8AsUr/rBJcythxuvhZWPjpvJky2eJGDCU5QjQP7CsjA
wCg2lH7m7fSQ2jvDTh+BUv0ywUrgL4bH7ESwPhlkmEsic2TVQxsPxTErOp/UB7MHvQwUEHT/4kxw
krGPfzM6AI5ANYI8x43qe9Nn6qxkwMCXdRPWUhXIpbMvK9GZvfrFLsJwC8RaUJUq0p6FAUOojDcD
dE6ALPLVaNkncHUXvCBX2yAMscRIgxZrWV2vSDmOoPVpgSWklp+nbptCwLKhzVaH3aghew0tN2he
xfXXrtUFodfuBpeR+e2Wx2ihmmVxHIgPnXcfdnsGmTZdK+3xYTxnfL6/Wta+IPTYVHSHcSGC49D1
SJVcStVaB3VCaZ+pmXg0OcGYTrBM1r7fZRBuOs0JlhdWhGWSW9u4VNw0Lf2x95xs0xciTN/qgHB8
wrwPzFVA+7gBmU2p97EBxK9Z6N6gzNRbJMhfwvFENKzVUHDbYhxPjICXf7OWVrH6YcSy1AbzkCrL
7JeyvVMB2BfsabbA+X0GGgNjIOIlgEbt9aBKbTaXuYqA8rUrWOdNfh9/liFBllXBny8HLHqMBWsB
WYtbDhXN4x7MpuI4Z/sSgrpwov+boVxE4NZC19POnjUApeP2VGbB0HhFtKOi6v3aNrocB/t0F+WZ
NJMHSENiHIkRSgsMEIazrLv1qx3RwO6HT/dnbfXzXIyJ/ftFtBiK8L3FAO14Ck7BkmggSvaWN1VW
HOoWHlT3w60MDusAhr0KyL1w3ODCmelowJYGZ0obT+687EfzB0Qu1W5P64ciEySIlbGh6A/85n98
cHgRJqfsy2rsWUKqt3N7BB88NiNvsP984aGTg9Mf+MqPbHQ9hRnoD4QCVXaUwYY2bK/u94Yk2rAr
eegqCDdxaC5MhsbYABkN+sabhxOktmkNyRVBFl8LhD4bTJyZfB+yw/VotNlYZifDfkXnMCZ6IE1v
ppS7vfkGtLFgNax9IIBsAfhGcw+AaW6pq+pcSGkkgYSibKIsSMs9BB4Xke2fKAo3dVZlZEq7IEqh
7A0KWSFXrZ9T0WVzBfwC/iiUK4H0R50ID/TrieulGlopTUaPhYqmrvbJtlGx6nWc+lZ5dFr9qLXv
EgBnMnrZRLffM1nfxJsILY1YOWhU1ARYq4xASwZ4C4gLMdEF7pnU0bmjOgiM6EcF8RS7tg0YqdSc
lJK4MXnSc09z/H74ShwK+1Ll1/2N/iEnw+V9hAcuFzhgGJYaXLLUpW6eSAtAN80S+IDvx3FXS4cm
ltDyG55x6oSknVGfab1m6mXPoK+jXMM94DSZEFU4GNKvyAr7bDP2DxSY3hFGOtoviqKGpB4SdVN0
sC8XnPUrEjmQc2BgAzAjZWCKuSlrClnq46UFdB9+Rgl6JybZ5o7ugeATe9Y/heFWZA4kZfEsaXDx
qwbZLZOHbDwpU+q2sOXBc/VxbEUvXjZXN3Opaujng5YNqShuacmTOeDNC5C2pJYkmHBJ3lR63Qna
xis735ZRrweVXWNED/bvF0cBmfQmdqoEgLR8L0PYWPuO95JjPYla4Cv8cuD8UThj7ximv80F6pWo
1Y0GagvOSzzuh/inRb9RCOOUWurlst+My2FqyaPzPW1+wTcOztcvvdq4OPssOduCmi747isJgjVC
QEkGeAi0Lu73jFgKFqDkTI8/87q8f+8XdbOk1nmsRGl8LRQUHpkVLdhjmITrOR6iZIlq5mVQJJlv
xzvVSN1ySj2HilAT65HwsAFhB5/0RrRKXxJbrwD7/9o5m7F+qMyvswj4tNY1gGLn7yDc5Q4tXImO
fQ2Yv2rDAczxpPyHZFPPIMYDXJHaTWqgmjAPoa11L3HU+jF8r7QhJKgH43MCCSYduz8H0sF7lLFa
0dpitBXuc6aSbcL0F4DApfmqRGEy7s3q2ySir63syaso3J6kcmV04AiCErCptoIFyX4ht99hdAks
Deh4KDTxFHlDGdqliwCx7do9iKDF3nAOjX14v5+i2enKR4F6BajnOCPQbuc+3gx5JfT2IUCHPqC9
VC6wXG50/osYOA4dNHdsIK25S7nZAOkPvxrUyNVPxnIsCFjAIjrB2kpn7NL/j8GdNLOcF1HdIAaK
uwBM6l6ahdjrUL90/PujWfvmWFa4vQLRBVwVt7KQKIbKjAEGTcoHPYH+OBFJ767cj+3LCNyqihzg
94sCEeZlK08AVDkhVKBAGwAxwjAEw1mdONCy4XQBUit4NNfJCN7YmLgBMKHkbCTBrKOYuo8Fl+O1
pQyVAfx9Vu2GwO91DKB6GnWOEEP5atk/YMbYv9YEjE/BrXV13i7CcKVNi+LpafUMafcmAe0JC0io
wcufZOvcim4JK2Ux3BFgfMRwN8B8csutVCmxF9jyQki7fbT09sUh8kNuov9ip+YnRZI34O6DwFJM
gv268rmuAnO3ZQnKIHlSIeOoZPJbXUV9v3Uh1erqciNIQGtjxDVWZR4EgHLzlWICh0EiDdA3XXBn
XJSdM/5TPTJ3wVdNbr3cVMP7G2uFMgHti98B+VdHk2ZoIGog3Kmddmz6adn2mQKiRAS7p8xAy6N1
avANlrjYk8ae3aQq4e4GX7RtMsiGZ3cWfAQlhxZpiH/6uZBE20KgfNoJfifbElzOvPqd/JaB6qpm
w5nvaBfaMXZe4zp5SmHzq0WHxHFbNG3Sgvj9NLu28Xw/9trnZzkHKxlorBtfiAyUxEyNcWsy8ATs
lNkdlB+2jL6qKQmStsqy8s0ocdFkCurICw63myJKa6tScUvRWmgL14Gddu5k2D5UUuEle9CKA4EJ
HZqBXmvTTRq7ihXS+idNtl3k+HK1cUyvnFA3hjr53LmpU33VetGWX3vgMHOj//7KG1nObm5JHpU9
iChFMLTfUCpz5/lx0PpQgjouEOBf4nH5SptdOzxoffZ0/3OsZByA2T8sQyE8gLf5dWJTl0qq4wz3
q5xJhj2bEfUkeL8Os0sizQee9X+Mx628vBozaRnxTbrkCHKRq436jji7qivcAV0/6a/CAYYHaXQ0
7z9euxePgUSK7SmzMLnQJnUl+1XSWte0RleC24ekfupJKziMPoDlN4vuQ/GE8fJxoF9PaIUsRo0Z
rjLGiHbvkIGLCHv2WOv2jWT6FXT2NLqd6WuTNtt8lMMksjwb1t/FHO0i5Vwsx0rToIacPnZlWDoh
0ezP9z/52g7UUE/CDQDdCZhqXf9C26wJ7NnBn1GHAcAMCYx+1erCSp0Dc9FmAc9uLQdj6tn0444N
8Ml1tLiyerWET8IxK8tAzzV4eGGzg0ymkae6Ndy2VX8t1NzeH+PKpZB9cyCTmVIjvsN11K6jkGEC
NBiKSZ8ki7rLtLWWr/djrM4j+LqM2AVQPF8pKeUaRPwaF08r/d51JqMyMI3SRGTNsBYHLwBowTGA
CFCC12OJCtL8Rz1WTfeVM7vwlvVoH5pEVMdif4hfupeBuHwpqa1GiYkbaBv3YVGTT5P9DOuSQe82
UxMFWks292dw5VYFMSugpkBSZ8h7bm0A1VIO3QfsN3qdiH6i+kkevMq29oUq0rlbjQX5VbTCobAE
1bLrWSzlcSCdAh6GnegQdx/7oIROaeU8dFmyhWWXSKh4rYPFqg//BuSWYBN1+VyYAFInxT+LFOax
/qrIP2DV4Je9N5HnJdX9CNscMsR/Masmeo9MhwLuJdxjhebO0MLqGIRy6ueurnlz7BeiN8QaZtbB
swtVHJDtIFTKfTtoMBttqgPj2VgO2Q4Sw8O39eJbS6+jr2RLG2pG+YFmNTmYZj0FqT08xwpxXpJa
NU4KRBEEqXdtzxsyiFkQ3oDINV8pbK0hdup8BEi+BbnCebeb54mIrpSrnxV9OlbFwn/AdLteR3Vn
mUOvKYAO6ePDCCfCcrJ8Yyj2sFLGf7uNmjh+K+l7o3/OuiW8/23Xpx0yOox4gWzKs0npolFrGi28
EEgOy7dIHfx6TvJArmK8Gsd68JD6Ok/PaOSn/WSD7DRRrzPxYh36SjrKCzyF7/+m1XkHeA3FJRPF
b/45KRdTmScGA5DBxDpLLXeZ37JeJG+9tn/xZW0FSoPM5Y/bv7ZD274cmdpoW/sLUB+BnFaOGyV9
uqn74qEtnu8Pay0gqltYR0y/FSf59Yd2TKgUDwOIeG1qnorxmyKD83zSl2ZvJpngQs5+PJ95L2Nx
i2pxzGhaGMOqjZkjrBpJAZl1S3Aorq5dGELiDYKHP57L7KS5uA2Vup2PxMGeTZ26CqFUkwZxbEch
xOBg4TqP09aQ+znQJoUGZr44iktp1BxnuzA39yd37ahhXCgYB6DdhO95/Uu0spnNAQTso75UEOAd
gDQkUMQOB5JNXq7FHbwLnE9j0g2CJLF2mOIaCOUrkGAtvEKuA1NSx3oaYaYH7b1Bpd7RT22f+vZf
gJ1R+HIQBkUJ88YColKzdtIjDBBYIVxybD3bokFQ+91MRC/51SGhxGYCYyhDHpLL9/OAQ6CtcLIZ
GnC9TXfKNHj+Zu949wuyz9pOR5UUGCTmS4Wsfz15eqVHY8uYCkVzBjvfTWDvpRbzX+QTODZpkPzF
ykCR+ToKuORQiB3QXC1xSz/hufDaabG1XRwSCcotazOHOyKK2OoHFo/b4moZO8Sw0VlNWTqvXat8
mPKfRvznwHeUb3+H4Xb3vNAhyW1oO6J1qybvZDRcR9RuXx0KK/+j6wOHAZ5yBIR/1n0AF53mOY4q
H3p7Fgzl4uL7/Y27ugR+x+Hfi+jS0camOP6StmEO1jFcP6pMkB3W0iGe7OjfMv1zg5enQ2KqMhwk
SIeKBo2kwo+w2O6PY32+fodg/36RCsdZolJHgb6sog2NbF9Xn8AglP8CPY6Hwe8w3Fq2cf9r1AYj
yQGxUF57Z9dEv+6PRDRZXCqdmqYvCahkRyW2XamuPSJbgqS5/tF/j4Lb9xEgKZJeM01sxYKIYxP7
NlhmEIz/mwTj4HKDI9cE15E39wDs3CFWhEC9noWa+l3LQIyx3+9P2Nqnx80cwmaQcgTdik3oxacv
zZiSbAQWCtvRsd5aQ3LB8/GntBMsYzYt/KnO5Mbw+HUAkebTZWJWc7Q4UAY0cTPMn5PhO4j1JSxG
YulLM5FAmf74ygIAOKBQQMzh/zdAhDoDvMMasTmzCdyO+WmxW1cmAPGr2W5svv3pNIKxBrbLh1Yl
EAPcusumGkojFECBlsLh8n0uj9X4RiCSdT/M7U0BWs4oVTBhYQVfi0ueUq4ui9qgQKVukgCLO6gC
xcsFe+j2SyEIrvPgP8C8Rudh33JpFY7TACoyQtjDlH1bLsJmqHDAzdA7Mj2cILBXnrf3h7ZyH2M6
1ZBwhB6rhbIxt68MbZzHIkYNHpq1abIxtHdtjFIXqDZPgvZNpmfulJRetsxHOfrjPY3YKDxiV2Nq
Qde+3gVJLqMKlKNFg8N1V2nQhx4ncEZFe+B2s12H4fKsXiadblfsMYrCd1qEHYr9pnI27fD+XLJE
er3XruNwidY0aoUuYF8f7bEIshq42/E0ap03zZ9GWeQPepsPWTBmc4gFg7sDd+NS6iVNpTHGjYs+
5vmj0naQPzjeHxCX1m3wcdAmQdKAYAuOdV43YpoIVaIqzc5y9yOir0vz+j/9fV42YoAjCxCNZXYG
NvqHI0uuY/YCPgBP9OHHwCNBK2MuwVUpsnPm2qdm8GL8D5bAoTl68g7qJgYTuBbxQnnKw01ULmNE
tZFLmoSRwd43nH9FT/oOnlfH6MsiyIDcMrgJxC0DYkqD2ep5dp5AFoGl9+J2SR9ODlAn978Vl57+
GwgvJXgKM+0I7p4KOTS9g5dBdk5zT/Xs1FVHtylc/UiB7xDE4mUPboJx0zfEgDYusAk7V/Zj8X18
kIiLF3fu+LAU2GNDnehmdv1ekAvX5/L3EPm5TPRZHaU6O/d6ha5xva0K8H+yPtrdn0ruOPkYHZBB
jgpNYuwung0Q1eh8V5FlP+eR+rSgXBtVhttr5n7unrviW6KILAnW9rGKM1lHCUEz0T/m8mya0Cjv
ifOsjS8KjF+g/nl/RKsBMBDkCZA7AUm6DqDKQ2uqZHCeW+eo248L1AbvB1ibMpQSmZ8MaooGTyzr
DTC5GyuKnstO9SJ4pC9oXLZF2OO5Ob3qtSwi+HC5/OMbAbkGtDUoPux8uh4RhGcXTa1jCfbtbjG7
JtTW++RzM36G8fOu6N0JzN3+xSlDe/4sJ24JcZDICY268tJSkCVvlyXL8miS4/uB0fGRay7viuWQ
lXU1Sc9genhaMwUFvEidVNAj4at6GDEqEnBNYM7BJiqL7BNchMml2qojmpLz4cd8Tr8a5n7ZGFNQ
7pKfeuS1FXbc/W96m1E+6CI68CYwjJR5lLmlz1SPjTw5m53uZ8gl9bKhT/l7nCghoWEiUupfScp4
zeMJjKolg9Dz5WJLkqeJZmlyLjUDwvbFRne+OHhq+4bi9Uq+X6z4BAsvwTDXwsJ5CqUuCLoxoU7u
+pFaWlmaPQwVWjRefdNeirBwBiuItGY8p0VNd5YDSWunGuNdltTKq5NR0dXkdg1Z+A1g36FiDCAU
3wGThgKkj3ZJzlUyg8YrWdg+XSntKiOqBZe6250DaCWaXlBzQ78bT4HrdWQN8zgockrP1gtpXQhO
pudWcC+5XTnXIbizSOuNKKcDC6G4NlCwvWuhi0ft52XJDznZgrsQ/OlaRVVDQ8ESRFE4IfEPjYEk
hQ01L3puVN8m7uKAFnokDmujDLqOdq5g0ayN8DIel34g9K9omYF4uu0X8uLGVaAawZLtcTbY+Sf1
fH94Kwfu1fh4SbQor5YkSxAP4qp2991sXKM/xAvQEdW2KL0BWP9k14EUrTW6Fz+DkFqISCd81xoJ
iBVaVJxRJjQ1bIet4YsEVLS5PGRWRM+oekMboJkfBul7RE5K/6koD331s61+wPrCfp+U5w5WM1Xn
9uO3rIblAsTo0NqFikixXxohf3VlReOH4eMjQ4L+KHM/rG/QJ8IJgR9W+BI5mvax+KZ81+Dc6co/
yEsLscmNcRp3bageF1H6WFkJDKTCti4mCAii61lJu1ypLTMtzwrUvDtw1ZH+4WeBS0N2rPOTJdha
3FvpPx/hQzEI1QLAsritRfs+NRtNoudYp5+ys2rjIlS8EmF5jYcpfQQCzwM+yHBlYA5O1+Nq26ab
UzUvz2P3XddH14kOo4+dVQTf3uvAeU+iU25/ao2jlZSwq4KKxv0lf7vcVKRCYAEgj8/w07zm9dxr
cmK2sn6ug+pYPuQ7/dl8VvfpjuzhE/LsvMXn8ZOxiULdbzxnZwoyCv/whvradXxuVRn2NNUFSBBn
arbu0KIlmbhk8OEXiP88WYkKJ+xHZ6awaY0EsT+4QRcv1ZvY3JHUVIROyOH6WfXorgqzfbHpDnQL
jmM4HaZtsiE7M0y35NHYqc/aE6S3Qphxb/KNCHB6eziyWWDdcNYqBoKBW29jLS8wPMYsmMpJr77r
6h7PJkjT7Qxpo5XnzgjHSSQNxMOdPoYPWWH0aAHSR92DO6Jqs6qmOqmNM/x43yuQf/ziRI4wl3iK
3PIx39xfabdfGlcN3CRxxcE9hz3Xr5e6PNtm26uSef6aP5I3ncLK3DUfqxMea0vqy4KL3E22YvAM
lI8gwAA0Ffrj19EyVHkykmfOWXWCftjl0qHWvRkcBJGe2e0WZpFgCwimB7vA8TuoHeoWdd/cOQ/b
4TB8oS/1Sf0WhePR3maP6aYN4iP9pYtADavju4jK7ZtszlG5jRB1jt+jZ2l8R4Pd7TZW3AjKObeH
Ijc+bpcUfUPaqcVMVo0flV/g6Gxsa9Ptz418hByIM39W47fY0LFct/BEzKD6en/l3Lx68NhmjTuw
uA14C/Bv7qiSU2vWpujcG26y1Q6ZR8jmwXy9H4VN2FUy4KKo1wtGyaOqGJcxOhdu+MW7/7dv9zf3
x7mnp92XkizP+OP9w2y41uOn8Snq3cpV8ckEodifuhkHqCCoJzITM55yVOepOkmjFp3lZxlAu59O
SF+ib/IOCz9NvOiL87Q8CULenJYguYBZAPoJw5VB9OR66qJZJnpvKORF2pJDMvjTwXGCaV+EL/1W
/tGc7Ifyi+GLwOZrkwpOMygRALHiXc/jP4yxNpZYj+MXuEXjvdJ6Y+pqjddqbhPUYSs4KVdWIQAt
KH4jYYJ78LFNLu5lcE9y6pEm8Qs99hurcEfNbR8j+DkKSnW3k/l/pH1Zc9y6zu0vUpXm4ZWU1KPH
bjtOXlSOHWueZ/36b8n31omardOss/dLXpzqJYAgCILAwnfsNzc2Y0I8eAsvlaljCGg4CXGMawNy
zp95dxqFhmB4CGdXXd90wV+B9wkUcczHPhzzJVCVeyg/rIPkhJ4Dc6P/qUQS/Ah+CDgNjqEb/NE+
Bw7/w5UKGURmiw2y52M2r5+cpI8M3SE/JrB5opuPdDyq/yvnyAAxBqn2Q+mLPkQLfTIQ7dmoMZFk
e9vqr/wFg8FEbqPcGYmEI+bUzQRuvFwVd3UY/z4gV19GCn4+OOf3NY1s4z7Wt+2bDQ4EzNZDsTSP
mPw6R8xIxDj6zlM8v54A2Tu/+5dEpngre3LMZu/RzydP4Tiqq4ieQZvXcLGfLLGbQJIJtBLmlxDv
MWpdRHvTnfWo8h4z17Dwzog4Fy9xeLpilCnJrVVKtYy1ygmaVQUkWUDfTc2t0BOUpN42jKssILwR
YoHvciWkdlg2oWBQ4qnHs+bJFILooY362gZDIm8KzzUKXAMe5VULWHioZRZL6GvDH/1MPYVNQkXz
wavPt8W4tm8A4J6HYwThGhgrLtdH1cYkiYRWPaGsVmrQmiTQ0Px5G+M6JlQvQZiFSdNJLct+UE9v
8TvsIHwO3ORH9qp/dO/xj9tY1zedbyzQ98xt6AgKGaxMlDE8V5rUU+MO8S/1V9YR3Kkt5SP1HuN4
p4GpJYkPfUp1pLulJ1n2SQWCuZ2lER28jMeENxb52kvNwv/9IGYJewyFisZEUk/lazo6eRGRCERz
ieyKyo4j++xZL4KCWXaUoM5V8HON6OyZF5tNKaYWrRaaejr09M0i/vaX6kyYshHYIR3oz/r8/v41
klNLFM5muHb5l8DzzlwA+6WexU2gqCfzBeUpph29+7uA44mvLzIX0oE1/BJEBN+UYUwyQO6KU7H7
7e3ijbUXdtYGDGjubVVeh8MMGHNsIvmPzCzC3VNXbUXkhB6MZ8UnG9Lsw6NO/MfuXvdsgafH9Z3y
nxVEA/6ljBhza01iBEXGrwpIrlQaOtKTcSfcIZfq3BZxtrv/biyWyJyeFjjspQhe4WSXT7vuVeDk
VlheA7zqL20CF9BLUQxpaOPGg93LT2lJI9kOHsfUbifqE8OpsStTG9y+H9PoYGzTbdHW1IhTADP0
kP/GUztLoF8oQo/n3EA7VUdQgB68Y+N4D7CTTX0YOQccD+s7fl3YfmTlaalrnnoSN8MxssnHo0Yr
Jz/yppuz7e+zQpdCfX/IAqgOwkkVQgOu+lSdXaUhzUH8qT5mh9rGqHqi0OolcCyQ5TyikZGj0Kvr
BoPN2GWHERmjmlrqqQoc/+A9PpJpI/zCFLgvkMIHc+fkbcAVh3IhK2OcJeoEMdgPSsWweld0uq21
qUhs3wZZCYUuNcqYaFpgYm45COqpp9EueyzvfAx0sCsoVKHdS7Bvf9QcJ7ZyGFzIxZxOaJypMq+E
YZqbnBwHh7On5w++2NPanLZF8COiChYjHme1LkxEjZtBGSJVPwUYdSAVP/yEt6vnhb5CQCHxPH8N
/ABszX9oJel8NTROxZv4ZbhRhM0s1GR0E8TgTmwHvBD5yhI0Be8rqMqYa59QpMqIVIW5loaK5J9r
UEWdqxw5wgqbm2aBEblmhSIHjKdVnzsr4DnjKwc5IyPIQ28ZCAkwxPlSmYECMvkpHfyzke9MXHFL
xKw9d+LbfGpdKnRGQU4Y5Je437JxpOf5QRFFkE8rA1cJwXsZEpCbmNFGraedbsR2spEaXiPQmlZR
jofHSJB5q+AwvZRNabKi0RH7nFMtpZN+hwczivGjBERzUvShJBNnP6/ocn6Qxzh3CKpY+vz3hWFW
ihJUoKIGceNGdPy9igsAZy+v6BFBlogee/SdzlOJLxFSYQitsFODc7BT98NxOOi7+qi6kcMtIluV
ZYHE6M5TSkwdVbXgXLnCVtiip3df3lXbmBaOt5Wewp20j/YVryjgOvxBqcFSQMYlxmIUtv0E2H4f
PIZblWaP0tPP6L7cmS5v4td10oUBY2w/C9pJEFC4eY7vz5jdqp4mCl3elVseFz9XLMYjlrLoe7EH
sYStuTFcf+99ao62lxxxG9zxGHSv3C8jFmOGfWoqQZJBrPD+QfqRvaPhc8uxw2sHeblM8ycsLF3v
BgsbVwnO0bE4Nkd972+HrbLxHoSnchdxqHeuYwIIhGcyVNd8z1dmrR4Z/1yP9So8587kynSyE1s7
dAfdjncTVUCfn2PobU/a7StHzOvtpoIAEGRs+kyTCgd2KWabY7aDV8jR9ybwnzU8oyRfxkY9RPRf
IjFrpg4SODo6IDV2t5uI5xbOD8WpDznn7LyOBtCluBSJWbmgz0NvmkVScHW6/9U9frigRr4b3eDZ
/4lXMd5RylMhc7IVYzQJRQO8Ef5KoIbTuq2NdKrEuRaubGYIBsZG8BShDwldupdrFSapWqJdOzoj
p4nXdVu6Nx8kJyDlSX2+vVjfRayXp9klFHMRzMPJSFBxE51LpzombkkT+1fnpgST7p1h2xdkfJQf
zIdyp1Fxa+zG5+HjE61IvI5M3nfos+4XuzBKceaWDb6j3yc7CTujOaK1NiciZmhmru/4m3DXu+1b
vEteo3tro9CGgv1lxzWq68PiQiE6cywFZmkiysSHFHZj16g0psJz8+PjZ0Squ2oTup7jORHvLLx2
cyrmhiEFJiL2mbviL6WPUxkDfXpYVueiuAGEExiGMHnUtMWH8ti872n0VNyVPyTeQGAeLrOD0iQD
rZwFXP9d3UsHWcJjssgxsdmCWAtbysYY81AEoYn69XnXCGQiv3XbO6Uu76CY3dcVChpbkUSU0OXF
vnUIcgiaiEbFltHQjvg4ap/eyItsWboMUPFjmRYgzCFbeFJRtSNAxI269zbivv9+kK/dENUV7cbb
1JtqK+0nB2zsbm7nbr/lpYyuLwwqOgkU5P3AYYaRb4yljFbjK2FSJ2c9G8mgdCTm8SXP68FqconA
2ETSRhEmelfJuTNjDGu+T0HzBYZwISZK96w0XHaPNTyU9YHtRDZEUWefizDTIWprTY3PtfI0tLQR
UGnn+P2zoKA9W3I01B94qbjLW3lTaW6EzuVMbe0crcvFUQ9yUuTubZ+4Zkq4Rcx8Beji09k8SyWn
LbaiDBV7mKuMHOtkp0mCwYhd9X4b6ToVAYPCG/h8OQMbIYzrct/3E7gj9b5Iz+1XfS8dUnr0d+WH
9BLd8VhFVg9LFL+C6MGEq0E/3yVUEUcNmPrL9Dwl0yhjhLpf/FH7NhRoGwj5H6NpMBAhMJrpiDbm
+m2Uh1Gnie/1d7rU5DIq2awIl51aSD5qTW/LDUcVs6is2S2/j1FFqEej75dNeo7zw5CNR8tD09EE
6hMMEJWTzxxnggpSz9EvbeUlGFCF0T/d/oS1rWXpYFlAhTD4EdkyYU0MhT6dkvRcmNreGrqTUKu8
170VDAvRF0p6FLxEXE1PKNK09ZELTs8mBg9uUGLkg5C/szgWvLbYFrpD5/ohOC30Zl8u9twEqWpT
mp0ru7MxSR4RrbnTbRUV6tYer91bnVPWcf0uBtcLhjkVk7ZR2gEyqUvETEpVQZay7FyTEjlQ37Ho
o/NebLbGIy/AXNMheHhAVoXqKByY898XoYJmdGXReDkKwOgjL8e6rrnFjzNyWN5gZGNVZGevbvsH
S6jkN22MqiehaFsazCtLpJm3mciDUcAmi1oKiIy6WIUOOvICm8ZMpQQFyclcCh5Y4FW6baXX7yXg
o0HdBVI2qNFCiT7zhY1njD4IQLqzWNC5xzCowp6W01Pp/2kit0ctlPXcd7tIDk9CYJGyDeyxPvtt
AC7hje/ZiuBYCoocSgw542zi7+qdy02Mb0MmC0/lKETEI9jl0oiTWCa6UPVnodyWvuQW3u8WFHBF
hKk8PfUm0PrUTqyVJDXcUAh3XoeiLfTQpxjskdP0bbDeGuGImpU8cXXNCdJtEny14FgzHzBhyMH/
bqu7CIx/HWrMwWQYDFQH71ReOAKyWiJe9Io3QXVr7a4salv0PjIxd4L78E/abar4tx69WT2pUQ1/
e02ujzBQdalYDfSqoQuA9a1wok2EHvP+nKIUgWR6pztim4iuGoVftQpmj042P7tWiJ3buN+nPaNv
JEQV9B0gJYTcHnNWY/qmHmLYKyoBhx+eNuwG0cXAlzx7HvNnMXxUDBJ6r9bwGgqIlwNSWJJTPCi/
9Z0s7EFjfYoMOzJNGt0PIy18qkkPQY0yzp16UE1X023pbgwNG12YxoiuwvBRBkshKMKKigx3ub7p
QloqL9Yfmced8l3RywqGknDscdAiIQXFBI2ZVveGVwn9WYwD1Pdihq76YKnbWqcGyJSnu7bEENHQ
Np40qh80/6Qbd2U1ECPamPfp3NvPK3RVZpd564sY0x4qdYjHwOvPXYgBi25funH5GFu09huKEXib
UT9izApeRvKjvtODd4yfDkglPGIWQ9q8CZ2NvmDP3MIY78bAmQxbTsHmg2PVllC37G3jBMN8dDo2
B99ugsfbhnIdaKC6XpKRNgTfL8gd2DePGNOEhkke4rNGbG90xgE3V+c0Eu0x4NxlZvdzoScGibk/
xbIRquDwis/g+9Z2gyZJtJrAstKDwZ2z7a5uFjMU2JHQfTJzJbPzDUvP7JJymuJzTMDNgcF1qJGp
RsK7I1+dNzMMJuwiu4z3KTBMXTq12myjBOXXgAHRPEWE1FLZbHin2vcNhVUcXAeWycA7nMHeYOQk
SpVcqvOzrybpB7q94ogUYujFG6nUc43mo4FWnqRRq82UtKCGT1RQV9M+HmPwU5ciCp8EUAEXNMOA
9pFm3giqai8w+s5OG8EINqGeCaWrgmgN0ZwnBAEZ0LcjEUXx5FNZKBYMVEOVO031EZO/i3bCXAox
iHv42sqzkJYK9P49scDk7rZTFigYFiN0v8I8KgUaWCYYvzlWu6Z5ZR4Ljl4nlJezLAeiWmV9aknJ
eXCbXXmv2PUmcEM81kX37+o2GTCXkYN4FYVirZeIzFqDuKibOh+xP9jejnehsk97Gu7g5ia3oYLt
PXNLjFcQAQlifGT2MWCOfUBuxwqDvlAThdvGfeP2tYsC4x4JQLfunCZ7VQ/1Z4B+BkTDHFGvslk4
qUG1iZYGDCABYwkTR0iF6Y1SmKbn2jGIur8LqL5rnPFs38aZjyDGrC9gGI0mRjCmTYuouqXpy8/T
F6+m7DpZxsjBnIG1VQSJXwDA2xiHhhzvFSci9H+vamRgmBNJNLqpKOpZDqckEZyNSe4DlGbQ2+q6
DqQZHOac0cAbXlsplgXlMC5Ecl2fqDsTk0+NfUR4XW5rBwOYEMDXjDvhXOzOBNNdJZpVqMxwdu80
O/lPbZPuFfyDPz5vC3YVI81yLYAYcwuGKRr7IkzPbyWZDhgn6KQux9SunyZmjJnaHnWgSFyxD+6I
lPDQM+bAcB+gtt0xPp6euNnZtR27RJEvz4PILEs0lgEFyQeJuNIWTZ4oMnl5KegX50q6pjRUEaAK
FNcddLozxjBIZpxIoZ+dhYC85QMFCYJPttvbK7NyjCLHhy4XEU+nYLVl5MkrSylVpcV9ini/lIds
1xGx2dCa9/Sx5nCWOLNeF/e2FgGwIGTAeZs8Yt0R/9wkZH8yeb3ga0pb4jAmnSfKoFghcLwnmdZU
f8CzisMxtatoEJa2xGCsWS2Dti30JjsfPI2gtetzyDh3qdWduYRg/JqAaSKd1dZQV7LDIywVHOGX
Qk+c8unrCy8jyazNxaqIU6NooQRJop2+d6vj3Km4M6pnNSOn4IWXQl07DZZCMQYtSZ1kjTWEQkPC
exwS+sVZmFnx7HGzAGDnLiRIGeqVjvt7s1PtaM/59VXvvPx5JrrF0HoT6TX8vL6ficcdndxXdPs5
UoWUP25vS54BsIlRo9L9rgrK7DxShJ0YkyzQ0sYQNLTLcLODnL3JMqRZg9h1eVfN64JAwJUjEruh
K9gca+NsTTZ1E/X6IFQTjK2xh1MHd1bR0PZ5i8SzAWZz5skw9mMMxZVfkavu/liHHTozNSc+jVv5
IOOC9Xp7qXhiMTFOHwmaX4wAtMPnP+lxv+WJxNk2FuMLci8RPUUEwJtKpa36gZE+u9si8BAYN9AX
pdBOIjameXeY3IHgys3b+5xzhj3MAkwmTGINi9+DoqPcVM4eF3XCOTFXY4C/OxRNdJf+bGwTQTYw
jgiWPNLuWJLxs3f3W5MKu8/bKuM4AxBLXUJVPsapVQo2jR3QyHo6Oi+iSHqi/qgDklFeo8tqoLuU
jDmnW7ALS6IwuzbX1kxUCRfvqZ3sC8pT4VqAswRiDmrMJ5c8v/h2BhrpbJNW7mRr2+qgoseX0oRy
9Djr6b/7bDTyXOrRr001r5R5+8Tkl3KIbN0+vsQPvE10+8xGZ+8lTOOVUd+M0B+Sh+qu3olkyxHk
thdV2SGxYi8OcljB9nBRbU7mY3CgDjWNf3JzW64P4w2yom56ARwgZ/GLkNqdKA1wMeB50dseAWRp
l+rqMkXKRh1hVE/x2GlS1AI/BDSkKuneM9xPja/2CApjh3ehW8ed6yKRr0I7AONMYx/Eb4IQwHs7
lX1XkzQkHHe97oj+IjD6SzFXWhTzJDtLp/xZoM1ewXNttLltDDwxGPVJpdZXIoggEFX/QkLe3SqP
/w6ACaVEfQiRNQFAOpGEZMT8iF5uI/wXj/MfRbFFGVaLjplxBMRdb9o6ne4dJXP2dPyfi4e/Y9C/
OIwj9YIOcRWI8pAjEF9BNfvwkjicvclZc5YkD7ZmqmUDq+qpRQQ0uQ3OvrjjgPyXkO2vIIznjIpO
GysjgotxzU2KSmiBxJvaju6TLW97zt7+2mn+hWKcZtJXqZI2uBpGx0PraBi8RTr6c7rL6JaXFVt3
nH+hGMcplU3XR1qIt739W0j0E0eU69ofZvmZHZ9ZdShVLdZGqvcGkWRb0oh0L9zjBYeAZZA4YGm1
n5/jPyE1MAge0RXHIawbOqY6gvcBZQjgRr/0dbLWaUXQzk+KRKbDTiLGFiVHoBCjvLNutoCrZVsg
MW4BDZ9tUmh4mZX/lD6tkNIJiGUfhruCbjnB9vrVboHFeAgjzZI07CDViAYYn/bHd+ok2/3Xq4Io
RebY/mwENwRjWQuQG+uRDgZYsAtOtHRvu6JVb/pXFJXxEGZp5R4cRHZ+/TUF5Dn9ON3+/VX3gFTo
zLowp+CZZSlRIQwSCIS/9mDb6XZ8iVKCyOo2yPwjVypagDDrURRlVUgD4hxzg4N084Luj3+HoDDB
byWgGSnwEWIHbxNRYVrNRtxywsPVhf4rhcIshVK0/z/qfd48cSx2dZUXP81EuPIYopqzhoLk136j
7WWibjnrzENQLjd60RRWjP5WuDJU2DXOyXv+lyIwbtlDrRsqZQCQPHa0tx3uFXrdVy2UxHhj0KT1
Y2DAVMG18/w7p4+9LR4rypGDY6vso1diVeCbUoEyPr39tt4RYX7+q83AutzAEhqplQEQnKdtvDnm
brW5jbB6bC0UxezpcWzSXMMT0jnZ+S8iCbnp5tnSb+xnloDUzDEZKpnvSermtbKVgxnMPiO0eU+D
HEFY12qo/RTFJbZFee+T+JxR3s18ZbFRdKRpCko3QDrDvrOlpYcLRaPkCFtwM8/p6JLM51nUWnB0
gTKLucg0Fugqt/BPjgcnxf0tkV28w8wT3Fxeb6/7yh6/wJn/vsCR8jIbxFka3P93s8JGnu2uLAhG
ZaHUBVWCuKKwtfSxqmQBCu1y3MRdOUFR68AbH3vdzorumyUEo6xpLEC4IgDC+9U6/etD4dYvhSPa
0iuNPwPC2e0rx98FGqMyq8ilqSn0/Pzm3bliSVWQaHSIfqo/t5eGh8NsyUo2+yapZxxUmg9Euafe
Pe/ixcNgTlmcIYKmd9DcSPWN94RMo40KegyoO9+WZeUcXOqMzTTHmERoxDOOXXUk77jJhBXvgoFg
uACjPBRFdewAEKvpJUmYoKvwtXdqYu7CHVEQL/K3/1oi6wKKUZkn9KBwkwGloR/WwKXFDWhKYQGB
g2FaP3gJn9UV+ivZ9wm32KB1hCF90SwZpjy4Au3ofex+cY6XdW+zAGHCFFn1h7YdABKTaHcYneke
eZKXp9s2wEVhIpZRaywjEIFSOurmLj6Afv1F+noZf3CAeCpj4pahmGKUSXyrrH2XtvrJyX593Zbl
uuZqniah/78xiyA5ZJ+C817qq95Q5yuydxffF7txn957m7Nnh3fhHUohjj+H1/GY26iDcG5jf/82
c5ReYDNBDWaMmBh+Duw0oMlnZYd2XTidXQWb1PHVbVsd8hI9/RWmiNsoCK8Hu1Oo6IwUtCHDzzyd
6ULCA5o11K90bzjlXnGTnJgVSe/MO3kfq8T/U8akikj6u1KIOpLorT9mvu1729ZPqXKXpBaRtuK7
Z24EzAT7YcY0GN5RexhW52badJkTJTvMsOt4c0lWDl/wW2hoekfzAip/mJi9yzKwgFcSbr+SXRww
CucltO3b6uVBMHuhM3C1Vax+zonL1NWP7yde+8VaVHohBbMRFEHWR7kRs3NekbfSkaniY44h9PjE
6/Jd81YXUMxeaBs1x+BvSFM70a5I6BsIEStaJnR+dzF2KedsXPHzF3DqZThhBbLU+SngDuIflEJJ
P2+vzZoLufh9xvQxHylpJtSNnqcHvPIbqOsKaEa2r/lWfr4NtRIYXSAxMUWJygXFl4A0bmR6V2/M
j+2/A2DCCDXWqkjRp/kRSaS/9ceKI8CKF7wQgAkfBlTHZVmErYLU8E51qoS8b784y83bK/M3LA6n
sg/lvo1hyCE679yxdUZly8s33V4I1A5eYlSxV+m5AYz26y7fqHbx6nHq8W9rCgzdlwixMjWmJ2Il
vJecdOfeIjS3KeeM5YnB7Hmv1DvJLCHGoUOi/qX/X2nJZv6M/zjGqz6cRKoHpRTxmpKTu5BE9rPl
xLx+DJ4IzOYGlX7mD/WIvI+IR8nELu2OUw+7cle4kILZ3p6Q6Zg3M7uPcI9qYVfmFZ9zHIjOvjoN
cVjLngcE4SDu7+ZXE7BpDe6Lb/M6YG/vDV1k9reIHP2EIZLYfyUxCfVRiVBuuf59tn4mFrjQGLPL
ixxc13GDNXnD3UrGKW/Q8mi87jkh1W2/rrOUM2hEy5VMhTDnHSZXb257Qo6m2BAXVq1aUYIfFzvb
nUj6J7xrSm4ymaOpb8tY+Ko8TdW6D+APe6q4v+buSp1gTDnvustxJt9P7gsYTzUCzcthYBpxXfFE
P3OH43RXEWQQpmGiAeY0XN11dBNcCZ2CTWKgmiqfiPZE+k9OFPTNzHFlWAsUxrXXmTKFviVjo2wN
YtfJtkT2wW1AsAvO7Jx4eNzuNiKKinMEFvG9vtk2aMhvf3w57+LDnpdHXXU9f7+GNRHE4qEiiJA5
Jvmv0v6J+mqOVleNcIHAHAK5nOd+6QGhaYiFweGHHtv1tp2vercFBHMEoCWyyOQMEK9YNh0oOW8C
IU8IJtqL8DgkqA1sPKlsNyTmMcA4PcoxDY79fb+kLCw8aYNS7nuAaCToSI2bh/XgojkmP99WFw+H
OQzU1qzDsoG6RvqrmlwLrRHU0V5ug/A0xoR51WCGtY5VOR+qo4vaRLt65c345dkucxCEXT/EeQ8I
48HtDtGW59l4ZjWLuFiPWjdyq6yxHmg3HuwG/MKn2zriATCuwMomvGvD/5+n05v23LrcuupV1/x3
Y3xfthcSqNEQxOnMUg/6/Z1F3uL7geBZM9n77m1JOEvx3S64AGoHBW29AoCyj5w8YKeHn5w9LnGs
VmY2eS20rd5KWO3SaWzJFamGd6WMCnhoDtFZ2lXUeHIqcvrkFcNzLJmd062pQTt3Qs5KlOw6Ij/2
PdE+b+uPJ5x6aWoYpFSMRQmMaNc75uuHtDE2059/51++X8AXizSYrVVkBkB6quUg4LIl+rO6/5cg
zL5XvHJMQL6CfV++woHdpzu0XlFeec7aqzJ6HP9zVrM9h/hTM3azwdmDtUFTbEd3zbl8i13190Hd
8uCuORfmW8ACjnEFUe11fVfD+N66o6Q74fHujF7Ex3hAj/GwV14pHQYbckqx84Ue0n+Y2Vh8AOMq
otZPNNABzEZ4529BhXUyycmwzX9yY/sLwz7dqt3QZ8F8WL+Jm8P4XaSCfsL8921rX8/TLGCYmGAK
jKwoPazegKMBdXCf7x7NNpw9tfZ6sVw0liNNhLMYjQA6Qy1p72CGEebHIo2Ih6VAvkNbG7wHj0GG
KxkTKIReaKBFDgq0m4zkEXlHHi10t5h/8i9VyHiMoI/KUQ2hQtxK05dw8+M9o8YjL6PG8X3sm1wi
Cp6RStp3ye9A/F3n8IhZuBpjHAaaKodUGwBxl25dN/rMapcmb7e1tSoG2hnnyhoTo5eZ7WuGVjlU
uYlIAbzOP/Od5Ojb8J84vgUGs0OLONQFCeOjzxh/FIM3V9qrb+OBl0RdPSj+olyd6KWm4cFan2O3
6KfyhDr8udjX4MiyfptfwDAbVMd0zslA/Ha2Rxo8WkSlDZH2zf329rp8V7RcXYYWOMyhjuENpt/k
wImLjeEYvzwyc48R6oBNc7e/r8+HaCe45r4mBm5EBSh70VfNuYKvp3IXH8Hs2Xm6uF6gL/Vsy/nB
f8IMIf2EM+RHQIRNavPOknWDX8AxO3fC2O9BGGEohzsZPbO21M1FMvKGJ9Zq8LfAYcL8MM37NK+N
+WqHlwny1tn+fvr6ur2CnJ31PUVnEVNUaZeEGGSNAoqclK8HuSe4GaEZ5TbK7ANumQkb6Q9W4IHG
GSU5oBsiPabR/KNYf6EsxkOMWRqMZTcbok5UGy3On/9OAsY7hHKD9qYevz+gF+Q+45Y1zBvlhobY
gxut4OMYa9DQ9zOt+9t3wh19jxweJ8JaZwPIHv7jStnCq6CXkRUTIMhc1yDTh4mg6hcz37j1/xzL
Yk/vbtC93PMhUUpAAU1bEjy9tmgSFh6Cx2JXiZsOr8Jo2zHOt1eK42HZDnjB7LP5GXq+hVsn4aE7
gzXA1QObY9Kr4oGqY671Q5E5q0f0n1XwrxacTvvaHOLdS2xzvfiqB1hgMN517MNY6HtgHPRNdhT3
kj2QUaHv/+yeaaJ/15o5fa44EECeFYd+GOZYq9fkDOrlV5+EYE7B0XR7cVbvmQsgxqfpXdrWpRjN
QAZGuqA7kFdmvG7gCwgmHsE450lKpnguQ5IQnY5OTf8MFGe5HRBelnnV1hZYjF8bmmHEmC3orYvp
Pbj9cIMIbYsXM6yfOAsYxrlZkzkVRgSYt8mejo/6Q3t8yjlpvnW9YXQnuvhhzRhccHmFrbtpxEiI
bC516Nz8vX9HXEpre8yJ6so21+TmCOTK4f2FM2bbXxw8dYSJYYJY5LjMTu74Cq5C8jhR701yOCfc
uvYWSEwsVFqZ1UUakESMxX4IbJUUJIVAPGNYte0FDrNbMXe1FRTMjzzbGMIg4JwT/kHvM6aCgMoC
gyXQy80+8re92sV9WsHcwCmp0znumNPN/Er2tfN6CcSoLPO8QU+9Zt6m8X2IoVldZTfH3wMpbfkD
FlEfy3ND/8lCLVEZBYpC46nTCAUqZHpLca9sQDffISfEA5p/iLW9JRATMA5SJwxj2uZnA3nB5KdK
a/Kckcmp7os9J0W4uq2WWEy0mESinzUl1qxxEcGNjjTvKre2C3gL3viKNXe0xGK8qza2MEIdy9bN
nLlbdHLkNoj77ds+XOJZx/z3xdY1asXCdG/AFHjvnLmHwW76gJkVMPmONg4Gkflwg1xyOB4s42xR
IysZjVXPDmpyqx2oDm31XXVQu9w4yf3wS3rV+UPu1zb1UqWM640TlC/HYDXETphy0r6OjuEarvXW
vwfUx0OZYVJRc9JHbqsR13AYfxx2ymBqFcStoGU0sNHiAAoZMMgWGy4ZxWyE/31DXM1YUdJElxN1
NhxXnlnUj6501GmqOWQ88axnLaj5q1FQLl1aD67ZkdCgTQZGmnzKjk8+ervdeYcnjpXOv3NLJsab
9H3RN3oCHLAQ/U6dwP3TONm9jHES3JiaJxLjT6wpLvw+B9Tkqnj+x6ghPGxnqHr8R8HNUnmMN9EE
VRaDEgtlmBHR+s5VlD+j+mTh8TET7QpxdWX78slq38ui+5+Zq5FExcBU9ZtKDfzGjEUmRhhWQT3O
FZcGHoQUnKROget+Rm8v3fqe+w/O94G+8C8ItzXBb79x6l+9KznZ5h8Uj4I5EyRZ4FA3QTnJiCKY
qtAkxjAbIRof5wUT7rR3/hTDNSPEzFcDD/WijJ4wxn34vSXUPuhuQVUgUjeDaTxqm5fY/bytsVVn
scRh5NGkegw6Azgg1P/AqF0S7kbX2kh4efZtXqH/9wKwW2uBxi7QEKpq6slAw1Bh8ns4fEyvex5V
krzmk5YgjJ+YvL4qg9kn9RhRlxLlA3c5Wx8JiIzsh+fJdnF1ffR3quoMX9F2b+14Q1tW3yiWX8B4
kCQU5bQT8QVTt9fyw8vhyb9viUju+x1iLpNj9WvH2xKNcSLe1MaGMAFNA+UAshjtW/N+20rW9tUS
gXEegzoOMFKcKP47Cuu6gBq72wDXM5fhIZYITABiyKPYaDVkqGx5ZrSZ7AxF4AbRdil5u/OfQpqQ
3n1UfXt4cez3fUa/eC5y7V6+/AQmOGkFw5p8bY63QDYQI4srky8evTsPg4lEjDDFSJc5zmpfd4XT
OO++zRNjNam5lIPxHGWdNaOpfZuDgemnZ5QQO57dodTkRTxYj7cXjicQ4z6CRJTydHYfyoM7wwx0
xKvHbYz5N244DTbz3fi5V48NDklkgeR3laSY4IbxCvZtFI6Nsw/Z8jjJ4RACpYfZgd95Cuj9120I
niCMW8jUoTYFAcqyQ0S6JKYTjVEuxSsqXPUHoIw0dfAWYogOsyZWVEh53on5+ZfiTrv4Ud3eFuN6
tPW8Wf8CsDfwQsAw57CcIEcWOK6+1+kABoiIyDmpcKrfZxXlTk1bdeoLTMapR0riR0aJcxek8DQn
Ojq159BWtzsqurR8+LcyMmsll3lRxSmUiOBdpQJmI8oviRtT/dzR98ARduLc3dptOFa4fkKCX1+W
sYcVhTX2ri8U8G1KyDlsOjv6WdNAJPl5Hw3cx4+12BPstv9BYjQqqHBGowIkTYbFN65G7obcnjat
zO0l4kExyuwNPR+kQJ5PKDey47vjHiz6/CfY+WeuHMVCIuYgtAw5NFMFa1bHW+SKMftZJeqH5NB+
cnn2wcNijkQEtFkRJRBpcjuQjkcB+OQUWj88hehP4SWIVh+0l2vFHI91r2UpaDTR5wP6JcVJj1aF
LECzma8kqBc85Fu8ldFgc3ujr/qrhT6ZExGUrEMudkBVzE1dvxbto9lstBcxeRFb9/9Iu7LdyJEd
+0MjQPvyGlpSudrpTLtsvwh22da+7/r6OfKdKafDuhnoajTQjUZ1J0UGg2RwOUx5cp3aYukRuUrs
cwfsMjLjlEjjQuM5PpbwRLlZO+i16/e7Aa1jf1OuvSRDyRKb8ArgGsrzw9wgrUyEbfGsvrLu8Xx7
furiFzOU7OIG6PGCD2bQ0FeS4HGeBN15RHsAtOF1uS2f0hclKqZo+YabagOPHt5O7feE7Ob3IyvG
ZB7OHAhcPK0qo2j9cj4cK9ntMwsg+/D0ks26Vsu+64sZyncFniZzagAy2a3lDFZr1/flmj8NLz2J
zMpqGbnr+auvnBJdPOMSbJ3IPdzixykjxaFAa2fGBJj6tNk/qMjYYQ4E0nnN9GweL2QncEAeDUpo
3IyjJziPoWU+tKEZu5IbOOIZbfnr7i6xPZYSLmrGBV3KwqP3QVaLBHQrlDOey/vb8vZ4XfcW5XdB
gTLsBVoYI6UGha23x+ShCbvOOCEWD5RNH7H0HrUyUMDildT1D4MHbLibvnb9/m9Gd5Ef/zonygAp
WeWPJQ9amN6zhDueZKsja9Rwti7fdQE43pitBga6gg0ZdCZelv0myQ25PVtrlpudP+/aT38/7usH
+zMa/v6Z1MEqUzsG/iS1gFOpnXTfOyar2soSBHWwPfCfe1+GIF7vbllNqazfpg5SHZpUbTX8dmoy
V4UtvK++i4b2H77BtUDSbs+SdVdbwOqxdz6c7+nt9HD9DBYGBr5TonxIAUvIdbOIYrIGZHFPtjAY
J9Uijnm6y1bbZwv3zbZszB3ajHbAzyr0NWWivIqHccq46qAAe+e5vw/vdTs134E8vbe6m7vAwtb3
temGJ9tsrZN7SC3P9B1j/XZdAqxzpJwOlsdGfFfhI5w7JEYZfvOnq/kuXcrVtJ0+8qOOHx/IO+uW
L6TVLn/8x4id3ipK7ftKe36Ibe6QrorXhADAPbq3ONYStevXnp61+zcCx87S755KFLypUsRZ4LeM
o2R9JXXdS672vLCELv/rX54pX3jXbmolw5tNFYCjWV2d1xVQpTEbR45Pw37EVyuEEEZWfCFP+V1H
qOudxWkTGrOOAPr+rjZsMb8/JneNg5SytXvbtQANHbc76aFRTG0fvAYDiXYRC4f/s3v+v1/0H0N1
veCNmj7fMey0NiUSY/Gis5vz2jXJ3NJ5vB/JyrU//qU6UDd71LSs43gIdiAm46cllqpRF3so0PUZ
q/htPMriksTHfLWxb3YjuTOtY0t27ov5dmq35sqagd02UmSVrDiW8QlUnvv6nfy5cUn/piefofmF
goeBgFmOCfxsn1uC8nZkOXtvXRGR2O9YAXCdGlbtXQ0j1E/TdkGuF41J6xOoZUnWlkHWg8W9xuQt
Rr20djmyrhzMFKYkL4ksW/Fhj+4YZc3Z68DZrkekt0WfSK83yuGxycxW3J4HIPpjbW5q7xXC+6S0
/cJ2J7ddPdarG523pd/qUcBKkJWMXb4rYydhpR4JdBJi/+SwKQFrQfS9cAdIEOIH6ElN1m1Cmlv1
Q0AL5RrYC/gPJivcDljWie1fq2T360OKUJ/XD5UlnOrMim47D/s77rJd0dj5g+bkZoPP5X7rL0r0
2Q4RZaRfSQ7Wi9ZmvvOQXEpXApZ97G/zGSztfc+vG2dVOO8GUTDeuka5zOQ3pb3vQTSM3cGKWhS0
kdJQXnl72g43JelON7odmEhkYxmZagZW4UQ6eVyXBJum4c1yc7hBA6/DNWTtKCtoqpGaeI6awAyW
yMtu5QII4k5bhbat2chI742jvy0ylDGO+ia1gevZOwXq5smrgiV6ExmtQTCNd20rruWGKCnKvYfb
wMoHslbDuWlK3SJBd2ywYbP3rDcFoxk6KXtz98K/pqvNr3J7KC3l4Ubs7I6csEEts1KAPUlrzjp6
m+JeOysFAdwq8IyxN8jmEBqvgDYsoK6hHrreGl3eXreb+/w1rU1lFVim3gI0JnS0A3yf3ZhaARgv
DLWhPwM6gk0C8YTsnbe2C/fUEwmAuNnHW2+JN+7bff9LkQgJNpa6Gdf6HaYtsAM8cEn1rvZktVGh
/BNHmr1JMkQepgzT9Rtbms6aRJwKeyuid8001tEBfS43xD5VJLFLK7YA89VhzfGvzuywymkTWx+t
AAwotyLrjbQ3p+MhdHgi3FX3ASzgGYEvzqM7HNb4n52eFAOEhsxVh2+xfBPSd9W3g4K2IFPHj0IS
nPkYWNnrtHIAzZ7hXwV7mxIH65Z+caj0v3l2/toD3zpBZ65MeissbCOxD+4vM3mXVzf59tCa4BRo
EhrqwasQy1HOxcq4FYRtQlorvn+Hlxuh+TtvB+TYYv+GKVEiF+SNd0VSu5PmbFbJJid3xpufkeAj
tMZHz7nXbrG7urhvUXPd5Jg3tnDReDLYyNe7RFpt1lxmeT60MrBbM9uj2r0ylbeX2AR0rHQ3Y/5s
WquuTeImBKL9jUwotz4kDRlv6m1iVzEh7tougRBvWBiY9m3xlkO8E98UxB1ND7L5gK0CGClptvdv
j+nNQ+oMx2AfvVjZ4Ewuj8vQJvuNCv6vGzSWKf4eePy735ppXZjGQcrFqCtgia079/ov/3zmfrfx
1KMi8GuhwuaqOdAwSGwrBwXo5D1hbRsXWXSomAM4SzlXJ6Dz6AA1ipD9DWc+78++jStNXGyUedja
PDk9uCwQOUYk9VlTuBCdH9elkM5RGpL2rCiN5fHpKQ9NH4qem8O0h23nOIF1jlAvz8ivMwytc0dc
e62sNg8BMYGH/TaaG99itQV8Lvu6EkbRfQGeLCZlM4C/R8va373d3LgleYILdbY5SW10ijkOYNpz
E8vWPQv7dABy5RNrQhHI/FgdB9M+2Rt5e8IVILehdfcBo7TevLvvBx438ZdE9vsArsbV7et69zku
d+W76XoDZ3Q1ptLh7QXnxrP2673V41OfHcWtER5hIid1JLLDsrb8hlWpZNzMz7jnQiWiScDe3fl5
m5o2S93knyWHbxeKHhpV+yAbyjloss4+2a9nSa9M+/WM0n9A4I4yq7WstxAx74i36+yVFMuEC1EJ
QkRGDusTq/yakL/boP+RCjXhYhEfA3B5a/1498s/yuvH1d5al6Z+2xDbXZnkhH9iPADlU9W28YHm
yj1hnyCwAFyWtjIuI51p5wJNV7v50AEb93BdoRbDRwNpTgl7IdEXLlO8isHop02K/aAIzCoB5r5/
1F3MwnFWvWWd8pI1u6RF2WMlQP8McLs6WM3Q7tzfHjnNZ8ng6GcqX8FW3i+OKNs8emEaD6oCGBtz
H9+9pmbygpZtJsz1wpzzdzqUbTYSvc4NBXQ0BLa9/Sy9Vth7AEjPDOjMHPqOsdCR2PcflXOdQZYU
qVRPW0eoZCWfUuRt/1mD7zlpPWE1/7DIUE++IDLGKSzAnpV4REqJ9zuFUiS4gdfZWXzRYhoB6xJF
43PD3HcvrQRanHuD3p0f9wImVOAPKpdDZB2gCaJCtJRaPjaja+vkfR4jLxmXfSlzekmd0n+hkIox
LGfq7d1dvc7st+vsLaaWLglQSj8mdSXUEggIqZOOVq7Zomc++Wu+to2H0bNwdKztLP+FJkDwNBGr
0jXawfKTF3OjgUu9N4DBom4iJAAbe7LN7P6vuPuiNGvRhVPgsJiylSJwZ3kP0WTVFoL02GpdHgfG
MTIw/8VW/SFGOz/gJGdVF4KtwlJIj8V6AvHWPMYxgFOuAXqFVeFcckrzANX/iZH2eLE8TH4qgLnk
aXKVw8oUUXAKNv7puhAXM0uXdKg0nuAFtSeHRnfGgzF3ZUvqHM4utigZi9sUW4iSvYe4Au+XTYRa
oXooNcIyKguNDLM1++KVugcBVlzUwXyQIx7Gsd24+k6wT+XrvxYqdR+8iOMwgotDHLEoBE3y2Bfi
3OuHvxhX/s4Q5QYiUSyNbvxkaIbqSjFN3jtYIbRicjRbQjpcuBQd5QhCVZfHZABH81JEA/hAHWZw
MSJ0mEeEPMRKEd5jIabGmJRZCkq5goznKsMQ5nvuAJ/vVrW4lQ+Kwu11BV12BV+6QbmCSA4yLvB9
LKxGY3y8SgAs+xIyuybEWcWuyZGyJa2kG9grgxOTjz0yR1hsagIlFYWUAoGtYXpOCDzFVQfruUn2
3Nq/qV1W3xLjKOkCc8LVqejJ8K2jWd+3LYAxVL+w1MDuvI9/LFOAeGINuIjAC0ie1NGl/VhUOQdm
O+exBhJShQ7rE8u3LkxwYMz8ggp1cmprTJOPxcfnB4MEZjyQAbCUPsHmczQDJHbo+KfxlUl14SC/
UaUOUk4TSU5lqGXnfMaUeKsKNnIuzoa5XmDhwC5I/RhoqD0x9Mv57qWExwCgYovWidVqKLGIfK/U
/o+gqqXvA8kOTeTGNnvKnHDTuLJdHo276Zjo85wm+nrMAoFK7n5UR9HdwXpnZHOPXJBlYc7OAkSH
xbsGs5l4KQr9JgDad+TpmGXzCUPWvG6WpoGehVdvd/tebH8V6HQiqjsSbj16qBZcV+Eln6EIaHoz
ZAwJYNM1RTtTeD+OItiF0cTAk7fbvRTM8HBh0TVU+III5ZjSPurR9wYipZ0ejIN80977G3VdrhQ7
PMYYXJx94iGz3e2AlN9Hi8aTj+zIIVVIRjSUs5IXC50137+H8l9GrAxlreF7Kmcv2rxMVoPdHRo0
orBmaJnypVxYymlFq9YgZXlzvjkG0Ov9yXhivZgWzPs3CVP+i0dfYaIEILN/9Te3OlSmJ6p9XVcW
r9DFKVLmTmxLvpRH0ChuvV1ly84Rb3hGKM/igzJ2sSpEPt948IbRbWj/5lYVnmB/43O/SYsybhhX
EKOKByelXdu53dpoNoV7T9lbY5fC+EtSdONu4guDAsfbnzGISbSttPVRWjjkTnNf7Fl8LSU9vhGj
jJwxoedT5iA94UZ45GFI9msNVR7BcjBR9Sxvxr2/SSwV9sR6atdm9qK4ucmZO1uSCUybR8xyvQn2
EvLtSPbbnnPYuN3TdS1aSn99+0ja4gSdWCSzRPQBTdm/QglJfgx0ar2Td26grlqJ5JIVYue9QiLh
JhzJpJjBZFa8maS2FyFJjgbhsbCjwIqmTVUc63LFFyfGZ86fQUUy3z6TslkRJKk2DddhEtnbKL/8
7fBZ4VnZ/BYoqC4WjkNAr28lUB9C54FBfPmqqZqEZnIZKzqogxxUdVTyAAc5mv3LI2oyPWlQGMys
cNPvEx11jMksJmKHZ/kGnqvFn8ak3xoWa1n95/vohxiw6FJFmKOLP3YC8iIn+RzW5yEwjjokygWU
+1Clei/Xt4MbYmTjCTWGU0TkLaZ9LNbwxrKlRku9JksysEJ5ylJnUuUZQYdnldSa8Tu2K6ZrXNKT
dV3ei1bnggplpP24UIXMh7h5s3rjzPgJWXkW+OeyJ7ggQpnoBLg3oh6BCCKJBxXDCCFeg/2ZJ8fr
zCxkQxSskPgjMspMt3zJV3IBOgBWvRNPEl6A7nUKy0btggRlpacq1dNmVk84te7m/Slxc4sRWzPF
RdloScEIY5WBxoj1AIJbbLtN/WZGKxbY++JV++Ll8zsush9+0CFW+NQwaPew5u5Up0OO6rrEltID
l4fyqecXVNQg0jguBDeDIzkohg/kOTyMmE9OrCYl+o3qzFuRjTWKl5sQt/3tX9KnjK4w1VKVyLhH
D89Cagrb8HxGBIwitgM7f5uvC/SSSbcGGguyPcOYse7wZ0rokvc0iPhMB+1yJM9nA6DeoekR9O2z
1HK+QT9s1cVRUsaC530N6Mgw2Y9WaO+xBEI6lI8I6RQLeJXsl/tshK+Ro62G3iSTWuFMi4L8ehIe
IrIVHJSEWWzNv/OTjmQIPNL76s/0ftEFYufBYRoE868Z76BnAMjS+S2gnyKshylvmQuV/svt+6JJ
iTIuozb1ddBEBS0LYKrusebK+egZvC0HA4omySoSxzJqF+D9QjdCmQ+ztoh7lBMALOI9GLEpbdEr
guem7iSu+TTnKUR0Z8nInikP1erNun4zlh9fF19AnaIcJH4zSUF/fhwyAhxBf9NtDXQuzGN1EeG3
2V4/AIQSa5ezFfOVvRhkXBCnfMJoSDI3xCA+tBjSXmfE29mks21GMLPU1or+Z01VZGw9NQyZYjKM
glYKlKqH75HRqdCFsHVA0jCHDIvY9qErb0qiTFbzq41IfcYKwW1Rwp3zEZAi1V/xCX93C1bX2KLX
vfgoinmUQLVJTTq8J7CwKYlN+XwPtP/6F+OAFxJsACEUJAy4CLIkfC6iuVAxLJrJwgTbQ87jZkKF
9cm8ZxbgFm+ojvCI51VMG9B7zj1sRBgCb5g5yR7V5618TG7U9XA3pCTDot7nI6uRdinPpmAkXsJx
IuEra9SB5phfVzgv6c/hR/wwL52dKy6huXN+/T6guukTbS8cJ/TdnIJVERGGSOfYl7ZIQBRFfU4X
VUWSqBBjzPl8iPi0R4gxYr6iOsc2ACt3PDa3DqsTa1JZmI3ANXKzC784wTAXilCPyx5YM1gMUR6c
Afj9HrqvTG6lsLDQFiNeUcRSBUXTcF3ocQE/q/oy06EvlTU40blJTV8zVVBLXNvcPT1NeCTlTzwm
ot8YYl1So0vKVNTfeJOXh13d/wcTHx1Vuznjh/23b6IjkhKZb0aouHQDLwlSUYE/Sl7OtWA18Mhe
2iVESQjvNKzgZ8nKQVUNSdNmrVEpdeniaUoqoIejm00nEnYBlplZy8e0wAJj/mXQHZUzTIzamQL6
cMcbL3lKOXfUXqJAJF2xyQW0N2ZdR9TcFQIM8/OMD1yY9VPQYv31gZSC1WIeSsV8m3CVNCfe+MTf
v3uAzHjyTd5NSjbm58zyD5W+oEhFt2qUdZLuQ/ISYO/KTVLDKtfS3IXIeY+quj5MewOF0sDs8PYF
HgUT0nYpeBFhE3lDVQ1F1agPCEJO0sYIH6AArHJ3Z2CoYDAPHDNKWrZUX4T02TxfXF69r8apmXXs
AbDuGIp6jIlsG052EgBcvpGhCdbhRdwWZpuRaGPcNntW7nepOo3j/cMr/ZqWOrGL+RKfsJ3BzLt1
/17ui1/Zdlql6xdMkWK3vWtHthutvAMrwTqrzo+DllUV05WCJv5Aw50ST0ySYkSqqZyzyej1Y/Z5
LQyHQ30vaFBnKeuJIQo5aOyb2yw25xzjBoHL6h75eoLWMs5ipQKXb8wXSbqM6wll0Y/91KNBQ9mm
yE7MzbL2LdDagz1nCevylVkQX3Q6FyQp6+h5cTF6EZysNe80q49Y1w3AMYwaQ2vYYDCL1BQJG1IV
VTZknZIpPyUdVpTIcOlrJ+TNzAL2kXrT75rnaDMykp6LLyTUkP6fGO1yvDYFfkoNYg8acpDomRCw
u0kEKlHCigQXq0mXpCgpqmESA6hW7M/eqnkDelRwELV1nTv4q7QDlKmHe2U1IR3ft4wK5Oc778dV
uOCS8jZGm4xqn4J042jkJhLtpiHoH0qODXqV0BXOCpIWHzGXvM5nfGF60qxMYywrmXOvkYDUOwwc
MNYIh4fa33huRZ23+Um6JqpUKBsjVzGmhjIHgIAyQZvh/IYYzN+i5QY2u99mMQGDEEUW59KgoiiU
dkqxynFAoIFVGSQ0Aust102Er+LpRk2xAJl0bW40VpFqQCDtvDIsSZNUQoUtiHqr2l4rNh8Spwm/
r4vhc/3xjxPGyK0+72A2xM9W2AuB81PM5UIfD+cETzbZFNrHUdwkEhnanhhB7ujAlEmeeaCvCpis
0e+i6Xcbk1I6JiidJo/Ki5Ggp10pXxPhKGZEHH8hpW3X1T6XPlKxNBM8QsXXuCAxj8ZwEmemWq3G
eg2oBk1ldKosGm4A5CDKBiaUQfOSKxGv9VI0nLFvMFLfu1OWA5P0JT5J99eltnyYX5TognWpCX4l
iqAUrQ1gf2MSw38dh02MRVg4vecwWEXI9vZrBtmldxGq1v/P4Oc44sVhzdGaD2SyAaOOAnpPUb+W
zE3DrIAtRTrzzmS0MBlYzqpRsVU0SBPPobfiHGKL6XSob1k54s/XBq11lxSoy6BLXB5jfGY4azn6
uDmPqKM92lWGcZBwM+0Gg3Tr7KaQTeVRDNZJsPIKzLVgM0tI2sEFNlttipLFS9gr2u955JkjaOtk
jsVa91fcBhsgO/WQ6FZbuAbzKbUUG8MmSrwkC+g0VGijKPV8nBZwpJWVfuw7zlTXBZat2Gbx3u3Z
Yd+SVl+So0zilMl9xcn9bIPnl9v+nAESTLN/zfVC3f44oZjATHIsacAlTSrHM3rKUCMv12NpOvLr
N0ADy7HcRV2nAO/YxVZuIfZzFRYkz2LgeUmWeiJnRZuG0wSyOYCsgQdxAwgFmCIi94juZWuOjHi3
R6Nvuc23lRXtcxvVf0Z6adY9WjfnpAt6I1UNu8Mp3cyV1kv1mp/bbl4TS7Mn8yVZseYtFnNYF1To
HHYW4RHnl1KPq1yS1xuOoLRoYk9fQ5pTvIu2WslKKC8GgJckqTgib8QEEFFgbLTl9+lsOc9Wt5Mt
/7ZbyW78O7AZ1mopHrukR92Tgct4dDiD3r7AcqWwMN+nQ4wt3yhUzu+zN1ZZYOktrgDJSRBwMXls
5f4eOzRcXKRjh5BM7rzECjS8UIewSUxuAnbjdd6WdeSLFPU87kePF4VWRyloJT3WCik1S8OQFgck
X9GZZAa1RXejAOJQ1oAcraO17DtnfqOGXiCDMwuhbX2XbzwL7uVO3UbMvtllIX6Romx/242c0EcI
i0as2hzWY0k8C103KDlktlWfuDWaaViKsvSwvWSPunF8OQ0hGv/nhy1vtgff/t1aE1qKMmZbizzr
wM/L/Yc9+hFUlX0tcRJIJSn0ojEFObAS1RTQnzht4tYqssRO3oZ0n+eh2bZWY/fTY6RPpAcGWbaR
5L3RW72HDOEmrNeK70OVzap1vNY0nlvjnORbT7W75HcTPNbF3gjeJgCYZO4YOwEwxnw7x8ur8pRd
L9/w9SEaXC9h7DJdDNrn16UuibquQWW+a4tSt3puRB7ezugn8El7CDDFJDo+ptaq47D6uH4VlsaK
Zif4hxx1zRt+4jO1BLl+RhwbyF7F2B76MG3JFB74nS0+HSrsNayIudNM+34uSZDUiS10CV3/ks/+
6h+He/EllKfM8zxT+hEh9l7XrGf9PT4aDpBQ7rRia95/NC/jDqOVrA4OJlXKVxpJ23RpAaqWf4eJ
39qdASZFO0Aw80GkyBQ7IKQEe40R7C47ywtu55t8EQx2iVKVPOBBzuO9BJQ1bq1uuJDEujkg7cY/
5rcD4Ieemofmoxx9E8OtoWOcJ/lXdFATtE1V0et18S/axIvvocwvyqVBXNeQA8BEM7LiHR31h4K1
yUOexXntkClbWBu8WncVyHRWPJnZmt9oLfEPKOW9dPa870C56dHXcDdbr4lopvYcrtK9+HjgndWT
8QJEsBWaZszug3d66/DEO5J5ZIGrLj5j5zcesP5VUVFVShO9JI3jjPfnQL1DOQ5Y1naHHLTPhARl
UqK0L/SwxKYYQWlyLDxHMI0W3zZm7LCey4s2+oIjSts0GQsrvSgczm1Fnrt1sZVJHRKMHbisCRgm
S5QiSWPdFkoCltR9fGgP7X46GCv0VCIKI9dV9tPc/1Smr3OilKlS1dSIKnBVWJxiexpPOr8jg7gW
NIxZn4bAzUpSbNLUHCpSYhBcXQN+vdr4kaPlDuNjlkWMkTBkPlU0EFEfY2SIbMQ5Q1Ds9voENMX6
TkCnzv5WG0nufOgu2pfwcN5W+95lRRiLsZryRZty++rU8ppcQhBDZekvQ7utbivZLIGeZ6vn/Kg4
TeDIYvdXZFVRMwRR4EWerkoNsSp1dYw4Ko7d2j9qzSl6S31pJaV21qG3eKcEv6XElJVi3R+vi3vx
WXVBmuJYL7KwksfZbRkHDmvPgIUwWoayHQtLiBh8LtNSRYwF6TKPrPZ3U634yFcMHU62cdoNEP0b
Uq5T6+1vGPoiQrl92fCwLqUCQ+IMEIFBePQ3pAxGlu+m+kWEcvZxm+fqNFtfpOjg24bYbG7kcdWk
m3Hcafm97jOu6HzZf9zQC4KUJZ2MCjh3Lbgq7eJN2gimxIo+l5IqMNF/Dkf+fjjNZIhV0oCCQqzy
Dq3bsKEY+V/FjPtN+UcsfsEyo7mQz8tIAhoKpXCplwx85AfJTs4P4mQaKeFeIg4BoTmeZY0httkc
X4jtBzEqpB75aip0wU92RcTfSaVB9Kbci33N0AcGTyql2Gml57qcgycPcNQTmXgy9sRLTB/TYbnZ
s5SBwZVKqXjZcV6KlqFkpwLcJKn3hXBUNcY1ohTuU3KAe9V1FVtrZZ5OfrWqxvfBlCY7PnL5l/rZ
aH2Sj+/X7yqLCHU8TY1VMwnWQuxSCcFafyekwMyVY3NkFdKWDkjFfK+BZ4CmKPSccQl2ii7Jk12f
YqVNvB50onTvvaBsNE5xihQzWinLSCwxh9yhws8VPPxt/vOLwFSoVG2YuiLZaRFPEm9d6L4TdpFV
q4yXzpI6XBKiHKak9mIvpnWy0+vEjPlNHr7xqsRQ8UUiqozUKjIKGhpqv3NjKBMACmciYhBAWO+N
uDJ8xuahBRoCJjlEZZ7nkHiF0mvMqbYRX/PpTpMjJys3o4GdhOil/sdKBzcrY6qDn5te6Matqg+T
UTHkdJf13FEFirFe66amPEXD6jqh2WJSxgeENEWdJ8dk2aBsttfpbQac+HTXtMPMTqkVDArzyf6g
gJABBlXWRYPu3tG9por6Qkh3Qn2M+8JEXd5Mwn1p+E6tPF/nZulwkHH/D61ZdN8VYBjVuIt4HE6W
GHYf2Y0sW0X/z1V5LlrIiA5AS6AXyfpJIHReIaW7WtWaXSblicNVHb+T6+4fwj7OBk4Q4YXQQaAq
gkw3lkUZn3Fil2S7kF81TWq1xjqsKoauLQkNGXJx9nQS8DspoYW6oktNFmU7PzxiPRMRUDjUBMn8
50ejoGsakkMkp9O7CGU/VQM4tmxncbX7KsTrv/h5ZDAxaCXwskrXeDujr9oCSYVdFdiCsteylZz/
xc2HWf5Dgrr5jRbJYxyBg36y5ekxSzZ6+/EXXODpgFeogp46nrKSccTxfIH+nV1Y4FHBw7LIKpYq
MRR4wegLKLsDDFHCuhdVp6KbKBMQ4HSgUguq1YdoihGPivKEtXp/c+YYK8BmI/RBoXfv+3VUk6rQ
al/IdmNuG/J8KF32cl1iS9ZF+SJBJwm1ri7lJBazneHfKfJ9LaG8HqqE5zHRxxX2dWJLgpulhlcB
1Azdo9/5SQArKGiVke2GMFtHgOjCfRTyzAqmzrlOacksX1Ka7+yFX24Frpj8Vs12AnliDc2xuJj/
/OK3QxXQe0GhZTsltDl5Xwd2ne6HiiGrhYNB9yRUWEO4rvISRSUS0JMeFFyym5LncWjXQuZOfOim
yTx2xMh4LHD0jRZ1bfhR1bmAA61+I4+h1QA2b5cILG1eogLfoqDNV0BvmUJxVIk1l3Ndlu74JgPq
H+djK1/5e0KF29L4lAW4Suc7Zts/u7I/5CimpjEKYqwZALnnOqhJXd/VaeXIPtYcViu5PCvDm1IR
CSDSkaP7O3mlApCm3xmSb8KMWPzociwJLHiKb59EGY7Uz6M0MiCBoNu22W7qbwLV/ceKDxKYR8Kw
LPy4QYVw6GSUsOOzSHfiiIWL/p1Q3V8nsMzDFwEq4MmTTumDmYCm4f0orbPqtjecf0eDshOlViEx
xlXprtVPnX/f65jHSBlGnG7b/T/9+GJkZvTiGgut3EUAtIakFLU1RSFsTnpt6JaqDL455GVzIxV+
7mDmM7CnJM6JyPGCE8pNvG4GI8GCB1FBV2AX311nfsF0fTtB6pr4GGzQ4lnAun7Kxjeue/13v0/d
i5BvRtnzIVw1mWxDqbdtEDPy9Ys6gn5zLClDck/5hEa7EO3E1bHa8oiIBixEOXHC5vgXLKBbA1E3
3iq8Qh1dN8Saz8X4fQG7UMRgM9Ssm7p4CBcUqEPopDDTvDHMdnlbmSk67DTWw2FRRojm+f88g+go
WIJ78lVuSndc9BIOGz57rjOGLZg/kno5oMnpiwTFxCgNajZWINGixz5FG4Po8KdRrxnx75Ks0CAi
oYWAVw1MMny/SDJfd1HZ4oESti9881xLA4PAkqguCHwiu12o0+i1vcCHeMwZcrHi+nafqvw+8uOP
61rFIkPFp7Ua+1GvgozcYfsNJhQCjgkdxpCVLH6X1djLEjdMIljxWyLoZ1F/u87E0plLgqTKeCVg
BzcdAWddq/DdLKusF12UbN5V7lBo/kSaiTV8u8iLiBc88hIqbjr17hEyWQsC7LXb1cXD0KkkV1jl
kdkf0gqMhUd/KFAnwhWKMWgBmPGm8iPTYgwR9+u8rM+a/DjE+wlVOIaqsXiizqdKAR6uiTNPSUyw
1iZpWW5n/uafPEkGehCxM0s3qEvZppGAVhgt3XV+0lmVELwjJ2tNMdrrJdWMAdXF6xgcVx5zflzz
nu5c14+lsFISNUlHE6Sk4U38XQGzsZjGQdZThJUF0pdBsCk7eaNlD1Mvryp+YI2WLgv0ix5lqv2p
wPtJhZftlPsITWMdwxUs6vsFP5Q4a7GdcpXD7zvih/z4xPj1RZMAgSNbAYA1DDJ9l5bSNrKEjFW6
GzhH0UMy8tskZ+nc4pHM2Qk02fFIllM6J/l4cOWan+3SMXotE6SW/cFWazcRZYuV8aUr+J9Rj6TI
OmDwQPFHD6wQt37fhMiI9EmHVkMAZpBu9Cd30sfOFDC0ZfKxop70Bh3PqEZETlSXxyKKnjqda8yq
mGSz833fEozIcGOvATZNWWB5ndEOrDfcovDRkomslzoH8pTwU7Wo2rKJ8c7qFFK/R3wLyfzztAcK
kJh7kEWkbgyDisiHJJe1Ks0QSfieKUyGmYPWED1cv3SLSnpBhfKQRvO/pH1Zc9w2E+0vYhVXAHwl
OTOaESVL1uLYLyw7tkiCG7gvv/4eKvcmMxDvoOyvKnlSMk0AjUZv53RvFaYNKSIOuvGQ2vdL88L+
vi5ke7v+WQrGS8hpKA5o05wjmg5pd+rcfTo+dVwh4to6VhGSPdYJH7N43a2s3E3iVNp3QvjKlIRq
IfJ9QB5UixNIqfsfs3gZmvu+OfxveyUFMQ4HvGgc14WYj6jluMZpWXZ/IAIjgS3MiEDR15X2yi6r
irOkKcOIAbYzOyBc1zAhEPmv4LqgzUNxEewxnIgNn/vSRsWRVWMiEsLJ0W72xpR6ZWJ4hIBXfFK4
9auayk/XGroD00mQ9pJ9C513pm50sB0URP4aRtyMAYt+avPfI+M3SfF9ppFibVuvx7lE6XrmDCAe
0RZlyHTNy9zXqK4UD75qTdLVZIMYm0KDBG2cbprhoRa615FTzcCd3oR2t8v41+vntWXu362Ng1YA
hDCSWcPUSr3MXNzTSUf84s2Vj+bt8psdPV+Xs6UXSLIjww5QvvFBAa2xWqiooYALmpP4p/y2X/ZZ
phCydUDISpuujgmgQPVK2zcXBS/6xYZlo78sDmQH/4NrhAQY0Mt45AkmbF9qd9sbhFOBx3FKyuIr
zdGmQWiRhHzAgIPrGyYX/N/fRuKgMwMlIxtUldJiqNVFmJwHq+AsbuJVjy3IDGKe7nQzFDrwyuhl
aJxfBWAi1wVvGbyV24y4yL0DAr7+/Sy+qXlFRZuMuFf1vBM88d30F6iDfluIhYI8Km+mDmdd9tZp
wsfJTKYspE5OnhoRg+pjsqaT6IZI5eNu+O1wcAEAWvPWNko8lwsSadOPMZuzsEqjfZ2kn6xk2g9m
Fyz1YaKnqJrgauiA5Vkv5oSxC+7wSIYe3B7MBRQoM4Cgc1OUojHX7fombNyJiw9b1flsp8k4dHrm
DlloGO7XxMVscxAJkJTfcFXLotyZuirThSjpULu5pInT91mY9fO+1L06OaXLS89cz7I+GdZNJEIy
ge0q3U0Zx/OTBn+yVKCdCDC0Jm7P5VIrZ9DzCJkSvNWtN8dvJkBJlXM087+uy9lQXqzzPznSBUW9
cHZb4mQh+CajT91YFEcnnZ/boewU93NTEog4DFPHDaW6JIk5i+aMYslCKy4Dx/mWJJgtPJH99fXI
EMR/Du5MjGQFhppEuTDNLCQgKKBu6iPb4C1ltF+M4Uc22LAB9S7rmrshButHNe5bMeyHMQH9ib7s
WNz7+qjiGNhcOq4uzLi7lp6kb0Lv3lLTERcqBfGreQTY1OOK0u/GswSTRwj6HsGZAL/lUl+WXKtm
VLpxZ3WW3jRlE+TO9EKa+rHQ+9eJTSpcwaZAjLBdO+JQ5nCluzhFY50gcsvCWPuSVE6gL171tc/G
IJverh/ppjk6kyRdRcuBb0xqSJrnZ9N41jggZUBZEoZk/7xHg9d1cVuZZQtZN/yLpAiF1b3cSp65
PKm5loUj1xdfrwu+c8SI5ntLj/1uAtn5VGfAeoOTw8v6HPCvIa5vbFEamDGe/YhENwVJAzKC69+1
qUTgxEBp1LIdzLW8/Cw2mtPg6PistjyhzuzVS+OZ/dP/JkTe67nvEwPk4CHoBEFREI6G4rHcMOE2
HF2Kwhh8AseR3N2S5YPgBgVuaG7cwJ4f+zWTFotH8EvPu+uLWXdEcnghy4YlR4MHHGzJhpYRxE8C
ts0prW9N090kfftwXYSMjl/NDWRQOIPwovBoSnECr4ZBpyU2rFvqY8nAgj8g6Cae2wIob6LXp36t
wKFSVGjIzb+aI/fjaQooChAjKCnKGWWrTvVNG5py8U3mpabUpoNCHWNZ6GbWX0u63ORomrCL1K8t
b5yeCtPxSmMIhu6+aVoos/6dm9U3G7Yys1OFM7FhJi6+RbJLXcTNWY/RB4d2QvtIhpx6ejYLdMIL
gLMXDVODimU8XD+VzYMHrhbZGBjcDwSHZZqIsRtxKLXDW18kLaIPQ1+O16VsbvOZFGmb0TMvWB+7
cMmSg8s/EcwGiF6vi9jyaW20pvy7Emn7xrTFFAmB7SswsxM+lQnfS2/eWPwWgcu3mTFOnlo3Wq0C
qGxeU5OtoFHQRIJ66FKFst5syh5dWKGtH0hxSobv3YveKmzBlqXF6v6TIl0eUSX1sthLHmqpA0y3
OXW7PMf0tUZ0Rh6kg7HcUuI2X/jIm6PoJ+0e2S2AcLU69g0NZJ2Mt5iWzqNIESpvK9B/HyYdbd5W
STlWPA/b3fCgKd6zbb3578elMyV9O0cwgmjb1Euvdepgnn6l9PG65qgOUHotRjuz2oZBcfoYVBYx
9fr5rU0wjIqpoLAqSetyz5xyvezclf0dnQ7TPjbvlpthuWms3w9/LjRl/YgzIV2bjT2PoY9Tf6pX
wvXoyEDqdX3PNm0VAjgL035RmpRZObK+Rq577dntOOb+9XuYS97+cMHNVn2/LmlTv/6TJLdrmUW3
4PDxlht0PC39Z56SPzFOZxKkq0Vi5O1nE8YpKPV7Y3ioyMv1Jaw+64fH9UyAdEXiYuC849gsY3Rg
XU9FnXgFfeD68+qYxKCJmFURxPb5ODqhjomuUDnTTioj4smM/tZlKNrD0kbxY1tEh9iNvALG6mCb
PVescvOuOoiCUQJ5ZzO41LsKZhAKgWiitr9m7m1LuOdoqg5EGR/3jxNxJkXay4WweSomgpdkTEJ7
8isejKB2m2wQUZggDlzs1tOW9qmHAzqyBoPkshb8FBPmFSKP6xYgvXIw78TB3MRmCiy0ZHVOUPYR
ci39EzVKVdZtwyNHqWMt3wP9Q4BJutyVYRrWbiB8byoSj7RzMAL7Yp1y/a/ujlBVKLx5BsCmgcAG
uQiQFl9KSzuOpfSrP86aOx3P0qHrTb+2R1fRR6UStP79zMgMdNK7ooLfhNYB36HA+CDSiGfv+sXZ
vPtny5FMWWLCOcsJlpPpN2il7xW+j0z3848y4VAQaDOUXk1pFVqLzjPeYBV1eTLAhWaUx6zs/a5A
Cea5TEkQd7snqsSZby/LtdE2giZa1NsuN6/KC9HC78xC03y0aXxHB1fxKG9qHZJs/0+ClEDIKZ2A
RcAb0LuVN1nUM1P9WxrfaqLGMPEknGyVI73q8QcbdyZRitvnMkrFvEJT8kS7ESQBZn7Y0b6EZ48R
GYl7Q8YjN/RgSfIvba3KAF/fUedDRQgTCPWMYr0NKY9mV9xUteJV3Xy6/12fIxeEGt7C9Zuwvnq0
vH6JH1hqf+ps4tlchU1QLUYycX3ST262bmWKes2dKmxV/brkUvUaoN35hK2qT9Ph5vp93b5QgFMQ
EOQCVCHv0pBq1bhk+PSq7oFFHg5DRYJkXo7lYvyVVtboo5D61Lj9U9IkYdKruvo3F+eiNQdwLJdQ
Oa/NRo1qxgqMaTEqzDMBV/lc1s304/oytxoukb9GdwS4cpGje+fkOLN+rpkUVs7LPETm019QLZ8K
I1gcRI2x6VfiFi103Qwq9hMoCdJu2WWDvo/y5KbLMGScxvvZqI8NN/ZTnYZjQv7AYzr/Oslqiq4s
AOnF1+lt7sUt80T2en0DthwaRPO6a7sGg6MnGTCrp1YmamCBivwYN+2OpzXygjNoXOAdIJ4fbkpb
hbbc8mjOZUomLSOsrDS67nn8nQ+2H2e9X4jnCNuZtW/X17epx8bKFaOjrolnQrokg503nBpwn6j1
WqCBsKjdYxVPXzOwQC4lubPBd9fEuylxvqUZZgorxG/v73/iVzU/0y9W8aRg8ZyHwJGB5Cs7oHQP
uFp9GGr9rus+x1oSTASNu81tjQpROSaY7ofkQdAnQdI3ezRx7l34Xku0+HapGh239fYDsgyvn62N
x3IRx0i6MSkcbI4x76v0vnjOWoV3sRnLGxaEYHUMnSJyTA0EcVO5iHYrTIPOI7BvAjXtVH4R659b
ZvhNFO1YC2qWQbX168nK79i5ZMlfM3JMQRpMHcZ3XLy0xeDJ8b7sfk3iVz39siyQu5XoMKtvNbiV
RmTvWpVx+f+sHeg+nQIHgVr35eHrZsyqgTZ4u3Xh0/qxYiBg03R/mBd/MdGz7hanuLtt0kFhvTdv
GDJANsZdoM9Nzot3hTMOQzxi0yMzLBzgYlrL76vGo6w91KkKxLipRmfiJCVHA0fepMkEjyH+nI31
QUseXSWuRLUmycNb0oYYld0jbWIB6l+7GKH13ShOhSuORlbsrt/bTWHAYAFSiLyzLfNDsGqsgZKD
7piN66fjrnEwrk7/JpDIW1LFG6SSJe1eNdSsbNZ8UFrueIt4rv0xa16P6IfYtVDcii3nxzhbmLSL
IpvwpqzCkgLTFOmJGeYe7b5+jrtwfQu3Le+ZKOnxstJBj3XNRGKB/Cia6jYzbyNH28W88mf6A67r
wNErX4dCDAoPb1MfbYY5L+jyND8AXBeNNMQtYXQNlvjd+NaktT8KhZBNy47ozERZGtRPck8kCGIr
o+uxk0bCDiw+tbwIsgHGPNp3wzNSiV5nqFiVN0/vTOaqSmevCUV3GclGyHSbY2F+K22grK3iwBz6
+frhbQrC1qGngKIW/m7ZzgQB9MbKoavxROfTfKhmMEV36MIMWj12va6vFDHH5oEx5ET/KT8z6ZFO
uripuxHvUB4XnmG+DGnjEVVy8N2X+/AgoHkVPq0Nn/YDMk3nQ9UJWMURnJgda/tjRFGOdYThFz3z
WpK/NFyvvOVv3uYHgXaKwdgnRXazYArPzFSlrc09dvE0moB+Y4+lw2w6Pe97F1ra9Pd1izEUrOo9
2152FocTcP08tzbYNICvAWcyiCNlyHfsROBoMG14Qeg4hahheBmUN37LZT8XIi3INvWuTScH6P9E
BE15KtDTdX0ZW6byXILkOYL4bDS7hOAEq9w3+5/GcCCJ5XWo85oA/10XtnU+YM3SMcMUdUe00l5e
ttlFpB3DfUPzSeXXJT+JaT62yb3V4zZcF7V5PBhmY61MtxaikUtRAi0kcAJYHmaE+w2I1Vp0V6kg
gCoh0iUraDcXCcHmOe5LObRemu7yIv8fVyI9ZnZkjDS1KHgthhPTDJ+Ud1qjujmbina2XdLJlBnA
QKLBdumjz25qFZH7qkWynVgb3cE9bMNvc6Q1LD3njrsAWTiQ+hnpVb9ZMkw9tU+TqR/aSvwdo2/i
ugJsKjZ6tXUHobaODrtLBQCbupZZiEXDNK1Dh6C1xjqmApVDdDojyXld2Ob2EbQPGxSVdTwnl8KE
ZUd122UA5+sd3mJw8h4Yt4R/XcqmuhF0SgAMCryTrNNDYZWJNhXADWag3edmbfs26Q28x2N5uC5q
86YSBnw6HiugtaWM1aRx12l0QBTd0d4L+7VJ4v0EFmTK768L2l7Tv4LkOn6HjlUaVYC5id71mmHa
ueNL1hPF+SiWI7NN1F2LmGmpi9ChkTcW7EfDHpIccz5JvLu+ni1NAIEqWuyQXwTXthSgZHOVtzaJ
ixDzetBxRew++xvIBJXCbWm3jacdLhlSLbq8bflg2X1P8PqM83A7a3hiRSx+Jb3x2W5QGS+ip+vL
2tpAWGzLXaHu6DKWFJyNRRzXOlC0ddP4JfvFTWRPtHZfqjiqNmu555IkUwEy8HgZ9bYIOYh2fHNO
0DHtts5jazOyj3WW+WJuuqMdZwNwGO6vnkSx31u6Bu4dN+RaTfy2sOI/uA/nXyVZEy3l6TBNuA/C
eqXsp6GDBPyUFCqO3K3bwBw4E/CwAc2wpcWbY1kkaE6EHcnEjnSn9TUZOxWn0JY1BkUF+nTR57X2
cF9aK5IzZk0mAIFm1cagZQ/ivvpGu/rUmtqO98hJp4biWmzpD+4E0AIOQyuUTNDZOHFXoo5YAEi5
WF4yPJgWA/N6roN1XWUmVbLMy+WhoaxjzgoXQ7fNX2W663MexEgIRNESXL8VW7cQaT6g8tGwY2J2
xqUkeE4VWMOdIrTMKeSOEWLm/M5ou0Oek73IM0UPzFZ8hF4ykJyiCRod3ZJRto3GFkWHJmiw+Bce
6cl9O/1l9e5t4txaaAHC/3VyJ6Kw0DIV73shCH1sJgH+iYJ2RLr7mD1GJi0BzNZJkFVKuscobT+V
SBIUDLR1DjK2S+kXFb/T6/GWLJGXju0fmB8XXO+YJQAIkCubO3Pm6WxS4HDduT6NNf1ScMsX2XBD
a1V1aFN7kLlG0zKOFi1fl2cKncwqwwG6oVxmsLKP9xTNgcPs3DGl770hCtUY8AVh5hdBWC+dZ9mV
xHUxVDtk5StrMDu2n4K6pOgXeLmup5uCEAnCEQLFF1Bsl2syDeGUNcUJ1sadw5yHsngr55NG6O8H
nY4OpAGIRAwMM5MxKE7LMqTFgKKwNf0Yo62x0NvDn0CmL6RIt662p6RlA5ATAmkrTh9TJ/Z49Qcu
64UUyYpYS5eIZEUBDIP2aUBPJtGeTA0j/5BS7tIgoqoBVFv3DBJXWh/3/Q2QTgnjd0YnFSuChxIM
2gNlrZs9Eud1JnjRxa5qKq8CVWetf4lBMweAzvG6lmw8PpjTAbdlZZnBfZc0v3JLbRgrHffcnjxR
vCHQ+BPynwsZUrjZElRGzB4yClt4KI1bzPacQlHj2VwIavyYo0fx5sj9HWmeoxYpQGbDzTdaIhXR
PHJX1WyxdadMzLqEQcbAJIChLu9Uv9T6UFd5FS6pXR36mQgvKqxfQq8/gVGrUbw0m9LA8A6WA1QQ
IU6Sxu3JcTMGbEi8HBsTs/Pq+gnTEoOyVDHEbjxqGNq3mlp0xwAhKim+7oC0MbXjKkzclybyluLI
yS0dbyzVVImtYzLxjiFbgxSSK0NRat0UgkRaGZK62pVRd0J++C4brM+/r9bnYiRzMXHioiCbVWG7
IFI60MJzRwWeZL2ZUngLGPV/K5G2zGTtVDoWr8JxyD1jeOsxRutPFgH2MoZOGUSAq36cZQ/7NtEr
2mMRpH6FAOK+6MPbdREb3sWKBf9XhKTQdOrYkgIJGxoAIHvpPDSe2y1oT9hlKaZvTHag1eJWK8jr
dblbHj9yvsAIGSitOEgNXa5NlHAOO+qAZKNqrIMrCnEQqdV7aYRBp4XOYHrhaB2myXReR4sCgiyo
n5Xc2jFO7SNKn9zXxQzSyusftnXnAMWm6PoG0hHN5tJ3NWMyusjahmY9HxyXIhhZ9rN1Vy2qvNhW
9zdGb4ADb3Xr8ESvV+XseCdjaBEQ4CoY3DnOrN4v2dGq2Y6Ors86X0cpdUzdGzD9+PGD2zn7iI7B
XKUPI5t8s3kitqpZakulQUyAkUJYPjKp0q1pZrBHxGlVhWXt1B5rbHDp29HgX9/iLRNwLkW6OM04
mtVgQeemqW1gPxvHNxMwQbJoFvvrojafV7yvABFaGCiBTM3lHltVZabGUlZIBr3R2vBHtJmJdC1S
jjoYjG6FcTOZt3OJRm+XHkk9/YEJR28eWynPADR5h+SfnbGIC06KsqlQujxh4FTxrRXCU9zhrf1E
XEcRilguXErp1OYRw8S6vsaptVqQ5oeliYJkUoQhKiHSoTlTAeoIioVUaG+D/8UwMcNUkettCkGy
AU8RaDsRg1yelqtHrZXTCUKSR+QEwMt9Vw7jHxwJ+mHQBIpqE/ZLsjzuWCwVXB4BQH5beTS/EwP/
ZTpAJOZ/4i6gQ4rYwLBaDAWDy/W0HDR0XVeLkDftgZfaj9n82yjSW1ze63q+8XzjhbAtXCtU0TAL
41LQzPUUvEtdBZacLvJcoe21Lj4xitCCj4FTfLkubuOcLsStduRMq2kXFciDtVXI+tmLqu9GhjpT
Vf++nQAi973QxODYvU/DPZMSTUWtJ5EOvUZPcNm1h/gmdTLFK76F1SQMGMb1fGwgJte1nkvRE2j0
JETYauwwuvZDEr+IPr3DKJr90oqgqr6jldYveeO1UXFA84if5Z3idm0YXpTTwCL7ziKKBo/LjwCQ
oszTvhUhq8SxappTqaLe3dAQAPyQE0dr52qNpKuFqkWf9zwXYbOO8YnuE/sQY7qoVSReNKmeto3l
IFkNtwJ1MosyGQBCSVwyms8CqRHDWgJof/3NSRKEbNf1cGtRqKpjsCHwWWg6k4zSaPfRsswm7IXb
5fuiNssjGUu+H0rb8CIBnB9bEluhlhuLgy+OChNWB+JsefxSgbrfOICkLXRyscuWHsPKufkH0Hds
nY2jWuGRIO25VIjOYI7mTq4AAsNlh05o2SlNXO1kV1OruAEbm7ieEjFXMA3FYKlLUWWj90jqol6S
4j/YT85gney6Tz2yEGtflqnr0aqzFEmDrU2EQGTRKIpD4FO9FDp1bq8VUVmHedR815K1Rd2NDte1
Y8NKASUIwDsydUA+ynSIaeTozZTYdZi0dwzUG40rwFyhYsLakoIcGXtvsER/lnR1MyfiZUV5E1pg
z6XLC0rCjbb7/ZWcy5AuL48ns7V41oR5ZfmHGvg/I1O0YWwdCDoHENXCW3KJnAHrhtls2Zg2eBX5
DVuaXwX/ExA3qKeACUObHM5EDjKtznCa3hINkMzkEFMM463jXd9HN9d3a9Wdy8AMi9DXLLeN0AKE
xpe6VVZNu4DJE0E6icPG/kYMDMMpOm9IVYSbKknyLeUix+ueVIBePFH+tYiAsSOfMu3r9QV9PBss
CHYAR4Ng7cPZtJySbrYGvO4/jNnrVCG56uelNIMAr1PcwyMKMbc1cGhQZiT43xYguVx2TdI46bGA
cdf6/fH6j3+8gAhVwHcP9wqPDthyL48bDQtzJwg+v4kO1C29rntlicJGbspArhZZAwuKJXdx63WJ
xHBMcQLNI0tfQV2smy/Xl7F1CrAh/4qQ3jLHbNq4ngi0ls1eObyCgO66gI/KChYqGNz1WuDBlK+F
XerJnGOUfZi1GPKTEL0PG0OgKi8EBpxo46J4J99dist7eClQuh1iGgFLAhVN2Aw+mw9CBO3LUO+a
eK+d0vLOGBSKoFqgpMdxWdqTjnplSKrI8pldR8ep0L6WOhpTraZoFBZzVdqPywMLBDDcFC7+eqBn
jmMRaUnZWwuWp1ljUHaAWtnwA4yx2ZnDz9rqgsmoNC+aR4V9+/hgr/u6juyEe+UAPn4peIiWlFoR
oiS07RRiX5RxgJkAUZv4afZ4XWe21rjWD1ZOdQCoZLZzQMd4X5pwsFzahAXY7yhmMmJ2Ayv2ZsS9
ilGPqJy6jxcB6EJQCuGVwKNNqLSvVVZZcHL0NrSsX91Ksa1opd7Yvovfl7avNDkdMwu/P04pEg/3
kcfjT9U6UU6xeRv6iIcO2wYPBL1iMhXEStHpWovZwqn/Oeb30AUHmLxCmUjaXNAqBuTa8HPk2SdF
0Tp0maI2TIhzIyh4UZ57rfKXejjljqIuuG6OpPR4wiEIjgJiJbnToZoRPZt62uFtTb0KtDZ2gmji
63Wt2xSCOSRr3nPlepFcqqbSlpjZEBJjvyr+OvT7vH29LmNDs9ehkf/KkFwqzQCnVB/nHQhldJ/l
/IRJ5P6EMRFzqu8S8csaM2/qzFQRsWwqN6NweeFr4WZJytcMdkTmuejAPvK5LB/HUZUz3lQ6RLMW
fh6ZPHn6Us4qgOmqtgv1+iHHUEjTmQJYpMk0d9c3cGMlqA9TlGXXTKH1YSVlrVvzOPVhCgqHnTXW
w7HtUlf1iKyvt6Rw6KtBzIrKNzqg5Fer07okcnu7D+dy8XM3f60SdjcYxn7MOo8U4+e5Lz7bS3ly
0gPJTgZ7JcO36yv9qCpou0J7z8pGi7hPNvR4H1HZxAA3cKdE5S5BZ8GeayaywuYYeY2Z5bskRmke
o02OzjQXx+vSPx4opCNx6GCoBXJJ8u3uBNzCrmZDCMCdP7iLl2MWLwO2lyhCso9m5FKQZHeNgZVR
HNEhzPhNme9HsR8B7YnvNKI60/X+Xp4pKu14uFBtBFcxnPTLB6xNo4a1ZBjDbuR1BhLvvD7pVsl2
JYhz/XQBg6XrFpGP7vPGE1Ns7DW9rQ7X9/WjkcFHAE2DgBfRCOqGlx+RGgXhHTQ4LJYomGIwSPDJ
0xpbceE3jg95WXT34KKgaCgnoKcoKmdnBB0jG3f8oY1XqGSYiFIh5qOOrrE7CEAxNQLBj7N+xpkz
0qJ2ktOsAaugU+u3wuqXu0QD1ska8u8dBSs3mfX2xs7nJzSiWwqH5D0Td3mgoGkFOgcUc2gKp/Ii
xTIsbKqoETogLpptDMNankV+l/8ceZDdusvn2eSejsHR/d7JTt1n/NBhjp6Ht9J+yqKjTlJfxcH2
cd/ZCmMGyyJwicj8rxt2tiGFWTpAFCdmmE6t2M2N3tBHt+RD7TuJUwGYJ1DRUZjEDaASyPVA5LMC
JnDUcnl46M186PIF44zo4FmAnhVuD3gj80Bq6tm1G1Q53c0L3zXk980xiraYGQLoIRJhQOldrjc2
eF61uWGEVqFhCl5GnLBNu/r5+qXZ2FU0A6GTC+EDuE3lXFGdNwP632PsapkaR30gjeZVgON5vYVA
ewQVgcIofbyleMPgD6KJbOUelfNgNV8mRsVshkBXYsBwSsCl9SNvnKa441OVMoUmb8QsqH6573xh
qPB/KP9VDeoavGqNUCdBUfs2xTQ3T1gB6PMx4M29LwDDmX7bwl/KlFwRnUdOM7LKeCfDEONDH1RO
7YOD/PrZbZgIsMRCK9GLB5YSZl5qSFYjqECmzwhpYQ+NvzidUfh51ZSIW/Ksrnz062JuCBPdEsTJ
AghaoYG68fpHfHxk4Hsb7zl9cEB84HXG4DKmTdqAj9AM84AcEwsmcJ7tDd7Qo7Ok+7G3U8W13JK5
+uAgZUP+BNW4y4WDKH+ZQK9nhNPMwpkkdzMqgF5luQ1Gfehh7HLFIrd2Gt0aKPhRtM+B4u5SYK5Z
rd2ByzAsy/HvJAFYEWyTZoEWS9BO3pQ887Wq9eqsUWjvxmXBK4Drj9cVbTByv67RJCZm/MLmoUtQ
27Fp7L5XZuH6HW+HWfGIb1gCEHjgEQf+Bz2yMju6WxRwNDHNABxP8eduAIw9q3c9ARcRfJPrOvPR
08Srhvop0i7AEXwgzc1GTTQDCOEwCcBOvtekGfam1uiKzduWgkQxmjpx7+W+vNhJq8WABQrRV516
xSz6m0yMqk7xrSNC9I4fglqgMLhu69mzNI5dNeaUWyHLiyXUrf7NTuLOr9FJqbAq25JWqDBab1Ea
WW/FmSSBm5bxLLfCKHd+TKPzNDvdvTZEv64fzqYYvPpwPuCigzPtUgzK0Sif5oWFRhsTBD5T7B7W
bMmNqPVFkYRbnzDJy8BaCJ5XuOF42NdQ4WxFS6I7WhsTE5zw+QmNUb5Vf6kb3S+GB0vTDvjnt5eG
ihyshgHUErXlpdWUmgnGRZthP30tl9xzAW4zVbQxH9UOVWhoHDowkbukTNo/3c5TBwThBCTKNiDq
Yv7KyaQaybspBB1XKLSsowyYZJCqtIE+TzGE2G2vB3Vdoew3MsFSheXbFARycFxyB9UkGRLj9pmo
SqcmK7lm7ZtlAb8nXsru5++eDI4f9VKMOoFZB+7vUhP0pbE5hnwSDERtC33XunSob4YZLpDXl7XB
P/++OOidjlocKiMIrC/F9V3UgNMtoWFOm94b6PBkJ+yG/D5VB/pu/nE+VrSoJYlZ+noECXVKw0Sr
w1UKSNh+O33jotcTmTVM60FTgkzv4+YFqXItpuHQpS8IWiJU+ejPOmcqJN7H52EVBNba9yQljPbl
ltkc5d+IZRRFxW9tpj1XGHFU2PvUUCUItgQ5qGfjZbAxbUqekNqMvR6JBBTOpHL9eARDbwxYuw5m
Z9XxXJf0YdTniBZNvddxPKDN2pndN4uJYOzBhslUb+tHhwWOyr9rwgDIy81LutpFQApJVnRnVM09
uJiE1t4bcY0gVZEN3V4VjAJG7YGuW47FxxrXeKmxfyZPE7+MzWTfiPShKqrytmSt4uJu2Ac0l6HP
Al2maPORV9aDuL0v9BFeQ4LKvKcZ8StFp/Pf1+/rppS1UgY/Ex6YjLpOM9OJSrM2wUzERe2Vltkc
DDh/v/30gSb+vW0b2wffUtLxWhhdLAoQxHc0zwPuAraTa7rl18SYdn+wIkBAQL0CHAh67S81okpN
oxzbDp6dnQ4+OIIH8H9QpqhobO7b+/BnmAcY8PXvZw8saHcXxpIBVBe8cD8DYcn3pExYcH0tH7Qb
zL0w2gCwUR0JRLnDUhtBxBeD9Cjsi9hrIvszBsYFrYXnnNpPVtUqtk6Gq6OKAIfhbO699MJi2nBr
5xbm3rODY3rpbi4xuc//anon3gf9l9FjO6ZwjuXu1v8r00XZxAC5L4bYXO5kgcudlRFkjj7t/egN
E0CSr9nuIf9eitsiyHdPv7WnH+RJrtGc6Fk0JJDXOT8JHV/EN2RLhxe3qxWC5HapD5IkHUmQes7K
IZme//oRT17lP9jB1/xmvGlvJkXoL+nJB0nSubllyhPG3fE5cL6klRd9jvxWofBywuaDDOkKgy6w
sjtw8T7rb9lL0nmlB8ag2zjQfl4/Hzmv8EHQutizq1VwtO8vM7Ytffur2JX7I4aZzIHp3Sou1/aK
kMJAVnhVPLlnfNb1KioxZOFZBNl9fPOJ+l+KZ+4pgiU54/fPes7ESOsZrNjugNVEpckBOMZ3MMbb
qw7k+Uv2s9sVf4EzmYThmHrDQTu9gQGivo0UrowUZH/4gjVaONvRYWnMuHHwBbzyiD957d44MO97
rNrQ9bE9izo+yJFML+ex6Fgt1g1NfL6PHlhgH7/mj+ONoVB4xYrkspeBeM2KWkiqdvF94n+ObrIj
+qMVtkklRXIulirnvG8gxXpKnonPgzrQ98vbm0LhVztwZdtkC4jGTY5xDRAT/bI+wS0/FL/cHQui
vfaY78TdafQUAlcTd02gZAIrMEjGpIDAYU+9T9VddxMfrNP97LnHW+N4XZhqD9fFn+menumj0ceQ
hTFo3xMon7ML7b9UeQ+VFMkAOhguTwCTn57NO633XC/29Cd6x7xKoeLr78g7B/gBQ0SFsjvIiy9X
Mxpda2E6+/zc6YO1y/SoCYY0rQ6DGFX8DPIIuvfbhJwA3Ft4nHBl1jWf7VzpLEOuJ8X0TL34dngQ
n1wR8MD26MHYVZGHeGSfeLcs8pNvqvznpmk8k22tZakz2Yi9UYzKIXuff0o+RcnDsOu/6G7AdlG1
u64gmw7AuSzpljlkBvm6gKy+urWXbxj7kKfB3B/zHYuCTH8gLRK8xzYwcfvsw/8oXPI+uoiWudvm
MCRv0d1tQPzxEHvUByfwrjv8H9KubLlxXMl+kSIoUdxeAXDRbi22Zb8oqso2xVXcKfLr51D3TpuC
WUJMTzg6outFyQQyE7meBNjCVkCPiyH4S5U51WskP6ymEehlKKSZR2xGp9JM2caLEDU8882lX5cT
vQieoEG/riuzYG4es3UYbb+/zlQ/eWho7p6g3coCMOiU7lQC73jC9vuvkUBHhoWnR43zFDw5CjDj
DWoha9ZJQNGNbp/IvG1ELsmQHeuzxb2s2cX1A1WNrweGzmm0EpEJcZyvk6muRTN//HDMf+6txxOn
+InkZ2MvB09HjBiSYD39JUdMJ5UpEhART5zWB6p3hpUBoYUF4MJXbeHNineHnWhJRK73kNHsHR+/
Lzh23XGTNCDlviBczpcjxoTnJqLBKXeTn0MvRE338FLT4yJYv8vMOjMkVMwoIXS/L8nLYw27JbR+
mOjvm+JXB6MdRg3LCuZksclpYP7+nZLZynqXz+ZhyvzGLJdUWuxd5tDrijox3SqzD58+/giRwvGd
CCdAeMmncXeLq8QKXOrOMDhAHce1PpxKtDt20GPuXyT3xmZpJmdlC5YbetRIuFGZSsbUJxoTwS6K
rpMzJMopLKQ0BaWAMG89Ze5MJx+ywD+5Dev+uELgVwIlFE/sVOIMiF4nIRbYjaHX01/FJpyY5Vv1
WyWTJQLQnUxU02H7fLOn9eJMAqshNcG5CpI9w1fY+wjOuBTXbHzRzviIF7bKluensWWVv1JSzXav
UURd0TzhYLSIFMw/THMWJrhUWa75oJewl2PFUpr+WVO6FfHV/cyPs0UmGJN+wBsB2t79UxA1TS4n
kYKzhWNh1rMzES7vHj66Hg3u6JIAaBQXrMU6sOhXpJmVY5gqW46f5yVZrDCMKgp/b/gMj5jizs4o
jAwz2SAovb8DrnweuJZLdrtdS1LqziN7MzucWeqyZJ7uv5zt5ffWOZv0mZrXr8p06bND91vYPpEg
d3w++izOloeBjl1EgGM4HFX7umhmAiPT+SYPfv72DvectBDbwLQowc8D+NG1p/v53Nlut4LXfFDj
v+/yZnt6RKJKG6eZDiK3Gj/LQkIhlY856ewTzwiSW0iAYyeIiv1O9zIpZWO5vKgtRP+8k4MxS4KJ
wCB3Uv2DAsAO0O+D3giVl3r3EiRTH3OZh7j2raSsqZLW1FWdGEWKx7zwo8o3TwHNF+jsAYwbWp45
WfTPpY7dWyNc+uJdUukFm8pNujXYV0LDT+Y09mN6g+9dnx53eCcJecAKPc4HdmzMlGBHx+mlXoVs
tpvtNPpkvr5peHoUGjrzwm5IFBPH3Ti6+SH4ji4k+HHEgGoBdiF2RKMGeH+Jl+CUqrFeN4fj8UKO
LZNZTg+tE6QEMCeULIn5yyc+shz7hCb2l8tcVpOFQJJugcmDr+CBcKpJWuaqgq9Y/ZZVG9BYBYk+
dxE9W4Y5fbJtau6l16/sPfhDM9s3v+pFTdrK/BBoza1k/Og7OL+nLM5VmVZXnAZbYSUZ2WAojaCV
Ap8CNGZi04zssdQWf1/hqibXyhQdxW1i9v4TVBnAjlhpBbmfYFPr/YXUvnpGC21RH0ZnAlThebWM
zKlPkoW3LEwDwU1hT5zmX3iV92Q7Ze8ZjBN6DtpaAVmFnHAB+mypk9AUOSK3BPsP7mCX8GQCEAaF
2nsy4zrP5FPZ1AfVViRymruxaZB4D7kDLAwxfvtPacCmNFnGBkPfffHL/RMjh56jt2xVvfhXUSzy
0xiD7d73cOI/KlqAq7Y+AsnAUCp20QD6Pi6V+iuREkC55GPMapNsnKYHo6n0tVTLmkekukTb9Gl6
0WJST6NY9AANGKPuq7plvTCsqJl3X927jEjzJyfUFeqDTC4YGyTBPJOIvJ5scrb+iulztdr7q8vr
Y1Pw08W4J8oJniTLlXrSxvVhYqfPuXXa7OGIOo9pdMfJXz/mSLAKEGAFKFtwCQosQK5Haqp1UtaY
gXlmiu1SJLAEejzgWgNlrkeH0+MwKrw8TUAHi10s76W1stfxOpolpKCitNytI/ART9xljYNG840L
aNXzeHlAm/QmpZi6Z+fAlGdHmI/5wiUKCWm50GnB1PkELfjmZTez3TPzf7Xm1Gqp6S0N0z8xbVsv
G6IwjcHmrpgwQ9Sp8aOP5S65vAbokIV8Q7LCWWquDjrTzMlMJfPEPlHBNQxJVP8WOJuSSa0SAh+k
u+3uZVn9iqmQoSEF7tPgQpuTX7bGaIrT7+65G75zzcLR6Gg1mif0/55ZvhcrzgtPtSY9A83qP3q5
KRYny3SZaBHCT6fnngjnhuM9vqBBA0TS1dim6BkU3MqwDgJBAeg0qFHyHRKhi92PTYS9sJBU99P8
9ZUvXv6Nln9T4I6pzK+jJsC8HVKgjemzxNFJBL9BaCY7Yf0pzN90uJNqSlXLRjpqgoq1OYYUDoyl
v1UvkaUJjuwv9uSbEvdsuaezkl3DG0cbz/ZZROGPxbR2hCmITice8cQ9SLkk+bKRghI2rBxSglCo
JtO9SmhCfdtl6UI03T2Q9+vk7R/e+KRxk0aJ4hs4xZd8m9LPlq6jjcvoY5EYyMTdU+Essn+eBpWh
og6pkNb6fWbS22k5ps8e7ioQPGRCjjiL7KGkL52624pIaVqoh3+sR6x0/t3JIdeBB7rDFePnclVp
5ObKxOti/3d3i/c5IToZIflNRL3+A7E5jq9HijOldXzV0mB8I4VckXWh59cT863R2p3R2I5ymgpe
6mGR71HkDGuuuhM3iVHP9WdX9jtYXectPSNjsxWFXoP2qEeIsxbaKY/zaYDcemoerxohAQupPHss
fp0l+KFVPRq8pRhVmecbwRXdCscQ2hTOBcclYoIzEAo2IWqnBDntRTjDik8SzFCX083HXMjdrzxi
gzMOQBpRylGJo4qPmdXQ9/N+hYkpeAkai4g0l+h4FpGMATV51pLJx/RNo1hWZumW+aZiY4CVs+Yp
mM2VGYAWH3+a4Mv4pEY5Vs+XNIW0rKbzFmmNhnm4xsc0bgmFB+zfRLbnFhvXoiyiKYi8VDFZvZ9o
CJ9FYRlb6U+nKcPqX3I21/MdMUzPlg4s/sRyBtFTILjpm6HrfUSmeacwMG6GzCDSaoWqZUAS5y2a
rZ/pZeZZ6k7kmQ+QRM5v3E07Is2CHQMQix5JI7zmvuSW9eHYWigvFE7OLvv/e+IU1Tw4Fl3v0hgT
DJzR7PbceaeuiQh7NSwkc6xqgbeAjmwM/5GvE/14fJm3hi7uMoEF1DVKTbHNAPOP90ylQTwdNVga
csDWUBoh5FxZF1IxOKSuRxoL8JYstvUdUC2k3WPS0+6nH5HmWB1NYk+JpzCm6VfFRkg2YnbNZ90X
HM8r2PKUemS0Tgn+58w0WluTp+n+Sn8F++t6uqD0spwbs07yXCu0tSeB9zRQQcZN9E6G89EnSpUp
UVdslGhKxwgdAnyNYtY+Ka29vjbXp7UyExX8B/pdOqoKOrrgDGCgj3thMEyWpbEHCyaDYml21TIr
ZC52jFCNonw939ckno+YQhJEbCJp6H7955V8U+deGyVCoJ2dUKGQ7Im9mphjB168eZ0nRHuP7cvr
RSTu3R3zBFVs7ADsCLpCf6B0BqcEc15TsKuQbDZmpY24gSjz0bx740Rxw61R8gc1zGACBRf91Tjn
e2HPwvJaBRoKSwi5tIVlydZkrhF/ky0ANbce2YlpOtvYPhOTvmH92LPQVe7O78EH8KCkcCov56Kr
bBWIPcfwHCIbKwtXSHOu53FK5Jqg+iqw10M+3xTIrgbmNtFMjKGde66vrRqdE1lHjnMyb0zZspDY
Wz+hpuz+eazRA6UnrB/qUeI0GvAAku912dTAuaITJ8QT2FopEpgyQN+pe4hJ8NTSJ880R+8+dRkG
lSLiU0c7jJ+EnRFDotX/GE5/lUZqYsyfNQdlfI6s6zT+lVaK9jINUoAC583VHmtotJfGJfGN/GRV
UpTZU4xgO6c6EEGU3LCp+Yvvfwyn1hg18So3xR3Ie9+YhTEtKoJNipVVKiwE4CbSzFQnZUiTl4gB
dimwFJ1JMG4i7JJBg9//Ek7FSyByYo2RhvpVyka3Nc6yrV2cKZb8Muk6X/ln2jRrzZ15xQI7e2yJ
Nr81mT2WlKHU2p2kcN5mVkywhmNswFGBRDKVVSZZnhjOhKoLeBJbUZFr6O3uc815nnGEQQ49BtcF
u8Azen2rkM0XMTXgfd0xxTkIMfK2iA7AlDzBmi8yGSekrkxvlmu0CUkUBWTaPo2N19L48CtL9XZe
cZAwJVNsI6UUzDAN5NDvdZGzdUE3AhTGnda3F7KKSFvSd2/tz1bxzJ9lH66pmYnGvJlmlywmb4o9
YaYeUSbKcwyLPmo53VJsDG6pnFEYnQrppHhuc3i5Ht/11Ts6GIxfob1mBF5x5xl7KGX8G/Hq0eR0
Pzn5WiX5oCltFRiY8X7lOVNTjsjTmRVOjetZZ0hLidIGQ64xJmq+eeXUfFQ3/xVrTUEDQe6MDEfD
Fuv3wrCnV4b1oOhfrdCqakUBTcOFHluyDmSHZ3k8B4agHL0C7OScW0ZNpHahJZjdLFZFMEsy6u4f
H9FAKAZIgm4aDM+uDlDX+0chl1RUWFKvOcjWlI6oMV+LsjUiCpw2tEmOOl59bg6R4zODhmtqfDzm
oTMSP4xqjwdOxMdS2RhS1vFA5N/0aovEaNBo/PP76P26P6MTdstNigYcsBaHlGwK8kZPvx/zcHPo
OCYw3NoVcDGtiFlazh6HKWo0CAiaQz6f2FNTAaVdsDTop4omxWordEEGruWOHmd522kBzJ0R6Bn7
LiuPLHmO3lx15tq1ZdiaLVkSmlIOj7kcsIxAlsNEDhptUHC4PQe90CkYy42SNSjolZNtPMpJaKyn
2ZiUhRO7yLMn74/JDVzcHTlO9NLcvRiFD3Iy1HCka2Qab1FYpv74QozoFTgvNPFE8cKAv3FHlJNG
d5yqwBeBvwEo15fSLlcRQsQ/QJd69tD5+ZjBzo7wQtM7z5vN7Z1nMyoiIwxQqD272SG4nFnWnJ3/
HwnOa5yWzaSZhCARlR6Ns99+OPsXBDBc28EfIO/Jo2YaGtYDlZ1M6AEcUu1C8v97v3E3Af1NgXsF
9JGned6paQ4uRgbOrBao7oAzf/fznLEPZb2UrzIY8Cbvo0nADDy0AEwTvGVD+tpngrMP+ahMXK27
BwWLhvQSM/6ngBaxQY3wjyKCaJUHBat3ZJx1CMeh5rXRuDksFqtb6R2570P453ChZEb+LCtzGSzJ
W83WNDbne6Bm03j1gdyxgGnR0XKv02k0uV58D58htRXJ5T91pWDzsygeFDHLmYk8VGI1DaXmgJ51
VAbd2rqqE4GQ3IZpf6hq70Q5s+AbXtlcEIugmXFl1TuPIJonxvpK/P1uJ2OrI13GZE72HrYRbPZf
+u5rYRw+FqJOl6FsfE9aAdBx/5hpoyKorhGkVdqen66zaFdtxk704SJZfhHc3uC5YpNb14GowO+b
3JOaelEJ7Ffc3imLiS5/nEuhozX4oPRIcKqt+LqnRg1IwKVCcX61aWeH2DpcF8gB2ra5rFmCfuYC
ofzemH19CGz9oHj2qHOaf8bObMXXcKdGdlTS1zg2o9x+bB0HGcTpIRGIvitMmN6f4bXxlatXee1h
Mmn+YGSWlcaVutf8o0ylwhwHPkDCa9E88CBfgChXAfAPxGmNU7tpina71gvaQ5auTsE6K57GWGX/
mDERDY6x8lKMPQAItQdf/30pK2JM5iNXhDQrIsIp3dQIT6Fk+DBdgASV5VmVjM0U7v9jVgZ9N2Cl
AbMBADM6cNvuL6nVkrYct5f2Vk1b6PaIjMmInqyYjOwLa4ioRjOUwOrgEAHn0UFvwZu6J4jERKPp
16SFx7uqkM4xCODaDpOX35vL1iIpW2oZect20VNGmtk+ps72McdDGZ67D+Deh6lyLdIozNvD4nj1
iAtP7qkxV78Ty4rozqMpM0uWpDT+Zc4nLEOlytugOCvK7dyK4z+Mau8cOEHNp62rynnaHl5eVsny
PSe/mwt1iT2iNkYr3af1BK1yAQP2BPERFgjUf1A3e9Q5Edbb0ehaSll7qJLt1N1jLcZSSp5PCqb1
Kzi1J9F6Q+G1c+J8lYxTA2w+nDpaOBrzfWNYv/PVlcw+PWqbPnLRGb3s99sR24peYnlQlb6Z5WHH
lTIoo4nR0V4cdfvd/3ifPrfwp2bENiuzZm/zX/t57XzNJULfKtN89omoKDL4ngAqq2sKlYGrxJnb
Ylq75wiwjIdq8nkZ7bLp4bFUi36f0yrXq6ejpIIa+9F7oD+rI0GWe+j3MYSOfa1dnAeouHutzfxJ
Pr4WanvQ1MtRPmdH43Klj1kYuiXARhrdTlgUp360KwZV26ZnqT2cUo8YzaxUXi4Ne0xjKGnXrVL6
h0jHZy/qaKdGjk3LLbROsVQqhRiHzfaH12jC3KfCrC10ZZYR0Q4Cst1bzis7YJnwFqIvFthznLJL
mh9NLiXe+trH5mCKrUkN+otco7iQaQ3wZaJJiY7WxAv2A5KoDhvfVhvDWHn+WAuxaxx9nKT0ktBK
QyAvCd6ASWfjua/DJhSg1AL/D7sP+a/z1DqL0VAxxhswmtAzGrqsdBWtDi3qCqNnFGB9MjfmAIaf
O07pvDiCwxkkj+l/tBABug5AFPd3IuteFLl+O0YD82pKvXnK4Jh/bQUWb6gNAb/+DxkejjfVg0xX
WnCJrcYEHT7Re2a6b+K+m+5zf5xmjw6nKiclPDdRDTojB17davP7StCH3domTBzZbx3RSzL0hKNx
BE0d3bMG1CfOkZSxeLipgFh3QBPphZw3MxsmdSlZ5lygoT8fDQ3SgXlU9Ogb0kTilEcP1UnqlRh+
ZVZOmrclbUVOz4CLf0+Cs2MnvYmvdRbCxZ+3C2Iu5+u9aOHKgCDc0+AcADf12lGqdTO8qBOndEaW
DTMFRzVQsbonwmn8xIOTcS7AyGJEpm9rNBRQhoYX0dsmPDDuIR9JaFmEL4rU9ErGzFC8E6EkiC6d
085TU1ySMusuPd82x726E5hkwe/fGOxZZKzjhd2/4PdzBJQxoYW9F9iXTv7vFfLuKvhmD0+u0B9Q
gYJCOlQCj54dx/kQ3YSID86RdpM2QnEOFxH8Mn551pdoDmegceuejY7N3kGd/VFUtOgRRhSuOBcb
RzWHVDVk6whuZKC1/p4Sp+eKf0FWegpK7WZ1LOnx+H6mzuZCf29WVoLBqismXzfw1QSeuUhn+Dyy
lLhYuNQp//j4/lQRsjRNnzwLNPOnee6Yw0yEgUQurCWnMLGvFsBUvmBABK0ZMMwIM0j79ljkJsMi
902EU5rWSCejfBzfLOXzbnPw2dXZ7dxVWbDdchu0zEhINwCD3K6AsoC9KZcjOVcdJsEElM/LcocO
mGWekrPl2YWj40jHuyV5NS8zjEo/o+tUe/tyW8y96VQW6sNA0ezuoG+9Mz15TUZA+8wkHPSL/vyy
wothzciTRpeZ+WquqUho/2II/zlyfuw313PDPccgl6aocaAgt9gygWIMq/g3CU4Dr1MVU4Zdepyl
JLjQVxpTX4SBPVDcvj82TvmMAvDRdYELXDHLsj4nT/bT0uxG7nz6Egm8euEdcc/tVTtrWpPg0JDZ
a62NNcYl2ZkTO0tUbhL0g4rxnn66+ff8ca9vJYVZnaCScmgXpUWNw2P5/4uV/L4j7t1VqhiL3qMc
HB2D9QoT4AcUaMnZSdZM2JXSferPh+WbFmdKAnTa+ZMLTo+trkDmwKoP9HgRc++h38xgogdgoBx+
f3KcUbn40/wkTSEZi0VE2ArXNZs9VdT+LJwdvMs5hr0NjHuIHra/+Ev/sMmP2gAMHZNJI7AZuVR5
n0MUdbSN5Y5AGAXaxff4XACVqWBkHvnQC5Fm6oY5tai9YdL53g9ujF+C10SNlxlYYnhYsKOVU/S2
IuOiMmKadJ/YmJ4VBR0ipjiToTTnOmjStDmozwpiTWsW0c8pszES94bxY9ERCq+KMx7YoFtoFwUi
El+Iz9xVfpwD6WC7FVzVQGPhnSgqnN0Yn+XEdTs6EEPYDFQD0Cdrm9R0jJmBB0VwjKL3lIfI9LW0
NaQwwVsSoV339pYcPskfZMkRU1HHZexDYEe6d/KRpHB2xDhPp57qgmJAVqxe5RbelA0TEBE81vwC
Ev+EhGyZQDqODB1tBzJD5h/j1ZjjXuimSI8HUnD3l8bZjzzIJ/VYB0sLkHsHvbO1I58nyzZjdAtC
r7+2Hx+SAHps0Nxjqa8yRr4XyEmcRGKkKod/D0nRSnI5nojAmxvW6N7vc5KY1E18UipotExeMM/w
/r6ZIa03JWgJ0nGUjiMQxQGYBpxij2D3KPTcmisQHMZI/0PFUAQDYlwX2FNLN6u3x8LRHcwPAezR
4QQwBCqoUpU4OMWZsvr18Y8P5MHuueCerkTNIm0U3o6N6b8wGL0cz2U6d4ynmghdwUEj2GOFE7xS
a3K1GmH43g2RNkCpUJSYGLZH3xT4ZgIXWP3YKwl2EuSQNjDrn505QvIA8C4i2zdoGXq0uPxOJTdo
hcSmkoNh+ZvEQc3zTLYfIudCoDe3nF1PzIrwf69f3nu2Yj++/oEayN313+xt79fdXKrKsHOWXxb/
6W99DxzrkNozG+n4ZUtrZq7XEYssB1GeiLWBfOM9dc4maHpTAPIfJ7hAC3M7C8eYSc8wCm8VlOa/
AV3pfDj7Z2khHBDqdOaBTvEDi1GYFWHZBUd+ScPTW0GyZlNNrLMsMHoCgb9Z4t7xGvEoDtwLLK22
0WcKsqYCGRz223syyBmHbNyOsMG6O0GGiga83A1iqwLljJrReeOIqhcic3GTpx5DWRVLbhCAXgHA
wJVl/cfIMlOhc/avsgA93jhroRjxVIv1DqoDMwMaHdtvdL7dFgLzOhwvfpPhhxUzZaolQXeE3pVI
EIUa6JGYiJ9ogohc9GDwAOy1kf5X6BZMMhXnNN+kx+fqHUNNwhd+0L3t8cTloK7e+DKO0k4sIvKS
kmJpKUt4FRrSwQDbMoPjXBh2dz/5QKX45HMTFifVQB9Dl5UiLCfXRbY3VhJaXkSDYcORcY87zmzk
6aSMFB9aheinC34+gSwH58WkztdiK8IXGE6C9ahxjoWk+y2gscEYQ61gZUUmGohmu5zZb3Nz3pC9
g/Bk8SGwy4N5I2SlAKAy7dYjcW/LpLqqRTJG9CoDw3KT7A8zxCeTGTFxfQ6GhL++6lvGT0B2+LH5
JsvJTXKWR4k+uZE9HjfArKETwCIRgyrrzqmnX+jmTdBtLjkoy4hKiwP1i+45+KbOxUgeWvnDSVag
OEaLpX94X83IlYL+Yb0WIaX9xV38psXJkC8Hhau0oLV4WRSs6w/ziLWzC5QaYDtNON6Pj/YvQvtN
kBOj1J2mUtYFz13ECbMJSFyV2ch/bdW1gNZwlNQ7SM41lSMjV1Wte9Ul+4gJv1XnDJ+sV9tc/zLh
DZvMEXDX/eJP7f/mjnuHKr3y/WvnfeMlJxFEBg0c9q/MdoSmbdjOfFPiHNY0kvIkGcG0vRR/NCJD
O2Z27LTw9F+XqK7RqQUILwF7f3lmv4lyT5F2zv+bTM3Ngi3O6FPRl8TG5GtJ6Ycy27rs40XUFyZQ
B1Tbcea9t7YoztPK6HzZjLGjRFeas0E3dc6uding7y/P+v/yh21I96QmZy2Koi6WeTc2JzYjU+Tc
6S2iFrWbyd1R/V1SsM7wnlTh1QA+OHfBJ7PYpnPRd5FteYt3JDmRgQF/y6XpjCndOwyYd47HtuGz
KIU2nB38R0M0fs4eJl2LMq17IKH71sEjyMeQdo78gfBsh9/i77PlLE010kaylnUCC5wCjF3GDgJs
fS14MVQRGc6+6LIr11kNMlgsZ5wxi3ZsqPwnIgX2HONf3SAsxtdyMot1fMbsj20v3+ZzxEV70ySz
s3Vif/68YozliK5YY3tZ0o8Tgub53ET4XF5E4fpwgqp3AZyJGqmn3D912W0GiMNkhpnnEdyGrcAs
DYdo32fPmSUPM5nXU5d0uGAAl47eJYtuHRHEV2dxHkk0Z5G0cXzR3S6EbmcpO5EOd/YxG8MJm95h
ceancifFJL+CjYAgebg9omOlwzHcYdaMFFDVtUm9J8B87rcLIWLwY08Ew633+uonysmQughxBao5
NUzpD527BRGw+Nisazd56Rm7QM8D/9rlpACy2flY8FbtqsOKMzO6B0SEqIQjMOnarQbZI3hproh8
faTcFu9pN5gNB2v3pALPaUK+5thzsfftxyyKRP4WH/QolskVTU23WqA6P9VkvIUdUGrEG+z/SYiz
OMVZSpqiC6sv9ukNzz02TTh7oWA89hWxFJoTDOka6PIVgvGySICIYqylN28f0u3NN3zM0S0ef6Bi
N4S73tFVo4nrKaNOOl5WqzGe/Aj48XZAYwe14T115DdNJCCCd+r2ZPZIBopej40Yh7g4o7GX5sw9
bEXm6bHXpN2yWT0aLrYKFEEEtlbMc5D62ETHr/QVi04QUgihiOXO2D06RM6KnAu5jscxJP5qsfcF
pidXm8Ns560+D+Fmh96kRiafn4TQHI3mwBUzlot9sG8cR3SyAlcYO204yckRncad6mVscXzfWIen
KsI9IsWkzUIqcIZFaneLBHqH3MheG6Yd2yPHSs7k5ACFs8MJFlym4BXg83SK57tYjQp1ACxxxaYr
PSFtyCSRbovIcDGSX57+W3CxLMVBId2gO0J/zVHDh+6JXFCBDtxC497Rte7/GpLFCpXu0xPg4x4r
tsjx5BNxVYEsT65CyxqbIaG0mflWsfgDq9+NO4g6vgUWi8/GXcNEwcplSII3/8TA+IeAF9HVcM6G
kkSym3Y1dIYm7u45QRO5bXY3g8rbi4CYQJn5RNz5GmIVYQNegEvwfkDe9LRc3soci+i3KOb6S+bq
HzeKh+VtEsOTk062y4hJWN6mOr7ihNdlaOzlFLKeTu242DUYe8vpYz4FZ8on5+IqGEvVGGwu6q/J
W7b+EmjtwJRzP+eg8Um5svRCP+7c5ujXCj3oAbVn1mpqWxDFnWuj/EzWJsaZavKFBiuB9AuJc7FQ
MkIHdJaDu4t5RLni8G6xxXQ1TllN28Q8lVt9Q5tXtnW+9uHKv8BsLf6f1pFP2xWlr7Y6OiVgthgA
suElo90jxJ+A17+kWf+Rodu0Xs+WZLE8vubT7ia9X2gj0+jkiK41ARWRuHA+CaI6/3Lt4lhsZk4c
lVwOjahzXGATZS5wac6a7kkB2lYQlXtzzXZEVkoU99/e8d5JjWPDV9wcFI6raC3Rd5IgJwVwdns0
e6xcoiiYb4Er5WlRqh2sSE2xhWTpksDe2U/rbIfKvYDU+LHzcUsL9JhygzKoazwnB8ZqlbToISe/
kMk8C5xsgQBMOdciHKVl4bXgCMHkBSC3CFamgpqOILsGSOV790UeoUU/bJAkrSlgbtgGu6pd8ol4
mmCWdO3f2hByrMgTAfYPhywytuMZ2MeNFZPTe8ITd3zS3M4MG86LFZgHlX0iUWOiat9lS8Q9xYPu
aY8ep02n6+ic+zHuTCGLq2M8B78fC8Vw/a9HgNOlAgMSIebMIemYBbLefyPoQ9UxJORtjVrZdvHv
pLBHkHuiY1kL9PLUnSCZzeyTha4pcjKb3WO+Bv2MHpVOSHuyridRfL14nVvfMqDGiUz2YFKj9/O8
H++G4dlIO1VSt54dkltJQGBIRbLG++jY7vHfYOG4AGZX1xz/iXB8STPq7JEZEvE0mGX45ol30utW
1s91lx0/L3/jarSMZgsViC4GG7/lokrcoAnvEeOeXUUy4snkP8TYKrSkPw4T8TNo7nokODc9VAPD
8G5Zzikd716R5UeAKnLPb2Hvj4iuR4UzCGVY5ZEn49RC9o7VSp9XgGERgPSghcdNzMdCLSTGWYPU
rZtG1kGMHY/ZMiKLmk7RGWpN3yR9k86cvLQEFLvPf8Qebx7SeAJQPVAMgJt/sQmywwQFE0eZiaRd
dF2cXcDuNbjSXUMviugY1EFLlK2g5LxEsQRhqTGrMf768pg7kRByRmKE5pH4UnRaPM3IKMDsibDk
JDo/zlDInpFURieE8cxbXRcGvaJ/+Ktz7nz8JxD54RzNtzDyrnrZXtXUwC52DKAgr48jBKIs2wEG
C3+oPHU4C1gyUBIJJenHRzlcou2R5l7kYBKM/MaAoGQALe1gSzXkSWtq7JONS5qnP7VVzdu5vHID
uNCO85j68LRCjzpvToL0UkVdv+riPfrMLQUSutXNFxF4xnAio0eHsynTtnEnlxYHLJMTAO7XUY1F
SHNn74mSscMJmh4lzq54k8Ko/Wknm6uuPRC48gF0YY66GtaFCE5v0GPr0eLMyjSSI0U6wwfI2LE0
UebCw1wQLKbAmBxKQAJqAq374b1fXCzj7Uw/Q+vjbxeO22yHQghaBxK6ENpnwUvNe/KKqpxGRQNq
JV2lxDXHNpYNCfRu2InvHSBnSDQwVKZd5rych0ssQfiSF0pEXCxPXGOf0ZfQhxIxxVmVa3mSsNAd
9G4z1CEz3kdPj29J5BfyXnwbyB1TIGFtIhNJror8QYuvTtZI9W4d+fCYnEAmeH9e17GtRj51DGFZ
zngdE3UnzKB0UvzgKeOHUkqvbiZFd2josiO7z24UwUS3srnNBI+miBBnJC6qkWtaAkIrbBOeeQIk
PtGvc4Yh8eWJrHcJ64UKdNN89vgiRJb0thej5ziHEyOJ8wl+vqT1nF1ZWJA/7Tyd0YXIRR+2Oioi
qanRLRvnbLanoEMq9RHD6Z8loxeGzQ6i7ZeDGTr5mwR3E6eROrnoMUhY48XkKSQToXkRMcHdRt5i
3jc6wWtBy/NqVb77TAZsw2tDYhtb8dANhXyR4IaGHaVvpjhrretBnckNSE7eQ6x0Xj6Zb3PqPCYy
HHtMsaAL4LaA0eXnTMatfh5XSdn5fRFp6Ar+GPplCoL5J8wB4hkS+A+DBqBHj3MfxrUcFd2o46H9
E2JwR57Dbj5mafhF7ZHg5E3OKi+tjKq7KqAKoI1sg1mJGbKNyLfhYQ1E1YhhbwzbfmRDNgC9zCOS
ARR2emk7kNCSRsTLSet0oCKdV/Z+Zrq3OP2Z7zGj4VnxSvYXW1ED26Bo9shzwt+op7gqzyC/cbdw
UbDk6/GBDidhegQ42R+dVb0anzp8UnJers50Y/msfJ6RnfSBTsCrvcfwVfgsSsEMZzF7ZDn5x2Fr
btOq18OVtSR69mz02eYFvFoBf4Mi2aOj3qcQYuM6kiIdewxfXjTcms6aTfr6+AiFvHBBT9diWGgp
eFmwE3CL0P6Csrfy9iEg093Ej6evx0onKj2jjl252Xna7YBMdx5Wt+xuPYwoWe0bEUOdEj2i1B1q
jxLKVXWoRWDIr4BMVuSUWMGna7vKTBRa3UpFfyc14XuzJop+TtUW4rdAU6j6GUyAfj317MxF9vxy
Jtjj0mF+ny1p/cG2mo/Z7IUiEJFhx++fg53wTVuxV+R5M8bBMhYmhKDBLybxbr8XLt8RSMqE79lK
gMgSGCesflwk1QKVswi2w9FmW4GkDHoXPYY4o1H7YT0KgA128EPLjV2SVyHxAeb7P6R9R3PjyNLt
L0IEvNkWDEFSFEUjidIG0Wq1YAlHOOLXv1N8947Q1bisL3pmM4uOUDILWSez0pzslqpIJGkVO4q+
DprTszA+NYrXm7z4476p/slroTTRmCf0q25Eu3y7xI8Z+EeuBnKEgWuUvHfrfPVzojCDJiMKhrVk
4VzVeGmKOZFSu13IP+uXVrFFlcTYmLhYyZ/DenS16KTz3nmzEcpEPAMyVm8Eeq+CVvn8FackflqF
PFc+7/cmIhiMCbGe2bgksFHMFYPsKV3DlROstDFWPxT34HCHsngqMWCTankoGhn9gk7/A/ueaXq8
dwa3Jr7NATaZJ4uBmy7ECh0zhqwXh259KFxsgnGKx817O9rmgRTLh4fSbT19q9UgL0gdXuKBI/92
aydwF9c6qLYvsJ7caT4eXbih+/eRpyDbk9Weq7K3UuqETqdgtYxd4LcnL1G4oykOp/DX/kr3fNvh
pjqo5d2BV7Y5awDldVzQi+Fsys/lQI7tr5B4pR+oNgi2fe14X9P5h8e3mbKtWWaaoMNouMkrSO9G
2JKRPuhejjQZR9J9xy6zNZwy1rBDl2IcjcuuNtYBP5T+z4zQjtvHHwWWkTuc6HY+bzRRjkGZotCL
Uo1xzQv3Rf1qVmVGVtxZrvsBn3zLHk+MMbPiS6uOCPgwAS/8VO1hde6wo/v+6XEcxA1PJ0KGzhzL
hN5ub/91/y/PtzhMDokBjrLts6qkSw1qpzWca2yne0Nd1IHbVaR8sTZoimr9gseGxzU8BkPMSijy
rsGxRRGCPLIAXKH3C4k93tAM50ax9ZxWqYchpd8n/ZEcxh/+/ePjQBFbvlFyPVbEKz7MJlh4hnfm
QC3HuNjeKtNIq1ilp4S+vxSF/TdQs91XgGNZ7BykdhWksCygQLDE9MeFsxOW8xoDDervkanUtd3V
6OntOG36Fe3Gbh7y2LtkNmgl0Wq6O9i2+/a4X5QaD3BmX+zfhs12WGEpkWxpDQWc1cnc4aVU9s4n
bxZ2/sk+kULNb3Iz1bLD+NcZCoJrWfLeKcHBAtTKKJ9g+43N7SCk53XHP9w810QcqEPiPk7peWZO
3RBbJjhHZItRmOSG2bwDZJBBEkLMYQlAhrYm2Gh9PpR+8jIGh4j35uMBNdtmlQp6U7cU3mrvsgmQ
7KgXfCKK2fTt95diyzSyVAShQnemXLF26bXaVB2xd3wxnCvL9lXlw0U2WxlvsX610W3zKbU71O8w
z3V1cHJr5Ynb38p7D7EMtmKqiNlZhUjDR8bYJZhm8O3Q++S1bfF8BdszZWliIl3oleo1p8BS3cfD
p/aJghqtE/7LNxHbNqX1ijhWDawvRUErfumwo69zOiwWu4LjrSZms3JF7z4W3mKQO7frRqM6uV1p
nBZhkEGmgn1Czj4jPxtQNYF6iOM1OKDLFmOKVpFVIcGKJashcUAuPFD/H+8rdJFgX4tpqeyUTxV3
XS5bWJ0CthAn94R9unmzsQVudYg9h8u/OF+2ALXnf8UxKN8ahdli3zstJNCJwl26PppL9WeMxYWW
468S4h/8Hcc1/o+P9S2Uie7aUpSsM11NMm7X3tIT7HGP1fZfXISnj+8/jeJbDoPwl+u5UzqBnuUa
5JzbZeCgZZwyUtXY3QYePa7A+WzOt0Aac0yssAGVZRkFEFijHZLOv2FAkxJo0kgZfgVuBeP0Dsf0
5wOZb6EM2IuYSWoVEyb5soZIb9P32Lz5FBxkRwSpvr2r1rw9ov8D9b9FMiFgJVZN1Iv4gCCYuRDz
6YFS3YHki6PZvMv8Rwz7WozAqDfW9OHxkj1srvboIV9UbK4xXTrMHQflGMtN58m3sy6CosmJQFeE
ed57flR/pCkJvB9F63L04l069qkYpmKTq3RRFeaGwrXmeRg995dkhV6Dw/Nju1QQGfDae+aD6e+z
pOpP1BNKKVDNAlZyNpwAy6ijmKMVD7nYZ6IRYBG10VEoweZVmZzUBSq7L7250D2k0x2Ol+HZBoMh
hZWGPYpvAOI1Rv3i1/umd/P1d6CDfRt2gRLmqXaDKOckr7BTGytHPyjl1oCJk9huMF7+cF6itycD
/ZaTLTD3ef8ncM+TAZOyUcs4HaBh+XB+/MgdYMjl4eH1Ae7A57XVzj7xDcPEzksTa0/ZYL/C0lW5
LBP0h17AX4Z9Ch4oTZABvq/SbIA1kcJ8s2zo1XMvgyNTaOxMc6vC1bAKLFkm5frccMxxtlFd0xWD
7jzCrjWWqx9MBFWkX+m0vAOM6j4KG/RlwH/r8ZfuPKE9OfTadejpj58hCE9Nl/P55u7bVDzje3Kt
MlHngnhsVC3QmRX9un+Ws9WkqQDGPKQgvoJyHBXA9cb78H7py8anDb0obeYwxs8XwbsvcDajPhXI
+BnJOOd6f0Y9EDxFa9Ut/fjJX7/cFzJnIVMZjGMZhka1xBgyTifPGcBPlVScV/Ns+mIigiXUT5u6
TxT6Ydab8pC8Vj/RnxFe7E/uiuQ5vzwVRB9pE8TtWqkzY0rXgDGFYBU4T2gQysgDjUl93eUcHDUn
Fq+mwmhkMhFmDu2gxAOEXVyMa7s87zH7UDEUTQP9v4T6NpstkcJWAu20SNscDExkSw0xQbxWQ5ed
UBKMXnD0mTOEqTxGn05GG3cfQ54Sk+Q1I9EuBy/qfWObvUJTIYxPDKW6HzoZQmrvtEa01rrv+Vvs
ym8Xi8TLRkPSv4duX34g2smi4hJD3LwI+9WmP4A6uclX68Mm1jVhBEikyK9sPqoFwTNQWpDR9X2J
06LE/YYM/F56QUNhA+pCmLtxwO2uH2ny7gotOeg3G+IbqozasqQbimzSJ/1EM0WWhLHq6feDYifp
PyCYPJLrKw8zbs//P05xIou5aFcMGJyDC2S9rA3ivZdPhp9sB9TinBp0bc4hcNEEeLB1DzyBcGrc
PPL8wU5+AGOsaYoJul7CD3BO7wF4EPHC8BENG7yYZ+6STw+VsVc9PBfKuYScNbhfytfwcP8+zN65
iRqMNRapMARDjT+f4Z0kLlvH9Wsux/NcLmeqA2OEbVQUINOQcFbo9npfknjR2arz8JpjmtZuibTs
OYHibOpjKpGe6sQUx7AoqqCARJqOOHme4F48cjhwZ6B4mjEOeYjVXsaeGErxhHlvC1Lslbq//4lm
vddUGcYJq8Z1kDLkrWlUg5FNrKdXifzKAcbZ0HMqhXHDfSmNIRoIIKVEd/IIczjb+XrhPq/80ONB
Bb0df1xfxGhomjJNjAkxwvQix5yVpkBYQ5douBIKnz4AkXNy1LDuiGGTiFZgJaooqRBD+5lOg2M8
qgTd5ajN/dXxfWvEJhIvQ6YF5mhQjbxN7qAWXttPNokQUn8O/4e+/Hm0nQhkACiM5FTWQpmOd2GE
7PShOKqTofP0i6fabNu6MZHEQNA5ExMrTXGKuErINkRPF7AajGghWT+JqFwDX+ODuIbcT93lXWSO
obB5xcIsL2ZQ6aDYd4KncfFwWPlf2tK0eZ+P+ot7lsJAFBjorXTsIGfdrywPIwGv406ydxpaFu/b
5HwAMjlNBpriWE4vlYXTfEmRp0eDnTdgntGyF4vFI+7a18437fsiuabCoFSpN8VQpTAVp3a0W2Pf
4CmOvMxfZGfFO8lZSJzox6CVEsmhGTW4CE5HeQyUx+IkaEB5boM373IzGKKOepUnJjBeRNKhWwqP
2fry8/GrR+6y4m7J4X02lQluOkEqk/OAM6zelVfMfakKaVzy7C5KBPgNqDB8U13skGgH1FTcDPGs
m/4+VLb3uxwSNZZqSH+5uFgsHj56m3ahnAk2T427N/F198LrPJ73OhORDL4EoATNRSwRpq1jAM39
G1DzC2sgXrgfknPHVQZfsjNmRauLhqN1Kb1r2RDBVV/9z/u3YO5pNkExVf09JEBLpFAEPe5dpSzi
ZiFgnnIpvlrN5r6Y2XgN/dpYO4Z9jprIXG8ExqY5yiY6jxfjo88fDZ0/rO+/z9zltBFlvdPx9yvX
AX80XZbRelcHc6j39ZgPcCeKMPc4BglFF1gQhCZ320n34SrcjKKtt6Te7FD5f9SOA6dt/38A1bdy
zJU2ujpLJAUyNZBvE9HFOmcUoX+aZBVV5POTyyowaxO6AjMWJZybyRyminXOXUAtr0Zk+pFvz88a
5ioapGKb59IOQWPNH7mkOvzhaXTLNNHRj9zbjSBtEprKGEtorABbRkGmAP5vgWh+JNnycqixIOdK
Us/fZbYs/pUPmIhlrnNUj50Vy8mISBV3TErs12fbb9e+wgVmjd7Xexoy91lpsItHTiDK0d8Loni5
g+Uj3h5DEq+/UGB9cl/frp5kB+R5tVqh4/REnzYIYVD9+vwEl5v9+Ia31A5Aw/G98/Y1OQQGA0Ik
/FOzwC/bKL4GRHvEGkXQZUhLzt2hf+feCTDRRCuCZk2k3xiqbYqNrJBwaZf2l/JUrHWXI2zWD06U
YhCnVzu9kjMohcjzhK1HSCY8SjjAzOalp2dJEbGy7R/bZe5LMEadqV+pKLDgmIuTgp0UYeoGDz5l
9vF9G+S2DdF7DPpj1J/GhVgshfGOdo33ODc/NQu1k1/DIpQRhVomYnXuyXkf10rrWfbN/UfPaki4
E0u3UPPeR2XAqRGMRpIViKNV2tGJvOV+GW3N3EZWLE4cH6AY2Kbsl2ClgBkfVnTj1O6FFxHPhgLf
WrO5TLFXIimNYVv4BL37fsGGsOBBWWC6HvVNusfr8++eURORNHieQNZ4ScxrdoXmQUq8aiUmREAM
snBjbOvwtbeW203A+bIGA1ZhEGHcRoDAtbpA8CGdUXNZiesYG6jAV/HJyybNpwsmCjKIpSbYFzp2
VB7a5JPDdev7IPPkoA8H+A0GfNIyHgrNgBAUUM+gEEWZlpt/5kCvwQAPUvVy0jYhXVa89ixPE20X
jgy8rzxODB6UGgzqtAJ8p3CBNi+IR7FTZSAhePjp0Dvn2G5p5jv3jt2Qfe6NDt29Ae0c6O3kwcBc
ElAHGVvpUQR192X5tUMpJ7B1lxuZcnDcYBBGC9qLKNQ4zhTLOpx4p+zp3CXGT+xcIP8Oxg0GXhJV
D3GxqayarE8bObfFzxIldqwwJZrzd2/Cb5Nnk7VlnjdGnlIn/X5ZpM/hBgSMB9A39UR44GV75sOs
f9yGyeBHnEfnsi8AWRtglveR48Wbr8FxGh/89V9GyBPNGPDATO41FcCuQ5sYo+2IJzVOkDc4xrN/
k4GMYbBkswgpDDvpbjBQF0GDpIN8AW/7BFcSgxttL5tyW8P+MWJ1SzOC/+gBxYI1F+fpydy5aSaD
HkYapkqiRiMKSuidATUVJeFG3MLrmeHhrcmAh5yXmZAosPX16bLpSO6XBHxEMneeebbrYhKwsAF+
oBZ5fu5wdtdFVBAEY7EruIZlBw95Q8qrU9ZEJ5cHREuf6yh+tDr7/q2+NfPdO1IGQQTDKoLkCjNB
sgcjorqtrLFPOXNiFzRqy6CyA5Adez0aQ+XYDW3Th0cNEUvQ9w6fKYlrSwzItJJ8TvUKt/668rzK
tq5YGA9uZWGJCgm2Kt5Xfj6l/H0T2Q3G6SiNhSLCnpCg3GBh1BIMz5v9q0mwu8xafnKkUaNhj9pU
sQZDV0xs4749aCdRStXKWjcaGcJBxSk2CgYFF368ze3PZPOJZw5H2txdmUpjTHhEEq/oLEjDVA3J
ndh+vSI64b5Q5/KSUzFMxD1mRYeulPMtaBBICj5I//rBqzHNmsVUCmOleZTHea/d4h80+MfgcAM5
PapZ3AL5bAP2VBJjgNcqkdIugD41yoPNiJVvmGu3aaMj3g9feLNYWDfK+1ZzL6SJ0NuPmlhGpuXB
NdLotzo5nQj9HiLKk4gH0ifPCHmiGFenmWMOihWIosndk2MhfdGTy0k9Q9rLZ3b6d1bIThwYErIX
Nf1wwSI6KCPRz6jr0mpDwuPvmO2Omh4i4/BqsKCH5gWaXRcVRsjWHiaLTWy+QK9jSDTLqdBFb4tr
Kt5YGmgxDm5JXy6/zGw8OP0hjD9MI7mLGnrznI3TNATSsaYc/30hZ4AE7OcLJwCdbYIxVdPC607T
0U3H3I7oLGixUF4QVGOCGtb6X6Ylzrekv/tP/PoWw1yN0Gpawexy4BdmuzBwD7q8Z1rO4UVjHDns
bVClUWpMegXxDgl3IdYVxSA7JDi4+wrNOt/Jud0+5OTaGREaAkIFCsHvepRpafAH8MAjm0d9DtIC
a16Od3aOcyqSovZEZKlhj5WZQSQam0Fl875RvPNK27RLEZW4GH7Vua/jbFfsVCBzK5SuE8y+pzpm
2wo0yv7uuuCI4H0v+u8TnfqrOmZtW0Kn0/iQVsTaJYiWaN+o88nbIiTNO9F/jJAdw8lUPRXFDrb+
cgJkOTo6AkBv5IN5gaMVteY71n6bXJ9opZliqMtxRd+PjmhvI7uoSO2rR2P1dTDe6F7Y/8NmWJ52
jDcVNFkHjxOEjtsX7HOgKebEKdfpQ3oErwqv9XF2y9/UOBjgCJsizjOJWuPJ6w5J4CDMw8ou1IRf
P7++uMT98yHJ97djAES8hKhAqxBH+UhODmJN37D7IxdAZmMSU5HBiG4h3hIZg7xezoNeqyZSyWAv
63eaq63sRPayBff9PavRRBLzIGnlVA1NKIUD1F4TDFBheEpYgqeAA1VzxS4NHbCSikUvkolVlb/f
MTk6503QqLjG6uJYflj7/q2u0Da0Dj/u2/1cHfE3SUyAMNS6IOSmBknr09b7ODave8v99ZPgpQ8S
+8zuicaNjGfuGiapJFEyLZ0WV5gPFohRURWhNR515GpeBFLYVW+bINN1K+f5UG7KxX9mOT954DUX
76EGBnIA2VBUEY2Evx9sfL2epVQtRACyF6yOdL01ebs6jz+wBYTL7XebaGJA5TdpDPyHZV5n16EV
bynaAivJcMN/WN6FfIQk8fbgscluOwffftSPpoeRv9IG/4q/xlPr/meee/roMhSXwUIhGfrNDCbw
Fnda2eZ9JKJ6tt7IbqWiEI6oWoRE/8ta0kVMHIkUTBjdf5PIfORGvMbDgNUdx+wJhWHDAN8q0sHo
ebq+7hBXv/ATLTOx7m8Smdt57YQkHINEpKXIjeIER8p8hnQLd7nxXCTxmySK65PTzLPzCJLfFFbU
IT+7HUdH/nz17da3jp/wgzIlGLTRLcrzUuqMw9BlSbZQHQbFE0z4d8F1ISt45mUwKI0MXgcjHh9A
p+Ni1b1B4CETm1ZHkZXBpEC1MN9MdAV8ZK/Wwk4Gu1/7WHYDSmw7ein39nl7cDpe2nCu5f23X8h8
hC469zVWYuEXtisUJrCqYgN7G+tF44IrEEdjE9t8OKtEo7s2zQ8wMna8vvc5+PztRzDfp0rV9ByJ
OCbQWWsEw7uoSXgmSbjhFj3vP4x88j0YB54koVXUVg5t8eruDvLb+eg+f1UfvOf9XKXrN40Y192P
I0K7CBq1K8fxrQbE46jWBrvNWiMKiTDYWHrpxsJUASLaBVY4b7CnBAYhvBipb3OrxnOPnt9+D+Pb
5RSeWO/oZ3acD/Vt/NAd8LCA7bIhHUYeac5oHVicBM7cm28qlW16ES6BfMkkKnW9uT7GO7kCLWDk
PKnLRfgwIE2AzVyReyVYHIH2vcv6M3Su6/aDB22zQPP91dnul8QIo8Ey8TOuKCIiC7Ko/cAbsGXV
wuo1DozSgP2OhbGMe31YZJaeVSL8M657kDjd3kdigjvoNo9pE6WYl4PcRmottDdBHtLimUKkEGnx
wRYwzoGBDhvKhTl319jtsO4pyEBaCjImsehKKFiQq5uuCnv0Q/Kx9aKSaGi9ecwyUjgIUsvFYTUs
7EdwNtltDDosirD0UY+SvWmnr39TvPrN2hgoKy/FaEU67hzw9ITqFWa8sFuP77c4IHID/Yk3MZI0
BMsETj7YXaWSnIOQmMHX2QkTLyp+9AEJR0dICNZpWKur+s4xsJmY9jctGQgrSkvtxADnj2SUaAux
p36qMbpEx8Lj3RuO91IZEMPAYZZLBv3UDl0c6oaY1n+gz7nWjxY8yKS/+w+7UhRdtExJ1gy28Ulo
hfbSGzjV7OpZJOsf9eCHuDYM92/ObyKHOT9jkAKcHuS8eE6QEGRJRPQOU7vkCJpFgokg5vR6Zeit
6FLT06MOPl213lsEb3BfzFx3LcLD73NjkB0Zw0YLAohp7cbxro/KOgC54wP5uYRnyYnfbG6Zi2zD
TZbMWuK3ZHbUNlHNsOtaSB6wFu31V+CFnwkZBzsDAHHXsM1euokw5iHQ6uDCkCwKd7J7sWP4rQAw
g+VJB241f+Z9Oj3RW7Qyud9Z2UVYrwK9FLJZS2hk19y3esFLYPBOj8FvzQg0TS0hRdgiunrDNDT6
XdB+Yd+3j7mU1m/asHht1WCApfauG7Yj/woc8GmrJaaU26Xg+J+01SXe7nYcqbMud/K5GCw25bzK
+pieYWdnW/Oh9eRT8+iUz1+C8xktuOur50oQv6nJhJBn8yzVpQGBICWQnMumbcnhq/0AVnHXjkuz
uDhRjoGQyyUXzbNGZWEp1XtFvGVIMnC9Hbj5wTkCxt/UYkBEHBMMIZwhqnQaj245jSsbg8UW0e3U
FfbneD3a9e5rfPYP+eLLoK1DHC9AJdzB5Zt9TW4DtgxFlkXth75DC1v/+cLrQJt75E+VvP37RIQJ
Fo5z1UBEa982AOO1LYwYbf/ywZ9pf/KobuZDJ+SdTLysRUkymStxTjXh0mNW5aiv6pL0m+JXujk/
/4z8VZM6h3aLN++aFjQ5JznXEqvLE7nMpRiMNpHKBnKjh/WpPiIhpayQyLAPaCLkXMCZlM1vopjr
IIZDHV8EiEpJdpQeUe4/fHKu+CwiT7RhbkEahHVpmhBROptt92q4GJU7+NmCly+cf6JOBDF3wKzE
TGvVKyKD2kdi8kzSL1SFMLdHewhltzaJtK/d1kmPrltiBt0Tdj2e+eSZ19M8dxUUSRexPg0FJKRm
cFUmdhobkRho+kiTUWVqKxVxeEHQbN5HkWW8xiT8T2Wp9C9pGl7ExqS3zdsHnRugqbde2F+7Hk0o
GAHmfMO5oGsqjjlaRSuS67WAuJQ47+8j2S7APp2Rx2ef2zE0+wSdymICFeEqwIlfqGp4A29O26MH
uutF4KtgOEHynBt/zX6t76NkH58ZEr+mlv3/o9Tt4YxgCC/tY7gYXFCsfu4iXi7l9rZjoXKiIfvO
zJRgxNvAwP2OifKRjitBcmPsal+Z65W7wHjfL/IQkMcVoSxDur7aOUjlfep70KL9CMFO4nC+7hwI
TH8PDUEm9iqbtVBJ9MTFs1tf1ovFPgJ/7883+4pWyC+7kb2/GuLVpzKZsEa4KomWXXAG69MpQpKY
vD6uZD945IRPPNUYCDcV4VxXGcTg9rcSVlvFw66Rf4SCLdYLy3i4f5I822UZ+w1FD0N02OHmH0NC
F6G5VmIvFwuCFnA89XI7+QUMr7g8PXORhiKjIUWSaDJYZ06zQy0Se0MCPFYEMCuTE0jnMO1YDGSo
bJRmeAYzF5NOxTGneu7gnS4XiEMQ1T0MiZ349i7AGNvy/nnOX81vtRhHGBhF0V2oYRr7AxoUMTF6
/+/PetqpIoz7k4MsBuGWAEWcQbajg7TQTyv1A3vv/XDLHe6ajbGn4hhXGDaynpgUarAUN3OcUvWv
Xmi7V++tWq6ad587Pj7HtIhr9n2CDHCfk97EiAQURKE6d7D+BzuIKGXk4onuDrBpdbwnptsS3eWd
7dzzaCqawfGrnIaymUXS8eW6gDvG8sa0JzrP9Dkmwrap14V5UYoSR9ocegfkFGgw4EDI7Mt5oohB
FZ3AY3Xpy+uINS8IYChVJQjObTpMuTcfQB6B3Xw/DljV/Mn9dnM1/+m3Y7vTlS6+DoUZ4gCd1hXw
5ZC1W/DC9rni8W9SGOjIR1mruxwW8uK8ZwnBnubwSSTPIkHvROjQ7Vi88Jb+xT/d3z82yZYJB3Mo
ldrCebY1kUiwHM+0VwMVBNRcvzgfb7ZkoGBvBuoqKjprWKqeZKz1atDO0rG92o74LNF61WPxZJse
j75vrttUn4piwKRrGrnTrUyiLs0Rw2WMoUm33a6uksttNZtF4IlaDJKYctZgf0YO2zg5qVv7iu2A
t4zzOJiN+iZCGPDQ+6GXLy2EOGZFxJ+6fzi/cgCYeoo/bGEiggGJTi3HLK3xeXrYgh+6xwupbHNp
vEv2qtG51C/z1v4tj4WLqhTlujfxjVBPU9aSXz6VZ7usSlewnOi8Hka360ntWakDYn25xOSmkrhF
+3Rf7Vt4fkdtFlLyHDszFCRNj+uLi1H3sgOq0InpNiQvwQIzDiT/2O9RTHYSTwO9lH6MT5ghW67c
aqkXpF0iyuf25MwC9uRsmDBQP+dlq10T6ViaJO39cbSRarqSL/3Mceu8m2IwmGNVGq6KgK+Qy05k
YazUj3b+6nlVlYTLvUct6N5RM7GKlrXGOb7iqGleZLNZJiA768ji4eFtteKyNM718E0xgB2MiYXx
jFQupG2GmGDXZWKrp+CVRyE3m5lQNENBbgLcFjq77lxvw0ZpkwLXxg4fFadaBEtln/vDXqVLd2s8
alEvQ/1E+UyJ/nzfeOf94UQ4c2fjpNMDNa8kRDGgN95sdXuLaHffILdVu4NNq/O+o+7/ym18i2VJ
NspMqhpsw5KOWunn/qM9hLa6RlsFXS7yVwXgyQHfKpYTnz8EUqMEEg4YjSybzisI1m9ZnYP8/5pL
fjZrobqKJBP48dC0w5ynpoB8IrjW1G94sqvbePDufxKsE1sdvkCUev/rzTvEb2nsMcZyULbn60VC
cokW5cLV8EFHVNPSQR8BR9asA5nIYiIn62yVo6ZAs80mCR29d1UZTbSV99y8H1KshVnwPNZ8XmQi
kcGwpA5ybayhnUI6L5fthxXobd3BlS0Ub5zP8XBfQ86nUxggS+oyKEall45ev8h91TuInO3a3M/F
wFd8Tkch6yGhFpzrUwN+2RQbdJZr3tTgPCZPTo55a+VRoiptjpNzkKaLXRSJMQaJbnk+OfpsyD6R
xMRJzQXcBdplkJBMOjn0pXqUyLF6Luyl+bD4Ydvp1j9k7gHRJ6/PZh43J6LZsKnV+lTuGyi5ft+8
e8drRbBJkdiZHxGR9urvfB5s8e4AE0SN6bkM1Aba4lw1yRYrEj/nazr9f7g25JCs2o/i475VzhYe
wArxX0Rht8tHkhEppQWZ4gIvdLSn9W68sWpbWNiXcpXZ/CTabDz6LZFNorVKnxuRBjN9AXlPZKNf
flxUy8uHyXtW3q7UH/58IonBlKT+73lqBVgpUOHwKDq/dG/oStrknrXX9r/2R2yVbJ8HX4jQIFQs
9R7VK977lprpvR/CQI1cNGo9SNSWwOpQbzMvB6Xf6fZRKcUpejk4X5Vzb1j+EiOs6yJLcEMbdO57
783SIhek7dc9Ig1vpX+gSseROPtSm5w1Az5Z3caWMrT0pkpbLLi+3lrQ1ONYc1/ZCu84GfyRL5El
miNkVW7t0aUQp/zhapvgZi4IhuikBUjc3gbXfV2ooBTCbA0W4qL0YznOmnfQPGNmAEqTVV2PQlyf
/IHa2MfF1rc1Liz3xUh1umdCDBxJaIE/BxZ0BpG9ugBtIljXktcSPjJ37X9rrwwQNYEk5YoBYUlm
b9beR6XZZbkwHx10pSZ2/DcM2/oEhFQmrCkod6MuwlzXiA7xrouJZcND+gGyTfft9Bbu3jlHdkNm
ebmqWhFTj/LiFKtoe0kw9bVcbnOnsgWNNAsbQeI6s6MNGDezzSe3K/a2YePeL2BQKTwHia63V7hp
b7PG1pfN9mJ/xCRdLSkpvJv5q5LI3tvzgTt1xglBNAaGwvNg5l0IGNo46Me9vPIc2BzNyvQ73v59
EgoHnYTVrVKH79h5G/SqKV7pFc+95VouOqfwajv0H7ltd4sVWkAXPzv7af90XrToSH2OwOEDho7F
uBC3j52LjeeZ7b8M/WLgPKhnM6tYw6rT1xAa+dmuoPjSGEJ1FSlSCT4GmLPl4FxSR4s9ISP90npZ
1Vi3vt7x8kuzNempYOYKD11kNVJ4EyzuNJLHBAMfp414BfnCqn0Tqw1G63kpydmocCqVuctVmFlS
BbKhIzKDp+3mvE9DWzqjm07lXK3ZsHAqibnF57jRwZREJVnoc1ftvLE7nOVKcaWN8Xb/Hs/2gU6E
sZ1C4NVu1SKFsDVGkMLKS9+jrX48R067tAsDPqdyfawEOzuP7qNir3LXx8XWDcLze7RAy97m6e9g
brMY4eFd1FTpOnKEfXYldrmiLEb39Z19SU/lMHdXCvNqOFsj9MUY2XZb2XtsvVoYtktW8G10Pjux
eaXjObyYymSeLG1TdFE1QrehtT+8BMUANGyvuBzpPBO9NeJMYKNS0/+Y6Lo5KIs3UA7uTJvnqWkA
cu9DMUHDORlDHR8LB2htN5sUs9jo2I0s2tb6ya9Z0s9xTxoTFyRdUelRAGlBTTBdv1p1ix/lasex
vrkwb/qBGESx4q7Jm1CSjnK6FPaoR4+RHQi8ie+5ASF9KoaBEK215C43qe29oDVpi9ak5Z48vbqg
VgKj0JpPSM37VgySjIOUXJKMfqt14zgaiB+e0V+9rbxIQ/8tN6syF7tO9GObMIY+yzABDnFgUbK8
fI0RCeybQXPE/Ts8W0LUdUw96ZoqSxobe0ijFkkKGAyPxegbNI2b2ONHHznPK5TwE8Qe3AzOXKQ8
lcigUyMVQlRICqLGdY0mYgENC3hMIhO22wmcgvasLU6UYwGqjMa27amR4BTV3NZwiC/3D3AWjyYi
GDyq9U7AtgFZOgotqTbaKxh3WjvGwtu/8mQTQdQ+J4CUj2KWxB106W0neyrsuiZ0jnbNZWWbi+qn
34cBpSaMjC6I8X3WXUAQZa8esd053e4OlD2IWwmatfOJWgwoCYrQJIOgwlcZP8s3CQshzpKTig6S
J1zeRJ7lMdAURV2jGjdzWHvv25FUMAdUkEFvwH098NRi4KkSCwsEBzjE0gFL0egUC+NZWAEmeAVC
elv+APXJ+TGwJIIgujAbjWYMN91R2q9k55l63vtWPpt5mhiFzvSEFWVcm3EOMUgoq4vT5v19u8QY
BladPrioSD7b62hxXyQPmVgGyC4V8k5MYRlggNzUeMrKblR7yeO6TAgeQ//yIHUGK3qzbhVLhLiX
k0DUJboL0LFxXyUOHLFtLpFRDY2UQESUkP6XiK4Ju5N5FjHvGVExNuhMtaFZDCKFVyySScH4ixdV
sIBvXHrLX0+xvYBjBPmSjYWk/PzZbMQ5kcmAEzY4qk0U6rjFGP967x6ujwIo/nmx3y3o+tPYv1Vj
oGloBjmqLlQMRjdB6zeS0sNybeSqApvXXEPB4J4sBpjOdd+ZZ7wejiDjl/YBWXEfffPm8K0NA0ex
XGtSVBkU+vA2OW0qdzNEIPVVNurpvC0XXz4/ipkH92+ZDC5hx1EN/npohXTjqZZJExHDzX6EJTkg
X83xjfN4+y2MwaZRbvSoyaAgFbaJl/dv02yaWP/H6HSRwaSh7ZMkVaCL4X2glXq/X+Y+zYaj76/A
fjebI242fJ6IY+KW0lT7YNQgTkA0cerd8pCt6xdwuTgcQXOQbqA4SsmRVTRvMnYh9lGeXdGNgTFe
J3h7OjtI7GNukSNlzkNNpTCWMGCKID23kIJSgoWkvkpcxcU+PI42sz2FUzmMESRZ1SvXCnJue2RA
NnJcoh8W874/fmCROq8ZdLY5dSKOdVSpPIKG/wxx4N5xvBDxxNHbGqRFD8vmukOzgkG2dJSB7C9v
16dSI0/u9aHG0lSMBPv5Zle9gu/o/lHPJlmmv4mxnDNWQlfRhX7QwdkcMWFPsA4WTUNAZJCRfloP
nHunzmHXVCDjy7TBSBXU2GVEH/IivRL1HdHB+QsVht7dbEm82Rd25h2X+z3o9Ac7efl/rF3XjuS4
kv0iAXIUyVeZtMryXV3dL0JXG3nv9fV7VIs7k8XMSWLuLgaYhylMhoIMho8TyPERBwjtOUcjq6d5
XmHfOaidyVD6rmmE8w8TbFNFJkVvSnzYa4M2EC7HG7ym384JCIZoLvqyn6r1qDen1slU29j+L7Kh
9k1mja6mP85pCdZo4FPRqus7RdMqBgeRASnc/QsAb9VvP5Ovll3uK4zbv9aBrAVNdorr389CAbMb
JzKsMm5g5zy/y7zb8no1G3nOmKCA9DyL2vnjlo5v3yMsf36ing9pTbBpXpqWuGYFKeVc59hGB/QA
4RRpp6nzBJflpekPwHPSN916aSz1GZU4sVc9ynNSwrkNat/NBUZiXo7AGPz+vXCBauPxbe5iclmi
XmVcCUcI6OFoIgVIqdvX07v5km4kevVqq845M4L+XkiHsfMMFKrnwcNkwQooIZGD6ybi76sRVDdf
AfppCBLuqjewsHWPBh15D+zV4OKMFbGrbVoq00j4sMrzZjOfXqL73/bPtcMJM6t/5t0u2cqu5x9U
8l+siR1sCzCAJnXpYZXeThtgLkIXbh/gIq+De7KMx9X6zjl/gjoOdDZYkwb+AIzxUj6GdnjIIjTX
26gFbrFu0XmuavsPgM+Vh7Wb+ZdEFq/mMs/pC1p3nfJJFh305y06FqAU0ayKKEBme1dxED3mczKC
7qWko8HSQVww99La4alb6yUSmfwHpfv3xQnqImNAm0hq8II0CLZm22kPUMnEzjdute2cwx+M0T3+
ibEdQPIWrnl/58wJuqOCr970JehCXKDj2bdhp7637zIysjMU9MY8/Uf1Hl32+MbtU/+j25kdutIS
3BqQh7dr94yEt2vR2zlvgirJtSnK9Bi8YenBCcv+Sjv6IWNMdn6CLrGsIK2q1ViWdvZgogLyMbgm
k47rjs9f0iHCNZOmSXtmQAQh52Szf08PmBpYfLh73MHzjp7uDk5/NI/6ETMSklOUcCjCN1sFUaDx
oVKOG+0YHrhTb+LNEVCLEjrXrf/fPAraBKVivdcWnOQRlcyps0dlbaJwkcsChOZ73qEaLt/HeHUS
40xGRCDnhU+qyntwt6KmoffoA6gQu88wjvHzYet/8yLvYxijlQYqkichjrGqFZlRml7PdVrczR6t
hUDdeFYe1v5+IFZLq/GyexQ0TDouMy0NnC9aM7A/1thhD3vroMv/27qrIdygsws7qG9fqsweiVDP
mU4rZDfAJGaDAQMJW/vyewvIHN/DSL7sSK9SY5rKiGFqiGgtU3AgeZIrQbqyeFo2SBGh28Cu3a9k
ewCHaLu1JdxdO9JzehdH2jEzWwMgIOEdkDxs7Re0hruzYRPnTt0cHAwqcjTCyHI417wwTD9TnRir
c0m0z3zqWRUNM3Y6Q2g3/XeKBvVK9uyvSec5CeE1kqSONaPVIJ2ue/8+bp4lyvmqc3ROQDTeCw91
koEAcl5rkIG2DMTPmH/yMHOCfUYSetc06Dk5QTSUcqg7JcaRscYeQvSa/5YQuNrjek5BEIaeRBPG
P0ABVWNU7t7tfPWAACJ4W+ikdASLDTiyIegH0EFk/wbkzMh52dJHuD7AL5CQWj9Z9HzOWRKsdhTP
GdJcHyy5UIzZRtsCNQ9PSZZRuxqanVMSTHXf1BH2yi6rckK3oNYCot3sVs0f2Qcg+7pytPtrzsE5
RcFwMzqUDZIquK7aNl/g0MktmuSZijmbsquilIwg0a8NevAd4Y0jY/0VPRKPf15v35VEvsWqQlHV
RkLjCQc4e1G8YZp8IfR1bfeX1hErCaWSt2Ue4I5I56nNa5ps6WRHitPETq0BTZJmru5W08ttxiSK
SCwulM3Mi3E9RKB1JIClOuwc2TaHq7m8M1kQ7UZWYBoZ72rNeLy9WY4JmEqoIt+LX+6wlVkq7VdL
Gef0BFVh9mnKhlUZuW/am/qntJv9PTpV8605OgvGi3aHUrO/1JH9+PxL+tRk1yjoD9Iu5jLOK3F3
xO6mFbFRpjeuuXLn/Il6Y6rnTFchKRidaJ9aZ12rlj/c7bBKFl3OEsmXKURL0B3DHMx6Fq0S8naa
AM24eWHu09aetl9+SdyZq8mJc8YEpdFWBbbWGnhlQHc3du1P8u3XbWm/6o+eURBzBsuAlQnYLQ1m
TrC7xi62MRz8/LROnqBtAZ172+cRy1aPssquRNWLiYOCTMuiJTjEePsobYaUqXdxZlYzhrRWe/z6
q0t+HqM98tWoRg4vJnGyDHB3SPNIq2r/4A3+pa/EcbYoCxhRwg+bgrwYVpoACPY99L4Bs+WH57R7
mWWWqGBxgNYA9PhEk9WjaR7ih2cZnrRMS4lDbKlGmwyNOqucl/AvUi/ftfbJjkPbCG1zAF58n8IJ
kL1m6TkKCqNK08kAJMQqkthyvewid13c/QPLhneP6Nz5Pz5nceGTOky5tVR4AfBvThvNfamxb5hg
U/gequqXTFVJbLS44ykgI6kT/eO9kc3pe/QrfEwf0pdyD131//AQBAVSWXqY19NKzoWT+HZ6Vbdv
fJNoTljawRMKYjG2Tt5WKbLHJyYPaBMsgIj90MbIvGzun7bmy9Y7HD4G9KRIbxLzIqYLahYbc0HB
4YimmrfTKUCZufR2PPEeZfsvJK4BE2KUOu+6xTQ+7i54KH2kB2R1nauV+TN1LKYHBlai5WANg4AW
j2AZiOrfUNt6RrlAZluuZlPPSQkRSprX1WwWeGbo6QIwGWJzpG9DLEF9YL5t+9+wJwXberCrZ10M
JIMSkikXcfkTuomjUNfAKAAhNpnb7LZbx0OHFCKYtbNCEsR8ICffiCzEvMBAkoGkM8j1DhLVSI1j
Q/RkY8TyYWt/9Ysf8Lue56/P2WO1IvNLJ86ugjicH7bgoWQ5tSZKQT+1C3TgmG4Q238QBEj4lDkM
TPBNgDoTK4qx6k7U1nMvQq+9LD0tlVFBp8yWQrFlaZVRhBjLzth+QeeIKzXiMtdE3OekIdUZazXo
NJs3NI8g7nzJUIkO3Kd9Z5uujeKq4zm7VHFkyQiZuHAh4TEAc3RJDZB+W/twNu97LEGDVZh262bZ
7fQYbLaWPWFniu/cYfDBbo+K/ysbbWnG51rp6ExuuKBygEmXNtnwITfIZw17jCHtX9YkE/Arvt0R
zCKt4ipR4JJQVex8Ugyt4noJotG+c9340Pw5ALT+NhGJy84F7TMxy0yM9UG437/ubv/01TrN+aEJ
4Y7W0TgN1lTP5jTt70P0oKFdK/AkZGQqjAt+yqDoQcsJyLyeCFJK9xOCuJ8PPkCe0GHsSs5Llr/i
ggbpgqVp6HopRwRxm++n8el+/4SpVWV71znTFshLEjGQvj9Bl8wstdL6I2OG6dxmv7ioYaPnxK52
HnqNB89wvgBgYMUkk9zf+rpuKGsuKJjFVOdUbVbZGNzh6wIhH+VQmbeJULHrKbD+w90x82EBNy94
3UCFeHr4+XXeOI7yTWpwr3oqmMaFnmdIF4v5DNZOPWBoFCiVDgXM1r5/AgrTFoFWZa/rqYHv9ipr
f78uo2c0haxnP49FECSB/lLs1WV7N/vfgMvglW57v7pjz8/A95F1cl+Pj89oCk87zsbJ4D1outH+
VA3OYpu/tEMJtN912eCKlCmRl6v66oyg8N6DscehL3x1AUPT1lF4DrCGz7lN5WrAekZEeO1JaABD
SwcR01Efgqf/Kgo5+3nhedPSKhJm4edXdCk3BQDNy/Q+J/6KkPnFab6sOzVuM3QVBIedkRTetzHm
StwZIInZ2szul7efjlOc6B4YLE5TbR6l0rjycPGuzwgK7zrlfRPpcWhgU/uv3Z/X/6rj/owhMZdB
l7kx1RiCd4S70GKjaOlsv+kuUsg7VyYO193nv5kRExhNGqpYAInXnNqjg0U3aFu6R77VQpPwA/yS
Hz9A9rDuOZO1+svetJjciJSoNRQNlI9v6INb+4r2D7bP7G8hhixlwGDXo/EzPgUNglm8diIqLg0o
tAD9xC5kLOF7sF62HcbhsMg0fJce7VXVfEZSUCBNYwDwT7XA4BFD/ffDc+a228jVE1tDxAp8knQt
ILpoZ/mvTN4ZZUGTNKw0MtT5dKAEvZ5O0cMp3W3gcqJfx936dOs7mqNjh+lOlhaQvAwqKJcwTa0y
zfEU31/WBFx3uv3UpZcoaBcz7pqsWE3PCa2Tmw1gEbYP9lr6whpDmady3f06O0RBr1CWx2ExQmKO
39tH7pQP2FQqwyT4h0cALxFobtxUP3rUznr3ljjREkNLDXD0HfHjAqHcP8CWHhLsPHrEbkaZK349
7DH/pijckdYCvWNeKR6z/fdhjzEoOF7Daa1OydIA1529M1rCfTVxD9yBDrQwJuJ+R05q8wTN8hMA
opmH4fHHXxKX6yoSGeYc/jpO4c4CUyvC2kqgmt33/gkzPXnvhsBgqyesYNnb+t727cn7Eb8dds8o
2/+J7OxxDT12y0Nqw0ZJ4tiV3KWl+PtzBEvBx8rU0hb8u+luHu18nz+7smzOP8jpX0Q+Hs2ZCHV1
EaClGDyX6a76SpqNvcN46it6IW6/PgkzH6J8RgfrtGm3lGCGvGPx37o6gkj01tXx7LPr+5CnMxKV
2YR5mEcG8t33VrJO8h7c0d4BxE4iKNcTGX8Lykep6YxSnhXRUhU4NPQc4B/07yPG0kbXlXkn173l
v2/HhIicERqwMT6JKhA6Ks/Rc9AD23oXPj/Gqi3b4LAK05mwIcjUscaZckIMahrqx1LtM0pm1GLv
Rtl0fpZtSL37PqeAmW4NZzS9WDb9sCoJkRbHsmgVfpVKCREMDCmXbpqDrvdTFe1GGnd4wZ18Y4az
xF1dj0cghEkOqnL0phCNfODnnDEVTC1AZjW997t+eA3ZnG84VwwJkY9I7IIKW/fO4eRM4Gp+vqRe
n6sy7NvFb0ipDI5lzFnoZMVgvmdBVnUuSZTCuJuwaDY7JknSP3EjYnybDlZGT2VQmsRmjcEQIXAS
9W5rTtYvo6tI5QWExt8ZSTC2huldrCGdeAclD2SAO2Mc0a1YK1r9lDcFVpR2Vclfyyky/pRzWf8E
quBynyUsfSlSvXnMulnxsjDIAcJHDXT56tNg2L1RZqVbLf34lMx9fj9iiBwtX5QrvTcYY/1TL8r0
PZ+D+CUJoqywSVGVj0G6mJkDNDPrZGArDJZRDU1kOHUTR29Rqqu1HQyjivnfaJw3+tIOfIvhsoxs
8qFM4xfsh8deeLgY86nBOiZzE8W6cpjQdvNuYbNdZ0dlZ6gnrY6zxyFXluKuiBUtdxZ1DjsvqgMT
8zj5qLyEapy+LWgp+D7Slu6xsGN+Q9YvzeyhysvSMWYFE+MxWMzdNi8HzVWCMou9bOj757DWB3Uz
MSPR3JxodQKcpqJEu0XUtbmNxebWl3YB3o/XFkkZ2JrG+Y8oLkm666c5wTb7flEem0qJQK234tYN
SUMbL62xfMJeBjJ+i4uwXPY9Ds+yyTAa3X6ewlyTSN/HQiFB+iigPjBzbTHs0fxQ8GcyHutJ1OpA
J/UtYNpMjjYPZWubpTVGG3XhY4aFPVR96psSdfw84/FzVyI15LW5UZj49BJ3odV8aHFcWv4jqLKJ
2zRNdF/H3vDcIVrRJDgVYlquXlls8DK0ggEpwYpzamsp7U4spSrOGdVtRPAGHWrHVHX1xLD41Wuq
pf7ZI21Tuxx9hr+VKixStxgYCmiEYJ2LpzSd9pJFfbu12rH/3ZRar+y0Psv7DW2HZtp2vOln18iy
qbCx9ZE+Te2oqq4ykzDzhmmZS/xUGy6V3dcGxQ7npmGzBHruisaizNIJ9hJqUCdiP0QyD1VUWPPo
j1bldOPWMqLNUP9WsuJfGrFVD6OHDL6cxhnUCROcHoY5VSzTDCefJaH2tCjWZHPeWps5qVSvQLnC
jvupS+y6YBg/UqAv+oAqm5KifVklPPRGs046SXLhih5d4RiBx0gJRdJG8EQmY0qtzswnH8NXs2NQ
BVDIlvXntocguP/g3DCBGgATpFPYBiKo0anv27KPzcW3KNmwoXQi2h361kKn2vybB5Hk4VwjR1QV
6QqM/VFdTKwvizWY5RKqfmkxct8HZrKhFSQ4b+bhocwX6hjxpHq3ebyUIxgi1dQJTDogNUVTkbGW
ju2kLH5cJdwjfY9qclP2B9KapVsSokkuTsjXfJwpUXFlpqVRRCPGZ9M0tFOJS41UP0pi6oShWZ34
oAwuwSLRw23WBAfvf0lpTFWhqBnsuuCq0NEweKMnqq+SYN4Tq/ihdwzoRjFQ/81gWe4KS+ucTFPq
zW3Cot/3QZkzhiFHTrCRUXRhVaWIQywNXXwsmHN4rXsqG3Zjzx+BCuvMZuLq08vQpc5i7OOynewY
K+/sKkgeb3/Hx+V91sQG0VS4M6aKEAILfj4fNleNlgOvRPNNYqgOFkcauk1Ha7CTqai9SNOo11eN
5UBfTs68xJXDk6Hd5HGf4n+ZQjsfh991TE2n17rimPeqclLVZfnSje24wb7kxkXuLdsXzcR3RR1V
zwVmIe25mINNkSf1HQvL7vk2U5cvHzzBscHlwbXhYpuPWsV61eq96hvTfFfp9deuMmS4SleEFDjB
BAEs7k5lpnBu1Rw3PfyayV/Crjvp+hS4kOf4neq9DNf5kpSpgpSpoVUZ1dWPqv2ZscyBI18CDlL3
y7Q2bU66edfmS+6Y6JeWvIdrpCzIAeHAdoPFEIJJtbDKZIIL4XPiWaPTBtsxl7zuS58dRwajj0W5
sK3YmPtZ4KjJIxwrN/xGjeuj3rWzpw7Eeipyoz3CLbBsq7c6h0xW6PBlHiIJfTF4xMtbP4AQ+PDA
BmCWYKwanjXECAzD16YNScfZDnjijum7Ypoun72WVVtzae1KHTdDWDrFvL8tndc/gBPGDJODXTFl
xHJm8NxaT8DM3X4KvbTHLj21PlBzedXUL7VW7wtq+InC7tWxtYe49W5/wpVr1imUuQH6VDeIoPbq
HvTnQYPaK/PhS6OZ5SGhGTOdKAi0RnLgVy589Q40kMFzwUalzxc+GjTpErNT/Vw1MPOa0GWx2WCa
G5q24+uoxIHX6kO6KWiSO8bCSwmzl+bL1JmBYXKu6xA6sbeWRZMSQJpUf2g1fiRzPHiQ8haOrZV9
LwqllGifS5sCeoRq2ORiwlKrgvkKNEVdak5UPy4Sa0e1ojhg1i7bsFAfHrI0yO+UYDTvWUlriTIX
ewhW0TbWc9ZNrmvWhTeio49txKSd6mc6IKdK/jgn82upAE68HwH9wx+jMnppE+IsZi255StcgzRj
lspWgyZa0jg0o4kp4LpWi9UpcILhW5n4ppXaFa2cuN3eFuF/4PVvgquMn2lFA9UC3exBkNejrdTf
UpZuWiO/ZxXAS5L2EEfxoajrwh6pJqF95fmgwG3hfuGLISrQP5Ne0syILKXWfQvbCF2sSdGcNB+w
BAOdKhJSl6bMNKlpMcgtgUCJQMBzHEe9URe6j8xv5dw+QjG3vIrL+Y+LNiyueiwxQP+tP5UlQnG7
mPoDK6zTEmS/1Li9w6ywq6T1vqrjp3GJPP19HIevCW+9UFW8IFXtSF3sJfmj17MXjtbD7e+78nBN
uO7wylanEybw8zGz2aJVMnW6T4zIGazSievvSYFmMQA/3aa0qvzPThAO4oySIEv9AvjPYgQlGnmV
4ibUVh6i7PjlNhUZP+vfzyRWLWNLrcmo+2k6uOpw6qxuE5B9xan7XxDiGoGG1+Beig6DVdW8nYJG
94uW343N96SrNmxE0k/7d/nRDwGCAQVoGjUwYPRRaTvjqKvNKelnpvt9/puQ3znXkO0Z3DjyDAPY
NJ1kJfK1x4D4EgEdIEJVQ8yM8YDSgZih4ZOkK3Yhzb/AmRh2tw/vinkmOgFTWP6ngicxI6uliqWF
War5RhuEzsj6cY/d5uFiN5be22VMFs+ypnbXMFrt56rvvRm+6GlkvPvCTTpIzviSaQJXDOrcIAzG
U3Rmu0gxh6hJVb9t9cUe2qXd6vWQSkTmUqUROAP6mh5WdYY2h8+ymaYUJnSaND8fkv1iBaeu6/eh
JXEvL40EvFjoS8PQKVITIq5LN+dKujag+aneel1ebuqKIKG3HGd1+hHU+qMxSfTn5Zsj2N+Ic1MZ
hf8tYivkJh/5YGoIb7Cy5VGr2sFNi8A6MKtffGW0JolOvXJbBPcE7w5rHcGl4N2qMAhGh8Sob6ap
dmxiWt3PWatNEoV1SYYiE8WwPhvXxXFjn68rU5p0iNrJ9CMzJ246IeFS9jmTMHMpFKDCQQMqBIG/
iEy80LwIps4wfTYFtY/ITnvHq+SPddsa3u1Xd6mBIWCghjScReCjCU5Tm2uoC2YJ8ZWqS7akymFQ
1ELd5ZlubOdkmF8jpZcZ12v8GQjCYQZVPKyPuuGZ+poCGuRF2RE/bswhd6M+SWZbRRrYtM22DMl/
cWnIanCoZKgvxB6fL60s5r5axpr4Sw5QQTYs/aZvO1nj0DWmKIejiwgLYZQYwvEqHZYa86A+BQJj
udzzNNxpiS7RF9fuC8E1M7B6jGJB6toIcHZ0uVl1RO9yy49Z3DrDYGZ7KzPGHQvKaMc7ZOxrNoQS
IbnCGse5wbVG2YfoXJD60rSmgfcm8VOrGlwWRdMRAVxlzxrvJKSuuJcUtLiG+AjRA3BIPzNozCRt
zIATv2Y025b5rByzIrV2ltb0fk+bcF8g/7ubFctwzFFPjvk0a9L+qNWT/OyYUGSlMM9oIs+oQVI/
f0U8DSFmOAvL52oBp306dGbomcU3K/OtQrNLrbNDC+UF28ifqdSnv3besLRszSIbSAusfz+75Krh
ahgsKvGjlMZ20kaTa0ZzZMM1riTnfZUUQmEU9DTGEUJ8JhVOClX6nlk+syKmHonRTuNDMseZbnNl
mAwJLOql/mTwJ1XNREeIZdKP7NwZZ3mWRbXZGpavlEHw0mS0/V1NgSoxPpdMrVRgtwkKeivA7Gem
2sVSoF1Vy9cb1vzQB25sMgM1KTtO217yIK9yBDcMLRUcKlQc9C6pQrJMyajPu2gEMKrRjuVmLDH5
LjEKVwlZ1ELFVUMQJI7BaDUjRTvgpmBGi9csoPlOVdRK1vcidBLBtVytG9L2DEkDPEFBwbQJijKl
FQc+CXn5xivgcrGkVe6bsRkO/UjUYzgt2qGYlNlLsKlgkyZqvm3zvH+qtWxvJliSoKKX2KNJHWyZ
Mpjf1S7tvibVXN3TaLTcoenSXxT1P4mav3LrBjNNZq7dLaomtvvSsUFkHreBT/MwcMoQ2U4rJ88k
myVXfkVH4XFCumC74H4TcZ9ITyeUSYke+B3Ml2ZrahS9WbDVmYe0RvyzLq36xYz6enANa4iKDQNS
6uuQAnNRwrKIK7XeFlxHOKqQCNStxVpLmQF6QE0i5gcsAaRUok5YdwRgfZeF6aZOaLDDEoLATXM4
XM2oNF43B3dxzpv7MRrTU5ayV7NJjGMGxS+JIq9cB9wXVLpX8FY4toJnoWr9wLs+ZD7rrfnFClE6
LPOwelyQC5E8jUujiGALrZ4ckotsudje1/VrEqqo0tPIc8fKfxpdaDd9apcVt4PqXysXDtQiDS8Q
EbKOf39WLrMRtj0paX4q2Z3FsXxxsS0qCbguz26tCCB5hyQ39JSYqwUrKH6lenpaClRP80n7ZWrD
4lghUkq3/b8LP91AJgUJDg6mEOuINSYj5QXGisrsFMCY3mdpvGZGI+pkAUkOeDrD5ja9i6Tk2i1C
2Bodo3gHXfb59CKV5mVfd+WpyFXzeUYWxB3MngKqffy9BB1BC0m3uFpk8CddnQoJ9Ys4CNThuCMP
Df2A4oFgGPo66IymG8rTkIbmKSmWxav0adq2Ufc7VaL4vozUxol4qj3fZvtCQlfCcHQNeBOwFWJp
zehzI1xyXp6meuCLbRhhZaLBIAg1e9ZRztnkS9f8Tqpp/revEIShoJAIRhSGsozwCmMlabHsNKpO
/VKgGQQepQdxim2WjZ3kYVyqxZUWQWOhzqCB0Rv0+W4TUiR6ZuTVidRj4BZNxf1ugpuGbYDawxKp
0R82JOYh6KYks2kY6w8agAx3t09a7NGGT4GvoChjosYHtfOxcObMxRhZGKHdoKpOi9ZYz6aC3hKV
TGuHATVwAP1ySsa52Khq2T/nBHvN7DhL50egDmb2wlPr0CmEbrqAv+vhUmwWPm8mq1EcoNZUP25/
68Uz//hUFARQF0EeTNTeVTwQDnjr6pQGiellOrsr4GVvq4IZ77cpXTgPoAQ9jGKjaqgoiQtVM1Rl
Us1SSHlauBa7tTVkNkL/XKKHL5XJ+rqw1MRkBKuzRb81Zm1Qx1aNIJwEXerWQ6EjOdtY+WPXqsno
WEVHpv1tzi7PEKuSDB2uylp6xIDZZ6FDLD5neNWWX5tLuDwXdQok4wJNQPV9NZXJ7P1bciaqtiok
C++ZcXX9nDPpItjXtnR9xvx07NENRVFUZSeVM5XYsRqF7b9uplh7xPCi8AscVkzMQqFNsa2VmVE/
1FMjtgOVJVjPaPEolHjml+dogiXQ0GA/4f4JjxciszRpETN/Qh+eQxiNYsxdpunzGEQklgjKpTh+
JiZYAeTWIoLdS8zv0X5jI6LCavApYf9a2yN0Q6cdepnQHENF15y1ZbTkg0L9GKh9W2NpBihbog12
bK4w6COFs0A6E9gehpVKeoAuFT7cUOSiUCeBswCX+rOctEEyNyOJuL+wya2G4BhPMYr37csyaNta
ebktlVfOE4t1LIvqmsnUiyxi2M3lmMBD9Ps6m6k9EzVTnI5ZKZe4CxdSYpprjMNBRaVryugzWyar
NcQgVemrVrqLKew1EOEUj+uyspaMkGCprZoZWEhaln5mDa5e/CnHR1rFEltxcWzgBhGiSjSs6gN+
thDrBMHcRnEwlejq6ZJNUpYvhdrnktzrVSIf3VBIaXNEKJ+PrImUTAkYLf1+iNFtSMI+vlPDoij+
7ZtamfnY1o50BRJ6wtUQniFlxFnpT2Ec7Mecxw7Kvq2EiijXsOqQabgx6LlSUWcV1G3U5dhWgNDo
aM1OpaVOj3VlQeI1dN5O4b9U7aCFLjqKdgUkYvAwhZMbrZmSCm1/x0x9YN3k1C7tOvf2yxGhF9CM
ACLWWo/jSICgy+Pz9czZvP6ZW8fQCDNXjZLQM0oeeItJi9cBcdGhnnn41iFgPSzoo9uGxhI7zGjN
r2pvhY/W1GTbAoNurpqgLQsA2Ioz5ebPsuRGa1uJGVoSr0F0YtcvJujUsBiaOGGD1is6M0EI8oKE
LQW++JVW3oZsNW84Dd9un4s4yrqeCzLd8E0okvfrgmWBioHRMJZn7IgGvNzB2upyr0VccVCSabao
2k1uMTe11001cxMWp3dW205bpbOKEHnBPjiUOqu9gJbRHW3b4ESVuHzp1LJ74sM07EBZ3S9LFCRu
04aq23Ua721r7knrmRSd2HakofVWor5EBwVM8TXdzSj6MpE8FbQK2qDzZVosdjSxmaystpre7pX+
O+aI/o+ExDtSZ/RetJQdh+WI9gPHGA07j+/T4fX2NV1lCLYUaUKktlF4/HxLi150XWyCDiWzrSyW
x4v4e2XW3rTQzW1SV14+YsS/SQn6BUiYpZpHjB073j8EufVK6003nzoCUF99lChNGTHhohSaAvCz
BF+AkFdC96Q0T7tONp907fA4rKKGRjxIuRiU6VkfGwPas4/ZsGDNpZEX+7Zs2I7N/Z1JZ+319gGu
d3GeU16FDy0aQOPDVcHFEjwsdTAiLEYHubHhk51aRe82eizb1nT5cFGAWDu8Naqvgi72GKVIfCUc
qP/+qMdV7cQkDCpviLrhaxsOtHASOuo/2hGzWQ4wwKLJmdq57x110rvZSUvev/RMLSK3CccQg4uz
ZoQAey9T0wCI0by8V3pUvoylnujeksXoXbTqZQm8vNSy6tibufG706s4V1x9Nk2yKePE0CVG6EID
WhqKY+t+CmQp0QYovK7cMKeFJEQ5ouG+/jJQ29qpmqMk26CVvOOLmBZeAXxdHcXMDxdSROapWisp
GOtDH6CU3aa+q+3ifW7cA7akyCzRhXyg61Zdm5o52ozRNr6mTs70ujb3cUC1KfR5guaZgT2i/35n
NgQLtgvF7rTvQx26pZGgRpZ/XfCfErx5sx+8WZE1WV48v8+fQoVwMUfiRivjMfQ75ZCrCZy8epvp
WzoymyrF9va7uE6Mwqahmxtg/AKxsStnEnVz6MfZ19hQvGH+M0QvWZkdh+ntNinRq8RtYs8pSlgU
t7nO4Hw+YgXzgegbX0JfS2pXDw4TphLm6P42kQu1YsGRQGETewzgJcO5/EyEE2B1qyWN/SZnpz54
DbR0O0Y5rkoSY1z0EYEdUAIvHCklOAOClhw4D4Ion9DtpSlHQrGs3EDE0dVG+TzWxrxNp3LyMo2E
GyvU0ocpYu1mjhjGryM2bDE+oz+qI/rLSw1Odm2G7UMAB/++L4yncuD0CZ3E2P99+3Q+bOwnNWhp
HBV6FLZXlxsu8efjMQNMesRjnPgRBmXMvRb6E9mj8ps/8IOGxbM/2l9B4G6Cx+I3vvk28fW3L2kj
loYSxuWIeVWrCKJWQ4kCfTPIvjlt6S+PwHHkyXYa7VrSQHLR0AL2wOl/qGEn9WdO5xi95sD8TPw6
+RWF9T6uZldfzC0lbEM55obm45Ayt/iaZ/9D2nf2to4s2/4iAszhazMoUZJly/ELYW9vM+fMX/8W
fd49W2rzqu+emcEAAxhQsbqrqiuuOiXaxOB1kTzKxGjZR10QNWOKfIlhnWrklcgV0o7IZY7uMQ+F
TKUjGCwiJT/gbVDuFOXVr57bWraCCK10t897QbWNy0+gVCEX4liJFRXnPb770ZM2NsTjrK7hTelv
W6Lmw8aVojcDFb854L8+7GDQ5AIRd+R647ovvwZvIn73lmIoUfQflZg1b/xTyUVkzmdbLSMe5r/3
4FwY6z6TmqQS28AVQrfTVRM76qwMzdtK+nH7CBdeIFASEQih/Qo99XSAonuhL0Zwo93OUYholvsE
Q8aBSgqrZgjsT+uI/BkaGJCVRzsIKinXR9hzBa/nshQgtyXOoxEk5R5TFhF6HBZpTlCBFZ6zMkjX
0cXZSKgn1BL90O3twfW2qnmvyrZvcVYFeILbZ7d0SZekZvG8uKQoyZq2S0CqzH9znOmfMmPXVIxw
7MdEycwQOn91GDU4XhJdfVKjsQ7zrA5dcVXeSy+8jdk5UmnOqfxIBjQ0Zo+3uVq6pkt61DXF5aiI
UQt6OUCYk8JKAhShRlai86epvOaK0qdYGeuIq0ElnOzQdtDtJNjVyfgtM/KONEjAtzzMsSYssoZU
Lu2Fc5ovaZ6qhBgaedak9I7381WuBfd6FTvFZJhhVpuV/GL4xUD0pjpOI/dVYmyUaxnZoAWDiTAK
0SHiazQogP1rcSnhSxdamkaudhSO6pP+qVq/cotfV6aPf29f4pJoXtKaL/lCNKdhLIy58cqts20h
YvJI+6jKlvQDC/tkSVqgz/AQEHUg4p196QtCSVgGZaL3kati8XLWh6RVBuJHDJ/nRyF6VgLMNCD1
D7CmOfy4JjM3BvhZPUUuSs+n6E7dom8zvU/vu7PglqZn5XFGRiwC//tTREOjhr5/FACQ/LymGshY
6DvJcuT6fEs4+CqYTiZI1HQyw9VatFpz55+EmUMstqSdVA3BvAAxDd0XxVFHMu36O4w12vVGsln+
8KIcXtKiXs1iigYh4UCrN+fV8W81eYaXQBCAmD3jgZ4P6NohQrnmgi3x+gDrihcb5IlDt7YV+x/9
OFqoUFtGLw5er+sf54VODHwPwwh11NzlQooNQ3DMrL8XAfTN/pcIxQGiQ0GdhgrupOITtWiOhZST
2Dj5lc6QgcWzQj5fMxCm/VxdIcrlYBhxG7mRlkak4qIjz/Wses/ic482LDgV894IdAZfH9pQ5kVV
JdDXUeyGVRUIeCaNSbEqNPGiUKH/GgFWieqpkthNNhi21xsRQyh+em3wWtHsB2QHqDJimOtPkEVv
wMpuHnYwVAKLM/RdhaFxO+Clr7EuFGsAoivjpV6yUlgbi9oxqvPwPChz6E1yNXjxrMiRsULGZloj
+I3NCHunGcwtGF54N2h4QGcfhqbpgrha8G3ZZ37sCspXjvODSyDFlTlPvN4WzAWWrghRF+kHbVvI
ERe5ipjY6CPfer3iAr/Cvk1m4Z2eY03MqQhzsoc2gT5m6rs0jGM37I3SLrzM78k4GR9qlNYmypIB
iXRPIE2m974lFj2zGWqZzz8fQF3dxIUVgps8dmuBfxE5ftXyyjEZubXHqz0ZdPkQqdJz6Zfrsa19
gmInOimjMjHTqA2sIUl5EqJHmWEWlr5qXjMzhwNoRaBL0VmOrjxgMcRuUClEGyI7me61QmGkKZeE
CYU31J+R20OSiIply0gKWnSzzbzX+7J8D6SjIIZrA4ma27e8xI6EFAkuGl2aGMq5VskQeaiQNxKw
I1W2gL0b8Bfq8q+LOyrm2C6o0Aa7lbTeq9PYbW0V3RBB9ijUv3MMQz/e5mYWferVQa1KmRtsMWCB
gblrbnqpM6K+mhKXE43MrLoiR0ja27eJLB3ZJRGKmVFpCtnP+cQNElOyRSDf/v3va0jXIRWGYW24
P9dMpH4l1bVS4DmoX8TkKRLXVfR1m8SSeKEmhRiTR48falTXJIQy9YD8UIKEf0i9+yHetJ6lppvb
VJZuA+2weGzQXiAqNHJv2XpKNSiwiFI+Fb8xZYZtEAoGkhmGdylOQovsHzrUS13VRc71QhC7xUsC
b5ALiCdkQH/xCO83ZlXyKy9NtklRkml0Ey04ZILM0Nel1/XqG6hLy+ukLQDFjBWfQJX+ROlK/a2/
FrtKt4LcDk63D3bhHcWUMZLw6OFAFwLteiMqDGulj2I359wxTI9D0phqve7jwA4K1vjUgrgjgYpU
AWqCeETpHv22CmUfqw1iNx0m0qhffp2RRFMYSrUgkRizQR8tqv/IoH0DmV5EEx1XBr1XjbhD/YNP
GtRmHKDG4BJZna2L7CAZjAku9K6pPGVZI19vy3oQ8Uy3FRFz35ym7Zixuh8XRH+upM4TSvMYokQp
WF9mYR1pGsyqrkIafZOvq39wYrh6VK/RxSOjz/5ah5O+jvymVmO3rH6F06nrQjzPWB5ZPdwWtqWb
wfAc5pshanDcqANTI09Gh7ABVuAHS30AVB/flJIVkLUYirx0NTAUcxcnAj4AsVxzpPhSNaCxN3GV
FJuU5WcDkDpa9PeR3Wwq5o7eGZGE7naPu7ID1FwNIirgHXXb8I9CsC8TVp/JfCzUU4RS0tzTNReT
0GtLMYP5kqFOQaeOPRKGsV1V4SZWS6up3S73t0GrbzESwXB3l0I80MOMC8QCL/qPObK0rcapF/A4
ueIJswMt4VfZUQcMitV+djGa8xiX9rNkNndS/CFIiUfBRxi1imeCZ9FOLO5xsjNb2tyWwSUic58a
+uIQJGH07/owY2Xi07QbE3cS7uKBaKZYoPPP+ZSL59uEluy4glcR+UN0/CPfS2lVFOk5mhilBGMr
JLX17D52kphoT9NvPzZHVs1iSbcuqVESn/FFySFvCmHsfPSXf8h+Szq+NtnJ0fmXaHG8pDQbrAv7
OuW+ECicjBNsd5OWrIc3PI1ZbzeqmcdmF+/CyKkLqy23sXP7SBceq6sTnbX+gnKhSlI6GCLmm/ZF
4A52/Vm3RP/4d0Qobev8aQp9Ddc21Ku36D1+nXLTu79NY8k8YVgZoTOcf/St0DT4KmiNMUnduok+
c4zh1BPmmtTa+ndkqKeDq/khGLk0dYtaWWdZsJmS8U2TI5bbtMQOXMDvtnVEGbQhRNObJ2VTnLo9
JpVJi0EbJ+79udCgsLJpS68h3g+0O80wiHDNr0UArSNohRKy1DWkSDUFD0ApKjZX3j63BV1C8z0i
MnSUIjFEexCDXxkG9pzC4NahGSiY+K9FE6VRdMcxKC1lllV0RaLjAsV7FGkotdX0Uk9afUjcqN22
dUCU5iAmz2W+agu0X/ziu+0YfqT+O0rPpaCYY8NyLxZ5ndF2kMyZAW+oECTyqlwaeoh7zq81BG1F
6PReOC9xvX2mCzVVhISoqcD9Qwsbpievby6oAcWI/1IXUImObE7WR7odyG8iIW+d2YoZo7zCILkg
LFckKWGZYn+M5T5MUfXoHH7b27wdkqAhd8K23AyrzGQhti4oAghiwttAMISej/mDLgyUIOSK0fEw
jV6SrnIAd6E6xQV3t9lasIIAUpFnlLf5vmiIoFYtMAHSeIkbSzKGeFdTgrWJ0qnxnriakTJfeCzh
1gJiQ8YkCgCZKIPblGjSUWJoWwaUGtKlfgTsvihdpaM8bIoW8WSKacx9iFlMxt0tnSSmsgCBhrQs
EgrUM41kjSim+MfVZLfrfrdu1P19AwkGz9C5jho/5BIIZ9eXJXVeXgR+ELht81GgIZ9XMBTZblMM
sRooRN++tAV+kJFF4wia4OZBM0rPATZWq9w0hu4UFGZWbmusNKhGRjC3oMvwDuFCo5UX4TidlwUk
ZyrGiox6mHxKp9bilS/VQE3j77tH5omvP3QosQi1AI6hjHKYptyrnma13HuU36O9m2EzFiQdNh7J
/9k0QgYph1AXlKECymzoAqDU1hEwWKEioDQvwPlM47epKwTGNS2e4H8ponv4WibkWpAKTCCEbqEl
pozwX4zuszIlKp8weFsUiAtKtDlMiigTMg8lxdpDK1XPg0H1fWg1RpDCokPZQKMthxnbL3TTEhU8
KbKUFGEkC7xjqbYGTwb5GRkNhMjQUcqEUTYvVvQsciekTZpSPwjoXm3j0OFq2YyD1O6yEW19QFXF
hEitfhkF+j+94XPwh8dqZDk+C4KDr0EjIwZ80MRIX2Pc1wrfR8h7oV5bjyfgXr6M9QkzEMdGHxgX
uWAjr2hRF9n5ftwmAmjFfG0n8ruUVWbFa2tO2AP1wEI4aN42JUsEET2jkv+dFqDhFVojwgCxCoIV
N5lh5NkZsBXQGYV4vSSBkVhGOTF4/ClE0vxioxlqbvPAsV6rBQB+vEFI8Q5whW7mQUya5mNg1Vd+
8jUTAQ4c8ikQyR9Oca3FU4tcu5sXnpMYyiGSHkNV3gXDcAzSBrAs2vr2Sf7UdgwK4JFBPRgGDXb5
mq3K42QDzeCpi5Fv0uExG+58/dxFf21UrslQKii3RtJwbZ66mEcQGltrD1NxUFmddixmqBcmLLwm
qLICb7VqJ4kSkrBGljItE1IZv2+f20/1AkNzcQoVQA2lZooh0eASPeL7FF1FRy8snpq8IsVQgy00
4wYqwxVYkgsAFyAJD2ccRVRK+Dy+5eBZwhsPInQHhEiwccNTKTdmWTVfmJ5iJ3Z+iPtsOVB2g0c8
jzzSwL2crzUDPxWtKydRZdVo87QAy5WvpXZgYQItkIL/ARwI9D4gCKBDDQ39WfkYCJ0bh568T4fk
ZYh80Zk0pV3dvrTZAl+F7XAL0FoxA4bMg1F0trLyVJEry65zUZa1OK2wgoSRWpmf4xsU6P6K1EvU
uirAC7SVI23LtzYoVs6Uxc0aDYCRyfGV6MhKbVhDPAiPtxn8mbCaOYSbgNormmcVGick0HMhgyPb
ud0vWTzJ5kbQCKBY0CcKmEyzwq7e2wR/COY3PaRCELehQERPTelpjk1qOvgdsJXod4COKkDPt9bE
MazvD3Wj6MwydBFVdKUXYIBUBJ3B8ZWSaOLZtyrpIDIL+4vSqP3hiFI1qZUj0TPAESS+fAKK7Cb8
bdgNqezQfPzirdhh3BmLtfnvF6z5fhiUHQ+C++nXXWAJ27/uYZrPDlDfyJ6i8own7JoAvH6/7kuc
3fQrD83JzEXLvi0FP+wuRYEyhnmBrGU6S0Gt7hJgmHq1AhxTwCH/uk3nZ6qAIkQZeMyCt2KpSFCv
8D6qrbC6k2XSrF2vIwUw+5/850FaxconCzSKSZjy7Qql9KfEB2HlKBoF4c3eCUrzuXckfq1sX6v3
gjDOdFEOL25t/vuFWExNGQuBgFtr+KdY2sv+UyIxQGRYJChRz72QH8NIxmlKd93w0ev7XHpj3Ngc
LfwwiBdsUNKN3scpTWfhgwNsAUTMCEz5pahJbGHCLFt5IsNQLJl4IB9ivB0uOOJaiidAokcSgFY7
lw8Hwnt4jKWCQWLp2C5JUCzVAYazIz/sXXEg/UbdhYzHnsXCbHMvbh7rFzLQAAtN9CY2x6i7Z9wJ
iwAVUwaSwNWlHPSuhwxGscHwQRkcpPf+3O31A797DI+RmZxuE2UcGo3nnjQ+2m81v3eTrLRyoTRz
9DhmKqP3a5EK0DsAaDhnbPT57xdHV4RAMkgyXI03mCJBM0H1t4EHDBAgq/5LgBIvQPL0Sd3EvZt9
ov/DjJRzna66zq7CFaKP20e2aHQQvGETiI6CIaBmrrkJssQTgUvUu6Pwxs+Y4w6yXAQ7qhJTN+U3
XBKDuyXv5b8E54lrimAXD02lzQTNQjL50NQ+GmC+9NgmgywbQ8yXXIdLYj+epTbu9SjvkQwdvwxC
hq/3v5cGwCoh+sVMB9xj2kfXW63HVBxkrqhOWYR9JPsxOt++owUmrkhQD1KeF4UWA9TUFYXXPPmE
upb5sQaawJ2QM9R24ZG9IjVr9YVsi23RcjqWurhpUiNZ8i7prwPWhQisGHSZDgrGKOd+L7S4pjMb
t76ToEMQAaPXzUxHMhC7YGSDJQELng84+kOJMnQznoYwalCmJo/MGBt65IyzY8nkvIGojNNbsHlA
iNaRlcEktoF+oGuufH4UR71IevTJtySTJ9Ijg3ZbFhYPDtt6vsNooCNSxkcRpKmJCwh0z2/T0ncA
wEhkdS0P6fo2oaVzQ9IbVWlM0qC2T0mCXg5KLyftAAiBloTDJime9ex1ztEJ7d/790ixo8Q/L4uY
e0mujy3Joz4MpXxAr313rjmSCXZRmuhZif+6vQmwfJeUKKbEKPd7Xq4HF+sNgGslRYHZVhkrkP5Z
kZ7JoF0B/6H6CMf4miGAR/maEnaD20hm4fK2l694bj2oZEpW5SZnjfku2YdLcpTY9Xqq5dyAqwqk
eKd+cqJvheOz6NuCsEKnMmNIY+H5u2KOuq0RuU1jiMGc0kVWmvMk9U5da92WPuYRUjdVDUNvjFIz
ALbxgAE11dQMszvw6T6oCdfZHCN7+x3/Uy7kFVeUXvWeoPa9gjPM7c6pzeiYP2qH0vJIQwQ0wwfk
E9i0e4OhZP/LGlzgwvxnDydd+CmGRIzDCGv6rP0LtjKR0cRKwJy88fZb+pjs/POpMHtimsnh1XyI
GK75d53igmkARqDPBZiB/0OdcjT6Vk89vg7ntZUvzpuzOX/vAV0RYmPl+yN2xeJf1sVS4vODJuXY
dppfT9pMszWf1C1GDQ9brPrl7nafa5atpGdif9CibH8+tmUUFwGWIO5Gc+9wxHE2q46sbCxf32LJ
/G2ZpdTwBzXKk+rLvgSAAKhZ8zTrqXlaf7E4olMvNA2Jcp7w+LSiz88cKaTf7nu7Ns8FwmG8Nqy9
m0xalBVTcn4CGDloPe0dDDVGJnaXOtyZhcPB2kVLL5AcGyTZ1e9behlNdbV/+yBncvf8+tpb71he
z7glJluU/TLGLA3UeBZ6AeuRdexVN0MrMS1GLPKNLXdDuehKTWtg7SH/vYT1ZV9s3j44soksLEMm
mr0iOnmPyCOWSZkjwbpdhjWj3u7/SImCyRG0ASDdTj+oioRdppKcS1iuXdvTydoxfp9y4X/8PmWc
VWmQ0npMsNTawPZuhWQN4T/HDeumqLD+BxnKJsvYX+opMxtPWCSt7Q/2vJj+ts7S9bQfNCgTiHWC
Xh0bYCUFpAOMxN4JSbfDAG98jvbBqrCGu39JkTKAQ+x7fpZm8+WIq8Z6wVhXTAYT28DXrNWsdHD3
gzvKAIZto0WxkUrnyqms+aYGt0qsx4f16WvHOknKM/1BizJ/OvZ39LKMk2xBx3ICS3VtqO+JxRRD
+OjsNwA95UlWwVOEqefzw1dP/A/GFTEEj05mKkWm9UUKEk972QSoCElGQKk7TGs+68kPE/FHT79N
1WW0FZcITn3QGVe7F3X1lm65gWSH9bpkHRo9s0jfzndD/gUpQ6/S3FNwO/t9xJPChlcBlAM8uaws
5vKje8HUzPQFpcTjyrTVQam0X6yj4wzkPtv9SoiN7dDm7ilnuVDzM3TrECkrMdXeJGBt67xSOSUv
1t7Z3N9r5h26j9zX9ZzEYF7b7E/fokjZjLicBrQFgWL4pHKrwbTX65NxTp9j8s/exovDpIxFnvh+
VEs4zJhgW7RGwN1mdS+T0iK2uYXFYLxaNGLqDzmhLEaJfC3g9EGQX6lvu/3R2TRkOtS/zPXX6fQP
ThK9JWiFx6Y7oH/IdMKu8wzMm8gN3Jk0Xk+ORuRTUFqduG1SS39maPVPw3FNjPJngFkud0JcQqt3
Ly+DZdWrzWplnEzoGw6SQeznE3xNjIrJgJdfplU+ExvNnGDDc0ACa0PsQ93Ct2aS+2l8r8lRTk1Z
y1WHtRbSua4wdT2a4rYk+QySt3dDUzwrA/Z/m9ZtHlk0KUX35WyMo7CSzgY21mR2Lguk5x9Kg0GG
Ds0gkte8UQoeZGGaDAJ4s14QGfVAAbDr0dlm9sN6jRog6+Z+Gv9rcpR2CxFnCH0LtnYve14l2Tvv
QtFuHx1LFCm1zqou9PushY3sLecF1Yo7vjUb07xNZeH5v2aFUuaxGnIUw8FKb+54M8YdYVWoOR7l
1mwFOByso5ul7NowXtOjXABNjxqVq0HPko776hxzZNqvTyemlWJIHh0FjRP68irx+4rS39UjS+Dm
Y7nBBo2yUsDFmNQStwPAuRcIARQYntOvl86S7TS4Z20KY5gKOv7hkNqZivnU9k/he+D0dxnLqDPu
hW6K7Py4FrAjC37G6WUXneXeUjkneSqQWNgxJHvBob6SATrs4ZRQSycdtJ72Fkf2xNt0JkKsh56c
WPfE0FR6UFwLxEbVPRwcZxBsrm7vAtCxnm4r0ffc1y1poOxBkOZyk2ObFBh6aZ/eRtsgU7EFXp86
B44PtqmS14SQA/e62++4435nmeXRXPdkbf3b95KeUVPDvNfCYRb8UCXt6ne8keBYrS3m0bIkhrIc
MZ/o7TTiYe7NlFh9tNFMQzMzlVimxbhGhi2ktyu2KHPWjd9JZ4XsrKIjujv+ih9YpomhZDQA1gSo
LyB+zmKpkL2lrwCl8XY8k9UqArooYcgMSwlkytXIKi+IeR739ILNsgqpXMsgfmFytnLqgv3a+rwt
oyxDTxceajGvgMSIM9xbx6DcuqaZaaYl3BlWy0rgfQ8p3tAHeuEJX4o1n8wniUfFe4PLnRPnuCH3
K38TbtyCvDJfSyZ7Mgz2RUihtV7jl6gXwQN42R/3JN33G5Pp+rJEhPIz/LrUvWYCldbs0Z1OkPRq
UkK4R6DwEzNZMQky7Bfd7VmPo5F0EqRkOj7pJ+AErFtmKmgh8Luyx/TceBXkjdf39ezQv1gTMl6D
5a32GDu+LYKsw6MMxpSJftMbs5VMAYiTMX6dLgfQPqBMeRZpEVR814GL9ClXib7FCvRa38ghyR3j
lZWVZ1GjNyRkdT0aSvV9ZlgS+mQ44mcrEnFdr6N/6aLRpaJIT7AZRQIpaw/nVrAcfl875SteMlZS
cCHbfyUJ9CbBdqxCgHWDlLqH1qoV4IQMcozXY002/pZ/qDJ7WJVQ3y9mOMQyGjScXJmptTQWeE+A
iYZMvGgH5gYjQla612xj1XYEnRSPZmsWVrZnGGPG+0Jj4IpZ3Mbp/JQljS1P5pkzE91SJlY0xDJS
CmU+BA8uKQBA5mQOFC2wEH4lDnKWcLEYHH33F90wwXTfLNqdxlQaCulcWE97gEe298phekOyzbfg
ZjFzRwxngN4YCuwhRLNzALbbOfviQyezM7djITAzuaJMCCqpacorINObTy/a0bFEu29tFKMm215j
u8Btg7WQ6bhWB8qkVGI+xuocMj8pAvz73YSOu1VvWoNgx9XaJBFZrzWLtc6TZY9pvBM/kTEVLc6H
GaCf0DNNHm1qX77DcuGWDTLgydDwjDoA3WYT50NU9fEI57jFXnvCneTaZDlVsxvzUw7/0KDcnM4Q
2jFo+tl47YZnGykO8sWqo9Cg/P/f9P8hQmVSSj2thskDkRfrLTBrc5Oamzty8E1zm63W/zB++UNu
VoZLXyPuJb4e4QXs9i/7dG/WlvmANCLj6GZjcOvkKI9GVTNJnUow9VTwBA2ELAvxM0U5C/cfLihj
1DWiHgsVfj8mT3vJEg4HxGDrTwYZUWWwMf/94rDKvMNsEaZaIQD1u+FMu72Df14aq/k0zOxQhqR3
zXGN10x3zK/okaHCyw7UHy5nHbggP2qpJ1ctyDtHh2xWdmsxs8usi6KMUpiVaiArM4cveKAnC0HD
ebO581c2ecWZPmy/DOuLIRw0Os5/RB6bvOchXgnzpzPfF3xxGKZtGm1CSATELjc+JK/8b/nYbjI7
Rt/zQ7QWNn9/koDzxxTXjPiKITKKzUFJDd/rJv48evVkI7ftv/rYcQXyBY8a3xSKbq4b4zo00FyS
A8r5AB+p+rtWupltYJbNKyaAK6MARfKa7SrJBIXjRP5c1KcoAXJJZuv5821OZ8WiFG9ueNCwUsJA
1x6NMKqF3sjndSmeh/iMdYUkbFm7Ob/TDj9JzGO86HrH9hWKDV0ZsMq1rES49TF5STbI2r/5lXlM
UGP0D8eNsLvnzFW2dp9Vgq5HAk5Fp3Vr92A/dqsHhjAtMoyNkNjSA4werGO7PtQ4F0MlawsRSyiR
MpBKS6lZA75LL7eCQVggfWKKB5NlFI0kxeCv3/jw7hrzZbKAeWtopMdgPeDnnO123a+HyFIPHuMJ
X9BN4AbImM7GQBtm46gX3NdFX24rEWSxjyDv1h3mQ1qmh77g/WDuBFu30Ok9T2dTD0IzADW4xAKX
s3Us37pnz+W22y8g7yt31m3RXFL7K0rUoxArvT8VAShVzk4j0dmwY8GKrfUO4Btm5dymthQOYEsa
IL5wbZj5okGC8qSU4SDAssUkJvsyszuRTD4SIxK6ZO47UyYZqacDt0ffWrd6RInLYojmUmYfHSs8
QKoAporZLOoCR38YsN+Zg8u8FQ8fw7rBMN0aDrrGr9KNGTqZaU3Hfn2b8YUGECAwoUkTk1DoOfzR
nRcpfDONfCqfpWoTGeu2V03ejdHzdV+sDBXw5GarESyrY5BdcJZw1jMGoYa+TWC1XSsi38cpp3mC
cUZi3O524qbcYOz5+cSy5d+g+ZT9wfwNeATcNaCM6J1AKRep2VBKIGSNo2mV7/zcX1A9JeSobnwy
EY6k7x3+T9oLgfkchagTSVuejGSta0S4Y72hS5721QdR5iESjKxJAO93Bur8YZ844bY23/w1R7RD
goGaQ2TnATkpDHWaf/XWMVDn7fWBp/g8jiEJiXEfu1CkB4YoLfjYF4yhl/36SoVWHvgEg7bnsbOw
JSVMdsMOo1wKw81asq9XdCg/W2+Bwyf4oLOLNq09ohOyd4yDTOqzaSeZZUol2UY5w7rO5/O/nx+Q
S66Zixo59VuMiZ5Bc7KBStXxVu69Y1WMZypnhnLcviyV7lgCBqsil4U6y6y4Rdu51dckclJTUclh
K5m2+pJbzDQtiyhlb4M+4aIpxbFa1YazB/OQmSyszgVlNADAN4OIz0i2mK69PkWgpnNJ3nvGWbIk
kq0yQPJZgBIx/Ufu2Gy6Z2VVP0aIPAFMquyBV6VmThybPgp0m+m+eMNQcUPi5OwrK+/37TP/yT1A
Mnis51RnUA6ezlHzzeCneRB456m01NpttHSTywYROs9sk8TRWF3RP+UJ9NAZDxAeDAliHPz6JIaM
F5u8jL0zUPHP5wB4dOSF9Vh/Y4lcC+01ESoiUNHyaRQViDy9HH87zk43d8h1OYIldCRd56u9Y+32
loOEtbXf++vgePe63drB4f1wOEjb9A7R+ClCd952GzrmdvtgvrOSN9/lvFufON/LhXPvh5Ovego+
0UrJ08eHgex5Z+Xkpd+X5Lw6bNE0NW23gjnZa7QK+CYTIGgWuR8foGBZ3AzwCV+bMoxA3VLEqvI8
VAMnp+uIsp7W/WsxkmSdH7lXVg/LrEU3yNHBTIoB93iqDO8s64UZqS9KyQgbFswjLv0PQyplHv1S
avK+A4XKyTZhTd5KwtvltjQNMzj4rwUZnipTXN9Wn4XY18CMN/YKQ60RTOiUZodloQ9Znsnn3dyX
UBLZPIbEuScr9B25EKdHdMywhGehuQo+BHxRtGyjtxP+PCU8deJFddjLZwQVgoWGUrTnoEv9eHjv
SW63tgZf7uH9NqffJVvqBq+IUpqrZthVJjcgWlnQmpo4Pgl/e9bG2b/sPg3r8zNfW323LnOozTYz
zZOaEsyvnv7+GbxmnlJunRM6rinxHTISQU6+Tazw5J+8uw0ZXzJbfZY/WLtUF2zkFeeUrooAlR6j
spXPWUjeComom8p3WF7wgj5eEaH00Y9EIB8oIGIZxzf19/2UkGGFItrp9jX+dFauTo/utQrqTBsq
sZPP+io43t9JW+7zNgGWcH43el9YtjEsNI83QGE68m8NEkGShYmCzYrIljts+5eEmI+svQILExRg
C9tMAQ2LLY4aDQUWj2nOAW4Pp7cX5hkG3z7X+zPBhhcy7O5XmrkyFfOB340E6/W+TiyYy4U272v6
lEZy8iAGqTLMypGiAXGu4jileYbzst/E5t0zsQtyeHwItgHGSE6MO11Ijl5Tp1QTHloWRjG4717C
d3ULzRzWaLiEUbfvnt18czgoZsBqQ1gyfVdnTikiYn38eT5zbA8zLeeorM8blSMgrNk2mkq2X+PH
fOK+ZTGrWIvacnHflEpKwPdCOgO00Y7hoxT4lDxsyHSy7fTuXXYjpKBN45/0Q1yfM6WjQErvtEnD
Lde2k1lnGL+VjBbMV40lzwsxMSghBSfDU0LW/scGIWyCyXxdwI1CfT6E3WaVEHcyTRv1iNAaCav7
6Dt/8cO6XxCk8hs5ZtUaYQLBnbXHepENZOhet+5Va4UWU3H2WU0kIJjVnkXTekGWcr6xkKxDcz/I
or9kXzjY/pYcRPdTO+9Oyds89MQqiCw5XlcnS2mqNqW5Zgyg2Jo7y4nX5apbD8+5adz/RvfQqkGl
6f3xsdrHOGVjc1KO2ka3E1s+MAz+svpcsE4prdgEihCk+JAYHS97p9sMHsFgyCp0XVfaFmSbW+gs
4v8PddglV+nqDCjNLSM1FZQYpEv7Cf1smKvIV9UIh5dfn5jzVwse/xUxSlVlT8J235qf+Yzuuuzc
5qaikYq3Y/WoxoxwdSF7dq04lIqKnMRhUHqmNpldBjvIP7xua7Q5nuaqqHX7rWMdJL0LVAEyr+9h
VclcJnIEYDaiwoaJnnmep0fL421qCyNSV7zRC5j1Sq8mqYLR0/fllpgHQlaYJsIw2y/oaGaHlra5
TXGhBeKaIuXdAnssDuMGFBUUkN6cVbxZMygs+iN/tECn7E49YX140oNCYTnK2ifCwbYPW4Q78HxY
yc7ld/KCGGVtQkmpJCXDdXUWMLyxOs86f/sHd7q14lbJOnU4wKKy1rguOycXZCmTExhpJAoxyKZk
t99jmAT+kLPRLUJ+Ebe3EOpt177zuWYN47BMjE6ZmATYwcmYg/DTyw4uieMIsDD5I2eT1S/XRlS5
feCsDNgOkcmS1fnebrwnOmVioiape7kH6ZwEd4AOJphYwGPiok3SfrfNB6T6Tqx1TEx1pExNOuoR
ctkgys8jVbjbc2reb1aeszqI6KpiiC6LRcrUREGcGHILU7PbqT0Arx7WcyX6n4xHXCkhvWisUSo9
DnRRPgevwYP4qaKGyr32ZHdiCep3++ONS6NBgwdD4FQeOLfnpwDoQ/Ght/f79qlyBetjU5pDQ+7v
8T66B5EM9kElcOddW1u9eliwZprmZ/zx706YTptF/4+zK+ttHGmSv4gA7+O1iqdOy5Zs2S+E7W7z
vm/++g16FzsSpRV3vkFPo2cacLKurKzMyAiv48ZmOq+8wREsJ4motUHXrm+Iz49N3YEmXU/yzA/V
Kfh9+gaTjBPKEPbTdHpCSECxXU+9hR7Nw8/SEbmtW1+bnHmjFnivmE0lvFlyM96Dipp1gGewKaNr
erd+iS0AebR3ZgO2iseDFaef/GidZw4pDD2pjGsMNiqJroBiqmb0ZxPJycYqXFDlEOCWp3oQULI4
R2t9/WK/0Pf3N4QmI33fAWL0+IPuIGWvp2LmqHyxKP2cxS0gbwvji8HLxeGs1qDInjTkz2NjSxHg
vDKisnnlDxXmPfqBWoWBhJtZkb0TWFxC+O/3qV1R2SCZodv0E/lgOMrHHzDN7qPZn3kp2Y+adAhF
XKpf36BvffzD7yCLrqdy5pUqIRM6r8PaQuVXJ9/oct99Go9tLDwWbmSM+7EOwNgIzyd5axPKJSOJ
n3yKthIGZUOGdI2FR1j9HBKj0GyWpKeFozPN0M0MQlFCnsR9odzG4e8vUgys23hBqGk4rOlG+hK/
abpdsHA3LLmwwF9bKEE6AUwALET+gQfzZqMPDJUY8vp4Ju/fWBd2Zm6HaV3FF0bsRZai/mhYT29v
HJ3Al4hVlx7s97fGhbGZw0nqLOOn59ax1kiZ79WfNjlxI4Lk1KiOwxq6JsGSyMh0cB+t1MzTaOrQ
phWHeQx+zlX8mjGrRl1Yqvtv5YthzZxH6YeVyyUqKrnkjNTLfuKveD6dAHRayj0u7btZUMP2tSdX
AyZwHaT6uBb1UdX1xSh1ae/N/EPKR2Hsc8oULp7Ra9SzJP7qDdBjBPpPZ2u6p78u4hHv21SQUQHn
MISLZ16DDTVcRaIvoWdLj/dwhLiIfro1HjH2n8WC/3R4bjfF/xqbN26VUstkXQRCM3SIb/VYRWZQ
JRTcFYuW7l6x4Jb6n2HNe7gKdeB4sF5KeF2gEUkj2dleSijcf3Fe2Ji5iqGElJTEu78pjA+oXgE8
YfFkZTN6bC25i6WZm7mLbKw5dXBhS7O3ugBclsk7vZG875oluK9w/+T+M3UzZwFISFqwPAMPiEWa
SlMf+21j5I5eUfP4/PxsaTQ3NtbmvdnswGKx+vk5xHSxz+T+C/RidmcOpNdcCMaW2JiamU5d5K5j
Ng6/XgIR/lLsPNqTMycSBWLThK6HA7BudUhJ44E2sXSka+SDUDta0ZeUHg76kmj8/cjnYnwzl8J1
bewKA8b3et6eFbPZjofdado+dPF1dM97TTAfGWpt0Eae9+S1TVsIbheDR3CFcmhG5AHpEeY1cMQz
Ai0Em3/W+uPrbdoj80nlofs0EWRCC3rObOCxBZRrE0E6itAO5EGS3S/BeCa/NLcAnaVJaxq0zuyc
hFiCUkamsNOYSM5BD5l+cn+X7rC74c6lkdneaBs/ZtQ2k9CfTvSP6jPasfS8Tn625wA4KaR69GFj
0yXHcvdJcml2tjVEMZPdfJzMbmvdD6bG/wpdz+6xJpVugQzKqOkKm/LP40W7myW5tDu7f8SsGZlu
SCanqWC8v2RJf5+eNsaJLmcH723KS2PziydT67pMcuk4NlQtoGm5Gj/92NL0JUaKuyftH0s3QWtd
Sa3L89N0noGFFt6izao9/Sy3Z95N010amkWnbRJJfjMZilAJ0lvdRD7dRJPhE7oYeFNa5jKafuD/
fQiA48PfX4TDoajWYjMtWETMeEJ5058/yywUixM4u3xKLW/jCg9WmCn1s2opKHcrgHHla/8ZUjW6
vhSw/jZ9PhrY7A4aQ68BkzssIld/3kpIVZ8ZmwXPvqbL31S3X3M9IcMK/1oHdNqeTitjpG9pDFA2
Bb3N0vfcveovV3Z2GQlC0beDgO9B1clMjMzqn1vDFrrFZ8G9FRXRYA7pRhEc6vPERwk+uKZPOhhi
UrLVIKJMKtNDfeBl6bDfC/wuLc0WVWwZVQsbWBpfED4zMVWIZrbwNICBwp1OiWyCzbTgYu6d+kur
s4XV+CFRenBLHkONDJGeWGyN1Nn4hHrPxIbFI/v7Z6neMv3M+WYSZUA+gSqH/tcc6dQ26B8tB0k6
ns8c6JbAT14QjvimpOm5XZQg+YMsFl0daGMnrm7/WSI75ZY+YHZMW9FFmMiL0hF4TPczyU3+2Nqs
T73kU2Qp8LUZOgmGwhIC6/F0373ALoc+W+QQsj5MH2PoaQWieVRo2XeNbjYNUs8INYhivVEWuEj/
MC5pCt194F6anq00ErKeHPswnX/zRl8eRd6RAXVvXODgOp1/V981jbLuOgJaPF5lL/9RJRUyORPG
CVBYbg71Z7UUAx99BYlokHrtt6/Zs3fwY3I6dW8+6pp/Fub63oG6tDcbcJKgn6NRYG8d5ojPfY7K
ektcNALmb4AzI/89mJtVR7SN9BQBreNbA1q/bOE/6GyDWK7Ag39WhmYIorDrWwEUp9FE3qccY/Qt
sSLxlUNnSqt6qq0Mdvd1OIgjAXBn6ZzdOdtXdmfhQ1IqvovuNgXP8Y6i6iCdC7S0Hr9GnLVn0RGP
3ykxjNX4saq3NuP8KIu9YktfMIspipoHvR+PL/Bs6Q1tyF/oaT28nsXVeV2t/njmYC8s+r1dPnUG
QMAQErgKenau53rIwauRACZ27KKn4MjrKOgM68Sc0jiHau1b0vvjXfbL1TFzZlcGZ0McwDzuxS2D
XQZsN5dQn+57PbBZcKKeEudz9eLuXlYG8V9/60sADQAyUOuhFaGHYOFTpktv9ikij3SEBqk1NEfM
mRuqTFF7rauYo+qZUQ9mZeWofpWMVQZPEvqUuHzVCe/ZqBCp+0kyM2oOYacHWk8CNic5/1nkWyks
SQgXGIMJ1I7CDfjak3TfqrTtHSZuKK8eS2bnjyCPJ/HfZAkveqcXAIv3zxB+6yIXAdSQZ0OdyyVz
5F6qH6F2eM0nidNoWxccxAfGKVzaNsfH83YvTLwyOgsTh1HmwNlbMEeG1UvETmb4h+EMaQ2JncGk
RN1TbsseTyywLIclNOa9Z/WV8dldFPuJ4scaRpw2ABu/RDGre0+y8DzkelZAXoh55tOFtPedBoDr
WZ7dQoWgFmKv5sxR4mlRma5KOZ5ozd92/SWHhvC3KJ3m2yXfikRGET6xCLmluGNhr4oz5zzGDDrf
eMy5AEJ9nv593k+lydzoGQNtpB15sRcWeZrHq8OBU4G+JKhS8NA3uqE2UxuVhQpP7x49lZrbbJe/
iEZoKgqJUS/cGbQ1gOihyX7hUP7u2Ed2Z5urzNVQ8nnYrTinfivX3gQtea6oYCORoh+3LApqsUms
yrSOqW5anhUifA595yU2NBngzdSKqfD0eDZuE9C/s4FuG0wEyJnmblJis16WXd49Fq9aQNQqIu0X
ik9fRaKX2gvDNkTOF2Kf250+sznzlGpbu6kvCgBaK9/CWjtIdHVaory6LSldG7nJaGbgDkXnnXtE
kiyxcekp5LzO9dY35KfIQrON+qS4hjQQFrRAJm5gFPl+QCPBL0nH3T7Spi8BtB6yvJLA4T+ubyKt
GNqYT2UMV3BR8N9/7SdCaQjYpC46bFb+kqLWbfZ9ZnA2v2whlX7SSu6xL+26Bti6/dNsle1olLtd
coTLNgNkB3l7YYffIi6v7Sqzrpu0zVMXM+4e19HP+hztMqh++yCL/3DNtyiYwHJAGUyvF+3p8BIf
Xg4Le/nuyf5nopXZCVMhU8YJleoeM4mwFalZUhvMIXlCVAOH/djYbf/INFj0q0IaXpM5ZQ7kaLxG
q1nRZ45r0XIP4VO6cY2BhAYwTVRcgSYcONOeoB95RD/Qe9JO9Xn0cr38PP6O2zhn9h2zmBKqxmqW
cYwLOgErKkimGPwGUsKBHpg/oVEX5GctG49t3jbSzmzOdrTqMxB7Vz3mqMcZGGX7jRl/H80gIkdn
S7oPUSCfsmnz69XwdrDt2FA+Pwf984Qodymynbby3KlC1grwYoGb3hOz20PzCq9yB0Q66B159ZAE
HI/t3j8nO2hurlSr23YcWcVGhaekaGur+iNclXRVcERf6mq769UuP2WWiRiEvmTcBp9SxbZUv/Us
lYR19+JxJIRS0IZxHi/C7dsVMm+g5sTbZRo7Gh2u3UqudrXQqTjliFOaHfyo0a9wrMH1gALRQjR9
84KabOG2VKBGA6PzgDJhlSTTZGwyqaYD+OnSNaOiF2qnLURgt4nOX0PokBRkScCqzgZVB2FTFkqI
gIToyXPz0UZIr8p76eeT12OjPdlI+SuLZAK3WaRrs3PQYBspGVKeEYP8qh5hLsWQbApTNhG009fH
63bPcUCBgseDDL9Bxn0W50XQT8jCDLbaCdtxaG1TsLtT9HGc/AVUDUgOYYMX8S3bo14FWM0Xjk23
bugSvvje1X/1IbPgL1MLpclSfEghE3EXaivZNXjaq4dG+a5p0pC8W9A1uM0eTvN8MfbZcY3yge3H
CCZf19tez/+Y5sfHdr1e2znY7Kp9ilMs0/3w91gVpDkZyZGbsgLFO67ndDlJO1mbOQ+8wsGtIEHe
hEOn0vUJglh5hAKMxBxjz2hy8FetWW+f15CQNRvNUmMq97vgXetp11qVZj7eB7ex9zQXuEKQLgVo
Av3HM+u5JvpN08GJKsTdpuhRguh8qHcmD07fPxma/cgSxfndAcOsjC5kyMf8upSLR1UaMlGUNQpz
zLh9i6lls3QpBrgp7+LHQ14FY4Jo+SQdOh+V6/VD0/gnHgrImkiT0BGiQ86cZRHkt6nJ0MSQQQfg
eq+p8K6uhZFigod8JfFrKTRGzV2INu+eN/STQ2ka8j8atLSuv4jXuDILgOk4jczBr52+OIjdqYcs
MrJ7OVUzyhev/FAToTq3vB6OitGOZHwNu09FoS16lBUv04UREoN/mY4GGkQUIZMubxVBb4ExDBY1
KKfa1XxbTtLiAkD2Cg/yhusP9pTcFeOg9U6CqbjQQojPooKAsU7J2BAxo6pgpKVVeBSa4ELyFHsL
IcVvQDr/ABAqSLIo8SCImGMOlbpLqriQ/FOSoob3pIKBX0cclzrdZy3q3ecI5mm9eh3zLVe81zmI
MmQwyytfWUYBXQkLSGybCVgKTLWmjTDlNkUjYz7H5+KUaJTzCCs/ixoJjHYwWMlIFJMVKGe5G02l
mtlHjvyWj3TcBU7jEnSgc5qerXzZdNGh/sdFIuJYb13qodaeEAE6q4Huf3aeHrp/Hh/Ru+5KEzRR
BaRp2tWz2MqvGldiXdk/MSH19wUJzzxVVz6NdROM8BQHSIcuKOgYnvaiHtuRbuTPq8j8VD5txZH0
2tTszltM79y5JBXUysBiMr3ZwGUyc9wJ74uKN4g4Y+OWy0kw0vypUVgilZ5dFNt2GySUiUn2omZ6
ytiS+1L2pH2uZdqIS6fr1qXgW+DGNITByOLPw+ABVa50HMLgVKMzOXcGTo8/scLFXyk0h6gneXQs
PcpzOiOtpjioI1XYkgElBS8w+NhkHE2iaWRw7Vu3pB102/cGqd/pH5wlxC2oRl+fpCQPiyjrkuDk
O8zZNzP3qQpt9qfC03vnFiRHU3VGIuZ7/JtEHyG71UI0C7A2/6/7YKfvgPQYSERUFo/AWbyc9b1c
1l0ZnOLhSXvB8ZE2yQllhmY4ME0AFh+z/CsjAz/qrGoVL0q7cO/eeZmBaAYVFm665kT2N/65cPwB
k4wl5zPhqQDAoKUVZGAVKPZW7ltmMMO6K8AosmlJ2ewQrjLlc5+ZhWd0Ksm+vH0kbV0GYZ9Zhfvw
uS6ptJCEmDzwtb+5/rppj118Xdn71ShMX1ejXdenYYCLCS543GrZs8uSttYfn+s7D2QFN8KkOQ2Z
pYnZ5dpgUY7NUI9+cgr5TQ49jE/WNZpQL9h1tnVdEy4mOLKlzQnEP0GcbiyIt4RguE1wQoiOFdCG
I7GogHHzMNBNy5BthSg9NVYKtZsn9x0QL3hXvXtrnPjELulJ3jmoV/bmZ0HO694NYS9lfzRcd0BO
Pp7VaRPPVhEGRMTuiKRkad420icpp3hamp7AXumRHIn2r/9Hd9rtG3+atn+szPYK56KrUvbK9NSq
TnPo14JZr7UVktVeaWe6uGaahbMz7YX5sARNVSCCAEQLP08qAO9RM4LgZye3/Kl9s69f22xBuO3O
0xFcohc2ZqFgFgha4xawkTvnmidsuJaPjMWuywFVqX+/SiIeV3DXEMCDFuL11ne1xOPrts5OiCWa
wUC2C9qYYmVwr8xiJ+G9tbq0NTtmeVuEsTRWEGz77kr4HcKufX8Tha9MvZfPVUOr1owz4/EA7+RZ
EXgivoWeIGI7NORfjzBsCiHVAiU/+S1tRwQQyjlKnZYx85b6wqat9CQy2Cfhp4hHgnx2HR29xmYO
nrZhpI+ACwkPXTvPVgHH6ogU6nxC49RWlHPNvDaVM1aGWjltgGzLakBkgha9AXFiSLPmxV3Kld7u
PuQocXlNGx7h9Pw9nKdC6wddV5z8QJekjyzdis3CQ+TW+8IEcgjIIMhQjdemcPTC+8Zp5TKuNhYn
sH2Tvn8pATMIntlOsgcnPcjPj5fnzrNHBcGbIINdCnEDMhfX5oCGEwaWrYoTkqFtQxSOto5fWn6z
k51KL5+5ZwmN2VoUId78IxcWs3TYJkd3faDxATjNGrJ3iFfmtBdhmHQJF/QYbw+wHSjRPKT/gRzu
SLt1K6o9NXYu6o9HfcvppV0bncX0St+xQG/C6LY/8qcv8yt8iUc9XnNgnFnVaOwwDapYIDl5kRwa
tvZj8/eWWJteEzj30B2bH/q8al2B6+riJI167pKuV62oB6pY0/T0M6ipVLH0scVfJuabWZZ5zDQI
QDjwBl4vc6wJtVs0AzSadKE3M9QV05QjHG+oP8VrA6qigmhGylCX1ePU4AKzyUgn0vEZOBsSrAeZ
QmxU+ixC5HD5QUdkFqPVqIRokE/LmI4erZ76v2lOe0BGGghZf6kBbcZt79tlYstffEVbxi5yI8fb
ZJE561Z7AA/JiXQOA1NA0jbfRFzPB+rYSuXJFwhbxzQu38KEeoVZRgMVuo8AwqLuq+ab0fsgPfei
LnYvwl8UmSQJpP001cDgZgqqoSV2iPJOBcB16bSAUfE6i6coSmGKrfW6r6wbTs80E/9TQj778SKp
t1f29Shmu5Ir4lxmJbk8oaU90HQFgCNlK4CVa9xUP+MX0BIoAblW+jeLifc+qk4YmpxiuQNVVLuC
au+44llr0AdZD2u7Sy1tfIrZjcgYWW6WLvWfJWGfPSkfwbOQG4Hw5nVQlERheTC8vfhdu4aSbaCR
6L71zLq0BHklawcFj7q/RWiVic4Er5FmVdE+4syRsd3I5CVa7jK8ufPdEOZG1BZU9MlooVHCx0/x
V4xEQpkKML+pCoMtTa6lQ/fkfzW+Xmg8Ujn49dQB++pLC9N529s52xTTfXjhSYO6EuRSFcsTvwqd
LXPeN1ZSkBi5NIvVQd7pExmhLRn/5jQ28Ho1Uqu0AnOp/C9NyzY7e5yMpgFElyBC4X5fAxffUbSM
D2IytTwJ++5H+c52xa52fJMDCYR3TDZmCq2Z/UBHM9p5RNlKVrhjyRrp+VNM3ijYLiFJxEKDDL2G
LH2NgOKzJYs3IQy/8Hq8k4JUr7509jAaykyIKkYpT6xS0bT6mdq15Zf0WbKwqpHpL9m7t+EvZ2aW
CyryXhBKDzPD7UuzQr1GIKhsgxZE1X3TdVyT24n72I6tZsED3ynTXI10Xo4UUlZO4DOwNw7Rq7du
pefxXdx2Kq0qIjfv4+Ag7sj0MFplErYG//L4qPN3br3LmRZmR72LZBfbHzOt2TwNPNoj6Qw00NnD
SSCBiZqcLjjZOqXSu0urVWZka8GZwCmPv+P/2JsyyGTRDAZivtkKSKiEdkkyfce6+JQPFe3XqV6O
Ji/j9bnGcWEnvcfYyVPS/LBv+VNf6AUSLbv6DxtS7VuxkyQh0qqwstYII+ISpiJaQRkwGzXmtGui
fXdkOKsbNy6t9URvdx5Pmq/w0MKJrCLdVRbGdCd8x9pCIlvAzcpDK3t27rluiLVECarT0Ol+j+Dx
R840qqax3fAbli1oWDC7UvnXr2ZYRQyFnIKqIfkyW1GVbRMpkFzsZdFwY9K89r1PlA9/7bUv8hKj
651q02QN4uaI2VAE+vV9lz5F5AHJYcLq5CO7U/31a96U622ZvQEYJOb2GH5LbUBqwQqgWNDQNOYX
Ioq7R/fiA2a5uNBv/I7NouokRk4MkCjCbqeOHLVa9wte4k7a73qsM68kj2npCyrGyq62zD48jib7
uQd1kEwTu55a2ZDxq6e2ffrWgMoncfBWIzFNaW185qQwf2LHhnICrirqmUuvqjsvgquFmB0gdAwK
QyJOHxc5XG4noUjk/vnxKb2TOEPMhvQiHgToTbk5pXIqI+1Ze787OqzeC+kYS7a0TyLwryoneVgX
jcXkpgImIQaIiW1RI09r1P17D17EwWKD/eMPupOxmT5IwZsOn4OKzQxaUKhePLQyVl/BFd74u97s
EPchaqqhAcpsRkj4SCxVNYB4COM+xVT6E6/SJQDnvT2IpyVYGcG6iUh69rQEWlnOC6nGHgRnf1OY
rv86Zt9uBYCB2y+8U+7ZQh+toiiTXLA4z10WeRR1nezXJ+Cx628EMgwy3EgWov6AzPfC9E4eah4x
qBMyFSAVBUHt7A3oK1XbZ2NRn4RurXJn9YcB57CigPyHRJ4lSBVVPaOoohUfLaRX7r0HuUvTs3PN
yXmSB2len8pv7isSBCoMuijRrFZBHhXQijSinr3IktXvKjGgKVAGWblWlx7ad0rAQIRdTMHs0Gdp
l0HUuKpPUBZ2juGLBDf3rlgvKpLFe0XnF47YXYd6aW92jlsx93KWgz2XXUFsMOK3BTRm8xAVl0Pd
OWpDuYiwHFVaWzlq7YI3vRt5aZww4e5/L5DZimvC6GZM3dSnJkFBJV/noiEW1O23eS0ZpRbSikMb
QEFc+biw16afPN9rl5ZnCz6kjcxVaDE6hVVHmhRBsZLQZDQ8FpXAv1Glj/VnWnwnw0vVrHnN8Ya3
pKb9++PPuGWAmUqBiJAF+BSWFX4DposLLeL8XooVTMCAIPgJLOiizqe02A4h0U75x4+6O0io4QQm
R0+Sk6xVIzQaUtmSwy8dgWnENzOCMpuITPDEWjmdzotP8aOgEYoMLr2NPoZtWxhIM6pTZmToIKY5
fjLZOhIdxafBmdurnZ7l9uPJ+I3+br4ArKNIEKi43ZXZmvCT7DpfJdWJO2eG9NQhIVjzMRFZgw3W
eKcA4lRZwAtXvTmswS1iuTFK8uHfGq+tVVmiDhacIbi79T0q9VQJLMAH2+7w+CvveUTk9P73I2cn
NHcLXgslTFOZkaGgAW7XZF3kKNN6FFHjY2N3UHvYHyjQozmFxXad530lLoG+aVXiCqQgyJKJM6Jf
AA9NfThHx8HxDaT+FtBMd0/GhcnZPmiUNAJ7VVWd6gjZRDxcfXeXhnqoLDwG7hQQr8c2PRYuNlzZ
hBm0x3/HpoFqJN80aIsTdGTtDfRFOGAu3QggOouNFJTSj+f17iJOiN7flnYQQ16bjtO4VfKmrU7q
itt3XkzLEVbCZh8rCxfodBnf7OkLS7P4mBu7XIt9WKpTEMl3KSOZXlW8PR7OnTLONJX/jGe2Zp4Q
cq0IMrUTUmon5kv+CQs7BYZD2MgpYTPH31buQjLxTgQIrnqR42ROk3joclxPYdMFnqi0Euipa98I
4Ruj/F0SFvbI74N0Nn1XVmYuoXF7NQBJVnXqVgMVjeZvMXFh53pjF0atx0/eWvjqkZTjKGu2NMDv
Au2c1mCdHn2w/S56WULI39k62DUg9J2qZSp68K7HrZUSMrchU53i7i1QILXdHlq0pQamgDd01/b/
yTRfmJvtny7w42Jk3OpUpH+bDOIq6lceBQvH4e5aimgImpZThs7K9ZgQgYdjDWneU6PRyP1JBHRT
REuA4HtGOFXFzcJySPDPZcJyrm+YIQybk+cangjF3Bpk50ttZXc3DGA/aOdC+YVX53cIU8oig0ix
OZV67PQ6p4t/fXCQjmhLLdEmaahOQBNH3UcOnoz+M1jGQW9IhT2gFYZo83pJfh6fzTvIH0D8kedn
kWpAlXeeB9M6V9WKLGtOXEoKqzhxX2yje4ZGK7NGjkuhSEqj4VhkQeOhS5s1Gq8UU6TrFo1hPSnW
8dJFf28HX37QbLWVaNSaVEybk8I9BzLN4jXTrYIo0NWQeKJHAEdDOsNMVMIL3Wo885YMsY1XeVhw
jfcuAAgYadqEWwYCbf6Q6bm+VNu2bE7rBIV2cIc57X60ledhP6AbGsn12EhIu9HzFbctF67xO375
yva0Wy8uH1co1DZisSo9iuojt637bOHuvhNP8ZBMmoBuUC9RlJlPHkaxypOxaU5CAqBZv63ztdvY
cfUkuubCFpucwKWX1CYcDnoYUeMAig9/uB5M0HKq0ohed/I6vT4DzgRIlgVgRQryxy0aOYeNBzYa
lXa6jcLiY+M3eSfUH0T0bQCZNMkZKXPU6thn4pjHRXvMQuc84ojVX+4eZN/dJlu4DeYb99eSjCoh
RFmQA5qrfLZx42ZxyDfHJiZ8l6zyjt36IZTE/PoQDg6QswsTO98k/20QBI0TbAbNe7PbRw5YPqxL
tTkyPPLB6BtsxWrBv981MeHGUXoHJmcOyoGUeJxGWtAe4wSVXt5H88u/dO6/g0DzIeBHkoZC+OyJ
J2s+kyZB2R65UTYZ7akQIuJ5xcI4bsoOkxlASLA0U58jqwnXe7CRG64dJzOlLlvlRrXUlbrqXtWV
Z3N6qjOGYgTQtCkcjmpW5uS7xvFtnnTwdwsbcn7RTF8CtJzIiiiLgfV7NmBuVKsRwVJ7RKElsPGi
UkFHQBIGcklrn7XZDZ85zVe2rlD9+PemVQ15GYhYIDGD75hNAhuHaqlF/VFGJSEwhm0Gdfhw1zxH
4otUHcXGafmtzD9JqRHuwLS3YH/ucjByFdgqpEcFXOLQLpqZ13K/CLOiPwaBTwsGuEf1hGpUJTqV
svByFab1vPY5ky0BjR3AcQAfOltvtROZzvMa2FJYgqtVCw9iuxVRrGPQ0wx/juqX0iZ6iBecrFiJ
6NO2/uNWhiyUZCjf/GoV5a9dtY7R6y6sI87KUsMNSV5TmVsBhvvC1Ss5M7gIaMdCXLp7bl3m9efP
Vkoq3Y4pFUxVrTg8emA5goqf9xxpP3FENIHEGo0//pPdwQFUKwJMgQ0625iBL7qR77f9MVL1urIr
Q2jW+bpd8aKRv2XcywCeJM1po5303gAd+J9Yh8oMHteIRLR54Ipe/1phx7o/NuWz2De0RP/x4BIc
Z+IC9ihwhM/tVC2Rh3GY0OAymnWvnNovfMc0sdf7RkMvNK5EeAlEm+Jsj8pAzOBh2bNHNo8YmvNi
glhzSBecwPT6uLICBAeA1mD8Z9Engirk9UlgvEjIFUZlj+Foikbi53rQV8Rnnh9P6k2vLk7blZ3Z
zYtt5EYBSvTHfq+9ZCWpVr1TUZSDj+5GZUjpkXaVbDbvnTOs/VXALfj2mwP/a17BxQsg1ZQyvR5m
q7RQ1stgXtp4/basALDlUEzkJjjuaDwe603x8HesImJYeFdJBH7z2tjQyD3eIjDG5ceCs5XCrlIj
EaDCFJKgUmg95rYPCeUqybdh03wGRfUJ9SsaDlax5OTvri9Qk7KMbYRn/OwoCWOUZtz0LX0J6uI+
tsZwWzJPkbA46pugA1MMcKQg8+iyg3OfTfEoFSLKpgF37H4QIorDIT2KKVWZ5+SZn+r7Pt4w5aB7
zR6MCiL3Wnkgac269fhvkY3T9KMbCQAaHgkLcApcT38bR3EzRjF3HJK11jCg/28V4Nzr77B84rsl
PNZNZnIyh9lV0RgCrQH55irLhjTqXYUF2SA4Ucjr+jwxve2do9OCnnrz1ugAfJMXH42U9uH18Va7
t7qXtmdznggVr3k+Tm/c75rqtVwXAP7Xo/XYyg1G73eIqgRoGwK8qc50PaNNmARdraTccYuxnYF7
tfDWgcQdMTNqgfDfsiKwRDtHjkTGSMBodxIM/PqcOu8H8rNII3TzeP3vD0IcBWYfrPQcIdUqbhgX
ssse9Ra0yhk9fmw/zudtREfamJ1V6PGutNb2y8tudwDj1tvj+bgpPkzm4S+hTKqpkD+86ZztAEju
o4o7KpVRnZIenlkuqYAcfJgWkDwUCI8o8tCO74mSrrSnBfPTqs59tgJUHi5GELbd8HAlQ+shvCy5
o4C0ZgyId2mXfgzM0kFrP/ouQbPyqeclo5YgWBjpQncskkkN7fFnTJ7j5ivQCsXDxwkiwAHXm0JB
a1Lkiz135GUzi42iQ2X7M3/lI7PtTgECmsfmfsvyc3uA48OVoY0SFb2ZJysbSa3yiOOOcraLOCih
WmOv4UbeQSO+7tAFMEq2EOu9a2quXuWn8FWE6p0cWb18FBIiextZoj0EiMLRYFsKjbik/AK+K3ay
fjtWKRkSI18S/7upG01bBQEmFgsOCW94/nqWhr4Gu0eJo4N4wT//F2lXttw6riS/iBHcl1dwEyVq
sS2vLwyfY5v7vvPrJ+memZYgjhgzE+d2dMftaBUBFAqFQmXmtAvxMCZuOLBsPf2ADfH+HC04hoLX
QPQmzwrANyQq6H2LEwa6tGfhDd3p4KH+vv/7C0t+9fvUEkyyX2ZC2IBH/QslEAl4XafbqZK9uW9m
4bC+NEPnJBqeV6JuxDA+cA8xRqNd2b8r00Q316TK6Jclg9/nDM/Q9tz7/c+/eazDml99P7XmjTR2
rNzh92eOSAV/9Qdx2zkkCPV8xdbCAXBlirpcaEJfKIUGU97+T2hK++jh/ljWpmpOUi+qP0XoScI4
/z7/E1h4r1/F2qwZmP/9hYFwjNtWml0qJsCkkclVATkyWhfY+5+Ze2CdGW7FiX9pWy8sTl6Q9ehf
EyFBVEPpTSNHjuAWhgaRv+inM0drOGx+1hqpFpKjq3WaXf7CKGCKQpWmGCYELGSd+dyoj1/3V2rp
UEKMQYkJJULcmuh7ZszIdTzMAlp7dp89cXq+7Uh7iiAkt+tXXr4WNuiVKcorojAcFDEbIef2Hu8U
UwwJv1sjW12zQTmG1qFiEQiwwZZ6rZPg0K5N2HxAUQeKihsWLgVAv+BeTu2dIFHYhkm42fXQVaej
ccAGTe1I1uzc3KBnGNmFHWq2oAbBiwyO0bOPp2vx0/EdwY5PaKM9rDE9zL90b0TUnDFx4VVZiBGB
kd9buY4ursfFKKgcENckKY8j/HZaE/TH9u5qTWhtnqg9IuZSVdSzptIZ2q6PaB8XLQHYguxxbTMu
RICrBZk368VmlNHaXk0BDO38R+tPrAtmb6wkRwv7/crE/AkXJnwJiIWIAb+/vN37O8/ozN5hV47J
hdh/aYNusorAkCpHoEM8h4+tnbxoxpo056IBpNigG0KOrdBprhL5vIfmKqQThDN8ND/fj1hrP09d
k6FbVORiip+vf6JTbk8j5NHvW1jKvtB/9u8IqJNY9Ti+8RAAZtB+TuBVjwP53mr20yZZWfC1wVDB
RBnzrBtQ7Twb0mj1rZ6fV4ayuDsgMovXR2BCbgo1SZwGXcuB0x48rjkJyXdt8Kvabgun8VwA/28j
1JI02Vh2SQ8jgVGY2v+6lDgHwotfp1aDVUqpHFv8eo6bMq9boNyRIFS1lgXfPPIj/7qyQ62FH4Vd
XGfgeDegDPzwkjmSxW24fpUQeTGOXIyHCuz9JPQIWhjPnLukUIU/F7axsuyLYffCBhXSsR5sHkYY
y8sLSvPo/kC+Aj3vxie8+/DwsNauetPfR8/d7OcXgUuTw8YbcLqfw42zVx715yfoJO3eDob7/HN/
aIsh8mJkVLjPp6Lqw1hDavmQWKLjTuBxWxvO2uxRkV4M4jxSG4wmcmoSutufh/tjWEr1r1yNivMj
oMmQ0sXy7Hf+IXPO58cGnA9kxcyyo2kgQAM9JI9e/OtFmWI1qxpJmtVJMyAkvwGOec7XmPaWjHAS
Kmc45MEsR3fYdWAaidQ8ALmurtqjyeFmBCYAUq3kEUuB8tIMvWkKoMzGFqoIqh1ucFe3/ZXm4yW/
ujRA7Riv9hWmmWAAnTA/5TP/9jfajmvbcikaXxqhtomX9804sDDCJtBkrInwkDvykdv6Rr3J/w/n
/KUtaqNEJfiO5AG2eJtzvU3urKXzy0uCd0AF72HovqCiPriPwOw8QONj0oAlJaITTciJVnbKknuB
/EJCBREVHO0XoncRWBq5i+LKEwTcgN4Eo3rNdqjG6IWOmiii2A7SqC//F4uouajoP0cRnq75T6w/
NjmkFc4hyffE3+aDPWy7g75B9+GDZHwxVqsPx7XVutHBmCMo2Hr+2yzlGmPuRR4TqQL0KAyJJdFT
BvgbGO6MnwdwvP38AH2IP/VGRX+qBF6ztez2txpL3wIuP4DyFxa6qJ2S4wMw05OFI/DlpTHivWKS
0+nxkTs8/QRmYP5svu7PNz8f3zd25zYVwHVn5Am1s7PO61O2iObjEJaBr0yfZfDmFqBn3h50k8Ny
e+cIb3boIyaro166zf02qvyndWrbSx0fRg0P6y8vsL6zuFj3HNnx7fctoHJP4L0Njcxea3JbzDUu
zVKrDWULrpFrmPVADaZ+ZVuIls4qLvfndnHzXEwttaRDWIisX8EKKxvHmYl0ILhGcsFKErtYQ7gc
DXVeKnXTMkkHO/UWvIg52feP7V5KDPRXPXytxFBx6XC+NEadanETN4yUwJi4nwtlfUKEjXfSHv+A
ZeyjN6NXz0C6PqO+B4y426XyKedmHuZCDwsIOTWEOWXfoAH1jaef7fPnM54aVg5eaU4Vb3wab7B4
CsYDjyRTobHxelmK1f6fFO/tLXEUFKkUotozJ+iwmZfi7DjiaeTQhs7qcWqSv39jEJZDCrjaFGaD
lsvaiEwV7r/dfP3MBS3fyvSfwv75+VqNecvBB8V/tDVI6OqgG3EE3k/yMUURqDb5h8IdIIhzzu3A
Cl4rx6rtmviO9zezBX0bHsGxaOQGYNvOfWe96cX+jYAXH0F5UTSkeTwl+AjhmLgCAK3JU7qPn7V9
CWu+FezK0xq94hxbbtYJjQp4eQTiDVek6wyp7JVKKMoJJd2iK/SZHEpHIlWsbMPFdE/gBBY5GCSp
QAl4babo1RxAvhLqUW8AwDqT04to0TDQYGWueN5iIn5pigosfM8Icqrk4hltapMjvWZOoHOlrX38
KBEaMXkCqp0f1fINeYX+aCl/ujRMxZpOBSmrMBXiuXJDE7tPlwEaWAtot81wHLgGOIFHg5rGoh+K
uqNVdRSi/0iZzkVdEml8jZqnMbJLUbJfhwTtyVxFxGztyWphaIAM4RUcTXj4O92+mw3iGHVNx553
mmTWtvcX1EH5cY2le+EkurJCxbVEbIqOx73tHEk//ifT6h2UXiYrGb7GrwaUFUqw+sp0e/Rit894
FDAXSxKvUDsuTrtEEXAdPReQHPESwdKmlzrAezsgd36mF131hIbrWtQ96TngrZX9fjvga+vUgIum
bIey4/oz2xkTEBBlI1heHpJCdIpG1GVlU8X8DrRMK3ZvDxDYVSXQmQlgZGRFKuHok7FVRzVHa9Jo
Jd2WUWoy5RM6NwtTjA/B+FNpVuSDQmzYSRJ0OzTlEe28dpPrXvfVtCvn2UIqgM8BEeCMKkYv6+9Z
cpHhir7PK7FWDWflby0+TNVDOW1y5qP7kTtQLzzhDG03axSRC2Hi2ig1B6GIvJcT0Z7FsI2pcrVZ
taQb3FKBQGW0Gcc3pgFVkKPm/Z/cGKNjz4GakAnJlH2O4r7JnlfWZD4QrwPx9fdQEZItuz6E9w/n
qTTGbKfEOBhzU84A+HzwudNI+Cg3VnulfnPLW7MgqgGFAkpMNPxySvq85Lp+OLNb3tcV8VGpB9vn
JbsuPiL1XVCsUk4PUQJe/icNmMQh3xe1E0+O0O2FRE/L08D1pAnOwmjL4lENy5XUah73vQ+k1qkL
AGurWXQBRr3wVmhMYIdtsGMyflrZjTdgYHTHwg3/nQpqBZR4DBhQeg5nv3qJvScFnM+oggKLHxcW
I58VAAhHQ0DzE6Yg3Valznt7pn6MuIcqeeJ4i/XfV3xiKTopaOUDaAKP4QCtXZ+aUjgVquBzw1lL
QnUws7SIdV+MxU9tVCcrk8rvBv3hx0oqPZPlhh0ToVMSz9iffaKmK0XIeZ7pdVDEGTMHN0GTHxUp
I40ZsqiehnMSZ1htKRMdFfo6K7Hg9qCRxEsrVEQEMCwJhQQjlt6i3u68Xc8RVkBz6yfTv63M7pJn
XdiinwHkqBJSpoatmHGZ9F1NvyfvQ/7gMzcUdB+A6yDeRId8eOLHA3qtpJWhLtwZMFYUjJAWQcEE
CM3r1Q1CtRSmTBrOBqiouMlIO5NoFZGcaD8SUbVe7o934Zp5bY/aSZmcKSG2wHAW7aR5AkVShzBn
IZ/ObLTx2/1m/IO/NiFEakao4yS2sfbMttCKcv0JlEN3mA+5lvjhrLLviXps2JKg/G/m0QaCDH20
UyAM2XPhsY0bo8rf5eZzhEzRlDmoj4DCFlJN33lpyqklDrumABh/epwyO66lg8p4m1rt9YI51U3p
NOjw7cVeH1cecBf8E4cmyjBoUMTryC9+/+Koqtq0FEem7NFBxJhSkpJByizvJJae3YbxQcnEFS9d
cNIrg/MHXRhU8UoTRXLbn6OROwxc7ZQp5Jvatdx13lcXuxvVZAlEJZoIRBPQU4BQXZupOKnz66Ya
3LHchV5Fsg58ruV7VRLB+1JRZm7XXi2pHGS2qLDIJ/FIBqYumaWy5ams0G2Y9YPbGOW+IJ/btYcl
KmDdGKBmDhxFHcOEw+D2wn7mmqm8zf0NtTBnVyOgYpWQqwkrthiBHA8mRIX1tiCeb8YSert5CF+A
+rVYiRmUN9Bj+r0cXHjD0JdT3DIwyZUCLmvApuhZKq+lh/NiU85wObDfy9yFldFPPK0QkQxVYGUW
3kA9+ceVtuPbDCbz9Pz1/jTSV+//HJQsiAIavtCcQM1jU4lNKvYtFkoPTgj686sTEdElVVvgRzJC
09/VdmXm7mFC3dNldoCpG7n1df8z6IsV9RkAPF1vgQh9DmrRwl/iyOlGH/ACWS+r2uwAio4jg/VB
4ofyLiuvxOXZD29n+7+Gr900PSdsFfsdhg8yoHNvelA1Lh7XnrzpB92b0c2pxsWaAl4bTalWD65a
u0ltcC3wTaERx91H2b4JYW6yg0Ry7Y8YS2TsVKICOBMX5v05Xnbff4dKRRkPyNBSQoblnk+rlb4V
N8Ld+HqEXp5VuPDgx31eJEyv7sWYN+Rg32CoEaPXuNJNiuGlj2VgCkizM6uGCBh4yyACmBggeulK
K+88R4wLfZpsJFiNdkB6sLK7luMemgKQbqIYQrcEA1DUjY2GLdyydj0Yub+tQXwCYAq3MtlrhqgA
W8kAChX9iF1s9Qxxti0oHe4v5//gVP+OhQqxzMB3fRxgyzQGmPywazkLzc1gKe8SqHMYIE3QVyxS
N+Z/3BjVDzzrIGuSNMqiyvmt6EXs4IbAug5JQaqmIkn33aaSrgCbAKWhxmqhjXzfrry0Ry/MUiEK
/ZujlAaYy4F90kAllrz6Ihi5/JUThS4AUsPD1fzahwMAPdlKhB1B+1QTOzkxnT0+x/WvBwfvnf9R
G0UnkKnh8fdQX2PNncdxE4twEQT/lAJSHpq1gC8kP0pkTK8asq4QMmZf/AiCBFLCWufDzmKGZ8Zb
86LF4+bCKFUqTtq+CfoERjM+fVCZXJcgFRXlWyCnJQksX7rKv4hK4rDYr0GGdHCNj4K++f0z7fPD
E4tXLfTGU6ED9bSy5ycOoV9KUeNtzq0Qm6g4fXClJULYsFVGpwQRky8YQdzoWVUATfbUBeCECnIn
9nfV9KFo+zbxtqm/cjzQpdObj5uD6kXk7qvIZ6BxgbgmS5bkpUajnbzWFgbDq/Y9puSRG53C61Zc
fvFYAl85KrYgzwHK6dpsluapN/WzWc8HUtpuBD1JfUBgtM9pkExVZVbKp8sDvbBI+QGk6Hl0BcCi
9MRszt6J2w5b/lQamhOupBzLgevCFH0apmESlECHu3VqctbZM2RDsg+mDIbN5ACBq/vRYzm1uDBH
nXtZGWYRbviDy3DGOOm468ku88OkRvGQ6avkj4vB6sIa5c2BqsUh4MCDW2SSM03txi91kPGAjF+O
7ABEHSKHf/UisDm4Z4HUBYgsdroJx1ElGPdHvnjgz8zvsxAseuGoJZUnhckLn8entDbf7SX+XAgr
bnPrpzMmGLzieDdFFUulQnNeg+vSz7nRfUvAdoCIuFZxv42Jc3UYvy6DiEQVfu+0F/tvGmshHAsY
UPzszFQ6uIF8sAmEolkCg56J73zRfd2ftsUxofwIvnwWhIc0QsQb2a6ZfGF0hbceDwkRpLCZU3sE
DeR9OzRbJmILhnRhiFofnm1EdhxhCLub15s/oIoWNuOLYHAk3CrmAEB1bX1XpiITSCdUhnbq/zyt
3T2XR4tnL5HF9Eq/5eGLCcajmDwAlDO6vKz74BIEub2xRsdzuycwULzsgbwAXFgyXebUvLLO5AQE
E6mKGnYLwLbJRUY9rM3o4lgu7FB7Lxb6aapEaXQjvDgTyNeAr7N6rdgH9Jyu5EK/aIvrw/p6TNTB
wHBJWDSsMrqDBW1ds7EaQwSRab9V9fFAJl0ytfmPXpkZOEBiu0B822YEwnARQSK8moHfbvbr75nX
4GIdy1jLYy5V8T24KiWR5ck1UdZGvWxEVUEAgJ59lGIoI0OXCH4PI7JoNSChHKHQMzQrYWshYM9D
+dcKlTtrU14WMgMrYvSaKY+9naHkhBwoET56EKuAyE0Y1kgXb/N18ByhDIhWVGwF7IPrkYmBOna8
D5tKbEXa3z6yleZQaDoYrFa2/YKTQhcBmw33IR7oYipkjlwqCng9HFwvJtUZiPhk5x2rVbjdwlIB
bYZ3NexrEO7TtB0Np45aXMeTW0Qs5qw9Fpo7haV5P4YtpA0oWs399ThjYIQ+ANqiaYZ+iiZXyY/5
Y+UWGFVabIQWKs9H8Ms1TId1WzsVaKZOhE6YBcAcTJ0QDLyhAVKQMCpxhtGpe4YcM6exWDM3J1yC
GPO7tYRAH13OXCtq3S7dtdX531/sMTnNQfclwWoN7kgePMYREQcIMJ79KNKbcLMyt7ep+bU5ylPA
9YG+ygbmphgkoHuxSkhfnbt+6z3GII9WGFMUTEZEwTgAWWz35/9nnvYgP5aZPmvSyW3+qs8gN4vy
DaNYm0avbN9qIOM9k7KubI7bbXg1ZJXahk05BUWeZZObhYUusm+l/Dq+gV1R7/uf+8NbtgTUISCg
KIurVCgT6zbBacHATdqniHlmvY+g+hG873yN/55+afjHV2cwgowGFw4Gr71G1bo2LMZgcqNWgbZ1
aMZlSHDgMigkQpukBA+Ulxgd444c81B8dE298njEzWO5Pqswq/iO3zZcFJqpsU7JxBdjk0xu4ORm
Exh5sCk4nEzeU/CobT39qX3KHoLvNcDxbe42m0XPJDDYLPqQKLN8yjas5sN/RwBaZdKiERRsDSJp
IGVQKlv+8f6KLpwb1/aoc4NP2yatVMSikd0z01P9meuon7KGHKqkmBzUS1aSgOWJxYSCd0cUoN5D
BYRCEdJcKfLJ7azOks19dYSS6PzHEYFk+op0lvgrp+NiDLowSQUFtRWG2u+LyWV1bicaylZCc9da
JYJ+rfrHZ/+1QmNZK8WPu2CCldbMjrwOOupAnzbHxz8defcNDg9WuJDaOQSABf3r/jIuOuuFaSoE
KCObNDGLENBMoN8US2hYVGAqOwajc9/QQr0H/nJhib/emOB0azgphyWRtUUeLUnpZEjQK2DPeYKO
9XMRgKS2s3nW14uCc3BT0MfaadqVQDvv/5vdefEZ1P20qjO1HjQ4kea9h9qfeI1nezHSXfw+HX8m
ARSOQTmvZVo8qt5LIhz50ojFtbvvQiVHQWEQWwFpPl6qZWpCs0ry6qSC1wxWoIsvEzogi02zSQzF
OmZE2HJoypKtbAtCkfp11frScXlpnZrH3m/rjolgXd5KEHgt9VQPrHBfbcBMhSZefAB4RitD3Ed7
xhF3KLGTlfdJmvHud9ugT2vOI3FplWkpxzTzuNyvMdUNdB+Y42CpaByUjNosZhIizpB7vQG/LWBE
idWTDB09a/nYUniAfhj6CTnol+HAufZpPH+NdRd0k5u/NK0eP1bn7MR/Kp2RHfpXftfogt7hRpLt
+mOj399Pv4qQtCNf2qYcTZESNRPZdnJLsySjzduVU50Gx/vp3PoBZRfRKIhg+/rne6G/ADZttPrX
LGb+bB+en1UI02r6Y0I+ff3dPtfECUlNGFLr5qcLJQnTPVQH3pL0xn567nfy41pOuRR3Lr9+Tqgv
krt2ShQ+TzFzEH5wm13qJiK5P0F0q9U/7jHTcUMVCmRtv5KoFyaKOkvGpJ4Qu/1kL+UBAFFQkt8w
LJuYBT8x+7RvAcrI6k7P5cJMlLx0UvDo4nnIF6z7H7MUdcCchBsIdHpBfUcdzg3bcWMZ8pMbln+V
4JglK9H1NupgkBoHeAaoiyBLRf1+AskYTwwk1UUr3Sl2WzfbrjJdLtiANMWsuKuCRRZp4PWShXwt
JkofgYrpuXxhQWidA3OdWANoYnlnNGQCBrjE7F/vz9xCmEPXExrm0C+H1iBQmVyblQK2y2q+8lyr
CMzpFXIiTvdHPCOlSmrdLsjoiK/QPmQ9Y4LU52mteW7hcIZ9iCagC2Jm2hKpYTOpL/Rt2njgEoV6
9JZ/YQ7xR/Y1EN7RPrQ9qLvP5amx0daxkXThxB7W9JdvgwwIZDQeHGcsIBMQjrueADXgPK/gZc/1
09gADVY5niTmhAIZCpo9vxLSfsuU12Hl2hqVZHFNwWnAK3p4oc4Jcww/GTJY2pG3e1OywseaJFZs
y8YAMoSQnB9lA0zrh1eZvB44PT31zmCyBm91NkAtZDKhOGDc94fbnTQ32aOGy2sK+F3oWr0WTBB2
j33PDcCiIzZOOz7eN7CQqFxboBwuZIvEawZGc0WbsaS32oaGIxh8ulftGTpVT5nNnYK1WtpCNn1t
lDrMvTRFM+yAYdWPzW6y4emg0IZenr7WVrGwi1EOgXAslONAfEUfmmpfBOmg4v4DuTPSlofUhJa3
CCBMY9+fx6WNOzMvYdOAh0iBoNq133p50zdKwDFuOkIMPTh1jrBLntBQyAI9xjreJjiMrvQs7vyj
d2DcciU9oAeKF0UBbeMzjgzEQzxN48qlcjeUhYB+N5To/PArKyArko+kEmo9L1cGu2QMSQCqdBgr
StmUz3jsyMv5FPn7pnayE06XTepPRM1KI5hWWsfpcDCP69IU5SnNWFV8kcT+XvA8JxzUljAlY5U1
CnW+D1onVAlYf+2KQl8uaaNUojOMflFlKcZXnY9qZIR72YkRbeGif+57zU1S948lcQ73eKMEadq1
16AUKWRFwMAfErAV83phJUZkVDuUdBMkLTIZzIrkVnrUTvVmxTb94k7bnlf5ImOQ61YE1R5sawL6
sP2zPNl9v/H3oTMUP/7EkSL8um9ycV6RvkM3C+85IJO8tjjmvKfUDOaVa2xeMsqBJexblEPCzXsc
HSVc2RPLs4ugiRdvxFAcK9f28rjnkymG80xh8pQMuVF2GeFqSDwIjvAcpE98CEZxMqi7Mj9GyUOi
FHrd2R0kPQJQLxTfPLCf96fgprr4O+v/fhPdm4oO2Ar0DJgDDXy9EGfyti2AQGOPKBG7uRsdErDb
FvuQJWti4nRjPA4QVkATNJ7rZk091FSvpyNo+qwN4sLfS4Sr9tHf4tV7LyDxp+i+O2wnwaqhbegK
zyM0zdeE8mi2yxvj1NpzPbQ01QLGSzAMpSa6PI/pJxjE9XgfuhIU6cnnuAP5/tOBOXUM6dfkMOad
dHnSY/AioHWzUixYVIFFuB58LiI8tr3o7/3MTttjHTwM3onnxpX1XTNDbWgh60euBJ/2vv7ptlBG
ve89dDrwOwhZVCDR9iufQAUmVuLCDAkSAq/avXth5fhtvFLQo4kE54XCG4UiovyN2r5A4/sCkedw
z+6CfeSodmGpW/Qvb+u9tNkzpvxV74FiSbaaMe2Lh4h4Rw9Vmg3oDCs8UiV7DW/694e8tGGuvoc6
AZJMLaG30+J1u3rp1A+8A5K8NZrxb/Wuls9jbcB5qt5kqq/ajYH0KEmYPkuo7dz/joWD6OozqKlX
IcjMhDymJfFAWOxNIPp9EBkjbrdCbEfSirWb91usgoQHlpm2jps5kik/qtJAKf18CPcBYKB6rHOv
Dej4RjIBtCuSCRKDkDoRj4OJgsPPuGONoCT5DlCqtVNiPsupfYMPQXlX/JUt/817Lk6JXklGIZD7
cK+hXV4imXDo/QoCOQMJNvERxc+9tHYFWApUElIoCRcwXPFQ87neq9ygCfKgjeE+rV3AVAZQxlmV
so1EK3wYso2gWWJpyN45Cb98oLkD1cV9CDLW91f8prg+r8HlZ8y78WLoTJLGvS9P4V7wP3uu1gv0
i3r1MT15KV7vd21x5gujyExZbIHleb1vfeGslFHXRw81qI7xxkbFy6EKfIRqJdrH8qsagGdZ0iXO
I/FHDrBjyHlmVqxROPweAFdrjb4EhBbQss08nmBRvR4wJ/EQbUvK4Rd8XKM8IuvQ9tR5szvJ+vSG
//vjz+l9NGI45EReKxIbAYGylVmgj2FCtvLN6B15ncA5iobiTQtJzh4XI90ADJjsfKNAoSxCaWzt
PjHH7pvvRjUAYtx4cpFoIoWp0ECZhxbYfVecQwYiQBU6zVY2wk3onecGGb6EJnqeh9La9dwkIN/2
vbwb9q1SkB7cmHG0ViXiaMyWgjv/XNsDDpSF1gkeN66NtA3TJ1oQjPtR/9jvOmOjv1XG9Lc1/Q2q
nrz+ZyCvIflIMYNvognam8ywZQd9vfrxfNQIR4jzcXb+AuBivHakMp8eHgRibN1Of/9Jyba3ILVI
TigN4QKb6Ju5qebA2fjHyvjp9M+f1px5exK913/ko0h4a1aX/eosCf+tXllPKrCvKoF8JTmgyCYd
UaK3XcF+7Y33jDy7CTFb/X+5DagZoVI4tWLRiTr6mBF7qs8SY7B/hwyuCblKxdGylXrAL9aJ9qSL
BaDfJZku71tRgbnd/gPSwWCieMmJs//6cOzHvbE/OpWJ/7nmdvtpu9+V/bYx7o9XnJf43hdQd6s0
HCDvzuEL5A8gZVxZdz6O1rdlnUwD0HmwJpsdsWViE3NjHlz9ZeOahJzIltifhqqvueS84+99DXX4
yqMo+sqEr4lJab4per0y3NsU/Xp9VSrUd4EcRloPA03lAJ2b4JD7ab+Zv3Jr5inJ4PTOZNY7aBqH
D0wBypDsTfTXAv3aKKlAX6tqyKUlPiIvTiyac9HrzMegxybI0eUR1K6Mt8sl1IyZnY/eHzwdxxD3
LdaSu7XPoFJUsIV4fibiM6yZoIvs34452K12Mdlr2OFngs2nwwfeLAuUSg1xbfO0td2nV0HXd88P
2IFfa8t/exJzaCcR5+cGFJaB4aLW3+s6bSzCLtmnPPpjHCi71XlmlB9h9go63byOjJR1fdCIjPve
01kgilFkblA2qyF4n6ys0y/9JOWNGjdTHQOoCIgWDahQGCXqJWZK9m8M6QyjcXxILzOH5DgYmUqk
TYSTCYQKdrVRHUxQY6s+8RAsjQpPpVC1jfbNc7bW9r8wRzxuFcjTeHQrgrmSmiPUI7Kay4J6H2aQ
oQjy0t/jMIJMc+GxtsZ7jclLfmlzID42m2pq/ooZRCEzLU8PsZIkRjJmgZWpfGhm2pjafZ0ze+ik
+OYUsmtokduTEt8KtiF1Lq+iWkV5+sCLk5LzUb0v8vdWqI0ufYqGNdWY2xA2G8FKgfMXJSKaRRRA
66DsNBiR56rtWQOVbK7jnVzOV6IH9Cfm+HDtEnhfgE/IkJ2cXxuo82HI+bwUKmY4I6sJRIjnitJE
Wi/kH8TW5z59sYv+TsGQsLrMQmPEY5jmexxVObEBTfLAQD+mmVv1YDQzwirlPqqs5A7jyIQ/eRLL
kIvLew1XY2ForaRAOt5ruXecUOp7qbK+gOBVL8U86aoOXZRdxXT+RsCjit0zvD/YXDtl56AVIkmP
5GAQSOklaLSR2Li1R/Df4iF/yBnOSaQueQVMXM2MRKgggh31YvNVDpH6UuVlIEBLnBEgp9p0YWTw
SjK9sGVd17GulGk+Fq5U1EPpE/CcstFPICieD4yf6mlKhxbTup+sXJSy3AlbLR2tEOQtfESCto3+
gHVMQjIHSfnGiKRuQiYRjtB+kf1mGiG1EgthhTpILNaEkwMZJPJ1GEkHMVfz1Km1DIA4rggLVG5R
lcTbALr6ONzeW7nUFcwk6GvKWE1tfpLbcIOPQOMN4+fNV+PDb9CfLObQOfZqDg32LJrhVAU/SbpI
bl5z1RuwnaUmlHdiz0z7LK25wAm4bHgsk7hKSZtLhRskctMZXcHVD0PK+q8T1AT/VGLKQzunr6Q9
H8Vag/6lSX0qFV4r7Yhlc4Yko9j0Bjd2YJvK4w7Y66KOanso1NiHlGNffQ+cpHGGpORVYgCqWeJo
EqBAZ42hEHu49bESiBxS/ruUNI+xwaHA4OU5Y2IzzNUBCG5lXuhBaBWJqEnaBHoNVjzfhrZdeoYy
ApBIbSM1kLeJWdlWsorTDABR6onUeH1pgdBSoswqARHfJ7WGMNZXcXHMsiB5wn+VJxBbC4XQSqvC
a8g0JtVD7oVctJsCscLAiqCxw77wQHnMsPwIvQ2t2fUDO4JxCkib71jOQ8YRci9FUbVq+NrKATyJ
yJiz0leUV0pOmj5PNJNnhEQg1cAKD5XQe1C66yRv2LRVq7SkKmsWnHhiHPzNU7X9qwkd8EjQN2xK
0koD0DR5poJroea6iAzyhEXz/aZldV/mqxBlt6lLzaQIWnTNi52GQrUYV89xDElvUuLlbzSYtA7B
jKbJPoibu9ADMqhvy4d+EPg3qS5FOwrY4EcCUhICqtUo2UUUcJwu5XX2Ko1VjW0QYlmsQmzywBAU
keGJMHHtuO3DqmX2CuCx6r5mAF0zuSzMUcSQJpHX8RjTfQ59pZ0Hj5UfekzlQ8s2mp1gpSCnGnXD
V+ePdUT4EFVynWMnPMeFeSO8TGIYPadMgMqiJAce4QcN5ay28zEHuQdfI8rQyq9s2itYVU4pvwGP
yHBNqoRpC55O7P4GB2BMhAawJTTwN3WiQ+o4bwgqWFpClDrJARsa+viFA5o61lGurv4M2TA4/0HR
lWzXiUPBL9I5zKAt8AZPcWwndpwNJ0NHAiEJAZr4+q636V4ksd8DDfdW1a1KiYxjy2TJH1TNqTkt
jWO0u42rXf2kJvxCTOSwjo4DOrK65DA/imTIvmS7X+ZWKtWQ0zFIfkrMervfdUkQJ5wCehBCmu/L
Ukr76JpsxoMSI8GBRjP5d969GTtrLT7jeFRz0+2lTMeOLCOcJwqd0AitZjN8g67DgA4ZMDrQwuMc
nVpdyPLvLVBp65XnFN+3qiSkiMOafq8xvBh7ABDV77XeUfUdG0yUOp6M4psaZfi1eCN414wxL69F
nBrzNNMRjGQ9LVsr/crz2xrDoUCzfb0nA2ZQWqEqHFeIBkaM1lEfSX6dMKX524aF1hj7GpLylKeG
jY+Qv273iYgDmBt0g771SS7Srigi3oHz1FenNJ1i2UNI6tElF8e+dMkg8x9VuuuiW3OrHab+Y0JP
KrBsbcdxa17spFBhToLZO1Xx6Z1LU5NLbZX8oCon611DNxj/JsEuF1kauHtNw0HEedaSNk+c0xFZ
WUnJsp5sMrOYk5/8Q7BsuqFDGORq17man7bD6AphEGR/o4hK+gJAWMxvPiPb9EgSq1PoBIv8grkp
hiE7nPk/QEf72Obpsf/ebE33EwCC8Rci1f1bRLDzLb6jKV+srXfTNapevx37DE4kX0JZdpgpzjG9
VMvEXZDKSI/TTC3w5JEFK++KYtgQ2dmwRV3IOFeunZjR31YB2v2aVpZUl62Mw3NIcc90lXD40qSQ
9e+wKSOekaLj9k7OmDB4S8oVXEWRD2Z5CtvSPC3VMkGHb2ps72SFZA7RVEMq+syXLD6Q3XPe8yR1
VbvFXKmTYjsFlT7g03cp1ufSVdAv4TFO0zx8tQit+YY6A9YUsOUojwfJTcTvW4smYvJ7Z0uXZsCQ
O47o4U/IoOtXPXr+iY7NT7ie03xsSzqG9XHzg7FXIUl4EZBoTmczJqiA5pJqcDpHJKcksbs4L7df
1q+8ybC9RYNobrYvvsuzKaHvGBSBO0XDMsf6Uq3WtQ1sPH8ypNKEdsCDrtuE+OJX7haSdwqz/0/c
LTI7cwUUtx3SZAh3pVmRvQ5ycISF1GYjewMIT0Uv7cZ953ieQC0TdDXfsyhY/eJGJAq2i0zqvXNL
4nBE3LTZPY7zEhKnpEacDldY3N1At+UdTiHJ0oktEAikZ7ZPF3g9FeoEbz72L5QiLCc5lfUz5EQ3
3CSvvehnTxBft1XeYIOO0Ir1A6DQtSdeZ4hnXGoY93Qsx2+5WGagdsgICpqwrny/x7tInkk1xeFh
S63k19LiTy9hoK66uFTv3+qxUVPnhmVLbg43wjywcSQPZGDLXzWV82ssXQz9zmeICg6OGaDTdug8
B6aoi+2OHkUhHzWJN28EpmqKFYnkmFbnmUvPLKTuBXZWjr3pXJj1uVk2zr6V+559l7tGHMQG5mx7
qPYsugPhTgibxYydScZ3tYcEWG4xgGRC9YHjZg8m+r4gqFG7uB87ZB37Yj+0T5N/h5sX1UXMvfjr
wiqBm2zlS3YedjOj0kMFCh2PzB1Hj6wrd7YiHe/3MlH0pGvTLBg83n15ZVlmGJw0aMb7ZjEKnZqw
6fw2hCFlfRKH6TsGTbTvWTLMxWPt6mPqj80u7HLwVUP/WeBH3qGdQQucBuHUL8Jozd4G7CHZEgJR
WO9t4xNUWQI1FIqFpvbxTQvtsi8Kn0r3rg75x47V8TMbqnQ5Dwf+4/nO5Ise0WC2FGLeH3lKAu9y
jNO8boQdf8o9afgpHRr5IsEb3mvXoFNx4yze2FBO5g6WHclrHhpQwLf7FqXlnDV/ASfwn6C5YnyV
g2jgLCiZca23a8nPCVfH0nGbInekXDSbulE5+GBqsiVPlCXhTzG7pmn9uCF2TOwjMgdJhXMFC5/G
vEXuX4E/zZj8y4cUY+VS2/WfnPXw3dQOVlMGR+Pc5WPZ7G3eYFoPXNPKxtMgawQju0OC5I3KyTMO
sgQxj1PNvkzQGqWwHzDZV9wh1dyKJqpPHWN0kPM5tBRx9NhHQRwwhJcMT7ltEO5M0X3MLv6X7vX0
korhwKjfLv9QnGrDyWwOB+M4GdzxqDLoR6bKCvc/qZTFYEEen+i4cXQuSX7IE0xC88uyc/piQy3f
l5AOF6Ey8DmElhdxJM0HI0I+OqLcS7Imw9DNxZAWp9yt6U/KE+A23JoJr2Nvij6ZykJcm5zXeKHa
VvxSs8TsJw5XNHWf2WRxp7H0sOsLyQH/EbD8RdFvxb76L3hEqMHHZgWoPtOVgGsyC7lnJdriUxmE
eR8y2DID9Eep3x4zEsZbwgOm6bY9g5XSHgStT2LVHM2dkQ7Db+VQjH1pdaJ7tDKHQvl+gCYCnI4Z
rrnmC+/gr0TNf9HXeOb5xjgiDieEh1/cRLcdxxaunyc0X3q9rFMp70q2juKaE1dkfZYgo+GlhjJT
YmPizpovBSNu6jHt7c5bPcNMSyV2etauAJCSsFulkeUzyrMk5DWm21e00a1GXOLY4u6sflilyo98
n9B0LIXPTEuayaDH2p3/QuxKZesrIUowABDaQe3vwtpFzZq51Ww5TiVO6rTLVtDtbcVLhVLPG5TC
CMOzD6zEvLVEpwFwq/D6MbOjpKis0ubejDZAJ1lBZtseDVmOViQU2cPNWP9g2ZjrdlPRQnYbokSN
XSj6HHJdLO1sWAVaypaiaotNIlarmccsoCay8c/A6jlpc0fnqed7hWTqSS/qRQtB/iaNrYGwUSdj
7/Z1Vp2tGkWxKGfoVymSSN8wP1i8bLPfm1OxrfXWGsICa1eZ1U+E03LsYgGapMXINtgRs4+oRD1E
7P9WEDdwgShcgQQ4kh5d4sr5GRNmaNplLuR/LvPiSyo4U6dmWbElp0o1YzejakJ69Cjyuod7XYkJ
iknhM5WFi1+ThE/rOclw0OBEMfU3rDz+5jxvgNQlnJE+pbOGMFBl63MImq2n+cA8ch80HgB+hvZf
JSuQscyMGNFBuWa6z49MzF1SLcp3lbfqi61ALbB0Kj1+KApYtLLBlS13PuEtKvD9Y8/n6bVG3hVQ
phHlcKKRR32RoBKzli+JgaccdsPYDkWKhyWzRfw3yTVNzkXJcAxy19B4otXB/0S7Ha/76AsYoA0A
OPBPpukBT3ZlqAaRKyZLNK546jV5i9lc/Ep1rpNTsk4VpixTkVd9BsUBa1PHjnec1kH2gk1ivw41
j1XfoLH7bOahSE5+quSzHI9QnSiZ+WdEswpQyJZ72ZoF5VA7c1hHYSxXwY9gjjh1s5WM9NWXNteX
YoSFWI9BmMSePAKSTkWGI/gqwaNCV7/qGSGkRcM+06Jw6h7NhE57HD5ALceGoFuFrBI54XqYjT7V
MWXwXc0rcV38FOuT9zP/Y2Ynv2qg0QgXNiI3VyM3s7wtlM0QVkcxio66haJiNlKybzpV63hu+LEj
JljDcPJuT+X6Iwjd4GbcSvrOpFwOWO8lqm6LA0bQOO8WtCxMFkt6hR+sERc9lPCGTDnq3WYM6dxp
WMYcuDzytOw2kqbPFZtwcgeVbM9rlmoU14Jk2PewlNXtoEnGH/WarvahXC16RQwIgh2BPJai1gd8
f638PsTOizXcTsoMM7ILLxSK2F3mS1thCQJoD9OAx5UVi+s3HoqmW0f0AT2Q4Xf8OBgHigN4E2el
/TgarUO3m1WjGSMgKp8lSTagMDvAqJYGzHbc52UaRlRUSMDu05zWmOjCSsi6dC1Y2m4CUwltXU+b
bhk6Z4MTasvUQzUhXaXXiZ+/5FTSpUVzhNPuSFSRdz5nxdTlNYPaXWxM16dBHwIOK1IZqDOHaOHb
y0Yk16QTvCWV16gl1W2kpY35QBCZNFdgEICvg7Zv0J78lxyafB6m3NNzhep6x6UpirwdsNYx/l3Z
nT4vnNEBUL+on5eVeQqQMKQK1aXA19A5hx+JXlnWXOe8lD9pao73jGQR8x6OhH+ZPAJ6mdyiIymK
0HTNEIdXinTlEkWEwP1X5wzXuIWe4AMG6fDpTUsBCIwCtjLYyQoubg2O6JbC/gan3oEpyzP66QXS
sLnYqicLey8YlMW5nluSjThjrcAbPc0TmcDQx9punUdibtNNA9w/Oh6q/TPfVID52sTWokV7DbCH
e3v8arzN/6qYV0BvVJm9ORM33/INtVEH+zNsZg2f1ryNlRa4Q2ku/zhRUdVVtwof0OAqcYBvLL+J
MbRV3b6nmAWY6YxzzI9ongYZCUHf5WrM92RCPw8edoenJgkL6+dJ5vlzGoawdwLHwX/zImjSuiLR
T3pVOeDBUW8fWVrO+UUhjfipaYwee7jLYyB75FuinqgQFb9WtdvScxZ9np0n4sAGcyEVNlk65O4M
psfDiaTMd7iCZGvCeoLg2+nqcLZ/peU0kz4bkfnR5qSux84g5Gl8LiOZxgefT4q1W5rCP2X1esla
EZux6KKx+5+c7+nSl0simxPNIAftllSOzQneyNnvBmOueDeHMK4bUe1kpyNn29q5NfMfDbJ4v8io
HW6BbNG2y5hZfxJLKKrXzZa2d2pGcKXiE3yAfbpUP3x5gyEDdJB3mhLt7xadcNMtMc31iShbXikC
QWMvMRSQtopJZO5aNCAnSmc5XlSUsmlB/FCcpYw0X8xOqG0NR1WlYZaKo6GvMY+D6dCIC5tE4DOW
rfOrkWIGYOw1YrmnPedI6EVh1bQuNmEF2K/zcI5JMuo2HtgSXSpZAmhZglc9U7NiKt+gL+P9zCjm
2UxJRA8pp4xdXHnxsBWmXq+M3VoLIwK22IArAlJ34JlQy9Vy3WH4HGrTW5WFnxNWme7cPAsUvUsz
AvekSGv2LpvugUFLAqkMyQHC4CGK+03gBkSZVSwP2glAOQFY6RfkJPi1o+jarmuVZ1svdEg8kG+p
H3duE3yE0kJOAAsJmPMcevzT8AZnIIvJO0AdEftUxxwFk8LIJ0oZo6eWYthyh4coqjYgRXvzLx1p
tbZEuy25ZEuNq3WKEPr3sPBI1BWFiNRdijX6x+F1oSqIBa8vdcwn/sPm6/ALFVnkHZ/CyGW7mCVD
okZIxxG4biLJ/ZQq48+Hw/9a8Ehg4JrcmgzePsCmbm43DWChaGON3FPbrOdSbdWbMKm492yuMGS8
FKaEQz8mZN+ZC2J5geM9S5PWH8mYtc1EBUSSAvJpE0KMIKzs8DAdQFU64Cs5ghxm7Y5+FUNY+hoI
8Y84BlRIWk/+lVVy+FHyo/xjhulQP4RCmfl1wxVSfstwace7YxAp/4pPGXh/JFuJqw0uddlDUg7Z
8NPr9cALU2Z5TBcvXafozJAvvnsHa7O8NqJn8An5XDE2hcVQqOab8Q2GBYbESRQnSRjUW1yEx7Em
5QZ4Ndsig5/kvGsJ64RmqwDDD0iW1c++CJu+Y9muU9hc6cqotzmSFO9icdX4LKZpIn2JMhdvetXj
6zzrERosdEvu76ymvQE+DsIAbT4kHrJ6XHOYgGK8+kjkeRg4oR3uPQ9vEetKZu/3idQZDmzFSU9Q
rfp7mIOk3wGO70+mRgN387+k/MRWN5VP8fDrbzY3a8Q4uCr2L/mcwCMh51ECvEa3iNab6gYcPX6S
vJPCOXPdqxDm3m51cPcOXBWO6Zu7BCq31D7JbY3L+xareQTyoCsM7wKAx9znthTXOdhEXnenoU5u
iVU8g5mpBw4vc0LwNxfboJGEYQK/X8SBl2YdST5R8SLgYmpEArePRpa+h8/5cftkBV4aExzNEBiO
qn4AYrdtp8FOBwKwRUMwiwlQdbvS5lBpJ3ZXLa8rmqT5NDY4SPucicGcyyllwwXjIfn3okaZgufW
jKQf9zn+5MicRRFpl2FwpwMSsv2SejdPdzvSOtVDSBtb9Xyqp6mvxC7HD3/gTLybBtQ3MP4HVsNT
YOD5Xv6Xw1wborojre52VuwVDJvz5hNDvukPGMsu8e+4s3r4A6gu1C+4X3N0IVHdhImrRJXEU3N/
FFrXILDGGWWsAlSD2p6T61YUGkjXyvVjOg3AtsAIQKsYA9CxtaDHFUfVmnQHVRpm3U4f8oGUXPoz
X2r1vI2pGZ+GKvoEJYwAY1Mwm4Lf4Gs2d6NZ1PEqUI68kwl1Xherav4GJh2ETieIjuSejtQ1H8uc
wQ7JHCgpDrhjzXfxwPvpliaRS8+2RNeXSnpdPlNYtsJQZBHb73TMK8hyo59FuyASu7o2dt6fa79N
VRu3PT1VU3E8DdmostMyoPI7oTuTD6upDKi+gU4l7OvX6W/GRVI/OW0svsMCPAy1ahWqDufOxu/z
3K3ra6mzAKZDywRTlpNAzcuELIBMh0YC6Nwbjo4kw2iFU/K4y0wzfeMjlu1pJhU0oNbN+6uxOr46
FNnjHXQNQBkUrsiqXRaNxogPSfaOR9p8RaMRnsTuq5+O4pW1uuDuUo/H0LR1JbfPo6R73spyRuXF
TZUzrIXaQKm/jDASXvxavaSAMyVgg6rG6IcxsPIGFhDhMe0r8k0AeSctpJwDTn014ErwAP9DS5dY
S2DTY4EU5EFjJKXGVY1tZLJ4qnFof/NxUb9WoHhfJ7ejHCPJqrsCoZN34wwI6rRENHxdKnZ8prGY
V9PLwiX/lExzJG4tJv0xc6J/sUwQ2y4uyNcCdVbRW/Te4bRl6/riYUEytPBTPT7srFCxLY0qTweP
JnT6VmeCxqjEO68O9Oay4mB8qowP72LeSsgdbnj9jv77FKB8GFHSmsn3PLjR907MFcWuKNY3CiIa
UNU+RsgJgaeobuML/RE55JV3M3qALwcmCd/Y6MDiDakh8Ov3Lj7PZAUSnUbufrGhRtXPxxnqjRQA
2v2mJlGdfaqmu2HzEaQaqCEYVQDRxHtEP481Sgp6BRNUoq6ZEJTizT78drO1HxD7gCBqQImDZRuQ
kEEmXPJonOzynuNBzm0icbW3ZJUkAnkfs1+V3Zov22wWEBmpMaIjze5w1ObZ+r7TZHhJC5gwNPtB
v8VmEAkYHhdJm44r8P7ZzgDuwpiuL5htKxF9InBtA8lj5YfNPB8vpg78wpFyOLYr6KjH4NWB3y/i
eJ8HuoOk0cXk1q5CIXgXaCF1e4Ck+ctqUCEtMFDkCrEUqUrIRYuv8INQ/gT9/0Y7oWMCb7sUOHdX
zqil0Uq4AW+ax/y+hu/b1Jowuj88URimxN0MvDYtvYFfdJq7Alg9WO0OI/MS3NlShOm8bEPy1Qwm
qVsfAHfBvTng/doi8ftlXTSQin3EYFDwmQSj7ObwXbhh+ucXalTH1F6DTJr26psiSufwacv1O4j/
Q7XUoxXu1DY3+oJvnX1hvBjBiPuRXqYchQOoiAHTz3IcX1dzZLBMFjsWVYHIZI1eEdZv2ORRXxcz
zWA44iDeuNkO2aecBnUqLZyiuiSPzZ9jyjF9ZuXgX6EVEF+RFhGeLSs9VsR2IzfQG+8/NNn1I/AB
9jc6vqGDRPH2a4e395MUGZCcJlb3Mr0NsLidlm855yXGNtRc/VPhyOjJTbZSbyEH44Y1GJc7u2NZ
rUmRfaDFuCHnrobQzDGlH4zlM8IammxDWZRkd3yOQ33a8jJCjlYJ/ovOYX8RC+CFdkfTHM+AKcPQ
BZ+HX6RQSp2jXZcfEEyg+GkQt1r1qC5JCZGA3e59FuGr6XGBG6CRozF3Qka/nCdUvm81zw/zCd2p
JZgYA3suLzmBkLaTNTFnEthqHuxGwTVXebytMgSwHcAVMl5cQVtkHIR5IuWdXVxU51CFPL/wnRzZ
dZqp/Jiw1QoAtmuZ/wYku6ffMVmbr58oMRmEFh5WPoCY8S+PSUyhw8GdfgKHV9VlD9uYnGZEy+EB
rqEi6Kbwq4Hp11CYWZvCvgE66L38mrh6RFU4Dou5Lw8UtH1ml+mzUiDH+wFnVHJSsyggnADBDz05
mpDxivZs8F0T/EDPx7HDnqkQQKkudEpngyGzaIBV1F7/11DwUADgpv29Rm/WYLVXeJAO6kXRYUPs
f+amkRIK8QMzTdR6kt4blPjrOZcWWHgrJ6O+Kwau5k+DP64fljEhY7cuOcXFCQ2BBSvBZN4f67gg
iyKCAan79cAPfMSZVtCHZdim77MFjI7zZKi/lrEq/lkTk+G0N+mSgskf65+NSuEAoBObgBQGIX+u
yon468QxLAJNNPpSKJoS+CDHrXACzOmugRw0XJDtVPqAQzYQoJRnzChX2wnLDuAAKOsCYrojKkzV
O4KNqiKRX3MtxvF5KzUg0gogCrQQBYQ29yhfC7iEjXqAa+tYQEY04MqV3VwWo+ryNYsoYE1TviUp
PRy444iOEmIOQZ5mWRuPno9yIGp5IuZzLjxG5WMB3RHIz1oJ4IVN+l1k6Y3umGG0cxeiHxBl27gq
xblNy72bOUUPZFHYNy2pgZR6Cqq3Ayrf/MY+Dns7LXYHMRn2jfVw8Wji9wxJfPBGln4nJ+inlul+
HZOpafnBwY45CCmqk6vQvHY4UGuLUSkW8x7m6Wh1bZyk7oXM8vDM/JaC6F1B0x0nkm3TcbKLjPxr
WFkFa6MNRNTXMof6j+M8dbX96gGq+V6V+uD3enFSPK9VwpOLK+bM39HVA7WX25SQr8cUAr+O1Uxr
dJ1BPTWbZjsctQl103fgeMKh31lW/ZqvcUxuhvvFMn5Lh1JQxJ3U4F7sTMoSTxho8wfjC9KTVCoB
1dMjuTnfH2XV8nSNNwdevs19iNTHCx10DRhvIhhB12QJfyEYAyqW5FPtzoD06/VTJAeMj11OrD2n
ZFC6V7qJoSPHOvDulgl7tBGfA7esmc0VhCuqJAzeozVw8G7FraT8EB6gudtlB3kewCJeOmARCfAn
wJbSK9rZvK6aDlWHxwiSzDAiJ/cDE33Nvi7LK5McMD2uV3+cUlFiZMKM9CYqSnwVL8I0+ydaHPZS
BwYyJKvHLes2iBgMYA84b512odzTCpIfAYHEMAb/BJQTP5RAsmWbVFySM14tNHBqBvXbSkxn7P3i
F00hqcgOeoY2bTCPdOIIUyma3E+nMSBrFR8yD2AUHGpFNMKyxpOANM6+Y28v5sXdmFi48Be5+W7p
GMcLZLjjcbEcXVQfJpodPY6W3Nw1YZbuecXcwJMhctw/0uxwCwyXKoOd5nDxdoMZ4R7L0g1etguD
OSlth7hM45uUIGm6ocB8Afyywe8C1+LH8BSVLsAY1bXAyGPgFQK84Ppc3KsNOtsTMOsxnBdLMQwK
4DukZ1SnTXUCjqNuIRriGO7iyNZnAh5LXyPmWaY3S4FnvSfNwrN7hWuH/7WqbvaHNGJuuUWOSRmu
0YvqMdX1zi9sCPLoFI8pbEoraFGehjBjSBuySphV2QOZlT0nzYGWG7zC+J0kdb49ZpCo0S87JY39
LJYctwYpmM/uD9Q4cHwdinXtVnxZ2R+7n8BIQjNiYQyFbPvrIYa6eYRWpKYXG0AxXud5pwJwKWKz
h27fsHcuIIM32+YyK9IzfCyneDJ5OVCstb2GJqPcCn6vGo+16SGxChejk0r9l5rkGKHWyiF12xdK
JWixTQfyvSmELE+TJcN0gVAjiJ6ULl2ecSLPXxeZ4grUab34rzO+Hr2qNczDu7IkuNcEBu/46Liq
hifhB5S2QTr2JyUYzH5MRY1TuQJMTR5AICKnYAbkCyXmwtPprw9VhtSHTefriQVdgEAFFD/cIQ0a
t5fYjgBSCod2mE9H8HN6TnAu798IWJ39xtyA8kOt2UCVCJx64HeWZewPwAivSAvdTR57tcahah1o
vPnOggwAoUzlmp2JosSfy6SEB3vMpobdV0Tv2aU80uNbrYYR/j0CH/tSBp5hYAdL5wNudFs4WYyd
zyBKcGUjnnzDY72pXtBooEO2mLOqyWJ7kOOQ4xO3V7g6KC5q6NPW7KYm2er9SrQl6wM2O7QMzSEL
8VvN6MXamJm0PHnqsqovnC2BFKXZUsE3DQE4D5Wu3QM1E9q/uBP4Mu3FUYQ7FybEICWyIOOZRAHN
SF7qouiyrYTkFzckrtRkiWgJ1gF1tBEgYi8a4uPQShQ8a5u4Zic9tHVwvbZDBvndCNwHTAY0Whix
oWA/T5My1fQp9J78VIVxBqjDOhw9pBdgm1Zf158giYv6UjY6fUNvBJOjaKYCB+C0mfELeBPpL0GB
7bmbVH7by3sSsPcnGap2t1XAFb0WUOUasa7lAzkSRGMFhRHwe8JIhkVwlMC3s1JMR7sUt95qtVke
4aiqYnWXQaGSXMmhJ7CykqEYI0WZ36qHDX0o5q9L2qsBygm0gHMDPyJ7sKIdl237J3V2/GO3pJOT
BL3ycugKeA21KsEc8FAf7zg5MGpk0IO+5BR86MUMW/juCceEP9VqewWmvzzTxowD2p8tvo1w9PCX
0agVAXJo7A8ICk3+n5oyXrYAelDVjGkeC7CmRwV+sfIpBEa02f+VZIvFlVU2xZeH6YcAPhRHGHfU
JfkFHmUfIbxbqtctgmzrLJ1W2Q1qz/BqWeKeYJLhYL+C6gTR6ZFSmBXuMZpWhJ1/JCPNPtGZLV+c
hMi7tZ4monMQHafXNbXlX5IV0wLleCXXLomlYD2o1w1DhfVknuByzELX8GlkWKV6/15DC6ivdYRM
6PcKxNtCHVhj2UJALsd7QBSFgfWldElrg24gLGNY8yfIxhABiu4BC06sJgGysFXhv9rNh8FQ3LaQ
884chBWBb+lxgZgseXTYPaJXtPQoX/EuQD6VOQrXdRuzCxxAKdQBqpHZSeVA13oL0S7umSKPiKpO
9KoBPYgdOUN6hPkftitGq+tqnwDnNDy5O/KGYLS9zmcHv4amfEgSCqniuiCJBHcBLi2IDAJn58pO
Tda5DAUHNtimkBOaZFAkhgocLtqrm4SwymzAbJrGhQliwacR0R0DFvjgIpod1EVJuG5ycl84BOMK
YBzqCLhhTbDCWIEu+xPK4un6P2nntdy20rXpK0JVo4FGOCVIipREkQqWZJ2gLAfk1Mi4+nnoOfGm
PVL9/5zs8v6CQYTuXutNy2Dac32ARfeffCQA+ca1ewOhfFs4KmDW62LtUxSp0zXkAavBWBBWb4pk
pCIYraZEypoCCQVOEjWoDWt3+uI59EYBEKcZXY1ODo2ftb5ONtopbDMQyyAg+oq+edCpoNxQrld+
HR1Vo6qdh9DZyd7jN+upvbO6zPupqtR4RJXjnoZQIzeoWwR/1/wYsK8plXke1M44IDpvPMKcaAHm
753bqPJ10rWoV245y3aVOWmkTvAVVkySXmEUEqYlsk25z6Hp+Ozgl03E+CiNN1q0avkSe2C3K9Cn
hEzqziLmNLPrPt+2zqLuTN6OH9B+RP2GHDb3kLZeN63OyppvAOQF8+KWJmkDq6yihzDVFPYFH9k1
tAnLwFK0ltsyadvHmIE9TICZoRavui4C9p1bEb46Ubl4WyrRJVwXYQ1Cp1sWe+AuZSYOpWvNO2tp
I5S3c1dScScdMDMPITNeXXfRNKBZgoFmGC07fOvghXbngRIK2QZf83ylRNGi+tfZ9GgYdjczfxLk
463sLE3bUjeE8ZFpa5gk8bMpg2hk830RziWKL0czi8Kt8ZhsLVPq6bpgt3uClfG+a4XWcZ97bf/W
oKiI142yWWgStfG4S7RbYJd223m4rxhZNN3KeG7jF9ce43HLYy7ZETvLeB7axnU2acSWHDR5p6br
sYpC7aL0sK3bEWfHgDRLW9gdE8UMQ8CEZdi6Weg72yHJqjM6k/lvbm1672UvpxpNcGk9GYVuX+3G
ENi1oKnSTemE/Rz0yeLdt3WWxqgl6Y23uZOaBmb2iLwp5Bw1ZG3pZVZ4hzwzadfd4BFbRgWimke4
FcbCuRX2msAdHeLlRV0Db3dzId56e4hPaRtb5qqxZhDHPKdru5P+Uut1HSUT2pjRaEgaLztPrs/e
jwYgY9LPciwlfpF4Dp/GMYRD1XGSRJwO7GkbGuTipnA7j/PNjgCjKbGwZEyVyF9KUXc/sP1k06HK
NNCNOw69tzG0rOJ9wlv42ak6y95sgUEEaIpNaD30I6CFpTWnqV8bCyNAVRR3Gyduo+wbLzBGqE2j
2q8nojRIwuVgLtaOZWffak7KoxjF9IYiN2Nq2aJQMzXmoNpgaYXzrZ+sRm07NtGE/tBpjC9mdnbM
QURzYJdV6M/vFoaGY1ajPHvXOp2MfYtGWqxR7yXNTUrG4PK4RBCbQeKkgAtwvsDCm3TKinwPqBy2
P6iIbLHtPGeS19k0lfXRMLVmi5uW8dxNjZAlSmvLRPdghpl1082qDdfIBXuHrJxusB9UPdlEfKTs
BzsUsAzj9KIxQZlXyyG+0ks7ZtvYbpt8p9qocK8HTmtjD1QMHWpWDay8Y9qdueagjMU2kgq2PKI7
A/rwou4haX2adqHs5nmMawa/1Y4H/2uioHp0/C4x15yLOQGqEos7QosYcrQrvIZ9fnHqu3o2UJY7
MFHDFkG2ya8OZ0TyTOSYkNstFpsG1PhQXjXaqOxbPkc32kwd7XwQmeDhqwbLhX3Flrj0QYGX1tj5
wkTT16ER4/FmdR9EYjTeCHRoHnPd6f7eb3PL3lSjCN+dFv1Jkqs8XI9lGP+IJju0VlFnJclhcmcD
XAZ7VnwriUd+B+Dw34fKpRPOJqG8h5ymXyA8Qd+WXWWQZwiO4Q37x3DAQ7jJ46KlElVqYi0ubii2
bdLN8X5UiIHZp0Q8ImS3Gsa3jq0X3goRUh/L0ZP1iVEpcbLudXtW86WO23pvtkHbwEeazy9j1WXm
lWlqxrh6Ye2bt4OzQAJN5TJbh9BGDrM1XblQcxDaN7j1psRy0fTofXLkboBh5XQuyJNZ1cgbKrMG
FrCVS9IjHB1XMpAcl4VvGwfTBJ2NWL2mwpIMLV0/FRCQ5bYAF1iCpg0le4NfZD8Svrc48OCe62et
3IQwAWwRdCAiHa1vKh2G/KlsYDWDmEktkOmKUmwcB/1eQ4T99Ge7xEQoCTZ8MKa5jGKmlXo5CEY9
66cs7YRPDW5Io7rpRJaxLeVR/aIxvcEbDaL6utTT8KTF3FsP/hQxCgresnyVuujtYCi6kaGaZWk6
r0wWqNGOJuh5VzKeCj66ZWxAEVNqKRmMk5q9reURhIFRx12q7TS30420Nd0PQrUlPo6AVObG8yeC
jfrCGJPvdr2AGXde1eXMooIBLDbt6C3PM4NPTwVOJU25LFP3IEAqi+vQDrvodpD0/Rt0XEl2sIUu
o/vJKhdLUz35SYGWgepqRkJZTd79jMh5+AI1bn5tBeTQhgwPI9/EHWoXtubY5XBdHNKxorInN6Q0
VfxE2lw27AYTnTUMzzQVRyuUZ8cNzruR/o9ZGZswNzgpwjxOv0OtC5A9ZAO9f3I0YXGPuUdgJBOM
W84UBNbe165Ni6fMhd7BS1MUILK0r+a2zXyHLyiMOxkghe1uq9GleW0ru7hDAX22Vk+tHFfSnNVX
7YqlOEGAUjxNBC1Ha9dsizcgK4uTCxoS9U+vKrwTJpj74KR+ulJL4uCaKM8SZ5GYo3eLIgGWLe/d
Fn0UPVgO45xkPmdxDfsfKv7bXyC/UbR3gJKqbeIgVqLSQGrPztWZzOc1IIcOoZnH5iah4EUG4+UD
sshcWMV4jCgYk/3opkt/JUSp39KaNn7tLNY80PabQ7Jy07j5OanJeYtFU7M1lGYapIOXnapw9F5N
zCBvrpFqpIiRicXQdL1Wrcu+wh6qzSp702NvmDeJMnFKIGZPho2MfAbzjp3yViFqOXVrdWPSv6Za
9eGKZesy0wMeVa9dJ0Hj3NsG+t/at0jkT8vcggxvJu+FqrrSKwdbAilPYYQpDc0/ikg/nCfekNuH
09m1MccrHj011pB1qgmwf3eCGl3peV23hTl+7VsLZDAvqinaeXZt4xn1z7Y7eCTq+cCAPYpxQc6F
xBzn6XulB+sAWNH1wKt5972cPBfHjQIEBW3CSLP8pEaanid4tn4b1TXV6DZyUdCWK1qpcS2dOCfl
jfaO3tvOph7LV8j4ibapSrkOY43RorTj4rHynbhGPFI4OuiGtCG23xyMCsVGWN7j3uRj8+UgrqnT
Q28tjCZ+ZMKBbdwssjD1Op36cL5rQfoofXXt22sffD+i7HLaghHiqLADrc3uhVFarRP0LmRfSFTN
ADnnTS8h04vHl2VawKG1dBKGnOvzZzpGmf0TtIb3kGLADHei7xtKb5Y1b2laLBnAGyrepD0wVcRG
m7V2G9sga2M84xvhci6PmsjCqdv6EJpI6hNxMyc+1nZZJPZTEzUN8xs9iRTHiaIWOC0yjJ6BRH3/
BOdbosrJcSEA/SdhuHalHm8YD5OCjfIkjzTn2dHpQkxFAFFVEShUs/3GW1KB67I9u6SVIWBzE/ye
9gpGU94AjfRvQ2YO42oa0vlQ0PMlHHphOF2Vw1m0CQEt7ifBQ7kbOsiKPYzaUBMS2Jbfkc/XdOlK
lXc8wHQCpEPdCgOSWHpr+lkFxTDYJhYjhI24JKpFn1qjr/N1lFc0/IbPj9goW3vfLKvHcAASig69
sGVP+R0RPsvkzgXPN8uhYKpsehZ3jkZB9yi8UmDiRSYYgGr6L47rO++lSCv+HUD7pcuFuKWLTZag
gnB6jkLK5MAelwrzQB9m9y02NnPFkHUytVOwuRWCcuAVDiVUvzVY83d23ybaoqXHNMgrmaztlIST
uVJWPrPeI58ocCqk3j0ki+hOUWLMp1iapVijYCqaK6fwp19FgydllaoO6tCjQ/0ChVF/wYTEMeVZ
eaZ2ZosO/0ZDWn4vshDfwpJZg9rETpw9EKs60PE3Vn+nahj6sxKgh+9om+LRnnQuN6SkoZ2Mlim9
DpnThievFOS6OLVy6f1NKyxLtuCk9g/swQbyr5Ch88gITCOp32wUSSTg4PNp028Jmkgki3wRxbVp
M0F3rZXysY5EzFu4F4I2/GQ3paev2buGX6QO2M0tzVUfXzWFKl8mpqApFF5p1T6ltV0Z26TMvbsE
eJKzNRG8WG4EWd0gQEaIErBQIdSpDZdHl9rZNyauyAbDUz7Z46YoATKfl0JFp3GC07sF6RQPmfBy
fZP6DqB2Z9VWcje6rdI3YWmdpdm9b8abfKJix4qULd/xEEMd0dtQzND6wTnDEUdfvZZ6if9FqH5Z
LrDuyhA5dgOP/08OFobscKeX0fODMpfhkXCppN8Mk9/ej8ZkWnsFUWy+hjq0nuwubb8ttjk2CJX6
Ol7ZeU2bilbB71y0E0VmxKs+85lD6LrIffZa5GK5wQ9TefcYrOdHq8zQQkxp04/rczHWXbe1G0+8
xhyjH34PiLQpTz1jnda6QUKZjFa4kaLgsEBJFe5gCoYvnSytF5CXlLlBfZcSrN46nhdEcaTfFs+z
kHkPYhYrbB/JN7343Ve/zAwW4GRjSJmQn/6QVEgwiC0wToBAehpeRiPrYfF6dsUtJJBl37bmRC+M
q6i7zbG/YpLzI7YjGvds7c/VZK8ir0A0PYBDVJwJC+xgb9kC3wTpmM7WFtT29/44+v7JxTeEzs8d
owcD0HA4Ts7oE85g0c6UgO4GklssnSGxVEaJnqbAptoFoqm0tbOtGBVaRh/hrmc4PT9o7Kh9KjM1
4KDrMQpB+rrhZrAtYe+btqpJA4iht2pttO3VUOS4WeO+z9emThyH3TssG/T5zBOk3BJf62ERUNFl
XYG3plaxM4F7z0Y2XWxAI1TL+pmWIhhSSe/W2zLejTmbxTWG+BCFe5IZ4yvVTkHsEoxXcpehnel+
0rqVhGjkIeFAKyDS3OVcj+e7Gh/B8yg75LNlRy2xsqQcm8eZNDcUfQuqUn6up/LnxHf7ZE+21/Aj
i7EordAqNewPtWt9VaUx32Vi5iOskqrOtkPT11+mdCoe3SRfgCHGZn7rOax/DChUnLNVqj+VcWLU
azK6Z4m+X6Drdb1JPapwRkWotGe95HF93gpmNywCbHdlzvug1AvGGnXlKmk6knQ6G0XY2ud3uquZ
vehZkTWB2Eon0XMXxlnyaCHlgvpnX80fGznFX7LCm2bUil1/AhzWNZ/igp2mj4Q37OCDwOFV1BVq
K0wMu6sa/PGnO1NnrltrSe+6OcSju/Rxi9gFc9xTTgZdiEpXEt3CqNEZm82c5G/dUnvRqhoNBKsc
jd8Ey1uvkZGWby7wO+lTuBGHNXYOggzKUbgB7PT4QkLcbONGTNMjef0+w/c8YYirjhLzgCwifkGI
hKZe1UtKvCrRHS+YvAa9JaI4aq5CBE8RUvE2a74tnOPUYCKzHuktvTgorBJ1v0hafY/sZEqukSxF
/MfOOJV7h3CZ6nbJi37XLFrzlcAoJXy7toMUGl7gheR+XoHbdsNdtlT2m5bITlcueB4hunoE6TZ8
LD1oiRwEUyDD7ZNNY/4dr0fRXRWhNn+R3tHIzcTsp3k3Q88zNXOIzm+jlwkae0LNlh6CTywKu0hd
w/U2tayswM3qmfh0bsC4c/VSPQOKyTPxN5YvbLrl3URNIAJgWo9qqU16vXLtOPnODtCbK2xhk387
E1uBJ0+m/jVwMX5/xLBF9mCTCzBwmxUIoO47jzLRz8aDayPMYsurSRFNGkqqVZLlbDhDrlrny0Au
W/wN40oUX5XOkN6inLJ8MEWSjfhokWXUgJTTDkClgaqOezIVVIp+MnBkykyt2RauDJbaHXEHqNL/
cRZXHQZIBHG1MKleUbA3s745Q8nfEsnQRtQJrvUlU9IHOp9wix0rc2ybB8gqXGaFdw43MJLM1He5
VXbZpndL9dql0UzoMNXZMYR4opZH8/RamzO2lkGWS7QbjGQuGXE80yL7QzZAAFRRXoIWnWUbgPB8
CCyFBpOjGDT1vtswar5sl+hIck9625sOTuwVG5zOHguMe/6d446lSZXWpXi/A2ELwxR3RLHQRmyr
tFGhF6BVUe37UjCPT69BbNHLrgrPdsdpy7xXwl/uEeSbjXny5h6H1ZUZy6TA1YMjsIge/JmMhebG
s1AF0ynSb1nRxsFTr1wsKvjDkz3T/DyDuc3KzA3qVB0335zaWQQdIIKndZYMNdb00nHDbRIyPqdc
V1pKYklTj+qbBKhBlL/qNmoQZUJaj+PBqHzbf0SlvngbWY0jlZdICFKwqs4NV71lzj8tElyq6yWk
4IBhsOvyaUzCor6O2Qlp6Jk+8eYT3iROLaT+2a/NJu/9MIZijE7SnX2IG09mPgmVU5L3+8yA578q
rZH5z+cwEcCWMSqib8vs6GI/12Ns7Tpwzujgj1I416T+sWfKdomL9ShSd3rsWNMMIi5dx8GdQSbC
c9PLdLlpvUyFBzxGOK4kDSo+LihRFBEmq7+TK7R4GLNWJatLUbdiItmAfGjjAfAE886Uwd9eG0Rs
TitBCAyrZyGlgByjHF1O1Pkzfy1M+rCi8x7P4F7DPMyxKFHD+aZ5IsQ3Q1vfT+aCmdiHJUB8kX5R
g3a+SWw0nBf16D+Y9VIy0FgCc87wi9iF8iKlsuHcKWnE/VCtMjecT3ao7OEIP8UZxoq0v7SWxwjO
iDV+NxjDQOQBr9u/NpT2v09xE71nPIBlE6MMFwANIDubXjvt9yIeKR9HOwH8dAtIpNAa+TuTcBnx
ztly+VovkRHuZFYbegeHNz0PpTtuS8eR7VXXhtNwV06a3BUPUcHj4APuoZ3AC7ybwhrfKRlAI9+K
m5F+OvAF3i0VJ+xN7KL9QTfJ7kBsUBpuYLv1bimWrtlUXVM9zPPv884ypy+NBROHij6GysRCUzpB
zHXdIB59cwIdVxluk6a3p11YZfELsSMJXUNf+LcYWsk8Ge282uS2qdwVcgtkqolCjb4CtO2rHdt7
zZ5lD8T/LHF8D9hl6hVtOxBdK+jAzsCVaW1avJiP8Pjw01aTG8c5jgFrdVRgXg8Hv/81jk5He8oC
qjcpogpadTDiCmAQZ9pdhEk0JPqhMvv9BIZy4y0dqumJGe0MUCXER970Vu2hs45aBBQCfrZhQRVT
uomtuuXWorBbbqULAIo9XYdDMLbg0Ss5mAsNSUv88CnX1pRcea0Xn41aTSNu5YCzANLAALer9TRM
a1HQcQX0vwIBxZwixnKrFktJNBC1AC2XrqJWWtVaZtH4E9kNvV+I4pSQzNjt7auqdSOsJJzXVxVT
QJYN6WDqIW5ITViT3THci9GD5+7DkMYJgR7fWY7g7UsXNjaMsd+2a9cGZUY7J/Q9ETAJeBZpDfrW
JWjsea7GKbyrmDr74olZrzMp++HrbMF7g6DPfkrdC2nP+oasxTBLICgCRz34KwgdUQbEhBLxYqZA
kRuEJ4hcLUIGUF3Qmpl4NrV6qc9tzzpU5ATzi5262Pv2En7RwsX3DHurHt1azGvM5cOxGXS+XVC6
Rgjpne4HNn4EPDhEQN7J6aPZWAB8xYYuXhwJnPHPjmXI0hUIZIZnHRO3uTHwORHegRAZESHCCeyl
9QLbLgudv2TFmIc3Xp4bEyLvXKyL1CEwwDc9/uzXipSzUY3LoaFp/17hM8CsbozpQ7xoJTHTYY9Z
IUHuLchKxMXb1ITm5zvz25tKmKFk8omvy4fajsBRSlG2v0pzqN8roGF+gS49mnQQg/l9UIV2wWGb
6VgAbY2rpAwt/6cjDMgjC4L+KjIzn/FNs9k9EiPh1Ksh9gq6oq4uC+QCjXU92Rr2pC1VHO0rp/WW
tQ/5VG+8XjJXx0N2f2Oeo4Y2cxUPRzbWIdtAMSFIM9kOjKvz5Dbrri76ebzBCoBjYiSDxNw3CR4x
n6YaIaBo2/eevb+/7eFEw1PVGomiT1nkWkAD5CuknSTH4TaMjXTnFD1msMR2429YBlIkwa0/dsc4
mpyW1zOh90rb3tl2NbbcI0HvcjyIIZygSnC0JNkWMYPHhztmWANNXMDfEzDgb+To9O9EArbZhoJi
cAkK8vE88mdZHVy8DcaermWQ+IO7Kt808E8VmRA4aQAlkgG5UUgtZQQ+M8ayrc5pnFhZCXxgkGjL
kGsnD73wml2OJE9lGWclEeF65NEMy9ifMOcTZM6HX3uEmkQL4r8uUIndW8eoNUp0LDiKk5FDLcac
oQOTzbp4AANa8Ggyekxtx86Pqp2vMgyK0Gy9tV3I5rRv5hG67YwES54Ox++a1nSJgyQ3ux9j31in
wibXOg/8HpTnMDNokDCq0hEhW2Y0d80NSpvCfjWJlID+VYYx3gNRxfoZuWQc4W1HSmCvUzQvSGIk
xCDYIMkq5XPiDs73nI0GCYgFR+Eugw3TMzqEP6Jrc/P1qNGhIweHct0WddaF+3xEQ3lFWo9ur/yR
goUDESGHH4hUZzViZ8cnUXPSaX9dlQWu5HjQ1mGaIhH5oNSxab0vpa1vZQm6/+qi6jJPHSpEEehl
7ryHtO6a8NbHLAl6URsGOemoNcerBuOt8Wra7VAxz5e/7TF3wft3fqOh8bG/SDR42MQzu1jLMGru
O6Mr5b4HW/AIYZLyMZVJRBS8kBTXTTYi7zHOlsjGjDpxbSC0yfYTru1oy4aMJKDTJm2mrzvSBgrX
i9/oMKf2itzM/jRIt2k3yej0A0Llzoj2mIsjEdRDNePqwoZgGjce6D25XaEfh/dhVsvvaW1Ezb72
mtpDm+7ThuDxdd7YUzoihjp4OgKdIm/IQBtcy4M3axHGNK/VwglYY6Qr4uw6jlPRvXmCghtwACv8
pkrmxrpT5NPFuypFhMCECgKkVgokjwnBeRplL2S1jNFZpavEQ9W0dXVkCDAzJrRlt+2p9RtEbwvv
TOxxCkUU7dJQVvNk97UDO923oB7DmCbTumhjuziBm0/TteUg/jEGy8EL4NpViJ2tH2xKxUmNB1Kn
lx+2N6gEYW6Xvn+cPGyesz8vozTRdTMgQUjOX3mRPJwNhemhf+oOKIf75FHmxaZAiccFkTiJ1WJE
T9GSb/vK3Hu7Lgh4U5/EL5v/iif1JCIjwXQQxoRc/ITGKd168vkJjLWbybuONmSJrJGEHIo9EyuC
aPvpeIFzOutfd21JJiwxJAS/4kUiqsFtDbkb9Ycxb+bNoBmBohFiQQWPzBfESYCeghGdV9nU9FvD
cb+WmNb2YojlMcKkEH6ScfvX/AhT+mhKGXjvCjJUL6PMVU+gTlxV/QH+YzPMu7T46UevJHV98rL/
zho+X4e0dx428T/exZNeRrOXuJP6g3c/dU9VME9796CMTRe45lNSHvTaiq4KEhmCinGOx+Kz0Sz/
eNP/uf5FaC4ISCyJWcCE+o2Wuu4Yaao2GPrmH+owbhGX76BOYnMb+588YPOfdw6K6TMeW3Lvl3fu
JsziE13PAJY6WPq7heAMup1IXBFC4HNSqhpPwS/6TnDnTX0WHnf72folR2NbV9knn/zfzwEETojz
6z6Pmv49Cv6PGQO6w+g5EF52gN45Rs0WDu2QNg8fv+1/XsRkeCbft+uYlx8VJK015VgYDqZd3KPo
u7H6h9R+/F9chF4VHoDSTF7OHs/KyOocOxwOpNk++475E/v6vRdbn6RkX94Ly4IaBEOg6wMsKu9i
vTqG3wpP1cQpJS/afJDuF6/55BKXXwiXMAW6Esc0FUWjeR6c9Mc7MevBZ7S4TI+oUetuozGUOjud
7xBWfPzILhf75YUuPkVqaNV5lGXHtL7vsocs/CX9d90fP77KP57Yf27nYqklDC1Ycm2mx1a/y+SH
5x+Xz6Z0ffbELlLcVZzlkJU8sdwO2v5ocXjNG2Tgjv5k3/jsXi7efm1MYTwlVnp0ky+hugvtH3a1
+/hxffZSzj/hj7dPGttk+wOPawxPKrrjpYj0YW7/h6vl8tVfzHeJBwubleAqhAkGuVkR+PNqO/cf
38pnT+v82v64lQS3AMWXSo8WNpTM+OkhmuclfXyR8yP/8wD9v3dCZWmZQrJyLu4EgUBt1MJJj+c4
shXM2bXosOJ+fJF/vhQPNl5xKDoI3P57J3RyqJqZiHKM66NHqGxK6qiZ/NBj/cmF/joezrcjFRuM
5YKkWNbFanGH0hTxnOXHpLsF3kjaW4z2mwTp4FJ/nRWwHUQXQZnbRR5D9zUj4dsqvGCCmomRXfrk
gX1865dp6pc/6GJtTd1ik9HLD4oXucnJQUuUhOuN1tqoMdUxTeXl4wv+61n/+QQu1hgzMEKnBRU6
Dv6V/FYSMVl4EJufPunL+XOXN3ax0Ba3ATVF+3XMCDItUC7jtUMeRO6bf0Wuno/5Mpu2Lg6Ij+/v
9xd5+cV6lsupZ5mIvS+/2N7LTIE7JD/6pXHEOomY7kTKHn4AEvyMx+zBfadVHG6La+e2ILcJHPyz
QSP/esae7UHKnYs927l4xqkVq35Gtnes13G/iQ2GqeDtV+Vnt3o+Qf66VWU6Ep+Bkq518Yxn0wvR
G3b5sekewHxXxKbldGnm13Dl3ttbkrVQ8eXBJw/4cnaRKxndRDnjCAosRzoXW0KGxkuDMM0nybQm
QSPbkgvBhOZ0eHDGJ7O6ARlMQWx698qT71OTn87vAgXMTE5YvQNp3Kqh+ORX/XVGXfyoi82wS5J5
IvttPvVYL+fpKSEKwSdjrAe+MKvtx4/gr03xfDFqa4uEHV8yPOO/+1VNDKgqQp6AGz0A/ay0/vk/
v4DD33+eDUUS02WnBGaJxkjV82mExrMssrqNrx9f4XeZ859vh3v48xIX92AMk/JozecT9dDK8W5j
+wf3fGdnm5H8bnjxPSEgQ+N/8p7+H9elE3NdRQHmX6wNQF9CEMthPmXl3VB/JRdxbZzNe/7R8MhD
ep96cic/G+/214LkZnmMLiMCmXRCCfvfF9ZiaGkg9ZeTQap0V2CQYE0iXTnY8Sdr8l9XYja2SbfJ
jAwmh/z3Sl4ThnqMGnGyI0l3r4Mw3RMgjlLq8PEL/OxCl8/RL6fMjnJx6skXuMNmaoBXEqHLws33
3ex76//F9VwJQP+7mfEuzuiZMQl0xJM4yTZb5d2jT/1EQn5T7D++zl8HonTOGIEtpcOnL+XFq1IR
4iSELwILvHvsVHbVNU9Ro8lWsuFn5GmoxOPHV5R/7x1c0qW2AZWg6bjc0Arc7a09zuLkVgSs5rbx
3oaO96VY4HoKgr9ulG1V1y283bXdLuYPOUzz1ul8j7zitL0rUjitxcQrvAqjtLiZOgTuxLipa7JE
Vn1Xv3WYXTBnq243EE2x6uA+AmM07gpPpXvCPeOvmMzjT1bavx6khQGGZCy+eKkuvkTUNBXeEylO
5vhYfk1JtzSDZVh3+q7+5FP8x5qmtyUsEpyF7dC8nMQK/GdUbe2zvIgPz2pzWzvOJlmuLW8KavJ1
Juw540K+0zJvPn53f7+68zbCUHOPTdKlsPvvcqvaTDK9Y1pOrmNsyT8g/8PYDsV1jICttd4+vtjv
aYj/3TP/e7WLR4rR3+TkG5aT/o4yvfu6/DAfxbW/Tbfh2t7L/RARhbjyvxW30VP/VF/rT86d3/Nu
/voBkvabvlUp5/eEuT9KftsgvAc16nIar6MHO0BIbK+MO/XgrJer+vkuORUMd/X37S49IMn6+O7N
v6oNyd3blqd8X/EPed6R/rh4RjASEmF3OUUt8U3Yqm5ih9EMafFqFpC/BD4TEte9V/ilsYutO2t5
/d/8Ah+gle9aWoAE//0Fk1TI4UkeObWtweLSz+C2+3Baj6naY1d/wyyNGN/xslVPXfvxxf/1pVHx
MHtbmed41ot9qU+iJW2h/U9W2T55160b+GX5WCy/vPrq/+tKv7/CP55zDO2OZ8X5/U1XKxvnPIT8
dbHke2PE3OSVzx9f7++T5Awb0RMAdCqOx4v3WlronvwsEifu8Lp3wi1p0KRC1A/e8MmV/rlRAP/i
+uUw5vC/uBSgc7zYomBPOjZOhfPje9o+MRguxedmhPWqycWmqdzP9qd/3uEfl734bggZtIpMc1nD
bbd6uEo6HRhOfcjT8CkMJaLyTRy1B+aCExa9JuerN8brxM82Nei8/mz++Lkqv1zEnDYglK4ins25
+JImWQ0VQa3iVI55cuUP0y+mDo045okJ+PjN/uubpQNSwjeZZ6Quv6RClgo5K/dtQ8BlC0nNO5ST
9fhF4WH++FK/oczLu/rzWhdo16KnurHzTJxG1WP1YrhMAP+8s43yC6qKu1FaRpDa0+3S6HtYrZti
sR+LfLlNybMKiJpON22BGlqRs79yfZJEStPCxyWOEXnR8dLdR4lJkKGhl3UFgkjCBcRMaP6IPXUl
0TcGjQw3zjCiypbtJxv/X+QJI5ldDlEHsa8E/fQvbs5t0gT9qaYokYpoY6u767P+RaglDYq8ZNqT
Vb6TibyvGvsNcvCQePF1riuJj9jaIcxePjnb/25A+D0WJwBgKVOE/YtijNITBDzsxamjlliNSqYB
4lr7k6v8Y7l6/4e071qOG2mafSJEwJtb+PGGQ5HUDYKkJHjv8fR/gvpiNdODM31Wu9pdXSjEQndX
l+uqTAQIkopGBqR7qFXe2tui1UC7FTPcMdcB7brunby3ogMagqPSBuzdYw26v6S3wohktsIkPyMI
Pn9UKwxQFPw2VfYTONbQus26j0UtLwzcATLehQSW1wiDIAAMUigw0XPEYEgv25GpfA/2gOLCwPzz
8FcLkwSN51kEzxpLLAwd0VPYoiKNm4F8FHiKASBU0WmAWZzHy7o3LNhBhLCw5BpevMiID7BCySSP
EDS1NVBb+HJyGnBbOX4u+JQofVGUzEIJNcCmyPwcfF75KIYb06JFAnSs8AD+CzNjoeGHffYph/Ln
40Xd2zAsak4H0OvHa6xKHhWQqSXNh6QMHRno2QDUzlo+AuATdGYJ5WmAmwO4WyMGYZoqqZqsckhE
CNMcJ2Jcg7mEPxZ4PcKgLzo+nsEv5YrKpVG+p+giCMNvGH0E5qobY7hTCCj87PcXG72iMrIQmGsV
T4SErmQBRgjLHlwh6ohedoQ4qZmxqfwXioIsThERynBo3iSkAN6Mw9N0zx8R1LNojRHRUMhnBn9+
fHRLN/paDOHtxQpT+OBu5o95AiO4ZsITcF3RDPZYykJcij2bQxisCHpPvvEW9VQwHuDojpHwc0Rz
JBNfGkCqZqkbJz/RsaSLKejV0eR9eix46Q5cyyV2cSxQfxeUkT/6eMAVU3Gj9C5XNPZjKRy/oJPX
YohdFORC6KeU449ZDjgD1RNAxIiOtrpC9X9uCwWpR9OtkAVVe+B5h2uAT6a7WInD7QhcAsrXzMKI
CwLOek0U4XvgFkgOcbHJMOvf+8pxROsOag3IfIGyo/uVIlhAIW6tx4uf7xshTlOQm2twPzhZUpyH
ZxQ5FgEA2EXfBQCLo1Zm+MOJL6CxDUZ7/HYTlDXlDt4L1VhM2UuiKqO8hzQDH3Vl2zBL02GOLVaO
Ycm5TKZPT4lw7EduG0dnVV5rMkXewgkDpkLUEAoKSGTh128FCl40oKmy144811olEEDq8FTGK2C5
A46u0ssObSftsyhwhoKhXxgPyi4v5LXoUlYxkzlbPsSlswperVjDDI0aiWNwStt3STtgZlUXI4dD
T1w8GG3nBgMQGLHlIDpg0hMaGKdxp2BsCoBQJcDDWjkFNeUPTSopNaelnVFUZCWaIKgycl5C93OM
TqOVh/OOMWZu0EvF1ogf1+hM79AZH4BaFYUhTBu/ynZI42u+61aZHQFwwbk500Y8RbK1d5PQoPXW
9099y38rqlURG01ro8AIIPyd0g6WBnDWigEIlTY5ebqTwiPHuH5YU67cglNCAweCeCRnCFkQid6e
DsZvMCXFxf4JQ5OmIH1jJ1RVqqf8k0fvxg4dvGzuG8DaMfviTfEp7ve+inQrnHD0RSY1HQAz/FOc
qXY5AukcSAua+B2470aBtj/Oo9H+ztp+e+ex2cDbF+CfWE2UidsQjizaYiXBPwHCCZOHIdraACWp
uUBKob3TLNz0ObjAtUNroaiQ7zSg8JpGZVT8k7wDsKQYrrJhr/SansixlZdvjEq5aDR5xNLECHQq
YGvzT0U7P0YBUibbtuDqwzi/CRjRx7bzvqwpoPEEvUYo1iDfRpR7qzdo5uNlgJ9Ep2nc+24irkZ/
J0a/OhxgHF1aEa/sgMYv7FH290mPErLBDZ+RCWwmxuAZR2M2NQCRPWColgVjlL2DUcEAmOZJFNIS
jbszv/1UgchnwKoIiP64jU75t+ANB64ey5/lM+DiVska3WjPHnrVKdtzF2kRIgkr34M6FgSGfXSq
+zcBnN7tz8fbf+cpiZ9P2FSAyym17OHnix2QRtTSwKRwGb537du/l6PyMqq8MvyjQIasalc12TiN
0anpX8Sq3qsFTFIqj6fQ7xnKOd3F4liTKuK+IHCEX2aJY8pKqW+Y2MOalDRz2CFPAD9aIgeeityt
x7ZbYfCTEmXd52oC2oEQbcAcwBqjRH+rxuyIxBQActOuNUBnYvUOtHOF4YeQ2rZ2dz0hCcVVYU6o
UaAhw+JUwqRi2PnsDhVrc1gxe0z/2qwbUrzavWbciiGc2qgpQRoxIL1u14MZu2he5Wn57b1yzyI0
PGqgq2KOn273TAuVlGXEkN01K1SnTUwv6bX56R+NNXCmtj/+rQbeCCNfhlCvBHXehG2L3cDUDH7L
rR4LuFe7WwHEVU3m+Ghkv86lt4A3s0X7AOVM+HsLdCuDuK4lqwEXqQ/YnfKEwZAUUy0YwDkPW2zf
i3cIDQ8r683wiKL3vv/UTp7erzCEYivblnLJ7jzulxb+c3aqcHt2Ddh/y7SP2F1taXhX0AxtHZoK
Zb33SRMhZdagq5Cvx3hNDaBRaIjZW0Cts1VT/NR5HbUsynqWb9Wf9RBOD2hnadtFWA8G0DaRyRjK
iXcZkyZm0U5c6bxKXCvAF2PcOMMJ1ha6eUwUBGEnsvfOoakjRzshwiIBGAOIwh0keSfNba35EmPA
5BQ/Fxttz68Eo7T5F9B/aaZAcVq0m0BEY+CxB3gaD8m8ERjFRrB8+j7SVkfYjqns4hIDXexusjU7
HVzhA+G3kW1EnTMAV2rIe+0IwFatNX3q+pbVEhVNBGRoZkXUcquWZRaJoRQks1oCinCdmPyqNNFH
YoP+iWJV7pOL+QpcySLMCs974CIEWcNuPsTRil3F9czMDVzBys3EemzDFu3LlTDCvmSSKkzz5NRu
dXZpHnL+uzcRM7EQwmJUKFqVAloBdh00MbRS6H1vDpaBvNwMXx6vY/maybKC7hEUAfASdntCAMRJ
GSYrWfSQxy4gW6xiEx+LnWdEFLtBlUSYKJEBGn0gQNJ8wWrdMwEAts7WnkG7VVRJhIniAHbMlvOa
eqtb1XpoIR40xW3l5JQG10VbeLV5hI0qwEuT+GMx26jBFI3ZXSprDHf9160jLVTWjrkqYUGARFwN
q8hsdO6XAUSv83/UBsIgARBE4yIBC6psADnota7tY4MzQDBFWRJt5wir1IL3PvNirKiFV0wwNIIY
0GhOLGVBi8bvzwGRDytewbSCrGE9gzk7X36FR3yDZnkWrDi6AhGwczByeMsmTget+ngexYQzhARG
BCHjNv2La3ojgziYKQIXbKt+qTSAhky90fV8xaxoXndhv27EEMdSaKDAwqDJfCwg7zVYOD/wUVDO
/v75DY12VxsmE17BBwhCOIUg8S51zO8bzRZUo2YEWx0CfhzDJImh0kQK9zb1RiThHEDTJYp8i4UJ
B/k021XGyIAkr7cma65/0ezCkt/Dc7CG7AY1D3SNEfvIARwwyjtl9nvDqngrNgNukfIemiDuoyzt
vto37+YfWWS3dQ/6UaVovmSl+w7Izece1qhGOQI8Ylv+yTtwRv6D15M1u/HOVGM7m23CW92IJ3YW
LH0VhiO/xM9mPTHRPvp1m0sbDA1GgDyPYqTmn3gnEc2O6NTE/qI1GH9+FevynMwlwOjD5oY6Bsw3
hSXqgwHWdwPAxhQLv6iryFbRF4oCoiRKhKNvapTfmzrmdmmKKetgBsI/SUjBXqf+JPnrOj3x6FAS
LmDJ1XvMfCuMTFvvQoI5J8z/fMKs21fr5YIyjAEwy8Gd8UZiavvsAxPW/Zvn4l3VUPfM1jPyD5al
yP0aIST3+Vou4bCnQWKAiQG5tcUcgCxemaGpGtO238OvbvlvoZECQhvEdaZ3aN4BSmXWtAe8BTeB
hzNNRt6Lp9C7agjAX7D36PVEbi2B3tcMLuE5PM9WFmxLdroFbxtYx4Jztq/02KQZqsWrdSWedB9M
naDgBvbRXbCVDo25q7biutmGrm1zewf8vO9gdPs1QfUyh6LjS7dK0mQRI54YbsDvxJlLfc6zY40z
P7WW5Na7AD7fc2czwuv8hp4nfNXk7k77SiJhsli5G30hbLgdwPVAVWz1hvLUO3NIk7m1MVpILFGw
AWzVZlj1zpzIeu5kaAB0/wS3IibgbXp+xC+Ewmh1+WcbJMJTREyI4eIJ26C50kE94XX/1K4nG1ww
CLbAVJ991J9go3cKA7wWSOhLJBaUk1iI9G8+gbBvvRdGAEfDJwxmYoKbwMx33pFfTUbkZjtwUxvM
hRZQLKUyNzIJo4N0rZYZUGTjGIpCj13hK9HG0LyJdpX+SXMpa5y38cHZk50GSiVIvaBW3O67sAkQ
lw9QssLQTKog2nkSJqUBXXyasFiYgOuU72uDMQAKawAdpTdBp72irItyiyQiEaiAxuJN87p6a87r
PQQZ6brD8tKjB3vh/1USenNyREaAPEup0mg+OVyWOQ0dtrWhnDN3NNGbTouiqYpChJ4zP4zIeFDO
YNuZ6R60Rl+n15sAI1oXNIdA207CKA3NDBWvwES0cETdCmNqYGIzGxNgVRa/8lwPRoA5SQixC0OB
8oAmHLUu6qkuOoUro0BYKtUHjkEl41RByvtVFwLMlNEdZmMlmsC7NurjbAc0k6EW84TZ1z64KWTo
KoO1UEvnm6mevHW5hym0wLK5918aE23S2PUDynwHtLy5Gphl9W6dfJMrczJAV9/pyro1k32yB3nr
X9YAr3VPJiwVmNJVTeqgDLn1rbZq1DiPjnRidZpbXIxu0TWscTLmPRBWE0qOKfs4auOe28m76VP5
shggLLbAEeJSC7lLwd61LELDK6bt5RrwJ19lQO5psHunW3XmbP8z1z82uuIk+9ktRrjQwIzRH5uQ
WaXvz/vPUgmVB3h4C3oDiG/XAMI0UDiG04toDa20RRIaHcmCFwLfHXbKQORuZIfwNJtFcBcc/ioT
utpQ0qXC1nMAmYcsvLqjrtpdPLObvSeOj9fFv0v20GaJkQW0yKK5jNDKREhQYBq537c12qq7yUR1
1cLhrTrcB9UOrMdHthi1IWSUgccgAtRSJs4s7RU/zUDquANx4q/B5L8JzepSmpxTbpnRAt6SW+xy
O9jlSDQZR6LFrEuHCesEaAiFBzIfucHtCBykFHxqOw03Q4WGou/VAFiWiSidlp0sOe5rWcTmlq3K
Jg3Ap3ajg4x9pxnDudGz9f9HHjTfM/IiXEsiQhKgAg61GGFVygFo8e/dRXEjOFR12/yq3rN9aYt4
BPCM8fz4MO/bNuahvKvdJJIf2Bmg5nZYIYhBT/m+Q0wqbTyz+qWsfUP4yeoNkEYoMhdPEH10c1cU
KD1JI+95HhdXUsvDzzF6d8jXvoVTdDAnzW7+xsBoV7KIE+QAIROWUwNtcefH0PBnvUJDOyWIXfKY
10KIw+skqeJiIBJ+3fnZdCKsdyQEeI83jiaGOCupqvuZBmbetxi1924NOHgdXdyUC77of66XM8cp
VwlxNRY8Hqw7Hg+73aE+CRvfylGp6hzxJaTMy9OWRESQDd/zygQC7683ZNBq1ya4kqHttBOironw
qSF8nIrneB4+dY73fWs2y4Ph6dyufHl8TEv1ccxY/dFvwqfGYMzMOR+LqkwM2+xDK8DzQuAiePuP
CkFY4jybgLQ0Kzfw+rdzTWq2+1gUzQzOp3BnnK4WRPjPPOdqeWaUhJeefVrsiu/jfk5SgaZoAlrf
nHJH+/HfdlEhclOh87imDiB0fnJlUZhJjWkNCD/Do9ijrzEwYnmAamEFlKpV8AKQPdNKCgjkRBx5
PBP2+9hFM8NWMD8bdAH0JmbD359x0azy6ck3Tyfa1i4EQDeyiSOsgayZYjCC321eiyNvxZtJByi3
0RkQLBmAr7VSO3FoeztbikcrJg60UUqh4AeseNri2ReAuSjeg/tmmx6HvYwgU7hQDnOhxna9TLLS
UwPZjpcSLFPRd5zpbwr7sDpaxb4+Prs/KHu6YFNuZBEmP5rQ/yxGWFxriahkhajSRnrrSpTLtxQH
3cghrL42DCEAebGmV6CHv7EGg7aAabX6iUZf/e2NtwG3CXI/qCutVU1cOD3uq8lHVtDpT7Z51mHc
8NpQYjPFdp+W1XOcxA7lwBZ8NM+he0nEtAKm3cT5G658QIi+H04Y6/nK/352iXfFptnPr/TU5orl
9fyRRTgBQHwLwFmeZRlfJdhAB/b1HNnNpSe8yZoaQ02ylhQSvapzo7SGfj+WWF8bjlXbchW/i+Qa
I5AWw74p6S9ZoYJOLAniWbTGomtSmGHVbjeyTds45SKR34lOh0wer5gorq3O6I61eBu1RpOFC6cc
3pJRuZZJLE6KRVDAJJDJHbxTem6/ZSvWEswLGJOMysq+Jfv00uwFq3cfC146yGu5xEEiFckZUA3x
O8CMgrHBrqWfjwUshauYC/qzm4QbB2WMr4gxJDAAY5wBkRXTKzasB26W3Mq6fd05VfHRZsyqkF7U
0qxAAUzrP1+yL9ffQLh3IGhyWYMJgx1reOt48xFbvsXuZv8E9E6Y0d7EMwZoN9FtQrv5S700N+sn
3EXHt2CS6wR+B8JYK953K2HLYaS50zs90QEiPJqyLViVAXN3oWw9TakInyFyBY8hgtlTfew+gEyr
X86Oc8TDwOA89TrtFWrpdeR6pV/W98oApTkUCeQySL0M2ZnMj1I/fE/MFTBR4BxleOZqzqc3vf7j
v27y16ddiQ4aQFNzIzYZbE54p2X0aXW4OMe5CvIOAiUUb0+0sgFFp74K9VcixYpXBjyfzua2h8jI
BrIoqu20DOIe0AlApEDbmDEAMGokkEiHSsWEIIqSZv0BlUS07eyDfQj1nz8rq7LA1fTuG78oejO7
QTLWuBZJuEmhARB66GM38VaL9op8XaLM06yrs+wWBvVFa9EEXS2QMLdgRGvaoMQCgwAVaXt38b+u
Bv/KfkprxizMx6ujiZv//OrceJFRwjSEOCnO9Yndi3lEkfDlzR/tH2FUtS4C7YT3P20UDdEKrdzA
ec03IHEr4xeIiCgyF686plg18K2JGC4gLByDEgtwA2R+l736KYgtzOIFbbelYIFC+PH+Ler9lSTC
nsVt3mtCCUkCyGkmQ5ZQ8wjhEz/bHyHNFS964itZhAFj5aqqgAoM7wT49+25B14zJZul7BuZstS1
P4kY6eR34NTEsM8Y60AJ0nQfmJ40I0XZOBK4Uwr9RFICZc5nw1Svd2CEKEZd8I3RBRnl40NaSmhh
NlRZ0wDMyd0NNgsJgIlzKRJ2aeTZXbDFRJHWZbY35WCF+6GFe5VtTKFIbYrcpTTlWi6h+nLdZ1qq
Qm5d4l1cBny3b5SYardV/ELJ+gCSGYrqLz358OiLZTFehgk6IPnd3mgJ5DoFFwfCrh+t1O3haURE
TfUn+K1FQB/stDeqyHkZVzcc4KsShkrRfA60UTzDkxPPXiPLbRsow4UPDMQUzvyrWgn2/HtgDGDE
4Z1gTVnofIfvhMrz87emABFTILKkYgROuMQzwwU87TLgyPIyslR/FEMdpEQoPSojOu4noPU/PlPy
yfn3Yq/kEu5gKH0Ao8bycKl5AAB1Zpj1tlQIhugdlQQs27HdMy8cgOm7XautwBMCDgo95HW5l8xA
fk1hZ32pB5fFjsk2tGEqskz0++uQVOFJHMCKOIvb009UqRanDkdRYVpUDn8kxV4Cv6MKpMgVUPGU
ntErcMSVBmVXiHTrt1xNBCqUgiEugH0Rchmxl0D9NlykoLO/UhJZ3cge2ILVzARVsu77iSkkFuNt
qkJnuV1RXKLa5GAkpzaE6RQ2ig/+DgyargtYtseft7QtKiY8OYA6gNUKrVy3n9fJPQizC7W9VMM+
BY9QEZ6hq4OI3BqjhcJ48dEwM26l1WO5CzqKgQwBILoYZAEhMLkrSgnyu5rpLhP7reZyZ5KdOgcs
cJZaAg0EmjCo8wlAljzXwjEJgqeN2yXiTUHtfcB7gyPyUOAtueu/xYwt89tO3QB9WTw/XhppU3/L
m9+rNU2FwSEbgzsgfUgTJ3SXEU7wCfj1PHoRxAAQj6LBYk7SEhKlPIG1qXgCBY2yTrIsp2gd4a5+
fwLq7wLggzWOJXP8QkwSvgq17nJWgxl9DTTVuZMzP5IJrV6R83jBwryBhMFRMXcFCAS826DuT2xw
Am4/Buj9/SWWx2w/iRJzTpSGASZa7MtGLzT5euYc1YUC7Ko+GM9AiDT/p7VWOE78lpnU8icjC6Mx
em26jou8sFslUo22KdtNG6rPMR+A+IQHP8ikxEDj84oMQHkwZkAHaSwBBJlgsigcpgWUNgMwGUsc
McvfoiYIUr1RQj9uK8DeAJh+opSklhQZNg9APjJYojE7eatcIAYv/TCN+0uXZC+A4z8BNE3pT125
r4Xnx/tMOrCvUwVQh4R/ZAGzmoQDS9SmHxPABl5Ez9LEVZR7K0A6GhnYYIv+FxjkzDpNQYHWG6nC
gBM5oRkLIs763wfgDRSIscAt/PrAq5i4wBTwpID68lKKtjeoIOQOQBmJGlluYjR/U02rLFynoFmR
xU+2fcrbzFZLkBmPr1nkHx/vxpKKyzygMDAcweGpi4ggQHoudSJImC6M971sP0cNdPN6JetKvgev
6mNZSxZkLvFg3k8FViP5EjsqoCkMsra/8KAjmJQEpE6yDh6fg/zZzei0vtHylIBz+bCvZBKG2a8G
vsj5rr8IHvMpqE7kOTNtYe+v86R2mGk0wVZph9yge9lk8ujofLxmsiDz+7AFbDH0GmOAZC1yKkA+
CB6R/gJABzFale1WSnZxe2B3XGOFg5ED5q8qNhxINcXJzHYT7YFv0TdB0f/5gvlYrtSN6cFVpkX4
gpGpXTzDmSw43gp5FQLKIlMEgxsnXe0COwIzm0Qxav+P/f9HOFml8AYevK8izrxJ7N1MgmlpmLh7
tabnp9qlhE6LugzrCRQHnDhWTCzUq1SmqyFLSd9K1m3iJ9C1MuNZ8L5R6wQL8Qg6gIGoIszSFDKT
CcGlw4ds1V/67Gcf7uRAMcDJCfDRNN6CjSP37F958y8rBb91CdAOgMmZERjvoowcrDJNB2UG4fqo
ovPHlkQHjDNdazCa3kmu2jartnGDn4+VmF80z1eCCZNZlJqa5FIPJZ5WXHAGQfHzBPKzBs2B4JzR
AxnkKODcZcNvOeNvkmwFGr2iUV0NQVDfRAbIFVeReAnKY8k+8V6rI2DnQAnrDaCDBGGI6FKx4RaN
7NUnE94UrDPN0ObYK7kzk5U6tbrfuw1TU0KEpa0BBBNQrYAohJq/Mn/H1e0Khh4c00I9XCJtJ6GX
JGsNoQa79DdPclANSNAm6uO2pafko37WqguTZZYweaAJQRcns8uHJznfsZywrvZyexwmpxfcoeko
Zmjhasx4UcAoZzlA87HEVwIhIeAKZt4NYCmuB+8kCeCXSsxRPJRg8HysLsvCAP6B0QN4FXb+86st
8cJpAKOhhHsIZm702Qi9zrG6HH+yaa9noEN8LG7hpLG2P+II+yZzYFnKW7G/oEN86zk28PYeC6Cs
5ytSvVoPKB1BQFKy/aVIaqNkZWvM3sHC60hg+kn6zn4sbSEMvF7Olzm/klaCnlGsRyxnI6Gl+PHP
JsubswW5+eGEiRQLoYlBlg4XHD15bG3xSu0kjbjKfDwFiI1ZNwcGLW3NSsVN8QaW00sx1ZXqUHnV
mg+bXYyaDeWbiB6i/32TMpdP0OsO6IFbdZHQSOFjgAm6yeZHTfGKfTAmGfiOGh5Euf0Yv3Wc9BNB
sLKWorrKdDBiBZQwaMHAIafB9cCovoxuf+J+dCKw6UAUiyMuTwF/xlSQhy5030dJY0VZ7rzFRJh/
I4oIdaNyyLVKkHE7SuVQZm7zWnZoEQB1AMusw89KMqMdKNoQj1Dc46JiIcL+yqJluK7bfRbA411V
HAPBba7qjDbXbQawXVPWt1CsmdPDf8QQEWUNEu5oVL3+wo6uGo52B04+YyjAcPbmtw74SlqwQIKg
TE/G1qyyd1p77hdW3P0G//kA4iybgouqBJS8l2Q12N2ljfVQB0uuUxvN8SDZgv0dDxbmLgJ9kLnv
QNRiDA6Iy3Q5p07SLqqVKALiQp1TdPJV3/dGsPopMQpX6BEFc0ct6aDLYiozqV6jyAFbr16L5/K1
qdHfNRnetNfac2O03tvjQyE7OH7fsasPIYpZJfCOpjTMUT45gI/xFfvPnevUbZTdxDlpoWcJTuSs
REaH/I7vt1N85iq7AZJm3JpNaU8SaJ0CDiSY2fPjT1tUF5T3kAgBvxVljFutrKMITSdhOFyELn8N
tfLH2GyC9P2xkMVzkNABCq7lGWyEUAlVaEaJi3AO2cAxep4BiMNjQ1OuMgusaVstGii3YPGuIT4E
kooCh0veNWCpdz1IGIdL2WfRWqin+H0MoozS6rm4d1dSiL0bNMFLFK7E3oEefuuBF3lTCAHYs6VG
e3q8g6KwZLYUwE6yQM9CkYKQpbZsVoUNthDxVGc39rjmHd4BlvAzYwdO8QptsYdPM1qxa7CxjYfc
8bcv8Wq0te+t7a8Kq7U5Byh6v4J3kDfX7Qr/76yn0E7o48oLwTnG5f58K3HcgjgIolzAAkQ8eOpH
feCQPXvA4z2BWVVXS9DKnpvd31SsbsQSlh3INUIoN1BlpgBl9Pfce+qElZodJFBwp8eCg5V5fCiL
53+1TiLQymMVhXg1GS5KF47rfBgqKwcl3EoGGBHNS897dmdVwYICnggZXFfkkxcehprUD6vhklv9
GlhtTnbkTOZTfppPN/uVb2U7c2r38QIX7+2VUGKBHTOgwUfIYD+Z3ttEngC29SrHJH0dSDoIqoFC
PNPBPBa6lLPiHP8slQgo0zyr1SzAUvk+twZXaoABORwqt8/tKttJicV7qH5aTEqzGsvn+Y9gMqnk
WkSangArzUrNAZP9gCS1VKanGMOlgsD1+sinMfA4SwloBIaLqqEcfoxn4gF2HaL/Xvnhv3VZoCvc
E2hXH2/rV1fAnQahlAtYfxAWYqru1tKnHh9zrQ+xIev6KZAKUFtsQgeU4SaM8UoaMKXi2S2LICHz
TYBTmSJ3rLM3rX4vlRXz7jO/+GEjAtpbFmkpy1KZZmY1+OfjiLvLVUyXxQKuUupZfuTU7amJLqoI
mthVaimtocZoV5PiTdSqIAoFvfC/L4DeyCc0nQm1DFhYOPoiQ7O+lebbWLEaMJQqBa0Mt3iTERGA
UQTPKahe3J4DI4ByQKzgNTzxlR9duX2TmUQPnL867j9iiHDTk/1sYsU5MWZsUXzR8GQgqk9Neqgl
gLJHpoSQh9fDQTUT6JoEhVBFX88Rf6SKy+aHgSn0JNxwcQfQPo5yx2l7QHizkBFLle+a4dKhQiHG
gZF5tsTkpxaB9+N9INsTfodeV9tNqP3g5WiWYVt4hTi3o3Aba/uyjN4K7ahhgtMvNhP7JkznlF1H
jeu1rRkx9ZpRtyWa+h5/ytKiRRSrvsjX8LLC3x48QMSbQcpBZsQq5fAuht0sR0Q3byFz2y5NJdou
z0pL3vhrgYSm1Y2GiY1SGi7+vpaPAtvoQGBsQzvM1ylPK6sv+Qo8weH9HZhr4DkirLY6NgI/5B5u
8Luff9TBigXvcFsqTv/xeBuXBOEtGsUecBsARY44UI+RepUv+vEylCVo3mDEmPa5qHp3ysODKtKs
9VJ6rKAjF0UbECqAhfX21EAu14AnE0+IU644cfvcD6mdgh5ZbdeCttEKbi2Ev7Ssth6vcskXXYsl
ttPnGiGWAmW8hPxJqddh+RrH9mMRS+pxJYJ8S56kYcwzRh4vXf3ad4eqGkwusMNE1NX4UgEq9rG4
pXND1ZTDaz14R4HCeruRTOiVApMz46UJUMYBB/oA5LDWVfvWDfCi9m+FgdwD5D+wf3gUVkhKL1+t
higI2OEiju5Y2R3/LnzPeV2JKX7j/k7fyiGvmBpHSehDDqOtASk+Ka8F6HnPjxdzn83cCiFMedMl
UjJGPGJ/kUc7vOiBrjsfWYo6LCTuECMhW8IrCaqpZHlbi7mR7SIBSerAGYP6gegHTUL9YIHA3Ueb
4YTmuFdwkjLjt1TaKOOPERWEImBMCa/rpRi5QfMZhD9FtACMaxAvuzxIdHLTh6fpW6CO0rblXn9v
v5fY+7wPQ0npJ1ic/DhOp8atzU7Wc/DY+/vHB0CTRBxAioaOui8hqVJWgbqKpdKK/RdWm0nfWXQ1
UDp4F3pQsDI4CJTDZuJclfAUWBQTxIOGlcXJTugCty6sqnsahEEv+/YpYx2g9/Y1q/fxpKP5IhJZ
w/dRaPGchl2Bk53L3qPsPUDlN5VWfEB51bu3TZiuRE8QkCkAHg5WxNub3HfAextqfsQ7CKhWwO8w
giWKQfEijn4+3vgvEqJbFzZbC0DBzxg3gBAmzKCQc2o9zxhcxAouGh2ug+3nljI+adJ5kq2iPHRy
ALbUp8rHNEoIYsZTwZwatOOEvyJpEwXRZ6r+UPiTmL3J7assGEzr23lDUZAFM3D9mSRmps8VMGGe
yF86MeZtTp4sjLCEaxRc4yMwdmnTYuQYOsIZ+D80goAnC09gqG3dnkAFr5TGmF+8bHId5TT0HsvG
x8eHaHwcty8vL29vb/v9+/oZJTb9Vw/YgR//+lggH3UczEZCScHvdisfANZyr3GTdAm26EfQZWew
Jbs20p3vhE6zERzPFs6pM7nyirPyg2yxjhIBgSh6bt3Hn7LQpwJmUBGo8ggHkNeQILah5qtyoiXy
RcIDvm43peVhysxi3mqXOnh4HwvgWRP+BNhDvApop9nFXb0NcEGkgIVdkS/sOngD9oHb6MU+s8A3
TfGVJDPY1wHPgy2CwgEn964sN7JCJIytJl9y/QDqTb03Xg++/lNEA/9x+7YO9F7/9ngjv3o8bq8a
FgeYbnBVzPEbyQGitEpfFHwuX8zNrjpeDvZ3ewe8qhEUr/qHvUIXNlrqbR1m5VwfXdc13LVlOZj5
rwzztKH41YWE8PZriIsfTHg2Z/NCvijA7wMYev2MhrfwErmGUW6HdYJq0prWAkQTSuJWQ6M5TE1h
C5BwfjO+jx9lYgkvwnbaZ2jT/tbEev7kP1H2fXZTD/adbHRkwwgpeFBi382d+X2HfvdDZtqHAPNa
30v9Y950OzVUAYBv1d7Evj9FuvHO6/nBPUnHVncpikDOjf3WPaAmw7Yg5OXIds8qS2R/HGr54u3a
886utklob194W7OcqTcN7ucJfZC/xrVCa+Obz/R+J/4IJqxK0IwoD/MQPHEmb+Q77QnkXmWM/N9u
hNfH275QZYKCyTNB9Uzry5JpxKC1ZR6yDW5Yqk/bTnvuJ92Tj4O/816U0IjOwSYeKVt7HwKjhRaU
m5hvkPDv12P2lf1Qhojpw8FXLwVOVLKeC4fGh76kwjci5lDmSkQWakPWe55yYR0RkBWhFdmhxRid
/vKC1zRXpCJ0UCUSNxWNCK2Q+IxywfQEMKJ8l9lXm/iZO/NmbkNBAZNEm4j9epUgNEXUpJm2kEUR
Ba09t6uUuXLk/aTGKg00XmwCQ7NK42Oea2cMcBnqqZ3bmX4unXJdOvUO3RD2vAepA0ZH+5yYIcAL
Bv0oOZUeWdEp0IEeos9fD6pjvcD8faIzxgva/Ix+I62SHbNqDN/2jGBVWr3+xNi0+ZpFzbhaEKH6
clqlIaNUysUsbP/0nB9oUEFfDwTElqFzG3QkKCHjcpNzfgqe6Zu0U5RLA6RSYeMdmXMBpkvsmDW5
8ffAnFzA2TncCyj1dHUDgIxNoDdO44De+eideewD67Sut+/pfnXBBOKtBtkLehDRkPf1bH6ltJHa
hZmahOpFwEBTa32vVmBs3/KW7l8SQK68PL76C5VQ9EZciSPuCMSBqS6L1EsLHLsaLey2AthbRNIW
xqdCO3ICCzE18OweyyWxBGfDeiOXuCm+VwdiJWCZ8v+RdmXLkSpL8oswA5L1NVlqU5VWtPQL1i2p
gUz2Hb5+HI3ZPVUUVsyZ+9J6aLMKcouMjHD32Bj7epedItrTlpbOWwHRh/a0xrNc8Kc/qGTQZFQZ
CYxZZX8sIwMaxb3x4m+YTbb1AQsLAfxiJQRbMzMLRolRSMiawgzCwG2/Cx7NDQN1Sv9Ymb6FM3Ix
nNmzI4YAq150nfHynu4g+ufyRyBHn4KjdjduGjtFJx2aIan5Ia0Znn54fnQIussBxQfVIyzjzNsg
lM9idTBe6rtir/3WoGNdOgp0rIdn/qmuQCGmzTc3piAKQ6EU2Fh0QLo0JjK/kLo2NF9I4aAdLDwU
imgBYPRrfSuXImdkn/+xNJvPoCYhdP6Z+WKGUPtTQ+A/7ypi8+ZZczroDK6EdJMLux4YdCyxiLh3
550tKlA86jFJzZf0jj1rz7I9/r9m7j8G5tX+OhukwZ8MaEdhCwT1U3AnQpZmZRcuvAFUBQ8N0Muh
/63N0/cApZh6qxXmi3IUfxd7+av8y55SR36SV96Ui+uDKAGAoalpEpJYlzuhSXwFamud+VJCi/mJ
fepQgHRRzOxCOv7WVyZv0TmdW5vlOGqutZHqNybScxNcDGSS7DF4hEzUQT+J3Cp/EUblhK698JcO
9bnZ2U3OGsHw0ScLm/C+vmfPypf03Yj09potOahzG7PL1cxyXYp4ayKgDVva/VZPxn35N3PrNR2v
pS2uThwZvEZB0JnDDqTIR3vKJPVfbA4l3IfO28kPg22pVnUnOfvoPvZuD2whUYQ2XwCVoccXWini
LX65RWKxTQWjhkFxr9NiE+JJqh4a3J8hqsKhE1LZTYABIFZyj04Qh+6P4N7+gqWH6sUXzOY2reug
H3J8QWmD+PRIdSd0yZ9qo+3eTrKd2OZH7LFN8a99CXAQU/FsUhXT0RTpctyDUSbSqKv+iy6Oro+m
AqW0H/8KdbcyvOsFBR4NcvxoFwb9X9RsLu2UWlFVTV4JL6KZ7xGHfhZjoG+TNGkd6JOIKwHC9GsX
HhKNGtEOW0GyC8oP0A67tDYQrkVizuWXWIAT5l2Z2pmvlo5MGmLdXjfl6kwgDa/BkRE89BFFz4tR
cgh4zDAS9UUYT1KxF/ODwXa5SXUwtnzhzfe/omhrsqMImEnwPPYPKpr5yh6iNEsnm/5LDH43W91/
zmNr9CRUsPH3u/ydZVvTeO5KSwQ3KDgMfUQb3/WhV1vZNUD+GqNl5cQJbd54TOvW0QoE5pBWzr2e
H0iwgtC5ukwxSlyhiCvR2BRHcpqFs8BSaco6SacXZRoavlNUQ2sXOtKILG8EJ45YsQ3lPHAKiLat
7Jwly+itBACugYT6FeJXUXui+kKpvWi9IG3knvsUHPN8V/WY5Eg1k41e8fRRNYe1Qv/S0k5MHiRm
kTxG+nR2b3RCWQQMWTHAb4CTgPyC71OR79XUA4k5Pyah20DSjFsaO47Bnhn3aBduQWNZ7CxR2oaC
NYZU/WMOh3F0q5IG2oPUAI2Z/5KDLTcc0ka0coXsNf4bFcek9sF13DTxRwB9CRWqGpZxkN/Tvao8
isboRoz6nVsad+gqtOLWr+P4nx0sTZnyibU0ZxJpSqQipEA6jonyA95PJbDHMbGbIg+2eVVDi6mN
ZZuXpN0VavVYx5poQ036OdCSxpYl37BUE828kvRvMo1QCaauhARNo6hMEkIL6IHTNtX73e2zdw0A
mbB2JpBpYO9iCPN4koRyp42BEXukMuKdKUvJSRa0XRij230EAHvbQ2WY+L1r5jhryMHnrpqwamX6
ruMLkHpVXZ8eg1Mmee7c2gxAeVaO/kvOkozWUvYIHYSDUnY0A7GgwEpyrX4I9ddIWvE+18kXmDbw
clcAg9XgXufn0tdIIZZi4CXZBg3pyLaT3FbcdLUdeV29BxxT9b+VVTbStPMvHSzMYszS1AjUgLb5
pTvQeEZEXqWBxxrTcEQB5aLOF31nyNpwU0VSguacVbUdQ1/Zy6HQuuCVoMXzmNsGCcFW64p6LZyc
guzZJ+Hda0LwAi0LkU2fHValrVNou1eBV3IFmTZWWZrIVQu0TNUtSTa4DSCFNq8LY2MGIrRHWZW6
dcTYzhjkNYTCdZIAXRNN7EncPTpi23nqL2BilDeA/3jSsxFaCT8Of8UKreYtEC8Z3lmK3XVOGjkE
TQUUp0K/rMbKlIKKyX2MBpZ3MnjS+TZhDlorMFTHvoZ2o7J9pjq6dFCJbZqvuhcoli6szeMUns7n
cRKj1cHeRA+O+Y5KVLUNsqTDjnr10ZIbvYy25C55bPRToUC5tX7Puu/hwMZNoo0rB+knQ3tlG69P
VKjwrzmPwgbSyW0w5oEnGyc4D98OngYB0Dga5vvGsOR2y5WHWnVFNEawy98x2px0r4oz9LbKDugL
4YC4Tx7Ul8SwO8j+CY6prWthX1/4WNqzj5wFakpTQI+hyAKvh1+5F6pNTxwCEU0og9Covpcc5ZC8
je8k2OqPArx+aUuWqK4s009haDZVU0/zKQ+FiQJ+4/IEEjAou0Y1Aq/q0JPzcShe08Lpg42fWZr/
XQt3bb4pmo90ZJQod+HwWYq2Jm104IJ6lUrpBjmG1unYXYHniJg7cWsrwmYcQE04xbHD/IeMW0rp
CHzbmGin7KiP5AsVUv/ZfKrZrqzAmkJyV/hWtMcQVP1JqXs/1h+6SfsAPc930TMf0MAz3dfqGobz
p//orcHPnvaKkLRKEimBpx0rzR0EEHr7pyg4mq3F9xF7KwqabhP+BkoTLm2Q2D/SB5ZtuWqP4V1Q
u5r6Jvf28KUFu0B4UoAMz/b6YDfw2GZ1r/kxJVCtwWZKew907WFij1hR96BDc0mh+i9f2emtF/Nd
kd4DZRjC3Q13mu4q4zHNDzFwpRFthV1gWDkKx9lrWtq57hT9odxE+mP+DpLK7Ztw4QZHoUkDQB8h
GnIr6jzi1as6EAUt8GruagW63tIi2DFqokNL5sZUjjZGbQ3HrAZdzQH9DdrI4HPtNcPShqNSrXzO
0rV08Tmz+yFOzSzoKj/whmOigB7rVtzuUEQPRZqFr/VgKYqjiNw25DXZiYXTeWF5diE2sdyPiSIE
HhpUJwm6xJTQ3690qmpuBZG+NKFgZq8Nd8FnTtE/nL0ErII+T5iABk2UsgxCrxZPAm4eNvbHMEBv
yRx4ipT2BA2jq4Gi6dpeQtDcGjiO4bAzjVUBl6t3FqJ0qPlMuY4pvzanJicslwulIaGHNlcdlVHF
OKmN3G+KFh3CO/R1u6v02HjJpO4hqMX6gKa7vZ0lQ0+1UJLfM60xrUGMuS0XUvaF/vFrUO9rGCG+
UEXGR8RrEO3E501nwEeCkBLa9XmNT7ZlxGxTLy1A2St9k1du2LROJexS1tph9sSE17i8M0uX64Ar
/7l9Zq7rLSh2E4JuMGBTAL6lzRy5hi71g5Zk3NM2HJAm6U13hyOcFVcs2d/J6hYZww9+r+7YWrZh
2v4z/wXNJRjHDUtQF5zFKi2wGHJlhrGnFafUdMvgoGvbjD/ovke0T6YfE7R1A91CPNWaUxmVnfri
ey6/9GDWhynaDZIMQNP3TgSyOvYtI4/2MJVSobaI+hUa0FQJVx6AV+mlabLOPnk6AmcPQEmJFQFx
F/dkLSFeDzfksq6qgOKJZScpWWop6Oqzu71EC7sZdT5EIipAAgRB7qVRIQXGNxLL2CsBibir1kRg
lpbh/Odn10gkdyVw6vh5aTjpw2v3pZN9fmoNay2x/1MTulxwZCHA1wEYCblv5JguB4JWFn5GQh57
QzzuA3ZUhr1U6ke/uSu8YlScLvvIh21rIbawBcV/uT2NCw8UvJ0n3paG7oSQ+pplXxJZUBo/9EOv
lOxSpqyjfADj023jY1oympQbcY3Mer1fLk3ODlc8GIIvtWbojWFucbmhMZFAwPoYR/VbQJLp9giv
Ez6AvMOvKJOoDloczQ5Un2Q9qtN65JGwQ3OZZqyomEGotdO5ddvSdVEfqTL4ViD7IIuPVOFsLrOi
CnpJZ8zL0sOgPQbtCHkccM3kb2R01N9t68SpU7gSo92dZtybtTseoWNDm4qm8oGvVXCv84b4HgKN
2MndS7pkzr5Hr3PGZCFmXi0cu0mGQbYS4Ul99F1hpHm6S+4NlCQHWj0Qz9Qeyn4b5Ejz9VRPV6bm
mpQ7fYqC9AHgoliM+XM8F/ukzKAp5ZXKV56/tOVjJTyQRLWG0Akiqvkg9TNP7W2CWrGy901EZ3wr
NzKVM+f2Mi1tv8lhAH+J2g8um8sDx7Oi7ySxA0yKEIRDZpNuSsLQWwSVmi3TC4h4Kpiff28UIkZT
z3GADYk5M6ryKpSSMOJeHBrGVmkrcdc1H1LdHoBCGvHEY+aKxYUMyI9+AlYeWqmTVsTlOIfCjyp/
wKyOyqcy7AZdomOC94ZS0eS5RzBeRY7UOMYaLHjpwKnQtwEFHw3BkWu9tCt3Tc7wCGeerrXjUYIS
CE/AdanLccV3XYdWSBhDqElCgkXG39kASdOJg26EHAmOkIokgvNauWSWnPOFiVns7MM3g+XPuBdW
EpUMTpsRcfsXAXThVUw/BjLp+lXQlu5pv1KaWtqm56ObxclaQEyEQwX3jFzVT3raCxaLJUCSch3P
XT0zIM+UJJt/v011vPDBXdKAeJxHYGMYSqNoVtyrBwbC7ItPCjuEoCDrc5zHZG2LXt+yWEFQdFD4
BU4IN/nlVvGzlodjhjGCriq5WWfItE77Yj9K45MQlQL0qHS0kEKsupUayCdmDFRdJWwiuxZKSCEY
Y+pwYOzdptK+dDYQSEAJ0SEZ5VVK+3Thz65plAiRtJGggohn1CzIqSGMkSejhOVIDg06/hig6lGD
nKoMrOY9qKliteGrujaTW5hbxRQRUTaRPEQ67XKCxEwdiDKo3DOTyg6GamsWz8JoJekLct2kdBu8
0HvjUIk2OL9isBYFTUf1yvx0fSLUgqjGXG2mFn05H+U89sSsjY5CZoBCbcTxA1NCj/uReJ+O2bhR
DT+xhrz7+Nd7EfkL1N2A0ERTyJ8Y/SysVEnA8z6vY6+JONi2B6LaXeEoKSRZft22dE0dxxY8NzXz
JEKfmj4nVexNcr/h7l2P3dp33pr3yIKAgBO7IGHuc27pEONP7hmnwza411ar0ZOZ2XQDZwxnRnAA
FZSnLle79RMy8ihOPKSnKzuTJShzcYhX//sL8MLMzEEXRhYnrOOJl4wMLOU9NJlC+QD1mH4t17nw
jgKG+Z8RzYNbuQhCsTFgijzLmzGj+pvxoQbUsAUd2udIgUVu31HUvp5XVlRemkpEPSByQ8BT/kmK
nG2ekAisLaM88aaGiki4/x686sjcb4a+YS6zDYBLOrt60A4Bch8H3B9rwdfC5QSw9D8fMH3g2Qeo
gxYBQ5gmXimmJh00M3YCPqTu7XEuZFMwwWdmZnFFoGRA7udZ4uW25j806M5Ic9kxUmhGuoK8rV7k
cq+l2xWrC3fThdWZM9SMqlQVE4PT77/Kz4SiNsVt5b23kAnelRbZW87w5/G20YW7AjbR5xcSbnjw
/WArziZUDOQAGgZ14gkcL0pIiP7BpZFu/KblVtRGwqbp5N5S0mwNUPoTKM2PJXYxsJAicJB46V4u
JSo4AQpFTezFULG7Z3WfoxNaHCiNJWq8gBKnWCOZ2DUDl62mZUr2MuXhXgORD+gwFmelepdnWZ1Z
0cCT1zBg7RcXzKr9asMeymW0DNA8K1DjHF1O20aAUodplCFYJQWEWM0cbAeLkbBnFkslLXUDdYTI
SFRWuWaFZqZ+9UocErfnmZIh32iqjhT34R/SR0FkNz0r+bGt4j61slTDdaGoddrZt9dm8ZxPCmG4
wnE7ouJ0OUVyhvZHRV7EHtIMtdDaRkWlANoJ/qNuWt2dimq2YUE+Og47C+Rf0F5vf4C8cFOR8w+Y
vdcBJkpZDE0Ub2DbRoUO8qaJNJrwfRVQQiwO2dZPSDz2LrpK5KibuGFF1YPQuPkGzbWE9/AVcx3X
T3WAecesJ88FGu8pK/O0+JnAQUNjVMUr4Eo2qgMrdsjZGENa7Dv6LW7ZnRAqULYt3aix287VStqi
46OuW0XQWKX6LvinBDDt1jLL2OoRufOd7zuoYWJTlHzX9rsSLYJTWuhUZC8rk7p0zNFzHbGHAign
nm2Xq9ogey6MvRR72bAttENTcMpDF8lDAqIzI99NFzk1Ev8tk2jL34eUcn8fyT0+jmqobhY7g7ya
0O5Hyz3jbWBPA7APiV0WAu3WKvJL7gEPLLzy8dif3nWX3yqEZdQNzIw9lPxbO2i03C6SwacmptxB
rVWjMTpTbMtSWJPOWnjvTDBCgFgmto75E1ycOaa4zPyCawpmSRODbdUTtGAiw3hSkyJfubmXAgRU
JXUUk3UDgmazeDnXi0AtxwjenkgKRKGbwWFm9ooa0F7kxVotZfFyQcQrA+6H/BCUa2ZziuAzaiDy
4okJOFCS6bKG1tDMql+0wUWxIHrjoz2Ea3fa5Czm/vbc7Ozq9I0w8lnRJF6hUa140NVjIx4MFwdU
4Ie83wzlZmWjL0ULUMBF2hkhPhDis/usV4tKCsMx8YYWCQrAjqhf/ZGBZK9oI7+hUmI8hAiVmCOg
Gw16zbqTkikQ/yYEoce/0rD3lZVPWvJnANNAK1YHrkb/KXOdbSqxkISoEQQETqGJHm8DcAxSrT7L
QqUeiWiGBykrAksUkshqoJm88vZcyh0QuCgTrzLUzSGkdbnyXPdDCIPz1BOqgmrsXR9Q+kP3QX1P
yCbt600cPJZG5UT1miOfpvpq8ZGaUdAYEP5xHgMrUgKIUQvLnUr74rESU9scgSBgDm8TqxQzq9Le
2voORH8aJK6qVXCNeCjmDjj4o4QqX+jGJkTHTn30asS26FuQ6Lu9XxaOoYLtMqVy8DRD9uFydoSh
VpmUSKlX++huSXZB1UIw42iugW+u8aIK4E14jkNyHwLsQJBcGiqKRjNyNEby4rvyWdhB498KAGd/
epKePksqrwk9LiUML+zNzkE3pm1dhrCX0WPoKn8nRsfT93h64HcafcvRZdOr2P/h9l448Rd2ZxdN
mkqVMTI59dpPPBK4ckjD36m+UbMcehrRRikN6qtHCHiJ/XMlHHx8Tm7H3OnBK2oOWe5k8QrMdOH8
XXzRtAXOzp+AHg4+3qSphwr6RCHI7VZMsOt7KoXfVb+qJLJoDzg2EeKVYHzOpYeGIY70Koe9oQe3
cotMLN1lm/C5x5oDdm+J1MqPE4XGaQvL2nbU/koOfrVGUPyBUcyO3xSb/Oc7ZrFu0oKPHJrYAQdo
lFCTElSLKbRese++m49NZd+lwLvmdO89d38eH9dys0t54gv7s2u8SltSSMU07xRYVwgUlnd40mRs
0+8z9D6mIV6Mkf0Y/Ll9opfKIOd257JE0dBAgiLCuBtrUCkY+HiBW7HvhOPGJrvbxib3cGOO5+wD
yPxHsRFijIZ+aCERy+oHf3jtg+9V1MxS/vJiWNPFd7aNE4Mr2UAwLHKfgHuDNA1ow+2h6vDupaVy
Yr864BeP/lq6e9lz/bOP5lUXNQgQVIQ40YO0zQo05rLEo/gqjnv+DdjOyG0BmiyZUzzL2koyZ9E5
n1me+TBsn66LR8yuSB41CTg75va9Ja8Gx4s+a8pzQwEWqIq51EbZaYKiBQB8qsJhAkSqbiKBCQEZ
+Z2QlVSfCj/cLX/Lb6KKl6LhmuyE5GWCCqJZrogFLN3XWOd/PmbmrtJGisNewjqz/Nii6RHeNYKF
1gXgyKMlmHpIbGEtaba8i/8xObsEpxcxlGcwz0S9k5hbT41u3gE6llZ1RhZC+4vBzXySLI8lM1Ps
JTe1wXlEd5R7a/S3tw/lUvEOGpZAhU/FO+DMZlPYiVPLl1xJvVcXTbHuQ7s6Rj2tE2rtJ7cDiZNt
t322oPO7VhxbQOjgmj8zPZtKU9DR2UOfnK7tNt8oyYFSmrqTYvku3aajZf2Nj9mfLncCl1eWfXvg
y5f+mfXZ9GpN1/G0xsDLz8rJIxqquFRfLPIq2nv0XSjdx44+Igtvr2mZLzsJFPABEkVq50rMPCJC
mEQdnjMx+YS0dk8yWytwyY2gwT8ZxmsF0cU6BmtqBy9VxpBXZSsH51qPBRGWDqIR4FEyqu9zrJyu
xN2QimXi9S1lxgZInLo6Bg6AXTi+1vCdcHdgtsg3o7IzN/wIleDCSjeKqxm79E76HhMHWbb6wKJt
usZSW/JkkCZA0gnuDBWH2bboWNDKHRcTz5RqUEgz5C+KIYVplkMGpF4TlV14xyroyoETrUCmDRLB
l3fFUEpKAflipIX7YTsmcUoBXHoEg31ze8PNQh2AkFBBUYBNVJEjRFF6fsWzolQaxsnRLGwUFETF
TlUafQ0vzOtXI+hZ2eZ/jYEEjvIBmpWiP8DloLII6O8mzcmx+Rs8JdsWxGly6l/5C3eVNVHFxYH9
xxZIf5e2urYZ1c5M0TUKKEq8l180lAdfgq/MNlbClWnlzyKI2ahQ4r+0JAQgRegdLBmA17du9dn/
zQsay+7tlZqn9a7szMIHoKU1mU92UFw6Rr+QOwO3JAdOzuIPw7b0qj/6rtOp5t22uzaRs2dPVYq+
MYIdcMSLj0WATJDvZLRrY1eEdwI7FNnbf2dvFjKEuONzP8YwcW/7JSCvrl5S/sCeyr3w8N+Zmr10
xMiMi55hPwrP/Imj6b2f0uxlAPbR+e8MzU6zL7SiFNTZz5iMV+nNF2iEBMoj9I2ltTLl7ILGNoFE
qYkuuqj4A+EwFzkLu5HHEwjl2NeGxbiIVFvuyPl9HBVUKL6ioFjbmNMOuDwAwFlD6xkZN+QpwDW4
PAC8YLkhtZl/VEMARcraKXz4Y0mnHeSykOYGgmXPy5YKqNVJ5UMTCPYgIIF0e45nHnMa98VXzI4H
5JiaAJrT/lGXvwe+ydJ7SPH9dyZmR0GQdd4KAPIdG0V2GYgs3b5D4eH/YWTSGcL6ASA19/wgcgyg
y7X+sULCq80f6uKuWRP/vD7TP5XzqS8D3s3Ad16umKIOghSPY3gywJJ6l+5z4ojsqzLv41SjVbmi
7jWd2Mv9cWlttj+GrBxRGpTCU0AC02qSFAytSllVELre+OhCPOUJ0DYeQ5qDe8MuBKpWj9ipHoGm
yp7BJQfmMovpUAw2y1+TMgB4ljvIYKHjUUcKGuo5jXh8z9rcYVrr+MOaysV0sC+HfvlNs6EXci7U
vAvYiSnmvkifSWfugvixhXDX7V0zf1xi+xsiwMSgFyFrClbGzMXEDaijSsfZyYhqUP7ecjQnQyH1
Pght81Gk4UlG4uTbXAuLfhSCZiOEYBOStTJUPgEdmY2QjFFVi1kTnxpn2AxW4lD9KbWZG2wCB3rN
ToXybm+VtNwghrORMdhoLrdr15O+jJVE6bw2OM3BxbfMXMCIpkOQumjjU4x3dPiA7FWEF5dGWpo2
eNz/kXhqpV9E3TADjR7QmRolQSHeVpUlC+81RPt/RYltNAdBcLqCquwtTp+T0J5aJQUINW1W3CMf
Ef8i5Y6D9Se+mfHaW/36rBhI9IKeSkTI5lz1pmAjH+Si1OJTEWdfhpQhMOqfb2+Va0d5aWK2YmGO
9GYd6/EpEHHdtbtes4dyBee5tB0vxjFbCkVvAw1yNfFJ3KifzWasURFz+nRLjqNjqugQR+XcGdaC
vrWhzRw0iJrqIA+wqgo2Fw/A1MmrlLppemYbHvlmkK7wVgEUZ+47xS4IVL+qshNYp26lP0jlswKV
2S7iaI1nx+rOZCXtKr4Jm5X30XWgCfd2Znm2cH7XN2RE6fqUGM+/SFY6BhLe2L54j93eIfME3HSQ
LizNVq+CIFyaB012QucyXbIDA/rJNEKh0NjUxwF6DCshxOLIIC8HJXLgmq5Y/TlJEmbWGUamfAg1
yq7ogyfnHwXAGpG8FiAt+GQFIdJ/jM08pQgUMIiPOQYH3UjG7knzW882Zbdah59m6WqnoFAL3UJ0
rwXfB/9/lu/TWTGWvMF6hV1hVdJOC/cI2nVUtQV2lPznHihfUOamQ7jiCZcXEBx+CBMD9SIbszSC
OSIJlQlFdvLHXQnBUrzqRVpmm7rydPGh9O96thJLz5PF055RCZLl6DGIxzvYvrPRVjzvjFDLT9Hv
0U0f/ghW96AQqjpo1WrLB6vZohxsr0XWPyWo2SRfmJ221tkki1VkNAPT89PQ/Fa+kTK3QtDChArs
lLsx22qd43/KbKMYx+5+4KYH1kDff+jg4WvBSpQ/R65dTcFs1us+qJVcI/lJ2IoWgdYUWBi7aNMf
TIfHFtqSRRZ6rtDQgQgX9AwHaHOJluFkb8oq1fk6wrtcjen/z6ZlHPJgEHOsBtuNbnHKRop23lYK
6oL4bh6LO7b9u00t4cFw1jIXC2EYdgBK70AGqVPC5NIytP1AsUjT/IRGg0jf43U6BBbvXSajD3Y+
VeNXvNWiQageIC2DeBkZrEuD3VAHIV7l+alS3yG5Y4ndkUF/gWmAg4LVt6atsuA+VAhWTLLOU/+o
OZit0EcBQG45PyVDeOJ+uhH8gmZ4G4OR9e/dMFr8AsmApBxyNHOK7whpFSkqo+L0CzQjm2+QnKFe
cC+vlNeWYrhzO/PIOdAIkMYMdlo3fqlfxvcCu4XdC05htwcFQRyCOZQgDdt3e+s3Wh8/h46xTdB/
o/kTPJu70r098IUgCN8DkIMC5STwveZnWksZnFdSnMqcWVnGrG6tuLpkAQ8fZLLhIgmwf5d7Rs7R
KkclKbq9Rol06AFcd5jerF1r8sINgMK5OYGhDLzm5qp90OFppbKoi1O+k62CEpdvRUdx1ENP7wJL
245O/JRbXgdlLS+21tqYLw/yH+szj5yZQpancgPrgAg6SZpLD3IYDStebyEvBYWBs0HOVktRu6SE
7Ehxkvfpi/AOdDgVRMrsjWQpd8akh5F9rKjhLI5sIhJNvQWAApwtX5lCz66CsMWJQ6mgTA4m71ec
yjwd/uPL1TMTU6h55kDVQC0MdB8qTuZW3rPPoaD+hwag6iRs5B+0P4Gd/Lm96xdv0HOTs/UaK0mJ
sgqjCnfqJ3nHhL4yu/yTHqLdABTcnj0Z6Pdo2ubLiuHpuT+/QyGMhplEkxSEKrMVjAIWVaGJ86+m
ANBXFpJFvi3WG3OTBkcJrwSDrfVXX4pQkHIGGhjqFECWzCUE1LQKDV6x4jSpM8qO+xCfSrpfbbMy
ffrV0CYMJMYHBqk4uwdjNLAWyNAVJwLNZr6NXajg4DXsQ6CKWAx4BfIFtjP9y1bR1tNb44blnwk4
20Blkg6QbIJl9b63y11P1af4oNyP1m/Tbg76yhpevXwAZIRENiB3UwSG/N9su+YZVJtSuExQzzKr
1MNmq6lD7JR4idm3t8uPQsfFyGa2Zhdu6EsmSwNenBLotbOv7+FX2Fq1LdSHwQScXLmvksDKH9FP
MIGsCUTOfuHv8Kfs960X7KrBjQN57apcG/9snbuyCaTCwDdp5L0PbAmy9dKzEH4UY2iJ0EvftXzD
dBuSPcKwGTtLl1burHnVF/3kzlcAybvLFQDLrAeXAF9Qd3/9re//TQYrLe5HAmj76Kr6aza+SoW5
4n2v9veUdUG9W0GeSUYENFt3kot11GpNczK6xMm1x1bayyAMxj30bYKv2wt/NcdTd9tJtgVOAr3O
5upDkU6aotC08lQk8XvOAzcFh7FqmtfbZiY3d7G9YGYi5wNAquMx+HPfnB2ctFc7NR5hphoCJyPP
kZpvuuzYDdnKplkaz7mhmb/lFaY2aWCoU+UXluWWkZiAGWcr07YwHtyPU3IMWB7kqGfPdl2pcjUp
I4wnP+V9SI3Q03M3M9eAcAtbARsBcQaCXKSP515cihTOlG4oT8OrElPFKh8KxWlM9/bqLEzahZXZ
4c+1rjUyZSxPupgChPkQOSNyxrdtXJ8lCA8g6IXiMZjYSIJNcdXZFqhZnBP0T6xOkiZADKMtCORA
pbIFPza3M6ZqFq98buUtLyxTDgraVwJ32ponK6NdmlNQ/1EvQT8ciMnM3IqYtGWXq6Q4iXpLYzS/
FqNPrqSWr0e2Apn42+O+9qwYNy4rFMFRhIfm/myrsJR1cmwE5WnMP8bgMytk2wxtIqPQZo13pMu2
Qv4QZ6HX52hz2NXBpk7sQTqF4laVWwu1CE1vQEqkcXtv9nqx9n1XgcLP9yE9CX4gikzzrcxL3qZi
ZxSnpjS3dZpa2mcI+iUhv6Q95DT4S67TkGwFcR/zyDXILu+PVahvIEU3KEeQBMP49faUKdfOQoWq
nywpgGKDzzvbKU0z8ro3dMS4Q/FWmJFVA7B428TCjtfRBWmqlRAo+MxL5GAOhFAYL+pTLo22HO37
QKNcW3ESCxsNMkGo3ysE3YCvDm/UVHox8qo+ZXwvjX8L07QZ9KTkcITKb7ySnV3wSBfGZmc4zgJQ
V7SyPqkl2KvNfZh/tvl3tAb+mn5m5sixJriWpj7HoPvPbkRUWPq2DLPmpNV/BMKpYZYgoshQVTzK
oqeiFHN7oa6fW3gMQN8emT1wACC6NDutpAtySH11zQnKGqRmqD8Eia1W73UNuSnzVO0AWo10Z/jM
XsQD32UvZuuZECJyjZN2qNaEc6/3DViDEA1BQwEiGaCZXDqxOIkHIVai5pSkD7X2bSR3TM9WTuSS
DaQXgc3+waXPRS1DJYuFhKTNqWQodgT3aYY8U/tv884YwpTvwCKiTIfU6eVA8lTUKtbkzWl0a7wP
Uhr8D2lfths3Eiz7RQS4VpGvxaU3iWq1ZC1+ISRZ5r7v/PobFC5muqt5mjhzMOMxPAKcrC0rKzMy
QrVn8ca15/L1frm0Mw/2zOtLuqTVagM7+ojsmWjr0SZKNx2gV9XKkb72GrMlnGk8WwFD+dlIZ5Yg
E6QWKBa1bquQwGyk4UHO8jVvvjAcpLLBWQNQIh5VPMtCXfr+JEta50LcIjaRambqSpp33s+XBwwM
JWcWeOdHSiMKwAPnAuLilCZ62na687iWL+cliZDBVtF0PHNYo/kI1xJ3rEJq5BV6mzs0HaT3/TPp
EcE3OwPYK7ADpcHj1BZvoJTYjbW3TyZ79CAnrjo1Uc1Wsf3noLB78AEANZeZSvmUh5BunRLHyEH5
dbrtARbWFV9KEaCi7w3hMOdx9LGV8DgpQSyvg5yoSbrQ7urx+7YRnhnp/8/Hv1a4W7qAblxVjHXn
ptN9C4Vq1UzQkDKpH8FRhUSr9uD3WcmM/DiI2UvxlwRONNm+nGxvf8fCYIFPx7mfC95oy+Y+o8uJ
V+hZPbqRTEAg1jJtZaA8FHIeKCzApyKiFAFE4xa+y5ReLNJuREIigwd9i0/Rc/sy3DVH0PxsiJUw
/xgeQVsSTHa9k9mfNf2hBfcGCQcEs+i5hwYR796gCdbHAnS3XFBYMpIGppQfkrqxbk/k9XWIYRK8
OkA9g6uXZ6QkSZ7m0+CNrpQNWxKhZtGjtzx7ldcSctfFCkwoSGDAIQCEKfKO85Ke+Z2+yYjY1NXk
juZkDTvlUDwB3rgbzN7K7PEwsvDom3+jzVoH9tI8ntudf35mN0zDNhOFcnLfrOPKI2ohVr8c0zy7
Z3+3KkeNHFX4uw2mbj67Q8MSppmPsbMmbLoQHV9a4t66Y0UFtATD0mh+phB4yO/1nQpQ7rSp32rr
o96OG8EhLrLSUI+qLM9e05pZOBAIy0F3iWoDiGPgYC7HOukTzco+l91h7GMzm6kvhVdQiDL1Gxqz
aWuieGlSDwJkp1x+qWonr6DakPUPIbpDKJKUBZm2XX43jbasr4QC19cNMFgi3AGqE3hm/qzT2TpU
QO8S2ZdUdxKSycwnSbUmmQTbZCiguKGmxBGICKLHSCGb2+dn2TJiZIqHO5o9uXWheo4MLZKXbgWM
SQ/sRaanaA7a+Lu8fgv1NS7da78HgMss6gKsD2J/3iuB6ikSpihS3bAi95pQOI0QrkQ8C5HkTAaL
dBoCcmS3FW5I0khT1BQN1W0CuziCXIQ2u0ln+ib9Ttz0rgB98dxX299VqaWoTgPqU+kooRlGMrvV
TOK1f7r8GG7XRR6a+2NPV93xUSxN9P6i3RRtdH5ohsOuhqCok5bP08sApFODlgej3d1e3+vENNjI
AKtCFUqkIoRoObeV62U/grJDBbOsAMCnqUiP4cGj2a8ChNuk3SfBvdzuY32vSYxOuqknTqR9Ru1p
TQn3ulL18yW4emWoAOpXxLOCVtKSTJHmooE8sRR0pDWn2H8QzPCohQ+pZrfCJi3vy4O8D/boqHkk
D9U+OU3fkG2Umfwq0S2gV8ZWAeMnzsjKRXIdj/00rKIIDop+BVqRl+4hrmo5B8uX5o7NVwsZ7cZ4
TJW/f9Xup8s6L15X1mXpJCBP8o897n4WVDgjksLe0G3ovr9zjb3Hfn24T39WBvajHnsZaWJkRMOQ
cEWiTMDFGn6a9HIWx5qrPPQJA6FAcxwmxz+FdqzNffLJBtrH/XACvg/aHf6hfDEkR77v3qfftLtH
64tqyyBYo48a2WbCYBb+BO41YROq1YobvL7qLr+Ui4mbuGo6SlINIJkODcs9myYwsx9XZn4e79V8
oPaEAgbcBMRKLldaDqTBp3Wvud5oxhWauVS8Ik6hjDbZoGKz8rjaMAMCxmsREd8GjpgM40OMq4MR
SkWFnbNsaHU+pkKnuWH5Bc4Ez8okK4MObMqUcduEDyNA4a14msKVIS/O65ldzgdooye1Wt1o8Hwv
VficYcWL/7R2Mz8MhjcHnVz4XjW9MMb5pLlt2LgTjbed3mwUbVh5/c3O+2rxzsxwmxnFwoBA9VBz
tUTbaH1CTDoWXxWSsonRpXaYtMVKkLRwQ84XFXLmWDsQpnDxl5SWXgKMkOYmxXtcHcIGPLvaqcK9
0gvhFsQj9u39uTRCKNbKyCMiHyJpXEyWk5gqk080tx/QOOK/anK/ibynLAepdJWuDG7JC82AW6Tg
EDxDNOryLKRhNYRoZIHGDDLgEE02qJ1nGV1xQQvRH0Cts4wAbiCIPPBSgkEraG0GSnmXJCEiDOg3
xac0eVFBECKqNsFGGWxDZIPdd3ZGJxSc4swpjV0DacvQMZR3cK+wRoRgQwoF35UttRgwEDTIz+i1
uZuGmwStDadWBvGEC+aTPbjrmZeizQ/riwaNgECHO8DD0BNMzwPx9/SRoAG0rTdgAFSUZ9/YFtqr
oc6c3RHrWshPrqXGFk7vTLpJQfAGcDS+8XKNogp0owB+ElcHBrk6RfIuCVeSEYsmNFQekO2bUcjc
Hu+zISUC0keuOj30IJECYhDKZbf39cJWg4LDvza4WTb8uhLCRiVuMfVfg9R8CfmaDP01nAEOloCl
AfUacOiAHuZyqqpxapQeyjeuNFZMU0y5Zn1Vbz2rLdiHZwFE3mqn8NgLujWKv8Boc3uIi0f3zDw3
xEFFahOOAWH8kJasCcbehmpLadV+iHZOjQBFYoyKfdvowrxCnAOpE+RMcZvxTINi0dCejrjePbmu
N0gFRpY6Golz2wqdv513vFCGQcSC9zao+zjHSwu0rsS9gqj6GW8h21bZyTDvTj5zfhvM+dqE7F40
d/gjdQXLtO27/av9zT7uPn49tQdzZH8Ctt8+2Zu79+32cbt9e/77+PSSM+tg+e7bYe+Zh8c1cNnS
cpx/MndwCr3vmnrEuW6mxhxAozkeelo6nfQgAdhye36uMSfYeufGuLvdS/2p1kdVdRU0IxTVHtBQ
mf5SM0f6FEoHVOxgINnrd1Fx8PQ1pMTC8b2wPW+Rs+cjamBKHWVYGyV5V5Hm7SurXYuP+QbPn+Dl
fIDc2fI9sSiagaru4S1ng4N2ASYiE5IzeZPsoOfFZBs8EmCko+bRZzJ0Ue6QSKCWZq0lE5ZCdVD2
YNPPNQOFP+UxuNeVJMaN7I+/82HbzRGNz5rpIawPIoRIQAR8e3GXjhiqRzKKeiBTQQvk5fyWjV4K
YFEnbumJTEOzWbDSav/zCuNPF9LZ8F1Qe8HriJtcYC8yAN4S4jq7nWDunif2TSyVfVGbmt+e9X0M
zdIizJ4bqJ+2dJe8vcxS5uPpz1rL4NI5P/8Szofp46DKUzePVTuMrqeAVDD8DciItTKlS3v23M58
eM/2bE38YMwoRpyycZ+ytzeDfT581mDKqO7ePp3nnW59pyDL8CzDPH71bxD6glQuUvGgIHA+IPZq
xs7jIbfbw0traitft/hxaMCb+ZVFNLtykzCVgZ5BW4a4naewdtx3yjZPu5VdtTjTZ0a4GRC0pgKx
Q03cAb5CBxZV0lkbMpp/rEz1gueGdsk/g+FetjVFXr1pMJjWB3ddS2u01JTxuBJJLk8ZnVuYwOOD
dNbleoqVnhlTNxBX0WQ8qe66cSspa+mUpVgcSmGoySCahBIH59H7NO/8IMuIO+oAl76ge6P4RUG2
KSKNk3/enrbF5TmzxTl0WfQ0tYpS4vrGYfoSI6soK1Oq154XS84MLek/xXnc3jz7hdS1fUUgqO4W
BesjZVfXIqi8S2sYHhF2Dii7Gsbp9sgW7kWsExIBuMYNIDW43a0X0LUpEoW4hgY2WF0KSrsJpc1U
QOkF+TSznMIViwsOFA3xs0D7zAsG5PXl5jBGlaa+AKeiVNKrFCEX1tXPtwe1sFwXJrh8Cg1zORNb
+BMpVpkCALSKBNPkpOkale/CRgdJNsJkDAi/ePhxMoV+E0swVJZ/gKEJypCNw0rX5ZqN+ednznFq
ROrTCjaaGEqmDy3dSsMKcHxxvpD2VaFuhEXlcdoGGbukGbG9hwSiFt00gmsTyRBVqBMWo+Hl9uos
bTm0xeEZAx42EY+sywHJfpbm9dQTV5DzwO6CXGHSBBZwiEyjySwNg02bBysH+Ee5grtULx5OXEqi
LbyglVI8nAYnZfeUUfYSbV4qq7dnLqaQleYDyJiovTkdj+9H3TqxETrsdxATtkzourDtX2g4sP8w
EWePOW4iUgHwyySBmyyN5rkJZzJPvc2sEiUrdSaA1Ap1xeIPt/TVNJw9vLh7plHEqkUmHy0V+3H/
Utt4U5sNZgSvafwTs+rtoJvt/k1hlYPQ7vk7N4V5umJMGJoXchCX7U7YFDuChqCZxxmimqYXMHDE
Qg083kUvBDfza2fWDhPZVrMe/8ukEQUJEdBPAIzC79WuVsdhzClewJqvOrKfkI2f5m/FSHZyK6cP
BD1TKxHA0vFAznRm7wD+D2JplxsW0Wcs9TShrkahJ7JDXJ9HkSlDr+v2flg66cgrQaJn7uunfEEk
Hduxr6SQ4nJGC4OYgbkl6VB972u9X9kIS2fwX1Moll4OKcm0qtQ0AY/8unqK1O5FHeRXGkoNI/6o
mUE7dM7twf3kdfith/K2NCO8fnKelyb9RIfNMKXuW2PNQGqcQKRzrMSM8HpAt5eZgEVaYJ3TWLrd
m2+yLTGkpLcoBtz+ksVppigHoTcSfcZ8Y1MGUt0hUSvqGsJeII+i+G3gRr9tY3F+AUuB8jpoPgG2
vRysQGNthKwfmJsD0IGjBnaswWbcahpyyspxija3zS0OSZ+BHQokBJFxvTQHcMEkh15DXTWNmIZ+
tFz/aKZft43Ii+cAFRuouyuAUfLMpXQMVAGcbtStvJEF/aFv0OC5lca/Q3MUE3DsOoaO5kjxWBJk
6NRN2YLs7ZBNEGLZhsJp6GKGOgcI0aGi5PX3flAwL7Hq9iiuQY+vuxLAmQyILkK2WSbsisulH5qq
rpqRul6QAiquOEFz6PF88XdyY2mSSdCeYday8R/WAVy5KCfMGECNzx5WvaKDtUOhrtRDa5bS5lEQ
snTjIZG3Utn8qUzwx+nc1LwDz8KCCoIgtRDBFGjtwcA8OBqK5aOZMzzC0aIEFNkp2w3WTDdYsgdc
biAQNv27zp7Qu5iwo7/59m12F2IWWGCYwf7xsTWN/xC7UMA+gOgE9ghqwpcfiQR6piVgEHHDiTzj
an8mFS1Nb5DXBKh5Jcs5I4Gs6AwYwiMNRQf50lIwJUUypgZ8NG6qZBezzpKc0a7ZA8pYW8l6CNl3
x74SdpfvCqYzkESg6ivZ8HUMA799Un6i5qvFOfsa/jyWWREUPr4mISOD3KHxNuZ/hH6jNRsvO5DU
jYLaVAgyUQb6cz4FCfD7HPrSuzG31V42u2lwQLLEpBKwbOFgKDvglq2CHCBWoUQQvMYjMTabJmYK
aD+CfTqrVccPdevUAqRU8KYzic5ENySoYEHkoicQtvB3WgHa6DWO6KV4/nzm55+fbUQB9PHDNFB4
hQ7NhiF4hdaAAkt+B6Vi1KvnlwqyjpcW6jgucMZ9SJQOx2aSWRI+6wqY19uVK+onWXS1bBCJQ7pY
hovTuDOFooUfBhmWrcK5ydkbOJksKBmCs1NhuJVAiwHuToeY2Ewn7863v7909vWlMsJKHKzGNsWv
OfwZmW6D2w3va2ZF5loBZeHdS4FawdWF8iHEzbj3U1fKDVWCSHcV/0McP7KZv9z/KLMPQ4OQh57a
t/fyNRnHfLLO7HFXWVQOpQLNK8y+/in6957ilMmW1L1LA9zaRcnE0kx7piaWcQij3jQGx8t2ED9j
ZHxs5Bg8NIOZSLYyKtiAB7w4TQ+5wPSpLq1Eeh8l0A76kNBiRXlKuhe9e4IKizbF2xiKkrfHsnSD
zWUn4GrQ4Y5qL+eP9DbphLxrdJCoAAdXyU6bTk8qXiFN8hQpD7J3L/u2H3016V9NeYby0fg1gb1H
wy0VvYvhaEKxR1JqVskarjLQ8ct/mvdZ92ll0hfvr3mB524TgFd4zOnQ9rlfaqnuJjt9ePeghxSg
KrZTt118mFR3WCkKL2WswX/+rz3efdKYGEEJe13TmFOevmrGqzhrpz9oYKk1HgsdVwpYHKbQJvEj
1Ng9bY0xhadM/HHh59/AO80AjApz24Q7eA9iYHrZE5WBpAPrpwT55Q3aVGT1EaGWqVBnSs2gH2wq
fohhdaqCbRF4TFptL573Nu8QUGAGhxOqNUBMz57pzLc1YiBWYYy932OjukqJBEz+VRQmIfvE35Zr
Gn4LGLwZEIBaL54ZdE42Xtor6yITcr/Q3VRD/6atHTWA5Fx/eC/NBhKVE4hK8t3KmZiX9nqM/9jk
i/VIchce8XNMO6Da4BpyAnPYCjZYhthRZ68QPWHgbbOgROyiY9xKVyqu1wwz8C9nY+bTASMp66Ce
7UNxqqnJoSugjZp2JvrtSL0Jxtps6gcI2KXZQZWtOl/rYJ2d+q3xc1u/Hfyo0XrYL41irwhvumJS
cScqaPQMghUHtLifEKKDCxLlOST3L9cXCk/aqHsVjjUkjkFzBaVcK0HoHNGDQI4ylPPA/X97fZdd
yZlN7n5OlEKpFCCMXUWx1U1PU5NiclGxBkSDkea1+CV5f2/bnN3o1ZSi7KqjSAL6CB7bomtRqQh6
r7uhJlpN9iYCNpTHz7eNLK4bUqUQ6hHxZpa5cY1VK6l5BZb+KErNUN56EKKknt2otSn4K402P0/8
qxHhjACnjQQZnueXC0eEDsD6Go4AbepWtIt2oomWSTYxn4GZGKWJZwMBQwC6KhTBJktgnyhCbcnd
Mb/rrfcZzOWxdHf3q2d/EjNDzAkWFxQxZOfXn9uzsrjD8OhEhgQTc/WwDwQi11kPR64Fmat72MFj
fIC+G55LTjwOv+OqZH72dtvoUkiCiucsqTYjvPm4SZTyFuVoGNVrhWVQtOvu0k1rgCMuR/Ak/bpt
bXF3nVnj1qJsqjgqNWxoApdYyJ+q/GfEs/K2kaVQASgpPCvAxga48o/bOnP9o5HGmSwEcP3CSwot
0YR8dvWu7Z99/y1ptknDWiAQxRC30X2Uuam0HTQKlpIcoJXPyLgfZ0aDFnxZY2FXSvHa+M2mCjeF
vin67e1vXTziM54PPGMSEmO8RKovTU1ZCJ3uSr4daHaeb9JTW0GxGGED4MzSCfoCt00urfi5Re5i
pKnqR1Ewn/AQ72t/Et79DKT+XoO+rK8q7t963M7/N5NccN56eRslI0yOcWxPKmLx5nlIHnJ0FvtJ
b6uCtnLo18bI7bMUw5vqbpgN7r19Wod3sfen9E80JFYWdiuLuHRwUfvBEwdV7JkA89LDaK2s1BWy
Lm5KkLCoDpK+7QVGgDwE6a3+1gorK7iYj0PX9Mx8Njfa/YSEZxu8r/oMdXxgy2SANfT9gJeOvy2O
igO2P/ZbtSFRsp+z4xJ7hhaY2bHn2pwonqt2lqws7bxbOO8K8WLwOiAkR2cSL/0h+d0I0XDkdLGR
bep/ykW9bajOcoTYtzfRwqVxYYlb00QoEvBjwFLi/W7Eis3vF0lvIXuBjJawsqSLw1Kh1oqOO9yD
/AxDE9wvoy6gLsogCCYiR5V9VpPclMS1fO4P5OZqCn/aKoCEQHFtdppnqxkX3eSXZUhnHEQY7QDe
n+iO5F+T1Qnv8WDHQQGa91Zgzeco3YX1aIK7AcCMdqcMzyPZyPFabWzJK+notyUE+R+8YHiUUBkb
VSakSPimfYryG7SwT6puB+R3IaQ7mh8VP39RlNf/sMBnRrloLkY9gED9mbpdDKLa4RtoQ6vJv1v0
dqCStrKb5jN5Nem4G1D6w+WHbO/lpIuCQrKwhTExhJ5YkgD1JyTlGk/H4jY6s8I7vilMxG4qkEST
9mOKmhAqOB061/uYheNa6X7pCQIuF5QfwI0F6ko+ldwrIPDDLYbU1VsjWp8TlN48EOVEd/rJf0lW
sC6LQ8PU4Yzg8QkO88sJnKQySrKoRio+etcbOHH1s65fZWENXrG0UATBCSAcc//yVaxIw0Tp0pG6
g/4cTq7erERdS25lRsX+hIY6VLkvx1HRzmvQ0UBd8CczrXyHeCAzspdS9VmvrUA4ZhfFbzr0xszT
hfaZqzb2UumjKEJrGro47UmuWC4/JRPqJo81Us5rnnkpJQYQ4z/WCFcoQg0jkYF5pm5W6zslvxdz
sEFF75Wwk7IPCCRCX73S4NmC5BAlgVVUEnh5pv2QVLYhU2iSvA51b4r1Tg9e6ABRS+PB6x+D3O48
UwBD/YDEdHiIy70k7ubW3anegytiB35yvcPBPaGtF4weLBPQ7ZHdgXi6HZmQnijkzeU1je2FK/hi
rFyeEXTNXgjCCurWcnDqm41OIPeRT+h+OqBNp9810lqZaGlf6jhpM6sIgAR8Ga43kkqJUel0UzoL
UYr3ulDsbjvEpSOm417FSwwPbZGvRBle246glqQulCxV1iWyYVIFzftiiuRK4ft05dJT5jfs1f6E
pChqpehg03lcDhWDOG0bj7r3bxqzgLoAKPBlzsq//b7/jKzPHAnVN/zXZygjm3MuXsU/G5KY3a/b
Q19o00SPC/qc8C5BsRhc3JfHMgCVtNLL+BR1sJWWpdRKySEOtqTdiRNkHmOzd5sa7Nx7EbCrKUAI
71RAjECvYo1yY8lDwMfhKYHUMsQguHMUq8oU9COeSH49MjK8q94JNCQs7o9VtMae+zMufgkMuAd0
+iC+M/iyS2zQMcfWQpoBVQPkDsttEGwmuh0xuGgI0PCIyzC2YlT8OzZM+J8yJNeftf55ZQHmqOPW
h3ALYOih4kt6qbtCuSVNuBVKm2Dg4wnCJKGxQb4ji/56ilnhffUN1pNxraS+lF3CXfbvVHCXZykN
Q6KMmIog+Z1Tp67bXReC2E5zqMa6/nFuUpm+iyRmab4b1rD0SyuB2hdK3igGicDlzi7nLCxrVcHv
/LLWXc94w/PQTz2rQ6uhnlX32piauhozIzqkjRkcFSMzC287Thb6Zyxp7VMWXI0BjgEIH8IToL+B
Sz11vpSGRS/hPTuBiiTbJ2t6D0uRAyzgbwYZggEGYG6xA1/JC1Jrutvom5ZaxlZoHiXtfuaTKR8L
orKyPoRrDRsLO+zCKLe+fRvWpZepumtkz5rxORe6GsVZ2cYLLs2Yc0wgsjJmYp95bs9WEdn+rtBz
AYdXjCCvQtqJgaFaZkIhBpsMvs6E6HDkTMC4MiVu0LxspPQgRq3+SKhAmFQY/yFrCc8GICdWlIIE
g3vI1HKZpVKD5WyEe6nceEdBOyRIjaen22NfiDaQXwNSD+pNwHPyZFR1U0ZqGWN+YyRbRDwi5PjQ
1luUAnyEhsGax1haznNz3LBGKR+9ulKQSQrvG/mjCO818HH/34bEnUlDiIt2GjGkqEVWPWd64UiV
wuTSpnfRfwje0WGOZZKUmWhJ5LaOLjdJ3Kq54aboJ46lZ6VFhVB4a+W1DbHUUHhhaZ7as02qgt8q
j7MM9Dhy8ZqgtWVMWFapm9pzaF8fcqgElx91i3eh1axhcRf9HKSHKOpqSAuhc+jSuJQrtdGGpeHK
G3XaxPExgXqA15qK/BBLBkp7O609Nca+UJ4FUPpGvxR0WrcrocfsYLjb5idNgHywLM6a4pcfoY6q
EtZabbgdmvobMHpMGurklW/W+kpqaOE2B9IAGEYNITgofTlLWS6HTTQJBvpsMkvz78YUGr7RTgof
9f7l9m5dOhH/mrqiI8wghTAYnQ/FanFfe2AoQM84kAG3jSxESnBsMiIFNGyiOZxH1eVeGI1ChM0T
Jk+lZmXQB2vfpBqvi/De73cJoAjhrk9/U4iMe6VtgBix3QAA1whbuoIZuV5F5EtmCVj8hpuEz5ok
QNo1HcGJSQrxPZfKN6BcIEdDeydR6rUX/EKSAi3eaABG5hRc12idutwzYimhD62XsJKSZoJeqqjm
QElDvK+HhTkmjsjUNcHp6yWFTXSQ4DkK+Wf5B6R5dlL7GDn0oYk8t0GY6TdOKwdmv4IPWh7YmRHu
vq8beRRDPfDcOvkbRSfDyTIGxkyyq6YvQRGtbFp7ZF9fFRBTgKwNqCNQDND5qUQn/Sh6KE24gYLG
RO89D4lb+eqmC/4k2R2AKbf37NIszqsG/ifgCa84WDq1CMD6EBmuiEbNcdqXO7GM1oqTc1h+6VIw
pjMjnFOtFdAgVNBudVWttSXlLodMAzXQ0SRvsuhxMF6J92cUipUzvxBKwSzuCwL9PuQr+eJDhvu4
jiecgT5zcznae1B1gygGq3btjBOiTh90m8oPrdXOzIW2yUvT3IVlpHlj6EJluBXKg0P863GQGWob
FiShvGiTWfofowFzQOfQ3Ba059tr+j8MHDlpFNwxbt4PURUqAEkwz7eUtSzrvyNAmu4VGYKNuM0m
ZE5Nxfd/1ZO6spsWmBGQ8pKACVVBDYibmkvhEK1oqjDD5QH9mNMzGIoAdv6iJoHsjWAOqPRB5c72
2e+J4Y/Ih2+qkzUeDAtgK3PcArnt3J6KpdN0/j3c+Y3KVOn8+XvIL60H/6dvysSGbDwwJ+/qKiHO
PDp+n6tgyQZJPYAOCHQv3aAfAn9G9AaHSYfQQghkS6htSvGt9wynqgJTrxxPhbOSdLOCYvAwQlfy
ng4Tnk1abY6hJbZ/xMqhCRJR4LusN3SNt2Ded9dfCE5ktJtClUKcr40zp6lLSuyTYDLcjJBjIAQ+
qyr/dHvOr6917AEF3hdk/cAG84r1uZQ0dT/iMjDALV2XAgZ6qvOOlXgzrjIdLy4wsgFzwQdNfpQL
mdDxn+uQoMFBqxUzlnZ4EvpA1Op6zmo5YxHalBXhASKZoTAwQR5MnWzyYkInUGzXOmWq/uyPa22y
C5cvmqkUyGLOPY7AsV7OsppUgUpDD9chcG7awUOWToL0Rd2sHLc1O9y128pVPZUiAiihVe/rMNui
+22v4u0WrXSzrxmaV+Fs24RVAP7ZCoYgAa4ZUJ7dBIG5hmFZ3Jtns8aFg6GUp4VR464lXfyhBzGw
MxBoub03Fy/0s6XRuAySiicLWPIxkskzPcDs1I2PffPri0aW3x5H6ty2t8DTgMOgowsBvyEk5HE5
Go3ERBpTz42Z8CQC+Rg8D9YMengGB3rDVEY3BBRhd3TvdmCquW196SSCsm5mOVBBj/JD03C2bIk6
qDP+zXOpFrAMsR+aIZXsVawBVu5Wup+WAolzW5ynRVu4JHRphnCs31D1d5k+ltqKiaWzPhPgUcR7
yAHyyPmw9hIPZRXPDQaA2iwjklg7HDxlJyl7srZy827jPSW6VWAJZRwRfSSXW56UGSgiphpwrVS8
Q3BionXFEgLhmyCrXunyndx/Vf3Ki2jFKM/Y2IRNWJCx8Nx2zABbRo7VOFQiXn6gx24mKFiPFCBz
OVgLOhftQvkQyWbwmaMh6HKwHo5EHleVB2COum+KWVp6Gk1Psuq9tva+XNwoZ7a4S7JVsyKNREys
n/0t4mdd/VMK/yXgRLH4n/FwDjj1al9QI4xHI8D17uVdZUN8aRh/R/E92CdzX1t7+i1d/ecWOVes
KA14QWVYJN7w0DX3KvLRou6jNHPv56cCuVpw7BLpbuhTp5KD7e2DvpCgxasThPcyiMBn7Aq3W/OU
FNOYwryOshaTCDSiPwvpQ/EfjeJJSrdGozBRYUm8j0fFyv7DjX9m/cfpnvmZaZohJUXjAeUjsRLg
HW2gW9pbKUSAycqdt3RLgG4f/4KDAXEWt1WjSs1iycezD3UySBgEm9szuXgS0No9a7gQMOpx98MI
R6C1GtxYiGjOpE1tDaFGzbzzNl1nD29NbkLnacXoQuIHyzf/1ejxwJTwAUPdl4ZepBJ2T9iYOchE
UdMQtsNkJVCNUsu3RneKwAz93yFay5woN8vytZVWNUMX5/bsM7hNLKJgHZMenxG3CkScWEueJii7
26OjbQYLVHcegCzg+isxK8LKHlpy7hRyHUhWqPocyV26oFoP/SEP4dzHaNvE7xC3AnaXFVBWryUz
h+777XVePDE/MkR0joWR87u0FwUU9PIiFho4EHMg6a9O3ZWGqXrEzLO7pglNETS9lRjbBWocIpg1
2/9wnc292zL6L8G6zEOGs2KMRGGCs0fXpClFjlFs0JvilZYs3+nFys2y5HXPjXFxsi53ba9Js7Hp
19zCVd1DJ2xtTmXMGX9nnhuZf37mB/RkGv1UgGtHuOFVlRXLvxMFbNzSa+ilptT72xS0S6ztJ6fI
rGxI1s7RvGj8B2DzYD5FKJCAfPPyA7xWqZMgpZ4bIXeZqCbQPBaaIACBQsItPTSd0yafenGfhdAx
Ch0qvNzeVUve48w+f3+DTBStkgnxoIZpJzUem0NyKs1RdAqtexLx+A/XmjEWeg5m9BkwlthD4GHi
A8xRjCKhkw2cm55s0tjV5K+peq28g5gnG0/t4bqoBb09qfks/cgGN+c9MVYz1/P24SceMS5CBzAu
IAPAXbhyIzYFSK8FuE10WIxPQbvTS7COgXXQb8AtOXSMog2+VCI3z6Wn27O+0PMw1wTA8wK1RfDX
EO5OkPW+rOHTBTe6m+UWBwdk2ki3YAEgiOHGG30X2kJqy72TmeV27d2y9KbQEWoggQ2YP9693NkK
2r6uYlkV5m1PktgKQidVT50dPxjooLM9+bgy3oV8GgyCXRbtgAaU9zhfOXg0TeJEFtyaimZTCjbw
Mu0ISfqa6d6GFn9FozeV1dO1sMgXZrlXoJRKaoHVE9w8eRqko9yC1ZjqgFkykDc44LFE3FpbVbBG
Hb88wUDBoeYvgV6DT2ZLQRgoU9HizgelrhQyNEqlk93oQGWz5tCqoF1do/GbNyy3oaEhBNUVYJ1Q
9+afTiGO2qBXMDkKIC+HOFYAYQ9fO4BUYXd7NRcuPh0xG3gcwCZPQNd+6bOavO1JJODS7XJ9pyNL
oYeHNNW3OglNSXmloBK9bXDxuMyML6DcABBf4aueRTTU5ajKcNMCyiAoLIFVDY0/A9mFeoo+skcI
rptQa7ClHPRuFBzOAMmpyOAgqrYi+S3zn2T/l7IWASzU3qChArALdJUwGVcdioGvhbKSRYLbJZCq
Emwtw6+7SIHjwptPylg9thu/3shpb5f5/x5bcmmdWwdN8v22bgPBpd6UsroGVklzScHKTgP/1xqu
c3HVQSGhol4ChAlf5g+TSoZyTAFr0AINImzrtN2OSogwA8j/pIAwkrSah1+I79AaBuYAVBbmhBn3
9MqaVmixngIa9yChJ8utlT0YjZN7D5lXMLQfgMsWebMAFKr5QS4fsvSQDytX5OLAycyOSdBYAUmr
y+2uxH3SCmEmuAPZ6GXj0DK0KErGOM2V8gdqXSu7fSHwARMHdC3Bxfn/SPuS5cZ1bdkvYgTBnlM2
kiybksvlalwTRDUugCTY9/z6l/R5ca8EMcSocwd7sivCSwCBhdXkyoRKjyGFBI0FAvARFR+IN1tq
4JZo4MQKyYPeLrZ4QVb9FMHmQq0c9xhlpuu1taNKWcoa2EKtwsdZPihcHR96YLkCRxQRczG0n4rC
PA4Fn3wOjN7Gald3F70OpC5AGqBBdv0LlImLqeOqcqI4ua5A1YCjZfXYgQglad+4+LbhStZeIlgj
kBrCeCvantf2ZneYRprhazbZI03SoPlrWL7ZmmdIPthm6iH9Vre6jcvrJrvmS5vSF03BitTpBDaz
2rPm0ivDDvgr8Yv69xe3tpfQil4YpdEwNuS1DXXft4rpKqfaom95VexKASZIMPqIH5gEMVq20bJd
s4dmOCAiyD3x2EmpZ5ESrctSfLvO9pM23ivnZk86zVer1zE73F/bmie4tCWdkzSOVVos52QYZy/u
AN/fcqdrD+ilBemeV3lr5205KaevvNVCy29iJVSAPL2/jpWAG0MXyJshyoPgSxbhs2qrJZmL0Muq
rGh0Dmx8dehDWYGAnlR4QEL+6b7B1WUBhrYQwKPB9oHbvEhxTKNImgW0cMpnaFIprt9SKMHo6l7d
0v9Zc1xoqGOOA2UOHRJo11er6kip5RmCvNL8OlhPuf2db00Yrr64lzakq1QJnMYahdsTBYE1DZuv
s3OwUx9bmHt2EOvv7ruz1ZLbWJctHfPRaQWde9h0tb+i++u457J/u/+RVh3xxbpkN2jpCgopFo63
Dh+kikcCBmT9pNID6sX1O/s211uEoWsXCqOoQCEDT4ZZTSkkd6uhjTtHZWdbDGow6+bkzXm+RYmx
1ldG/AuAvImCAcRipRc8i6nG6rIEOCeoPO6jwwjWLTssw7cvJegb1cOWxbXzfmlw+feL8141tKRE
B6Slyl0QNIe9+6uvCejd3Y2Ltbo0EL4AZIyqOzBB0g46JW8dJ7bQqnW7IMXIVjz/rI4YocgHIPLL
Y1pH3N3NeGQmggo8fbKSt2x+2Tg5a4/L5a+Qbp1ZcHdWuA0IVvbegafh2H6v3S9IPwCgHz3woasQ
DgnG4jTGPtWe8EuU7mlOt6gL1rZ94faDzI+lAaAoXUyhglh80EZ6Ao2QV6bAgSZRNbten7YbHnSt
EIYi1P+Ykp8di81OJpwZEBcIjDrgIgMu4ZhbyQHjoefB7VGOeklzUIk7JDKNl7rbwNis3RwoRCxk
P4twk5zMNknZmHmO/KdRo0nhoGjY8AYrnxQXc0GZLRgzPLDXR7i37MJ25pydGxd8YzGDQ8Cbl/7g
FVK6ZjMIXPl0LtI4ANRBAo/AXjInStKwThf8nP01jhhiPoN84piFaTS+YDKDfmbgYU0wcbu7f3KX
E3EVFUHjdBHaAHBIBVeW3AFgk0j0qrf5GXzwox4sqAOjgSCIZ8ZPpb2rho1oZcPehwu+dAzTnA9t
AXskzqFl+YNrwlOms9t8hQRiUOfHOnm+v8Kb77iouKK4h/W5JnhHpKvZkZYVAzXYuW9EWOXGoR72
Iv1UucYXqgT3bd18xMUWcEOLgvTHqMH1mcmq8v/bAgoLUJl9Bd6x1lb2m5iRLUOSQ3fGrGNJ6rBz
R5+rQQd9I6SKM82rtgb9Vw0h3cKBXHDIMh+ygwpVjYyBncdeDxIMHDnGczK7D4X26/7W3TqUZe9w
BQy8T9D5M5cLf3EyRKKCUXbg/AyGpnqA7mQyBShyBEZWHEc9fhQC2DbM+GMuCGdELX5srnXtbF7+
AmlTl+n6ohtTfgb+YqTpg9IfGwtqgEYWpA3EB0UWEPZ+f9lr+7vIThKkmOheyI0jWy8bobsZP6tI
LsHWYAxgj6IPm73NdTs2OOMB2MNdWP79Ynf7BhPc5ljysyEOKntfCE1ACsH/mdEWHxHp+f+YkbxY
UmHu1mphpmdTWMaQ00tBjZY2flOB32TrcN4GbIu5BW4MqAJK2fJoYVlBFBpZGMy1k0/gw96SePAo
PzGnD80vk/I9TcjGHb+FyS1GIaO3aJKuIEjzaapaMcFTgy5srxyGT8kTf+DNSd9bW621xTfJ3tmx
HJToF2UQVMivv1pVtv3IycBBoosplSeGixDR+Iui7fnWQXRvmiDLspazAe6QBZIrfTqmmE4/tT0/
P37/YXtNeD4T7+x6f3a788MOg2Tn3dl7CV+gLOC9vCTB7v0VTIcgu+PB63v4/Prj+fTtHZyE3hOY
ao4n/+0UPs/+iYd//n766j58epz8g+113hG0rm+Hz5/+gDz9k//5kx8eNz7QmsO/XIjk8EWBKUJ7
WQg7Gc+tVx8Mb94qmCwbf/NhLjZrcSUX1ynV51jvixE2WILYx+osBHpsKyj4CKJuzeBpRtwOgLg8
DwyORKtOwUd6JmbiWcXP3og9ngJ9N/2GPPRsxL6Wjfu+DFGXq4ZDO9c+KER9NX2trZccCjyDUmDQ
Sg+A+drfd1yLM7z306SjiREY4K2UGo7rCO2knxtQjNX9BXkn0mUDnlEu91nKKOKEzPycgrEvFaAK
2IjY1wxgBhaqskuAhxf7+gN2Q2r0Q+HiZgkTrr2Cq+JTXQX3N2nF6y6an8i5oLqDGFVKWq0iBbyd
OgjqXrxn09c2gvC183H19+V6DI1Rz2uXv48R1plnYK8nod2e0TDw7MN7ab86JLDir0omwGDtjUZQ
Tl5aPqjkLxcCUcN/ARVFx+xyydr1xvZtZ1bOhI3t+8w4O6VJHnQ6bIyurzl+9CDQicD6QDjgSlZ4
n/cxmlx4qlOO4SFwBB6gHpvon6CQnXrIurZG828hysu6LixKRdrB1m1BKCzOvwFH9l6d4PXX+Tn1
U7/xvysYqEWa57XHb09v4eiHfxz/6P086OPGrbtlxpF+hnTtwIrSplyn/KynT6oDCQZw6c0oZC79
pkpYwIZHxpQEwu48u3Meic73IxQayKPi/GlJ4ZvTr1J74+x1GMG4t++ToDNBgcVjH14CHmgj+F55
wK52TbpmSTYMPbMUHNAK5INqkABK2IH6wxXfClFhIL0I79+4Fed/ZVCKc9KMNWpmYH/Q4nvmLg0a
9dGlPFCKjSO4EizCEATJ0XECzYbMFqcPjRbzLoVWnPpW9YBk5oFOwNPWBJkOLTTzzZy/31/abc9+
+fY474vcyjL6JHkTw6rzpC5EfNbr78SBZyctBLG5ttcUMIVT9wG0X6GrjA9W/MVQFL9rn2cNwKBh
i/NoxXlizItg0GtpCgF4dH3Hm7hWm4Jh7aNNOHgkJ3BGZuU/08Usy72wIp2dNlenvIVi07lPfhj7
xNx3/Gubh+DMvr+va18SvBSwhjkWcOBI8ULcISdpuyk5tzOmvE4FO9I+B3Nm/yvPuOdm7uwj77lv
c+1eXNqU4gdq0VjJFNh0ET9i6jU0QtZFBTd9aA38uykgbDF9DEVAzEIvN+YiVLGqKUaGWCRn0vr9
IjoeAqlZGc+0jZTNstCqmzQ11DEw+Y6urCUtrO97AtaDFtYyNVSg4dgnS29weFXKPWUkinuIr0JK
1/qk8F0FjEWNySg3fh0TbPkwnKr+fVD039kv46lp/Hr8CYnfKv7WodE4IvhJmgduHWyQ6LQPifYj
Mba4fNb8B0CC2C9E3UgdJP8RW3M3K0mVnOO53aMRBiCblT1lBByQWx38tVsEfh6CIwd6SyCPrj8M
beNUKK5Izlr8BwXmZKtMv3auLbRsgRD8KJNJf7+p4sl0U3wKF4Gp0s8PyRxV4gmSOh4wiUMLZYX2
n8UncYtQTsK0PfrTCHikdzmxG1CFQbXonFsYGdJ7L0mOKIxu3J7VnbuwIr3FBjIi9IQG7JyVuF7W
On9Qqd9S+1vdvgsjkpPDpuUWcbvkrBZ/xywy3YDkX1XnwK3Uc4q3ZGv6ei1WBPfxB5wDsP+P/Ozi
npJBnxDOYesIC3j6JNTEsw3QKOVbXK9rR/zSkLSwdjQbKE3CkGZ/Vs0mJDbe/3NsN7vcCO77nlVT
aEMhblpKqDJWEVPCY6zMDW5TWwda/+J2aPQqvlt/TZT3+6bW0nLQmAG8py+i4ih/X18nFcQbkOxE
rqQx8zmb8oNTq94icUPTKUzpHOgmmI19R/kSx1s47pVvB9sLETdiAjg+6akyhDEIRYPtXn8py0MO
pQG49C2J8JXdvLIi+SaLjYqLSj4/dw4pvBLIUyt50qFYPc7WS2o8bGzomrllOYtYA4bTZO0tUBoa
BALM8dkchnk/kqr0mNLTBwIqIV8jkxGIKW133LLpDrNUOfqaRfF1GpBqjuqEEkLeAUqYiipQhQ1y
/DLvQqaKLZaklXsKFSC0AeCtl0xLcjnQLyMUQTECMZftG3BeoMD+pzUyb8wwFK7TgDTtDyir/7y/
PcsnlfJf0JQvQw8o36HyJH8MBdLmxohndRjL1zTNPufgmdP1rXh2LdMBJ/pCZLeAvHS5YG5qDWsT
OxVncP5Me7DsV143JxDVZCcFcAKtZQj9Cg+yPh1i0HJLBHdlmdD1w236D4OX/B72uqZnVdaLcw3a
+3T0rbcZ2tX3t/K2n2wt4oH/a2Q5iReuL51tW2ndTpyHyasmML4bigdWz8pLfhYBKMl2PLxvceVo
wyBmbTF1CTogua6SqHlMKSZjznXtpCEOixo1DnEBnsv5d5s01TMzsi1mINkoCpXAIS5k1oCh4JmU
HBS3VJrFIMA4D1oPRO/eZicTcLTKsveJvlE/uammL8YwyAIeKIzVLyDT6y3VFW7NrQ5jTH0rO7BL
E8XTSojbg+jGObt20JO3DgpMmepRm/iptdGek8/NYt+ECIgFnncDBK7SYkeLumNeU3HWqfBQ1x4B
GEnN/8bIwsOCzwj6dBnGkaEN4qbAjp9rs/Es89tYt56yqSi6upQLK9J7yWYoW6hpnJ0ndHIG7F+x
sHiAGvv+mbxJ75Ytw38AoS9pCD7f9ScbjaFJhpaIc5qSXeNATY/nXzDqZNADOdpkr5r5A8mcnaG0
EA1pQKQHVeqtqygnJh8/AmSKQBguxKQyLpyQWuk7B1sKLKMTtDQAeZff+sDBe8rx858/f7PzAIzH
/aWv3YxF5ACB6kI+IfeS0WBlmSNwWIqWv4DADiVPnE+6IyIs1C3sz+rVWIR0kEGjjI+H7Xqf7VTj
ql4vS5wh2lEGPQItlP+WdrlAeaJJx4fYHb0K2ckMtYWS/83AJPxfrFhDAr1wmAC0Jf0G6LLQqoY8
zlnFG+I7g6Y+MgRK4WRjCpmWDfVEMcaH+0Zv5oXwcSGsgRQQ9X3MGMvtEnBCzHRwYNUEL4tCfxTz
QRuLN6H57gCWD/DqDwGIQnX3l2pmgTe1ENBAs1s3N2onN997aagDBrVoHjrItpZ/v/D3aldQwYFa
/WSqTN3V0GqBukAwTzNDpcoEvWaRNfv7a18u6eVzDSY2xGaAseKxRs3mY+D2wqRicmVMdTf+VLQT
DxquEQDstXnjXbk9W4sZMPrhudTB/yHjeYx6oeYyYAYMLu3w3paVr09kl7fxzirBVzB8q9pHHvfg
3DzF1akV7YZLvCkJfyz04hfIjhfQNnNonfiTJUBZIwJleuzTJ9Mo39AW63rioc8oEMA12u8R0w0Y
8D12JWjPLK/VIoUeMGejb/2mJR+72vyP+gMeWoRnNmDa0mkvZzC4Zx2+95CR4iEukmGfCkKOOsWk
dsVq3ZuThgDdSlqQ8plWlJZFG7RNrO1UKH8+G9xZhnbbdjjOLZk9N6XCV0qIPqp4u4Mya79y0/il
dNCJr9w4CTlHVez+AZJD/IWpBr8fjUb4DFOTvyzETisxWaKNOkK7MDdUK+jxAO2TMYEuAzRSH+7b
u7msHwaBDIMXxkwSzs31JTFnzhWlrdqIo4+VZy9O+6IhOOrrl74ePbv/UQ/kQcmHPf3WPAz8sTN/
wXvN3N54lz4KRJdfb/khIAQBKwdBdxCu4/qHMLfPnaFo2gjaGQ+MHNvhGwSAoGxdcZ+xODQqiLTQ
R7eH9rQCAZP+mfGQPovuFzP7Xcmi3LAORf2GIUSO/8Ew0NM35+mrpZD9sEUjejM5//FroW2JH4OU
BaRC1792jFG8a8XYRqjtHMfCczsDhMy2NwnILbavLO2gHftuYfoEdeKjns9h05oBxC0y62Eoj1m9
ULefeGP6ObhqTfezOY0LU+oGDuYj9ZV3FUMLH0gtxPWyyIxa1y14ZEUXCTsrZ68ezPJTThbRWW3m
HcBUTI2RYdWWcL2O2fxRm0RMvWqEaLkao+XtYHYWBIZGrcWvVQk8tWd1hnNMKjrmYZfV5JSkHYY9
K5rkgEcpTvZ7Thhw7CXrkt9VZQ4M7Nt1GY3IJ37wtFZRxdXqZAyMvHXmXa6nOqACc7bFyibHU/CQ
YMvHyQb1Kjr3MrBqSGnaU8ctT2nqglJLZJZnfaXCtHb3b5AcyiwnwUCBDUEFhoAwtHl9EgwjBs+V
iTJnA+7VksaB2f/NyY+WT2AveXK2RjPkR+3DHMhbDAyFYhD442m4eGHIPHUWs2EO+DBa4UYEOw9n
6h/XBIZ2vLeYBwSMGA5JikUtMoJImxdKxGIaZYLilNdH25wfUyUy0hYpGiXf7pu8cXwwiRYmQZAL
HgrkvNfbyGem12ghK5GVHNFcfhjaaEQmGhtf7tuRX2iEBDo+yLIyG9AKWb6PdKzvU5zQU+p7zoYP
u10DClAYQkPYB+eNQsH1GrrRBe38hIRLmWtPOPWhro4QeAr7ctqIsVYO95UlqSOblUNeN8Jip9mZ
fU2ZVU8Z2j9K62w01m5OG8KMyxVJbk40Vc/QmoIdo3tCPBuUOXs0WYbZ4+S3qLf6FcsLfeWt4EgR
qy7sgggiQY91vYFTaaQ2K7GB5ROCpmikAchczC9IQXryr9dWMiUFML1e6B3vYIoLehxe9CqkXZRm
PxBIIkrZONw3PkIyJkUmCilsA31SbGMeHx2ohoDJ3yszE1PcAJ81swfa1PvHfOXDXe6kXBK1WDeD
/Q0WjexznKIl49BgBt8Cpn05+3vf1sqxv7IlHcbe6hQjLV12UoEEiQff6J9yJDSTtZG/rRz6KzvS
YRzjxu4NATtz8QY4Ani7tR0pN87FTZUI78aVFckRIWYfQeIAK4PyLbacbz3NvuZUe9RexafKCBQW
v2g5hu7MuYPm4sYg/K13ujYuOd65KF29JhSn0v7iDu9T9o8p0cfiFqQxJhkRIX9wRF68HlZB6ZDN
CjsJF1wRIzHjz52lDT4jdbnrq7I4Vd24VbZe+25gMQCMAvhOEKVKbrHPlHka4pafBqEOXgIo/TGz
pxxPv7plas2BoEqzBJEo1KC9du1AIGkeI/lo+Kk1qkQJQYaBqLloMgCNkbQ9iyZjNQgtq2LcV3PV
hVRl/RZp4cp1WLIySEZj0s7ArP/1b8gEXAub4vTEhiH+rseIPkRHh5CMreJPZd1sdF5varf4qBAE
dgGsw5gRmh3SogtbuPPotulp7KGfp1GQTaKCCkVGVg9hOqf7hFK/s+KTBpa3+1d/3TZQfBgrQaQA
mNP1YqtmMszZJOkJjMria+IW6n7SK8i4uXrqj4Cbg5yCKGHlKt9bMgxBVRVs4y1cca5IF1D0RHEe
OixyM7C1y0RTRj09FW5fZbtxns3PTV8DeOS4vKjQOTBU4et5lccBjVO+NTK0Zh/PJBRQ8DMwyil9
79amuWLlc3JSJx3ia0kl9mbX9F9UjWHqBXWAR5Ur7d62Mm1rrmflqGHaBk3kJbIHg5d0s6pZnUja
dRkY7gk7F6CM27ttTYO8cHZ9XRn7+197zRyya1wukCmA8lw6aFPSaY1dV/mJzTnoz5A2F1nnV3DF
GGjaUoS9KVTiWGNoE+qn+D7L/Oay7xe+Ku9Vpx74XJy01gls1nmDsB5oHB9SLcrY7IPHaFAcryOW
nxHlbKC53WT6Y2dvPQkrHxjCHxhnWgRakItJu5w2vOWGVZWnCoWs0gaLAS/2buocy3rs/CTpXjQl
Du9v9U2fEav/oM0A3cxCKi8XK5OlAtFoXXWqC+fQs59K9anKvtn07EJIGBAFM2kP8fSZaVt0+ive
GgB8G2V1DV8atKvX2+5MBebcSV6diJH/bW0WJuaAUdZEbDy00mGC5hrCfQd5GcpYS6lDiokGM7W7
oQY1YOL81Lsjq1wwjme7jGobdSHpTfgwhFwG0SSKchhLk97UicIbJ11jRF055aGB+QxPLIztdSmK
vamWSVhCLH6niJbv+1Hfimnlc/wf+8ihMPUCAAbor643lCllUpN+NKIiNh8NTNkkavI8tc1hVONH
huHrXn8w4p8xqCMq4K+ZSVBqeu4RXtw/UtKH/fgdC+syxrYIdLRlIIhNzbFDu8qIbFfsMMCZebYb
P4K25PW+nbUPuzx7y4SRCXCL5CVcNW3rRCvNyIVoo9vM+0kVIfB5qCdsWFpd0YUlKVTT4topmFOY
EdjhAtF+i7P42KgbHVgpkv7YNrS3sDNoUCMXWpZ74YYwz0hNBjQDxssaJPfDOPhITL+kdu/gXbcs
fyLocN3fwrWFLUwIGAuDsAUwTtc2jZw2yJscMxqHyjgMkw1WRkcYu7Kt/otraP6ndQYYHGJCKXgX
XLfASqQbESvLZ2gaAN+rPpn1n8reavpIbnTZSBMdWFTjF+QTxAauFzWVMXcLFIQi1GCOin0s9Tjg
au5V5Jdev+dbI2cfjayLZPI/9tAZXKSVUamWcYzg4unLrp3MKDNnFZ0eZk4ajjyZMLc+j7U/Vtx9
ZIWbfneyHDwjLTqqe1vJE3CCG1XRHAYymaeKuLGKcSAUDXxh6jWoL+jMcnDitvyPoWU8DcBmPoDT
h82gYrTt0vL0xI5/3T8Rclryn9VgdA5FmWVqQoZJ6JSAVyDWzEidfK3CWC2dPKGk+5K9jY7qJ6QO
SvXcpQR8KcAIl1uhhvwgffyApUSLkie6oESVLpuhV6R2asuMbAZAQEFfBoFBweYbdMpP7TdbPWbd
4LXtTvBt3YPFRcqf0kbjDkzgWP1Nv2OsUuTPs21G2vgznoFwr+mPtHkGdZlfxqhS64lvadDttrf6
OStvB+iiAYdFMK9De9O4PrNZ2thjYmJ6n/YAttOR9SHPQIif9+58QCpXhE7tELCnliPzhDvq4f3P
vuII0N3GbI6GqUKkE8u/XzifSp8XwZFei7qu1gNw0InATNzSr2J9qzH8sRZpk/E2IO4ALTISCnky
h/LZ1Cdua+CgTEJdMYLEfatiek5LtGV1f+JNmAL9MbB+Z9WvDMObSn8AAKo0TyV7F9PeBbcSoSMo
8fDCAv6nk53d+m6iP9zfFDnpWI4isH8QrjMM1Asxk3W9K9TGEItuCT0yyBsFQ0vVuH/qPA3Ae9qQ
LOjKfleP+qFJm92G5du3Db4L1EvoIZtgdvh46y++B52hEJMkoxWVFjtoOttTtLIM87tTgl9KeJbz
pKKXa6Tm3tbbgHYHHrcHmo+72uQHwa2X+7/n9m1afg5G0vCq40d9TK1f/JwY4MgMnCpWlMThABLz
00mbvhVbWgarVnCXFhkMtFLlQ1jb6WzyWrUiFAILH222+JiC6TIEFkjdMUMz/KZz/vlpR/t0adQv
kCD4cOlZmvTEKSmN7ahoZvSeMOgPbict87IeDIz3N/H2jqMOrCHCBrTJ0FEXuT5NtVqibNAaaAfW
rl8K/VMNbs0hK07zqO8c1vm1sBBdtM/3za4cJdB0YAh1iX5xw6WrXXKTLzREVqTkr1P9zMffgkUN
3Mh9M6uruzAjvbqakotJZY4V6UmxK5ryncwENMvdORmME0UkypkVDMpGHWtrcdINxcXNsw4hQIR3
NT2MdmQfHb7R21o5lgvPCdIINEOgPCH55p53Ncrtwo6qerD3GrfYIx+hQiNEDkIjpWxDp2y2Ch63
DhmH5cKo9NVaPls2RuPsqEc6HgBuPXtGX3xnFW3D+x9uxcvBFKCGaCgA2ooQ9PpcQnNqMjE/ZkW5
+xM4shcbwDHV8TWhHnLtMa2PPT/wcuu8rC7wwqoUvVdlb2bjchvgzMEHi1gXJInzRnV6+TTXT82y
NJTcUIkE6FCuGpWgluIsQwfewqzzfMBg1f29W1/E//596dBbpWE1U4+/jxTPE2jHkq8WTf6PRqQz
rom6yZVuuVkjKAVsC9oZ5lO5hW1eXQpaIuASRssK6MDrU8DcxFKglAPn6zIWghqP+F2W/wHPZ7+7
v2mrH2XB0oGzCE5bhh6wvhwrqKFD6twU6cEiSeWXqbLVd1mzgmIw0JCLjtMNT4JTqXWKSVQ7GnKA
NJyBlAE49/5RuxwRwgL5QWseidsiN73s6sXDmFqzaXHaOlGuZk1YZ5XqCxcKR4A2N0fw4c/gzKt+
CW5vEUvdJjlwRgusHqPUiBLkqkaG/t+kqKMT0WGeAM/OrB0Bzgj1q3gOx8QWB9Jqzd5M8y0IrywP
vawZTGDQIENIgNBIxkLq+pCj0Dg4kVm+ziqIrfgui4fDnGFEIv4xukmYkoNhKmFvHnvodiGm8Byr
9hJj8tymOHCnOaJpuo/V+Gg3oMo2xEa1ePUnLoMbCNnAwoCi5fVnYZlISjtWcO9bkbwPrChfO0Wl
CNxodTYUAxi1Sk8x4WYZ+9Kan6rZQhjqAAHSU6IEDte7XUUGExMZcE11YjhfEnewfGZZVdAR5deY
zelLrCrDxt1YeUXB7A/VFCQ/yMvlGnPZlYYjJnhFeyaY+jQDNQ+K/htXH+bid1s9E/Ptny8jIhKE
QEC2guBf7t9N8eSWE83taDIVqBIJ+wdtMzO4b+Sjlif5YQBtgLZBaRP3xJH8pF31RQFtRSsSUxUV
bghFw1iL2gwjvunsMZfv5umXRd/zhHsgj2D9aaLtI7NOOi1PJB92sTM8NkiHagCqoDvw2jmHSnsq
miB3IUcex0ic6424yV65YtgUwBJMHCEAL6S7rRhl01B4xUidSYGzjTb0Z2LV7itItdrMB/5O3Wud
3WdBkhm44IbGXQYi2nz62xlx33mVbpF5R9QxzjzOq+KN1i6Id2yNqpVn2SJ/sIyFK54Dw9kGWqZU
J25m7e9xNjHhnw9prAcknY3fSeeaPND0OFf9BnF4E/TABYFZumg7AeWkNBuCkidd5ut1kqoBzyf3
h1k1kL03layKFnhK6tWMapWnCVN0mJnTZhFwd4K0gQMZVacU5LvBU4oSRKOhflGYKengy6gClgNB
0sTP08zdC2cwvrFZrwfPHc36S8szDPbUfZN/E3aLVI1hkhJJi+l2niCsTINyqPUvBdUUQDTdGI9j
k01NF0zDINjR6m3klzXQQmloQjUo3qNvZpUPTdt0P9ReIVqotHFh7DEsUEFz1bbfLAZ9DTRfTMp8
u8vn4cAKxwap/6yZZSj0Mv+sdnptbzzCchAIklgw4YOgAE8kagAytTNawm47NwoqZbFa7oHscx9I
OSaBC078x3jQ2pBy9V8jz/8YdYGYW5DvgIRfuzG1JrFa9LEVTemh++oUAJUWIWl2bfyv+f9iyQUu
RgWeFpgS+YLWKgdaTi+RJLhg3+HWV7fqHlBo+cdwfVG3B0psQSmDIg6TxtcLgmqsUaqZivoK5rst
M9DAM+8Me11vNjzOTRVpsYQ7C/+M5A5dFSm8FHkJer2+NaMp+TM2zVlPqv3QP8V55rW9eR4dfa/m
n9rU/ZmCWO2+u5Od+NJ/RvEbpD84K1ipZNusQJ42U4RSdGr3XEt2tV57eW4ebQy6kBj/oc/xjxR1
IE++NiqdFd1kIJYABUWk859cfMGQohn/a1Ky2PgAoWnGElQZkg3hWk2a4CmJuirxeAsaUKXxmTFu
7N/N8w076AeBnmBhzLDAiXZ9TLqOUwKeJiciRe7sReOopwHgfl9hGtlpXasFDJgk8MpXzUPCnfl7
YzXlzund76mtdY9TNpBoogg9RG2Wu8ls9UixrMRT2jR5MPqsfqRmbu0o4Xzj3Ml45eUzQK4QoS2K
0DoiEClYj+eu0I0moVEsGPR70b/kClQVgAtX6RN19pXx6Na2r9qNx6jyNEx1CAkEL1c7v8wCU/ls
DyysGfFqLvzE2fp9N+Vd1FNRd4M0Cn4aYA83TWTwr6goUNOIkHeOj5hUO9J8SkOjYkGuzmGNcSgL
rBM1aZ4KAHPv3ww5KF+so8tqo0uFSgjm8K4/rNZiBhXiBMD69RDQKmJF9Ti1NkKa1TWCYwjF+OUO
Akh1bUUh3C5rZuLhHqq/ul2GbqId6LtCfcD+Ytq8mmzYmYzskj7zWaK+3l+knElhkWhc62B5QakH
OkJS3MALDd0UxIaRY+QeU7OdypMA3Pj+/82MFFPpFuWghZqUCDTWXmvulfIPibfQ0jfFgWUxGrjf
wQ0BECM6Ktd7CeyfwVLqKhEmy/ba0IP80bMGqIaZb3Vf5p4AxbNTtj4YpDbKLh8Z52XQuJjW0cdB
ZoVpPSBer01nSQtJhxwISkr2dQnZKcM+wLppPVPM/k+09kAw+kvo/WcF1BBdZvwGBLhtDcQ841HL
LVSEn2PhO9PL/Y2/iWY/fhha9KiIY3Mw3HT9wzhqzqlVZezUN6E+nGyQqelAvYAbWZgPNrDZSh+w
/CXTSs8Uu9ZNPK14MaBd3vdOABkiUkNUJvmSFKHrvnT1TkvysBwPSdKjsFv7cXl0GmMDvHP7JiH+
RtaGV3Hh5SaSXyr6NtGpVuI3K7tJBVTIAgje6+IiLBLbd1RsXel4Cq23ePaXYyh/RUwPQNoFYQX6
wfJm8QTAHYx1ntxYOw32APGu6oT50zDNthgIbk19NE4BxgZwAP5t8T4XybggNiOC9+mpog6Gvexk
1xhkDln+Y6rn3f1D8LFh1+tajIHdD4EG4EDyfLtSz7qiINE81SMwFJ6VsnphIHLMEtCohIxe2qGz
rrcKCFMVBbGOwV3xbCuak3qQnpweC2jN++rsaDu9H5LSIz0Z/ri1YF8zIMk2LtPK1uADLOzvC403
KhbS1qByQTJjFqcKBH0e+nsHltMjen2+YW7JvN8eNQCTL2xJ9URbE2UFyn9xmicBFL9Dh6CYpsA1
GmeXc+d7ohjzjmME8YGpSXO4/11WF+oitlxQLZhfX/794gxUFKcflQuBaeInle2s4knU/4+0M9tt
nEm29RMR4DzckpRk2S6qXLZruiFq5DzPfPrz0Rtnt0UJIqp3d6P/AhpdoUxGZsawYq3ItbqtLtaV
AFPj/HMpMlwI5da6y0w1u86sLM48cjOng5KiqF9L9S+Fh91Mpzft7SE8VLngaoWxEUVfvqKaRdKO
2PPbBIu4ekUVc1wUAIPM45e1z2mlSg+ZlihPt3dynf4us/JE6LyjjJ5Alrk6uNXs+6YxJpmn9X50
P9Khc8LeKF3NHNEfGQBpv2bUEWGKQjJv43Rds03svkAbYT+gI3n+FVO/EPNRaDLPZ6IL8kxRrRIH
kgynR7Q2kZWnUim//vtyYS+hrIXvLDQm5yYrOOYFq1MyLwCwGs34rHIw4q/s8z5BsjTpP9+2d5lQ
glmh4yqrXCLA0FdLNOWpyJWR2Zy8jxWRsscQoitSFuOQf6wZxJcX5Ndc34E2Sszft21fcyBIxhjb
5uOiP7G6DdoJsqqmmTNvzqYQjcOW7qkC49O/W6GvxtEg3ScUWu6Jd0dRFpICTJKYeQxyZFzFonSy
Smna3bZyJdoDu8IcG6hUxth42s7NBNkgZknrZx6dRdQWQgfpzSnt7+DvcMJw3AtasGt1O8zMZwHo
fWpuBWJXYn4EnyDDJ6ZeZEzW3ioatBgsbcqQfZILW9Tjdl8ZmSca2Q9Z64DJjnNoJ4XBdTS2vpOr
8w+jau/iWpz2ftPoBya8XkaOmpOQO9q9IQVO0MrdzlAydR/Rej3e3rNrl6S5jLNTV2BKRVxtWTXX
eZQk/ODWEvb6QnxFQNLUHxnh3TjI194C2JM4xugSQGm+8oFKtBKrUpetqfe6dN8cgl003Mf5IWcU
eiO5uHZpgPchp4GpB7qjVdwdMx5qWsmQeWrRxXtNroR7s4MyrUi18WPQD9KpNMbWDZJ04zhdO8pk
+RxmpKQBha9iK6NTrFzPOE5i+sdC7AoQEBJk1XCfB1tgVeXap7N0YNhU3qn6X0xMIdhXqbPAhkZC
+ZT04fAgB5J4pwVW9hjCOuX2bVE4Yob2mpUJXNdpl7vg0+NDrNfFXlEy65EMJXYGxkPRNIp6Nw1q
4SlD+MdOpMa8m6zWcJsm1B4CjaFx+rinAI2enRrnJbBjJbgXlUGHbQlyK9Vk/Exoi9QpxLqySyqD
x0luSNBhG99T3vPvAsZC7m7779UvDVxGAiS7hOCrL92n0ZBTW8y9Tpj/kLS8hAz7SVKy5zA5KoJn
k6iEG951deMXKCmVuDf67fNrJhNMX67HOvciS3qoocabhUc1zD8Y7bfbi7v0Jq4yLmZyZHijceRz
Qwmii4zB8jAURE9iu8+k1G25RaAVOWX9/HLb2uUB5XWXQBxRXqTcYi5PxbtL2p/JhS29zD1F/9Ub
d1XlJAjK1MNfNUgfGN37pG4Nxl3g5UA50T2STFAQgGVRFjs3GYxtNIjMgSAU1xd8t25qC4Q+I+t3
Gxa0AwoJt3F8xaoLqJUMiL2GJhVOSjgWX8Sk0F5lA0pO2+jLGVbIQlcgOxAT5Ti3ufytgFrt2Qq1
6kcAnKR341RhUDfL9fCvHM/+P5L6LZJlIrMQQG/eQCvrN64PGKMWkiH3lknhvEQfQKsBq00viTk4
Whdv2bv2uRZwuAVcBcdeD5uOYdAkpIsFiAr9OH2o9Q9BDgkewsihL94xC7Hv+PNtF7k8bQv5O7Ie
4LXe1OfOv9fUM7hjTkHu6czxltY+179XZnEPNqEJw51FAeC2vSuhNQah9tMYel4QnMtRfOeTZiZH
BjBtxpZFoaUhgfzG1yxqp/tgKP1XHZGY3smUxHwOGR3QCdRSSrhjX4SVG2rIp/4369cX6Aw7wLzN
KlKb59QiuWMaAam/xFFjWoVhDn382CeQz1RW8QS7TgYiTbA2LC/32HmOyUbA5st4D1OKF7lzR6tE
FBMOpwnV7cIUnyQHJRT/uTTANhPt041i63hTzrfbl8ZubPwp9wbpbhDBMcSfevo9QzE7hjgcgGXt
KMX8IzJjOTjE9nAWQbC+uPK5UdlK+lREPcFTBo3KzomMfiP8vLZ5EL4sMlJw0VOPPbdQ5YHlB1aR
e3WyHwoCwORDutn/v3ZZKwtkG5QBzeZ1Xh0ayMIQuDGpUkGrGYVQBnwa/WcfOFKwpcpy+QLpOALT
bSwKaP1a+L0NxkqZRoUtU9Ld3KtEuR3jRvNO7puN8b0rZT8qfpSKoIKl6sc5XG1eNNVtyAyVlwjF
gx88i+WrqMLPE9mEb/mPyfzeWPXu9rlfPsja24GoLZ6xkLm8/aZ3xz7r5QZIZIHNbPD3DWPgbjyI
1f62letLg9OOI6VjaV2DnvqxgbOnKTyU7Z0EhHP/Mcwrx59e8jtDLN3S1GxYmG9bveaM0CtyhJlA
4aldXWm90ibGLJuFpxoPZfaSavdwzm7cm9fu6fc2VmEoxZy8D3ur8Jp4ssXwOJeHfLKD3gbO4HRb
VdBrnv/e2vJr3n2tZtZrA9qh0rO0dNclspMbpa2UnxEGu9OU4p9LHnwq4hRFgo2Vt2F1mMWhWwR+
SfI0DcRIDI+uYwbmVtfwygmTDJ2BTobOSCjXFecUUsB2zpPSC/QcZt7ZUNDv8zv5MI1ZdJenqvLp
tltccXnWRIosU3OgZLZ+Wqw4LfO0Kz2hKMN9QPPbjpiK2nC+K1Z4uIBCkTMwcLU+zCOCUjEaxLWn
jrJ/6jt9QSwKW6xXVyqiOo1xGRYM5GKxtLozBJDtSVGNtZcnVJKHl3IMHxPxRa0HstzyY0q3vFWm
4/LPMJ53ir40R9tDoNaorPd72g+uH6objvOGJju7VSg1UtKh6MePQlFw5ackn73WsGavN7rxGxSP
UeyUcU8PcZjQsWkrJRKdjlZG7CpRIkCfpekHVSnUyZW6rNLs0feNHwkAiR/t5Mv3fVC1so0X1o0z
xZP6FM9RzaBCbcESIw6FsVPbcBidqm7AbE5a1TIlocnqb6GT1WAv+HGLNmSgD3/izhzHPTrZQ/ep
yPV2uKvLOlFsmLqaxjYGS452gdEv5cvcT/hjMOmAKsrN6c7LEsqyR9TZKNEvqjjrWracWOVglaFO
FFspRz0rj76IuvDUDOIxB9roGHNrTHYUho1sN3Wg7HtLnB10LyOIR6p0QxL+MgDk1V5GksDdgK6j
dnJ+t8RVSB4K9MbjM7V2kSrHImtdxTpIqeIacnCfztJ+ZuIrSOKnefA3AqKLy/rNPBUvUktgsdrK
ZaI8lczOgLl6aIJ9XumQTHWRE/pF9K839mKIigGuuXQL1+zSVRV3cT+XuleYOYiYDFafmgwis+t2
L03t4+C7t++biyfi3OBawMGqLAWsV6F7jHsw0EoDqvxgNKWLfJFtJH8E6/Nte1e/JMXjJXWg1ISu
zfmXjEwjbAeR0wc6vN+RThUPSqT+nWFH2TNRAOFfVMzqS1MxttDnCuqiw6AfBE2s/otvCnSbjwqe
ADsrl8qyUO2TYgJRVktuZx1UaUfFbuN7XnMcigNU1OiwkzHI56slQMv0dmR7W9CNDV1Z+vjc+xvX
+ZaV1Z5mFuWawM+x0ty3VDaN/KBuUdpdOgquTzWc5iZSY/zxfCWqkYZg9lTF85kbZSBQlu5QkCpr
5tvTz1JkbvjlW1vm/JbmpDFjQitlOQ3rokcotlFea7HqEUJlDmDguWQ6ThN3WfQkJx8n9Zsofxap
U4tq7rTUrGq43/VZ/BCozBClWy/mteW/+znrlKiFm1gJGn6OojyqfuUW+mNrfWYQfYwfhnyj0XIZ
kQKtIugA+oCH0u9YuQ2+n8SGJhhe1or645jkhh2UYCJ9ork9kNMaGUaIyQKelKdeKyenMvx4f/uk
XsQI/AZI2VDcpRUI4dOqKCMrYQI81DA8hGoc2l1ukn39dwu0AXiDwc+ptJbOXcqMVSO25sb0ShHB
9YTDDpFyKW4cwStfjjYAGFPqMYv882odTdF0xcxee2it7QXlDyjgRyH6oB7lKHVJ0//5WqEiQhsF
sAnwPMVcxdx9JCRyLyRsmyneazJ19FwbmVrUt7STLg898FlyMv4b+CxA2vPdy+WklOSwMSB/6B/y
pkW4vIieUHDZOIkXIfDSUnxnZ33w5YZuhYidZJhtMw1Jaj+DSN6Vw78/8oslYDJ0IPjTW1DyLoGI
cHGzlyaUTbkU9mbXKLYYBKndAUh2/dQXjn07wxUrRZo7+KOw77pc4/rJzd1tx1xrrvLt6OOCZucb
KksQvgpcxbgF5Rr4OtqfAupurZNln0N5l2fqi8/MaXUwZrcqx1Os5c/lOL7QJFxQr2lSbfySi+re
Mh7GY7mEHlyC68kIPaiAxaKS5ZGj0FSW8uZYpcZwNyl5siPw7plA9aV91QbG0Z9k6Xh7I66ZZxp8
oRcBM0+Z4dzHQqgnYivHvDBYmkup0S0NwsA8Nh5RozzOomDruS0L2sayL1LJNywYVyCFzQU1t7r/
mroQtVjRLK/7gWQ1qBn/YVTtbKPidHV17On/t7J6NiMOfxQsVsQn0ek/dq997NAj+VNt9WiWo7h6
yxYN7v81tFy17xxbGmVYPGcMKYVNqfBz+uf2Z7rcLhoDpMEUMIAFgwI4//tjHmZmPrTOU6eTH33V
KEpG8x8zP/raRvJ0uWWw3HDrw0QPCAu+o3NL/iQkWjfXozdbhSMJnd1BmS74XyixVoNK7VNwdHGr
xH15A2F0QZshvAh38nqyZRqUcNACefQk7RMYN6KPD0b6Mde3JLCubCO58GLLYswXvorzxTWd2Exi
aIxexQhmW0HIaubM6oPPl56lqNqoqL1dIudeoVLbotBJwZMm9brnbo2hn9CmmNCs5jb9Zlb2aHKH
O5Vqd6qd6I7g9Pbh2+tz96U+CPfpd6D47SHah6Nd/hn/lE/lfe5sDdtfuio/CkeCG4U630VZpQzE
rvGHePKYUnocgHWUwnSAVHPjUb621dQuGepR6ZRc5HOjGUPD3RaT1zSMsA8fwxAAf263tVP+O3/A
ksu+N7Z6wTqTKQx9zCfPmEPc0xGL2rXE4IOSZn9z9UfdPPZC+ViUd9EWIde13SToWIg0FsjiepZY
FES19yFi8kL9GBnCEQkgHRjSP59+ABX/MbI6/XNeMEgsVpNH9fZgQNCTDtND9whH7SxsfbcrRxHE
OP+hHrYMf69CtpHhRstI6tlTYoC60TelkR1R/GkoG0HHlQgY8gyiAGSWgGyBFTk/i7XBucv1bvaE
GkyccTC/irDB09ohxnfbdJenG3HblZLHucXVW5cMcgJRCBaNbt6bavGp+zhXEHVSjyokdyweRxPh
k9GW+w3Lb0ng6iIAnACPGOOG6mWSyEBOF4nyMHtfv36I7P2Hp4fC/n6KFnFS6J4Rsv8wuoT46NpX
TrA7Jrtk+YMd7n/+rOxF6p6Bqd3HT18eX4qvDtpHu2++/Rraky3b9YEE+hDuqGvbkSvbT3ccN9dw
n3f2p8Pj4/3fp4fQ/vv7722PfBtyvLWi1ctaW+ZoNIiqeJpdoKv68NDv5d20A/TsWPvmw/wA1uVk
7dCqd63vzWN70DQnOrVPzt1g3wPXt+8Ue+Oxv/593+3y6hGOk3rU9WD5TSc/z3Z1ecgoZe2p7evJ
j/oJbF4zf9oKMZa/dLURyAIh4Ghy/Pmv1ZOSxMIwVVIqenFMTTwSdkmZbDzJb2dubQNKCoaZF3II
BlvPjwqzpmLia4XoScjV/sxsi3/HbuSk9pfXH6Et2p76aeP7XrkGGA/8j8nl3nsX0GTIOM0DjHue
qnzTneQOFnaHnrrz8nVx2O+QcdjNPvuqsMWe89f0lCOgPVvfdbbsiqgeIPVq87bI+2/DlvDAWkCS
2B051Xe/bXXbS1OcRIbEbxNTZacJpSdm5tO0TGMPn+s5cGWhc3xjcLvwh9UcTOuuqUDMaA91HNvz
sO8MAdBzRHANhNfyICiygbTYtLyh8KfZFem7su/t2xt66SYLcpPHkLQR+N5b0ezdfta+mORJVc2e
LszZ3oSN2zaRBL+7beXyq51bWT0URWbptDE4AX2fjo9GFMTI6vp8N9kUjpavDhvZw2XmzZcAXK6Q
CDO8swaVUdxRewCLolfE90bffeyLuzw7NubPqkHD098omlyGpswgM3gPvxjPBqSf5z4JJrWe6jiQ
PLF3m/bRKns7Kz1FcCe5d3JJ2RnN79v7eaVGxaA3ilw6lAJAAdb8Hdmspq2U6Jg8jJatzhnyfUjN
FF+aP2Eb2BAWIe7bQbu7RyHWlqj/aUQ3flZsfNgrRdVl4pwBLMr1VDnWOHdF60wKDJrk5Y+CeTer
Ep2LaTdOv3rbYl64zZ8rPUcHbXd7Ay6juMUsgSLwOrqY6x5mnHY8ap0JEXtDipbA0f29RSk0OkXC
19uWLl3p3NLqHu1LuZVixDg9sY3t7ocYvMji57xK3PDeRxTgtrErwcdiDQyPsUC7GE88dyWxN9pI
i1lXM+3mk8Wxh2HH1waopyW7zCGpl34H3A+3zV5bI/tFJ58eOwo5qzVGFkx1mprLnmkwAWvtw/Yj
wkWwAnbRD0Hc2NBra8RnASkgYwSv1ZrApxYjuMjNQvYy5hOgR40aW2XkoDJ3yFJF1QehT+x0KjfW
eHkFLewIC8cTFWSUJlY7W7ahPs1xKnuV+AFUbpc0u3x6CbphI7+4spfYWZZH6Eh7ffUIVD4gr0qv
ZW8sG8csfoQSGoBRCUSRl9HS7lNtw+CVZ2dZ2X8srr5emo/9rBkNX69AoRlB7wLNsv4rCCRBcaqx
OvSCqzaWI4eGTUnUFkKLQSC34I/t+KvRqgffOrSZPVSNk+BmTWQc8kA/IO3gaAoTTFtA3KseACaW
62JR0MLrzr28iGGF1btK9kphH/uUWeLazffA96VqH0xoFxuQIvgbDnDtqiKkR6qGqsvSfllFK+Ek
lcB/evwu1H77QeqMVrRb6N0pJoi/yfJti3nYzmjvmaa4u33CLp/ZhacCb6ePyDjIethY0uph7upO
JnsxNQiXmmI/+2myv23lykOECA+RPIxxsAOthS+GuprNLPTxhDh/9scZ8lbFKaLOhasXIgmRz6nQ
Nmg2LuNrOwtzFTOOy0Q1n3P1PfWwHmqBloJX9L9GwRmwMAluqtkK6YOJIJut/GkE2b292qtmF3au
t2MGtEo+d6Owr+SyqQUaNUwwTfW+ESZ31FFqR6ZZ+lom5asu7OXoEXLOjZD+2ud8b3mVZRQMnCRG
EmheMVaob2ZD44AO3FITvfY5eQbgVUH2ApmY1bYqaaTksR9qXuwDVUigOWj/TtVRKFQHQYfd8FTF
xmFjT5fs9jykJ2QCd0KeTSwL/Ol8T8VZo53OkfWCxhZ37fQsB61TxYeheEVqcj/MiS19vG3zcjPJ
spGsWvoWC8/yajMnOCOE2UxmL5VjZdd1kX5sBKPeCAmvWQG0Q6y0UGNenMApVGelCMvZk2cSoSmS
ZFJtfUsY5fKVoR8COFMGeMLI6BqDO1qznPqIzHl+rOjfC82a9hIyBE6n+WFtA1SKNw7BZZ2HEPCN
MfV/gsF17KmHVk2mR3gClo3hDb8NmTuFH1IoqnYrWVgc7tw5DK4WQmsmy3HIdYcpzEfApwhOeTXa
hsZEIWAk1Y8/acGf2XxQ4g1nvNzMc3Mr/x8rYUCEcMYcEFAtnRxc02m01/rf2z/nhpaD+C4Jkmlm
qW0gGiDiil9pmT6GUTzbnWzLRmgLxoMgaLFjdd1J9b8NyhZD0PI+X+zq0mKB0YNcZU0QZJilbiVE
hF4GjcDvKTjq38r0TwIZ5b+eM4p1y1AZU+jMeK19M22isBL8xPTmOviZMXfDk+BnG2/BpT9ihIlX
4BUUBChqn28loh/jaBaZ6VlpFjlghVkT7WtGjtrhv1nPO1OruEfPclMvIbiiI23mtqGW+S4a4bj+
L3btnZWVEw7BHPfFxIJMP9u37WzPxRb93DUHeL9nK/fLa7PJ+4APkxluLpS5kwEu6IwXU0/he4pf
by/o2ql6Z23dYVxohgqd8SR6Gmmztzq/c4O5fUbi9zGppy3Zviu9BhyCNjh0HVQaL2hs1bmpo16p
TG+acleGdxFhug+NJe3E2HTn/t5qu0PS10dV7hzxPplSO+qkg1R0363Y/1p+SnrjD6J0tjIfFIk0
ge5jmEinTNHtyXcNqNTwgsPEbE+h2n3SE7x9ur1hV8LVxZFRrTd4g3k8VnHGXEfqNIHQ88ZCc4tI
OUZNtk9CXkPZbdH08o9d85y0wpZ471pwjQcRVnoefwoLJLsX7OV1GusT1EuK1041XFRfYuuOufys
eM7KHyK0QoH2pIa/5fJv3qILoHzqrec++WKY6UMvaPvm95zcywk9nbvAZFQ1Fn/d3pjLJxV8HvTE
BAo833STzs96Iyx4d6FUvB6+W5cGPQWrWNwCpl3ZfsY90K6ivsg0EqHtuZmgEgSmBCPdq5TSzhtX
FXbkUcZned/UL8MpD2vn9rouTwhNOPjsTGhfIHR/m3t79xxYBaNmgV+Dz+olkbJG9aVEqa0Rk29C
ZfUboeQlVJWZAMJ1aDpo+7OLqwtG7RIovSIdwGMi76p8BlYg5wdQZ+SMlvwT5OYioooclN6nx8zn
BLVtctBoxPnRUZFLBWaZtL5XpX66n2rt5+29uFJpYmRhERqGvY7v/BaEv9sMs5OY5vNDwwtM6WEQ
9Me69Z+hnLAL67NMaqGbs6s33Z3fpHuYkjP1UVPuG8ncSf1J3oKuv8WC52/l8muWUWXg9wtE6dwX
BmEcLN8H4yJ/HglBTLgjvlnQtzsMu2rdz+iXNDjWR6O7u70LFzc05I1gwthv3mE4dVY3dKcncgOb
meXNfb6bwq9FBgFQ8dGYXyDgvm3q0t3Pba3v5woMKb0gbCnQ+332/9anEaVuF9XNyrS35psW5zrb
z8UYM2NgDYC9ADk5308mONQsj1uMKfquKZ5bpJGFHFpvGjvF163q/cXBWllbBQeK1Acl97zl5fpf
VJ5tRkvhZPg2U9+6vYkXUQiGlIUTA852oLv6yk2kWp+E1Ap9L9WRPefBlsPvVrfFw3ZtOUslCQvs
HGbON08fghj1i8j3DNlNLJc5gCx8MMuNMOeqQwDNBdL1xsK9njeoWd6QGpiZgTo8zXdtbQeZE9NP
61MneP73naNKBuoKeDqQjpWni3GnxqUQ+yQwNXxErpT/VLKNO+Xi3aAstoyfwHhKGEpGdr5vMsMn
ulgGgqfpWeMOWiHYyiBnx9srudAgWeZIF1YURg2wxEjUuZk2TtWkC1PB81/rj9KLKtFxc7o/qNBN
0/5e/6T1OyaRYdbfsHuRQqPKBEswugELlPpCEZHJrFpA5kvwxPoxBl4waRrK19/1DPWe3FZ9Vy5B
/0kbLn95RZFtmlzUJK1Mcaz54WurEiKtVIITc/Z2P/+22sbuu5+G9FVj6PT2Ei9vDZoc1FG5MNhc
fOV8Z6u4jxMhn8PTkP8ZI+nF7D6ISecCBYRQUnUHdeP6vRzTXWxRYeL/DQqf8cNzg10dNvVcdNFJ
5X7Kmh+dk4inql8mwKB2mR9b7dcALWbXfWJUy84sRleE9gFytkO09GK+9soHAwHjzOLA1HQmthiN
rmw+mEuKJkuwRma8cjXktXXfioboZPqPSRlQdNL2QvOn9L8KXbpxH1wy0gGHXkgY8bCFP2k9e9dr
9Ld9hEROef8c59/84XWeHicoq3292Q0SHv27EuyITIVJ+PxXXp9kCEHVL32pwM2FbKaCDE67DHcE
W3Dwy5NNNIjfL2TAvBjqyjHElnGvKVPikxSB1W5yqtHp6FsbJ+xCtYGYExfndNM9AN++rh/Pk0/x
FBqWkyZzmNvWTcXkuOSbJWyGgfCxLapjV4qu8cVHppiaixwCfwHkmwUIAKVfxAxcN5nIVO6meN++
IclHCKg0N4u2zuVyYZ6/sICZF8UnZocXkq5VgQbIqG+Ek5icutBp8me1qPfVoiih/+zk4c7PLHtL
KuKKMwL+JWWlmUPrcz1YEeaylM6GmZxq6z6sX6TuYxTct80jEwEb98AlsoFeyvIvkJLmwkC0ei3g
M6+gmfbzU1j0ezDbdpSgAMxKB1lDDLk+UW7ADX03mT5Lfv6hGvuNW/5ysewtrAu0dYCMM8Kyuhmi
xCgHv9I8QbCcaALp0cD/RidBTg/mBlzm0hbEwUsPiSGuJS9YfcpAn5JaNiPerVxr91EmgHQZNfnR
LyTGyNRGRY9tU6LkulFoSokAFirH5S5+F3/PaThnkZkIXlRKCJKo4WA6uRVIuzll7ECcmsZpmaX6
/K83PAg84ADgOjjOFydMKvReKuVRoFZk1rOTl5GmOyT6Zs0NXzS+3Uy+RUcyEhtxB9gskzfO+BXX
omPCwBXlRiDISBqdr5tKVqZKw8wv8IOwsMcUDhpQx+FjTrnd6XMOap9muStAKGznWQJTmV7fEcrK
B62FPu72flwGlIg9Ek5S+VxI3NdJ2hBGeY4eZHoKxVHa5QJik9ik6152W/HDFVOUV5nNpbMPLGM9
cJYPgDDq0EpOzagobrIAW8eaObtqnLYYFS/ZglgTvFqgvFEk4FJdnO+dcxUCCNeoi7NTCdCkZaDN
rBood2unf9CJVbg35PGVc/zIJdJPbl4bd22aHcpmb6AGW9fjfsqqnw0jy/LGWbvM9BZVHmILaAIJ
fS92XFL6NAzbLDuJvrVDVNSOpEM/Za5fMoTzXao7x9D2ymwzudkaD2km/PMXhybQXGZhUfDiflkd
dm5XtZULIzv54r2aq5y51M222i0Xh5vpFthlIc8xgamAxD3f/0DtOAPIbxHXqPehKjtd82TBh9Np
J7q6+9s+fJlIrKytlqSpQtcFU1CcZrM/mtVgi/6xHN3XGIJYmHM0T1a2IsXLIHyxSRi+JEh8RGNl
k3Cs6a2xLk4NNDl2KPXFLpbzJ4Zcf9Tq1Ox5rKKHuI/guO+yyVWmBsSOYUBhLVqFW/qx8CPMha1e
8LV9p94ODxgMfKC2Vu9W0CtTO/VTcaIbhRdFBhPqbW8wcBF/D4e02s3qNoeozMc8iwTYCtIRWGcp
mBGkr4zWZqw3Q6MXp3xAIkprVPkYqAyqV0MWUMpqgjszCHi9BEFw9STzH/Rc+FZIRnUcqtb8u+EM
S0h68Wsooyz4KDhw18mraA4D05ZycdKejTvlIS4pK9m9Pf5VYJO3o2PR2gx+bqF4L3u2yyaweJ1y
Hu2+t2rYuxunFKGqNyq1OI1zcVdJuh081VPpNn1jW4hBJvp9ZyGn5iKZd3vBVz/5kh9BViOi+bV6
T6xoglVlDsqT2LWvTTfFO7+CgkPWZvUQ56IBk+yc/7xt8+IqZ7HwP3LCKYSaF8O7mkCvVZjn4hRR
QmYCLBacsOwEp2b8bHfb1EXkvZiiaQvijdiPJOT8JtHnqSHWksqT4X9X5Ffder3991+kfKu/f3WO
JSHU9DxWy5NsuP7nuEVJw64rJ08POMptU8s5WHkmo3nL9BFZJo251ZdK53qO/dQoT8nf8lh+TBLb
dKvO6V5C9f9oafl+75xxkFAoSy2lPGnWyTCPRe+2CDg3n6ZnQXOlduP+veKBZ+taTuQ7a5E860O6
rEtNn7VoJ2lP4Y8ge9ksQFz5VMvUIRESL/ryz3M7FVJ2iWZOfCrdnSApHv5WRExi8AwZqpOMlXv7
c13xvDNzy7LfLcu0hIkgEHMzmrbxS7cFD7jmDiDhgKbAmUAQppz//ZZgmnlE6f+UyrUtNC/6dJ/4
f/3qKFWOriGJDBHM7RVdxh6UNUjnyTAp7xmIwJ2bhCuyb4MEZwc3OZcfIkSBIHV6pNj823+Bx6Qw
jzH0B1vTRtd2EhgpnJ+U+mDkXJmVKVoy7YiDmPlDKAQ7FTm92yvbsrD87+++VROKMNWZWGCcUdhl
SQDZ2UQR/7aVaw74PyxEAIuJ3lZ3BdESUBG4zk+wXUovqXpUGgYU7+Lp0HUbZ2rx5fVdQdNch+Ge
+ImS1PmCUGierCQqqlOg70M4+tMnOUOm29gYdLm2b+/NrL5MD91e0TSLGRyhze9D+e72ll0zwNwX
Yy0QOCkEg+frGFt9Kkl4qpNpNo6Ufci3Y/1lK1ZbxQkCt2GSRYLgWV0LKXKvGnWq+mR094ixMOil
Hwc3IcRXjL0YfZTku35yxt14ZzWvUajuZDtO7MGpO1eT9rRVsq2Jrysf7+wXrW+OPK6yZjRocAjt
nZiIiy/aefi3F/+5H0CdDM4Hlg+xBUOlK78PhIJATzKa07iPzdd0eCy3eoZXLvczC6unJM66FuJs
LCjD5Ij9X918iIhnpThAPOfptrMsf9fqSzIZS1pOixJSxrXo1SjqaVVmZXvqoPR2qDWG5A1xepfG
oC3+3RROyQgpTEe0Q1dhxaD3RI5h057mQXJU+YMUU3iYDreNXPEDeDCWSBx8AId45fzYnczZaNtT
Bj13kkHFkyQ/jGK6r4ZyIwq8LCssFVNrEVKiWkUddXU3xUPDFYtsxwmpsAepOUwGzq8+K8azwdxj
psb7BCJyX1DvGkE/hOkWm/TlWiE3oDrPBCJAScg1zw+6Cjk26itVc+KHgHH9k8ovvuCOypaI76WP
kDeDdn3jgsXlV/6IbEkUozndnCQB7Y68gBJcPgjFVgXw8qpneIQFUf1btN7XdMMt0hZy3s/tKVdj
e5Beivioz86kIKgx5cyTHm97yhVzVMCYWQWjzr/WfdixVZQWPERLQK1/Fro9cyR944jdS+3MlbjV
ir0805AC/sfaRSd2BEIbxlJ7qv4GT6ggGOH+tU+3UB5X0vJzMyuXlKDARmRlak96/muKGck1Hurq
m4Tcpu9GEaGGr9pt/Pv2Tl7xQwVdEmpZ/IMzsbp7h6IZLSFT25N6gMboU/e4BTO6DNtY1TsDq0MN
XajVJTEGYCxzdEeydVc5FG60v72OK35+Zmb5Ge8iGj9J66xGl/kUIdOr9g9LLcovNy6oK46w4JrJ
lGGDYQR9tRYpzcpyKvz2lJZwd8B0M1AA9XMQ80++UW7c7le+zKJKg+olGBTKPytjbU+d14yG7jTF
+e8ZsqcY+Fw9S642bOXEVwJdmNjeJr8AGC3VifPdaydRH9RA7k7hMfDKY/9LvEfl+tDeJ4/tX/9r
v7GP11z9zN7qVhIzXxhjUepO7b49Enm8qMdyx6zcEWLdf/aLM0vLLr/zC2kQ47JVRCypr1ZQ/Zyt
5PsY/DseheoRgDBq5BS4qNWuzHSanhaEMd1piD/48UlTguda2wnCvV7/1Qd4gwJajpZ0F88ZtPbF
pzy4u73Ot2mZ82CAXwBvAKy48JaAEzhf6Cz6kG93RXeyzBQGYnsQFTsMHuRi72sf59md09ypDXsK
Yd/+2FKDK63HLQTr4pK3fsPqMpHlwp/mse94BSjVto+dkj6abXPX1BUTJ/O3WdwS5Lly7KGB0Cmm
gcrhIVjdmUUnNwMDhd1Jnu7C6U9ehnZZ7De2dnmLL5b1zsgquehzGPzNZOxO6fDQG2AxJWfUYKIR
PynjIQ2Otf4ler5tc/laFyaB5+JTAMIugvRCjjM9gwQXt42c/8fZee04jgVb9osI0JtXUj6NpMry
L0RZeu/59XexBpibojgietD11AkoeFycOBE79lbQB0VeMP3iamvllUU7EPpCYkk2ElAw3/HueIy6
5SexrjTnILR+dIg4mr7wMwm/DOoafdWijwEQ8X9NzXxMMxpxB766Oec7woJ6U5t2Xu6ybNd0th9v
aLkp603/bU18ZSHS42DoytQGA6QVTZnZENtQGsWcIVph9hxEL3WTbgvYQijlbMDTbLuRcjjfILUu
TG/9JzGtzo8XcxrZ3WK++4LZ/hGqvtQD5FvPcVteQrn+pPlr67h4Dt6ZmK1jE5pWlwKpOqP2sK0k
37baZ1VfGce/APzRQGZLmDTFAB0lVpRD8L2CWv/3T1+y6VSG4b6wE4BIT+0hJn1MFvUrJfnqkP/J
fqa9o9Pii8omNeDeCf+s4lDWJnh2nSiuH2Rew9Ya5HTTSlujW5vf5d0LZydtYyB/UY643UUS5IQG
KnpIx8u2GtHf3vub8vhL7ndNa4c/oqP84fGmWTyZ7wxOf393MgMFqqVAn8Z0io/9TnQ6ZeVNd1/1
my6tdyZm7rrpAhFVZmu6MtSPcfESePDNOCg05vWJ1P1Ri/VTGjgqvUb0H71Gpvbs6TQV99VRzKnr
q62tCnQUo5RpdiuZloWw8ebbZtFPXBDPdSbDL7Z5XZCeuOpXKfpET6Ld65ehlFdeFItuArQvKRcU
miF6nu1tv4qaShG89tzUH8QBYIwVvLjBhNCSX8b+Q0rifiQHmIjVvtTEQ+/na4wjSytO/ACslQ4Q
gpbZk1CHeG7Q5bE7C11pK96+kjtbKX+pa9owS75iEgdDoIbWJG2OI0wr+IciS+qIUkizkFr/ORbD
Sti1FAmgfgntDDRNE4ng7e5VUHIpZSPsz8VYbEPx2ZC3fX3pe3eT99s1KeelvULjK62cPNIoqc38
a2I1givrSX8Wotbp/HCv0fOKRy/q9KkNDbuAol4cNo/P59Jb4L3RmcctBcrwcRL1vNb++NHOMMBU
fdWzIw+3x4b+1TlmXpegEpm0CU0I9HO2M7sWOv9Mx5KReU4ZVE5qlodGrD/Skr5xo59q+i2t7SKo
zgHtpOiC73XpWx78yIT2ux6Y+xEGOb1Mt70UO7ni7gok3Zq3ukDaR0zWIvuFTQxGnGQASBzDuHtJ
SJrvoyrEWiTiock2+lc0Nb1+aw2xk8Q/623yK6Cv/A+Eeb37yy/sdiWxM03GfLLe25/5aQi4+wrQ
GXshlI+FIbyZ/X/nOgAhDRcYDyX8BIntmWs2ykCKtaLozyOXAJKu303lVdfqlyQ7+6NpV3SGZc1f
4PJbY9TWJnjazPMBwkg/FayBa5ONuz1ZcaM1KlwOwzlurM6RzeEgIjlLd7bifhSC9qeowJzl1cI+
KORi64socjdGuOlHqVt5ciyccQ1GKSaDrDt5/tk0tAKvnjoJ+RJV/FZkf0SruSDl7HQCPXLfRWut
QWLBb4F2pEpPbYS0z/z1DfuypnZ1O1B6zB3J6w9qvm2Nzun92B59WFm9E9C+If+RqF/KwjqXPxrP
PcXhGm3afSsEQwbujbbCVJW8Ezwx08qMvWocznV6DiGia3xbVp6Mdm8a26HetYa1zyHAgv78OPXJ
isFOhBhX+pNq3spuX7q1aDMFN0INHe0sceb6WlM2vEYchnOVPTU5sVW+sVp7BHj5Krdb42U0vxre
Gt3P0hakbkP1gHgeyMDsjLnCOMBImYxoV+XbHqllv0GkB4mpkVIB4EqTBKNsR95o58jRu4a1lpBb
WAEaMCaSOFRtWYF5Hl8Psr40NGU8F+EXSFWfqx9M0VMRWoVTdNBUubkjiE4+2LTLlMLBa+Co8n63
afrbj34+ds/3DgfKQ/LHUK6yDjTX3p5HUxnQ1JTF8dz0wGn1YjzC1rFWEbz3qrdGZpGaFKWaj/bE
eI7rUwZtVE6Fa7vKxL1kBaw6ZAzwt3Bpz640v+00paxL8ayFnpMZsh0n9t+4/fjfJ4ymaNYNjDD3
9SyyM0MEVzWhEM/6MDx1shHYCvRIj20sJJhoJefW5L1J35Y1PxdCCYSS7knx7Dcntz8g8xYIL3X4
GqO2NBK5KZbn+OpaA/HSXkDRjwo1QLopH367F+Q8RCXIxSpCnIPdjUO0NQCKr8TtS8sEQy0EEnSL
TWSRt1b8yNBiPJN4zvj9MnL3wPfeUED/kfvB9vE8Lg7onanZgEYrjcU61sSzpI7bdnhBS2FlMGsW
pr+/e+aYCEYrRaFiQRyAFhaZbSnxSmx/f3GQQ/kHlKdyxZ6bBdZ+GMhGqSXihImJkBMUi5dMGlcG
soBomqz8n4ZnuiHnUUGQtUmTG5yetIUnz+JN1NjKSd6kp/ol/Z6vmLufN/JeKikNiJ9A/MxxPoZf
tRKDks8eohB1uY+RcX689vezxk8TZ5DRBG0BDPV2ZaxKEKqwipWzOILVi8ttR4dfAj7rsZn73Uwk
xYNrKnhzg80LEH1JijarR/U85LDWiMea7qZROwXRGp52wRC+gH6jieKMZ8nMhxpCIrddJKnntC52
oR5cctf8q1T0ktTJl8djWlgcHnEo0cFPS6PKvFrK+y1N0GwxztyUti9+z3Gkjy0s7DYAbGCiKR9S
+0XJ4HZ16kHV0rHOzLMBTi95rovhWrkSXruz7CpsUppAhB9a0IG46F8sxItWPuB+NkGn4IFod5l8
0bwCF9AG2Y9qYJ396qVpRKRFXvSSFF6wgv9dsTOvvfVD61V+61tnwQ8dNwjtFqyvbB3b+OfjGb2P
ZqcBoT7KbFJOn0eX/SDK5dBG1jm3Xgb5RKLAdmH7bdIfkicdaV3/8Njefb/vtD2mBzhNGvSIGbMV
zHQtjSCtEc6aX0O2Kx8q6SRm3aU0RbtJWgdyGTi46Cp/scYr8H+7En7nnUIgAyMLENrgv4d1tx80
LcU7V2yZtWzEoimc5WsR28JXrbaPbu14H9NT+1K+CLvHE7Aw4aC5YLWhCo/A1nzCFcjNp+K4fzEy
YTMKP6JGOZRCsQ3cgXYuIHirUO67vYQhOhoncXRKx5Spbwdoap3nyl4xKY28WQPqLYJHyrk1hL8d
UvOPR7dsa/JpPI3YUPKtrbpsysQ3O/21MbXhFFTVJ7NCqrAsSmMXakq8MpmT87p5FU7kLzQJgJUn
LuY1cGuuzFHlrUsNKv52kzfoGej7tmzfVN39rLfRmrW7hMvUKzz1hFCaBM4qzlypl+dqXcFn89oY
X3XjS1t4T1pp10YBLzupK9V01GZtQu9HiE1iK04o9TXW8XaEcelmpGMgxyjbERLeor4QW+7L1iXx
HA+ao1k0mT1ew/sjOo2TQzE1mFFbmvvxLkqlvIlq87Uo4Z/G5iEz9GqfeaJ0ANvxpDRu+OxHQr2P
svRbRsrBgdottzV/1N8yq0CTsrqARnLPrj7Gm6Jdpdy6u6RVSn3cZdO6wxU4h8wYnWAF8PSYr6FQ
0w0MzZfXJNAUJG8rU6HcbTAMQYFOZIu7suZTkQhSi/qqhwzAC+P9PNZ7yLJbpHzrT7TE2MGb8nc4
klNU67WMx91lyhAnLjMeuHQKw8hwu/BVaal+2+QoAIRxt5NKGhfp+jNXYsT7BgXM8JQmPOTdwHTO
wh3N8nK3jFXr1RBL/fvgNdw1kq9aXw15rH4WdYKTHjrP+jrCUFHYjRtEni3ga/JdP3RwmDSBb8QH
f8zafVKa3ZqIyNI0oN6DoDhCJaQDp7+/886mV4lJM+lKwSA7PiO8ldm+PHT7lXVeMKNzA9KXAGiY
QsdsGvQMHopKdmkyN+r8aST4t2ypjMDVIGJr66Oe7SNjMLdq1GmvkgJUOtVzz6m7pNkKZmhs80aO
UXmO1vgU73wOwM6JhXvKLk4caDMPVxV9HolhlJwTWY6vauBLe8+N66vrSZXjB/Q60hkEL6ZZDPRl
wYzxeGLuDto/80itTiKXwI/n0+9DkN3kPm1IRmJt0lYMttHoBiQ1i/8Mh9TxNiaRo0bxV0aX5nal
hyKIIQ0z/QvKNN3vOCHAbwOpPAxVLNI+4zc/Hg/t/rGMwWlyp7aB6dk6e5FHeqo1ceAFF736pfYf
O8SdIa3cBZ9yGbU4v9i5giOoa4xldzckWsu4LDYZ3Rh42NlO83xU5IrIDC6popYHuZC9XTnW6jbS
q9wOhnRNAuMu3pjZm93IHXJ2Oc92Rmk8Fd0HRFEjmkA0crROgqLb4zm9p+zB2iQbiooBMkrwDtwu
YlXXflyRib50Dsp0B2sbb9oNpLgbcxNv4N6EQV1wdh1F0W/yr+TSSI6WOt0aLHqychMWEH1M8Q7h
LF25yNDffoUgoXzZ0CB9STSScinawGELTYqq/YSf9Gfke+ZKHLKwqIR0xtTZMzUSzo+J3KiqUDRx
fFGCZ2lEK3y8fBqqfmV2l3bsjZmZM5CKSkXmKIlRbfD2dIUZqfckecE+i7aZ5zox1e9GMQ+5ZK48
u++8EBP6fnyzKARZsrg3IiG6iKjaa/1TGJ+LHs69CzUoG0UAPcy3j3fS0hK+tzjbSJ0Q1SqHM76U
w6tglRuUTL0XId+ViNw/trSwdmS0kbAnpW/weJ1NqiEgQSkHcnJRSxLqbbBPgs9K0r2OcrV5bGlh
/bhkoOuciISIseYkFWYZWvUoR9llyAxYzjSHeQx6B32xMAkPkuSkdBNpIU1xK4anDX97IEAxg9Oi
ZkGzG+7n9kB0ZRbInTFC2VPV34veGUYbBnbD2sn+tk6OUlzYpbiXgvigr/Lu3c/vre3ZSlpx3SNj
JWG7f/MhFIzTQ9J4zvBlZYx3cCU6fnjAThtVo2I4545Ow6w2w6jILoJ0qTSIXytv37vPofVExpic
KEwJF0349djqv4f4/cz+r9Xp5LyLT4Yh6I00y7JLi4OLPpVv2s/oGp7bJ3UD86uT7UFVP2c78YnW
3fPwnL+G23g/XsQP8odhX++049pRvff3N9Pwbw+++6BkSh3UTZVdpFrYCPDyaL3qJOVRElF5GUsH
idNvj+fg3jncWpzdaKXfh544MvFtdfVE3Pz4kla7ItgE3SviiLRa7B8bvAtKiNLAonCIpoQ9NCC3
c14nedoSsWQXuIGcVhI2nikfknRFJmjJCpcH/3GnkQmcngbvJtKqCtMqsjG/KK5NlCV8X8Xv3Gez
pnCT/YpCJeksIIy3JlyvT3mu+8VFcGFPogjRbjrUXG1FqZRtXfD/qj4SN1mP7mus9MkX+n0Sp/KM
/Ph4RhfOKBVNSCzo9f73qLr9kHRwA6IWLb8Easd7bZJaPdFLAu36GmHFwqySHaB+rBF08JaerV2W
U6glLZdfsmawU7G/lODQQhpHHg9omrnZseTtNAmAkmKFrmIW21lqEmljmxQXM43bXeGLkD8345qA
+cLOp+GUoiy8deQE51YqfyyiMhiKC2XrneZ2J6gqruGTEAzfJMH8McTjvvBWTtt97ZMg473R6aPe
7Uu/84YmM6viMgjZMQo/FyVZsfKUCK2dlr1taA1A8GOfO6kgfPLK4PJ4ZpcWkCZbtiw1BTDus2PR
ykbvJ61UXNxa2zV97bRts62FbOWuXDQz5VhIjVO0mt9Y7khOy8rV4uILFHQLcHZCbe6GXP/9eDgL
7hLk8v/amd1Oph9oHXiH4qIZR7koaYb/KKXQoD9n8Zm+/BV41/Rr821pTlRzU3Mq/W6ztfOaJol8
rSwvfZXWVzUL9c9NFlkOVUO0sDI534ZSuEZyt+RmAE3w4Jg6Be/po4yYVGuhJuVFC/2DWHO4C1uT
fpFbjZQPsHPxvmrGdC/Ea9yVC5MLhzZlVQBKVD612eRKQBTMHFaky6hliDiaH9vCzDZ9Gl01GlqD
2jQcS6AS+nhJ78/+VByQMco7hBzKtLXeHZAIEEISC1V1GYwSxIQU+58rXQ+vj60sBHOTRisBnUZ2
glTuzJOlRSIKQaIyuGSIDpU/6CetsIKNImgeVDxi9SEruv5zKDT0b+uNsIt4/x5WPmK6W283FB9B
fgjVPHj1qYzdjlWPzDqKJau6KGUh2wivk3MrrR8SxMPHcQDZaLQTf4irJU4WN9k29kqLbGz4nxs4
pxQS2Ule09RmgGzdfkdWQf9O0qS6NGQitoBH6sMYJsXKxb+0su+tzCKN1iwpWgUkF+Gq7ba8WSBd
G6p6+3hS7w/pNBYu3klwDaKGmRWXbu4qSJhTqSmelNoNoXLSf4Wyv/c8T3N8vVmB+Nz7OgxCiIFJ
ENucl9vJk4sgUQQLg5o4IKzuS79kyc1oWS+NFa96f8/zINZ5A8gAlyY0wq0lMpwGLYxlfanK323/
WUHlM/lUuis+dWECb6xMr5F3BzAl89srRVZfSN2h+gFDoe2jkwzLYSLbqRrRFpIi9vR41eZ7g3CE
ojClJe5juOfnGbyhpOPParTyAm6mQ8ywgDI49tWVh/CdL52bmY1NrvN07AsTQLtZwQUFGRKi3N0f
FwVTuboa/p9hqI50umT/cY/M7c6u3bHL+5hUcXmx9M9duK+HT334+fEMTr7ivS/5Z2KaQyJRSg1z
h+apVIbjyqsuRvRdrlC+B06KEPyWdhZYv+muUTUb0eiVdfsnZz03i+cArDJxHJDyvt0txZiUee4O
uGt1F56DT/I3/WPw0p7c5/Sv4XinjIyRahtOdYy9U9ivuJT5XpVpzMBtUSEnWTSVdW6tD0gduq5L
WSWIbe1X2vnH0NQ3haRtdNVaCZ3ukOdzYzNvnce+7CeeVF+smCTSToQpAB3BdKDtrEXRyh6FaDj1
Pd7poKa9oW8FOa18p25KOEI1Q3ODvStZ7dS9nsvxwS0qw3TiKKA7Tg9QC9/kbSWOB1mPwfkouV7F
TjG249/H+2TuRBgFAFBWClQjVZE5axbvSk+v47G9KEMb7gXKP/to8J9oQgoP7lCma3fcwhJNB5ur
lmQeCIbZkQvyrFOSOO4udAbKL0FSC5+qITGOetD5W1doK9xLPpJYFKvWUaJc2OS5Ao+vHrYOzzvZ
yUb5EOY5uUZBkI8hxgi9ktWOm3kCgnmZCBl1uuyJsnDlt1vJEwa1h7q4u4SNa9m6nD1pVll9i0ep
fI6VULF70oTbQs+CI0070qlE9GMFGHl/hCf011ReB/7FLTvz72mXKnmWyd0l6NTuRNrnVYBK4ata
5vU2EPrs3ATuJ8NTXqV1Kb1/pcjbgzyVkPD8ZNN51c7B77E8xNTRlf4SenJxLmO332myMlA+8keH
GEXcRQotgY0ktM/WiNKvnrT+AZh3vk28vPsRxmH6GtWK7ISdAD1nrHUkMFBRU/rKsKMO7cjYL/Cz
eWmcUKIrYG1qo1foDzuntlTX5kEEyWzmao4uDh/0YLR2rdh6B6HV38qsaB0aPrcC8aHdJTXKTmma
rTw7F64HqrHQ90LdPMX4cwBe6kVl7ItBf/Gtn00mb7wBJVj/M9JUBzOSL70LGkveEQi+8YWPj+XC
MbkxPbshKBKj8TIg6ZvK2qsWuW+lLn3trei1ak+RQMr9sbm7+Hfa7pTep753KuJw099u9yqH+64X
4/4ihSFKX+omhNQXhKwTy4qdCbWj1NlRyIGteOpuxfb9ZX9re7bP1bRtjNJI+0trDCh2FTTmjPKm
jfeN8CNxDUe23M2Qwt+hVtG+C3aGaDpAppV4Dfq4NOn/Xjew0dJZMg/drFAc26IvWe+wselCFYkD
Wnr6huoviIuV4GNp1FxRfCwZAIrSsxk3BqtSqnbkgIUCtUdXkw5aaZX/fR9B8zjlaBTeT/TK3K6r
qfiJZYZmf9ET7dr6yP6qNAj+Vi2oXz6trOPC9FGEUwF14q/wndPf30WKmeHVFJH04RLUxSHwNbs0
PxfDUaUxZ+gEW7LGk1ZZ5xRdPp+6M2MdLN/OjENl/EoBfqdlvH/8SfNYHN/NQ5WkA0UsEnPzOR76
0tXyIhgvnqvyOm36CtZc4MfBwEX82NT9ck54SfopGDyX9/x1bKGZqaRjMl4Qke3sgOB/62ZKunls
ZSHo4CrCHcF9A1CeJMBsjlstFbyglC6R19bbOA7qYy6qmZ2barfvBkG+DhTuIYX2vJ1XKMaGnnhj
A7uuudHasd1LsWs8h4nV7Uy3lJ4TxDf3htgZjl82KDL6UqNcLYh8VwLehbiQRAmuRSPVS5fFnFuj
zePBbM1QuQxesiFjoW79TWP9VRtbz3ca9GuDE9ro9kGDEWwgWEy/jtO5K+18LZm44OpuP2VayXfb
lLq4IWgJn6KfdCfd+ZtL+SO0g12xFupMocztFYrWB3E0oAxIP+/oURSrizpJSZUL15+dbIuTtAl3
v5ST+5Q60dvjjbGw07HFiw9XCtXtvJ1hbDLR0yVs1cT3af4ZkdLSWoMv3ceK/8RLJkgt2w9w0O3M
QZHa+lWYKJcy+gR/3y4cqm3cIdLor03d5Jbupo5wTkO4fCoKzCwFilKYtZ4pl/ibLhyMbbEfwn1a
7sipCacxc7qDJtnJGtn0whkmDwrFNQUC0DNzUsuwC9ikwahdSk0/DcWgOpoWWdv/vFL44UlRc0Lp
mHPGc0XuArWPSvNSS225MaI6toeyfB7rYE3RfmFPsO/+KdpAeUQke7tcqtzGcu/J5iXUhGCjGUG9
URs12VgZtDaPB7Uwc3ScigD2oXqjnWx2mYlKVSd+aJgXoVB1pExkEwXMfk1DbXFAky+HghIE3dyK
IVRKnfeCeUkqpTy2RKEBt0gTfqmRNLk+HtGdLeLeSZsFvAFpFMobt5NnCF4e50FsXSpZzK6R62XK
TpARZLdLmvNWqUTvzQGWoaarQF88bYpZDBTQ/mbmhiEQ68e2hVyO5X43lA653H3XJLYSjZeh2Kn0
aetlYXulu+d/bVuBsqS3gla+W0v2P+eO+5KOIFDEs7WUOksLqjb2rkMG7QWSV3+j0VsTGVgwAus4
pMS8AOk3mKflzAJJd8Ey/et5u+I71n55tutFwZK49vllIg5n7Rq784ATDObdZ09+693dYdRNltDX
6F+H4Aue5KipZ+FrBH92BadcjEC1etSij7n/mnqDI5cvniw+9bpTmtZK0Lz0IbQasF14mYA+nm1P
UUqqKsQZX2s1PPhBTBNNWee0xhqpHQVrXfYL1sjD8Y+HIOX4eVOV4EpCDDNDeC3a0eZgAipsN6IP
bfv28albNIRUC1E4FwgYtdv5xefmUVO64dU0hadx7A5WMv4MzcgxvFU2hGmKbu4Y5Z/YDXUFBRQF
L91bW1oSqyZNtuE1CP1Ln39Lxr3YvjXxvu1/agSKom6HErJPtHKM5MxAi1IisEvU18M/uhBfHo/8
jpwBb0MChrXkFqcYbs2GniaNNFRiG10Hgr99UIWpYltWl9t555+s0Eo/9D3K3bJF1jqUMnqPtcg/
dq3WPTGVvuNp1Woj9N01zLUhgVee2hMn7t/Ja73f7laO0HCvRle3iz8iAHqOzGY7iK0tf8xKxVGy
fUpZmeixNUUfrvXRjteeSffh2sSiR4JKpOZE6VeaRbyIEsR+jSrYNdOfeMK+htG1iPa+esyMYyWz
DQVwLmJkP16OBX/MG5AMFf3J5DL/1W3fjRwmLs8kqxJdiZ/tYFIKyP82/houasFXcUMTblAHIRiY
j631PbHUgEpeA8nsnSIVeXa2prB5PJY7CDhby5goy6G2RVEZ6PPtMuahobqa2cVXV05Qzt6VGul7
vz6m2l4RUsiGBiduYczIeluqg01pPrXxb9CWmxJAmCq8JG60cs7v6t7/PgnOO2K7KeuozlZV97Vc
c2tAsLEfv1mueWyz8pfW7bTU+lXkrTO4ri0Mh0H5g7RnHQ27x1OyNPGEsROR9VSSnneeCUKX6m3m
J9e0Bwcs9YgoaR4cvI+tLHgz+CkmeBiihyQRZ0c6DNW0k5I6uSaIWylFcBzGj2MSvgnJ/9d4wJ7Q
xA4Alszd7Qq31C5bX9WZzjRDOvpYe/3KJlo6EOQgodugmMZYZtdqII2dIgdBci3pHHCqTv/l9g28
40K61rO3dOIBX9LjxuRxE8zj1igGftQUeXod9iJELp2+i4ZDr1/d4EMjX4ThYyH+99MOHR4gFoYH
GmlOVgz4dUwS4PHXqJU1NDtbwbYE5SjKnx5viLuMLqccGWqubGRIJHm+IXIr84ZMDdOrqnysYRJ2
RBKK1qcaxsLyQykXK8NauOFuzM2CSrcMjTEe0vQqahnsHoPSbpq8/hMMkOLHrVWeFNMT/vuexyZJ
EGowqOaqM5t6W0muNGIzlP6MTbzT1NzRxmvwn6HQU3SOMh7nimABCam5U3PdRFDjKr16gVOH1k4a
tv0n2s1Ssggij+DHK/ePG2kWLWCOfyjX8J43Z9UeNzVD5GqS7BrGo/esBGqwdeuovchV2m/E0az2
nSf2m9qjiljmsrorSll2DEFHacSL+p1K8trJNOTSSkGpdkhXKTTaq5bTh7l+LPpenFQi/I3c6Zod
+mH2JCaVdLDcDso7D72vVK+bXYm/2gVWP2zzfIiOZZiHz1URaHZL98CnWBoNx2VSwH92OHHPTz9E
hRTvy6T37Lah2CgU9cYTZP9Eajs/yaS3z9VYIshiNM3+8ZRNLnw+YwpFd4RfRNIF1uSD312hpcxt
wx+z66AmyV5xpXRHzN87mkGKuU9iadeWRvnJipu1fX+fuGdvqCIlLQJk4ql5dOyPllIlKu+2BtoG
VXJaSd6b47ELrr22j8pwU4jTdZfvaHc+Ph71gs/nRqG5BdpLnnJ3d61gjmZRh9m1M03apz63QX41
Jp+8cs6WXMl7O7MLVNYaOUOHPbu6xU6JPqVnURVsw/1qTpTh7c96jTV8yZe8tzfb/zX97R7gm+xa
Bt/N9kMHUb11imIyj+yex1O4cNWQ+gFMOYkmTJDN242TGZEHmshKr4UcqMfWDKi8mGgud3H957Gl
xUmEMZYcE1Tad+pzbptkcZowKLV9znrNMSmU66EPvd4v0txfQI1Va5lQeWl0pOPpgCLmgyZ9tnCC
1RJ4tgIO0t9I+dELfNssfwTqx05ubC0Ot15yMLVoZ2ZO5vqbjoA7tLUDr1I7Ek5e4xBly8Gmtp4H
MT7pLVpvGvAS8+Pjqbnj4pz8K2kWwn/WgkrgzJHXvmn5oYXDyzdTs64DgDQrHQJtbyseq6/0t6D8
5pc2jb5vj00vrcp7y/Lt+hvNaAauFmXXtDadfNR3VR5tRmo/gtntcrfYioX/mTa4lRO1tMNpSZuY
Yyli0O96a9YsEslXwjy7mrRFVG3i+OnfwPqlxx9D68PjES65xnem5uFnk2dpWcrMrVYqJVcD/HRS
3L2YOkBPZZTLLewYqInHyRqT7MoY52mXnppTKlQZPrlP30a9sQfpOS/yTR98jaPfjwe5uIwKjn96
tU3iX7fzGSlpM+ptmV19N7Dz4pzRAR6dRTPcylbw2sUvYrmWnlkyqbN2IPgAOKNdeWuSl5ac602U
X0f48aFOKw6pliS2pBSqE/v98GS1mmdTqRf2fj/2h9r3s11hoYLRKSPspHrwe+ysZlMVan0wpTY+
pG7eHmSueFfyk83jCVq6KqBgoowDSIF7Urn92tYSXRKK3FJub7U04SXJ0YzpC/YywYOasVwDOC95
num5BccPDZi0wc7smWMej0KSX/vdsXf+a+f95C/e//rs1I5x3CuBy68rZrWTurco+RZrR9eFiAe+
yX2T/WhNb5ObdKpcH8/jv4aseaSBwAlydiDvkdKevbOaPLUGDlF+rcd860ZPkDW91YrlqIG5LeTm
rYl+Q5ej96e+/FDEjW1dxvhp0GKHpzLRfvfki3shQg2uO0GJDuX2yQvtRFjjvFl69PKLJL+palDa
mLMF+GpfWZbY852t1+79sucJHtMohIjY6ISlHJ98biG7l/viUGva8CqHQ7IPlMbaUJyT11ZsWu+7
aeNo0sE05brnEBe1KaQmEvL8qubetpAOVWG73jE1TqngjB8UY0CP8DX6tbJY02LcWaVJQqYeCL2I
Mtsn5KuGejTT/CoG0g6YewZlhPc79nPb9LQ/Zd4nTtGb36N0F6W9LZjeS9d1TpeP3MXCVw+SNLXw
Drnwt1IQU1qlcllyIbSGg4Dg7QlF2uzzcnSudLFv8muXd9+JGy1HqCBzUM2kPso5xCRKZALWagV1
KzRZtZKX+Hf7z2eHlaCSAg3XxMR9e0Zrs0kFMy1yeEJHCDyLPiEDGJpe883i9fHcFbo79ZaMaEWy
uw9tW0BdZrVKdazDUM7twfDyJ1GtvC952lB0Z0O1z72s5t1Uy4LNO1Gib49XdDHa/gcJx5XRPDFn
NdBD0StyVWQfycMp0/qjXrh2mBKEdt42eVP0J991xlJ1IJNaubOXcgWE+nBkEY9B/j4n4pLgsMui
Xma+vkZPsW3yn0IleS1B8P8Y4//amV1mddRHRmhhR0/+Gu6Lb066Gh/i/NtYmg5ogq2l25JZvVpr
cfe90+aUTKToE1EN0zvzbUVcFamRcFwCwIEw4Bj+72S1p2DNyOxmMPvYIpuM75av3pjZ7cfKffE6
027LfBOGhyT+pHwztOeI6A9Y1yYjJBRW7u7par7d+LzVAN2AVqEb5W4hC61w1XrouJzUeKck7cdW
XKPQWtgsvMtQISAjR0Wew317uKD1Ftu+TIqrNPhORBdKnKk2jR3HIHn2Pej2jMEpxM+ZuzK2+6jr
1u7093cvYdGPOtCO2NX1p7E89dJetfah4ShrMK6ldSRHN0E6FdpD54C1JFNMIfXS4lppFi8Zv3Ed
QVMKulO9Vez0vR9nUFy6uEMSMIjb3Q6q7IUGwtqyuKZIqga1+pIj0m5MvXUe11WRH/JQeJJdyGSt
9LLicabIaL5ZINCEcgi2wglTdGu7cMeh6GnVulqAV+nz59o3RF8HCRjaFh2SfTFkm0qHNjesqnib
9kHpmENXHbOqhCsYSW378RfdB/RMBu5HpVgBxmWecHDxdtrQicVVSeU3sKof9DZl/o1fmTYcUzU9
GP2a55suovkcTPk1jMKqy+G5nQNNbmGO6LLi2lbh1vCRZNDz49BdSWrLxbDpCHQpizgR/LrpgDCn
O66MeWmz0dA1JU2nDjJ19gFKQ/cGtSA2m94Q58U6DPg6kQMyfWtjvY+UIXV4Z2r6lHcHKKyTbIwk
FErabPze9//D2XXtxo1s2y8iUMzkazF0UCtQUtuyXwgnMYdiJr/+Lvree6a7mujCnPEANiBAm5V3
WHutFK7CZzTmn1EtHxezcRp1PCWG7RBtplNWPLSD5kSxCf+F7GZ9P9UiHNbW2FG2kVGZQh3khiSx
z5jNMjNnAYhMKMkJRV10qEvBDG8NGwytay4VmtmIEK6HnWk5BBuQeQmMcNi1tUJbYv+ptXoP7gDv
/gbeuhuRMQOgbF1QDS2y17Y0RtRk6u0msELJY6R2yGAFedfQqUCubBmk96qSQNvMskcj9u8b37j7
gQS3CY4POmaAX7q2jRpAZYKmsQHy7L0yfs2mwEPZmEdkXNBWpQCahyd0/fnF9qkVUk5k6ZsA/cyS
AnzF8qjkj5EIPrSxKa7McDdirPV9rcsw03yorvbSv9+fpc1fD0Q6cAVIjKFafD2Kpp3VfumXJsjR
EkNybwZROOS2/gsjcD2RW0e9FyyD10ZaYiZ5DQxssGiNw2II9qAgPv7bBrO1JQVgl/9Y4TYb6yNL
nntYaVyN/vtDc/m7+RoLSYYOigNYhbQYfDOXHKJ+MuWHFf83m+qfMdi8zxSRhOUj7CzdwQpBoxQ1
1E53dSa6ZzeQAetsAXMHMQHc9XwiXSr7dEwrBUczBxYBVDbqgGx+QRMJgCBqgzcZLLflDt5nfB4G
a3d/R2wengvr3LbLkzIbGeRKA6jiOKqKhJ8BSuIBffqghb5val127klDwwPedTTwIIHDBz/lpCVh
1eYtNp9BfJVJ+U5SBnBkA/yRj3INZkaFrCryxaMBeJl33/rW+VLBjAQ8CJ5TSGRdb32gryq5QotO
MDev6Hzx8yGly1wJrGwkAdamRwCs/oocAZ93bUaSy7ZXjLoNWCKjGZENfqUqPlS0HnSl9+1IOtXF
HoRFB9vo3XRRfV2X9vdH+jeyv5loMG9CbxFty6hmXX+DYoJcSraaNgCb97faetSBsicS8WY7pxB7
7JH+qEvJ1UeFKmZbUiazk7So+7iJ/EF/l2NRamRz7hHgwGUFbRdgMNcfFIeGVU1guA7QuLXoCR3Q
zhwvgoTHOqqbUV8Y4WY+qmZ0ZspDG0jSspsNRq35SW1+WNGrTMCaIlho0ZBWH/bi0bHiVJFyIOgC
qavRLNlndDaCQqlEh2brfK6x4f9PHe+G5URK4Yu3QRdSrXy3rYV2ykcpvIbW1+t29tBoCqEqcLby
/v5Aai3u0QgdIEqC1pDiRfEBBEy0lTVv1gWTtz2of4xxGzQpKr3QIxgrjU/b/hZZZ9SQVaRy7x+E
rQtnLR2DLQPIVYPfdhOr4DRMcxcwxEek/DXoHwOAe+O0I9m7Ej1k1cd9g7enf4U7Is4E8gVpX4sP
5xN1WBQdEq7w2pmTjKXb6owytEEA7m6TfXZKe7bTs4TqwL3829Zk8Piu8JC19w5YLoVvGLbmKEqy
Crmt3D7DoUubjraD8m/nFH0zoJFH0xvcSdBOcksXdbNOFsNAwqJ/nQ7RoTd8M9zJ0oOaD24swpHe
nDLOGudJ5JnUZzPRa6DmAjnsnVFLKFNE8ObbYthqBhHI2sGA1eMfe7O0wzS0rTpgEvIw5mgwJzfZ
cYqIRBGDaS+jmqKlAYHmvrDKaqdIiuRZea/6zdw94LVkFCme0Y3X2vf9LbU5A8B2rVE/0HG8x2aD
njOLh7AOYkfLfjfLuyHigbs5+evgLyxwczznKTTXUlhoE8STdemruC9znUL19VGNBMO5zbRdW+P9
t57pUdO3sJbXaAgFmbaWdg6kwZyssh5JNdAG2cUujSluB2bK+/uzeROKcNa5h0jqxiXvFrMOdCkE
OaWxhE5i1qLi/XoGru5SWAGQCqUYXD06aK64twFOjjWEGKNV7JZ6n+r7QUIf46FAIc4UnMdNWzLa
+5CZkEHCxr1DZEmNKk4lZC7NGSLBzJnCR2s4tYTsWZW+A9IvCls3lxCOBQSgDDg6N03gaj2nvT1l
LNBBo4HG899m88ZG2asz6H+6jSl77Tx2a83NA3lFcH8FbyPZdXIhM4R3Csy3gGFcT245g1isaLCE
sQZNk+oTPQ9upXXvsV4FUyo9DqZ2BO/Oq7GI6D1vXq2/ltc+J/QMI5XJeZBLVRWynkUs6BjZdaDN
kn40rb0DId3h/hi3zjxANTIUtiDlBsrX6yGmcQM2ogapF5JD0TxilurEVgOYBKqJgvN4eyBwmtEM
A6a7VayEr4cM/TxoViWzIF/yxZlMZsCP6URayCIr3CatSkkfusRgwaS4oUQZc+9P2MaWREL0LwUh
gk7UKbkTJ+W5gRfVZEH83vYprSaLjvkO1O9zrDpG6E/Mt4qnXPpy3+6N2iCqXJC/hJe/soKBq4O7
O6dOM1O5TRA9NQqwMjEcbX2Ci5aQWtqB7EVBNdpI0fafje4I+hL02kINCY0R8EeG/AzgLigZo6Z+
VbV48pqSvC+gp97PUEl1RjIWfiExn4UEfphGXistih+z2VRBspSPYIrRBj9pLFB1mlIj2Bjrl1/f
YevIcMBRcAWnGt/HtCxssNQ8RtJGbby0iT00t/gVqMhfkHHsoWxNlX7w7k/n1jZBqdw2QLWKIiof
t+hoP8isokYKBEqGzkDAE9AthAnihBve03XRwK+O3h8gQRAjrZ9x4bpLZVOBcqhqAkV/iOL86zS3
DnDSK2k9Ekm7rk5dQ7JBdDa6BErNUbQ8xQvaFyEaZSW/VKPAKqI9rXJqZH6z/LkewRGAEnPNPu7P
x+2Fs34oGk+hBQG/nH8rM7WoUXQvmqDI3pbpITqH6JiTBW3wt88/jMA7WTlgQXPJt4YDSDAttoXs
nBK+sG45pcng9LF2RPbZtWMB58HtzQZjKz8fSG1kA5Ia11NfhjYYWbIGqToTkKOM7Ukaws0SKT9s
mkHJEI3RayGIL5TEHY6O0pIm6EBA5C6VlaD4o5I9WA9EpMub04eYFnV2oCCRvLseUaOCwmnS5CZo
lWNiExBm7WP0eOXR16gTTN7WkUT1B3weaCtHUYa75JKEsSgFT1bQJ9LvYlVYQBQ9UtIAdCEja07q
r4SJYJ6bRlEIQnsQMM3o5boeX7VUEZoPkB8y+10Ygk12SCho1ypHhT9TmLus/31/09/2EuN44s37
P4sGH0ORhVSKVBrYkDv5kEvuV9XR/NnP3IGGbuVMDmj8vWanvllOKLiAthbz0jS3PcPR6OpikbCY
Uii96Tb7EcudWzesoGYxlqC+UC1BsWvTJAQmkDHCVQS38Xp+G5NFZbrmalh20Lwcl2sno1tiFxXC
JsT1V/FXOtg/QbYMUpp1s16bghKKjBIiEiTz9D2B4+2kmq9khivrh9jSfUZe7UakaHPDWb9etlBE
WFlHcb/A2bg2Wkctsp9J3Aa67Fbf2bk6z+f0OTxIjumB2/ZDkVxTxFu59Y4A1ohIGE441FI4m1as
dKpcsTYAAgPAm86V/y2N6t9R4coEdwzS6Ghduh5V0URVqclTCyf0NS2/T+0+R9eCHXvo0fbiqHS0
WJRwunX0MZFgBEOpCAk0hWfysaQs1eZGRQ4t0o/mR1r1O/k1B9syKGK+IHwUvP8ic+vPLx7JNsp7
Mwy1NiDtTENougwMJEhZ+aNRH2XloUZO4/653zSIMitKgWifuEFP5VFlSn0tt6hQ6YsfWRm0tyFp
vsvKstjb49R5VYcaWQjNPsG9uvVawHdbkzaosyLQvh6q1agpOAcNzGzbr65i3PqRmRZuFXW5e3+Q
WztzbYdaCUFQ1uWjtSFm09yESRfkc8W8blRKakZ4Ne5b2fIbLq2sX3Gxdqq8yBmx0y4w8pAmqe5p
8WsUnTXWCNZs0xAe2RXnBYJYvvJmdINud2HfBQ1hjiLFrjqcE/lrZ4sMbcwbxGXttZULKHVwf12P
KKntJuvMeAiUIl08kvXlkxlGmQDIsbER4GQhcoeE54oT5i7IIQ/HOBog2IB7/gw8ULDE0MXU4939
5dkwgwTd2p4GWh50unPRUJGXdqPWZhcMSUlRYqeYNVUeBGuz8bAAnYumU8ijYTPwzZ0D0cLZToo+
iA1IuUt9mTr12H4OAD76BdoDT/VotIJLY3NkSKLBe1tTVXxXfZYWisykGDaTn138rBZPUiIIuTa2
HB4R1HlB+AieEWsd9sXeBqlsO1kAvwUtQVEsH3XFlWogO3tIDrot4GmCadzYeSoAHwjEUZkF+Sy3
JwAlsmcl1vugbG3mz52xgL8IBKn3t8TWYuEMgZgYtVPUsLktoYeLGRrZ2CNjBPqtsDlVi+6orzKr
fSsvX+8b24qW0b6FKw0HCWli/ilp64HEUaKPgV3I01PcFbprS40SoE9S30uINJ2Y2eDsZJLi5yRR
joNiDH6TgSPr/pdsDRv1KfQew/lZWZmuF5NpKWreZjoGcmeUO00CYr2RJ9foynfFyJ5nbG/BDt3I
0ANuh7wcmrDR7QW622uTdlu3ra1JQ2AsCd5OoFXdRk4S366zDnXPunrqu5K48C2kJ7w39UMR2Ugm
ELRzEFMS6ZxveNdXX8M9PRLSPNMwGkMwdaR21SrsvMGwJQe0TqU7ZWpy7GsVHXZ92x/lIRKhjDbe
XCCM4EwAt7xScXLmbdYlVVEUY1DioTUb67vZPnaF4Szd58KWfRwSkYD85oAvLHIXOVokbchfw2Ie
Q6Rq+MbOWdjs1x4nUO6Zpzn+en+HbVwXSMGiLxr5OlR9+Qe3Qi9AGRrVFCwg2i2D0Z5oOCMrI5Ja
37j5NGTP0HCMdvrbbjjVHHQdihFTkIK4vIc2HSp0x1L+uD+aDSso62roKtLREAQWzuvNawGD1+TK
OAeNbp5UCV3AkZZ7UteKWGw2bj28thC+BZ4Srbp8qpOMXbSAt20J0sGQjlDAaF1WK0zgeN1aWUEP
NnYfXl38zZ1FZowzAw3sEEhJBbBmQzURtOx2wmAB2FoEr2gaQS7jesJYHElRFGK7tTPzbIaeBdNM
HSj7iq6VNTK8jq1WQ/CBADGAb0c4Qxnc0kGeujEg86OkxidWgTJxSV/Xop9C6+VbGf8Jx1/9KCLQ
vt3gqFitcYgFRTA8iFysoyW5ooV5OwUTVOu9AQio3pVVwSO4NY1rn4+BpDQWTOdOrRoNsYyG1ylo
Zgbt7A7txZXTWZ/3d/fGdgAoHwUTiC2BWZkXlWoHCUrhEC0PSPRc1yntl5/3Ddxed9gK6CHBb4d4
DMKM690gD0PaGGVEgsasRq9OiYYcijG9AOnnlsUqSwiJLm8a9ULw4m4ZtpDVRPQGBB4enmvDZqvL
ebYkBLB/izazb0yQKZOciTjJAJxCLmLF3lgv1IKxUuhURaaT781KrDAbtSFeAjb1lIx7IxvoNO/u
z+Z6Orktjz4j5AxxUaxdYNzpzZCiwp1QLEE174v2Z6xqTgbFbERQeiUwtbHJV2UouH1gRQdVOJeX
metyGlW7WdC1YflTPrwuo+GOkPEzpeVwf1Qbm1CDRCXSz5hAsFRzLgnywY2VkIEEQ5HbjtmT2G0a
JpJG3lggVM7QwIwzi6Cez66HZg7JFHsiQVSMTpkHS8QcU8SntW5nboGAhgcXL/Y86MF4TeksaaQu
lFQSsMKbl2cpsxyINEFTfKeq4FctQk8hP+7P3sZCgQIQzPKgCwOTEL9QwIWHWaZLJOgnHUJJbQGm
33RcaGawQ5fZRLBYG1sQ5VUwrYE1DEolPJVEKDNNYwaTg+KpgTYZM00/lB8sYJumUsTBsWULNDmK
jisQuQIeIFP1il23oSEHyMQnyeS2U+IkWfxcKw/j2/1ZvGV0ARUHaAggE6DZKLPyTHXqLPdpk7dK
UEvaLpweYykCE19DDVBo1uTn3FKw24O6Rfa1snrMh9AjcektY33oY/mpjgafhPbX+x+1cYddfhNP
ttnraGutploJsjrxlsSdQl8yjp22K6xzr3WiB/U2Wbmm15BdQ9IQq8t3T06xtaDgmpFAMvZ5VNBQ
fU+a3AVLmlk8ZdIZ5Vf0UPr3x7hx+PE8QO5r1VS9VaxOqkYbO7OUg66YYzqaw4Rm1lAV3GYbO+nK
ynqILkJYs9AGc2lTOVjHVeno4pI7yMEsTqTMVE0FfG9b1pBQxzwqiHzQxXltrUDKK87YIAetDJr4
2lHCRzTsTp1btIIdsnH417hKXcOqlW5lvfQuxqXoWU3CSJODpDE9PR0yKAmkA/jPAWctc1E6e2M/
InWi4LaxV+A3X0pi+liO+hzKgT22bmhET2DSSPV3efguS1CfG4P7W2MjcIT/iP4iEAaiGgqP63p0
Y2NmeZkDz6AgocaG96X6VMvOKeX5oOveVEmgXAWNdHayM/s0hCLu+42yyOq/IpGLxxYeM/9kpGaX
G1bEcP6K33MafZ1BwghZk4PUGcfaVOkMSFLWqDt4Tn4qkx/tNDuRMRxYFYB48Jz48al+RS/4/Wm5
ZazFtYs5WXmuoPKD9b+elj6HcBMzkTyousZVc9jUXhorkEc/t76laewh9W+hUJX96W0aoY2iAWQ7
Pw/gmm7JH1Cfn1L0m4W26MM2cCLrhwHwC5ihDeokbr1yYA4iwMcwXwheZugupdHspklNTbP3ot6i
swbqlXzetULNs41rxISrgjwvyueAi3DuiszGXOusUQn6HtK0gzQwoNQlUZVj67ihOQt0TaBhWRtK
r2d+HHW5BJRJCTT2ZRpTV28XpDJUPyxFPGYbV8j6+wFRB07s9i5u00SNLbVQgnJR3ayIXOBQQMIT
0QS0OLXl3d9S29bgJVsKXGYEu9fjKqJJBRMJFq5ILdNnOsKaCG2x/gRqUDohZfEpjXH57z0J6LyC
YguFqr8o/GujiWFksWnOCuAOX/TSdAGV9nrpcez6nVGKsj4beEO8LghJ4T6v8Q5PEqI1cd9BW14J
ZGnxKgg89mB3MSLVW8jsguLACY16byRPUfLDrtNjP/6u5f2oghxkHgUHeGsXITEC0gDE32hE5WZ7
MkaZLcqiBNZ8sNuv4/Cemm+zSBdi04qGlIUJoBpeHO6WkIfZNqcO9NUkzV/kYXpUm6La6Vb3M7QN
EYzkFv+OO2ntcgIZHuoSN+1bs5EWVYYbKyhaZL6bnZ35QIf7epsdJ9K+RclrOfyqba/rNbrYxFPy
zs0LE/82XZOJujY3xo4TCp5oNDEjNcALzy3lOJVpmWtBVezsaQR9T0H16R0MU/fPzW0jCRBcl4a4
SY5CXS3zKYMh7UEagVCJMnfuIbpuTye1zN5m6xWMI418KBXITC35l6KVBJppG3EN2rXhaOBdRnTD
B56pOSw1IIdasJRh5CVdNezDtCFOpaG14P5wNy7ZS1M8OAaC3wlh6aQFRUVO0pS/Z+A3vG9ia+XW
PhUg8QDlRNzJXQqgtq+LRNMCUnb6a6ugxFuMlXSYoKbua+IqwJY9LCEySYgK0WvK2SuhhKaPOD3B
MJdeo3euYZ5rXXOjTlDo2pq7S0Prh1x4anJPshT3AeaOgbulTOhoBfenbmsj4KgDxYgbDg0F6xdc
WLD6Jh8mpdUDFIMYZMJNQKgFwKWtY44CwD82uOmCeFNtkqLRYWDy5tqJ24MtZQ9y2PozOdQKcMVL
/WTnbj+92Ppw7Jvnuj+PxG/QAHN/uFsrd/kp3ISSlVi8AHoCL2TuVUrrrJOaQCzFFr36mxOLRwqO
PHQPgJO7nthZb2fEjJjYPAdLVwmKprOSCvKymzcJfBek4FAjAU8FZ8Q2GAMZgKkHYdHlOc3kFn5m
rSO1aTaDiybr6TBa1oAbRulOHcnVgwwQrBqiR6XqzfpkabGo72BzhvE6o1UWBMI3/Lm6XapVOYR6
MPW7sn8Y2pN+Fu5akRHuMQSxXDgzsBEGlQIVq+UhjF/yMHX+u0W8GAyXD0x6AO3IYOtBk9W0SL9r
IDQcJIFLs7lTLoxwmSyk04okg0IGOC12ygTFjlcI8Nzf9lv3COqw/1kU7pRXfVRGcYNxYK5a7ddo
ibDmWwuCFYfYmA3mEZl/T0IbOBtiN0YQ278aeQEm9Nui9ghdP+8PZMMOqil/73jwWt5wnITgshoS
rYSdGMxSLcSGPMgzNl6VJewRvWSicW1leNaUKQpS6P0EnI/bAWbddk1KEiMYyTelhfaN+WSOD2Vb
PuVx5Bjgqs1m4yUxdqlBC93cW91hOGsZ6Iy8UsTBvDl4JJlWFwXiuHyesNeqJS1ByRaECOGK6lVq
QtdsnuxZ1PyxsV0grvuPIe549U1v1UB5YLsYEUX5FWzb/97/wEZB5gZAIqTb+Tp6hio+WcJ1HZWJ
1ily6wCeha//xWa5MMLten0FlcYRM4JGOc3mySwewKUy/ut2c3D9AliDtC1K44ClcFZAYNxZYd0b
6/FFrZ7i/IJaXPBubUABYGUNRQjKLsYNn+VQd7E+I+ERsDydT6MeniXQi7kDA+LLzEsCinsbLIAI
meqDPFjWLlsycIEDmJX592d147pCcKkAs4L3ZkWbXj9sKiC7czXkZiDbZ1OHrrbhM2G1bNPIqk4H
Hhqg9ngPa07GaWRmZyLvfgABlKo8hO3L/XFsnSb0A/zHBD+OPqozuYIJW0WaLZZ/9PVHn6M1RRbg
2EWG1jj6wsWK5XhCrwszA7X5lsWWuwznqA+GXlQLFtnhnQEpNIjV97DTHpZRfyui+alOkj8DEXil
osXh4he9tPKhCSsTOx69rhNtYwvaM5/3l0dghA8bknHMQ7mqzSAlqDejH3lIjkXo3jeyTsl15QUJ
UFSBEQWhjoPtfL00Zt+FRj7byE1C/tTDvac4RjarXlMttpOgqSJOongfW50oKXo7upVOBOhUMGbB
f+eThIva5b1dlWoA8V0nTp9NFJ+ha/zvR4feVrAlI1IBlybnWKjppJqh1qiBNf4wAZIbUY5ITll4
6EZvqERgxtt0EOJFvJBgDIDwDJzR67kkbcMGU5nUAAVUdGOmiaf0eetpienWEEdYukHg1NzudxjE
fYv/14CaJ9G0p6lBzUpWg3Hy0j5o0O9R5sfIFglu376Gqx1UlABNQAKP58hXIxDuVigOBg1QUA6i
ZnCbRbIIv789mn+scIeqTkYdHR2KCuKggertbq01TBG4sWbBdbS19VAKRuEexH/IBHOPe94WLE1B
dhZoEnEKkMcmlU5DQ2Blezj/WOH8pmhiTC86DAcVNH/MnhoVkjlyQ5khiIFEw+E2uRQjzVGB5CHA
7qN9+RqzL5b5/f5B2toBxipCgXwJXjyeWW+Zl0TvVBykFlmbh7RIhueVFEhQStu6jJC8AAUpMgtw
EbiFqex+zJWl04LefrOiZx1Ntq82mJNqZXiLJJXRRJkmQeyxdWiBLVwjNdxFhMcPqazu0wFKMwGI
cD2r+QMyvaUApfQwu9C79u9P49aeuDTG3RBWOLV5WkvYE8pjnXzT6kPcOKEu2BBbQ0IPwxp0g5ML
iczre0gaum6BHKwWKGP6RZ+8xYa66Uk24n2Hysv9Ef3FTlw+IEAn4s+acsIVC5rIdcgXb7s6Z5U2
AAZ5NmrH/DmAjFl6KaCpKDvki/wtZJT8aevJaUda10cQxce+1PgLmPJ/TSA3qF0zdfPQWyB3rR2j
ZC8rx+yrctJemfLSQZd4cpTPqPCWzI2FdbL1YNz7dG410CqQdX3cl2dIM48r2+foGEB3jeADdvoH
KT2UjFb78Vkkuv2XwOXGMLTkEFMBU4lzdT1nCRojw8hUynNoOObJlul7FrrJ4L5UDpTeaDXvOhqD
Nvh3smvPEIqfB0/pqO78AqF+ewIVea/v7i/j3+ave5+0XjIXy4gGgDhGGqw8d747eyDS+OMfjJdd
SQf6q/7U9vvaKXxC413vKIIg5W8X4z3b3BbCPW/GDFIN5/RgBNmPD+3zOXk1H4xDcUqc5iGCLrn3
6bSucyzeEl8/PMlO9OyAXXPX+YqbiJJ16y3Df46N3k4b/Ix/C0nXU0Gkau5mVlRnLZ4zdkjNXgIG
JVSLj2GQyZcuaefBVUH6h6OrJOVbvxTky9xZxUel2rkoEuWvjPV8AasJuBy+ZcXIXH/NHONnrbVU
576LF5+0FSQbteJX2xH9bWiIKJHM3x0wB8AmeL3WhlOIkHCPsD2Zaa+3ZnUGvkk7WIms+DVhsmtK
NmDezCooFJA0we67IZv9axXN8mssgq4WvgypzHIm131XnZXcNSDXmno4khC4Ul/BDALOjvlVc9lj
Yzyo8t6saQaq8r2Idf0m0fH3I4C91VbCsbVL5Hqm1TmeFR3tzGdpb8iPSkMhuMROLPP1mWLWexds
85pXWvDq/AVqWL9MwVN0E+KuX4CyOV4IAGpQgeLWWosjxYx1Vp1//sw8kGV+r947h/nJz/uH/SYd
/b921sw9JLXMmzevLhV1ITFGGjY5xUDb5Z3FjHbYTSxTHPCRFgbtZN3JIon2TeQsi6d/yezeQY1T
8ObfVBj/fgwyZkCiAmYGSbHraYfoJiT+AA46K43fVcfz8U1yj9oppm7k/v4iCNxu8sV/rSGJtZJz
A2nGZ/sbyJNMkT5X5wxpHZo9Ng8N+ElLR38CmUdPzdKvJSqIsW4K/H+N4jpB/hHPMVpGr4doDZmE
QgapkNGvIT7OZhMt6bK2h/LUTKUKrO/moAI3FVvvox2Fu2UgInKWm/5/fAMOFxYbEn3gjeExkIPM
0hAnH98QhuTrlETS73KCf+yWSgj6V7mpYptq+Ti+S8sy/uqGrA7dsNRXHoQMQoM7Fg5Z5mbxUvYU
Raxocdjc9+kJyYM2c8usSj96ssQf5lRCh5DELYItzUxkPBzgMzuBJRPCEbYyxl/CWtG/NGU7tH5h
StpZHUphaX7rQUObOGI+FPiMFeBwPecggdcaYDXqcxU7qeGBsw0VPxekV11dAlb9U/mGz5GOCkTF
X0ZW0V52jJ/jB/ON0LFkZ0x1ahARgc1NjylWAdUqfA/cW8Ah+OqyMi1FA+BbdLa1emd6Ms0UX34y
zN0UO90xOoB7wQxpDp9NFcWKtzc7mp3g4KIosbK18tEpqA41K5vK5Ox+fJ+98vC4uN1Bot8r+h0T
QZ9bh+FP5cQuNNDoL0qdN/czCJxjSEf3dMJd6A5OTr85zj7Af/uZvr2VzhuKWbR0aud4PDpve8HJ
uX38cGqAFgeMaM0/8I9fjx5nptph+C6zb+UY0bY7ZPFLLEIsbU3NpRkugorDSrf6WQrfe6J7Uf7U
NilFOtwplge1EDUI3uiu2IjXL61x3l9UMbw+GaxFozs79cGkKFR91qfHx0f/vXIOf37NNoVEgENP
y2f2ogvi0o2TcW2fu43koWtGstp3jV2X0Ef/Z+tENKIH7eXlK/FrasCrUrCoPe0Fl/36q69dq2vT
nKdnKZllZqtpM0RV+lPOnjNdVCNYp++ejXWxLzzZKKojdPvDRpyfWY+YsROcpI3nE6NA3gCqYiBT
AKDv2oI0TuG4qJX0XuzDlz+76Tgcn0Zq/35U6YPuzvT+a80HxX+3C/o1VnPo7eOzzYQZ0aBC//Ad
PZoAQx7QikZn6clkPzvj66gLvN/NFcLdtL5VgMjx6nqh0miLNIOTzdZbmre7wvyizpVgSBuODlo9
yRrj43CjXMa1gszLCDBMKYHK18u8YmedLHr8jFzL+bechOvkrYRhAFyb8C956KXBRstsp1B6n6LC
n+pj2qq0bR9Z9+/95mtDnBejtlqlJzUM2eWIAA5N6BqhKkSaE/Irz4VMrFs31uW4uBurBRKwBZ2H
9P6g0+x19BSIDON6HOkv2fFKzzkaD8H9bbh1rOCXolwFpwm0Hpx33KhMzReQAL3n9uAZUkx1BO/3
TWzsvbXWgYAH4SY8U85Enbdgc0yK6JwbzdcmaU5M0qDslBTefTsbJwpQAQBjMRxEO3/xsxc3hIU2
znRY2gjI7OqoRPIzNJ4+7DL5qbKZMpD1gj9FcKw23C/QEF7Y5BZs0qY4Vq0qOj/6zwB4uhHFXxP9
8+dAdweKx9Y57sOnHIHtm8Dl/Qt35y7EK9PcdSU3utGCnz06f3wQ54vhfRmdeVftder6/sH28Ak/
39f7H0kHYE/LB801aO863S4Yabt/qF33c39/ATZ279UXrRvhYgFMSbVTvWPROUnsPZjtvEEnJzbJ
btF0TtsqgsnfNIdLZg2tUAPgSw2pXFtQAAStQIbyoOIlve4Y1j7rHupKxOO59biikrKmEi0VCea/
j//F0JQha7tJs6Jzf2SW06L3AerJJdCgh/S5eyldPXRasAbmeGCjClz4VAPTONV+jGA8qL6Freim
Xe8dfvEvv4d7cbtmkRmao6Oz23vyx2MKKhVffZw+U1RCnFDwMq7JgXvGuKd3iho9G1o7OrfLjr0O
JyI//NCRTdIf51rgxWyEjSARVBDToAwP/hRe6EBCG3LBsjw+PxT0caGy7M2/fz98yZGg+j3uVUkw
kVte25U9Lp5Iw1gfSAJ7Y3oYugfZPGcPMXi9E5oSmoR7JAkSoGP73M1j1VW1hyF5lslHYR+U7mH0
CKG1dDRLz9TXlh/UoEyRb7V1fV7OCJe6meN8CcmQxmdXcxi1fb+iFdUp3Mvf0dF5kr8rqduBkOjP
+/Oz/3qSdvmT8xa4H48P+zftZ/KcuKWzD73fpgsGSLpnX+8f+u2j8c+K6dyjX6pmvaDBIz6DzCxV
aPe1TV27pYnhpOYx1Q/VcY5TpCMOipsHs/HI3luZTj+6V0jTzmZQx4Ly90bW6WoL8S1ggDYmydhi
SXXrsQu/yZLs6fZeDWs07NlnvfKrFmAJJKBI4zbZsUXbu2vafxoLtJURzUG1fn+GNqJDfNDaBolA
HQRnfPMlmY0J0ttFfCaOddS8drd8VV4Sh3yMbuGGoZM7RHBit57CS4vcszQDX1t0cRWfzWYPKtm5
9XOIdHxHfh7YHsHoNm0B8YcWnzXHxbf39EjzQpsE08006Oo4SuFqb80TmP0LYHyf0IfumvFzS1AR
2AFqjs7dxbHfBd+weR2i1IMePLRawCW8fnn62WgKu+qx5N1uMRpPIuoxjX6MkcMUJHnL9FCAX0AJ
TZqT1tFDwcO35fhCqAa86wCqAPPDczroA+RY8hL2551O2WcFkU9aVVR2nMwXvPubNyQmGwmfFSh2
o5s5LDFqkOUcnwup8KP2S7Z4BXQ8BxIoyUNqaHjtnUSluvKN1TSSQBoBRdwvggnfupQuP2JdkIv3
cKltEk/FEp978623HNvay+nJmqj1P6R913LjyBLlFyEC3rxWwdBTIgVR0gtCpgXvPb5+D7TmkiCW
iL0bPTMxMd2jRFVlZaU9J9X759B7RmuszqW+LoZmv+YR4svFUj/m32DA9FkCcARQjPBcoN9l8g1h
NnDRUOEbMp+YcaSjrvwu0OSQHGzbjgHXlpoe+YXJW3CZ509gTCfzKGgi2zOxeF2JsQGXlWHxaGwo
ZqAz1FlZjWF8SvQn/ZIW8sezbxScnP8jb+JA+yWabDoJ8uqN3u2Kl+QpNKqdskr3su59FivhMGwY
6wAc/YyC4o/UX64e0aUjn7tjQKgGvgTi1bGYe3vkhYsmkjgqfZtpzhGr+89KYXAp4d2Noh3icOf+
MBshI48VbdbLvZY6ef18Twq6ooFUwKiabx9777u2SloSc3wH3xCZJ+ueKqQ3ZN94kgnAYwFtTg/2
QV2hu4/Y5/6yXeIPnrN4QOAdyeqheGiNu92JEahFixXHs/3M8qqXot4m/LsibL0uJUu7PlrqqZKP
RmVERwHoxpSyIkzcbIgEFum91vCJu+n3PlErSg88USTK/TdvJwzLWGZG/8Idk40G8rJCCBnfRmet
IYnfrkIE3si6kmiaWctPgP/1S4NJf6v8X76LA91jAiqLNC4sULwtHP5otSdrx+5iYmXsvkGkP9ln
1MLy3Hf5wNYqS45WHPvcOlawBMgzE0aAZAmZGAjAKPd01LkTAgFTg0JgN9WGEWiFATOj957U4eex
Ko9fO1kNsB8UDAWhx3WkNbvVGl6sVbWSmMgOa/Dhdj5Bwkes1/6+EFY+7xJBDBYC75n9A+LhCHAy
dlYiNLuV6HON7IWdFsFOHatNb/anxyuaqbogg3slYDQZV69AUQY9GpchID0M20Tn/2XbqCDw94im
ay/tF2M+Fji/oBEDCywqSLZPFCJP4AJUIuSBhqspL5JySIZNkHw+lsLPaASQRkb8ABUosRgovl0W
F8cFX+ZBbL+WBjBhKh00by/VrtkBZH+HmHogp4ZkxlNC0nWSGNUrhzT5ecGnGIVM1eX6IybBtAdo
X7ep8RFiLRji0JHU/Xq8zpndRKEQI/4sfFOgkUzCupavFa4t89DmOjzcw9pHL2KbP7sLWjizEDwa
GPyGoBE6dvyMayVJnCjrUyykaOJXha1UkyuKpQHROQ/sRspkMY3GiZ5Y+bEdacem2Qg7x49oEL9F
3L5P34TBKjuPlEu+2PjSTw7pRurkTawLDFIOmRfDsw+VszT8AjsmyA+J+8KViIfWQbt+fGYzRgQe
7jhZyPLIQ0xdjyL1tSYJw9huJVJXIQnCU9+9F5XZ8TXQKp+X4vE7HYFBhKARbR5AIZiHvT089D1G
eSqnie33AeW6KEPt2MLgmA9E8f9XLDYg0N7ImhyhqBZxxwVhYnOlogeNRjzWjMvG8p1Or9nvxxt5
p5UQBid6TEsC1BGLu11Ymih9qfhoEmpgrNzmqynKn8cS7sO+UcTY/YDBdFQWpqXKjIuChuOaxH5F
d4WHmlDz9sY5gAgw3Sd+u10iOL13S4Hgi+s1IvwAFBYlwdslCVke+GEkZqiBw2CtG50hyAaRfzJR
rIGCG4T8Pl7hfeg/kTg5sRG4vQsZIbO3Wbf9wjS21VCf/gvMBsRWBn2uyc+Kht/6IsfVzOmNST88
ahjxZO9IA1Lf8cPA9XMb0Y3+oW0BYu+YxOX1z8rSAv1nqd5wd+2wUHRUYPILDynmZSYPneujTdZB
474tWimK3YZnSuAsDEn2r1tIat75lhNJk8g9iIHlrSqQVPs/kayfa5ac+yWsuKXljNt7ZZKlgOGT
ZhQSE7GnibiSNWKrjr4QKC2JmT5hMhPyBSBy7NwAzogbIBGtGaFHuHfpBYCHj5Xx3hkZdw48sSgy
gIlE/XvVrxYFP1Eap2+A50fkD/XDjD+08lCvPxvr3AIuzPgvxKEDF50X4zgRsH9u91CuvLLKxKKw
qwjxx9b/zFOzFPWLnJCzq6Nle6nV4z6vhQVCEuwJAGkAqDRRDdYRs9J328JGda0nA6K9yGRBinpU
kLUigSm+SDRJdcWhTXSuQB79b1jyKP9qKDcP3uQbJpqDGdMBIWBV2Hu8P+6+rvUsJpVHaYZGgU7S
H2/yuIePpE32OFOUxsm1rrAL011F2yVA6zkLfbOjE4vJYr5DSOWysHN/jXtN9L2p5uD9ee9CfSU8
KS9L8D73bspk/yYWEwAAIZ+6dWEn2l6SreaN4aE9QfycOxutRO8sWUoFLqrNxEcJlEwKKwFqI6R7
jtGHGD2oF9HIYjP4zngiNsc0rknM5zRBdyDhADEqvKNVRlq8MnfeEhaPjmINM8PgRANV2O2VAWUH
2hCZuLQ59xR3eoRhTQX8ug6t2hUgWAdjqcZ+B1kDlwJ0iwhRNMB4sPB1byXCh+9rP3RKuyveQvTE
2dFFQkoyXrc8CQ4qUfbJtm3JsFFNAYmix9o7nuVEe4GOAnuEATe0u8mTu8KyjRBEmlbaWf0W1LTR
5eYcZ0QVF+TMPBlgIxpbCUA1gfL+5IDR8RerXBpXdhCcwKGo2G6xhyK1xOsWqjN/8wDTJSGaRF0G
cDboQp+8g8iJ5DWD3LmNmSLkYL7QZ6SY7sa3X/ZBQVTyueGRfaFggiCJ5R4TSo3Tufi3fcuJHpJ2
YeFz/gdGf5GLAsA0D4s/ub9D3mvSSJlgRwAmiU3GjHMj2flbpfvFya4iUluDtg2rtTSseMBpId/O
6OJB/Y3eitB4fNr36Ujo2vXHTK62O/hB0xZqhUe1+Qm3XxhFQq8rGUwNbhgqHoSE6EvzDIW0W1ff
LqVuRm2aHg1wItDiAf9AQK7wVtW5MpMbJutru5AZQMxqwkDjTFxc5V0+CqtEuyOi4rHdEA7erZii
jQWnZkYxQ0G4FcO/RsXat7SGlLERcFRZeQ1RFAAtGWJr5eioLomUBqT5VNuLp24DcVvXNF0iy/1r
IrhdPjgH8eqjjQF0UhgMu/0uBPNBrcR8ZxcckU+gmO6tpjCE71BXVhFDBtfyRAKIhjbfDbzepgYn
HKOAxOxKSfQ23KIjvLZ6Ts/KH0fnGEME/U5qOMNPuEj2d0f/A1TCm2+d7GEchWnIuWxnl2QPrUSC
4QNVg7FzYCDIrxkvyTY7SPQcUXgSPwtqeu+U3QqfqCmyjL6a5kOHkPUjovveQM4yJJ3+NSZPX/Ya
+bj45P1Tsjhq08Plc0H+fTs2Fg8EpxGHBvcWYK63B8VoYpeoudTBTQNLTWgMqxjth2GhJ8Q1XR2s
f9TBrwWx45ZO1eNa6uR2xIJWAW1f6+yqO/QS/LOo1FNtFXNLkYJwfw9v1zfx0nhpEEW/xPrMmJhH
/aOnnVkbgw7WVLRfGHSHLPUXjww2sHhoQXi9IJTdUlhrspSnvh9Imez1+K1XLrGWxB2wKZ3Ojl+T
nXARQV8zrE4RRHmwRzmtoHDujxYQ/RllA93IFwz0fYf05AMmt3IA5DLP1fgAN//hqm3ikUrchQA9
4pP3MMjGxs/IXXr1Z+8XIK1gCHlU5JDGu10247spz3IMlk24b9M7P32sme9qHZgyyT4/BQXdsM7R
OQgksljwaqM/beGO3b/I0AEe2WS8xhh8mOq45PoaP6hub0N8H5H90cco0MYlp3/ij3VaR2crGahE
+S/x8LP6pSBCvzz+gvvxrXHj0Zo0IjzAWKuTk2eYKBCdOO7t1+3bce9vvwQzPxxRqvLJKdtalnUw
zj3ZbD7L9cHeRIZH0PT7vHp9/Bnj8d7duquvmBw/F1V86vAR9oGnTXFRADOR1j55LGTuwuE4BUR+
mDNBX/jtaaP1IFOKMuttfzCcUjEibmn+fO44ryVMrnRROqnsFXlvl8DK7aSICAIubmi5nKJLIcLN
vl1Yk3TvO47l+/8sanJ+XB90Gq+kvZ3pr/s9igUp2fbPb2/7D48eX/L9C554PeHoqSPrgaydtUte
hO06phYhhmGnHLG9DV47oj2tzgHZGMlhExD7N6E/+uPtn7OsAsZt4eKOjHbTDKHIjAXaGJetBSFY
KwF+/iMTDT9WF7ZkVg7aPhE7oF0WQPq3xxw4wxDE453KkAsfU58qnCtWRgNF9ft4RXNaOxbWMUeD
Ri+QiNxKyhwha3ot7G38oZYAVZ/WMt+SBhnQ/y9BUySAssXeReMl1eJ3h99WrC0s4fXP7tp/1jId
vUWOp8xqMehtBQDcnruLERhw4cXNlmp1C5s2bTBuaskFlwc2rRY7BFgJ7mGSDpg78taPN23uul+d
jja5jFKV9kyvQJDTIqbSUOdPl6B/59aCsRq4uDCd6GaevB81EMdTEJ/2dhMCyj5C86h7kIKF2sFf
M/TUOF5LmThCrdK1fJ5AClJFu3gMTt72R9Y4mk/ZqiGnbns6NfS9Md4/RZ58skTHfMbjrfyrlz36
hInpRO9EAxgFKGCmv21TAnCXFHMD5vGEp8oaDk+Ynia7TyPVzyv0UUR0wXTMHeXf4Aymz1X0N0yu
dA+g2f+p/3WHJvE0AVXpwnz7/ElizuR/SRgt+5UDVGaB7AYdFliG6FnwdNl9zbilDr3/y0n+R8rU
YEgxr5QRpPjBKiav+3TsTjiuTxIy4vapffoWSQvfozFa/QBvb9xLzGAs2MeFpf65YldLVdoAWNYq
PqIa7aP2T7KjJcDDOREo4iH2wxQl+Hsm9wKomXmtuD3uBUa4y0QynVxd54vAuTORNIqF6OkRMdUG
2OhpRT4Cz5xQ882AfpdKH7sduzUm0PV1uCfGDiTEtNgonxldLeG+zmQ3bwRPq2ueJiSyVEGwQArP
kj/9cFt+sE85eB8xKCeutKf06/EVnHMt4CSy48gmHrW//vKrU2O5IqiEtBzsGE1MwFwU0RQQ1CfE
yR9hsJC9mYv8IAcD/ZhDBXvL5DIkfZ7kZcsPttonpI7ONZfpmUDYNyYAVFC2ifOlmZ3ZYO9a5ORm
BFUCyupSGBDsbXtaI9bkqbv6EPQX07VJXNMEfQ9LPUOzUQeybgBeZkFgfZcLAKddGKiNOthDaGqR
mXcs6cJUj4XLiN/C7urawMjqwrs0U38Ac/CV1PEpvjpKF4zkiZY7g93UtJdJ0hhoIlZE2tS/HNXi
J/8JnKVi/Obwq8c6NHuuV4InZhQ4lznLZxDMa0/+huNJFL6z6bsnWMUmXsKNm3NMr1c5UaJUcYB8
m4zC3OeWcYn0L0utqHte6i0Rxnd8+jaNnX0srADwi6bVjhDTtW4sSIO935d0ayKLtGpecpsxLEwx
UrDi6TZHv3vT+HwGhj2pV5n1Gxj19nnhkZpdMHB/RkodXNTpgC2XO4LfatpgI1MvqGa1Ejya0MXK
yuwhXomZ7muZ1qLWQ0yS7ZtjnwNniAQJ0aiqvVb80hWZDZFBcw1q5xHNEpAAt8pa1pyPzjKPtTmy
XjPGyTVejl8fEoZGj1/r9WlNKlBQAid9oS/5/sUHLDIy8sgAIQmG9slbsXldJ3VdMY3NDrzNSOAV
E5asnHD/So0yMFYKaAU4ilNwqLRwvbyog9aGR4OXWKbaF7fFS0yS4/pfsvq+JGRA/9ymrMh5ZTvE
W31uVi15VnT38vhizuRfbj9lssvoMMiUyA1b+1UgwhEIIIQzEcChhSi20Cm9ZtfW5R0zcofyeH7O
l/pU7/uYRhDqq50Yd+rKIqmMEic9iN9t1X7rfwEAQI8cMUfh8O/k3fdFPMrk/XCoaE+8j19U6x+v
f/60/3MSE4s4hGIphxVOIusvcXXMlYVa+YwW3y5wYvkqQKkprogFZnqhN+abKdJhnL6qXPJkJCjz
7DZ0tfpRDW3B5M4Y+1vJk+uq1myrgMS9hWNZkipmEZHqmqvHWkgjoLko5UqLgHR1LKSnKNmCUX7B
21tc+uRlHSqVHdoQeyuQt/DwgWKMp78Iq/WaiLplsOYm25xhEZe8zBnf7GbhUx9Q8cCezo1ytw1c
MzPRI/Pl3ym4GA7ZUM9YMU8rDMs+1qOZ5P6t0EmoBMJQ8HqmENpSqSZ6p3/sv5rzS/j8km7Wa0sy
LhGS1wlhzXc4h6TmxhJ8S/SlScaZR+n2QyYBUw/Kj9T/sy25MV7n1vj4qF7AsDAmaPYyfQn0k5Vs
SbzbvaeScYANJ+dx7CayfhZUcOl2/6no1e3mtRoUbwmUn1m9vgH0IodvJVNz7ejV1tNP/xRjZyiY
8ucJZ2+eNf154XYvfsB4/a8+oO6aPo49nAq/B5cLGb07vB/YBJ+sO2JlqydGoRfD2GAHov2zZy1E
0Pcv8+1hTMxb36tS3AAoz/YwXui0WzWzOeCbOGBhyRfiyDuSEcQh16b0b3b8aq2BqtWdNprS3IhR
0tuLxnFt8Osng9scKI+HRF9S+sXtnRg3ocyyus4gEl0Jksnpa+/skmb0CxBXntDutNvFOgz3BhP9
l59n4Uc+Lc31z6SRb5c9MXNK6DC+z4+3HaAG27FRAd0K7AbssOQj3MLWbkOq0KfLpdZVQEgYQk8M
wHUnxDlmBC3qOPrVauHY/2C0bj3D24+amL4wiXO3aMaP2rfGEblGvO1If56sbwLD5z/B5rvQ9iU4
3L8S4gO5fzpypQOD5jFxOMoFWPI+Jnq125sKZm0d/XTqTjvCPEMV0GWHuHThqi1o+p9RvpLsAF7H
CVlIFvJ8jXyV2Wfp1q9cGoSDmTZLXMAzbRM3OzxtdyuKMvXiDPIK/S3/3As7+IPEak2U6J6wxLNr
6guHOhOz3YqceIap5vFMGEEkqHj2jiWZ/sZZiUdn2y/ZzQX/cIrSFsX/+wUbZ7X2+2Y3pOR4TPSY
usTZWU9IuSUyOQjGGWq0XSKyXDrKidGqtK5MtfFGAVS5Ki0HE/dxQaNhzYRLr9X9cPqt0Zqm5kOg
N2eFBlm9Bd4h8oYnKicmyk9Y6Pr0pNBv9fyewo7p9u8z4A22C2r7Ryxyd2MUoBJpLAdoZ3FyqGof
lQGIR1pb3G/faqQ2c2qewv1JffFbannI6DyvPbPaCidULVJcHd+kyfP4WK3UYezZW2zknGkZgZ5d
fdLk0cpdXy2qAJ/UP4shgFD2MOVkrQzoH3XMb3JAiu5MEQssbMXssV+JnRw7RgPjPBZwFMCo0mWa
qe+xn1Ent2KOPnaW/rqoHm36xOtOwYoSNRreDYn0z833GByzcP55+pVgChRHj7+57UsBLVjjVh8O
vI7ib4oKIKZ0zeJ1dxHQxssCLKgh/4qKnPj1pTbfg4O0MQASpD9jTIDfMzu5X9qkce8fffnkxeMj
YKaLYtzatcMf6pC1GU5Yqs/Px2RQxbGhfeT8nfiSuZPkvqaObhMyUsrosSAb5eD2K8ZwQEcapjoM
zLCsEhTPtu7XKl8cH7vXBcCpswDcBacA5qym9aUh58tGqVCwrNlID6pqXTtMQVknPgCnnySsEumP
VYIb13S7sTcSp4WmPGm4NvCS3tYZHjxoQUADQ9w+MzqUcUHUvXW9FTXZ3h44VeHgYXEtZS3puN2q
dLsHFhZ8Fk/PF27VfXULwlAkhYUZ81/TDjuuAeVbA6JN2/GonxPMu+oLt2mme3IUIaMONDJAgFbw
1sn1S0z79QMKsYDXGIfuPz7cFWAJBnLpj2pNDhREQ+bjPZyxUeicB4gYq6KjDJwQE5kaanZdAP5r
7GFttGgY+zqehpWslyb6fNM1oXZgtOQ3oEv+3swrjG56sFaNLGQYW5jOMTshIgqmlno7qDc9CIoV
GdBEh7JCSxfAX5XqG4ANJMmWkoqjGznVz2uxEzez4XmP93OIRebUwE9n4GTuApcuEpLMaee1oInr
GOSF0niYVrdfkWRL9CPyIeH2BWB5mPnTtiX9Kq2jb5SUQ7Yx0sv9cb0z+O3G1+2eVJadmvKqsTab
xjrk5rmi+GuTmmeWsKTH7O1SI8ucegPiCOmyccoY4CO3uidXwRBlkjfYXH9Otnlua74Ztt6Cis8E
Gjj0KzGjWb7yLjmxzLWihbrxm/o5FzHF8R0RyzAOY6Hq9xwZdFWZq/PqM9Qj67Gqz5lC5ANhikWQ
nkLfb0XzeRZnsZAMtuu4tNKOjoB+tGDLCDHGIdUFYTOBgwpwKnA8qCAQR4Z/Er1rToAqZIq6QLJj
thlA8qACDIKHk0K/UKO7gJGROITZI3tSWEu9UPcJ3lvhk8PknbIo6ggJXjdaya+ZDGdHQZaX/y1h
toocDki1CDwxZ/evFzw52UbztMaNsWBu12GEN1spCvUZgCAXYOtENfQC7obHBzpnQTCAJPPaCGqG
UGTi6HBtEjVCxDW2coHJB65xauaiLmr7xnbiNd70x/JmdvVG3MTZqYuYyd2OBTPNJtAxEwfgTS6m
TPnkepZTLWSvZ7T1Rtj4+1cXRYwGqYpKrE2kCmP2iZ4Xb/mxchfqdLN7CM9g7ORFyRaDybdytKaS
AzWtWrtjo+hJlsK92qY58ZxeMuq8YNZtEHNEBIx1XHuaJYk9s/SMj5oxsci4KOBLBL7a2FE7ecbR
oSqLKMw2Nnim2cCSshHJktnEF/6UfuVfQkvir8cnKc/Y5huRk1XHvsxljQORIpDhi/f6i+G+RJ9m
/pZNCJfrPriHuLXXvbM45k6Xsn2ePGcAs02sTttHzmvcHyu0U0oAvv0XahVAXzdqR7t+nzonEf83
CDVleCU4POm5/wB0gdyZ3gC+IVrm1FetKLHqjLTnYSOgKln9gLyn2iQszauLF33L0nfSnsCMKbRr
qSxp7OzkzOiUtb8BxzAwTioKdFe5X+ATukcllAA1wMNYYagJs33SxG40XY0aSYGSiZhth3PJUcas
xWPYjyNVqbepO6A5G4IKgPanBCPYF/A7Pj6Ymcf55gMmRgSJhz4SEh9pj1YXexL/9t4vStRxY9VL
3Aoz8wVYLDhAx+EQOF1/OnJ1wwQ2q/gKj5HN56ZEsl2jZztBN4NjYxZmYkXrrepRzxy2se2YQ4S0
okAdM0YIe1Y+OpDpEuBgMAvvxpwPePNVEyMTZR3TcD2+CvCWb5JD9mibHdtnGeONAVBf6W9rz6KZ
vWBLZ8wNMHVYVQZmOYjP/7I0V5sRy5kMTOGos5NBhoqyNKnhHCGlnGNsL3h7fMozF17gFEzDoig3
ggVMXDAUYNUobfPOVirGf20QnRJR7pwFbZ4pH6ggUQNGHwAvgSIynVWRtNTjHRVt+kqUkoITzcjR
tc7TAdWUNaRQ7AHlVVTpHXi4se6DwKhvadQqVOzPcrEpS2DXFcwq8wzwDD/egbmbhrm6kQoDdw0T
LhMDFKgu14eD0tkBpqA6s4h3opQRcDv+44GFgWIlEIURS4Prm6F5brnswkWbCU1B9nL1AdOrHgc+
DDJax+NXIHyZH63xprtfIXn+XaGysgKua+5S/r0BCWi/xX9ZysHN3HSgAIwN0+jFApLT5H3j8wbB
VoFwqkDvOrJFTqvvw5V5HAh7lI/tzn8q18Fm9XjbZ5rQsOorqRPNq9oBeE48Gpe2lRmhY4KEh5wI
5tF8OcXWv4rsWnP3rVC0tbbrTbe36cIHzEXHNx8wCQqwF3BPxTE6xjvAmYD0afTuk3fRonVeeFfn
dhiFbxGgARinByjm7cvepywjuz0LDxTzZxIKFd1rMrwM8arX1oq6dNlmXlQBs3ZoJAaTB3R6Yrll
uApJ2XGD7cVUeKs/Q7RRIPn2RGT9+3I5NAbGYwGd+O9chFjp0rYuSR9//8p8KR6Tq60C6VW+BwYn
7KaAwR+iOQPpBZrDlQGwS7hSPMq/ePnBMx7r1UyJdiRmReJxvFQj68Gt/CgM5TCrerRWgcN773FE
dX/RCLD1EMlGzs6VjkOzcivSswuSZw75RvB04UWrAK+pQzwVrHhu48qEV3eK2JCUp166EL3NxIiY
pAHhCJpSpZE9/HaVWp7VjFogrKiEXfMlar9F96IpCyuaaUdHZDSmBUA9CsiQaZyWI0LkKg2vg0Be
e9oa0lvwI/92O84E5D2VzJx8DGajs3TYqVb7yZn7FwutDQPNPvFK57vG2L1jzGFjWLud8dmvOUP0
9HJ9GejufbP5fV6wZHMnICpA5OcB7gBTNjGkStKwbZDyvR1lz4Cr1HJdCzFpU4F1Bk7zYz2bKQuB
T+RK2ETPCgy1sooPYdv9Uf6MdMCt20Q5VatvyzIwFQ0ASQaY6/ylXTTYM9HPjeiJpjWaUKMFk+tt
3srhFvnky9z+vO5LTJFFr5q1+WTW0oIFm7OWNzInCteWWeJUEmTGJH9VyFuw3nOH7DVYMB9zwbqI
DmwwaQIyCY1KEzmRWJXM0GBbQYQKDMGUyog5ACkNHmCK2VPMP5iVob7Fen5k1srTj/QC2IuXJU6f
mVIYTvfqMyZvYuMETu+1+AwAxnPA8T1U2Fx+M7wZ4pGxmy/MWnYY3gPm6/rMYZ5QWlCvUXsmgRha
0PEL/FkYCVEmRyw6ZYpdwM3r039lcCjV02P1/WumvReA4ILHdPZ9B+oQDCimdmVno53jo1kL+rAT
X9UNevdltBNEOsoFVmGE67zQFcs+ozSi6b8jSQDA1ZinBgOMFSiEeqROlm7x/NL/82WTdxkhcM7G
XdXZvsKW29CV1IOkRufH6x/378Hy/3q7r16pqtUqgcsKCHH4d55369c8gXeJqaVkgb5rdjkYd0Or
O2DY73Krbo/BhTrHRnuBd85VzNoLSw/+kojRLl4tRpBKqQmcurNf657GIIDAkR4z868naBevMX4o
C/R9c0aN+vEuzt5W6Wpx07PiO2bg/iS/8Zu9KWDOLLVOvgXHXc91452Hfqx+tXWEqspSZm32CP8j
e5oulxNBbfK66exGllYt+8pqX6w8GI9XOPfOXi1QmXhubMV0wCeCMrrpvwrsxN2F883Ai/X/QgxG
TpCkhqagUnl7gl0JAJ9G6Do7y1yqVl+uYDbZuUTo/VjOXLADf+E/giaqEg8hcFT4vrNVrjTiBNPa
klMQaFBKEgxue2gcDn0k0wL+VwgUmgF5r2lQnnIk0cyVbu3y4qvWxQsaPEq9u41XXzVRI0FCM7zG
4igHFDFf+FINTS8q0ChZof/E8/LwuW/Er4JRhYVWwplYG9uBqgdmCDG3KY036+rmxKAGcSQGU9Fl
Vj23vG/k+XM/vEoJv2W1pYz7TFs8qjsYNeARAWM8dJqI7hIGUX+OvKxTolnG1+WCJBo6xkkJJr3h
R6ww2reJLhWQXADX0f3KMR0EIB8u5DNn3/IRGGOsn+GNnd4cSWo0ENegCzj/jd03hxP1SDDSZh8I
n4pogmWVpGDVGbS3BeUb0/rTYx5BzMaimiqifne7257HN6zTuCyaPViaIk28Zw6goX9yLt5CDmUu
lwoYy5EHEhQH6EGYuBFJ3zVuwseDrXMXDqAmX1aNYndCyku9YANnnDG8oCDiQZFQgp88kSSE8lA4
CWoZwbqqaaeX6IDrehKdliIbAEff7x+6pzHxKgGFQUSi/Xb/6rAUqzCD06+BsWSvdYMjG2WFZLAJ
eGNOJVFe8R7NB0fszIhXmK+8E523Pu0axmLVpJOJOwaGJPRwJWgqeBJgZBuZSf91gleFL3UCdkPM
SKiiS1gXze8URKRhcgJreommoyJHHsKP0izaqZXiy4aciVpqpDGytz9hFDqsCUo5RkWCVU19qooS
2+uF2LDJsfNiaeQdw8SyMY6UJmZSo5OV8EIF0AUNpBACccO+9/WudQN53Q6t9izETSQcUyXtoq3Y
p7y7Lzy/YHTZYxyBxByfsdaQoo6yBbACHxzjpJKKNyVVmvSpCfxCW+dMmzGWmwFZnpaN2HC0HtpI
NLUuErhtmvV9seFj2RlrCLwj73mOzTGc0joCZyZR6b7ABnrdOe79qNx7kuQptADmNyjtpByAs2nh
B4jyNBGg55os+tVTVwVo2q86JhUOfeRUDRWHrMdoRh+DAs93mBBIPHzE1obk8IK34gq18wHrlLOh
nYpRk3xLUoxOdtL1ou9/wT/uASwVOinjHVAfEDNQVLeauFI6APM/K3ntYaasLwSG8BWfp0ZUKlGP
rS86f6BqG6fxRwLEKtnwkTAovyuVd4tvsaxjF+hVQ8kkqzoVtXbjMowUvALRxgsMD1Ow0UsaBnyY
k6LEJB0YDeJAPjSNIvk26BdcjLGhBoQhei3sMtR7ikZDUt51a8WnTSkn3MlN23rQI/x7XpFcqvHP
TEsSO9S4MDPazG3cbVkgMfIbuZwftZuyiSTvwNS1LL3jx2Roj4iVtvmohKqqwGGXaC/REPU96cBo
yBt5HUep7uQAZDb4ONXwRVqgdIeqYDzPqPuAly03jfxgV4NHHjxhvOiE0g4JGsbfOoXDJnsmQkLM
ggFR8UMxYb4VBrFmSNw0aWf0fpq4Bps6ZR7TskilkKo55oEBf1UmffHiguJQCMCcorXJOcsyZdgl
Sg7CkYjvIoaKDMajVkIS8oIhK9gkjmRIVrQ6vqVy1xVIVhOgdScJZ9RMIcTbPGUTbJ7XVhIoU+HV
cBh9q0K1IxiW1BjSlG2cr+O45fInIBBECtp7+7zvV47PlOxZUju0zAyaXKgfbqsowdeQFplkuT0j
lyh8yH5jNE6k9ZTn/cYzOdkNBRyV0ImHQQZKkuwXdb7hvF4GaEXG16wVlUWUALEl57RvJolBiMC6
tSvpA/je/mlI8XgmqCxd7+gVmcccuCLhQiOK3bwyGNXvUpPzeTYrSMMy0aC7GEZRf9skYQzAtQyX
DtA+LliP2u7fwiMz86QDLhlFV2ClYRZkiv0kDk2IVzgdbL/yUVTWtk1gs+xa8f8Hade1GzmSLb+I
AL15zaQpK6lUotwLIalb9N7z62+wF7tdRfFWYmenXxrTQB2mPyZOhIsaJTGU45C9d/pTGX8Cj0PK
IPwehsI0vN9hCp5X45vxOStv3r+YryQwuKHgvXgeqnTKADSZS92+zTUEonWCg3SyTgTF1EvntrX5
xxYPLKrqSP6hZoTRL5ukM0PwOPCu8m6m6qktcfqzood2xreRGfFjat+2thJ24MmDjBW8FjB6LAUX
oB8NB7xDE+MYKaWZNaFvATfzdtuIsGoF3aAQUQBcAcTD14+e1LR6xAdoX0w4NJgjHG+LO6HF9DVI
zitPyoRGjIYg8GqsxAelhlGZua6bKrM/dc13xoUrgloMKwr19MXzi7K3H8cC3Lf0Tn3255xxu9Oq
fW5H0xb9RED9cz01DnFFRlZJfy3QmhtjZz1V8OcgYL+eBS1JEjUqW97t/I9BPOfJS9jIBNVOefpI
Q6gf9A9BHe+CWD43YbeNOM8pZ5611xaFqrShergpgXZrPsogNxX/W5mQ3Weh5cWV7QcRMHS0CnCE
AM+6/shpUhMxlpEBlY/HVxRa3/ceKIa+BtsrSPIyPeZg+7lDKQNahEBqPzM2yspJUy+sL72j0YcY
B+7myR3qXfvYayTVXnjOHqRTWAMwX7E0ZFbahkHUjCWZCdOlOVd0Pdws1ztICKtw5wcyahEdfMPy
Qs8a4zseN7YcHFHj2/FPqWiJQLbcHu5K97kOGlQkgUFXIMJvWiQ7kzJM86FBRyYS2i3xPEvfAdGc
nJNDt5leudKpn/Wtagr7VKfqsYZWkDMMpoYiuu/o9a4Bk0ZhPQc2UlfRieUUrwR0AOaBlAzimJou
KItD6+cD4Ixhx7teqVa070pU0YQYPDx4Kog4YD/EEyhOw4ErGQH7WtUWqrvgtVbAiQv5hHmTXoR0
xlTGWS/0PPItRDxN+uNQg0dh/NR2VewYgh3KdPgenL6gKDk2d+FTEDLiqzU3HRtxTs6DSf8HV5os
llUcI3nlJkrSm1OXjkQsQT9QeB2LFWPtdoQUFiq3iHQUEa2P16PlFbiAgJbzf9J4SMcDbv1evxZk
VzCelhVU+axa/dfSPOqLea1bsB1LfMojAdyBrguUPmT+W2sNpr9RHajNUmAmCMr2YUd2ANQqDjh/
2qfR/L6981dX+PJLFucuTLRMbRR8CWqV80cc0czqPKC7szYPuwhduoyywloy+Gros8txMfSigVOT
Sf8yOLPCm11HkO+fx9dZPqUUOq+M4/3HTVk85Vc2Fycoqn1R8lssLGC0n5/GnbPzTQpSYGYxYb4n
bhlaXNphr7XtAPcTnX22Oe0LW97S1OyOJiskX3nIFeAZ5gdUBJ/PsrNbidJC74DRd3Pih/Q9qKwK
b0IMPI5H5k7U1vwVMZzBtWtIFQBIk1FKRjl3sXBJ5OViVQ+8ayscFR65ie5OIku9kWVksVIqkhpK
mcBIsoXQ68HAqaCALhkmY9vPH7tcqMvBLBYq0bh6EAXcqRBcyl+SN+i5P0fGKbgHAhq0O3sIDyGC
SCKr0a1AIzLrFKxtFFXDa4OyIwhW9cUF0OcGApWxF1w0/TUeiSEhDGrFxNZf71was9qu1naLjiIQ
SI+R6FCWYgxqWep678mjy+XCNq/3Qsrbtyd0rYIHupG/JhYDKjU1VSZOGt3pDD/lOf54t9Enva32
oDF/hGAVMY4QrMzIHUAYJwS7vxj2V9ylK/uLeyyPOR3ilRii7ioV+gvN9ydELI5uhk7c7+bGVlwu
Gw53i2cpv1gtvawJXpwNXhj6NNGBiS6S4U5X803LISt5e4jzCJZb9nKGF0ejLnAs+0pDodK3wZtt
IQ7Ti9KuvfLpHxhCKRwcpaj8SkshbqUKFHmSIiBegxnGYzTf+WTL8va2FWltxZDAREUOSLWZ9uP6
IQiTcEhz3QOOXCJ4B4TXkb5Wr+Yr8ORgZkupgA7N/i2kllUQCGmP+7NbP1DWlT3vy+WsXn7FYuXK
WEujKuJA7lWcAuXIqfueRVG2tnCXJhYLl4QC+paglQBQZk5ibQT6ER50Cw5Vid6e07VkNOJ1cPkj
tgH0T11ca00oiTl0zOf8qfKaboQ9eo+iz3QLyuQEoPTP2+ZW3eYLcz9y32WvB9CsBpkRUkboUQEI
bTDRz77NKapWB3A1We6bd//yBYcNyl7nU0uYsnUrkcrlkJdFpT4N/VSeAiBFxmOpgaCtOPG66aP2
2qOHXak/wtbi4pA10yv7BgwcwIrgDZ7JnBa7N1L5sA0abuZXqq3XwTbz0Uk4C7TNwCl0aAS0bs/1
WkPLlcHFRp3GbBp0xefdoQSqE+japqd5h+RHbA6fbTwRPaEVkI1F9+X7TlHcccI9J5kqPErV6WWn
Ci0k9uTBoD6rFrPymKro7EEKGkzds+r39UmGtAnXcCmo95AOf9dBI/BRx4yi1qoJYAhwxwOJBNmw
axNV40VG1SFkTwlnkGljuMNz4jKmeMX5QN7wr5HFmkIxtW1UpOvQ9VeZIhhOw13qYCur1LQnuzhk
W+Vg9yqFRgZC0MZB0qA8Bzt+nx1DmxX1rUfEUM5Ghx20CsAWdj1kVNQ70dcK3vU1+StqQ0ust1Uf
W1zyDWFctbcj7ncb2tAfIhkTobLin6jIkIhggUZp7QdkQsuzIZKmknf7gSND+xoSvuUpr5I4AVx6
IgjGSJAJdh5MhCuek+jh9lqslfdUGXSk6N5CERWJsevRt8mU6lmAtfCic6u+FkjWO+2z7tMggEiD
fJZQFpJrHrKcTh1AyMFs2nsJXEq3P2O+LxevA5CccNKgkwJ9syUhOFKjhRomKu+KKpH4h/K5Msxw
WwemDNnTkdGzMO/hn8YQ4UvyTLW35DHT9HqSe2TwXUEHTB/nSJKRIGd4niuPEUb018jihRjLUhyi
DkaM2hnUZzDOC8gEdq+3522tZHhpZplii7uyFmWOw/4ZNaoZb033nEb7IDjpyjEZrA5ZW4HhUKxO
35wVlqAeitL/YmT5oAlIjgeCC7E9467zGT8vr87c399fDqmJS/QR8LnoSr6vjqTm5fDE81oh2j6v
JhkJ/SkbSRZl04fQV+mZg5SCTFCbyUozgueM6oOB/D2RfUh72/1YJFakeCD67A1EPFYMav49HlQO
Ry0xpJqMkYCcute08CQn6LUqhNdLKGYXHjgnrbTn4l9DmrTvASryPRmqCe8CQvnJJ3qP/iGaTY0h
ghxujCMS1r2QOYLS9Q0t4N2BUp9DBEKzIlXu+Q5JTSuVEvk5FzJdNkdwx4JbWwmb3CnGKbAjdQJj
r6eU3GvVV8Ng/5PdcjG1i6uu7vLUQOUV0VBTI+7TNqB2QjpgomMADYTbxtYiFWR3/rNP/vilFwkI
vpfGkusiwa0OgmnX0JRItpMdbvTftkib++kR+st340EHO1qwb58iNEgwvmDFZbn6gvnyvfiClpfR
4lvOO5V/0DkI7aIida9IhzKxiukBRbih2OiZbiaVzZevsmqYnZqZsncaAztuQK2gPxgJq6l77fG7
nJY5xLn4qCBXUPNUcTEktYX7h59o4r2ITKDR2kN+aWbxkI91gxpuATOgLI+kgxZYneFICPHTmnFg
V9P8QK/Kc+cNWOGWBRxjmgWFBSy0QhRoaiGdtkdXBiQKUtyrERC1/EHeBETcJLvo1H9C97WcU33M
7NO8e3/c6xffsZjZuAiyHJ3pgpt2ZvPQQLhyrx+yiVgoLb/c3lprma4Z5IjM4sxP+UN2kQ+SoR3z
THB5qLk6aJMUOiSLTePkv+68r/q+gKLFecMwuhLJXRldrKk3lek4qrngBls4ZzXJ1HmKK2BSTP2+
c6vCTlgaGquXsQSRDm3GU/+AbIt+4EFAuBCQbhB3eWa2tSUGjMd/9URc2Fi4IL5f1GkhwAYUTfmT
mll85uaoh5GR1aC2+nRB1QePFgo96Fe6PntYs0yp0Qzq6onjJZ+KuudzhnMxv34/NqEuzTqw8KF/
QIGbfOqlAXUmN8+tEuoFaIHyD4VK+Adl2IYsIk+WtcXUjYHfJlIOa5XnDIC333tz/Bmj27tgBGKr
98nFuOZFvLi2+KmJfbGDJT0xG3jCwUMZWV33icbD27t8bTcAzafBK57xQsu2frEa/aCB9+SG37EP
SsQmBLDvLefBBa7+k/fw0tZiUDlSEn3WVqI73fPwKYyQcMKXhA4uI6f5fbUrWOHs2ga8NDiv58Us
qm2oaKMBgzFaLKJsIymvye/b87e2JS5MLHMF+gSmCcmDiRYErtZ0eO/22bMumAGjcLoaN10aWjgT
RQ9ONcWHIaUEI5Cv02B69sA9X31MWDPQkA/yuT2XQUuGUN3eHuSq33tpfL4qLyZSH3K/S/JMdAMD
olwmFg+K4gLSjydAVFjCosyhLhwJD0RIdSdiqHVlJw3Nk61fPHD1rjiE+ePEDzRp7LDd1Eyl2PX9
MhNcgFsDchHzv18MU67lMhWTWnRTSDjOZWFTB/WnvKmK++EpsZVsOzS+pRcmwEiqPTGRtyv5VlC/
gFUEEup/pHiu7Yt1znk4o6jgN7Rqzhl4I8yBKpaU74TI4dVDLW8H2TQejJARP62lLa9ML44KJ45V
0yBudZUvO94o9rTF8awOkEcCjaMNFfuMljQGL9FWO8kbUAIlO3Ev8kTEH87hHPkwUcAnG+f2zlt7
EP/OCOCo1zMSKdDVQFYQ8gfQ4EPeCz0Gtw2snV80kgBODcjpXI+9NuBzZTF4fSW4PSAZThGYfUHQ
z+4/Aa3BcJDX2s7QcYaewTkZg26pxf035uAI8OUBvqgpfHomyFV3SN2fZk2j/35QeDxQFgF5hgpC
9utBDWOVxH4vCC5K/n3cbTwjNwextvouNquqJEAhgj2EYXStzqyiI0aRUJLghR9yH4Wn8d1Y6IjB
QXU/AYw4WvWD8uwBvWvF532+Z/n2a3lh0ECjNxkeEyC8y1x7J0ndNAIuOHOIV4dj7yQaKW3qm/Lj
7QlddUBRpQBnMEJaHqCh6xkthyoGxtwTIHb83nO/OW3b+7/UeptZhVNFVAxMnreqioZvUb8vBcYj
vbZJL63Pp+TiXuLkejS8fLau7tvckT9K/yXWt5V/rwBOwmw2XrmG0CCH7BCavZEEXnLdD2GNfxpD
EeRw8URFSKMZpJxepcxCHweA6EgXWdUxizfpV11aZzmxQHcLPPhG2UJFcvC/M3/mwX67vQYrXzVr
F6M/BigqAIAXD2A9ge0pnzva5izCVIbgb2fVu9ZO6JWNxTvXjmmnihlscLVs91xqy5x8UGu3bzdD
dYz848CZQaXTIu/tvLwXqv/5CxZHF6IfYjvFKDjmI5BynVNNiNRr2RrgnQncvvH8fVcCfO81pO4H
WzbSbVkzwCmrMw2mBZALaDJikcV2Ax1PPbQDP7qj1L0Pnka5KGIs5gpJMZSoL2wsXGldywutnDDT
ozM60SHYBtvaeofOHf44DRkekWPa/iGh3p1bwkoEr5UdYB74R1SN/5ys6xMFfDAUywdUNiGb9Omj
b4+jIF3cxNRBRdWd+ZrAJrAJnBNLAGzlQbs0vAQIjg0K5KqBgm4L3Xn1Tms/+uw1URl1BZaVxVnR
8ynvuwq7qEnDlBpl+1Cn+maKkHPjW86+fTD/n8kEeh3qnyIu4sWpKYJ/T2ZLG/N4vM/s2gmtiTwS
zCZIzNstKLFOv1gklmvbFIEf4CBowp+FnRdrOPDKCMIuFHTVXew/ikDB3x7Yn4tuEV0iJvqPhaVz
L0hDVCGrBTQn6UeqH6HKi1bI+ydsTqgqPxtH4zjQhnyldMC+BY28KVrDFizuqK78fiHcrnEUKlAk
2SknkZ6Vxl/jR7j6vsUyc0mj+FmI7wPKCflFZP0SO7JzJz96D96s+GXdgQ8utisntRMLWVy02HF2
RuF03J6ptZf46ksWWyDVewP15gm9NP5GpuDmeEdf7nG6G6N/stku12RxQapaJaDlHADSFEOu50nH
kPVtYHYEaAiQfINWG15ivwcnDMPD+eMM3toP8468eIdj3Capof6x/f40wTZolkiwTQncDoJFH8jD
V2sXVkeaze/DC8i7CBoqM5ocfbPeM+EZq88V6jiCMCN+wUG4+B5ZriXJC6a54bpCN8YmP+lmX93J
0jkVBBOo7lYnMagst4zVXsn0Qmrtr92FNwQlnFZvEtgVHegovta/PYOg03dj/o925mvuYr67sJd6
P4admDQ2vzOVCQSHPfnFMLN2W2qgLgCvoQYA8JKYrIOMh1iqPQ8zytc9NPQcaObxkTk9oxsM2s/e
HSPaWj0ulxYXA5vQOCUJPSyWxUOmoPtFpn2CdCJ68rtDcDSUO48F11iL4XV4dMABi2hbR/XxejI5
XlZLeQAG7diZSP29h1Ap3BoqadG2YjFmdG2DXNpaRDoh8sK6GI8I21pyfO119Ohr09G0mMLhK/z/
iDYwIlHHKRDgrVyPSg9Gzyh7AeBWXqetU2oHA6dQ2KVbhzzOqrl2bdPv7KiD2cM57aWnZ/nu2TDz
Glcha1Xn47a8HqBHAzYVULOhm2AZrNbTlAkyRn2MXv2TRoUdbZxZxfcbh5+xaaWVDCEG/tfY4u7v
tcTr/Wpezv1kf77b763TO/rOxtZ9fDRoR5L9w9Nv68X6KOlL5QxuQjeJZZj+mR1vrqFfdXwLP4tc
64qyhEr0gx4nBodaQNPJ2X6MU7MyEh1rPqH7EJDmnSK2gWlMQ37Pc/7M9DJq+zhT8+dQzfitgtKc
E/GTdtfl4dx1VvQOOq20+xr/kbD1DcYNtuqy6Dr4e9Bqq8BvWdxg3BQGxcR5c17B9ByNJzK0hXkz
2ph4G43tKf/85kzIVWxbolMW6GVt6XQD6AdUcAD6WKJcwSKgB32ODHw9WZPwKQlPI2cHpFBGxoPF
MjRv2Iv7U49SKfCQ7Hc7zX2X24KG3anAhBYsZulVd/5ySIv5jFQpx5CQRtEyAsFA+CMtKsBW9Rbo
REEvH7QySfyg7wvKceTX5plx36ydvJmCd66ZgA51uZwpmgv9JIX5ovJpoh0V6bccgcM7DNFm9/2H
QxkNd12JiiOpi53gW7E8Pd3+iNU9hfzA3H0LSCq6xa9nu8kKL9HjRnAz35kVEIyPl9p2GgjOgDHV
f7vb7U7aG24dgSXZJKw8YKBRB3sUmtlwHS49YT3lJG2q9Bm1FRPodte9NY2Yb9DqbE7SQ0sY7t7a
ckMeSkPaZZ50dOleD3WI9UQO5/neS2iZHshL9T1LJ0HYgaAUklHDLPcZlbbPm83tSZ59+sUVayBJ
h0Bj5r5DN8O14XLA/SNVIrrXetvI3kv/q+kPCTR2AGyWIhN0KIwYYB7JLYOLI6SIGfomkWhzoy8h
P2pCZao6q0to5Zgi0BZ48GairxkX0vWgUhHUX3kJG2l3HDtrouGEVjkGjcEa9OjKymJ7ympeF0EI
K1NN/d19eIo3vAU6uy/R8KEMpG7wJm7S/pkvLMZ2WcsMzpkEpOjQcCnimbgeYKgGcmh0uG31DHoc
+tkQDnlqpegFzUg5tGbFlWT4DUbpkaNJ7bKUFFeGjssBlE9zYwG81iWFQ1jIQtpNjYimM/Gkfc1Q
jNhyBO2Of/VCsgEKobY8a3q4vVdXlGGuzS7WdZIDLgNZq+hm1UkdfVPMgK07Grbeb6qO6CDLLzTb
MPEJafChPPLIcyimfOiejRj8sQzv5OcdgY8R0Z2O8aOQvtRX6/y+jhHLinD/tiEJ9oxC7Eoscv37
i4OCFLrUJy2024CaJKq2lcOAIrVIlWmfVWdZhWJcfTQisxy3+XRsOtYe+3lQr+0vJhtJiKFL5/GJ
I8lfhodaefJi00sfY+9j+ojVe62n2q8cZDOAsd5e6BXX+tr24mgV2thJpYKxJ+AQqOyuLgiXPwwv
Zb2p0GBpyTWrlPDzyoBFGUA9VC4AZVx2rbRiM8YK+L1cKW4SgDb5LtWI1iboXNN6VT5zsZSChaub
JoX2WaBA0L4CrQuRSx7owjhIusABDCA6TmlcFGB87ofPeOrHj5xPp1+55pepdXuSWF+8CAkm8COI
hgp0UCUHYMpUNxKaPeNgrww1jfSEYW1lNwApPkN3Z7jnDxoRQWgKPUeHihsqL3K51aOntLVvD+jn
UwTZJwgkAi49k4csu0/aRO+lbOxm/AsUruqEjmW95YLY1IpnKTH7JKV5zkp//HR0kOoCfnXmKQcW
finUqhmt0bayDIBIXEWg4kk+hi7gGG7jij8BKyLqKSBHAaPfn9jjwm/Mejn1vTAQXbVGT3CyqysS
ysc2gEJE4tldV0akriZTb+0wfa0Sp01PKdjzlOiLReC0UnjBp0iSApZGZKPRunH9dPh13Kpxl4qu
dyyewJ9nKhZolYt9bVo6maxMJhLDj1spP8PkDPpGqwgejGU6gAv0seUVlOnGU07A5gw9RtkU7gZ6
F5vKP/DdkIFGF+xMsy+A+mdxLhAwaVrYJwAQQFXAAoSx+MV/iDSloOgQIC5M2lcV//Oxf4mc2xt4
JWpDJRIzC7QRGN7Qm3k9t+Goch4Hx8MNcoIaFtgIN9622WsgsoNSXWPtfpdbIO9dhI3b26bnQV17
VVeWl3pZ6IVLE18sJFfoYsoVDg8Cvx6wTWsCqxyLFIc1TnHhfnDi1Occh3Hy34VZ3knm1t+lFC14
3n1lyejJ8ZA8bJw4ICWrlrZ6lC7m+E/QcHGUGn2SUy+G7QLEL6R1MtPfS2h0onxgUQ7MLHvML01f
/kG653qKF55yA++9jTUY1goz/pBpcq8MB4XyT3AuEpZi/doLiJwSlHOQFkSHjrbYSlmDxJpuDECn
DPuho51BfvmKXRgm4NF98DHVLDjM2gV/YXBJOypOggGJ+g5PLoDFIGcRwd5iqgf0FSu7/vDhvewS
xB+syJ1ldbGTkOQemnKAVdCb8RmtWxCd/6ORoVdfRSg3awsuLgSuF9smjiRgbcTnhpO3kjCZDfgj
FdEtJaJz25TX34Xsu/ZA4GSL0YbzNn3NeALm9VocUAW8KIB34hUVQMp9fTUkQZwXfJhJbk+HbfLZ
bn0b88nym+aqwA0ry0UswNqEpi9YmUXz5PfBbB3hvXzNtyjhs5L3Ky3heO8RtM69xaBYXobnXsAF
aQBGQOBmB/u1CW213w0j2k/oidsIqHBbMSnMHDwhTyrDG1m57q5Mz77RxSUw1JMS5wpMx2i8MWgY
Pkg7DxKhn0zO37XH68rUYvdElcAnnARTe8A9TiftnMP/o/IXKppM+MXKaUDvCAIrVZ3Rg3+QyhfD
akXVzw0pl0AKnj2J1E43oHWsTd628jesn3n7zViL4q7MzZ9zYW6URk8bPQzNhKTvUXv1rTqj3oG/
b88bxVSeNtOZYXF1f8ozzBqwFh441muL0NgMy7RoMUA/I51kifox+gxPILQg8kNXPfLToc5ys2a+
GqsbBiJP4EkBSxFYQReGoUYj9HEvuiY4MyeEEBG9A+GX25+R0DmxFnIF/DXnjnBDQ8kczOPyInZr
9Lgdg6YA4CO1Ct6MDeq1oZnwCUhJYstPdBOMQRBpORRFSPoiJ4F0EjQ4R0FvdaMrJPtg2iXgsK7z
TQNwRnGIRchenHuByhVV3yXoe40m3/1KUN9gCQWtHmwB2X9jLj8j+7yYrKAAmrlXWtF9Bm8a6Tbb
mHYbHhcXIi9Q02aP4t6sNeRxwTBye4OsEF5g4i5ML09bXypx6uM9GE8itOYrszG9U2caRAmJ9MJX
lvWGnBiVQ/L25tx1R0jHsTp9V088nHQRlSu0tcFtv94rg4+eK0PE0ysRKDn6OfUE8O6iXfPU/4MY
e44H/mNqMdOqFwK/O8HUs2m+yrvSJzFHhCMP52mzkRkolBWJSEwusn3GLHSGWGdhDVkxza9iPHvK
a/3BP2v7weyepLvYetKocxDAqRGQ4FS557PkuhVkIl+yzQGi5bvzCSqkt1d6JXty9S2LhdaGEXcq
pwMmjT5QcNTYiozlllmZhLVzD5ZRtDoD0wZxr0UFqVNKLR71SXIb5TEySJo5vjXAbcusMHZvj2jN
KwYf5V9bC19m5AbRA7keLjcTTSvGGQLpn6HLWaN9yD6gPL/bFPSbMqyu5cSurC6u1A5ViDrqRcmd
U/MgkT14O3XXPUF34ME6HCrITH5MEw02Cq1/3R7w2msFgg9E7Cq4KYCyvT4noddkUxuriAJ02nU+
6c9R/3bbxNouAYMbEo0iICnKn2D24oWqphCEdjUGl4wAyxogzW0PUboLGKm8lV6vOaQAuwDyxXP2
Z7EbxcbXtZTDUHq0eY3P/gs6ex9qdKh3GwKB8S9sUISrXxDp5KxPqSbB6AiM2VTXpvPyGxYeYq3I
AVgZdcnNFTBPEjGuE8XJpMl4McqgdJs4H8GAqGi/Vc9QWzNvPTRzy1ygHQd/Qo+eUXZNajX9CH7D
MilHiSgxvAyiFjH/KaYyADN5h2IPKUuuVqjkg7QR/R1ehrZYIUqQQ/KV7CtR5TSxVS/VrIprPye0
gtyNQVtADLua2jfg5NvtJAxtaaYGp7iaWKtPIK5NHsS86pBOaMSipGCCLXMqZaoElwJIIx9/D8a3
KNcq5DCFothwclqjNV0zAAQPIv0YK1KyKRJt2gSF6v8SFdRiaSsrINfPmkwgU9o1Oz0TuW1SgLOR
JEKhdbQQkzZDN3vC91ZWoUuSgBsMkOYsqD74pK94ovZ961H00cafKaaqJrOUWkdu79LVF+Pv0kFr
5Pok9GGHjksIY7jRU6kDfKycDZBmijnhtsHeswzf9gNGsmylBHC5ZeEvXtscdbUeM5RC3eCg0uB8
H5n+SXAEEL0lVuIojIO4UouDOVR20d+M0/4DyY9W0cyIMg+70woOZmcfoVZTAjCUk1flHpRQH3kB
wlBTTSjlcsdkvBbro1WRd0StY+bjWxwORQ69UR1S2ZU7s+NOU36Kn2U08FSE32JPaRIYXOpjO9yN
LMza/MvLkEr6a3n5gvi5mBaTEsqu8SoWNCZS5Yj5Ie+cuntguAOrNwB8CxA1405VltAL9GqChnbI
ZATDr8Z4bDsU8xlVhfWb7sKGfL1t0mIUQ4WHjco+7sEWCBKVwHz87dn+oYPuz25z/t5o22edGZuu
Dg5QRlkA1hkh4/zvF1c5J03cKPiT7O5DmLl9AGfH5ccaXfz2wmNrkdbVpPm3R9fauQGAebd/f/2A
XxhYeE6aMkTgtoQBPdp4TgDA32veodQmo8ymFWSSTnmrEiM/9A3Dafvjbd4a2+JpKsHcmhYlTOfW
8fh+bwNFRfoSOBzQrx0O5fbubicS86xFBArqt4e96o3P8NN/r9ni1A1+VER+wMtzO8Bx/H5HPEJk
C40728dk7xTfL2/p093OBbLjtJEgCHzb/Pqh/2t+iRblhIKX+ghD716Fw/0cAHgm9EPH+3MDVKIT
MXbRqj0EbPD7EZ8C/L6Y6gG81oIQ4kqNZ4I7qDooZmONTzsQZ/7yWAR3a57ppbHF3BpDH/nTqEgu
RNHjnUaTx43wxpjA+Q1Y7h2sHW4UcLgi7744F1kX+43XJrJ7ROpwz9t0c/q1YQkZr2AX4PMCeIP0
lgBXjV96oDgXuqLhhgwr6n3bnyXJPLwLn8b+fvvWWcGjXpl3FFTJbufGJiOlsOYhAoA3M+JCaBZf
cH2tJFqbStBSk91I/SzHjzF/SrmPUbRuz+QKUBVjvDCzGCMnSVmi1hJur9f51gxo9xAByVSSzyeI
beM8yIQcuJNO+gNtqBqDzS+EUAsHAReQGbWoBtz+oNXdA8wGUKMCkA7L97AIxJIXR012+XfuPukd
td3moonOBpVRc183pELXzEDYiOW9nl9NBBV1rgeK25i6akufvLfJMquLNwWLtVmS1nYralIzkbKC
zuOFF8X5PlekKUzlVg0dIu482ZNEk+37EWpLxRnNtL/9uY6SEOGUfFugaH8Ct2D6gG7h0ATXmXt7
itcqDagDg6ZIk5C2BdHm9dC9lDMEP8DWMo89PVaHnKDcTquXZJ8elF2gQhKcdWJX9KGxiy9sLp5n
XUFWtUlgE44Gsh/g0yXveGPONrYZcb7IwWpKam1mTsqT+cwY8NoCoBkIsBKgkABrXVwXdSPPDAS4
b7lzkRi2lLzqwaMEFp8hs0BkHA0F+NgduF8cdjcrQb76xl5aX7yxcthNuayP89CPZvVgvGg8WnKJ
HtFv0IFtGGOdN9PyaoRXoM74XeSulxm6SfcGgQtV2U3RptJsITFZ0SzQzDjq0K+tm0NkNsHXbaOr
b/ml0YUP1IZjVhdwb+GzP796R0CsyPG+Jtvf/cPDw0t+OEj0jm429Jl1Xaw4SOjlR+0e/juIk9XF
KY7LyIvUOlVc8RvkIX3vtCaoZAaWeuv8/YtJvTKzODG57CdxA3ECZFumwpkiHXPKhREdPcis3J7L
tWwLINfwZMELDrbRZcjuQ3BQmbpScZGLJDOF5KPz4NCKBLO84p5xNOZjdzUwPG6whnMBfRM8MotX
Jp74sk8Uv3czPfHNoMXA2j5oGa/Mz8TrbAYKdtB8mJ/TZZ9Yr+iZUvl65w738Z1gSpv0iMz4b7Bp
OSFVji+NJZu1aXQnxvCMH6dhYXhx9pRQiTIwzfSur9551Z47N1sp3YaBDbRp13xo4q90pAFVD2iG
ye04sD+Nj0S2IOecGG9iDTZ4M32EbPSxdMd2G4cv4I1IRJocAqfySN2ha6I2UVzgLP8pv88T2h0M
V4he9JQGJjQiq+R+KBylpHUItq5NcVbLh0poSIXGMY5Em+wDsoKn2rB9EXGuvCnQfrsLAc6MDqlg
9qKZ0hj1Qyj7+ETRrV4CVERsoG46zF31x1JJCRp2UAhvuBewjCAvIFvBUf6MambL+XyUfmyVizWc
H9SLOMfwQhSKda1zFTTaP0PlVGrAD3sQwLWHj9FOCmfVgcWSlvvxTP9ZQBkSnChSg69/+W7Ewdhp
8wIKdnCvIVflQVKVcWeybCxury5H4R2yE727lx10pRV7kXWm17fh31EsHiBoQox66eOYgb3bzO6h
/dU9x9gipNx7H4z748ddtZixxZbvxzJTOmG2RdDEp+QbKbGU051HCiLQ0u73Aj0b/7Xm1mwU8BTE
wHDewDV9vTnSUS3rho9htKlbu/WShIxCPFh5v61SoIGGBiK1Ac9ikvpZ6ftjF/4rek8BGf3DWXax
KdM8SiHUiaWLond+Qh+ZiC6VuywUZpzv/7H3Zb2R41qTf6XR7+pPG7UMvnuB0ZKLnendZZdfCJfL
lkiJlERSC/XrJ9LdPbfKdVE1d94GGHSjCwW3U0ot5DkRcSLAtgUwhFy20VfmH/pX91IlBXzWs3C8
+vlF/wFL+XAaH6459IxWupLPJyZebhxQ1ApfmZYMfM5wKeJfxUy/E6Y/vIwgcf7+3h9eRk66NVwM
rnc4bEydkRScLeN7FRbmpSNZvMJRvYMjWx5dIdld7Jt41714rxMC0NBil+5XDwq/7uHnV+GXd+ND
66drNnYx8nfw6HXtrhlviJfXX6r+Ls0FYn/24+PMDg0uCaKzoqJxzpm9+fkp/NjZ407EcE1AqYck
A/Cr3z+ISOlCHlFP5nsdnbMIGPGVvEqD3CAovP9MqMyWHZFZux8IzOYxysGz9MZjD0uwsYi8wlAm
hlIIsNw5C/g2mI9RuCe/1MD8u6X0tA+e/CVRhH9E/y3YsdCXEU5SZdEZX3ADo2sZ7iOzrZZty84a
8qTTKxLc/vzq/AgE4KCwJjg5WAQxEts+3KAAXaV2IgQQ1li42Y1el3xd4Mc7sCsePC2RC6udM+Vv
PESnOwwnlz6p8ReK1I+tAIYPYdieYIYOUaQu2tsPz27j0FiTEcNPj+H2EU9IwrPkMxrLbbcVWzbm
UJHZXbPBeMaR3kD1VERHCZkHiHv88/MLclp3v3mNfjiVD9fDgdwLKvvVvXchNw+aOWvcC4isqfjF
d/7YA3w8kPdhfQxgjTA1Dg6k4DzIvK8LvUqGPoPnXEkU2RiRi/NgRHa5ebKj3Pz8W35YnX44+Ici
r2LrFHbade9Nd9c9U3G7umds2jGv8Mwmcn4Brn3YTX842oeS3HOdxDgWt7cBmRPdsXlGjshYCHUp
EAH282/2y+v64XVHCJW7dATjkXLvlpXeDO5OIjcPRjg8N1j9d6Rcfml78X63Pj420FvA8MCL4GHy
3vB/s+t4TNl49XE3QYdOyRZ5FRuOfBzY50MZ6X35lfPMv/2WJ6shLBVIIoEE8/tFbeQuPEshkb/n
YUnanJgd36fBbrBXKCLr9k2nW4Ud16Mvv7i8/+7JAcbsAjaESwy0td8feG2GGNHFGAsLxpp+ikY7
bxcfjBrizPwsELV9smwSnxClyfeeG9td5/M576ehKxLVKszCr8fGE/NWx2F33UKtdrl2fldigXju
Le92Pz/ff/c6gw7HnFHgR2H6UY28CLfuWorTZXozYk+svW1XBInMf36Yj6DZ+yN+qjegI4mQDv+x
x54mqmeQGrDrVAXYopxfwUPzSlxHJf86bw3cv52SlId4w/ZkOxdi724GEGawHr1uinQPL3dU7Wzj
/GI1e+/WPj6X357Xx+ek83waBDiv2H+NRLubNkazcgG4U1VP8YxmJpD5X2vof70s/6N67a7+/Hz9
z//G318QYqgYbN4+/PWf21eMBD0b9tz+Vjyb59/Kr8z89+kT/vdvfP/7//yfozbquWXP8rdsVK/P
42/d22+3Bh+hDXvRH3/3u4/Cwf86udOxvvtLiVwwY6/HV2VvXvXYmvfD4muc/s//0x/+9vr+KXe2
f/3H7y/dKM3p0ypk9P3+14/2X//x+2nv/K9vP/6vn108C/zadnw2r+K5RfH+56f9/Suvz9r843dk
MfzhQ4d08j9CfhywBfQ18+v7j1L/Dx9J3dB04r8JAG78SHbK1P/43Yv/SGBhBTgYawDSBU/Vj+7G
9x8Ff8D9CpnQBCKw04AY+f3vk/vuFv7rlv4mR3HVMWn0P34n8fclCuKW0KhjNDHGuYUYmf6Yz9HM
opmCVTbbcECmpOy9AZuVaQrEYl65LAEf7xH0prx6S7gn79xYORsDBA0mMDvOLezD615vwkVWmRx9
u6ekqfZ+EyNJK9FxSZt6O8shqJBuNqOn9YIv/rrIwoaYMcEy89Rx1mQVSttVkvGQnApp4sQEjLd7
3STToxQCpRudn6HocpH2OVVv8ZJMJVIM69yfhzfirW2J9E84jQVRvsZ9s5369lbGDkGWQ4ppRD3a
pVQJworHevRRkgYIwIIbdN3vpB6rjZld6BK4lwUsDoq2TpIHkw6uKWDNJdm2VRBRYYdoXqzpzcF6
Ntjgx8j9nBZ73fO+WrNA8xahigF8QBsRRvlMYcuPWdOLuMeYAK7lMZm13IRwxpuGmG2DZADYTaGE
c4a6yoK51+cjcRjC6+uh29aBIk8DHYNCucY9ck9d9LB3dekpNL5pou0qneotJQ6Gxvo0veiqGmID
24dVkXL/M0avdeF1mmcNZnkwqCGd3dygDIEF2GMl2DHErMYmFCGBvM/eQ+bk74bZrY7wIRd7LRP/
uYMmoYJEz4QFW0j91M6my6W3YpoS9mH6jCztZ3eO7FcSD/rAwjbaay+yjx2kGV/8bnh24eMPI8w+
rA3mMAcCXzi1THCPsuOCq5nOIAEFjB75oth+Jk56mbZ1kA2kG87ijjpZhPmRO+M7LO8j7WQshbga
conHNaRinzTeWEy8U+eJnqOvlUoQuaKi5isCKRnPzDCN/vVJ2usczTxwszML0JTZNFBp09k4vEQs
a3O2ToSTfFropPIFO2sBvTDNx6Ua5G6C817/QJO24bvR+vKmrtoW4WALzDfdOUbKLYnNYa1gZzzK
8QbK6QVmBlOdSxlPmVrrJHdV8hDN7UWKQE6LyJhc9O2Db+auELb/pGmqi0DZW2cIw9umDZrzuKsl
uvehEW4xaktHzATE1j6ARgyHx8lpuyMZgmRn1IQcQznqh8WZ2QYao/glWTiHrj911ttIN/RMMNzA
k4H3g0tnvUFui4G8yciDEITeuTCi3nInljpXC0nOfUXwevBk2sRk8JGvdAK0NGZ5AotXtkWk1CF2
Vx6UbMR2funb2cHzIAI4isDJ+6ET0XI1Qt2CwTF/MHj3+TTXuIcOB9zudrue6GulljckOcPKfu68
PDYppD0JZlxW6CmLlQXjGUtcDCLW4rKl9LFxl8KZYnfnzJdDF4/FQsJmH6kIA0hKvI7LvORRGsjN
MLkbwcOTOK4dsfM5TSYDL81DGS53XguTG1hn6Fj5pRTVZuSVc0NZdeFz/ZW6gXk1yCLdjCz16jYL
w4Y603no1bVz3+goqdlBVU7b6os+bBixJaYmV46B6jgkcDePkMgLKz099+MnNwnOEa4cvARIcvtq
aBs9kk5GV1TXUEYO0GAqc7WuDsnHyiSIm4mWzEnWdjcModj1q/LhhI+B2WvOyIsxVmd8QeKyT/ut
rKe0bENvRQ5fPX3SNQ0upHMDMMZGOY0w0BFifTyOw4IwP8n5IU2a+jNPDb0MhnU6Uiaq4zjKdoB+
V9JNrZzoQmDvHkrtBBugDIcFLbuh8XkyonVZFvnFt8EeqQ01PLulRH7mmPtsYXtK1e1StV6hU/ea
rMs5hZ4JHolmzQMyNLnmsE13mqE564bPA4wTWUCmrOpbcy7tkFyplrJyrPvpMuWiyRwR8E8idses
b12pM5cO8D3wuOtkxqBjchsPEIe7wFWexrHYel7XsZIKROSp9aUl4fXS6wg23sE87XvR+4VkdfA2
xQT5EZA0OONkr09rZg7a7ggHiWlHVu8c9yvI4fjZ7ZlkS0aGAWmIS93dRc2wQUq1d5m0yDmWi7tA
y9W0m1nr6CqtrHe2GHarQ4Tixkgivgsi2ubdeLKbd4lbWBXPZe+raicmpyrx/PY5FICem0nj3rbK
6W4mvUTIMBwe0UC152bgcRlX1VesUxuIzpx8cPHGdYvimN5MhY/RzGG9NV76iVRdvJGy3qA6aJAQ
2D5UPYPLXkiqIoiMzRfXqqvKX/A8LgtAW4SWKUUPhFX2yayCFUlVJVmAqNdNtM5bEbewZFrMlnpz
W9YinS+NJ3LlN/cIla62g5xg+DkMyyYJm2SjsVfexaa6p+GgcJs1PFya+Haa18d1mpvbSfOhoOE8
HdqJiF046TrvFsSMjy6FDZYf2ZyEENJhStFjsruolvFCp74ovcFPzlPeIwyQLXZvfGnP68T3du04
g5APsY+5NMEXnSEJlGnMS4YYbdhIIzlQTsiDHMBbu6PCkmJhMcDpZUO9iyZG+dGNeto0IacZAG11
7kd0yQVgmEitWKlMQ++Q8bHhY/i4rgImVZMzDDf1MmqGDUj7hIdnwVSHU50h9jxJMt96fY2cNOrG
n5y2arYO0mz9wm/qxDxr3ctLm3aX0sMUDkqMppWfsHSTDCMtLDeT8cqFObI0quabkPo7I6fwwTM+
mgdd75Y0PfrxcN0BYMy9yR6DDlr5ACk2fRQduwarDbOFVBVieWEy5bB9paTKOobGJ/FgejVLZOQ9
YFt9hpq15P4yZWmK/EwEll8ly5wrOyjUWlFpXXOhEcmMlbE+j1K7lzXahw5OGJN6GfuqPlZTutw6
c32FUvSGTR6IFPTIO6fp3MLXSHHTAXa7CCQcEpHwzGPlSmjzMnS1d4sE6k3cnuq0GhIDf6bknszw
USUUkv+qG9Pb2Re4lnP6StJRHkdPY5FZwhdMxYgN4i3UtaPGCZsINf1lD4rk1LoaqBDCaYavJqSJ
jJdji8K77EfI/w0w0JqtR6UqfywMvImbi5MRFjk2oxaUZwHkTzEs2w0wihpCPGcf2ppPD006s/TF
Wm19+idi8R91S3edwL8fe5zvuqUje1Gd7t5+3kWh7Tq1G/8vtEtoSX7WL+06+XVUz/rbdun9V/7u
l4I/vABzGwAO8cd3/VKS/oFgGnC/8DSBkBqp6d/2S1AJhTCBw6SKD8sXIF9/90v+H2kCIzR8FoqB
9y7rP+iXPkgqCCEAZ9B5IwoL53dior8HSoCejJiEi6LNYmdbBrbPQiLJuXH5dQCHUMhXMLJGga8i
QjuTwwOdh+hsrYS/nxZHwS21KlaUTRsBVPab6/hXa/dtK/cBEcepvY9Ex2gLMaWMGYkP3ASL9eyb
EOv2Onv0c0sldXNHNJXMe2AF237W1VLGsE/ex93qtod+SWWTRYTVe5c69nZlti+HYNR3Tj1pBEB3
OixCx0Px5s3rlW+Md5ixNgBC7lbTY96bhlO+dsL/wiKOdmnsKH31vTRVJa+VoBnFOnxwwlDtf/5V
P/AP718Vk+ho3nAHoOn52LTqGpaZdbWgjoFPyt0iRzNvKLbvnA5evIvYyG6Z56z7xGmcLVTg7LMg
vTNl2tZoFBBRx46O8fklo8TbJjRNvia48SjL/kP/8PczBZAHH7L4/Y93s7JvEMQafd7kpqze8nld
rkBiiXvg9qWq8VhA+zxfTsom90u9qM2qpvByTftkz9e4K5rOVCOmrvxlb2jHzqPVzr/Aiz/gmzg7
WBXAmQy6CmANP861R90StegboK3rtbntMMgKLxsMQ8xeK3aCNdMn1zaXYTvQMw2zvAPRs/cLX9I/
TaD/BWa9n0QA/QoiqXEewDY+vFJSd3BVUFWwiXXktEe5VFVwVgnkTPOweax42Bc2aG2uW66Kmugw
T9yuyeLqfh0VKxolvfNmWH2U5LN7cMi4hdZhzmEEDWawmrobdN49yTrH7qKubTaRJP5VwAggztBD
d8mfrFZerjqXf+qIbTNs480nDYAsF/G0bWc/zJUz39VR3R8H4CUZPEXWKYu8ETHQwYxs6gjJDHI7
dfEzJ5VXF23jtxvq+FD/R9Mki4iO9b1wh3brKvfA/GaFzm4KVxgWhZ7MAltN+06lGJ2qrHFzrkny
MFLUIJZTE+A0IB/P2qlPNwhWKlOP38VxsxQo3X0PA1fhywwU8CnxmmHHBvAa2jMRSsLKHdCIIgwj
00M7lxCAAAMB/y1eHacFR+w1JGctru9sIHKIe45Ipikd2CeXG4tOI5p36yKGpzRS4YUjWnte9Ynd
Gn+kZU/Rt9dk6TAJMehnmsCzQzB5SJLVbAY7ibOx8WEiAGQEgFKr9kJ3EDPAB04j1+8gzcS3XdRG
aJy5KPrJ6UsbwYKktp48gPGrX1ODMBU/GSZYSPe3AZzSwS0AEPIDtUliOm/d0a6Pcdv1kHFE6WU7
pKpg88SAJek0fTIz/Yw02KvVupjrmEYS3HVzU+VJMoGsWPq2gK1DesdnJ3mr2p7X54uTRhdBIJY8
hY42i31ZlZOzCpnZBtfearZcVH4NYw9H+eI2AtdTYFgl2hLVMeSkm1sreqhL4oFmnq5gfxGFrcmq
dLyraw6jvdazY26Tacla0TllynATF7+rN4O3eHu06ezV05bkqSvhoD0nn+3aQYfSzZ/bOoXHeK1n
lK+6BmPYPS21J/MIKHu2NhgfiXhEtwC8XhxrIHZb0v2CAZJLas0XFNh+vqTwdwfV4SBMEZF/vJpK
4tSkbCM0gSuXumB4kATSgs+n1bmuB37dUqKvGtT5oYI8s20gZsTbSDfhSM3XpiVXxKPrdh7qC9FX
86ZuWfLqrPGLMxmWTzMmZD2akA1nosnHlOGO+VDY+p0B81ZTDyNC2oc3AK3fAIPoC6w1boqGrfY/
z6uBBTOy38FQdmCw1pZBjLIqpGiElUU6oEJ716ev2Kp1pkllcjyT82Vvm3XTcGbubKtSTD4O4dUQ
kFLa1StT3k5FrwgYagYM70AQuC4yIplbYtdYnoRc0i+BGMI9n+roEcNU4VMvA6QVpyE7UKHdIB8x
4TCDbk8xjqbhVuOn68XiJWLbkiC6xAzNi+3tQ6W1RUOakgPEctXOjwndOH0XflLBqm/rmiIxo13P
OiHodbPE68GIOci7NNp568RyMDFRmykPg/xNyoFmEJ6wNOu7enxr8I4+YTjBSTLa+gBKqqXagTGK
wShi4CiwfG+7GWkC1cq3cJZOIV6C7PFhlDzYczHjdWvDs7G145tL1vkCHYYqyarkWna0tdDgRw2/
SrV2cuDGj7y3B0XneF9rLGNJQIfMBeIH7aiY4NYFyMpqp7lI1ip6YCSJEQkxg1nvaBKiaWSfNSiJ
Rjn1jdMnw0VYIacJfStSIcQsz7x4CIsYPsF3s8Q4PNZd70b7pitcCLI2UVSjhHIXmiLmYan7glTs
sqrHYAPpwUMXRh4rPAfGSoWYxvWahxqmR9Xk+FkoPbXl6xBtu9ioM0S8sQJQNkx3VSqQ0ed3VeZU
bZRx014PTIsCMwrw7PUG/jhzj927jYQvSLXOR7SnMEFCtkZM0n4fUofcLRw4oaxSf+/N/C2Nhtux
hYrAS8fH9b2iqqtebmohhmNludzD0zLOuqCPEdrqnVDKiV7yCPY4q/nEQ4QsBV50i22qPguCxStn
NcJeIU03rt/1Z5GaD9A9XsbQ2Zdofy96wFSZozuSN0ypfdwL4GLh4O0atsbnYbWeAWC7liOM8FkC
k8Uums0CFMA41xNpoGKLLM2DhS2Fq6COo5x+kRiiL2pNsd0NUburbAUseeof1FB1z94w9PfM5y0k
LlDapMEEJgxjbVsW+wi8bkN+LqNwyYOwDnZRk0JbiAodVNRU78N6QDKISeqiXod2I1qExPhiFFmb
qPByFHxo8yHE842db9o5EPufd6j47m0qb3kt4q+L7xyVYfcj95bcs/RqmKa+VE3L32woxqMMI3Hk
NEak3UIk2n/M3KGRZORVata+xdU4XwzTUBWqNzyTwi7Z5En3Chxrr8vGcURXQIYO/D52ejSIeqJL
g7gog+ULk5Y+9PHVMiWHCU2r2jij1Mm5YpN0EExXwVt8mKyL2Qc6Od7WTAuMsuD6tLTBrWWYE4T9
N20l3a7DgAwRh0k/I6NRcJ0F4A6HpD4QLxKbU3scJj7H5xHmAPzcS+Sqv4ogBpjLyACMw8UD1O1k
2qsQCjxhmlsAbuLgUUQi9jIFYDxFxJgLEwddtKsG7YB19Hy32rvuMkQbfw7UfD0CfIMHGQN6lfex
BlIJ8unohXP1Niqbsjyt6/nW71BfXeAxh/FcovqtXmp5IKleLmKx4Hr41uIK2ZEGMwowPh1gwu4L
DNlb/RB6rXc/KvAv4TS1F71EElJpiVPETKTPbmOCnYq7oJQ8wRhjPa2YwDdVXzclmJ8RN86tQBU0
EctBQofluNoWs/u6QtiECuIFKJWAfttxJ4TwKB9+9mVtdaWytYvBLBlj+H3chK1zJcIxzNYxqq7G
mjWbyc6ixCrjnq+jGxwhJfIO7dzRzzFTaFWMHzd9McUT4hVqCJvqLFVcH6ulD5EEaXp65giXniG1
cnCLKNRy30PRcxtM4XDmj6Mime8Cq6iZ5+9UONovuAKo00ZJe9SgPLrpho6e1WxCbbaCITf+4m3o
KqcvvfbZ2bg6nsoVhQOID1L3ASYrwRNq7aDE/7J+Odl4ljSuJAYVnS5+DaSpkTPKdHgbi/lWnTiE
sZOfxKC6gqbsgeG65RSEQ+Tzi8YhD/rERKxhgIL1xE64J54Co7k30zAFh05acBgnNmNkA3hj6SJD
048GeUOxyvId99cEJMjsdXLX04nm3lC1BXdaECaSUEYguCL8TNSILS7DeJxgCNGuJiOU1mbnNaPn
HGtqtH/N1hSS2pWp5uuchiMQvSr6CmR9OHeTaSwAmYm9OvE7NYie7sT4LGvMckai/s7pIhBAbTWc
9VOK9R2TNJcItgRvZBQYJNuDTOLvxJJ34piid7qJv1NP6zsN5fvyeZ5n/SVJtX2sT2xVGIO30o2y
X1tEWSwnTqt7p7fqrkceslb1U8Q6NMCraqoC6Wv+M6et2IPeqI4GIo4do9N9NShyH5zYtHmsjlou
/aM3oTiQC6qFIurH7tkxdUTRR7fQriRY1nId1UCLmYr4igDBegE85bf8q+jFFYxa+AXeX3HsF5/z
fMTpV2D4gqBwPADlGegm1DZR8iaaNCrEbM6mftoC3nbP3MWteZmqJTg2KJHLmgzmcvCEKHElSFuE
ACuqjEokx2aLTvqvDNRw1osQztdBl4mgQ6Rhk8j5KW1BP7mJuQ5ohV+RoGELF6OzD00YdjyHgyVC
DEK8NPEyikuLlBcJpJm2MbbUOgbE2PEWgOs0OXnFoEBNABcvaeIUoIG93FMpomF757WdRqjENQQl
A8cqR6V5Y4sHSywMRifpboxCE8MH1ETIUpAGNiKhrnjZtnMK8sg2GHjwzKr3fdjrI675m3QxnZCn
luwCiKBycH8YAA+RGy7afNYBIhtJaq5TV1zPhrVF0yQP1TCseagHFJOBeq50hTAEjveLTD29Q2Lt
dcMb77hAenqf+Ah/BNjT2MeK4a3M2jSk2TikYhO17fIFK8q6nXRTgNR2M/SLOB5mvHPezyRLI/So
ekzqfYUFGH5mqL+KoEoAHIUNx8MPjLiKHOyvaQ0MCdVOznjMP7VzzXMyoORE8T0duk7UO5R0zXmo
KjcbzDLfRSTct4s5KG9ob23khZnfClvSPkIzx1Un7/u1W4p6iScE3tWaRAgodIJbs0DkPovRF5kM
XQEZq/LVeR1aLPIDVvPUeuRi4aGfV+0SlLAwqD5jxwH6yid/q/rFbDo2uUXYRfEzwPdPfRvFF1FD
+RfRCH0u5nQuwQfVKFn1vmr5begkzWdaY+Jh67YcRvMq4C8GtfJDvSTzhkVz9QmFrXPepaN36MU0
P4+rVpcrXBQLN4At+OnMmnrfGxaEcPoJUD5AZfTizhUAes/2yUaoCFP1LjaDfdjG3gF+GrCdSb3u
nHGfv77DUP8f4v2FIgZBXt/gdSfFzXeSmAv28oyXZfxOEvP+O39jvD4kLNC3wakACitYfEJh85cm
Jon/gGM3wCBYEBAAYScHmL81MeQPpODBkhA26Rg7hZ3+vzBe9w/MKxA0VP9XmhhAuN/hUVDjwLQb
cBSOD2XMBxw1bl0/BeSlN2iKBiAnhNzGIUCNgMrmF+DX6aM+HAoKOIDWELRDBfTRAgGa1J5wlqrN
HHf7QZhrjuoJ1NddqOi5iZ1fyOZ+PBwuOfBSaOYgCf7Bo7vp3cTOjKhNNAZ3IU1KGMm1aIZ5m0nb
HlfeVr9AGE9CtO+/II6IO4yBLbxl8EbFz7+BPyelibIjjlhjC8IqPJTLNJQoi9M/6ZbvtGnfod8n
lPDjkYD8R2AHQORG3gcFI+k7xWVi1WaoqN6dGPiSeQa6o6mvLLb2ujknsTZ3xPIeJOq0r+18i096
msL+EWMNW4miw8/iOV0zG6lLN6R9Gfl0j7Gi5oaMYviFfPZH8PXkpupCo316xk7sxPfXhmMO2Wth
Ur/hjjlG3XCwQl/FVWoPAmT3VLswioDnCzLrPVmuMxzcv3krr/68Nt9esh+5jNMJwCALLxuoFrgH
f38CC5ppv4M//Qb6It7kErTZeQdacpNij2KxI7M6xTLtOXkyOvkq4oNP07OlIs+uO5931eLkxl1f
/M77lenR6at/dzNPmks4V7kEuDle6w+vIEtqXpNYiA31GzKWEFWgZa8CovdmlC5Ar35FjHsP0HL2
yRwWog+Dq59fHaQGfjgJLEQBXHsAUEP4i5fmw+U5gfAhAuzZRqC2e3O4JU+rfZ8ZgFxhDwvRFq5n
am2uJGvFZ4eqOzqva0EdCeBL+vNUTgiUyFeM0dzg1/ozAC7uJoR98yaIp7uRwtdlnCqYuuINKdIe
mu212yPRtXkEs+FPQXIXakzTlsBhQ9Czwp8QZ+jw2C+55awvO2h9xgPEVuBBQcW4X6LexNNNFbTe
l0S2/ELSDgnInnXSz2pg5uGUnfHgdNT9Alxx7kEBqzUuJFoMKD7sAH5CMuGj3qR2o3uebqdRoZao
In2Sk7nynAghL+LZolyoOz29shWtWjZHIx3yWKvmWTuGflKNtHssQ01QDsuybqVp7aaRg7N1Wdwt
D9DjIbvUUteeOBCkoi9IZtjHkTo1lX0kLxItOkxoO/2rwMHuAtLCYEsmCabxBk9nsAMyb75d+JA1
XkIvWm26B1tpdegbiHhRXNqBZDBcwvuMmdyp20K/1B4CFZu32p9BAzhd+iBTCqQ8XhzxCOcbeiHX
dD56sYEezGv9fWsYVOxOD7sW2QdQiZkmMU2uSIrJaQhnRQatvd3JloLs1wzFbkbESJBEmw4Qog9R
Om9rMPDjVs9Ibi+Tqp9ykIvRIV11g6yw1tdfelY7l9VIeruve9nbklfwIC4hnASuoJYIvlc04LXZ
4FqeVGMhgPkzMbhqn1asx5ckSQMSHuoTeKijFfGaPQAiBf94U5McnHi8qQmB+d3QQ1WjoStLLn3G
LDBJ67sYTgsaAAFj1K051HOeysLA3IcV4W5BA708++EABt/jEHqfNQoi6RKe+bY6rrpyOHoCHmZL
0/Br2oR9CgGicO6qLgFCoFCbFnJAYVuOzeSwL2RNADyAborWjYh7v9tQFZPrxbG03icnoKY7QTYq
tuFr8o7j6AHwdnMCd1bgcZiATMwRF47/L/bObDlOpcHzT0QH+3JbVdQqlRZLsuQbwiuQbAkkkPA2
8yzzYvPD3RNxLJ+wp/t6br74Ik5YUJDk8l9/dCsI5M3hfTKjAHPK9DkKo9tiBYwWkCO5QkhBXRUX
o4yGY+6ExSYxO0mk7go7JUAom3qFovIVlJpGkghJovIf5hWyshaSF7wVxnJXQGuRVAvPK8iVrXBX
uQJf4QqBZSsYxo4S2cwSNc/9CpUlov5oQF5tbWcuj6UEyKhWaA0lwxczDdO9vcJu5QrALdRWwp8C
yqUQJ3ojVqhOAz7wsboPzajPoSODy7QCe4Rc4XVewT7R+C6qw84GTrSujZE6sWEPd7M13FgrWFiB
Gqai0idhdla8ZGo5Llb4wQjA/UBUm81IfWVTl8ad2Tic0ckGiHWvrNM0BNVJNaG8LXVe7x0Is2Jj
A2ja/mjBYtv3NlCnsEwwz5zzv7fioIZpSZhKsFEtii/tipaahH390CuCWjFvvnYrqtqt+Oqo6oc0
43joBBUzebXisCSFoejkmezkitI6lfAPkxi6A5wdIG6+4rn1iuzqZO7kTv4EfKeq/Egup7P3AYPt
FRXuZQNA7P0nWMzBY9+tCHIHlDzlOaAyDFD0BHbj7mog57qwVhfdTxyaQ88VQVb2WFRiGwBWu4Xt
sjVq6ovvFUDZpli8jy36M6q3hgKXGZg38WXtecwU8WU5RydjaoKTM083ckr1vm7K/FpX+cOUWxzr
/Z+wulwR9rCX03VcUfcMD8UqIeshQ6Zwo36C8z9xenuF7H1plbsuLU/VCudzYA32qey/QbsE29Du
KBgtOllz6jKNA2Kb4YdCzxtxGF15goWW32NAOzI1EshqtzAOus7S2Az1cuNqP3qoq2g+W75qd3Xk
inMgAuclY7I4pMREHQwAmBtLaQAmmAwSzfy7aSU3mmZZENQsjxERF8fQQPEzND4HRaIVnO2y0iPt
SpSkAZRJtcj5tXRUfS5XQsXvlP5UluESk5shqk1uNM6NUjUsTJazroSypGS5crz7tmFXKFbypllp
HGsldMKStu+WHpd4REAZpyv5M2URtKVtNhppJORQGkQYq3TfxJZYnE3iZG+Ar86h6IcFSdnKLLEk
oy7Ko4ZEua69Mauyj8Pczje+Tvj7WbYc8pWkcp32y1gv57GhH0LCm6IcLbeSnwCMkHzpmZ7isKof
o95ZOMQ6986ARzwjrK0aJnFIWxvyVjaAEl0aW2Pe3S+Zfwfj+qFeebVW2l9ThzCZETAhzmrh7cyk
0PvUsragPkj/RhnA9pSY5Iz2y7zyd93K5CUmKtloPLvofOGukkNdDDB+Oet26RPmy+P8VM1ZBtdZ
Y8uRyvhuB+IxrYEVogVpYpiVsbRY24yVY/RbaZ3Uiv/nURY9DF2pkd6FetiWQxQi0VIu5dpNQTaZ
ZKIikXnYC4ABcvusLwBgw+fsJws6ewDDy0qNZpqxvkntzn1lt+Ffl8WkMH20+WSOehDlc26oFnk1
1KtcOVjU+M7TWIZDuw2j4T5R/iDjrHC7XblSuR1Wtg1wSfmhBGT4FHVGjqiuK4btiPozv3DqR4sy
Z9HbUiy+C83oYolXhm2+8CXkJ5TkXbdBwNl+L7yQIRRlnnpdZit7sIxJH3KZpMGuqdAebORQWAlo
kUufeT46HvGli1LhbtZhy14id9jT5SRfy42doTzacUItIDEL+jC2uGjsOy/zmntj0QMaz6prXhLf
0OZOetpuoc8jWhDmNs+fmlwgGrD6STQI2X3x4lS1Cw4edv2Pfhi03EwGFjfciWGOidXr5VO5qhqQ
0pSfmrYedt5SMgtJw7qBKXCvOeCHey6cNEigEoXuD37VebdhmItvyDrKNIamdE69r5ybqsvCo0xd
9RjNVchXyPr8UTAHbHtX1R/00MRO5eqLhL3BDWqqminLTN7mQrsHaMrpgsFhOiL/kbc5poAvCB7Z
YW68vo4+gb+GP8qq1QdG+fIwBSkRO6kjrJ3sW+dga9/aIKhsrP2YjHO0gcAJBmTKC/DxUC5pHM7F
fC/s1B8f8yics92QmxVLoO/t0kA5/NlejFs9ELaI4rtK44VdjtxSeVKfGyWKmyIIhT6Ystav1lRF
t2Y7eBk1OkqZhNAAutqbjADH6hmMUn8NOFp9l0M4f7CAfaOdKmV3Cq02wneqU3BNuzPNLzkaWoGa
3Ww+tGldZvdjt04GgFOzt2XeYBWem4h3SWTqY1syIA4z8t0rIhpgyLbSJQrMqY5tK+tfjcyOXnv+
dhajhqt2virHB4szwjlvMvVY54txKOdS3QRT23/sQ1gvNtQLrRomfMeLnImAZVM1JCPM5aI9RMJR
05xcp0ld9p2Ls2yrRI/+S5l7bMS6xbu1aQYrt7kSfryi3sWGVyv21SyshE49ShI3QeZ18jszfKdo
LnWsKjw4EjfSk9mXWfmiPAMyeczYEUQ6MkpwSU+9FKJK76sgxJUT+Lp4bO0OvNOd8VhMrTNuK7Op
eRAd0VHpOO4WoZJio3M7O4y2wRrYSfwZThl5l7TGIoZbYmw/LNbUvwmlKr2zpjz4YUfFdCzm4dia
M6cQbfbPumLBCSKxfFS5zI82ZSrD1i/VcrDDmqrXNGpO/tQjTNHaPmbG0m3YPGS3IPwjawJQd1p3
7Z7O9GUbJUH7zU4qJKXJmNIEGQ7m05IFw8P/Bwj/Xyxz+IX+cdj+DSC8/1x/rv73//pFArr+i/+C
B4PgPzDA0ubmYgNavW+IOf8vPOj8B1AFsMAavR5YP910/wUPRv/hU9ECMIiUDCzNXzWD/yUB5e9F
gU3Av+sQbmz6ZIv8NySgP7tB/glO+NFPUGLVgQJFEr/0K2xSU9DQu5F241Zl2Z7UNeuDHcxIpRa/
3dmhtpFKjeo0cpRwtkltR4/Rqt/2AL1vHMMsdvaAhk0oc4zJO/IOSqVtv6m0ImuNie/gZ/yd1Pco
ywx0ffrHk/4X0OddhLZHNBnkoY1W1iYXbL3/X+/eKmFBoiRy4tLww/sqS/JLhMtAbKt0zneq9t4a
0ZtIxlcxWFDU2XlGSrFxpEVfI4CIdxBhVu9HM98vgoeg3aGAiaiKMyq7acUCPvVZ80jic/vKKZZV
OWeJgBwyd5ZwxLRbHc5b5kh9aJ1svGSROe8SVlzieHs/VnXWXM2xyo9NY/R7ERjo94fQ3uNsEZeu
qvRfMFEA5V+gpvUdMpCAwGgTsllTfn0eXmdWDaoeJw67Sj+VMu8HuOM2vSRR1m3m3CleW3OxNe7W
8cuf38WqSn53bR+XJ0JmAEsAr/cBCZxCK9KIeyseJv5nEVH0vHYo75ow10gyafMIunJHQCBwyzi+
GJy1zxgQvv75Nt6jwtB8qC4DLKhrjpjlvENOmwy9/qhDFXMWRlvSYQQzp/KHEYQvrl0tJ55Dvvnz
Jd/Dwlwy9EiHAPrEAAvI9+tDH2WWDKoNFLS8icHJD1/hrx/7tQvwzxf6/e1yIbDn0Pe8NQz/HcZa
S6Z3b/GJnRIsr5vFW5pDgr91z6HW3eE0QHXUhfZZjML77+K7649c21psh3BJiKZ31054s6mUg0Ig
oki8kK2MQ78udmGfBnFpdk+yTpKNxqrZW8vLetL4H/z49UETgMpD+O0p9wZaLpyNKm685NVMms+o
QV6Fw065hYCelAUO7j/9+YHjWX43pPmMTOZs1HFInt8P6dyYJrMechUjN/dOeZ72ZEmG8vnPV/l9
/LDLZjK3wE4jizn41/EzaLfv6wDxRlDk2Q59HgrNWfVQ1W6+/fOlfoPp8ZYAbOEtMEkaCH/rjQsI
4C5aaAxeo3sZ2uC5tbzvBoe3bW6aJOeKLmaXgq6Ng7ut+o9/ufzvX2dIkiG1fixvrIXeOsL/waD0
7gJf5nB55djfuqK5MXX3KTDVJycdjlYCoCPTBDuZv4O4/mAa0adJ4E2jehDjr/YObYq2ZwiLfFsE
b3++t395C7/c2rsBDgaajUnKrSGOO9t1dB+56guv5i8z9L9MkzyCgPwFGzmzw3z56yPwjQqNur3g
KnD1h0D1h7BxXsr1hBcOA/5FgQ0gw2CN1Ztd+LyZNE6tP//U34c1t8AEzdrJtoRO+F9vIWdvKppB
MwjCtokD0E4cj87fqu1+YxzgPGz8+NHK0q1Ol1+vYjairCZz5CoiIHIkeFKlIk2r3ne6j//8g/5t
WPEBwQEyPRJN9G7SFy6BKq03dLGzyO64pMFr3mA4pZPbPYye8lAP2n8Lof63n+esOzsL5Ijsgnfv
MeoIRteip2BNDk8pzrSNn3VflBsAqDnf/vz7/u2ztckKCyx8F/Rivo9ebg1/ocwC6A1RK8Jxo9Vb
L2yqbTqDG2VSTAdkBHQCqPC1SaetCTbzPxm32Bn4tS41OpiQfn2dw5QYZqvaLu58Ol5Z4i85Sr89
4QM7PQ/fZ17LjWWJfKfz5sC+FZ9d97ci4X/9eNyf8z+CYxahdy8aKLtp7axG5KubV+IhH2fLvp0t
9URFzgtbu3vWrgXb/Q83izaObj7/5T38vgLTAsWhkQxnoi4Y1b8+hLES1YCwpovHfoTfGI2bqDCb
AzoRsgy9et+7PVQPMj2/RRekcSyTdON42c6wjVgpUMV6traFSzx40hrFEe2XuUPWYu7+fKO/D048
hKbDvpQAaBy27wanGdZBtsDQs3CRAz044VlE4SGAMN8sozH9ZVX5fepkKYH25dy5Fru4754KTi1/
UKJElO7147eiyD+g6Me1bPxte/ubK8xfiX4uZvqBZxMp9G5OESIhnq9wzRgTAIok+bo4hbslxvVe
p+wr8wTrZtrNuOirGm7XjnZeZE5HWZW7wUQfX6MqRTekKXwqgk/KD8ejmlxEaXWFf9VjM4FV/qEb
eT9uiasTeWG3k2qGWxponjX11xSU5r/3rnD22j87gPi0GVXvZ+NpqDNf4oqOBw5QsedV4YNOgc5C
siFwgNR/m5ffz/7/eT00l5w8OUia63//xxqcVUqMpuyWuGN3fmmE6T30aeL/ZQS+n5LXq7g0boXk
gNMVH7xb6alPtypwryXGOgzcK7Mvi84/KVfe9BWmHwzcf7ng+0+TCzqcA/EKWqbDAWS9oX/8LC2n
jLLXgsK7NEhfZVvYcTa0n+3O+mqVgL/VmCMha9z6L9f9TXiwXpg9McJ2rh8xO/56YewMSqgw1HHZ
4l+WrEJ24zwlKig2BUq9sw3BJzzxHC4/Mj/8gLDvzg/rm4QdEHbDVxtnBD4lKkr/PKzef5TcFgcF
5qjARZSDhuTX2yLCRvU130IctXheEp26J3DiaBvJWZ7+fKl3AX00kqFgwj26HoAiC6Dj3XRTzMag
StTYzIFpue2WOt2mDikOAUpKpOVFvNBauPMX67M3JTiP5n7Lyc/Yuo2LeLgElJ/yL3++p38ZDrgc
kemwXLDPel8eMLRuxrXI8hRAxnvwXgzxbQ/VGiyfoTRfxYBWIc3LvxbBvJfuIBFikeQkSG0RDkDv
3WQIZsN8rsUUz33xA4K4SDdRgIhwF+k6xwEmlhtKxpqLXxL2MYqiCzZt1apvf/75vsvr/Seus96G
TeEdYkvCmH97JUMJfJkOxhi75eR882TyVoz53WTawyEJ1PdiGvynkb1Nir0uSh87vDHHslx2lR1l
D0bYnYC1w5thLJqj7oIUmXK6CkEMQmpaF3+na1D6EhhddocsxDsV7mKdonqZ4sYs6zevar1j4yzm
JyUX+5C4TXQgrgjTe1e3ewwq/bbX5obgmGpX9mN1bab60EK7be0ZJgIWyD6ho/hSG0FwJmPXIZ/K
0o+qarjJwV1zgZp9bdsv7eTox7mkQjAkyedo+713bRFxI5Uom7uqB1HNIsqTkFpA8Y/EdezSadK3
ZQHnoFAwr/xAF170ZBXPRdAI7wCB6yx/+Rjfr8dgQz75nqsIh4+ETOBfP0agb0Inym6M0ah630Is
qM+2ldTHajFfvC7Sf9kP/7Zf5HpAHzTZrcAE13w3JxlzOwtvQLOa1s6Tl7rPvMMvTSA/DX1B5OpK
xi79ESoyTmfj65+H3rtOm3U24MfS7kbQjRmQhPFuNqjypQ4zvxxjCXfyMljS3lR54O0QGiVfc2g0
qhd1a2zt0tCP/pRMH2n0FE9Z2QWXNGj8H6MYGYhCGxdVYV/dGCVxOtuubeDRknU2K8xZPwKm21sI
KbIoAv6Q6fXmQTqNBbc75Ic//6bfZxP6+YimR+AGIOD77z7q0pvnqJsQQSFVxpoju/y+i/LwLpSa
seNnyQkbZLq6L3B5/PnSbGrW0fHrt8y6QpgZqUv8n/9MPfvH0pZZiUqR96g4ydA07QuBoMHywupk
NyECACl9+dbk5PtsxlQHGA9yArZJK6ruEq+qv+kwzz+mtU9klM7zU917+n5JvAQECfPTBYp3fg19
yDVbjj/KQVtXkYX9xS6s8hpOFienNqk9FxEfQnY1VHrcG/nc3ON8fast62oGpXW07ca90EmPmmSq
npeo+uzUGE6zVjUnp+/tj+gngk9wTHIrm2Y1Rjs4w5DNEKZkt/eULARbdizR4zi78jq5dk9zVzsg
+EfU75B2UXbHLBT2U2MGTbMbDSwlrLdH3DbyLVOmdRCJjykOXo0ATdmOm5xl5jWrmukZ3CaKCwQR
XQy9hWOoFanYRqgOolg6Jg+iguq8yfuyv1s1PDhlmrG5JLjcx03Qj8tnoxiMz+yzrad+crzPnm7h
eo2oYNW2ekJfhLLkm4at3S1YBhHaD+Uef+FyMhVkb5mE84M1Js12lEaC4c0OwMkFlGJGNyv084Dm
0HBGk7j00Fu8WOIQcHZ9W7fXLgVN3hdtnWyzWehbnP/NzsvMtN0LiUd1mxiG7aM/UzwLKKOnSinC
dqbUlG+YE+W+b6sm31iOEV2t3JK3/aCTTdHl9afQabOLh/xrXzYQyFHq2/gckJGNfqBE3DWIocgx
qqs39jIepGNHPk+G7uGI6yJYXWNDPDsknM2FEEc7b4tvZjoO99B7/nYuoooiuym7lpUW59m180Mg
8gkOYRF43oWz7c2KoTYjh8ikhbHGRIphNEW2U2NEJbzTh8aZXDvvu1az7NlImClmaE68cKwKmOtA
gFXobn2EJBjWktY5zR2H4n3jj3AV5KkU7N1RVAlo6bA9mvB+sSgyfBxizA+FnzinsGrzgxvmA3Zd
Pz9nIg2PZYc2xDTsrINBjwgNSsnJPi/BnD4EPpuWxZPRTeFAzi0i/2DhqbhpPVkflOzMl44IL7Q1
0sPwPCf7vjOtKqZoejjrrmh3be1HkI7RuNddGHzKBx9WnWCvdusuRbbVxVzheaqJszPq+TYxRlQh
tkG8lllF9nkic2aLMzK25nDYLdo3+MiI3iAbR57dJohe5pFkrS7x9GNnsL/ATRa2t91cJvtmRPox
zgFPRFlXVactWk7bvU38OdZtP52bwgquTdOFW52G1s6PFF3HeTWsqf9NSO42YoKzmqf26vmi+8Bn
8jYEHbYgNC87gzPFQXV2cIpUEZ3NMDeOi6fy3UL84VNeqCDWaRK9akvoR53Zy1dZ8jLHdAr3kknz
sQBfvh1MqXZ1WYTXuSr92yBIxttuWIIvNqvA16g2eHVJJV6lV9gIy3mnU1/4calXl1+u0WJxVGsu
lowyfQxUUez6quPoR9qruiXLCbYKr4X1BFHOpgHjz9FCUkxdtdleQoTVd0ZRxRFSwfuhsvVjo538
kmjR7EeA/b0dJDMStdCIMe34xFMRNIcJFtFCJT5Pvo6GDb4xY2saeANL33vwq57FSHZRbBMpcp9z
RL2v0yLB411B2m/sxVjuVLM4t5MKBNYkq2GzKAoPZY9vFTl27sG59XNv7Dc+8eS10caIG5cPOb7e
KxG3zolLdOCmo9z4osCj1XWd42x/roKokqC7xmFMOJDkdjPFCWvtWxnwb7F+yjd76MQFJ5H/DZMz
qpt2ai5OIPNDhcgsrmpCXTYY3Mx0O/EgXhvT5R4tPdZXrxmOnUrGc1siDsrC9G6MQjqypdeeXeDE
a16U4YMhUHnU89A+DsQofFq6Pv/oz+78UEfZh3pqjO/+ErjMPQgnwNCsqzObFd0MY40JbhnuA5Lm
rJORWsN8K2t49rVZ1aL8RsjgTgrRWbiv6/ARMEWel6qw9/4c8o/ZngTPY4BzNtZmRBlFPaSjpiap
Sx/Ih9DRnrA+Mp6tYvI4Ilq1tQOlFRpDuDQ2U0twwwG7JWLTAv3EBje9o7dFOy4nuVhyT0Bc/SAL
nxSGsPWbbSe651JTx5x1nX/XkJX5XViG/rhmHHDpfpz2o6WTj46Bg5icK/IRpn5sXgXoeECghuFj
/dQeGuWoK5AfZyrCLGF+Wwilj4dR7VXhEcmJYqxAQOrdYoAXH9dIhUOeBAL/EzGoW1aZ6R5wfPwU
FEbxuTArJDpSp/uqdlDM0m5mKxSbNn0eWWcsb4Y71u3OLVRIh6K3VEeP8rNbhFmnKXLKB/jR5sdS
O8UWhSB1nzyv6dnXznwvDcpDaF7R25o20GpjC+mcrUy0+7Sph8vow8kUdM0gdY6JEnA/T5Gtrij/
9XOSUNm3p+YnuyaN63w3zfwL5rjgLlVe982QJfvEgbC1Zz0xp8DOzvpeWppdTSHD4HlZbNjDxjOv
UiKwjsRgAzwqMhFNO9j0siB9TojybVjMiP7bjgTVusdsl5IB16QfzGK8cN7psYsbFokY6YUk1Aff
ozYwGtvoxtB8rGNqOidQx9CJ/YQDzsEiXPPGkUSRGZ6uH7E32wfTmtQug4H8pAUxdC8oW97m3M1I
S64TgmOHbt1cuPSA533D15ll0XnW9jllH36sdIel0OfMc0DWcl9OBuVsgac4wNAhxirn9A5TsOt0
LO1BDY/AMwn1/TQlGYbndRcUDSnyk0x6pwaHHm1QedUeLZ2fQ+7xlu1Kf89EWm4CFbxU3rqP6cro
4jukMJhifJisNN+zdIuLVsvFHKp0p/w2fBLspr3K7A/BwJYaTywCp6w8osaumEBx83HM6zeDHXys
kyqeMripwQiogp3tHwlj6uh59bKRZuXFoQziyhj8vcyqHKlhTTxkM736YjCOJaKqjZ4kF/SK7IUn
RBVsm9EeVhP7UIRBem0j2mZgP0+FN2oUinZ/p2jHOg0raNS1mf7o+1V+7suUGahL5hfTJI6RdIS9
apDaTyXqNmsyG0JHqXhJdYMCVIfFyXScQzugvXL6qYllc8ylnnduKp74mMttkS7XAp83eSWyiPvZ
uVf+ZPLlW+5DmFgaLFGTsKjnfNirPKvviknO9/Yi+2rfUcRynS1mUA/C8AGRVnNYMPdcl1ncsbaR
EsuTYQeLeO5QdWxHJz/q4zzADhox0T14eoBLLSvvRvR5+zg5aXQTWtXXZCQ+sCwBsHb+4Ic3ev0P
ZqdEunVNurqtJrXijFSqVX8axr0uOgyjJDMEY6vP2USmvJ2mwzN/5zLydZ2JIFUram+pz2n1eQ5y
Qilp5Ng1jFpCbmZ2ZE6SHVq3dNknJ+LGHjyfGUvyDtOkjfOkuhJPYF0Nl7Ep2GMYpBAfkz7R+6yP
6g0Joi7/fPrq+IQDkrY7X8n3XND7WdPJnArn2cDIcVPW6fw4kvV6clRh3qeYLg6jbXLIaYbC8HeW
OelqB2GqmT6t+Ybk+urQdu787JPOuRFRIx5dsdpC28rtt8Foky2DWsu7ddK6cDYI6HG8NwajfuHg
htgqaC9wJNRDkLiH47XLXT6eYbHEvCVGodhH2ZjFqYOubTvhpsMX7izfyaGRRKH7ESaHJU1G9umt
8u/R+TsMnbBrPgnCAT+MRiFPqJ91s0+TKSS4GIv6Qy85526FSTJJiwsAoZqt9y2xsmREYxiJtk23
VE9DKYybkj5jlvvFZwPQWAaYERgm+prd4JLtmGDyQ+fr6keMLN5nPVY4eFrP3YNk4WbVJsHVuRmg
agvJXkaVMsvyMLleiCVeG+d0ccTeKmrxmJfoziw6BN+yyq8/VqNBSIE/5YdmXfOtrGb7UuY81AWh
sU8hdBMi72UnSCQYh7BepnemX2OW9Zf82Dd2DZLryViXRkswdLStR/LrZ2Vi2O+9kEjekOgcuKBZ
LXNckdmwtyIjTLY9YZXxlDvBccxSFftzKb/ODK+dmQbePgmNYO+xa1xdwTOejZaQw3uvSpGZG4PE
OYyYRrnYAoqlQhBHqo75uSHxced3oXVOhJIwYwQFSHBuEngVcZ9LLTciR6nUlsGunzw2dY7OcH0Q
xm0WabcvbV5OM/nnNpqvUHvWyyKNb0Et0pdxcvIvozLN/TKk1dfBqJB3mEWDxFrVj1M5pOfea7Kb
2aAAmYxzc5fJte/bnWxq2OvI+hC5WKW3FBeTnLzeUu+DvIzlTag6S248p6uJFCKQoDPG9mYM7cPk
sKdTShrHVhZtXNvBcDZBrw/ai5KztTjlITWU3Fnk4u3SUPKxrk50O62ny8BktdGy4/xi9MhHI+hz
qvs6dCKArkdPRURpsmMI4EMaxMqbok3Vkz0vpI772N/oE6myNi6m8tABidxGJght53hI7Sd1WJyO
7W3qDDxFIj1Pkx6I4XRmn+hOZ/zo2sV0ktIg/CPpS8ZvTbgRCFt9MaqI9a6zd2P2tNCufsZz0Zgb
nbFhTMoQ+kayntJM0bG7qx0OAuIpnfLklFhmuquBJEAg5g9pTwvzPKakY4Uk2K4Y8nBKHGvc106F
SYXklX1hMiVFZVORwGsukmaNqDmADDTbiL17LMRU4GoidkvOAPasUaK3gpuuUNeBkt0Ny852JBzm
awpTj6steYtstOFz6QNGIdi7T1d5NciIu1lDv7ZjktxEAYIzX/XTfklEFDtGc1qWjiXbNV5Jv0W4
nH2vrdW8766HuIl6UCUWP9YLmU/sFujCUGTyDENG3Hq7PI01/9jJxLJV2jJPVNHHwoS84qyy7cdi
3DVT2gKDzAtfbCRimQXGnrbIPfg+FahQFZTJ5/LQ6mK6CQWIn+2Ss5OEidiVyfw0d069MwOMpYQO
BreWQ3qal8sbpy7yuMgZCl5m4Q+YTaiTXN/WggyrJS0fE5xjG48QFIaYYr+rD7ZvPvMSPqtUvPCg
XmavOE5ud5i1f5mwmt62rMhuPHappJMOi1CCYs6J2KIsc+RthgCFcega+t4pRX+2bDZBy4Igl5ly
otPZIx0qJzLvPlw6/eDmLeJySWzNI/EF7aZNhX0NOdF/z6kx3ZpW/XGBo6S3qSBerCf9Zh/1ho5n
l5LiJE+Gg9CR+5XvCXvGOu0T02VjkXFIVJeARduUs2VdRwrdHmHXpU/onDU6H0fLeQoXwvOmqpJX
D1HfBpXXRxyGOZb8uUDvZS0XRLlYE3ibxxxR/zaPqGH2o7FnJ+RM29JKOc/nTvTJ7pfnEttZXHJq
ZxUVAC2z+AY4UWzbKH+2tTEgxszGbVCqb0NCwG6HgWxyOVwDb9r3nj3acS4i8zYL3PDBCYfwmmdW
s7PkII5o46pralgnhO0hKmWq9jb1NFC2Epb5SzLPDct34V1VpuzbUqbl1WwJH1Rtujcn5zVMLcK3
avYO2AG9W193FR/X5B99IoRfA0vrozX02xGi/DqyNUDdp/SXaDLkYyM0rIHP0SVZrOUMxg1/4Dug
ZR7N3PiR2v6IObW6GnRg3qqsjL4EDeFgCCubyNzwAEDTSgQF3TZta4OVIjP9/FkB8hDHESJU/+ot
AQtUafmkeXBAdq6j6bIhTtN0J80h+xyAiVxavomHgHdwSae2vtSmM4e7cAn675E/0+ymMgEtMSt1
rMWc3gUBjiaPNfkbufPUrXZO8SOR1Xyjy1S+9ZVTPKK+xz4WmCBaQQthP0+kbRIxPkD49/ZuDVqP
STdm8DSpt3O6NuRTtLvX1O7nJ6vOu4MmGOq5X6iU4e0SjKiGPDsmCRufVJjiJsAoFUPVy0vdEM4S
c97RG7Y+/gXbYMr5XLlbLJmESDtZs+xsLn2rap3DoHXDSbQ/Az4E0q3eDfczgSzIAkd1JTLZ2aTj
nN0PiVF9IHSwO3a5x64mLFLo0harApwA5yP9mFs1Zt02sgDaC6vzPqdLDlCBojKKx0rzmv4PdWe2
HLmtpetX6RegA5zJy86JSkmloSa7fMOQy1Wc55lPfz5o2zuUzNzJkDtORPeNfVEuIwECCwtr/UNH
yhDfocyKModjp3+4NffUbA8lhnWm6X6uLKialZ6V2znNjK/5pAe/KqQ2djG5eyepCkSQNF3ZOVVV
oFk9ck1ks+JuS/SevkaNThnNHoNPxPiPVPS2wuBJTMuf1ORTQvWRRM08VFbljQhvAzh2kCDhAnOc
emOrodiqKtukc9Pf24ziQ4P6Mk0I5aeegCoTYUmFO9M389wZe8raNyHNhi0cwXynOAFFX4czVyXt
18ipjhzd7nvdUayp06HZFaEl7QuKj2VRURH04adVYWTeYg1SbtAzM5EsUbC6sN1iP48pbht90h5D
qtg7k0v2h/C5olsz0w7GbJo/phFFf7ND+6kj0UMpksRkcPs7lMTLewkAPVKvV7ZKoJm7Gs4vPu99
hvOim6fbkL93iyiQXrB0VPoowTafOmjxG8pX/YcyIFBAh1U/J13n7kWno5Ddm3lIlhvwMGoc5Gys
BkV6QKsWm2l0nivKWvevD+4pzIcvQZir97oe9DvUytuNmIrwxolTk2t3cO6ixrpFxRY/JV07TNCI
g00Ftt3TCq37pBpq5vXG1B8oVqcKBiAFhnR96t4YQ4dUk96W39BxsV9ynFJ+w1O0+UpdDcX7AR5v
vIu1sLjL+hEvA7oEd+iJ6kc4zerDRMZzX81WiWp9Env5FDxNTh7jjzCFX683XLTzDq6EkDEFrBnp
7S9BRgPNqCQUWrVXjdjYKk0l2aXulzyhJp2Wj7mvlp9MftUXei4/uJ5IWrRM2ED19NR8sWQ6PQSO
5dkVT/1UpF+Q1itum2IONkmUh9TXTHflN1/owJvEeYAkukXDl4b3aYPRoMLkD3oCerOIjS9TNLrb
cNRxqzHKZJsaALUaGXG0rvgz1DlIDU2DuzhrjA+lg0/BrAH6JDla0zY+75uZNkhsVUcHgF/16hr8
pnOlixwqrR3g00DJuwFpQj/q2eeBCQ83RI4KTeUNEm/pGiBJthhPO2YmABc4ErILiRjCov9pmzM7
uo2QAi3U9NYtUHqcrLGPESuyP5ex/gI8/csEnnjr1HHPE4FE3aRhsGkrJ39K5zIFtWi+UHpIPtCI
dB6GyCiOdjXpu1mh25bNWgF8VsgmVa3STEDqCbJP+LMGfLuhom2TqZWEARFo3/26evCxNdqopbrP
w8H1MkSMtibteejzefZdmWAN2Mjs3sIHS7gX5oJnt2V9phyDnHU/99/qRJ13tZ91nhI3+g48UUo2
k31zoB6gChKr1veZswONnwK4MQfTj+uH4gx5hxI3bAv6j2AbrHPkrjsVIEYH4KKlYk67oZ48F1WW
ByrxiQfLkWpQZdnh585RIsIN1jWqJXAvMIdkpR96BmwAWKEh9AHIhxYO3r2nO73nT8qoE8W+nXTr
2fIDh16FPjy9zvddakj/MzX7E2H8zxe18+Wv+bfV2P8OfzAO0n+2B/tv6FIoIf3X9F+bl/qP7k/Q
kz9eGVTSJoy/+RflyVJ/AYVlA2SX3X8TRO6/KU/8ERJBtLB14JMwGKQH3d+KSPYvktbkSGi4Ycki
678pT6r1C7g/XXNpx0grbtN6F+VpGd8x8TSA/QGKQpYJeJXcYW+CUqdR5CvjeuKOzuxP0dg19LWc
qdhKJfk/9NJFGtLsE/8wCBVZztnB/rgdJvizSR/axz4Kyo9RMgz0o2HeIRMEqiqsHBf8IQoyfySa
n3r+jMAmehy58/BmxZ/+FcPe6ty8UnjehjY4ZKo8g+xztIEgiJ3+ekXMSI0UJpa4nTm90JrRPiWW
OfGQdiFQh65bf1V7MlwsBSPELTNth4L8YRIDMDNWxTjWFGqijWI7asGDgqXadApVuSCknMI19mCr
zvTUtfrwm16rk7mpZl15opsyH3CymveWndbdJuad/dvMs1w8BmlOsV0gV/RsxXF472s55XnI+xFv
JWOMNu2EvF1DIrkGjVhC3F6XAm9YYF4O3K/Xi/zNh1Q7kqIU2fedoZo+KWRob7pRKEDc4OFcX/Yl
nFEOBTHBBmvElYKszemqR0VmqNDCUJS3J1DYeSluG8UHw+LSD7Eb3/aCLn/+/xWDHssf+ae2/vGj
/fBSLh06/hdGGWkdfC3MBF106kEo/8Lf0QULDDhm8PqQWJCqahzfvwiVlv4LaCNQf3hZAHzUpSPp
39EF50IX3I6Lw4vkVUr4+t+eGs4vKv83LgmNICOD0nuiy9lF6VgkOw78O+A64IVefYTfbMo562n6
WQFClDCWd6YAekNLbT+VxffCbf9wIue5qyb1JtSS8rbpkYqdDN6zbxbsQpQ4A4BBEWMVdANfCYME
zFzmg/TRbAepnl2nC3HXOf2tk2PJEsefR6VBPlCh5ELlGkvU4h6fmmEFL/XKeTuJUoxvs8oSBgZh
ZonG5fiXagMIE5UfMoIdT37a0kZSPZaZGWJ+hQRpttEVFcfvybIF6sBOpZhI3SfDYUhz7LIytN02
AT3NkodqHO6sqks3Wk1HLU3Lsti9/6z9XztFUsPrP5+i+5eGazp8yV6ak2uav/Q3NVmTNy7vHNO1
VICykqHzNzVZ/IKLBbQdHe05KC7yCv/rJGn2L8RaoIxk1/LvyD/66yRp4hf4a3CaJVnwX1/9HdRk
eQ2/3UISvgqkm3vf0DD2tCSm8s1BMuuBHpxqlh6NmWJr6iiPIutUHt4syoWTsgzs/xoFijXpCH44
HP6TUbSscFFx0EovbTSFfYmWDxYUA01h+jOQ7JFTL4MVMuXFmdExEZLCrb8mQW9nNhfhPE+GVXqZ
gavwVDc1QtBl868tTc542Q31LAYIjcNPENKRfAN9qi1igOUimUWGQidScaxbQ9XGb9FIB2sWxfS1
4RhiWibC2zk2gAhScFfEaKzMdOEBDbOd3wA4nnyFRxiAhgUKHRlZlyoEomXNrBhPCrJYlCkgn21T
vze/OlHrPE9YknycMX2khlVVe7sTVGvVnPRJqexhZVHOlx5+mMpa6C6ITu6C08/duwqApNzOeaEn
NQwSxaCpXrcr2YL8v5xsXcgAcGRVwb8cyzLlr3izdZVI5CIYAhAAQK62zlCkt0KaHNBaq1cmdLZ/
pbYAnAeOI7RrQ4qZvh3KMFtNbQRVBQOH0Tt49+OvcCuxYXEQyxXjqPypBnUfv3uCVPe4Vfi2Kkn+
aznizQT9KrbavnARCYkM+xEkhf5stx2ANso0x+sH9GwtSe54xOssKZ8OFOzpBAONTrbaqpUX8TlR
Hm+TfepM8V2bVs7KrM42x+tQBjw78gH26mKz+qWbGGMzVJ7SNuCRYcg2il0/Xp+PDFsne4NB+FY8
f0EUo/ywyCTjXAOQH5cl8B0XXwyUi2+0duwfkRGrP6Sdab83wIFY1ogBsJdVrmJrEQUiQjwl77GS
Ld4nTY/uZyNGZZ1qdTYq30G1lCu5x4VVpNPCkARt8ild7ti3eyPShjkHwUOdywoQjYt9RBmpCl9f
xsujwAGEfGkJUrfTUewu1zILuJqnoklB/apr9ioE4n8yCgtI2o+KLtZXi1GiFuFfPIW8oa78/RQP
f4yq3awMcpYyCkYgTrySVUh2nMUn8jH4rdiVzMVA+mZQ0cDSkG3C7Uj9mtEAuKdph2G7NuMRnXYR
EAKQ1QWYxJVYcmlNbfm6lBsFIpr88zdfTsv71NR8vhwgghKHKlc/4GPtr2xImbsvTwCcBLaGKiBs
cTmdDgNO2HIalemi3EFy19J5i8N+r2UDjkP957AqAR7q+kaHWRlE1dEv1d9HWrEw+5DdLVQ4lS4N
+/fvJ5tgxvpDi0Z45fRHGQiVYp9GHjDp3WfF15SDUU1rycalBUYIlkDNriXzkLHhzQLrJn0NUTMI
DbPcUxSJVjRwEb0+lUvrS1LhkPxTxuZrno7SNE5S0A4qPb/OxU2XlNFneqHV7djY8c31oWSxbRHM
iM5w2cEyIWe9JEFPfAxUVbvS64uW7CnHYd0RZr4rwQVuuxELMJhA074W2F5cH/n80EBwVU1kDJAa
kazTRR3QtwIfHcGi9CzglN/izkQPkY6qV3aY6Oh5ZN519lD8APhhfsDmLL1NDd3fWr4Zrewc+dFO
1gBStG7DCBYmwgqIOJwut4L4dtGineVpQfVTCNy4y6lP937r65sEAtXKIT278FllWOA411FfZbTF
hd/4TtBkiMF5sZGhcwyfKqCnxvZ9wF0NnamsAKacUQf+cn3Bz/Yu41KA49pyDHl0FxSY1rSGOh46
Mid+0wfL5tSi92yu3I4XRoHcK1z0iAzD0N3FCVHcBoc6AAE4p00whgQJYBX3365P5YyyKXhYQCFG
0YQyGq+cxRoOGo5xiMHlXu2n37EdfhwtuCNRFFE7Quhwl/T5U6grcDXnPaV1czP4lhd2iJ7qCTZg
ORCkscZkoHTXLs+zsyt/GeQpqpwogSAQf7qZzMqNnQ7RES8bsgHoiTkgAwJqP4sQtbu+CmdndzHU
YhFw5OthB8xsJG3sjrNa19B0dXejabGKanDAXtI4TxB5nZUtfPEjw+MmAcJaxD1L6fpZG0QH48+p
wRjkVhXSPAjN9+Yhcn7oQ/EEElRklgzkRC914Phywzad6unwf3f67H+9voiXpkI3h0cc3G3KSItF
FIpZRYJeoFerTrWbgcdi7DyoKwt26VPxOKW4ReUKNY1FiLH0OgCrFLMruDuBxxnJb6E/mLsJIOsH
0EzW7RC0PaweBe2Y909QlnCQ1uBccp2cbkjEDKIO6dPMC3Mj+oowJc3yejBvVkZZ1uTliXQc+Zk4
9Kp4lS9/czOO6CrhvzJhPdcp7ZfKcSZKyGl349eZcjeVFY06uCfHMAtDr1Xs9MFuAGljS+Zs6Vab
vBUtbOB2qTlY5S52ZmcXQrX5YnfGb5mRTs+JQubLwx4/Ha0hLidVBYQcIPcIKulWB4+xycXY7RTM
op512+j3YAITpJV7cZejvHeH6HK7A6UU7fVWD7cIRkZwuEhDEqCrXpaOyUOZzdZumkllri/OhQuG
QMgtQy2Exsmy9jyjyQjXJMo8DUuzO3S2BqBoeJcUAXjGOjDCl+vjXdht7GbKEzxUTK5XuefffAtt
HIBlWHHmKX2jeKbe4ZveI0EbF9jNIlnf7bQe6dgsn+qVzSaTrMVVapBqE5ehjlKVWjwdXHQ++wGm
kjcjyr4zMb3ezt1c72hsx58sdvw+sPN6BwSw2hRluebeeuEwnwy/OGYdJ6xUuib1FCjO26yAcTFa
9biSuVz4nIYmKwNMkbrTUkglAcNU+o3JKK5h3oxknTdxAGBNhQd4AArarmyf80XlJqHdhtIg/rhU
ZE8/56yMZNRFmHoFxtK7PC5+o+tjYiYaW1u3AxyUFKHxqACGwY2zd47XN9N5uqLCwycThQ6PbMzy
nQaQXfSFJUovrpJH00DSIi1BQEGuGO/YX+IB+PRKtHyNSafbiDEp81B3JgsmoT+dcYfkbwNyp/QK
NcMvz4iw1tupmtaHOxYamSuDPuc9AqV4y82Bkt5CVQUHj+mQeaxENUrORfYH71i3Ar5bdPonyh16
52klwtobfNqUe3AyivbUwZ8HAxPhjvpxCqLw8/W1O+v1SYkmPh2ZtQusg0TldCKqXg1BFPiFZ9tQ
Cj5SExt+GFFdDncj/P4fPONG93Fqus7faUEHGpK+CLBKmIf0x7NgdH8d09nZdvbIvWCBCftWN2pv
76gbKi9DDBdso+KBVyPc7WD9JrrWCLf2PLUfRaLgV1ZCXMBBLfDBA45Dj8Ya+gXN19xsuyOYquL3
LrChdJZOWZbQJBvnkXcaJoSIMX7DEMoJ4XMO4e8J4N4f15fGPIsUSIuQ+Bvkb6AAjEWkyMw5yWdk
jD0cDPy7hpRsMwaW/lWnrrmynS7sYCzJhGbq1KFQs1oMhW+djuASoncKVRo/GO/VwcWvVM8/Y9CC
jnLjuCth8LxyS7dRvqsYD2chfZm6VCJqQgeKrkcTu4PkN/i3EwrhOw56cOtqPupBCWK8Y1bCVa5r
vL8bG3L69SU+n7f8EbKWT/kNzTYZV95cAxka5InW+MC5XPnESKFJ3XbV7BzVMZgxZbQD9U74zvzn
9WEvTZ40B6kECWiiz7eIwpblhwH48MxrIxs3l7IQwG3xWzM4A7txaFuArrHzOwIrDbDCJj/EVTx7
13/EeczUEE5xZV2JfIvU53TurhLWmQhnrsBcR7latyMJNGz3CBrjYxeEEKMp28d3uFkM2Fkk9sr4
xtn2Ph1/EcH8dhKwTXUYL1H3guSQ89E05mblnr+80m9muUheccrL+sqHV9MhlfVctXP8PAKq3kf9
oOxi0yzv4FzbB9ABKWDfAtdCV7NW9vqlmdKjoE9JiZL4vzhdbUOdvteE3GV6+NT0BhJMWqav5ZcX
1hNFhNcM1iWJWuypMEiGrgT44Nm+IXatmmlPEMeclRNzXtlC8Q5GhIlWm8zWTBm13hwZvXeb2nAq
kuU4KzeZMYSfxmZqd7CMlQ+tGaGk3Y39EzRB80OOdyEJ/Jj8cIwUMYNRsR5g0CZY1kIFg5oZr9hz
XVrptz9u8bTuLKCYrtqwpxzM/TRMQ54VMMS76yfnPDCzBK+9X3RALHR5T5cA21W96lSWIDfK9Iuu
V/n9XEEpiI1wpVRwnkcxEmwaUACqBActvqmPKwHyFWnmTXOkguPLIX3Zbrgvo/r31s7XXnprwy3C
oaJxtUV1wXAixXQYb1/YRoF/5BEfH11UGFYW8uJ41GAlGop2xLKH1LQA1yNAv55AlvILhpaqpzSh
tcOGuKW0XvjvTktZTsCa5N9cI/ZSWm3wM8sJJsYDqggfbUDWNUGKY+s6zeRp/tC/fzydijqDkR5S
CFiE2DxvRDhM9MiQZJ+3ltWFe8csXmANNHf2nBWH6/vyQlKo6STBeJRpvDDRbDzdmEpQaIlfKIlH
uQD32Dj52ZY8HuGHFEH+qIgIGCUAKjVK7mOluoWnssPeZVeryUEpgvuCJuou6WKcHXNsHcqDniKD
W/u7MBVrGYfcuaf5q1RxljgSXsLnHRQVxDFsCz3xEi3Pb9CK77e+bx7C4fc5MJqNM7Uu7ETHXgnF
F4elhcjlS7ZJZex0hRB4UiGfW4mni3rwdMSqeXRHyVY08QdUvKzbwJ4FVTJrTb7zQmSigUkr0aLG
gMbw4rbDkHpGWGpMvGnAOwzz6groftiuTO8VA71YViAx5qtKIQjE5VNEsSFiFn6YeG0CyzelP3ew
8xDJl9a1b4Z6jm7hVMwveGXpO1ftBAyg0T2aaZ3g19PDr0mhsl3flReiJe8TItgrthG5rdMlh/IP
mXqOE08S24/YIZPmiEjd6anz7pYtSA8ZTsB78OakAXE6VJX2DmVqZp+0RuTlIuYZH7Q4JSXur9cn
deFzErSkTihAYYPn/OlImVYJw2mcGEEvPwMGVdVoGDjx+5eOtI/YT0mMQ7KU1GrEZExZCbsAukDi
Ob3qfnJ0J/oC6WXtHXbhK8HXpQTGVzIdnpSnE+ptRKv4CbHnBsh90MUZD7htT7dOl/+FQ/qPoI2L
Q9EgonkjaEadaUErRYa9RBt7YdbP3DLok82Trh2tLjZW7s/XiL44D66twnrnWU5LYclzQJ2k6Lre
jegkqMNnF0D+1kXvzTNLPMFq3KdualEL9GmmED1TVF+Bvuf4Q8XDne6E/nMYGQZIDaf6U7cDE3u5
0fxRT7BG8hEyGQy5BLVsmiA6Nn93VgJRcsr9/jFByhbTLRgKDSDRFcDJhb1HbxHsKm81uBBL0FAn
rKRqsPHyRjo2O6svrc1kdsnK3SV38OnKUVmW4sk8jOSludjhauZj79YjlVJUc38ozBIrOdPpPCTr
Cs+yFDhUvClWbrDzrcGlwO1MBZA8+Uw7W5/CFrhrGHmUjZJDBAARsgdlChv7xesH+MLDQFaZNbpM
EqSAtOPphh+xjRahDX2kqwvFGzrHOKh6q912RaUj/aAB9i/w4zYHaqIDCh9bK6jXdDXPvyT4TbBf
pCI6gLNlLt3ztAPxl0VeTaXlYBZpuzdHs1j5kmfEGS5YEOCU8IFrAnlbpiFdh4oXTgKhh46KSgoA
a3Jfx7gJKrM/0nH2ITtPTYuDc5EfQ78OHic3/z3wSxOn+V7fIGZZ3+nTXHkr30Detos9RrR2KD0Q
cjihi0tRpZoM5Bmnma5W/CP6LiOs2aC5wR9H20x5Pj7kWt/us7hHQlGbbez9EI2d62je+w264dd/
zqXNRynY4d4krEOtOd0RpjUORlVYWKs1lvkNBqk4QFPXcOKGRnp9qPM0RHKvQI9Qgab8sBQuNWGN
W3prJp5ge1P6bSDud9TiJ7SfN1Zu6Js2QNeDAsha4fDSvuftAskFXRXwP8vGlNYhEDHpVeJpsavs
sd7B9o6aKnWXfrhp5/LemJQPKOdlm6mcNM8J9frT9clfWGfeNI5wHC5QItgyBxs6GOAQMsnC4dro
dB2Q85gQPyR32F0f6kIQ07hoQCGCjGatFxtMj+LQml5vNU1rbhW0aW/BLkP3cxzkT8y+giCIxPj1
QS+caiR6AYzRxBaCyubpPrItfEHjhKt0ggWK3IFa72i7/INUD1l7ckmG4IDz4j8dRs+hcc2VEXvk
RA/zGKPU2MbKtIvLdsClDhknXSjR0WpQ8egicurcDyr+Q65bJzOzI0yt8uv1mV/6sjamC5K8IaGm
i58U6kFq4VwYe3M6PSSOUd3HDtzZ0MX27PpIl9aYK0I6B5GV8HQ8nbyBK2RppRm8y8qK542VIWRt
G10TrsQEmTEuIhSEHTpEkhmGKPtiRqRfCoJYOcmXjqi5b6BdYkTNj1gTj4SrNf+PS9uV/iA4ZRCt
mKYvnvuIy4nQBAeFf5rwD5CcyZKjCqsMI6sOoY2RJ/o2xsp2vfTRAFlQNkdGmKrGYopx6rrVMLok
mXkRQXO3goPlks/qvb7Wjn8FrCyXE4AFVFlAJKDnFpeucCM1HITPBlHUTyGs5qhuH8g7731T20M8
uonN6oh86wERdPTA7I+iqjZj0Tw4UbPLAyruQ/1g+OMXu+xvru+ocxivLLAY1LS4cfAVWr7QbFTF
JnK82EupeG4TQJ9bayyhw6vRsLOyxDwMcV0+zKZWHJlisO/8ufdsNKCAAgVrpYP/8HNekVr4SxhL
7E/VkAolNWcp7qdyH8FBuBuz+iXtyuRpyO3ghgOIfAqQ221itSPqk3Z+CHLsWMOEpt71xTmvFbM2
ppBQWEBztNlOjxsOWqPQBmINunSwqzLF3UAPqhC6xGEWvjmwgNC1fi20sL+ZZuxOrw9/6bS79Caw
2eDEv4L439Yce6imiAnyadyh5OmuVrjqkhd710e5OEkeCwjwE02pS5xO0i+wBUdshFHolGxDipxf
hTOpO2rDmFNz5Ldo74lNPBjZQ4O628oaX5wkb8rXprA04zkdHgCrlvXSlNQJcE5psFDcDmmQrWQe
F0+7TcNb1sAAQcpf8aZ8a+tdUA0D2wqHCcRz9FEcsjaMdl3rup+vr+fFCUkNftZSwqgX0Qz31rlz
E3kbKKqDRPWEqECXvhvt/loXNRiHZhn46cVXqxI3Bg8m4MsHbnU7WGieWIpW/IP7Rlrb0VumkA1S
9nTZqlFPNYxbY8/oICkHvoh3CoaRx+srduHjsLVI0PFIoGYoFrdaOZpJmtOO9ChcGSCVkO5xktw/
JOVab/HCvcZIzIO+BO5PS+Mas6+NMMYD0pssZ75H2svYIvbkHPUiQaEgKYuVbXdhL0Ca0XlvScgb
rObT9cukrFwimNkIU2cHdwAdPKkmdH39Lo/CyafkymtiyQjjJdxlglTIy7o626A0Z6FAxQ3yD0bB
fg6SLx/pLMuxSbWGVK5dbk3VnRW5/Y5HS7ZSuri4F6ibwU1iJwBLOl0x7p9Z08Mu9rpYDQ5Gm8FI
D3Ip7l8G++sTkpFlcSvLkvgrdIHRbLmsb2KCUqt+VQgT1T6TWlPpOj86JOI2yAY8ibrsbovGMVZi
7aUvxb0OEkqi49jwp0PWmLtOmUORzm4zZTc2yrwPEWRaqZS89keWM5PPfB4wgOjJlU+H6TE9HBQc
Cj3MkAOADhU6klvHjprhBlGy8BGZs2LeR5qd1EiuhNgtz2Tcw21tZE68qUN/vrMVYSDBNOoFtj9C
S36tEbH8nMzun6Y/z3tlbM2vKo02sRF2Gxn4Ydeo5KoTIIRNhfancduZpYY9k1W1nwIxdLjlqEM/
eONkxSTltjqhc8jD67sN4vWQRC4kMBEYbn5LLKvUZ1+rXZSl+qz/zaqjGFpRnaFRVpl9Z29wIKmG
ba72FgoFgECRaii0b4JnNVqyhZEdMxVKsqT9fgf4Yo4bPaPgn9tF9lhX00HLNdXGpqBDDKfAAuRp
cIBMgP7U0t/LFqErft803lgYnTcopMIY3zZOZv2WlkJ8bC3cJTcOWty/Yj3Q/DHPdHG3fga+a+uE
ZfNiJaPH38yhmqemsYcranYbtzRj7J213vqmJ7EuXRlaE7TVkCRI61lDuKkSOxk3k20VzzVws5su
U8t418ydes+adfNtXcbBlwpjryPU7+opw5Rq300oQ0Bu1z5Ug9odhDllN25kRwIDDG3EwrhUKTba
VjX/ivixQ9nfV8L3+rPITgZ1OXAE/AMDpcXLVohBYKLHri6rHNtkwMrEbtmKQRBvPuh+3W8QKEu8
IXO+vP8IwxuCjSodYqg9n270vM9mKiJj5KHC3B6UQHc+oq5NDTebBiQlNfEHNh3+Sty4dIlAG4EB
S6FR3vKng6adhpI6ssVePqD9yir3Rz0bCw+BrO/0b8RKzLgQEalESrMn7hD2pfzzN2Gq9jtbza2G
Nx+aq1s3MYtdWUZ/zhB1ViZ2KflmKJoIlD/pqC976Y42102CRbdnOXX22ceRzBNOre4q8BrbyKjs
jUqvea83kHYHP7Duaq1s9sEMiDLoxRpv40J8Pvk1i2ApENtSfNRsPT4hBbIw3vYTCvloProcFiU7
prH4eX0/XVxrHXyIbCRKWtDpWrcth92uuQ2aLnX3hhmWu66czMNsI9p/fahL5UlpGAJ5ErIMgEG5
zd5818GJu1ED+uvZMwCtIB6BmwRGsY+iOtxaCGrtqwxAm01xbluOOhZwha8cizjPD1o56Ns2tV3k
NceVlOXC7j75WfKrvPlZxNTA4e4gU56T9AagvTgEcSxFxDFAEw316evrcOH5QY2WToWBpQ4PkOUy
IFxhYUfBToMUscMFtKQOmv+OQprYx9jr7NvGqDxRJ8qNVnZrh+tMEYrYBSyZnqgkIdJGXuQbgGBQ
HbdxMCA5S+hzFPvCdbY4ad63Vvdjtq29MUUHK6m/+kN8BAJxT7qFG7yLMD6+EGrxm635x9TKHm2B
9XvafdY6d1oJARfSBjpU9NPBlsLVWKaRPZSioJJNicFqMGGKczwvumJ4f4KHsgHrAFcKLJy+yBoS
sPQiVwLK8pMzbLpOw/3OSdSVuVxg90iOLjBkhxenoBh6usFEivZtGan+oVaAHw+Vm+2tpE0wzBn9
o8QD3rtKjNxgnvqoi4aoHFu18LIm+nl9451vdOpoIEnZcpIcvszFRKcFNcLN/sGeYgR/Y8A845wE
+yqczG2p1dWH/9F4y3f24HfNZPsVBa5QK+4TsyluKkXXPB6MxUtVIZh7fbwLkCXKvxLqZlHFoGK/
2NqaksbAgWz3ENfaMdE7XUGytHbjDQ4k8daYUDtJimlCmdvwN2qT2JvQ0Eo+fBQ9OhUeAJGrSB0Y
xB52GKqsxb/z8E4PhBq1ZqP8gw6B3PRvAk081qgPo61zaOwGH5pAbAFVocOWm0jy2eqWRPkjrX6D
Ov2gAAJKNmaJi4hh0Db9aE0AJf3mrrTzTxPmS9eX7sLWoJpr0DcCxkJ9cBGT7LKaVJ94hJ1AeD/M
OgJwtSKeE98dv6AJlK58qbMQSPZCWUJFrpcKHO/505UI2ioOw2pGihmNX1xfhLOdw7j/4Bi4Zo0x
eri1j6J4on4by7ld+Q5nn0EODgmEOi/tMtj8p4PPY6Z3fdhEHnzocJPpwZM15F/VBEvFsit/mkb/
dH1xLw74WnGVei5cgKcDRsrsVEOJTcvQl76XJnn7yZqA/ruTcPZGZaLy6LRrRNyzCAqgGPALkZ5F
lkfidFD8NeY87Jml6CxuzSFF0Brl6ZW1PNs3chTuMeIJynhnQAw3GW1XCZhaFajlMTBFsp2VNNyH
zdTtsax7r2AaFqI8x0FK03chdC/N+SqkkpE+JhONMWTcZHPQH/y+WcP9yQ9y8ppcjLKII/mIzXAa
om4/mDYObPAyKTY42Mvk08YeOnvba6X5FDTDWm36wnISnSVpCLNDaK+LC2m0jKbXook+KQYUnjIn
9qHFanJv4RH2ITFXaWXnVxMZnyQpcRhlO3R5FpQgULTYr0LPLzXtBtqR/rEMRv22DNipjRMhBD91
qYfmpn+n4me28yO8nGM3Vj5fPyNnbqh8WeDtUssMpDgKJos3Bp5gZq04MKJ8rJk2QGTiraY0P3gY
Atonsm8o0x7dajzEgb6dqJfspmKKtzbBbOP68ZYkGftiGoS7IRHYw0h2yBTup8g5JlHRbkYhnocm
fmoz91EH/bSJKrveUE+4oyBi7Zu2bd6bXSxmtHgklmNcYUaOv4UQ0/fc1IOHCADQ8fq6XdoxdDxl
L4MGMwHt9JhXXdn7tpaEXtMg/zGYebNPLPEFNEy/Q81kjdR0/mCSk0KzFdYPD2Ayp9PxRjtT4rm1
Ay/sqz/tKNV28WToTwl03V3mmx9NfUr2QFXCewJwS2nJTw+IIil3vXQOvj73C3GVexTUFA1YQtzy
tOS60xawpAPPLfHdUvQhQPalmbe+NvAgTi3j4KTz2pPxQmyQNVv42hIzAzDldAF4tASZ2vJVo6Z9
zhHs/uwGXfZJpUf5WQ2Napt3lPM2aWn7K5/6FW68CEsMzSOcBI6avrHYUISLWZ2iCCFUu7gL1Dnc
JAguAx5I6aPZlEbaJILlN/422iiDZ/5zattH3aq+88L9s0JVLhmwkkuz/qcVJrSUUtjdSv9Cnfom
gGq1a+ruA8jtGK2a6sU2i2bfZXm7D/AJu/7h5CY5mwgpMcxg+i9nsmJdVyDy57KGY46Vj2u39gGZ
ZnOlKHhxFB4QfCeaujAAT78UVVAeloEfII9T9Tt2tLZV+mnNf/7CJqRmi/0wDGeS/GWS2yUJJkUD
6jF04+ctnE4ME5JUPWYWU8MKB+13aiorW+Hi1ICLI1oFCl5fKhElAsn63tYDrzHc71WrqnsziLKV
nPC1inX2mWwuIurf8p26WMCi9o3YoeUJSz4uH43KUhGFJGnmFjZv80BPdzzokz2oI+WLUlbttqpT
sQcyFn0CEzNsh340qOQZ5mM/t8auNdFQJmjbh9RKnFvsEmf8GvN0MyYd/1RwJDj8g33mkCVQeobt
u0wz4ziK/FYRfBvsQzeWhk4M8tQ//8kgdDPIzAnBy1pgmRR+7VQMIqym9fQYzyCrzsuVWHfpi5Mu
g/iWGBA+++lm1nGAG2hH8MVnKL/5ZNfbTqYH1+dyXqIhUZQ9e5q/Un1wmapmXeIavt0SUgMRf3Wb
ML0FdTM+YJGCjgkP9p1qY7Pl2EOw98ux3fZUdDYJANybYcS9pEjQn0ryVZ/vS4kKICZpwy1x/WRH
p/PXgtLKAii8By6U7gVICzrwkE62IpurW2E2MT50XDBgmw1E+FJoTlg2xXHZrK2QHGhxKKDfA66T
itpAjWQ8ePOIm+cCA8SkVQ4TamuPOKHcV4Hi3MwiMw5mrGePeTlIcXP/J5XN7KdvBKQacz8+l2ah
Pl//XBc2hUP8NHnPv74nF3lq4DZD3TiFcijTqdqhUKRuQh9Y/3tHkd0vUm5gI3B8l+XYplABds9I
51ipNm5wXKqPIb6GKxv8PI4yigX5hTDKWVpWYg0xWUmuzv6Bd6q2q8tpuon8vscyMhpvtEwdtiLX
xpVBiQNnn5NhuYG4WCk3Q9M+/ZxNNOm1OVK+TzvUeCL1vkTv//s8UC3eI9g/eCWYSHdTukWtb7us
ST+a/4+089qR22jD9A39BJjDKcnm9ERJo6wTQpZtpmLOvPp9OMACajbRXHlPDAOSXV3FCl94Q2hh
OdPQ6VTcUV54iStLfgXtM38ArCLxEsvvzNRxPkaDnv2YSuA4JweAX3KnYfv0KY419ZdN80DBKDAp
dU+dtPlHL5R88mvdniUXsf1cv5+aCSVNh3YU4thhpva+0Jb0E1K/2D7rdI9mN8njMHItDeCS3yqp
M/mJUUahjxodLgS2pDbpOTVF9DzMXfLU5H34fRol1Ccnp/qZRP0s3CyFROWq4PQ+DH2lf1Ywqvq3
6NTir7SKMAdYItkY6bkYA9vZSUgOpOSvTO+clwSFGNNvC3xngUup1sQuNyfCMGusQBqYMG6XIYt/
pXbNCSizNvkpjY6Cj6o0ISOqlv0Xc5mh3gI8/6KUS7W4DcY72V0aqwXuWV0PFxdM3a9JV/p3ZlI4
oL8MsznPUGg/5EDBDTdXVOlJafQkPGnxqJ/jXqMBp0qy+BFL9vi1qPT2g9CVBdMluf1g01TAcSB/
yvocr6jG7uUCReCKqksxhqtxmvHI7WJ9EhStPtRpGmLzBDXSbwpnfizp6TlnPPTo/WXoSUl+Y7eV
jO1fhqepPjpJQgXHmQxse0JnDOCVRj+UYhlqv1eU/iUd4my+a4xK0r3/iS5FsqVWaRslVgz3s9Kd
D1JmFhiAFMZnpPyK3EUxMMSY2OleIzhgeGraGWhNJZdsKkP4PH22hSl9GJM8/3L7xK8x7OUdB5gD
oiydEYpBV3DlqHGsKczSMIjaqvTCuMi9vlTUO6s1P//5SCj/EDnRbqWIsImmCSlqtYlySqOoNDxW
bfxvB/X7RXba5CDm3JsTQniqbBC901raBjNpFMXDFDMSOUFQR3nzuFSh4bW99O32nN5Cvs3yAS8D
xkS1743ufnmnZHZl2xKbMqiiFvEfDV80yaJ1yX2gnXk8Zj/WW1qXIBv9OBrgZWX50XX65kZw/SP4
AfBKSA7VzcU2VhoWLWPoBHlkLoGYTBxYJwzoSr34rM79I8RM/L1Ce/SMsMXBwqac0jvlYyN1/0TO
j1QaH7su/J7Y5iN22ua/fbVE5zbVqvPt1dr5LlSQEDcghaWO5Gy+y1Rbiy7jERN00uojGdt/izbv
TwBiQ/f2SDsvjA4bDEQNSHTi2U2qbEchGBsN+2Ac6DDdzg16S72FiXAxyTDPhTa5Oq3tP993VNpX
DaRVpYnU+XIzRCEGtwxDTdqK5G9Dp8xupKbjmb9r/oelhFVB4YiDS+Vic5gspdOduGAovLxlt0+w
mwECUSPC1y0Hs9rd4woHlv0Nph967OW0HCPrR7QDnGBoRvr+JWiAE3qk7aldVOckVGO4H3lwT5Kh
DH5tV8V9TfRw8Hyva7fd42iPkNwhGsrJ3qytiZ7ErFi6EyypInDjU3P82CY7SBaal4iJNp/qibRE
GMXRV90deQV9r5nfKn17OX1DzuNUEtTLsUIcTtjx1i6OuPaDNKBHiblP9HkuU7yKsRo/+MjXMR+Y
JwxZUb+kmEzh53JkO0K+oYmg+/XAa1HirogjcB47GGXvVCorawCZeHbT1nNkrLMeo2/shbGtSvw2
NcOfsEueAEJZB93X3fmQdQCmgCrAIbmcj07gU+MW4gQ6wJkXWlQlOzc5giGtq3K1U6gQgeIiTgH7
ezmKQfPcIchglAINnKHR2kBTJvEs453wXFByPbhrdsJKKmTsC0AaFAW0zVEcUDiZKu7bQCri+p0z
I7IRVV11Kku81vRlwDiw0xANx7L6XdGMR03eve3JbUpuwF6hxbG5VMdKCUHRMHw7CflXa4Ypbth5
EkDByT/Mjt7AZGx0X7LMT7fv2IOBt9cCMrrEVDUDo5ElB6oeia9qamHPpKI/Eadl7NdaLP7K8vAA
t7l3ucPEQDsRKAdJ+CYt68wJ4zB14APTPEOooCl9WxPiLHd1481dXH5Ev+jX7cm+vaHbXUVvmgo6
149Jt+VyV/VYyIVoyDjBZIi/ZtPMT5PFD3FzoYW9NxS6GuCFXjw0aJy6kYS3btgZXM8zXo7osMw0
TKyvhtTU71ujM1/UBSOtnN0RqDwn51p3Rm8Y6jygjareCwpqQMzQogSDVvCfrp5eRR693p7U7s5d
GcxgxahmbRWW2k4v56ZjIWnmpIWbI+d0r0lzdt/LxuAv4dx4ah9mj5hiCi8nrbm/Pf5bJWOzqFR0
+Rr0SenRbVEicbNYJFe8LF3ZdM8Ya4vnZLL758bSc2/RivKZH5LjNorZYNs5eC7F9fheIm3zCyWT
fTOzxH3eT/aZcBKjYCyHvG6xx8cWPSo8ZUdY85EO4BaRYmzrc/M5wcvwBHle/mzYw+S2VWv5Djpx
JzlqcVXFbt6dGN0zFyz4UKlDW0rRaCBjI+Jl/anXaJXoaAjRWdfjrr6z86V41vtk/qYoUXa0Ptc3
GeJ5qxTU2gKDyHG55+Re1JLcsIuMbjVIs3Gzk5NYO7i/ds7xiuSmD4Um8MqdvBwlzo0kVO2a6BGJ
8VOE0zfYZCX1I4zv3WTOhK/mXR6UFGuC29//Ddqx/f5kH+gdclWvefnl0GWiDOOAVwwJVJrf4zVZ
D4+wYNXes81JDpGQrOYfk9ppvq03k+UtRpZ9EZjjwTeZZtxIe/07DoX9x65Cph1LVUl+snG7wxsd
U94viEEorxJmOB+RNx3fx/j9/TGJYoXB049AwpztC+PzcgbZnNmIsa+LVyjaWYpE51kqRp9NXJc+
tpu9j0UnoH/KfIHk9Ecosp23m9wDIAQUirWWt7kKI0Xo09yUhGY5kNtZDXW3q1pxNpTw4LZ/A1Rc
fStYIkTvChLj2wtQzHLWL4uJRaPVt5+0vhwea8wwv4BIzHDrqDvHLenm/wXHUf0G8WNs3LZ3fkoN
FQTKyMn8DjP59FcIJqnx9Wl6Timk5m5sJOl3VVIQdZtRB/wqMqOL3aZEN9Cbw1D9loWpcsQA2wlE
KLqwcHwxNAV07fKr4ThuIR/GV1OSIQoS22i9SI7kg4O1U2HlvcBBjq2NWjRpzOUwGNwnebs0BKnN
OCaB0iZ244ImnZBgJdoUXhUnyVkdi/BHkWfRxxbH44cxFIk4J5JI6N8AVySXK+cOh7fJST4enL+d
l3Qt9kGMgjANAm2zfUrHktLQEk4wdqZfS86PKW1WObX8VETGuSqzx6EUL05IfSfSX/NR/isbludq
zh+ipsIOZjyNVeIZcvFxoKBfdZqXWdNZUsqTalSe5EBHjjgCvcZr0uMzpaLGcbDIe1NY/Wq4uqiM
Uk+8XOMEY/AMVL0dkOgB3uwB2ORVr3utbjwpTtf51gp2vL1uO+8mRVK6JYi4YQi2zQimHsnvuJjt
oHN+CpEvj0ip5vdFBRTYHlD+beQM09e6yTBWBcR9e/CdtizCXitFlPYAd+4WFixCJbQqkD1BSgvY
tdL6UQlb7PWaT3Jk01JXikDqxUfsu19jU/pXh8+gJu2RtOvuult0i8iMQGJtuwcKwr5RVuNQvkTO
Cw6Ca7V+4fEskujkhFhPWuE/tye+d2iBYJMIvcV+28262gDDrONLV8qI0EluW14Zc3Jvj7JXTCEg
oc1Oy5Iq+JayVSYymhE9b10XzT/gCa6nFyWhil7J/ZQVzXkSdGXkvDU/2eEESS6x9DtTieq7ZVmb
s0kxnmlX46qOGNwjEmRaICqqs5MZixdUr/+8KYm2BwCZFfdjr/WOywPQ4nJWtJVmB/WgZo+08dQA
Wl/rxpHa3DlLKj1HkjQdnLrdb0EoDKsSZRqCk8tBKXcvEEEXO6AIk1KsrE1XK2vjID7YO2fUJLFw
pIRD5WjzuJpLUzVaONqBUOwygHFhUgEdnaBeyvSzYSTtU7IkzmNeDPbHRtTiYPj1et6+eMDvAcxA
fl7tYC4nCbK/doTE8E229tCFibDCgOsLvQEnfoAz8e/trbe7qCuKyyY5xnNms6hSlYCkGqhp2LGu
uHNo6ecO4r7//zXKNug3gB9O1MDtQNKa9qlvCwjIjtQdrN3uXNBBUKjzgbje0o+oxcyUTVp2pdKj
ut4rlh/ZSEH8h7kATUE1hdgVMNXlFxJGpuV6P7ANkzjisjU/FmiqHVy4e7uQLBPCFrwmGrKbQVS7
6FAf5aab4kJ9J+wleVkcAi1ptnEsFxbKA1MLjxyP6JNDv/xgjnvhOaElDVG6VnRcN+cbzEFcDbVg
JXO1OBtprxBncQFCGRvPKdnjqdN6w5tkaz4ID/au+JW0iKQPp48eweXqZqpam3SJuXCXKH7foBrt
12b2TWmaj3Zvv8YWJmi3v+feift9xM2B14UNfEPmykWg1KdX8EtY6nKG6eIt4yIdbNFrXa2Vtb4i
nNDKNED5bD5s3fRJn/U8KGLEFDJvyql2K1R/T3ULEzzmkX1asFA/F7P0JTY752FE8s2fNDvzerv/
u1as+OBb75waAHHcORz+1Zxi860bR7J78hU7iJBSOheFPjz8P8SlO9/1YpTNvJchbqJovWfmCQWq
JAr1AJUtk3ZZ277PojlBVe4ofdidGRebslZtDHpAl3vJKKVRctZbRyuXkShxmT1zTeNv75+9Fi9Q
GRrLVMXpCm65BKGlZaWu98BOlNhC2ake9XtJplMKUMC8szvm1ZlO+k3Xsql08WOSFzeRDSnzSEMm
48FIh8V2cf2pIgx6ivDffqDy7DpSOdg+ODurdfPCQO9TmTn3UV0qlas1DtTkfplrCj+U5VejMieP
PK3nn3ib12sT0XLyV2KJ6FVzRPvj9qz38gzyT9xEQFfDzN7aQpgoOyslGEeKR+rwweid2KP7WvtT
rMSnNlLsL03azcHcho3f6rP2UGqF/pPW4vAOA1LxEGeS5C09KIrbP2zn5gRnugI9+VWAsjYXCMKT
Om5bqF7Ei4mjuAXweehCkgfqS16e5fTFsFIMBkP7asvN8Pn26NfCFGjBAx9B6gMIqYEg9eWey8lT
F/oUYUAWNTSek0bjcxwaQ+UlDjyzYsL328/sNnpV6lWPIVu6MXGVULxXqSfEbjK0dKrtggTWl2gC
n9J6EnGQlolYbwDuFDezhX7ws3fuexi05Iwr9Q+hmfUk/QY6sSbVkNJxrS856vhMu/CXNJrdnSNi
VAsGZBgsylyB3IbmAYVj54i+4Q3finG0aTfXgpOKdDAX2wqUGRUv17ErrXUNvcoPLvnr64eWLKjG
lRiFO8IWRCULq9HKdrCCsHWEL0tZ/BqnTeoZ+mTdTSQcbu6E2evtzbAz6NrgAMVDiki0vHlZ2CdV
lSmYUOih2tbuYjvz+9JRvoam2jyV1VL8aqzp0HzX4FtdRpB0IAAlQsWB9A2w7vJbFoU2VUA2AKf2
xEp+KGcY3IV2p1nuggB5/9JWQ/VJbsYk8qrWKD8lYat1hNJhrxE5WSuiEEvSARJsoT12cWvPlGXj
qPWryBzt00wdrPX6GCCn12pGLgMoCZXXsILO5Yo2mVLPEWWqPtnNXNeIz/Rp5MZ9I7d+20/az55z
0IGmejNCbsLyb6fIxp8WdehviVV2kIxRlyzdRk+bwe+WdrlvYNHUQdpyVPBQHm3h6RkiCq4iSQvv
iZBfqTLImDoLckO8W8MsP4dGWTteQk3paUg60fuRKeVw3iVjcSlgGdWKUlkGz6ijUvggFCvAqvlk
Zj7ZpPgwZVaPN/ucfM0Mqa1OchhOwrNgknybw0H/MNlJXbl0difxiIrYZPuoG47W0CqBIHvPfdNZ
TARSh3x65tenT0OTN7qXzUUGTLaXNZCCfVocbLid6ILKLfxHAiccswCjXH57XDgSKn+xFSCOHD1Q
5W5fZ4MaiB0pGrKZqArWShW+NA64nmkynReUNaqgNGkatzZoAd2q/jxrU1EdoHJBPE4NYZu1xb2N
63yrmYFwQnHWsrq/w6y0Pt0+atdBHKPAMUVvDewcKfTlxCuhxwkGW2aALZs4N4S2PiIbPk4hE5li
eaQPejTc5tpqNaftuFHMALqV6bVy1ZycAai0bK3uAsnw5/kTNXIybjqYWBvQD7+cXiKkRlqk2Qwm
rWrupo6et6ik8SASvH4FGGVNnUjr0VTaEkeb1tSQ7G/NwAzVzNfCdvowaJEGzFFiPNxtnywQHt6S
TEfMup07CykPih/c0siJbKETIqqcXMyViZ1xJnmzaJE700V9n2TW8KfK3hRzHJIaYP30LYGgbpYy
NRbLyEYjMBanued6Ce8HS5WPTKV3ZrRq42CDAFpi5fFfDkPhJo+KpDQCEUvRY5ak6nkAthWUtVUe
vKE7Q0FhxZ2YTHFVQd5c+Hofo1ZQxHCqE2k1tV9qD3sJx6/K5agAtzvUqmD2VpGnAXA5q7iNk7YZ
HT0ojKQMiBHoE47qeKdwKR5sxp3HE2cvmp68n1Qet1qTdC+bLl50PcDQGFJrFiLuF0fGi7wk2Vel
UeQ7CqXLQZiwU4hjGTkFOvTl1StzgxaQFcJzjIY1dEopT9QjGmZTxSMqLP1hEFmDzuGgv46R+it1
tORjpgHVxPAjCabFcRDMMpSHBTEK3xR6F0R2JoIFrQ86M1mEBGb4+fatt7NGb6VJUjeAwlRwLj8H
yXFIyrHQ5cE5nMuOuyHwdJB/5yYP4/PtwXbuPAdNXxQf+RhAlNcf81uMSGPUsVFG0gMMrrVHAkLj
TpqlAUE7DC5mKR//mF6BrBBwKtCzSC8St12ON4pq5AiDeg4XoLGNAsU3t/PkYFY7O/qNFUakzmcH
/n45ipUOaV2JhFHMWX81HTGfIrF0yLlznd9ewOtYl4tgZcXTtkNeYwsFxmNHFFpqUZqdG+Vd6LQR
igPJUf5zzb/nK630UyREAA7g+HI5ozq3JgNJTjVAV1F6kBw7fG2zqKIfiKRI5ia6VJ7supruscma
/snLZg6KSZ/uG7QZ3lkQWh8dk460kdTlgmqLEF5NEIvtRRK7vRUvrbcokvneEPEc/OkCURChprzK
2JJRb7OQTqvLzqxsFakTWhuiCn/ZdhP9l0Eo6UPsYnU4N5fLo9RL3iOSqwYYTw9AEsv2hxnVxafb
U7k+LOiuoYOwRuB0S7a0OT2PshTmPwX9RQmp4vaxt3QduRtYGVSAkyP/vp2883LATa4hjUSs6WRa
gVpJ3cMsmjLI5jj/Zyyz5CF+iiFVKv3g0Va2UFnpSY+TKQ7QFRq/59gZEdpazmtqIgliAy8OCAPs
c1vl6v3tdbk+bvxM2n9rDX9tY21+ppYsNSBJy8IHKqu9uicQrEa5dwFgaAcfeofSwVgwKCilw5tB
dfDyS+NL44CZwyM6iZTMg+PX+EpZKh4N5CkIi4p2BfLM93JVtj5SP7M/ZLrkmUVdHNwx1wefH4Ju
/VpjJ8u+2gwOeTOMGiuYemQNxxDtcG12juqYO5BJhmGe9GQgJAGvuZxvVCyiDQEO0PqJyF1ghZ2j
MO7d2q7JrI0K5ZVZHT2B1dRjBeL8fqTIffB996ZKjEoZEbItNPj1XPz2SJRpTMoL7CKII0vHJTAu
PU3u9T++SQn0SapXBAmphbwJruTKVsrV9SdIutHyw3mczyk+9afbe3X9v1wm0owCWxr1nlVdY7t/
5L6ZYCmpK3fQAnRpK9NZWax/xtiiFKIqMMrGLH9QiQEOQp+9Q/ImY416CjnNtvqOdmgXilpnEZfK
euxaIzy1ocDPWimOhtq7p4BiEXpTvAQOtdkzaOZrUjXzvcZ+Kvwhpa2oKEmK9W/Ho27of57IvKVo
9OlALBN9b76cgpJxK02jFZjqXN6rfSJcMcT2QeiwOyvu99U7ngt4GzoMyowbuDRRVSos26OfVVGC
SYpzko+ftakW729vlDfoxtVOWbuhxGCEj9u0O6NJKIexbQZzVxbIfPeOZxnJ5MdI+ntRpFVuC0Pm
jP6neR4JDwLIJ+iSj038bhGi8WMqhq4EoYOkBCsP0eujN8uQSYY2V1ykvIfnHruRp7gnk527Fs3l
0KyebHMY/X5ZsZ9jNN9bJDQeIDG5dB2l1s9VE2LCi7GA1o6Ta5a2iwS7bZYTrj+pcafOWvpYTogb
/K9Smi5KmgYtxRwiZSUt7QNSUD1cmtH+enux9r7NysFf/e5B425bx1rda9W8UImTGqEGQmRhQMkC
LAz8DfrHmnKA/907xdyIq38k3Sxti2eulDoWRkJ1vnXU2m26XPtidIbyrg5Tzas11bxD6MzwHGBc
B8d45y6kGYCkmUMGCGhicxdOUenorZVwSw1G/dRPaEorom3Pt9dz57IAr8cLZ9EsBNS4CfcA6U6Z
Cas6GESHy50wqnOilU+TMbUHp+o626CK+dtIm7c7zzUknkXEqYoiw9PUYsQBAIy4tIAUsiSsThtZ
av7LIkLdICRcY7atwL0EnaSr25RL2Cimu8KpJLo56RGc+g0FvjnBvCOrriiCUGQdm1ghoYkUg6jm
7QQLeiqBGHuh05O4iTkM1EiL7hdtkM82dWTg/sn0oIJbhRpXiXM+IZ9Mqtf5itzp93KqIbCTD8Lv
pOTvqhvVZwARCiQJozwrnVI9dNnwfRGQ0BwFFNQQ5v27CcGIJ6kLTa9TQO5FaVjAiFriu9t75VrA
CF0uzIlZRjzk1prB5fPcDYWTdHluBVoUz2qgaJVUeZGk2X+Jih6hm5Sy6dpQv9C8SMb5Hb4KeuOG
Rt0+2qNetX6N4P7ZnEsQW+gb1d+yTp6Oanl7O5r2DV3ktU9qbBuScR1HlV5RxMyaHpkiWSq8sRzV
h04yjpCUu0NxG62QKgTq7M3zF0tNEhmKsAiEs9qvHfUjDM/03JbAWA6Wfu82WBVy/+9Q65//Hhnl
os+s2DQDyTSsZ8eKq6ANy+xJh48XTE5Y/SjIGD4lNuFnXzSWG1GNu1s65UMaSYvfoaB0L2B/HARs
O+ki5Nu1107AqEDG2PwuKvUs7sAS6LHpjkYcVJjNLo71Q3GWd7EEDFJWSF50WIZx+l7rp/Ogxs/j
CjHvs+T9XEn3plJ8KY3OmzX5pbUkb1yaI12Qtyd0e0AJoOHA86ZzmW/ydMoc1tIKCry2JIV0Uftx
fnSMaDh1SUchHsecIFfb6hzhzeBWSwkBKkZwSY2XAVRcmp/mSRtPEjLnpyyf07MkhP7i9OnyZI4m
uHmdzkZqLsrX/6nIDYwlsVIwqtl8RmF4PAEW0mnTN/bB7baDq1upz0SYa2WFeW3ioXmp58jKGGvV
Zfs1V23poscz+KmsF/f0HDpP0gb1TlLz5X3sFGAcnYQcPs8NDOcJTf/DJqXYRvOI5woHk81mwCZ0
mtPUMYN4Bc+0TY4ekRrpd0ao524qFoRPbSmBgIqmnSzMf5qhGOCoi8wlQEVPsZH7oIHxerBM68e9
+vjUBADGwXcBL355dhwJ2JDgkQ/aOHwidCo+mllUf+wGRF0rWf7HTKzqnMMODrQFVcPbi7J3cEk2
6FCi64UMx2ZwdRyy1ExDMyDjmX0lgX9BsOQcpDQ7YRH1ffDU67IjH7YJFnolHFtquPQKS5xMjbAf
n4pZfNbheJzSzvlzqBSsOrQZAXPSDEVr9nJFV5pHnzSWGfRxaJ3CSUv8WkVR+PbS7fSjGAYVG53a
GmDft+3/26WXt7GmSCN9kiLLeheNIuFROf66qLXjz/z7j3FGmaNpjActKtHftZ9tyfDjfvpy+4dc
ry7WaqujGx1Pi9tuM91GbRUzEqMaTLP4Ts6leoYEbzrCRB3MW9Ed7NfrZ4XhQHi/eTVeK8PUxoBD
mlmogb5IUu8C8erdQeTxo2qW+h/3My7GeqsK/LbEpFFNa+UZ9axQnp4Kkf0bVuVRUXF3/TBIoepL
mEmT5nK7iDLMjMYE5TnPUFvt3pFP2lyVJ6vpSK2s+SjB31tAADugS8B7Ak7cBLU4h84r2lgJJqvq
3BJ9u3eEf8WpNZTpdHtr7A0FMgl1Tqp0ED3XP/9t/Qo5R3wC4SygD4V86hMwN3Jn4xBlhdnBUHur
aK7TovcEw3K7ikjRwjtH95+sR9ffaWVVPTRhXZ0icIaPYVXUB9tw3dWX1yYuA+T2oMXhdKINejk1
rus5i5OSqS0yla2R6tQpwZySzLDLT6Fc574EmdGfhHN0Aq4vTYZWKXVD4KVdtMV1gFZP1DYSSoAf
d3NX4kXmFtAmDxZ0fxSuFriQqPVtqxcLnvS1YicKpqOK7nU9hRJkEo5smPZ2CK08UjhkighK18/6
2w6p+qYCUsBnW9XRYYjNCw6D1ezVet0cTGhvh+ClQBWPhAd01Wbf5zrSX2VTK4GctsJNo8n0m7hX
/ajuB7eDe3yQ0u3EH2CNocZDkIdATnHycm61k9L8L0I5SMbE9vJGyp4kG3EhXY4MN0Oh/pSzi2JX
Q5YaTEOonuVaXu7BY9ReU1hHQPjrpebnUB5GcYbQH7jO5c8p5FIZ+LH4pbU2pCa5ToKRBywAMfHp
9rG/XunLkdZf8ttHDVsSWbgMckDiZp7m0u5BYGb4XcVyfoIi9vP2cNc71QBWhRYi4jLEZVuPrRYB
hjwvmNgqDXLn1OF4EkpRH5BUd5ZPMXh5KBuS5xGiXk7KbgtgL6WzIE7XFveJIaKgAFB7T/551Cnd
mRBAVnSciMrW22XzorbAUju1NJZgMVBrRt+490DmpAdZ085XYhTaZTYd4DUu2kwolI3eMtUlMNq4
pjQvnsMsfFGG1mRzzEfQqes5UXsDPwIPA1I/T93laFUfsmTapAa9qtUBSioC1Z5W+nx7K7x968tr
maIk3Po3sK1xJVPuFHUeCbmRg75vQ80b5Sn8sRSqofn1iLySO0htmPmjCBfiWWyzH1NAz1UQNWXc
P/BXkMbqkRQqHiHQisXt5Vz5qFi4P/oql4UPEjX6kKZzMd6HxVJ9weXBRBetcpL5g+w0/wI3rT7j
B5Uqblj1y9d0CZvR7ZoeQmo8SCrNiXQU4l1sj2bt50paK+CYJLZS1gDAnqzysyxGpccfbi3jTWuX
xb+9RDsfgkwZPTXQIKiGbssUMk7XhWYOcjC1eXfXTIlMdhrH32+PsgNhXRE16NutyjD4lWyqITGx
PGw5VOLDSaLbm4zxS1EsDfqEaE+kT0Y1S+m6cE7ihy2H14X+Yc1emqrGXVSG+mtiytWnbslCSJgA
qw42//XzDZyD8AcBJyKuK43yUc4SdSqyOdAms3hcuam+Nsb5S9NJoCKgg0Djbot3mGMc6dNerz8j
0+Sn7kbYbm7r51gq0kt06O82eE6cVQCnvmYXw8H8dkYhZ8NHFMQRRIqtNQAhni6NKYe769MR4dcF
sXp9Mg/sb3ZWkV77KjJIYU8BB3h5qMsGd0qO9RIgvd28aNhG96AUV+agrBZeYbfSScrn3teq4Ugl
YYe+uuJxVn1AgEBs5HUFfntkatFoQz2rNNj1nvQ4nnLxtSEvaB6EpC6120qifmonOSoepayBQRxr
I14bkTyXkptqkm2eukXvflZVPDyRrcfhnR7O9WeHimvsNZUEE6yCE4dwVe1IrtMs/eTWZaG+dCEk
S3+olfSoZLb31ehpE6wBqEX8ZLOeWR12kdbgQlIvde/n9VwGjgYH7fbZPBplEwgpRm3ZtdwtQVR2
yaMJPMxLzNw+2IHX7yXfhy9kgDYA0bQNt0Y7GyUkv9iBWVG7ZZNorp4VixdxAR2kwnsT4t03kFcF
ngHs9HIriGJMcTRJGSrSZV+k0NxTe5L9P182UDOwHaiXA+XeLFsEONRKZnsOSEMo2Bn56EtaeBTc
X7/KK+SfbOkN3mBsU6ZGbvJJ7XXA/bMWf1mMobsD7CbuSlR7vBwW/MGsdij71NfoaHMV0TC6AumM
iymanoZekAOdfhSdOpSekixfIy1En5tt4k5VVXiTZBTfQo7WO8I5QMttJf3VFEt7j/HJgBcRQGZp
kJFoS0owMaNan/WmlmmXp3/rnRx/5iQXB7fP9VKtB4WLlJCCtvf2iTHbyurlWp+CRlfGIIXv8Nir
QvsUGpOKA2hvHsSZO6CHtRVE1kcUwwfaAmEBB4g2XpdqrivnfZ4m0YM8lV97rWiDSZU/m5OWBoiK
wIdBm/BMrJ+jWlsd6a7t/Q4q3Wu0u3Z6ecsv93s9h6kpT90I4LGovgH7EfCcaJe9L6uo+VeSqIbQ
ZB7z4qTV4/yhUKzGwpDK+lnoY36kNnF9zkmqVm02AgqwyNvAbhKJMQBdW7W9acJpjdU/GQjD+fks
1IMr5fqcAzehlrASlCk0bSsXVhrj9yMYahjG6Af2Or3fAv84CPT3lpeyMSEL3Ryai9u3EwsjxxxM
MQZUlj+hvBN6YqC9OS+ovEziaemMh8kadU9Sh3ujS/8izz8CUu3kjuRoZDNrPsOabtGH6mxYg5jj
MRgzNI8MpdSxr1Ojd0LXapeiWnlOEkcLpqLPvW6c24cwxXShTKLOy5NBP7gkdhYe4VYkmOi1Iy+w
RcFmFTWHQTKGIE9M7bWCReOPfRkd0J52dhLsd6JFnnN6gm9r8tuLrtQ28PqWUZCnqVHMj9qP3QKS
35UlrT2Y0Vtv8zJRWAEF1CvpTYEr2IqkLEhTiKZSOhqQE849ZhV7AF5s3DxGe5n8qdSlxTUkWGl3
9SDw31YEvuaeMUjw4dtw1DvfgZ31SJ8p/Gm0TZLj/Ss6cV+ZoZafLaejmpZ2tQaYNWlPRmshwK/V
VfITZODg3EWJwQAx9gyL22qVkiGcYVupWwK2L1zK/oXigjmtak9vy/CsdfS50RdS1RfY9MtTYrXW
q6xPuBvLdVe0fmjNcuQi/xsXHjru/UlRUQP0lNBwJjct5QENjkFtn+a0El6KRgx6PHlW/GyNArf2
VpaU7wmlvOekxKPtPOez+Uvg36OebJx1SjDCcOC8MMXpw23jRp98YRv98KQ5eUtvQosRJIzBn4Gt
oIt7++G9Ag4T5kE8BtGwCuVy360PwW8bQ64KSUe8DJoKCKyTylP4PQ6H+g4NIucFyjBuA11sfxCh
IX7YUhbd6+VoPev0X10EpOlHJShtV/rQPDa5pc5umsnOl4Zr8QwwNX2ic5j+YUSy/mIHgNwK94c4
sUWoN1UlQS7v62DUC8uLl8UijByXg0DuqnHHMKt2Au1cpkpaYV0uzDgiTsAeqwNllFWMIdMOJT1Z
jRMX2ccCAShSVwz3xqSLfTtauUqDWfaPQql/qHne4/angpr15hH0vBvF+iTcrtIw9OpqnOrOFR00
aPJpa75LeixIkWyKhy9WXI5/i6HEV6ow8/t0kP8Pe2eyHDeWpelXkWnVtQAL89BWmQsA7s55EkkN
GxhFMTDjYp7eppa9qFXvehsvVh9cosLpjBCLu860tFykFJQ7nPCLe8/5zz+w/ZFAZr61heS3gzHA
HQQ3WAZ4ewVXBoEs6iny1yIyo3NrquJTLYucK7U16yNFAog3WuL6SLSoxTXK1+k6scQyDZjgnCR6
Uqre3Ajtanb01+zV9zfE5aNxQACkUagjBdq78cWUgD2U5H2PxE0jHdSidSrC10Io9tsrrsIsg6vA
mwd42l/3ViUTLcPEYR1NdXaOGq05QxPWe11cGGdlUJhnWNmmqwhv3tceuaVk3t0el0sTQYOPJYuX
PnmvxAhyFTM/wlrWmZHf5aZgeWjyULh1KncfRuKfzoMGqbHeBJ/L1MTgOR2HV87h/ePA4Jxnem5z
3CCZeVHVE99rqIOl9et+1oQX12ZzXNWRtOlGistf7zB/eqllgsVhoEEoWr7unQ0GS1Upbm282+bU
fmzSSTuaRPzRzMvXeP4veKTLL2UyjkYyjaoAauDzK2E3LvLSyvt1FRDlKkfE+1hpqn0wp5osrxT/
lxHrPz8YsvomlYt5pWtv5srzGegvl8rRoctAmfr8M5jhcrd7p1vPNsQCLc5bb67a17bAP7mnSxdL
EA5NIFZJe1dBCuSgCQ065LVFCk+wCTw0xd1JDi7xymH+Z5dCc2RwXxdKy5aGsfP1RQ10PkuYHfSK
TPYVjAuPhZiq43F4zWBv/4lcbh2yU54LUHQND/nnt242tHGIQgbxkSUXkHuYv3S2kR7WGkm02qw1
16Sbtmt7xOHs10t0y53ffSKXS+PrBASN+dRLE33ElVo9lHW3DuOpI3xMU1yj7LAvcLDoVqK5EC5n
f/WBSHowDXnemB1Msk6py5MpcsrDQI0sn8fNWGtanpKVp883VVAkrzRlf/Zd0IQvLETkWfzp+R3q
GWsEEUbca3mAqmDicr+pw7JfwYU1Xrkly1P5/I4oC4eYsoAtArRx71mi1Zg6YsWrtdOWxL7rM+6j
QzC+sjds6Wl7lzE4W2W49UvJuF+WVmmYBn0syrVSV5Xhp1MzfdVkVoEbTpZ9PBLUg+iDKM7zbGya
2p10E3ZsohmD4xI+XAo31RojXpeFqfpZpGs1Puu6tYrhz5I4o5DGugmETO2XKJP2WMZFJdzGMBrO
bxIdjhkeSWdDoMuPyIUl1DpZFH7RmOFwymdVB3Qvk63rTs7QQDJK6rjxMrOwv/V5Kj8aetfelroW
hn7SN32x6ojCwCaxN+xzm8xjjMmNaPwcS5ERuE2pJ3eoLAm4U82+j9ZOYFgNgnmluzJ6hTzXUEsX
eyD8/eUon2/yNIDTRDMG6qflHtnG8+2gavE60SvVciW89kIPiNCGd2uWzaUeoIt5Y6kFoYbh2lIj
LApHuPnPF1xmt5lRN0a5NvKIbXUiKrpJ9OKVqywH+t4iYEqyJMtTbi2AyfOrYNgyQU7OyzWs1trP
HTXwMQ5OYeUw3S4tKfDhPr52/m9nSs+vulBIFsxJp/siDe75VRuRIZDDP2VRWei9W2JFOvmFHku6
P0WSflmqSnqRlXkzeDNrVMdlsZYfDCtSVvY8IcyIzSn4gj/QPKwmM57Oqy4VxkYXbROtdRVL3aAO
zJSRFs3NasSYfzoynTq+nlCqEogcIWNexVUbqG5BgMQqcCIc/jQAhtGTEm0ksWgxk/LBhjEYsPI2
RBYcmm23JmMkTrGvUGTs7rWKsFJiyEbyw4tpUDZDqQWm21QWkNLEE6svKvVJJtqL6+jdjcRjb7j6
gEOyx0astK98my8KZ7IiUGghTttOo16kaRZVK+dS2aSgNXydiZQwbc27br6M5zLNkVWI1FXlWiv4
EHZvX1Z5CnRcNATjzBnuWEfy3ItHrZtj+HEIi90u51n19FhOKi+pSMXmEZszWsS5aVdJWWIviy1V
+xEanHPecfzGLp2wM/hDMYn88pWzYlmNz9YNE2fIBbTspMIhKdxbrVHUaW3a1fG6JYwZeU6vd7Ov
a1J1GUyORAiQHZE2VdoOsv0M3Vjt92PpYAnLTYEiZCZ3g0N6zPZT/fvD+L/DR3H5/frN3/+Dvz+I
coLdGbV7f/37RflYfGjrx8f27L78j+WlP//p8xf+/Sx+qEUjfmv3/9WzF/H+P67v37f3z/6yKmAn
TlfdYz1dP9J+tNsL8EmXf/k//eG7x+273Ezl49/eP4gOZyjeLYxF8f7Hj46+/e09JImdL2h5/x8/
PL/Ped2H++Kde1+3AnfH3//Pixc+3jft395LpnqwVedBAtJZ3e/fDY9P/x36OTMOesmnHxW450Z/
e69YB4i9qCeXqT7OR4u1HQLRHz8CqYRpSHfCIWwDYj39/s++qT++uXdARZfk37TN395vhym7CwoF
J4UPgu4tpw3Sy/ONiLFEPQLoq77KSNrrSZ91RyjYiFpuebg3cqhuqtZ6dBKSOOI8c/M2llZ1PR4L
Q3Ru3BnXKPNCWb5kJmX5haMd0UIpbtK1d61chl4mwgsDMlKiqMehQF+tViHx3dHEnCXKTipzXiYw
7WPkxJDK5MrY1LJ1bPagGG9fpH+59J4t118u5f8PF+myOP79aQ28WKNHTXbfvPPu4/z3/3y2tpeX
/VihlnMAe48zm56QjRPk7OcitZUD5qiYpsN9p0riqHz/7mmR8iomJjQ9NixPCnRe9bRInQO0qOxS
TPFAdwgsecsifbmpAxIw6sSdbvkULyqBYuyHoigj/IfitN0UoZpfpOVdSo6qW4dqtIlMHFpbTYk/
o1b4Zg9qeGnJI7Euc+PLlTJ7ZdoHnF/COZTbSbhhPSWaW8a2uurzOcBJS548vFQOo15/IGqmeYwD
rGDSGbr2zr3/8fztPm8vhjJbDhuzW6Yi2Oogw3v+vEW46se1Bo1h1thAw/TWKkFi1GogFsIco+58
mqZNVE2t6qlRSemflKPmiVD0hyBx8YVQ53KTKaN5WkmjdizL4MKlXYwoC7K++1DbaXk9zuVHOXvN
vWPrlbq7VRhw/Rf6IEpFPjt/fv7RVTuNqxBS9rph54pWil7f4Mg0fhZ6hVGTg7mAZ46luBeTXlyX
1XBLVqt8VoSk7MR5kWuerhXJZS/n5V1SzRmlaOMErWuaHQW3kw+PEU7xR0XUfoadqR3lctTfQ2FW
qVOnvLhq7U54kjwBieKgd1Q72Fy7TkRL4ooWcrueFeV6iuKPspkFoc9YO6DQmYzIcbUYMP9f20k7
LWfewgf86+3EF3lcxA/3u4fd8oqns045oF1DOMx+sShZFyPlp+OOnQSWtoycF3IKLFX2n6edxDjA
OIIpL+RfvM3xZfhjJzEOGEAtjmQ44UC1JDThaav7nxx3S5O6u4YJNWIiqrIlQflia2LL2sWDFHlI
ojZWKl9tc55B8nW8MdNVyQ2kbISiT3k1u1aJTRvraSoctHVZ4+PRjelymlulO7Sy/ZgWybHOlKry
Mqe8RF9KCNMobDLucmEfEYLOMYcyrnMdBiylm9IJBjylvbIB1JUvkthQUe0loX5a20N3mtj99LEU
Kq6Ukd7nd3hwqrfwnToCh9P52Kni8STgySJUlJCBxMtNi8yKIr9kylF136HnH8XUs3v2s0LbL+b+
Oc9Jkw3rrxf29WP5+//7mrG03z2t8eL5KuflT6vcPgAahr/H+mZquRxvT6vcUg9Y/mBWzPjwXN4+
AE+r3Dmg0dOxmoFVQ5bDssE+nZcWzwacocVMEqsQDL7fssqZJO4tc+Y5ABsQiBkh49bwgnwrMdea
tAwJTsvs6STpanlaYxMxzus0zZIbFarSsLL1huhK5gFJv26stq5cnAWyk0aRheprjFvEcWNkE//Q
kftNp4wtaG0XxfczgTCaP2dC+1bmQZn7KW0IOe2l3t0WCZ4hHhlpVIFqG8IFE1VcF0e43wvTRwlo
38aFQnweO3k9eQSuoJmOC1tHDYNDdu4V1iQ1bmo2dnpWZHkTMt4aHJ6lziJQOk70ibhNQXyJZ5WW
fF4ow3hjpY1ae0qH0wlJbKMEzWdueEgCYfWPTmdYTNGlYryp5djKD1M4+yOhlKben1dR3oVk8zVl
hQt6JH+NHCf4lhRR1pEd1Kq636tD+wFWdmaeFUpTOl4qi+5scMBZj5N2ZuqEAAkcJK/HPF93xYzA
qGGAQ4h92Ey5p4StWq9bGNf5Of3H4saW91pHsdvBhFaILeSAKrr6sjfmkLaxnZN7BQYbhuEmr8TS
qRibFc0gJgyaGUgq3Eecq30xtl30JWoL+UIiWLsk6c8WNLu6nffnw4QaetPEQ/2xyY2+GV2nwP9q
BWJTOYcVdgM3qjOmutfHTn6KSQkJG0E85mcBFjX3g2UnF1ZqWF/TItQbpIxTykYpOhTRSpgslsfd
lDCydtq7snJS29NKGzOoYmSy4keBpH2drTHEHm1M5tvQMYbBHaxglF3FxMp1XVWRoEfAnItwPtGo
PawstYS2pGE8cZVYyIqXLrs3NrMkKu1Yh8eokiA+4JckqEgJ4TOU5lpKMkaHMOWCs9LoW9CKsrYe
7aycs3OoS+p122uyfZroPVnKJSmEqT/rqCI8hxy93LfzEapvFlhWfiJQGQ1HhVTXlderGD74Es9F
6zftuDQxGIzDPFKqNvaUvsLJSa6AafwuN7LUL3EODzZSZetnupknrRe2RAl45KYb2mZkapcTJwh6
5UWi6a4bRHkdwi9reFDyASMkU0LB5YZyBFutaJ3qc6K25IYi5wlGz2mxhnAttbYNT8LR/6jTmwZb
a3OQLb82tV7xW5josYcRAeogu07Fh2DAeNCtMFIhtyZcfE8nzHntz50hBfZKYTBauMaYSh/bpo4y
AMlRuqvjfhj8OLeMO7JY5I9OP+QB+ZBqQbMW5obOYxWwWmPLcjV7rB4cGCpQcRKZU65I4qli/fdf
rSLtL6VxBD+aemhOyF3z/Lc6F73jTamaxOgzHeXD0OaPU1DX3WY052nxRsML0e0dmNCEferQJo06
97JshBmV4qH40PYMzLwhm+3TMiS3iX6y4rGxsGO5ibrUOGeYMg0uB3al+MC9+dpahNdkITBcXjUU
2kd5xm/rK22rlm7Xjl3uizKFCpgnUil81aghXUhKm5ZwsWwdN1i9Rr3o6FkdsvXMzbQSY2ad1XKv
kJdgGZCpnRE6iVf08Ti6M5IN7UQNDdmvcll+yNWguy9q3ZxXxhA5mWvryFfwtp07ZTPGVnKrJ0nR
eGphKB8MFmF5bi6mxaTbGB0lLBMHLGqZD3u1Oo2yl8FeK/24Z+m6gx4lKm84MB+I+QoU3wjD8Cu2
JfqZ3KbGQC6EqknsmykMQOQQcuXaQhLhWu8xwMXiUktf45y/mH+ZHGnEehNRSfHHX/YqK7WWo464
jGE1Al+1Lt+uZHpyyzIFfUvOokSuPVNNgi90OsaJMhc2pOt2fmu49PZj4JSDayJ8EwxInhd4Wowo
b0bnupqpndgvNW4dYWbfwYRngNduG7e0OrtlpMm7Uz0ywYVOxDm/1wpFDfSrytSqlSly5djukv6z
USbNbRUX+sNOFfKjHNu91H7Fij0daQGmBhOLeB1q5Oe/EM7GjtJkcbnKRIdIB64vcX6pMvAtMx2x
ldO6yhzHj3K1wmlK5n9eg++tvPpXv/O931ncdv66LNx099/us6583G14lpc8lYIK9R7ydnRiGMci
GWPd/9Hw8NWBjCw2MUtNR6//VAqaBwzkMLqipWHgyMv+KAWNA1j1y0MEi5xCEtuUNzQ8fLBnCxUq
oa5xIlIJcqEXkkCTIseZtL7zGQF8DGp1hobUxv4wUhFEtD07t+ZP1up2wLz7XCyXYyq8HbXD5tl3
u6NUCQSqytYnpN50mbXa7YrRy/AlhCx+PA9NNbixnSija4RW9E10U7no6jTlSE7nVnZNJZZxc7Y6
9XOtYkkaF4F0naR9KgMSamu9A3Ns8yr+YpFC7XY2SdQJ+hZzI6V6dmRMWr3BBwhyalDZqhtX8TFx
v8VxlqnqDRHDDB3GFn9bhyBjd8zlo2max8YzjaDtfIh51To0pyh08xn9AhLXPr0aoohcX83pk6tX
7tWyE+3fK7oHyBg0CaazP3GW0KmTQ7zcKyervhR1Xt4iqjeUlSnJmqdWkExBhHpLcKxJX/iTji+N
noGYSJQJVMhJxAhmxjaxsEYiky0GeAVzCRHeJmVue04aMzDEK6+euHm25LYZsW0eMdHyB3wsCDlC
xPat6fskQVPjmMdDlWCWUCVG5baFeTjKrZFTgyb2iRzjETBMmnRKUCLsApQ1CD+0RjzKc33TmwUg
VC/V7hzETBx+fZ9eeLSxpoAdEURjSgaJYz+aaZ5rXDYYN/vyiOF732eMx+2wzbH+se3enZSkPMVq
Q9oog+m2SmcAYGsrYWeUrO0gL36LU+j2TYcnQypjYwNgFJgC72piGL/vkn95LrxgmPJhYV+AcaDC
A6DfHykjjxtw8spaZohB4vKBg8N+dD7FNYEklm7g0r0MiLRRjvwihk+Qz46xwSGzf8XddHuhvdW1
oLXYJEBqJg5jD2dMkqriDiStn4aw8hujHn17rBU/o573mlYbDzE9MVeM0jDRn8PgOG0S9N3CDD0l
C8Qr92W52otPQyeKKhnFJMrJ54cYg1xKPCNs/Rk7vxV1qMZ4nDy/V5aK8eIyC6yk8duisYBWBcK0
i+4YeVBYcBobPyNK6VQVWXkUagL3tmjpQIJoyK+CABfsTWWlGs0bDWogvsrdbPh9PQgYLZhORO7Q
F8HZ0NXVa+6sL3djqMeYci63ltZ8K63aobN0BcmzyBfgdAbyJ2zBT1vq+OPOvhig535nN/wLx3m/
9er96xP78D5uf/+v3eN6+4KnUYdygNUY9eGCJcIS/nlaWzoQDPsxdmRLiAq+ST9Pa1U+4IlmTK/C
qeIJX576J+DGPkChCn/EBgxC30O68xtO6/1ajwMaEhACIZvtjv/bK15nu9awDousVdHTjuErFItN
nNrOkZhiPSCh2hFnY6CGgOaDPG16evn0lWdo/xH6/hGonqHIo6feT6tWkypFSl2TLlmIdF1XGrB9
VChkJgev8In294TlSsybKGyxflt8D/ce1qqWglwezFWugMfKJQ9hBN7zyu/z8pZyHZgkaIiwRn0h
7o3sDDCr04m8poi4qMWEkqUSC6MzoTnRcXrL2sOKZvncHDvjYz8KNV7/eltadp3dzY/fjSB1SkQ4
3IzC9olTjlVUFupHfTXVVbMqzcY8wx/LwUCgyWmAjQJWQvCa/wqhoy8uixEzJxCyFkBHVBXP7y+x
20GFYNZYyUVJloCI4kg+kvRMgxQYqaWzckalDo/aWhmAJpyKTh9iJjiHU6biIkQueVvO8jARVJAZ
p0VpZuQN9mZ1n8atAy9IhMStJLTNJ0zYakgHyZxOHHlocl1Hm0cMd6JgXrIii9Bx+aQKolTysm5k
W0CMitHyWG5tJbH+DfkHWLpdSgWqUgXD50iLk098Wcm1lWn6Vzut0n49kf/VHuaJomeeWTnmdTg5
8ReAJsO8ao0oy2/1dMzw4DKmKjkknsf8HBpToJ9rmRN1t6k+ZRBkEsigdpEqqqdsm2yZwNaP1rb1
VkbdKc+DLlM/hKZFcz4tffq8bdkBAmjfadFp5cW2rS+WDt+sEuVBW7p+eQsAiC0YEGyBgVmXW6ID
toCBrvTWmb2FEQyL204YYEQwVYeJXoikLcuAHVgU2rrYwhHgc0AT/RamULeQRS6GKvLbBckoajCs
lbkFOJCZ5aRiWpzsejeR6pcFnXFuL7hISOqUA2wzzw4ZDyAn1pDHwFJk2zzkW2iF7BBgFnVBXGZH
STbyFoYBogCSMXlQug120o8S7MwP8xa86ccEQrK6YDqVE+sRPLkF6uF29pcF8I/YAkFZIvTOBbGi
ktYXrCggScabpUY5rKWhxziHFuQqa63o1GlM51Md9tHjgM6C+GVJdsgjtGftUwY/fENAaruxdMk+
ydPJ6k8SydE/V6VE7kulCSDPRtWPi85BamGBPZ6NI8bN7jwrzlWPLK72zXhcAiVQ2KzDVMSAPqrV
rLDprExvKGR99npwlPNRiaDb6flYKL5Dnx27hipFd4yNo6sySzNpFeul0+EMa5uxl2GDsLIRIiZ3
ORwukNowpvo+7roIDB1uvV5AHkyC+dRJxyT3SzV3rmPLqTovkpw88USTzhvAEqn31Mk20BwGhZYR
vCnNs99EwhSH+pCFX5kxmfjBOlnCiDgoCU1o+1Z3K0ckD6UlFj5TO+O8sKCfwlNRrGsXiTa0gTcV
MF5W6diIcyhz7ejFeTBfg9qKzzaY9UPYiphCuZKCq0kk9kWUJhbRINAGb6vOYo0ng9I8WsIuLp1Y
1mWPMVhyNcVKG66SQMZ9U43zpFnbhmTc6ZKcf6lRXf8GyCzZrkNG1ZeG2verEmJ0x+aiRBTtQ2Ei
3tXTXD6kLTWCiz6rJ9nFQCrWPNkKu85LMjEqLnt5ZnuyDMuXeNmU50SxEucSUkjU+mpf0MnmgZZ6
StGFrMHcELnXxOh35TbRUte06QL8tFuiWM1KknEUVSnmXIzcFHUdy6LUfXVAd7GA3/PnSjKlCKOh
trg3QjEWuJ+1IlkXeTeabGTSYmvfqyhOusSuVT9GEhD5QVdPijsXDQJiQiay8EIrm6TxtDTHCse0
yyHfdL1WRtjdEr1OfCyZrV4Wo5Zfs95FQN9SRY3bqmHAnwN0N67Z2+P92NWS5afCKuWVzMwPEZil
oSeicAjhkSe1NvjQIeToGG/W1PDKIdEKoHG7uLdDPb+cWb2RG1SRqrlaLeYLc5IKBfviPnhwujLR
l8t3n7NQkm8qCeCRJ8K2SIGBD5q4tawO5NMkpRL6zHlxblOLSSN3u65Tx8dry7jJRdJah4XQktov
TLsXx0PXsjLHtDZvO8UxEreUCzv3ArNJldcou3tn2parBFUFOGxhSi/l226Bj0HdLMwmMVZxJqTL
AX83fxgke91rmQ7E2D7++uTer9e3l1vMaxDBE9e5Lwy2BRteV2TGSqo64yprrgSqq+Nkzspr3eKr
+fXVtnFKu4UC3gEohPHrW0aLSxX6/LerUd3WbCH6qp/D7iqy4yJCO9ZZoyfXRM64RlJotTdECbO7
RCJu/lZtbQiqoONtsmJ00GR+pZvl5GP+CRTcFY3hCmw4A48tuXise02ZNho8GNMfSoNYbjaf1nQp
SdP0Zoq66DXz/peoMKIIWMoc7tDcKCoX2v1OxwNE1MUtjfoKSFYKUbxZjvJVj/qGM2lOHfOEsmlU
j7AapCtiVrKwrGdVMtbMvM0fBg3/aoneA0HvrLUXHLCFp7jqmva+6mKx2xltX/eEZKoHtC8OKaDM
oBc+It/VE5KpAXIC7i+OdAjxUMD97I1gKkJWQE2L0lJHOr+wgp56I4baS/gxfjdYVoNovo0Etv8w
AgAhR6YFg6oP91he+omdpZTH0kQ6gKL4ZRVYiBEDTx/vwzFsDwsHj/7GSPz4GAQw/pgNueFlkvlB
NZZtLJf9JBlzj4TBTwpuO0RjWF/DLMw3ddZcIrBz205IvsC9kmQDK1xZobhip/Fa/GC+P+NvWoL/
aPxCeodfLa6z+7p9QQnavuZpYckHtCALOk6nx962sBGeFhZ0Ic537JaBp9H6LyDoE0SuH7BmgNVB
z2nLF+Lq07rSDzjt+NGSC7BVc7+l595vQ5dkUaxOYNuimaJPWxrInWVVpIS+0aAUvmHCTo1ZeEfy
JNmvtKFb9/ndvX17GUPWGRnB6eVheX6ZrOlkkYgIn3NckiMXmCw4xG1o7FwTEPom7yP9SMPrFt2h
NvtR2A0fzbnRH3MzCu5LyTrEOaIvfLVMnNzVR7X6qGjSpqhLcdmno/RBbxv7dKYdu4kTrYJ/kWSb
Th3oMtOy+EJkhHwjhrh7bErjKgwtUqDxne2JbeurkwRv2osmN4LjSDIwGBC1pbnq1Ojndk2lYuVO
i3qtt5VvZt4Zn5g31JdTr1G+gJ5/CEsV17WxzY3InWOt/ZBIBUIUfKB+gxjhVK4+lwy4ZXTmdwpl
+7c5yS2UxVQKV1AmOvSHZZu56qjr1LCZpvWuMOzczdreEGutb+yjTCjTKtDC+ZNpBrEr25k4EzRW
X4K8ggNYD9AfZQfv426yYB2kiCCOhJOq3zLRh5sqddZJJ18StafcmiRwf2NE2N5pEgW0q8FdPrTU
wvFgTVLeZaWFlnZMqiOT8XrGDGPKP9lQlTNvGrvBjeDXf5/wvWlP+OdkXIHALnD9X2N1y8G07B+/
/1fx7n+t6/viIb7/t90D6sc7PO0kHFGAYyYlBQo9qrOdnUQ7AOBZXC9twLiFcvzHTmIfMJaCp/xz
oPZzJwG944gifoDnjagKHE7fgN7t4zy4rXE08XxDp0fIt5/SkI4pbBHOUT+WTMRTpULwdDGeFGUN
9J6rG62IX4sJfOFDvVzT4YpoxZESMx5+vq1oaDGVkVAtn5zH4ZDWNq+b1FfTJSxFjCSaWZNb9GHi
1SZbHK6gEcmPa7vmkzCV1DftbzGEg8M2xUbK1hmqEM/t63VxaqXyaxnxL6aDfFiAODw+KAZhju/b
+al2azU936HfCOsuTMmkZlPJTklWORNk8Y54SblVad+CNEm+VR3KUMQ2yQiZJW9Q4hiYOntllypu
hfU6ZOQbq44tr2wlL0dRTQvTab5qJ5WfzBItVIqLRozLThhZx8Dyo6tLZQYbo7B9aGKaiukD39G3
3Kz7q6owjmw5OcGu1dfi+BusNiAzZyg9uwqOjUAYq+06f9ND/49XCPyyyjwTSEwe6/q+3X2CoULy
159KGMTnmPghfudYp8j8oxJQIQ4zqUJeSp2A7nOnxDQPIFlA5YBdgrxrcbZ/qgTMA2bbFJ38R54D
qFRveX63qvvdM5pdYPFNVJf/LQPHPQpLb6OzHNV09DtTa26Tvpw/R+m46fQMSbBdK+mlGJzmTBC0
+HWcR/OSrgqjf12r6gcU9eNp01XTOYHz+fViVLbhbOH4e/u6+ec8LDATfu2o8JC4tr//36/32bvp
3Xn82D82u0tt+w5/LDXYt8zVmX2y77B8dpca41l8nlg1FmtqMUp8KjppWRY1CxmNtKuQAzlgntaa
dbDQb9BbsdkyR3gjRZc3ejYU4BDj3IEiD+WdxbbPIErKeFpCxmlNpDY5w+A6vdYKTZ783ArVy2RM
s01ki+jYELESrhSToCZ4pl31RZmiZp23w/g4SO2YuxQ1DwJS7loelfQuBm0XkL2M6VxtlbpwBxZi
DmPMqY9rS6HOwk7fLP0iqlKPHqt+RA/0mhHiCwNzfjniypYIIZLvcA/k3u/W1CThUVAP4+zjzhx8
qoRlXHRJbGYgQ/W3TE4HCmAJOhmkVOVIws36g2PnjuLKdVB81Uv7Xgwt5khvf3L+0XZclsavnomb
msbr2/03noYb8fU+fN7bL699ehrkA9yd6Dvow9gm91qwhZWOrJSATuqnJb3g6WlQDqCnwK1AdkUj
th2JPj0NjEShDlFqUTiBVplv2XiX5bC774I3LB51kOqIqQAp4HPvLhe6w3CsQsPxomHoNn3faKth
HFt/59Zcfn+/XSKdrT2/DFYCVJPMVfGE5fChSHx+GbNX57lryJaSkNieWXM/TqsMvTxBz2RKfaZm
knB8jaXK9OUpGZXVjNwMynI7jheTUcTTesbaA5JSKfcQshckkkC+DqK3ZkIMbiJZHU9LTe8u8r6a
stVs2+NXPQ/a40GCTb8Jx7y9o6ejT8GcR4ZzUKlT6ZHP0XyejbK+rCcw3pPGnANGcZCZrrK4UyHl
Z13dIgAnXhz6iJQDduN9ZBwFGZKoo8Sq+stEazISAfpyPF+GwubKoemRGC5OVe1VgV6c5kUIZycp
io75FfxgoG2dX8+TB2f+bbCGKvQI5xEXqRTFdzFfOdZLjdndVWpGrBbErpiDTiqm0y6zElxUmlo/
UhPUKdMQM30xc7WfV8xwq8HNgf9T145xpPBECrPcM1I0YaDtRAP1dNs3+WxToQlDN88jDVcCtyJC
5WoxNk3ddM6CNRZHFZ5Xox7Ynt5mGBTFyG96T5dS9ZxJrvo1DW0mANaUMgH49TrZW40UABZ4FXIj
mMjoHrdz1R1AIM3HVrWmWvK0uXEOm3FWmQJEP2Q2f80U2qN/fb+MyRGA3olNcgsG71xmKgiXd/BJ
9qYGz+E0tq6bXlF9gZ/Kic0wwYuDIDhREtF5PLbJ6Rgkrw2m986g7UdYjGQ51eibMFB//kCEScmg
Mi8RUhhRc5aNtXYYN7HqznpU4umPqcWv7+zyHO8859vrsclwfxfnH/aO59drdQ3FgZxIHpHxpafP
RutnbZN6RWEpm19fal8yulwL+wCYdQhhuMXL8b+7p1RlFMSNnSC76lPlW9Y5EaNYNW4+SVNvkiIX
SW3r4mtrzL4kEhJeTaO5FIABZH/mGBxoWaKdAlFHtjcWor+oej78Jpid1qHg62OoZS0eO4ASFSEg
UzG3TDyj6iMAf3ldM2k6jQrHOksAU75Hs72pc/gnrQCXmPu/Bgu+K5lvuvoBQfO0SJofxPP6b3n9
jxPPUmj6QYyh1iJt/07n+QE6ItGCtW1S5C2Lf3n6fp54qnLg4AUCJEmaGeWfwRv+OPH4EZaA4M8y
jfa2onzLkbcs9Z1HAb7LUiChdOStkHc4e+SXiQzoIGpnGJ1D2t4Rnh26yiDEkoCNDqqNf+vrpLzT
FHG/c8f+5BDcewS/Xxey8qKlZmvbCsd2dh2lqxRtZry05pCtr5OG6WzTSESFGwyjV7++1t5Gur0W
Bgqg9grUzW3ftvsIciu7vu8nJDY41BGQG2Mmhyv9K5sK38iLOwl6g4UlJzu233t3sml0KzcVrkKx
n69IeRzWVqCkh0wJi+MB8+hTSQSQkDd1M+RHv/4N9xEfvkU4Nhhxs38yM9mX2RlDF852xrVHxiYr
K0LPKc1nQkbipNaxsqpLIM1fX/JPvkDmaaTQLgHfEMT39jXNCJJWyOiWhqCKvaCQCca2k9kzKiN6
haD1J3eWHXQx7lwKNISEz7dQx4nKepAknL6bMr5UkW/5zlzER1gHpSdSM30xUvkEb7XsMGvNV33q
/mT18AQuwDyF6ZLn+vzqptSkXNuQVg7sGB/7DubhU6W5IOX2YT4ota+pmC/axdSt4/9m7zyW5UbO
Nn0vs4cC3myBMseSoD3s3iBo4X3CJG5rbnAenNb8w0KVqoJaj1qK6JDUzELaz7wmWyhYi1HZaS4e
3KNW3mVu7e4SNbVuTMql+TcQzOCngeeCkXH6sxaNp7KuDWVvmtgQ2vDYA/AxWBmmaEJeX+ozpX22
F9E1ynUWUfgq0HE6ltZmU1qYaXJAhrd+rMfI+paAa/6bmr31qR0p33v2FDRqVt0POJDAOwqIpjJ0
feb2sIxieZdr0U0PC30TNqznmp44vRK0G1ma1+zvtzukHzozBj4YH5apRlGyK5zSn1Xp1ru08bQa
DZrC/VjEUntjjIsR+80kk6CMIkojtTE9TPqkvAwoaZVgIIpk18ORCmL0HUDsDnglVYZDS7uMd33n
mk9prHxDoscIcDIgBVZX7+lRj6oXWy3z+kbody7FtvLTCRw4zngIUAc6nfHcQZCSMjMKJ4mTH6xx
GR4dLwOY1NcqJKyoTtRfc1Tj9ihhue0MU6wcPTnqPvy7BjjbnMhn+KdEBs3YeC9l2dty18Zxgl6C
IW/Bqs8lGSAFcfUhKgEegiLZ5pBE7jAYkWVj4JNX1mM1R0YV1BWaTCXIrscMluX7vki0mtDHjEHV
ZQVEocJ9qOKFwnDaqsPnIhOG7WcyUnJfayMQ/6YhDL4H8i7isL1Aka7gvxC6B0Zv1tECh3oWf2jq
ZQr5E5J3GObSlFHq2XlMk9wK09kr3qeFBWaoQtMONhhwGWEewbvoD5ZrWThARO4caP18y5H0/NLw
KONT7Vld+HCd25wYY7RGKzbMiGZROn4qGqke0XSydtcP5uVRXKJKuDtgfjez3iCVGymeGu292MUE
XZc/68a+ZXJ4HiHwKTQluP7Wwv6qlvD76wnvFdd3a4r20BrEzsoW50unG6UfoxkPD9CJ/aGZukB2
1S23+W3szAGHosetRWmKhjuaRadDd4mNalxmeHvcFaAYoiPnJLTHanuv91kOKbKjPo+kmAKvdcIp
WZXqclfPZWMFkzM6YSJE+THJVfkj66Ondir7nb66Mvp5hfhlpGfK45g4xsdFiZvSt6sqea/kVfnd
LhQMvhovC+chj47XF+3CfAJCQej6VeQdov3pR2W98CTuWt5+tIwMTWaZU27IF192yPHFzifIlMln
XJycGw/2+SuKbwESj7DAKCiCYDgdd24MpHYb1dsnjTceEB3zPjRW+77PBVe6Mw8HNtgbGGHJ0VPm
W7YTl5YSWUuLhGtVbYFhcjp6vpimAo7L29d5MxxFZyZBpFRdUCmNc8zydnxbKGXtN3KKdkpW86hq
Vn5YCtUIYbDKfVu5n3MHdZUZLO8OYbm1b+TA2apNigz9hHJ1h3hUozY/YwiqqKV1XyErRm/ESkC9
voJn5JoVkL5KuXIzo5tO/+/0Y+J51sZkdJx9G+vO+yU3KJOYXvqYlAIhOX3CzlKCNNilIjJ3BeYe
92mBQWIhlFtuRBd/irFqVhNLs0Bbt925ok+d5jW7qcs7nuCh+zoOC5YixtDfu9iov3WShW6Wiape
23ejD3z1STM68f7GnKxB2Gki4ZHGuAB30EdFVGKzvTxWs5j6hB/Sdk/VoN8vi6XeI7mdQi4BS1tQ
yQ4KI36SvWLeUVfwjtQUil2T6taf73QKa5SyKayjXr19jBJDj0qFgGHfos38KU5y99nmgkBPomph
5MQO3DztK1bK8lFx+vaGKduFSxkxY2rzvOAUjl5Pwm9RSY3DCvIRjI4rcPQc9Z57MEq6M6/z/f+T
7/+1SlDeyr0/fF2F7v73iYzY+s/9k3PT7P8Xfn905WnJWa8r8E/GTQvwXzTFqSWvpor/AID+XWJW
LKg1NPxWkBgNA66o/0m4FU3/F3q8zvo/0ZcDY+b8Sca9YcStqkNUuDgo9FsQGjrjm0DKM9dQNQ3r
WbZ3lA2qO7vT5E4FXv2hVnGULL1CQ/q8yvcgSsxgwhA5xD8z+7Jk0c/fZu9CHr5Rvv/n1yCltTrp
EEOQ6ZzeZU4Zz8KEVRrmonG+RCZWjARtc/HRqIvo5ySLfkKDr3y2TNRMfMvCnaxEFOyHPUQggLE6
yyyf8E/91DUGGJp5njAxymRRdchWotPly5nwL6iw0Pl+/adv/Jn++ekeAk+UV0hNjC2fxcjbwc51
mYaFKvDBrMep+diNdUvJsnCU0JVJ4/o8emh5peX4fpZWHQdGbH+z8hGM9oy40di480drNhbL57br
fhZJjYLGbING1738l47k6XfLTJZPss+bD7k+v0cMTPl8/UNOb4z/+x1k7auwHRHj5m3UEnJKM+nS
0Ab0fA96OqMQiujr9VFOE8bXUdZqCwkjtSb+vf6K3+4lYJUuOqtzGq42kbvRRFG9mdv2scvAaV8f
6jQx+/dQroH6wiqkRW3idKgxTz04AnyQkg6/itFKffRdn3tULfzOsz5dH+zSd3HbArfhwUcCyTgd
zEV1w3A7Mw1HV5iPMVTuwDLrOpwNu/yn4vkfa+UXFoqHn54rDDzysq2mAwTyFBZLl4XI8mBtaWJJ
vsh22l3/oIujUAoHCoKIBLWk0w+SpaWCOVazEGRoduD/0e1nVJlvrNH5KFxmAMoJxwiu4YKejgJp
HiHrRctCLqjYbwf0u/AVulVp3+Cu162whpwAI/hj6IBvvQDFbKagx3GaVxZb3VV6mdwpmej9dFZ9
Jy6ZwFbXfUe6836Za+kbEC9uUJBPA+5/fgJ9DWTiefMRb1sjl982PuU3KCW4gIek7L9gHnRHQweN
kySIHJlLOgTj2KUwmpxbJ+78GGDSzSxTc6P4/9r5/31gLUeuJgIHxP2kfp5n1Qyq3Pm0iPGrhnvv
jfW8NBiIAEJravr0HDa7ptaKIXVEmoUY872orWcgWCMPtOl+qlOsB9e36KUp5fmk7gfEbFWOPZ3S
MXMRpjObLBRdQXVxFNZ+qVSFikuT7IzZa5+I90e/wNbhxuHYVEZeV5PG8VoP5LqkQr7Zt2MyuNWE
/2vozn/n/fhsSpq0aey7mXqPOevHrKgCuCw0SxDadFQMcD8kMvvaadSGELgE2Qoj58f16Ti/grAE
XZva5Pvs9e2JtUdYLla9JKFXKOlnWQ8juhORxEwm6m5kj5uAf/1+FEh5qinbU6KAUXk69ZEhdBeY
RbY+b/muknMM+yVdDpOnra3fxLlzZiX7S52iKTAo+7zNuqg/UP/9N4zhP16G53uAhiF1bodNxwlf
OxS/7+4J2U03QrMhTBKq3E1jQPMS6rwv0MsMIrUyD1a6pO91h9Lc9ek+3+qMDEiSryfjwDzkdOTS
oPeMnCHZeeKhhgQleZfa9bj3Ss96W6XZLSPIC5cY3REiDYR2mHdQ/6cDxm5dRUKN0rCLEu3H5Bb2
+9pT3CdbWhkqiJNhKT79xioLctmW90qRHjo1x8fo+ndfWntiVGhQa6uUouDmXW1kakiwkVnoNJr3
aAiKCDZRjN8MSHGNY075NerAPc9O6k+WPe9nA3njKofkd/2XvIoo/b9sb92FtKDWugwCAisZYwP3
HBpNilGWIkxTwfOR1I2zaivr9bAf6B530ILKYggmr44fFaXb2xI4gN+ibdAEtVlKuM+lMqLWX1TR
vo7KvPerIVNNWEK23ty5/WyjqNEbqQeIOnKfOlHpf9UVhDfMHVGKgCApvjijOb8vswHz4tkCKtrO
mvLegUz8vixs5EmmoZdUSOOm+9UMcrBvLMf5NlwlaDmO/MXh3+qBpB5ekGWS061VRh30BCFor0UR
Gg8QXbESMj5cn/TzF5uQAGbWase3Urg3cx5RUVLteu7D1mzzu0Wl7C8jPNqvj3J+lzEKdxgkMyA6
LPDpXteGBs1fVeOrBu2XnRB81K1o97lapDc20QYz/LqJ2MMrjo2BiHw3V5lM6ce1idKHxPB3s5Mf
7fmb1EZsouqAvukuq/Qv+ajiMFbcae5fQpn2JvvHyvGlN7VDYlfvLLU9euXwo3cTPydp+i/mgio8
nAlEPIjPT+ciacfEHo1ahHCc0/3QkdlwtqFJeku6uz7UhcVFLWRVCFgfcHUbJ7EgGe9GL8K8map9
MVfV3q27Pw8tsb6j8Ej0D1aDB+T0g1wpENTHcjYsAd485/UCRxLiyY2FPX8ZGMVbZXKJyUlrNikl
+teGJ3BOCc3B9vwMu+xg9Ud+WLJpecxs6KPLgpfHMtm33qRLs7im8C6S36uu7rq5fwv1bKelFC+N
IcTcvgwmS8Wr0C1u3cMXjsir5zFpFLHW2REpK63D8q7rwjwdZeC1mbLDh3bFfVvVjW2xab29nhEc
qigzrlJ2ONFsXlkDwPmIhkEHxFcqgVdF8V4xhHpc2Jn7XGu6INKF96SbyeqXgYFfnertfopb40PR
1tneHp35E8Khxh9ZZ73+Ltq/AO4IedBq30JoZJHagp0qiACteW9oqOcnDVLaeYVZ3/WjoV2Yb1IV
IIOg9clfX+HSv62qaLBbQj+Cs1Fn8WdFUun0+9issATrpmNSVzPxxlJxO4yq1sLvnlA7jUCm6X6M
c0y2s8deAJFzq5d0UFCFgLeOc+n1X3lh6xEa0CFdazvAqTZHq5Sx2sxdzdFy8LlBirS5t+Z0uDHt
G0Tr67yfDLPZD44Dh58ixRBqXeIewObFb81E6Q424o47NFnFfTw5WthYHpVfNUL4IJ6UY0YPO8i0
eA6cBVWX61++kZJ//U0eamu6u4JY1hz89NRVQiaR1KwpbGqleaJL2cL4bpxhh0zq9B0pNavFubHq
s0BpMcU+eGbVhdScsFTqRwH8KXfRRgnAO5npXUr/eTxGBX1dX9gFle3WHvpDglEmHfWqwHKGCkwT
2jUB2Y373lgft01Y8w/Jmh43Kca2cuxWyxwjzj/QTzQQN0y67DBKQwuqyXahn1m1X9rZz8yhuBX1
/fiwQirzoxgm3c8Ku9vLCkDEMjj9rmvQnjSkTlkK0bePNbDEH1NVujt8wq0gAX8SpJb1KxGDGbrm
GB/qNNOfqmiu7ie0LY5u6rq7Ken7ewWQ0H52MrkbIZj98WvPdYlIlQkIifdtmzU2qoPTX6JOoaqA
AEyE173YdoeflGrc1Jk7m1sPjDv9bJynwDy9Btm/neJ2HkYa7M4UKp00jklf/ERL5RYv//wUMoiD
Lc3rf2BBnW5FxWhFlyAzgfarjTKxkjgBtUP9xo10HvlRSQNItLKHgGhu7e3Qc6ihO9lziI/NF8dV
DnYjH9BqWHD0MW9pdZ3ffgxG0Ee+R3sFuMfpJ0WTaeVlHc1ESV3ht8soD9huUV1V2puqcZc+jNeG
iuo6GqLhp2N5qcwiaeUy7GILJ4XYTe/bNNcPelvou7FS2gdP5v1XDUimCFg++9GdXJQqrB5HFb+c
IGgijN0ZHoWVGKaZcPLpV4bd8i3D1gvrjO87pjWvzpGA5E5/6NQDBld5hENDQo1SQVUGdhffEkK4
cNtSayDdxsFwrRxta6ZtqStOqTEfbWcLHYpDMbW+lsNL8/usE9+dLkte+tS0B+wxvPHRKJr+rbCq
6lubD3YUoAWiPjetOd6q3l1YKAp/LiQm8koH6cbT70dm1+iMtFnCaUm1r25mY4VGQeZt5XSIziHB
fGPHX0g9UdP8bcBN8pG4Me7PZbsAvxqRq1y84tiZOhI0hR0/gFVPfD0dqjv6aaAqKr05iKIwDrZa
2Yfrr82llUfzHv060GDYujinX57EDrob5byEtTWIOwc/u8OQDrfm90LKv6qHAttdeyNr3n86TIG6
im5P1kKZyTWOI2XnnRmb8WOed+6dgj3LXncm9YgqjPaQWUrzMeq0W0Yn61t++hrxG/CggGlKp4hC
7elvUJoOUFmOZZjkxPreVEqYbzF5cdbkdzSKZKAjIASex/jedaNyI9S4NNFwbmyYbrSXz6Iujbq6
QNmTFV+KLwZSZQc7N41bscP5i0sZ4bdRNvMsM+S7wWFpYWnL4jlSM087aHrf4PKmCfF2MW3KKAVu
j60/Gb0WjnGnU2NoSvu4CHdGsZ4a28dYYOXrS0Aso++NHcbZaenVB/jf3Xc3HdXhzilaTX1alEVH
XUh1sycsEA0vAJ4dt7vrO3RD3yMeApHDpJMcrJDMMyQo5njIN0ESDTHBaQ9R2ihHL+nLMDFjTdm5
UyO9nadib4b+pl6/8/pGfZE5Btp+07pRjrqstRyd1HN+RXmnqAdVTMqHXBm1z9d/6HaFV/wwIIZV
cACoDR3z0/2Vpq4tl6zuw0hTsDMGkHuEVvhn7onUvSlZ0WYAMsF4AMQ2N8dkl7khRDeERpe9H9vJ
7XwhC4yir3/M9kZkGFI+2kArxHpVRzz9mLITpdt23RRiO+08xSSYfjPn3icFE0yoXXL4cH2817bB
76cTDg9RDF1Tot6V27cZsCk0gfJAoYZRazjfRV7kkd9qTqyAPRlHtPohxDR4TijuGPBn6MKPCwNR
opQ4/Edv5LQDuj7uIh8bzPTFQRkB6bSsgn9ca71W+Is1pNicEc2UAZ7r9lutTAue/dZO/+75p2uc
EaHsAVsa+m9dp8XP/dA4jwlIWawuEktF0WEZ1Tiwq4i6Wap1fRo0dYeEftangoannvfoOXXWGJZD
gy5rMpnS9VEM9WAVWIlV7xLLaJ5TBTV/H+WS5vv1KXzFhJxOIW1wUBIAV4BLkN+drtkw4N1YVf2A
tJeWpD6p63LnTa76xmy/K9i5frLyRf61mJl971Zp66v2UNQ7+hJZjb1E5j2o9dL8qDS6cdB1BqVE
RD9FKwHzAeVFjo7W+3Jy1Iekk33zBEtwucdPK1H9RZjiG4LKTXt0HOHdsbysTIklYah2dvcxKVza
CHGBnNSwYEi92sg1xvOA5Sr2FKIUD+UgsG40UKdbMZhYafnCU+J2Pxij+XkY4rrz4z5TjiVqs67f
eEWFUl6mT89Y2OM1ndSy/9wsGZZgiFy0VkCJ3cmDvhoGrH2wTX1Hxw9pRMvWkgdpCbNFdy1a9ssk
KjhInlyAQwqnWx7xOi70B300xScdk4wiGId+cIO4a7Pk0bXL6FmJl/FdXbuAlItY/ZsdNkCvTwYN
RF0RqfjaOi32C2DrJjfIjbwejpY+kTo2bVzfV/pYf0zzHJD3POHQhytBk8/7MsYvwJ/N5oijlkzu
aD51id9VUfdZN8kp/KFOpIWAtfElsrUZeJtqde6NQtP2AiP8M4HIUpkjf4EIu7nAMDVJ9aHRh1Ad
bLHXEKXaN3Qh/zDiYBTKWDRiHfARtF3WX/Fb4tIUpaWDZSUoNlHgrviYe69b2hvP7VnE8c8wqws7
WH5Aj5ssOqpFOUTKIMOiR+RatcWyR3uxCUSS6seod0Kt4EinXi0Pbt8tfu/l/d31A7k+tpvziDCC
urYq6atQijz90qhttSLGTiZcvKYMUrV5qWvqrxk37y4eleFo2/Xf14c86+etn80tQCBPIEtgtxmz
FiOyci7UQScdUAnD4qjkJDIH1O8Vz/tViWb8heMrpyNzFvsNYihyr0RN9NLX8xhEsnmjRxbNxsEY
xr3UZCegUcbp6AuhFzewXdvK5uuPfTVAWMvwoClOJ6ivRnXJBnMM5xH0cWw26bHUUKLMqaoEuRY3
O0xOBemQ0wTX52mbBb6OTDl+fbJXGdVN3WeIKbbOkT2GhcdLMis9dLGmN3yzvFlvu/CRFPbgdoAo
dCgurC/tb/u9F0aO+iw1gc6rEiPovRHmpJsuo+k7RtX+BRIec95KtskvkQ5p++dfyilbkVagVLn1
No+CMUow7sByQnis7X0s9fSdVY33E0jCf4Po/mML88L9sXKKKbnTfEARajOpNXjxXgpNhh5CJbD/
+smvovwWu/Esi2TtGIY+OcpTrz3i0wkVbSe4SuMlBHo837uJbj4CD3YCblzxMOsJDQVV5oiB6iAE
LIl5rlQwmYGPui8rXQtA2tyKuy/9JrJHNtJ625DYbT696KxUq3N+kzvS1YBu8MtVKGi0WVrf5Y34
lVG5wosqMKZO2csxzr+CdxT3pZGbh8TL5ht5wIWbh82NV9m6ElzRm1ugMlnxyaj4OfRWfHWuhrdF
Pk976ma0/Ix6RpNUqrvrZ+r1T93cd2uoSBBMjX3VjTtdGNtCz9RoJCkOuJ5jqg4/c1vOO7vJ++O0
KNF9RzfyeQUu+11W9HtJMX6HGZf7joTJOYLQ02i55+2TmVnSV9JYPIIOUg7dsDj3Y26L7wgDT/dG
grv1qjCDZqhmPoyq+VkuRrJPiC53nt7gTzbWyiMa8FMwLtOEb3tVUkvsON6qsy9dke/bGU1FDQ3M
ZzMdq6frE3HhxK9K8DRsmAwEgzbVhBL6Rc6iLGHcWctep+qxc8diFWDuSnga3hzkuOXe5Ypxawm2
UTtHA8LcytsHmk7ja3PXtIh1xfkQLWEj2ulZAweJrzIWBZFeOn6WdPXx+pdeOPHEmpCqYcux81+P
xW93G1joZdHVTA3jWBl3ao/BAPiC6c+vMEQOSASpqALi2oLd8dYz00UfGaV0HLavawFR0cGkZOot
dsZZYWadwRVwvWJdDUimmzSkWgwi8z7RwqjgLQ3sOGkNQI7t9ABMfXyxMCYVDzhxJe/reMZ/qC0s
7EWwKVExjaw7zDL+fIYpv9IEoRlCH2RzpsY6UWSpuGrYwVkOJjieQd3qt1pwZzk2sFj6fEQplMCQ
VtmWgRBmy4zUqfQwt5ZsP7MKOFEuFmKjPaVH36gpzFEwlQMaVBZ2X25jJn8puYu8QDS09BPA8vXo
4yb9GwM7rd537EnDXt1EI/SP40d+KsSZNRMGeryNqrIR4hbYU2oX8AaDWmBNlUaDcWPPnZ8kKt8A
7BC/tGACbWNhMnh3sYdaDx2ba2RAG/hNHZfeY6qL5N4scqu4sdAXB6QEu77SAEC2R4kXL15kv+gh
HKpk56aoJ0yZpsF4Qm5hjHCiu76xzuAC65LTuf6fATc7i9wf/P5g6GFlSIgyabZzjeUhNZ0nRGxw
kZlq924ojfToaCjNZJnt7ktqs0fKMfluGOr2PdWOahdPlvZAZfuvOXezfUt34L7C/Bvq7I0VOQ/Z
+L3ojEGHoyKBAM3p69Lrdm8MC79X68mzMb4xD5OAWTM3pvffrMVvQ21iJiyc3GWmKB96ZolXoEFL
Xy3wMbBhPB6UMlNvfNr5NcqZg16BbC5ALGrQp58m+3iQiVnqYWPY9T20FlLBeZA3Ds55UPB6slkB
XAGh2WzSu6iR9TzlOjvMQiW9iVonrOw84++qKij1zgwAgnkv17fZ+VsI3Y0jhEgLYSg4s9NPq1Rt
9Eo3N0KxGEizi+KX2ljux4ED/lEzYDTSuFy+Rqni3PjaS+cJUpBhI/5FZdvZPMKGrUuOWWaEs9Wk
d9zackejd3ljlgX9ZKnfEv64NLsQVGiggOSiBbP5UCsh5vXm0aCT6n7Qc1izUtbTfV3S6jTVeNin
jiXeXZ/cC0eCLUNOgRkETLAthAmSMi+DUSwhPo3qTreRmK5or2DG6E438ukLW5RG4EpYhI6PnNvm
XYzScZ5Sq1uQpGkhXybOM2DW5kY+eOF7QPbCTUQnbsUWb9asMmbTVVxtCYehaO+I05IdotHIntdd
/F8M5SFAu+JtaQdubQ09r9Q6pVGWUBGu/tbtteGzk+rlk8jy+M9XaWUdQ0ZAnGJlfp8egXwq8GrS
KzUsp/5NlETjl6Y3X+o8NcLr2+FCzQMnONqoYDlfvbU3exDLVa2xUlsNkTLCiGDyundGAnu8xZfo
wDlNDrHban6DavzBEl310E+5cn/9R1xYQ34DZscIzxjgKjd3WaWJQZa84KFLpf6Qjji7TXZmHA2q
p39+bRKuqSQcaEeTWG9esLSJhW0Dlw1HosFHoLsZdbpOvXGDnWGGeCjX9hhpISLa9IzXK+63ILdu
a5x314BDOm7z3VAG3OawD9hbVaQ/9GqRPKoinh50ZzGDYcr6O1zp1TdlFutvlcbQMFhrqkOFONru
+kyfcY1efxg3Od5pKztrGxe7XebKXi3VUHpDdhdjdvJkTdm4iv38hUMEdUfNSDHJK190ePhPjmys
YzNT1sU4xnrBPs3YC95RACAAu5FqyvdQSLudqHKKRTee1EvbgsVCnoRODg3ATYLsVm0uKduroSPc
7qg0Q/l+dEwIq1Z0i/9z4clZW42U3sDO0HXfDKUvZoTSaKxBEEW+y6KV8Dx3RfVG2Bg5wHvSVgKW
ypOgix/XV+TSR/IErJ73sPcxIT3dKSQlfZKNiwY7Q0R+ki5/99Zk3RUZDs3XR7qQp5Bi8i/K/Ug1
rAqZJ5vSjcSSs/p6uLjNm5rC/hE7X/HNHufqQ2EUtl8ggr6KNWt/a3gffbL6Qt4ZTnrjWbjw6nGx
keqqOj6xZ6Jac5Km9dKNehjr3eRni/mmmlx7N1Ar2S34avhRrH24/umv9+VpmYEADL4CcBSwW7a6
/qbfzmPjjEo+R5YRNlrarSSJpHgyZ/hRPt3IApmdKX8oUxuymlvDTEOxrLOcQz0VFXI4tszDqrV+
0S7ENlinR7L3pOq92J5if1OUIVUOCTrxq85ZQ81mcPLqF74M8xSUbt/kAY7iZY41iGNke9dRUDBD
l03/og2lfCOteTouUij2s2n1yQMKbm7hs83bIHfL8jHKJwCcxpK1gsKz1fS7tI6wqmlwz3mEVzTS
fcKQeJX+wPVoJ7V4aXwoJ3Sm50Sz3xoRnbBnzZEaXnakR7Wf1YpLR8rCoTfAZmhW7gRb5Wg5dvWo
KlX1HaaXbeNKnSpvCaA73YcPWR+X2UvRjhBu/YIxmarvqgjltmBImvGlWVK4+56R/Yisrm7uxRBb
yAvPnddgfN7QYRHY1BydKIpvIcAvbWoQOXCM18oJYkabm3ahrwRwtzdC4C9vnaXRnnpE6D4tyKn/
MqU6PQjYhzuHFt5fFdZaM7j1pn+jLXVxd32PXYh2SH+AcfFeI+K2PV2TmSuKHk1GOE5VfE9bEAqh
48bHPx5lPcKYsQFDQilu835VTq9HGZ6JYdGm7sFVx2xvJvG3PxxEpzSDQIK2qu/a1GVPT4supsyp
DWGHwkzUfVIny66DanLjKT67+RgF2YzVnxGVDqg7p6PIIWsot2lOOHrRL4en703eONpdi3HMjZHO
bndaUxz8lV1MmE2weDrSNIGaEGmuhDV6hWgoNu8RpBA0p3X1YawyC95vgiemedPG5cLABFYeCQU3
L9TSTRhX0F3V8slQQtnheoRZWn/ndM0UFG1JcL+UPxSkifzM0vJP11fwn9z/5MYDY75CVuD8vfoZ
bG68FljnoqBL8M7tHZJSqjjJoa+X4hmdwXTZZcai0O7VcBuls5fdWb3V7Jt0AdBbQhQ1Y3XiSJeK
99YUnvcdpx/nc7oM7dsRfxgz8CKUjz5STUkXv8kRMDxo8YQGJkFPjVDEUiK2FyVY3HWGjjRj38/1
Q4sZY+s7+BgNO25X522uOWLAUN2u20ApeuDiHRKRd93SxIgooS8BMdKL0x2mc+k7W/HGd0XJ+Qtk
PVYhBQbvTYcAytcM4h33du/1ONGV6RDmip2/ZMkrj6Gcpp92twzIUope/6k5VDYtOVGdEJP3mCDa
3D9ziWbasdda+SKsKTYCD+gCAmW9BQCWAGD+gR2g8aPsYvVXDXXXfsLeCev4FbDp7UWewldOSObu
pYUN0w6maP8zL4t7hYuJ2x+jMNC4AtmWOyXPpyeZeeYHYS3YSMVpYd+100LJEO8HZ9kPXo7nSAnk
wO8TSya7ThjDjzGBXBOk0xjv41E3xoOaexXWZfaY3mlKocc7rJ4onrgtXXinGqNDVOvVQY2Vvwej
yF9KE0QGawNj6vWrsgeqeWaYdzJ7Md22TwIU6KwsGMak/yLMvm33HuFWiElddsAHL77HXDL/q+gG
Q/XHZjDeJBYUFT8RRRv5M4Dz+MaJPb8b2L1UHWgIscbUAU5PLET7CpljI33HIqQ7Le3rXZa25VHm
en4jynzNLk5PClxNGINcq/gve1s6o6rg0WYPbv4OMEbK7eDFX6H3yaBVlOau96b0YEejdY9uqeUn
2aLfGfDolyXXHp3eTm/kmGclCBjMpCeUW2jHwt1eJ+a3QGVQ2sUdKH+8M+xx8knVI183IzT95wnf
jF6Ut/K/9ZY9/XogUiqERqqiMI63rcZMm8jJnB6Xm5ESkuEoC1owMMTzGuLiMrryUc1t9NbEkO8U
JfqU4k34vrRF9vP6jXX2fOpUJUzyd9aCt9zbvDmqqySuW2X6OyeO6kdXFuOjrZd/JgoFjFDH+oGi
NSHwmgVuYcNxMnat3SdmmFJQJeax7B3YqFtSOxe+hXoEAiRr8Yq3bROTNJ27EPhJM+xKOvYgbHCm
myN3f33Gzh8Xm6CWUADg0+vqnW4VK5nHRe1yM1x6+BUJXUNZyexY4ZSzn8Ya7RWdEncT2d4fsrnX
STSBvQAqo35EPnE6cCWTtJzSns/TvS6wAZzivdSaB2/y5ENuTxOcWLo6zrIoN6KfC2eVovYKF6eu
qxNpbY5Hr0vsYNrSCqNSfpa5sD86AzYNo2ElD1qeHEXdynuulGRnm7WHl2N279nFUSjJjRDp/Jzy
QyjO8LTDCTrr19mNbRfeYFlhH43DW2shW/absdPvshLaS9DAnfh0fbnXIOX0oFKWhHwDK5BSDViY
01nnJcTKPTWsEAj/EuClVj6lzhzfl7KY3tad+5g1BdTfDKfNmNTj+uDnYTZrTmoM83aFKoLyOx19
LBNnLlNCQhgQTahWaXM3xrJ/OzZVNPiLLLFVd/qXxOzNzOe3te+A1xT7GSHpG6WxS4fr91+y2QKk
4Urq5ooVVhZxA51YGKuTmd1f/+DXW/90ulGbQW5+FQMhutqiPWbg99OAUknYqaUCLCwr8i+GnZVf
Ld6A91YDrjQQuA/FgWiE8YUAQcPLW+TIc6e6TBD9S6IpDmIHUabDMPVl5duASr8QIQBpSwtpCySh
Bqvxs7TP74hHrQFWo43fZitS5Qvgdl2BY5UPd4WmTX2QA0H9PncEMde/9MLSEhbT+4UnyNCAKU+X
tq1nYqvOtUOJ6rNf94py7/Wd94adPBwA9er+JLGpMvXxe1yLTxg5LUGPXPafwkfpMbwSR9bqqgqd
fbPFer2exqlu7RAYW/euqryfHObpzklK93HSsTe4/t3rPtkuMMBymgy0BgE9GaefXXs4uiXjZIdt
2UCfUJ3+KVcEhlNr5//6UNr5VQ1nfNXvo/+ICMY2a7NWDDW3lROarWJ9A6xOoi6Td1qqe2+xpufE
KkL5Ykil/zgWcn425uzx/7B3Hstxa2mef5UbtZpZ4A68iZjqBUw6kiIzKVKiNghRBt57vNM8xbzY
/EDVRClBNjPU615cJ13qAAfHfOZv2tgSvkOxIkSWs0DzAtk3E1fEyvnO8q3AFVMliZxc6qcLUIS3
JkYGi7FwRzlu1vGQkYpR2ZmTfjcYwQxeMZC9BjwhhLpG3rw/MUsSsvoGHClLhvmC/1lvskQvBz0q
FeMuGYp5G1iWtEU1zLyqWin05Ap1ozTuhwsh1hsfA+4CwQay/3BL1m1a5NraOTbC4KiFVbQDVMLI
QaZ7qSV07hTm9ELEOPNoXOeXTtHlZjx/X0rBRHY0iDnGXzm/NbqfcI7q4RGZtqMsZpqHPUB1II0r
3QhdTowwhxl9ON86Kn38pKCucGEpvr63lifQwPAt0S4V99WqV1tNFgstPPbpQvOGN++UddTZ0ixl
mw5Y74XJfnM8QmswJhwvdDTOx0tEPEym1AyPMS3/rWI22S6oMgwAahN9oJlG/J+uqAVAA7Na507W
Xiwof4+fQ/C9Kcl2dBSNGJ2DTECJJN6Xo4VlCsBKOw3j5sJB8ho/SZpCLRMa8oI2gcZ3/o4dCORG
6KToiC7yeI8gRYGLAdqq6k0wCWGHMnNafoR4CAQ3kVuDS6EvUtkOK3/K7DwIYrp9cj8MtqJG47Gd
deVHFg74wehTk2HiXOeXgANv3G48MuELED9OJnoh549sShO9LKWMj+FkCG4ehQGe2Jn8eU5DYSvm
QuCWrSntSuzJncD0y32iVAZgeUW4J082PTTHlJ1uJuYukjrDmzr0RyS/7I5Gk0eHVpkmD9bznRg0
iQXcXmkORmM2Ox185gFckYSwABaBOcntn683+keoQdClA5CzPmllXzLqREjio6I8g1xv7TnMDMfC
mnwzh/8y7vpPwYtvLG7aIaB10ZEjDH5ZGL8la3Kg9xQFovhIdaT1FHFsnXCynpFnnLZTFj68v7SX
rbI6PBgNnC46cUtKvFpmKUXzTJrN6AgszcSBuoivCzHMnCBpmguz+DrGWrw5cXuhQ8YlsC6qhhGk
Jzmq42Og+BOQuV7fjpEoue+/0JvT99soq7JcO3RQ+JGRPXaxFe24oyM7nyUMpVMAmGGZP/8XhqP2
v8SwOr2/1fxhId4bZi/GR2PS1PuqKzF8nybDMTBiP3RDeKkg/PpyA7SOmY2CFAPV2nVnJx20Ef1q
SLwZB64HJ7N10QYOtwOm4g6Oy74L1fMS8+mtRbL0i8GwvxDnVue7QSDeQVOIjzVkwSuMyj4jRKF7
hhlf4py/9fVoGKCAtKjQwL85P0KoQOW9TGn1aPqTRfkt+yJX0rOZtvtIkj+//+neWI/0bEjXsVxQ
QROsMs6w6Tt84DnVNaksN4j16V6ZTf2F9fhGmMaVvAhPLmLmYIbWCzL3Gz8UVQ5yLYZsAea+/ZRD
chERv+asssFOaHuRkMyli0wtEx9rhLH9PizBeGHMAgBKFX90IzyzGUF0x/DnRvPMIZ43bb+4dqOQ
kFzyfXzjOywa5VQ0yIsBEq+O8jHxtdkXKPT2NeD9LFK7zSyHgi1b3biZIFDaf/4tYApB96BdqQDd
Pv/uITI/dWUmCSesXu4JaGIboat488ejgAmHwb1AgAhFl7f+7WhNfD5TVWvZETUilVYYsdhEonUh
Wnhj7syl5btIlVCmWTuv6dkkqUWnZkdLjJtDJBRsUd1KvEKcK8+szYtafG+cCctghAmw11k/q8nL
xnqCxBHkx0GinxIZ5RJ0jYEt9KO4NUEHbOuwGI7ZqFo7tUAoLU4t7Wspz7lL2q/Bc6JM20zpuIkx
cL+uO7P6oM6+tX1/9t84RUyC46WXRQEWQt/57A+dmQWBPuXHOO2SK1OcrauprnIXMe9Ly/eNrc1X
puJHy4nq4xqQ0ZpqFs8tQ2V1bLh1jvR8o5fB7v0XetFMWl2esB/BEXD2vwQI528Uh/7CdEuKoyiW
CrBvRTv4LK/Pc9W/7ObZTbOiOfS4uXrEOsWmBG99gygodQ5Nqzbl3BobQyh/1GWBv55s5V7t8xn6
OYn2ep8+yTEWRrCu528B3DfcqebwQl721kyBNKDHiegbYceqX6Z1AXKGgMSO84xMuZpMs9vQgbiw
vV9JiTBFi5gM6erCrwG/dT5TAbw8sHlWecxbNWE5xn20LdFzF2wBaGfqdkoZPaPobsZuJbfK4zwF
pYGroOp/pcMgHftRHh98OSjv81nXn/18apqNBU3/WGiy/w2em5xTNOzgvtVxi11GYvqXEu63pmop
ay+15BeVwvN3mK1KqSJkzo+KWqSOhH4ZftRNZj29v6reGob+3qJlDHORxON8GKnNlTD1rYhkrS5t
tUvJ66PwUta4/CnrpbtQwihEUTOD8nQ+ipJOGV8rj496UaJEXJTjPtawv1Viq9la8/BzynG79tv6
QUGL/AJY4zVLZcGhvdT9Fp8kusHno0tJJcaQ4PJjrfQGrE1pfFRCRKug9OjbWJHox5SKGDuaWIQ3
A0qfXqn35haaaOzoYa15uaoUF0Rg37ioOZtQBVMhKYHasVZ3Xhe0uGgoFBkNZQy+YnM8waIFX/U0
6b2Q2UIl01bFhiRABU6NruIKOzNVgcJms4kwa4j4v55TQyLNGaMYBkhbjT+HcaGMxrkv0owTRfFS
7+FFo/D8Q4IKp9JBE5r2AOol51MZ+9mYwuckxWvU+qRUof6QBkthMKCVgGgS+o2Fa8qd5TsGzOU9
6M1yi/pzJDhDBDnHqTS/SzZV3qnPhS9KNy0vh3/gyOLD970HQ6N3MQw8XygEpwE1Htqx3slg6ic5
uesFFQKNUQrNkxRl/B7kPCxyEsxkvEQd41tziibTLZVqKD0JJnLitlY83WhdGGi4hOoj9JvA7Fy/
IfYDX14K+gZHAxlqhdlEgdPViG+4s1gZeKMDKNoLQReKB07CZkvdQ8bHHQGooy7VKtTZeq6/m7B0
cX+bkO8ilXPa2PiAsA9UlAEcxazN+rcCoZQKaX+h/ti1cpc4shgOX8XaUBMHMKaCelqT5N98vy+e
2nTWBw81iXzXmgiSOEnjazKc2UBJOZB7nEnmcRTEQzQkyIU0jF07Eoc3gri+ATSkynLt2CZaJVO3
DabvCRShypmshi5njJKQjsBdCDamaxrz56SWNE7fP1CsVyfKstWobi9ivbivrhe2IqhaFBfafNSr
BJQP5wHyi1VRiqmNRWwK53c2dGfqZivfClY6iA+xJqabXs6RwwPMISVXdPDGEpOaWvkhj6P/Uetb
v6NDEgdOjW8Hu2NqxY7CeSp/KfvZbx2obsMVTHecjVM+wSnq6lnz4DvKT5HZhnjzzDXcbFWpEQSc
pPFKHlvMH5qwrhg6lRV7Alv3Fc2R+RE/KjZO1Vel4vqpmN5JyEvRGmqnJPU6P0p9pyiivPSSscye
VeRL8TnEDVx2B3a8BrR7GuBOpCbZmdGXytMY5c2+BUTR2EhbZtNWi/upt2tVpe4wpq1cOyCmgo3R
TECtCqW3tI3Zlb1kC1AZWqjiE+o4RpiLXl5MmRvLsZU6SoX6AT6j4XfMvYsITGMQpk6WSnp4gIAn
ENXHSvhTnNvgE1qZ8b0UdiN1yVqvd0JJmd9RFWESbdotljdkMxAyILsTDDQlm68SaMq5x+2nPiET
63NYdkHw1a8CaO8DpCS7HqBB2ZMwaIIjCJV/E3KzFx+CNpGHQ+xrYr81J6Bhm7kuivv319gSYp6d
QrTvFlAIp8cCwBHXYUSmq4IxtQ2RdTo4WlkaB1Wuj34TFRt8GNGgnqdvYlFKF7qGbyxtA8IXXWaa
KYsY8/npt5ix17E+1Ec9nPtNoYmlKxWg/d5/u7dGgSJO9YeLmeRk9XYGIkExWjj0D/xeObCA6EOW
8yXU2etRcCNYwJpAeigkrGOkZs7YHWLWH7tUm5xIkb+lhVK677/KqyCcKuZCrqegaIIOXbMD/Bb9
l0DuumOBrJBLMgCDkT7BJqnqbPP+UK/yIAqzIhAlvs5ih70u+Q9SU2bEZeMxRz3XYTvOHpxD88qY
UgOyDMDw98d7jTpfDbjKg2KlANPTjeNxVjHXtWDPYZ0VtI6SyCg9cBFtJeCcj5rGjViGMba8qnbJ
MeuN+dUQvCDRAXRgIfBzviBVI4ib2rTGo6XkPwtLS27yaZa4gEXzwqJ83WLjdWWSZmJR1gvp+vlQ
eo29Dq6K43GUpWIrZHp/VcPR82p1mK5AEphOFQzxKS/8ehfw0A7Yrc4VKu3Sk7yxcBdeN2qvC4MB
1N35g4SWJEwRoqbH3p/JqONE2i0F0gsr961RFqydCOhuefHVzOZ9PPVan49HEVunQyLIn+lKGxfS
oTc+H5MJro92ITWCdfCN4FRkzlQQj5Y+plssmLPUbpvWx79DNE/vr9e3xmJXkDti4ETNa/VCiL91
2ACn03HhFtqRICu3WRB+C0nEL+BxXlfmKZvgAgoVAnjBImN5/oX0BOOcMFCl4wBclRQJhyVxoxLB
5HZvWV3kRkOMTa81ZgSO2SKR9yAKknAdNWNbODEzhmmvoRV3FdfPYE+djyMDUWm8yHGC42/9TPHA
u+nPs+9rt2nEFebU4/ATU6/kG2d3N11lgzDvIbVywRnjrEY3sz/kl+pIr0ohvChPh5QDJT0uhGXO
f6vwqGPRK8GkT8cuSOuNEOqBO1CAs/3SuEexvLgR61K/UAZ46zvSgP2FMaLSt1r+Qt/1wpQI0xGf
vsk1MD+1afTrnm/2l6iHr69Zarsgc2C3kzQBlTl/PZqJ2kggOR2bFJQ5ylE4QAUB8pXCzL+iI/6U
ikVuEzNll8Bzb5zmeFFR6EacbRF1XmVHNJRmLezS+agRoyNPQbut1lHNSwqVgcc/lWherimQ/CzZ
BZUChuz8TSs9rXvDmMSjBZkEQlT1oGRKux8HqM7vb8M3zlHAaAujhkiCVEpZ3e5dBo2zTFPtOINX
ePAtOuexZbKAqwoCkd2jyLovBFr+dq6n6IFYszXKblAmAGaqxnh8/3FeH3OU9cnLuaNBKzAH5y+u
VkHPoWD0x6TIE8irteVYg/zHsAgEqRfaLUWZpchgrA6EXLaiqpIr7YhhW7IZ+pp3lsG7SK2JJnjf
SheS6zfeyiTR15bgBum5dU/elIO06qJaPdI8nHaFKT6mKQpo70/d6yW6VJeAT8HDp4Xwkgf9tvm7
sqnFIm70Y15jzZtAvdh1gRJuDXyBtgYyIBesWl+PR0xIvRUM9vKh1lrJflOl86RO+pHKv+RkkgnU
Vhxipw9Sa9dWGAC+/36vdz9UE/BDVKnR4eaf50tjjAJ0c/vQOBodClhxQkd4MFthX0nyMzqBo9t0
VrQN0+LH++O+5ndx5vD5AMihH6oCaz0fWA9bNCtqJhY/peGnqlbGMRDS2tM64YEZbk4lLWkXO3T5
Jpyw8WsUkl16jqoHD3/6IIVa6lix8twQcCESF+ZHE3HaDYZqqg0bNb9wIL8uL/G8YG4RUODAom+7
OiabBEOosVOMY5UKuafDTXGMromf/ALJLxxeY9vyh8jF6sr6oE2J6RpNEHlSWwpwzmrZTQZAMO/P
ofkKpaHAOuaQQIaDTaCuG62gkwYtVtXFiVIAx1ZVAone2AEhkMp2+FqMvno0KrJTZ6Ymb27iAFUZ
J4okDG8V9O8Sm2C9uE3lWYeLE0bmM25CnXww8bvZ5XFgbcM4Bu1l+nU02WMZBQOFlaaa3Umz2uNU
aRhD6Tl5nC1qca1i+aVlj0g4z1e6ntcZQmuhBSC+Ahew9Ktm7KbjZBdbVp89Gai3VIvAQpXYqaGn
HjWB4pPVQd/u6zA5UfrNvhtBpLY7URjyh6pWrdjL8QA8+bNhbEgTsq9iVYS1Pcz+mLk6L/ODjrQ4
26jAzE+ykuC81LST8iJNUx/GsqtxnZUqaQ/oIf4elVIsctlAYcXpW60rNMn08gqv4PhnRayGhrQc
zJ+qQtZv46rLErfAv/FDJqMktzUMHEtQXR57TE3RURud2i/DdJsOee+kYao7yVBRxwMwNLaenJba
tRD4IRClUh06YHp6Itnvr4dX9VeSVkJZVgOQIeozyvmWQimxq4y0jU6hrNWeIJjajZIZ7edGFVDx
UPr2UBuC4hUVrZK5kMYLFdg3h38pC9EdoR+2us0RvDGQ0hCjkz7JDyFgW5ZUojvGEOnLdSPtQvDo
jjoEmWvhFn8hlH8VpSGfSfACzhhMOjK3q5fXIxxGOnrNJ/oC9c1YGPjqhDqCq5ReNhiQBzeQgoUL
O/DVK2vErdyqbD8a2aRm5zMuYKipsafkU1aHwUfdZIojXKO8oE7FjVYk/qbETMrOk7L4DmGzunBZ
vIQRZyUSxid9UejPLRz5dXrf1rI08ATqCYl/8FhjZ+I9HsvacDuaWFlLcUhB0UciS7F1NeiAufTa
k9KoZgN9sOoRK6+L5qoPsmnY9HmufqitAS2fPJvFwS0JW9APRKmeypXl55shDhqgpFE42lKOjbyn
jboau2qhWns8M2OCxBllc1eS8hI2AGXX3IlrUNjgbCsE2AOjrZsLX+DVfcnUcwjyNyyeSGpWgTJF
lHqoCTpOyOxh3gwhARiQSO2uEuGGUCG7sMxe3ZdLuealaEN7DoW15Xl+iwcCAZ1nnIyUU6PX5OEg
Xhfp9qH9WInFx6QW5aeqGLQnzOyaPy1LLSMjJbf0Obkw1/2N1AhqeCaTctKQt3LlRtSc1B9+vn+E
vA5cGQXgHdKrzCW13dV8ZlY2DnJZKadoCoqDaLXDo6AM8EYDZATTOTWdItWUa4lv+4Vr7rPZqtEe
7eFLcderBGh5DqBKpJdEJvT3zuc5LdUujoJOOfWzLH3O1T7aWCVtpLAVgsf33/lVHLkaahUCEWhl
qoqh+Ckz8XwcSyFziFcu4f1eHxXkrsTFFK1QRQWScP5CkSGJCO10+imcFGmTiFG2BzKt3E35TLci
b6ttICtQZ0u/vy3yst28/5KvC1mLSTmglCXYA3O2BhVF6sB9r/vqqVRH04vNbBuFcWqrbXUFlPOp
z8UPzdzvC7W+7Y1L9j1vLSs0w+jSw2rW6cqu5rgfDEFs81A7zfM433SJpByRSg1v+qSdXTQIhqsk
LfMPiSJmX+o0fciLaFEnreM/DuMAVS3YR5ANwFBo5Z9/hsbqjNmA7XISa6J6WzKGobVR5Ghva34P
8x7UBO0qxwHbMRvV+DkE3a7ljIVYODSTM7dlJLnVbMXPF77PMgO/H+XqUneD8cNdIgNTWn+fJgmA
HwMrOsrdFGxHUbs2g0nZGWqhFFiTZNMBfdbmTkuAXlRxJngK9uNfm0CJLm2H9daDMQPPioycehXh
5RpcBC4xCnWKqse8lKvQbSahTDw5JKS2kirJnZxgnrMfHYz52iqFEEp3VtWTE6hW+9nkZ313RHR7
AvnUSYo7K2a6tFgGNfLqGU0eW1QbneCAdD10sNHIr30jHQwbfXRhV2Pm8a0Chn5NfX6ooQZGzZPJ
LdrZrTKUg40Sdf+sdrP6yRLL6LoqOKNsBQkSyylyqGB4ey/lpDhIxkdTmVpArXF2heWb5tKxymWb
sK2U3ZrEQtgWejmP1DDTPKboQUPRliCP/LEA2ZLeECcsgoWsPaq454tODNpcGsoquQ/UpJb34wxk
w27DAKm/qDcb2ea4T370iZx+xJaloZg1J+293HbKjsA7fY6kWAWSG+FjY2exFYSOqOMeYkt4nFy6
ANanIc+KnQO9ahjPwF3WOQVKUEWTxTxrN1IZBfOQtk7fV9JWyaNTFo2RowjZ7CmtFHu0LVPPD2rr
elqkDOnz9640JIlDbfCSxsarBAzrDLoMYBgWcgL34CrWQko1AtojyPcC3g1IYu9oBXiS/gW7AUSq
9c2i7lHoXzMp/qDhYm4U/U4dL3Ew19c/DwEkH89M5FKgHay/JJGSIFh0VO4HOuTOWGBp2BN2H7IG
k86iqfX7xBxHW06kC0XkV2gXIlvKgS/EKq5mjtHzNdR2reYbembcz/JdlN400m1B889UOlf1BVek
pKoiuhrHJ7218Mz6PCUqMO3SCbSbzNhXtempuWRb8qc4j7diVnsv59d/e4z/g2P5t6Pc/dp+/etH
3mL4/uFr9uOf/7j/mv/1GH3jl378Nf2Vfm3+2tZf86/fIw5fTMZf/s/993/++mN+eY4LuvQ3PCbO
VpCvFK8IYP/x1y/X8eW3FhEqeamLIrVKFegff/3LdlxS/qZ+CXgHJh+tlsUCD52bNvznPzAdx04K
HByRId1SlB3/xHT8BXr+76uI2xm2BZR8at54h9J2Wh1XviUgnDM3iSv1OQf1kGEaautW3xQOIViV
st0S+QEJ2OSTFcrqYukYmnd9mzYPYltRDIEGZKuF7G+A3jTxNpYE62bqtB1HseV2mpGIoPbD8jkf
Bt8WYI8/Tm3BhdHRaNjFjfxne+fXCy2YIJU06SX4Ot87kSXAKo7zxIUM2uAKaWZ3ajmgMELr3NGA
fS0OTcbHxmpVV5yK9IbClHrszDLZhiQDtlVBHwU/f1Mk2sNoCNMmjTGh6kLpIdFhPIGenXZUef5M
Y/vluQER0wOjbQT1aJ3TAooWNdoAiTvhzrpph3n0giF7HGZKDDAXC6yym4sEyvOi0q9BEeMEtgds
lrbOKgOIM2QiClPGVKOP5Ycknh7Loc1ABgDPKQz1lnyzhC7ZKG5qWsOm7HLrAqh/Jdj56xHAunLO
QvyA1biqJBhVOUxGzyOUeW14uoJYwKRK+edRUjon1dBnExuzdsNRRxlIiAUvmeSRvmwreLo+hVdh
JCm2UibfShpEAGKES5qGL+Zeqy2iLwkKbSHq/Fzt5ytqNnIh63KDSVIeo/6m6wuHrqlNkdvu886u
6gJPh1sdF4VZHCGS6Nep8p02k01ni9tRcyd5yz22TfnPuTNdxchdxXqazNgW1E/liK5zI2wi677u
1AtVIp1He/XoNFxIRxYe49qgtgpjeIMyXORGKCRwRsj2FrlBWzuZB7sX5nL/23F49+tP/ivvsjvQ
MG3DYbSE1OcDUiChC8KdtXggrhNXU+tVq7MkCgUyOwdH3Ksor74N0hzsin7IMAFO/BsY4M8dmB4b
1Y3R61LJ8sxG17et36cXHuj1BPA8LCv020CHIzJ1/u06y6Q60/E8Vo0ovBDWsgOLqdxxwKJrKHSN
+99XYzu93GlLf/l//cf//sVDenU17pvlOnz8v/+nDn7kP5q//ofn/fXw8D/PbsXlT/j/t6L6NwB6
kDdEVmic0Vr+962o/c1mIzQlgAb2Swr971vR/JvAEPQsxR/63Uic/ftaNP7W4UdAnATDuDSK5D+5
Fhn9bBnT/aGND0OQM3G5mVeHkgBKaQhyGafwpN/IEcQp0/8VRP2nNC3e4t0hViuTlJUu7cAQY6je
yOW4xQ7I03vr/rev8MaOXG+AX2/ywpniNqQRer4BWqFPglYU/SUp2+CwfF0Uk5to1qNQdBf22quj
fBkLJDjIBxTtF/PP87EsragrcYZCZPb9VSi1V4VJUiGJLpzCbZUnYJL6q4KMl57hIUJnDKjobgqU
3TK71jBtRUG/8PrnMTwMz+WRwLegq8ERQDB1/kjkUhIUtdF3kZ8+lUq6g8LoJVJ3FSwftjYfgnS8
0Kq8NOSytn6rGqoy+AERm3U3E4NP+cSwiPchXO9gZI0Va2Bro3Uh6Hlruf7+lsta+23I1kx0ra54
yxJ8cyyGh1BNdu+vo1VV59dMYvxAGXRB+lO3OB8jNqa+MIOWj+sXd7OYf8lNdScwFhyWGz1Tb3q9
u2ra2LHa4g5wxaXxl1v295tl+ZLU/JEEEGUIRestWataJ2Oy5rt6/6WkcDW3CMs16S7JrWsUOg9T
EGG4Zp0GK91VmfkQNu2FCvyKrvFrCpa+OgkpxRmCwfMpsHyw20qfQZFDiEmf4ye5zq5Lg9xcNB/y
cnaLKLDFbvCUQDlQG6TwLkc02KAnSL6HRjUJGt+HjcdSuEap4wq+mo121a6n2KF1xd3732zZb6+m
bGFNEOItfLjVJ6vqMtfVsOCTTfpNi81qKgSeKneYN1j3AvxMqgM3udg8vz/sWycbRHLQgaD0wZms
UorMN9hwoGaI6IZnq87uyqL3aj08vT/Miw34+vWIy2QqxuoCm1kd0goAdVztY99NxI/QKu7ypdWB
sZBXtsVGjLVD3KsH4C0IUwnXyxETFyEaicK1PFnXQ54ey3zezvCXFumx0QiOejJ4WUuHWehCCv2c
R9O4NeNgI6DLZ5XVbRnMrj5PLjGyK47KQUQOk8EnLdy+/250sd74dpQcqM/T9KGCu/p2M7pDCD8Y
lptL1sfQyO7ksb8KNOtGb3w39XUXjkxiy8huzRGwFshJdpt87ZrAs7L4ECuqLRSIp46Dnaq+V2r4
hoy3FctvFFSnnPqN6qPGLtCv8ePBo0q6y41+k0JJCAd9N8/xCTvlXY/l65wInpHQxZSmrWyku1Hu
vVGZ3aAJtnmm2ZrZe8tMihFoLpmTFcUzqRmejWbwxkrb1cxowK+H1vBBq6pbP/tSGeOHUGn28Zhd
T7Kw6cbwNA0qdUJrdn2k2Oykj50kyK4to/f8RlvMtJ9GM/CWAdWsuGOXX1M7dYxG/RCMqdvq6RPi
X1eZYX5H2g5BsXFb0Yucwvgwj/JB8HPbn2dXVORdPnUbTay/YsZwoEqI6C5FJkLDWyhaNxRitz18
WG3Iroom3SL8dA9z5yuofmSL6vGDPLBtVfMxk6KTkbS3EcYJbjknH/upLGgqp3coqe0sFT/uIASv
3t6aprDvkui7SWecy2hbgBVIyx4dbfkTPI8b8o7HeLkXNBU9b7Tb8KbtYg8lKOUGV0kARL63HCSF
/jNkbpdzd5nrcio3Su6p1Rc6VyWWovySon0fA3WXV35mc+3tDL08SXF2DSvMzWbjXhiGqxRlUBht
18ufVfTITMzNrZUg8hn6XtOm1zS5D9nQFrahTdtOUD9GvEcfhIemgpdBay8T5gdf0W50jYW3YPJI
itqgc2ByXJfWuAUcdI1S2q4SLEgl3HmRuA0k5cZMw62sB14Va7sgoWrQhSca6MATSit36mF8xiBi
EyPpzF82TSeuzabbQza81zT9oUlDb2xrEi+RBQKO6zpGwLvsoJca7Fup2TfACURfJRsLD7AHkCqO
D7oWeIOBA2vRO1Iz0ehs92mvAXYHZtIysYa+p/d08tUYNFZ9a/LhCnVylSl10YRw84GfCViExtA6
AFi/NTmyqbgg2ZFc77tGPSyfOgQ/EOkEVqbwKPTtflAHT6oQ0AnAB1TBtikE4JIQ80LDxKCLddx3
+3YITgTHh4UzZ83+yxpodW4yNfg5oYNbyb6XonJpyME96tCeShV4uVh1+aMpdU4hxQcwGV7AtNbL
pwkSR6qjp8aAh0dJNmOd9Fm20yT/IZPHCyfUW4c8qE2yYpDDJFirw3dGsSyFIGG5ilnfGmbrBPm4
RarjwrW/Mnf4decu9S+07xfq+BqKE/tqivmlZbmDlfwM2cW1jjBNWtyBcXcbXHPAAuy6pWg1FZ1X
CfkdZneflztV1PxPYc9KasbspJvtJ2NMr306qfE4ue8f16/S3iU4WYRbCI0WKqeyCjNbJQ7zzDct
V5DQ4yslmDEgXr4NmrqLZeUw8k/Bkg6S3j1j/ICo7rg1qFEhdXLJG3YlRvavCQPG9hIooaW9ClJk
LR0W2WTLnYbwFLXmRzWfn7tk2rYZsBkUIeg8XuVD9TUysGo2OCxUwXt/Ot5cG789wmo2xj4Tssbg
ETRl/GBUQUzRsPwaU3V7f5y3FgdVDThy9BvBehqrRdgjN4uzPa7S85A+laJ6oxuCR1q3a2frZY+g
OumBAnUBbzmVEn6e6lsVuUmFU8jy670g9pvasq6LOlqMG/dDeEn5462wmfsbPhi8D0gZLyvnt9Bc
DxYwZo2fU1dAqJ56L6wXhizIjWSw9bTfSMCUOgE/UpCGdsb19v4cvZH/gRpD84/bgw7ourwm4NEX
VqNouZn0BUKDZ/ryt4g4KM0vpX9v5D2I2VJKBJdHWLaGBAmlasCfqCxXjvdZpyyulm7sQ92Tp61S
qpzIX95/tV/EgFUEyJAWuvnk/SBDVgsN/MmYtRFDliqBGBdHp6E3WgebJdCtJTm0jUrwlt9css5o
DjadYpbYdSe7ZUVMJGVqpR0mBaib2m+yWd5pU7pDRe96trRDM9f7pg0+z9G4KQtxi3+rVw29F+uZ
O/Iz2dh7IP+2dRDc4Kh5nUXCY5kJ92MSenHV3EoTWE7Tuo4SLr9QO7Q1pdxAO6DoeWjo6qrQj7N4
sI1e21V6/GUiq5pG41FMq+uah15+vh37zRSHXlsqOxiaB7PQbMXsvEHljhvDz0s01jEebqlXWhV6
JVIXfR7cjCg9S117q06+h+MFbDn1IEGZMUmzl13SWfx+U98irn1npepuCZYGsGqwez4HquAKBRlL
Gx+CMPnZm8lOIVdWu/FUWfNdl49A6eIee3tCxKjZS8TBS6RlcNm2fc/tlu78UPBCUTiZSYB8f7Dl
tjuo0/hNlTFDC8YPy/k91erBl78AGDqBoPaIeK9wr+SOLiHyEYr4vXkNRXCfjjd6mH+RumCLqIRT
Ff6j2BCC6+Y1ZQgHXoezRKM+5qdNySqA/BwQfVZEvUYRENXQtAQqmtbhYVBaZ5nDHoCWmAUnaxod
WD3b5eeQEt4sN6o4art+VG4Ei7+wWB6qCCKCeiji7iozP9ag9ItIc6h0bkBIQVps93IyubOfALpO
XXo6p9mwvLolfkpTdxCn7RLIoNnxiLCAbOu+ctMAt7UC48EnH/Gt9tbIpw991F+pCRc+dNllrQVW
b4tJdq3p4wctu52N+BTXBN3NF1zTnGrI7paakekTVmnDViqVw5D1+3IKDwq3UKvObogCxzyBxiqG
q5zkFH39Y07CGiOt5wo108YPhygNH+YyvF9qIcsa0cdpCwTI7QeOJ9bgcsVmVrOfjOQaZ6ctJDPW
6+BZarvXOV0hsntIJtj/j70v7Y0UWdP9K0f3OyUgWKWrkSYCyM252Jl22v6CvBLsEATrr58Hn6rT
rqzu8u0rjTRHGnWrq6pdmUAQy7s8iy4mUPNNNr8bobS+lQMRyJWjXWKAFKSdcbY0B2gyCURy/QlL
+vb3O8Kvhx/4BfBlQJftw3vlsmULYbWkxbODOx0pxzkf0I12MyGqnKdBkRjLOI2Otg1PP2NcgIdL
BXG/SEt/2XBnLR/s96gaErQTL4nxpVqrQiWD6zVZ5HeFZJlu0NDMlsAsst8/LjLdyyxxLsZAzAfs
LxiA/tKi1goX2vhwJvMMMwGl2R0pH6WgccNvbHXyyIQwvjHSa8XkPmgfi6TW7mo+PNY1B+a6hhM0
0dfA7l11vA+QyFBl6J8tI2bOEFnMKJFyYm+A+RCnY4dIXbGUqySN192UAaPhzGHOPLhI0qoqWrSx
udRGJAVxicpHv+itFpJC7tUEsCRE5IaFVY2LvjdCWubpMgzbDVj+69Im6LWRtQnZrcaOb5B/3ADI
u8hFv3PR9BEjGodc9nRyagT/o7GFNmHhAXtCm9yexf6jc+JMoMdb067Qxl0v5ww0wx5FdDnQocAu
OOVXhrC2veT3BQSclbQ8SAGuErxTfWEiqaiwX7a5jT0Wc7VA4qiHN0ILj9AZpkWv+NiHP55ejsio
C+Wo4LBles5vWj3S6ahmS8OQz4rgb+NgEUApyNIqqoNjtasOy1dBKaKJlJs0SS0PpO9jaZlMI3gD
Ua1c5Wl0lgQZITLHogMPOaw7HzvBOorzRR8n69ApDsAE5NTEccWRrOkFcuCyC6IaHqxNFN3UUoX6
SgCLVr+UzpWiu8cU10TJ7FoLZaBO2VWtkjUkbLcO8ukMGuHzuoB2mk8KYzloYB5hLoCH5BMLSxR5
Rmt2gaz4ukr6IBXRzbzN2pV9q/WgLssWyG0hqAHM+8eXu8kyHsA4zlpoFEGAyKyzpYQPUT6JpdXg
B22TstoB1KUy5yMY4gzEfbUtGXlAsq40DtEQCY/CJVC/Di3KFNjO9zazwRqv8HKNkK8zJV2mzbAj
zuiZ0mSNWjylqXOMRbsjWXaNJvXSliWw1zh/sSlPSKQqFYbeAlLsSg5Lw1SZxnU1ZtdSgsep85tG
d25godn6bgvxewvN4qgJb+cUG4A5WLLZMVNEG2jY0fQhYtBw96sw8q0MJ2VpwiUH1P4KuXWpAK1u
r1TkydCOf7RipPGIt9HaQjcdeyZVp3BTamSNkv8aCPhT0yA6qadhl9qDSUvbBny2hkU5cZIHt+g4
ADY5TDuItZlPelFEX8TOf7JzAGKKmNlFTAiE4kWtfhbDy+G5Y3vo6yI6wmDi4LXmJWgUVymqE7/f
qn69HBShUaLGgkbhE5nSz6VTNbb4QGSBBClrN3N8wpE1O0UB/jn2Dhi6/v5yf3IQAGMHiipINRYq
oJdUlxEEv5lpaHslNv0MCbaI7Q4UBXWBmg2LtfRRHfmxd9KrmOfwGWrZ4CbXHzfx3wCTOZU5/v2/
8ze/lNUoUFGRH522P/60jV8Azy7f5eXf+ulDzX98/Dh6K+cG3U9/QLQGHMt1+ybGm7cGIMfPrbz/
1x9+x7icxgpomJeyLeT8bVFcFj81+uZA/K9bhawVT9NT+csnfrQGnW9gYMEgFKQouKsDav9Ha9D9
BpAaSDnzgQc13plI/wMwo38DbQszeT4MUQ6y0CP5gZjRvsFxAs0DpAozGNT5W53BOX/+nHPMQt/Q
SkXHEgRRIMPmNOhTQjfGqqHwydI9QEtxuuY9rGltC0SZTVcJdQmfHgvQNLsIqsqwWDGpDxMAFpuu
GWyXkakOwVixam90SrS946Yj1zHQNWzSKvgOGX1TcAYND3GMtE4ERhG6nHZJaS817qLbAWNh8t51
arwCLiQ0/dKBoBvPY79LNBdFfh5D58FOaY2a9oNj1OC5mG7f2L4KY3Aoh1RLt0HRYBkRESZeguyU
I3xGxjRAj+MLjshlJITXNIdiUAey4eWOMft5pCC2xN2sKCGlEXbYu8NDPzS3BvY79AHT766F/w2L
bV+9FUcp3t7k9qn6t1hNGLi/Xk3Hp+enn5cS/vqPpUS+Ado1LyPQhGblKUzWH9gz/AhC+RCZRg0P
/sqfu+xopUM6Fq15gKYhIjVXs34sJfxohlEAWw4vlFkG7++spV8bxrBPg64McJ4zAgiz5ecZoiWV
ZU8hBO0m6SoLY4yXJMpG2AbAqjgh/UsTaavQToQ/2Nk1ust7LL7C53WzzSDzuAX1F5k+McD2efj7
W/e/2zyZFeSwbQJLiFYfkEqQ7PndvJkBG//YleIdlLfP8+dPv+af8wmyvN8g12NAJgoii8Ay/ms6
ffwExVm4aoI36xjzT75vzIru4ENz0DaXRmdFwz92ZkSh3+Y+IegnwG1A9vdvbc0/7zczofXjmyAh
AVYc8LMXO3PmRI7RhzU/t+tR0Iw299MXO9olseKXS1yEMVIjUmgTLuEBOfDU3WfgT+BK8JaYvqjb
/VxD/eVhLnGZmY1imgvrnHPpi+Uh+yJz/PMHgd4XXiMsUKHg+/PKi4q2SA3e83PPIATQ7qZzGKin
ahcHn+bUn8BPPggEfxyX35/j04UuDgFDG5yk0gcOyVIGa/t8onYggE1+5sGqo8j61nJdbcJD68Gh
YTV6YkdQSqKW5wTpCidpkLuB9pVKrPano/vpruaffzrEswTp7ZSN/CycJYpG6TIo31wf5Ry/98TT
cNc9Dga1vtIkuFSI++f0+XTZeQZ/uiwXoW7UNi6rrjVPnIbVdJUABHhubruNtg5pc2g6lpi0WK+/
qpX/6SNDZQJq9XPT5hfGplIrCQh8kp+1l6KjkDgqH0vWPjhIrU5g7xv7NICFoIk+0vPvp8DPof8/
Z8DnC18sS1cXulC1eaqN/oyVEHS6eymXv7/IRcD/61UuVmZD0Foz8J+zJagd0+oBGH0NpOR4vqBR
UnT0oVjXkS+W6Ye97uX8xuEFPirIqEDFzOHip1faxWXioEXPzwaEc4pGBlE0TpCeg8lghQwFER1R
GQiN17mZZGwcVkTtgFKAItTGhksWa2O7BuWnFUzlQ7nNNGPnSqCA08E+Jop4VArnLs1hSJ6HeUhj
bW6vKu/laPOlXdou1TolDgYCznnRnKcR/DINTmXeF6M7r9LfPeXFdlFo3B4HVednIFn38oDy8k3M
tB3sVe7GZ+0BBh1fwYLnb/zdFS/2DRDSUXDSJ34mR8Nh4LAr1PBzHyyIvQIm0T0MQH7/jBdwkh8z
6I83ebEnhCMUQ0St8XPt50/1MvRHh7X+EGRXKmAGTHX97gBapJf7oMSODKKjM9jCYV26jGFjGdF+
yRfZqllmYNvRdK94+uYr0OC8Vn4ZFcB5kQDNId2lG8kEpXBewIbiLK6mjbuDcNwXPZUPTuvlFWDD
gDNhNuBSL9uHwObXxBBxfIbAHrMWoqPb9Ka8Ea+yohOFJZ7/0oM/des8TBvujXt51tDX8uNHuRnb
rXQCazUe9KOK7bxi4znyQn9IYJ5K7ZUSaMfhUC9Vm4ZvwIk9APP0Kgwv1fxrYAQP7Wt6gKQh7Tcj
hUWnTqPDE8hdXxx9H+YOv3vCi7mc8VpTJVf42aStz1edV+wVOgU1yK4UABG/v1ENmq750VkZtB6D
iYHf7OWB8WxRwfijSkP8Wh8B7qBo631xe5daGR9nxOcXcDHxx3GcCkML+RnV2qtxrXLW3KFdteiW
UB1DZufIxbDW1uoVqvwH96r6SiLowzTpd+NzsQ4KYNFUqFLGZ2ioXhlr/pB50xKQ901/SNnJXibe
sHG8lJ3FuvFcNk+Keg3boXWz5YHYQK7t+fD0MlxnfhxkLGH3qBR65MHJMVpgkyfb8qzfNJseekNb
KDx+sYz1ecP95fZnoRHotyCuueTewr0+Vgadx2fpQfp4BTUOa+G+mIHmFUES2D725Mq3jpBa2cev
ksnbyHv//U5ygQb4504CiCR0eHAPoPBcjKDOI2V0rCQ+x3f6nf6m3BivFoRN17DwQXfHQBWXgGjz
xYNfdJp/vepFcDHBlckkRR6fk6Dam0uFHporuUDHa/PVEvryUvOR/+nQE5VduaGCS6W7QtIcCrs0
DOJV4Yc7bJxfSeJdcJR+fbKLCKIm7ixdUsRnYxGuBy/1wl3IpDdcDR42pN3wrPjjg7pqPISPtF81
x9Szvfj8xVudI4hfJtant3oRYcDEIJtgghmfsSgX/aJaTovsme/5s7uL1qYP2OEWvsfJNtyp2DsX
v7/6Bfb0+xhAJA8CbMjsYAz585AXWTFoeYgxaH2ognvJPvPiTeZxT2Exq977h9qDBi6Fkckmgj+n
t3WYGn0xxUBj/bMxmBtcc6UNRKULaOfYulEFEHl8vl895zSm98ft810Q72paeJhxDQO+mz6vts82
3TQU0YmXM1+n/npRUU4PK4PlbK8zleXrnN5bi0fIEAX54oQ9hAc3fsqWV9wLUgoHGm918A08X0ef
76LgmNN9uMIpzIINA1jMayih2wiXaOjj9dYONuXi8Tql+wmfNWlgU9MzFiq9Hjwg2oLtvvN6v2Gh
xzLKFqN3eAsODzcv/rgHC0f3pyCm273KTKqzkm46z1rvt4b/eOKM0PcUT7q9e/Rqerqr8fsX4Y1s
v52oscrpsqSnjOL6VAsIvQ/CleLnHwOgBRbjHr4VIrHYJt/2jzZu7rr0cnrcjfR1+zjhEbyN4vk3
eyroVcZw2ysvuF7flbSnWzzPK5p5we3yNQoc3FzGKrq8hXcPe70P/bvHcAW3XHYwcXxl7AhYGivZ
HmM5z45h84z3AbggzfHMJVPoyqTX26PXeduVpKfFQB/HxeOGvQ4ewf96HPBQKpuwa+Isd3HnzWL/
iEwNMZfLgpwtJjxhupX0BvaUbDxY+BaoJ3hYdwG+X1LfoJKm829efNP3Fw5lw5owdvTXO2jjLFaH
YKAPy1vcKmGLjq0aeoipgXl7dd4dNxnb0cPVhOl8tVy7TGG156+v1v7NlUPXrndf082ypUfhr0z/
ChdhiLQoCzG93p8cr2GISCeMz+LBoAZm3AFQhLVDsb1vW7orqL80EUuUeBUt2x11uvQ5fZ0CEwNK
1i/cW/SBsiZrqgdPdHcLKN8poo+c5QsLA+ff4JeKrqP53SX0zqW2BwUUxvE/r95s5q+rRbjx1xqb
7+ytZIGnYrJ1zNrvrnAh3Cer2HYfe/67760Xb3Og4+9ety1bo/dEb7Ghwc/j4Bf+4m1iybL2t+36
emTbzusCEK0D6S1TutwS3L++vsPqHjGttvtT5wUjG33h3d5t9ya9X9pYEZ3nLNSFv5SeTe+2m2vc
eeohIvMrBscpumn9/V3q0dJ7J/R4/4qZPC8jm77nnr+8vWP+YT1iAu4WDxi+nL7fLe97itEdvWT3
dAXdU7p7iNjDGAz+2oc2lOfQye98cOw9iHtvQoqzHf8sCoogLlhisKs13EY9fOv8fS0DNMxT5hu6
9W9xd9Jfh+x4ff/c083gNRgQWO0wEjRUrE53Kt6YtXAwhNe2l91C9mpZ7cS6YOuvOJgfJMtf9vhP
+9sF6lpXHCs2auxvNraXe2VzP3nP2waz5g5vCgt2xdnWYDqGvmTPp4X089ULygb16uzQqzl2BUAo
IOz4/xcVAgeJRBpObfCl+3n7r5JQMxVFxKgcFCvVj2IWLiqIitDsmAQSBah+by2dkhY+YaiQfrHx
f6DEfhmXT5e/OIFd7nLLKJo5JtSvH8vdsILgKF3EPtmFS2tvBdU63ddf5PR/duBCm0CHryjIyagR
//zMKk8hmED6+NyIuPIzB5DlOHpxNOj8jzGsV4qpKmE1WKNT3CfWV3H4fKBePjLcndAmRFIPAsUc
Z36KcXIIxPSagqv3/rRS351346G/1++RllRb+6CcvhvP/60Gxn+2jRRPWQyaOW3F21P7j/L9H0f5
JGNoZL00l82Kn9qFi7dyJqn/8pf+B/YHbYSmf93QWLRPI0j1/whArX95a35qbsyf/N7bMLW5FTGL
JCMkgoqigVjle2/DNL6BVm9BlRICK3OJEzPrezXa/AZDUahdoEhuAzcIv5t/9Tb0byD1QFMNaEmE
W2hR/z1ivTnH239MoNmJ2Ea1G9VVXAR8RvciXqwlXCjqojchNhJ26apVJh2q9oZTIfVtgM2gI+pi
DdMzc8hgpVD3D0Rwo130Mi1BsoIWMiuHETKDcoLwCQMAETY3EYkAp4PelxHAJBYluwTuNz582/tl
KfXa8BuB3jeNU0uBVEsbWU9wnOcpldAsg+oNOCEBhDcilJwqsFzA16g4YDLaBInpdpyUVdmL5t2F
b9ZdB19fsObDSprLyQ6NAXiPvERtJG9DFb2aRqkWImknuNCGPBwgIaJZ675Bn5Nh8MUDutFwFNMS
x7quy4FcW2DcAUY2lskrtG7rm1R10wdXi7oe5S9e30e6tGF/MHSJAruFflj2KqnhfMHr8Q0qfKru
FU5pv7Slzu9lOzk3JsnyEcgLe9KvjFBTCIunYoIaWGMat3XmdpDDT5XEoW6v5K+aHlr5HdRZQLZo
skmrvVAxLOBhtY6cuiKHUX1k24oEUMNswRXJYUXJpDXAhbIdFRQVwUe14gMgg9h0UzcFwH7MSYu3
yAEVpE4Ck/Rt2vA8x1ink1i0hYBLgsujGkr2Tv069+dipo4kqQNhjyjAyiQj4EeGQod8jjuVu7zt
wbfRkqZp1+htDRArqrIpX8caTHupNbV1T2VuKeYihDD4vqi6Bq9Th46RB5MICM5OKA69cqjLiivg
OJVwpedE3I+q4jwVej9noUWTU0CVxzsjUaJzBrVRPI1T5LWvo13d0kHWYGaQHNJJEav6pqlYBdn+
rWHXxltU1EW+T+vG0AIeK8A70y4fklvZQGbOk0MBmU4lJ3Bh0FuMLeRu43SrcQticbGL6mzQZBVE
sWy7EhUF11NdoZUTITEf7GE2C7cqIGaAF+cngapq0qHcOfZQaKqwzlhnttW9KNTcoJGIhmcdOhQh
UGlDDIdjqMXc5/WgeUMtAPkSueVclzAfB9QbULX8GtKckaCtW/bKysiM/l1IOOSssybh/AkYB+lg
EYTE3kDbBcVwOHCB6AgpjyaBvVphhUGR5wokI5sOdg75NBQWNWWWwKE04xISv3YBx4oachkVSxNI
HS8m+Dfcq4XF3+rCtlNWWHalUaAGobUsCOmhBMBJuRxMuG7JSRhDQLK6wmxKMd+92DYm6SHTMhyA
YwqHeHHSd8j1Otd4V9KoqjBLpGJ5buLozZXV8eLJ1poaZUiDiGPaE0OhnAgdNiZK5kygnrpGvW15
KQdfz6tQ85QILo20K/V23YuhRL0tt6JA0ys1Xg5KkS+GxKwgu5Cp3fVU1uF9BVU4hYlMOrtcbULh
YeeTp0zkHBKPkN88RZGbprTTB/sc5aoL2mumH9RREduETIRlkdWWHm6Htx7Iw2XtiTzvLVbztgSZ
BdydR+yQ8dmVzfAUmqPjrBwXKtwMO3WdUzLEkJ0K07DY947Scd/qdazNqEj6w5hVGqG5BlVxlkNC
o6CqgP47mxTTDTFFe2cW0E9bAA+Swl5GEKaagZJKM6yzsB0QLfctKpSkc2Tmi7izv5vs/K2z/S8B
PD+d4v9uTWdtdur43Vk+H+Wf28sfH/hxhFvfoD4I3f9ZbpnMKIR/HeGQxoH+DTT04F87C5R8OsKd
b2gy62gYQ+ZaRzNtxgf9gCd8wwdQmlDnHpc5A8D+DjwBHerLIxx0QBjxfSimY38iF+kAZJocKwUY
j3FwWjRsYpDuYA0UyyuI01uhC5/cZHrsJs24BX5ay8DNc5OYmegQIyYfZHfs42Go6ail5LHhDs4P
XUBNvuaFcgLFi7z2U+XqaCQU61oNq5s+i7AhS6BwYfmt1MOGVFqh4tQHJrYM0YRiSjGl120rzSvN
CO3ag1mpeTeksUDtZyrKnjpZ1QOnaYwG2Iap1uCGp0g99pGKlpQObdT7Rm3lLuZxTLymDzWAQ2WE
J7LDtLkHsT/sPaOAjZWvD6r9JIw2uq4hVNhR3pL0LWo40JiijMiEJ0xF6yc9CJ6KaJongRYWelwi
h6WxaUGseQF0sr0Bj81E2qfDlhIE9dyS8MnBxXwNfliaZ/Va9ADEbrvtZASYKFhUo0FnmdJrrhWx
sbB436xz1YH3RJ53yl5MsZEFjS1BmdRrYCVpCj1r1H1a10Qxn2RDOL+X3FxVk6ovYRloV7s+4lBV
i8zBftBMGUbMsCMgV0M4AfMVFIdNZKV2h9arxB9AMIs7APybWjR8IQFdWAKokpor0pvH2ZnqRkmg
sLroG9I6FIwL7UbJeZR5te3YWwP3B9cAaZvgexN7uo1ECPKBpXJnpULXDyI1do2qE1fC2ZrH4Do4
4b2E3XuWK+4zOC0QKqpArnzWBhMxAEm1qlvOvtxHU8ZjTB0l6059Co13qhnNGFRRCyuogScO01tz
HRcpGpB9HI60bF0UJfPeNL1M4gAB+dfW3h0Fqm40HG1YELW11qBeEGVhCi0nV5nPO/SoGaRWQWe0
uw56yuWoqPukNcZX0pTlWzdZ6vtQTureEuNUL8JCJ0jh1bDLETGgveKnaeYiBjAUiVdWjzDms3rZ
U6GjP0kzp+keuyGsHu2i5BFso0yEo8VoTMvMgo4Ancx+CyEdJQZmrcCR0zuJI6k+CfGY9IDBU6tH
1FzqUAnVjFQafg0O59qUMnM9ewT5nE4RlKr8vM5FQS0dflrPoxJmu3ByM1RPud2s2jhCk9jpstzw
R2Sg5sLWOwjgqlarT9BbNTfAvOehj5O2OoHuQBwGO2qJ4gaMvwo2xJDQZCPMqcHmFUl3LdwxT1a2
obpomsHLXWMQ1XKeQYvWLCaMWIOuVKeV1m5Q4J0D7+mp38NdrUS4GbXZq9ScRmyEa/OrysrIQA11
gPWmBrx87EsyqaBsT3gXCHfK6l3NC/4G/cDwPm7K6Ukp8eqZrljWQ5G1Kt6dalQPsMyuFFpGSQd8
do8QkIIRn6NzN7kxqnchH06O3oEP3qd6t+sqDt2laNLaR3NIyFOfGqPi8YQnqPH1BWLNaVKebNCr
iDcgfUI3cDBtABmH5uRyzZErgu2P+2MiumMSZ/015hhp6NjoqQqHL94VfqYMVs2c0VUqNhArvnNC
NS6YzDFxKYRDdLCzAGUET6PUq3YjjQqMyVat+mHXwYLcprK3HdQ9hq6Va6t0MRwzvhEGWabGOWt1
JQONO5uEdSprnoKyIKsaAZdnwFhEBmGbl4NnGND+6FW1THdm1cS2L3ijxl4nU3vcJj2PjL2WR+qz
kkBWlYYZD51FBgc3BBOwmk4805LDzKN3StToSKWmV6UpysIbrco8wGpxlNfl1KgTM2A5DtGVEfqs
N4amcH0t+FjCd66Oh3At2ty0QjrFFqS2qNHVozVQOy9ihbpCixu/GVv11p56KCyP06gorDDsXmXo
LGF+c4hrtzsdVHVxhxq9zN7SLB0APIeaTR+glAEReKd2nHGRRm2FXWLMjLPDc+fQYC6iLq/j814+
6NpzZJbKc451n1BImlcmTUncq57m5PLUY2zQazDqwg1AZ7OHQDFiC/W5kfOdqab9uinC6T5O8hAF
OsikbicNQeECviWgiiSjo9SglJXVSySj6cVsUrEv6zR5rOrB3nBuaWdIDzgvWtXzifXSRRqFTccW
Xp9O9ivEWttb6I+VKsVyA3eGFGELjFAXcrSW1QSaYKIJofigp4ZzJt3glhtLQIkcEp85wtxaisZH
4jXlOCWw5bQ9Im4aWiV2m1kUb/KSEcLorHPVAa5uhpVcxXbcHnWrMMZl31TmXdn3MCNLhna81asM
c69LsyiiTR0ZgC71fQFMiYQLe5DmIof6h+pgAGsxIeXT4gh6lBYoYTzQOj0GEoUPNjzkwrq9U63B
IEwBLDKkptZCgzSbHK2ibU+S29juG1R3bSj8QwXVVSWOC6QUoGyFKViJOZ4H+7HlK2Y0YZrFpf6I
bKtCIwAbCoA9WQpSaZK75iPU6vJ3O4KaN1rbVgU7m5YkD0VZDqA+zFL/Vahaz9Kp5AlwAx0nqDFk
sEPUG3jRjYNsXuxScVeddJtXJx7Tg1u34Cv3Boz9PGE2bu5XcGaA8zvcAYcFTlu3UDcF0ou7Fh7i
KFBHEgSXSSruewrJv/dOjdx3zahU7E65sYvJZAFAnYpmb0JibVmFY7lt8kHeF06dcQ9G1+Upbkx4
BkxjAjxPC2rBCo4Glb1ECkBMVoSOuMokiWIq4oJI31YLvfW0KZOgF9mkBRgGKTDjzqgUYJcQ9dXq
Bwh4DBU3yuVo2shjQDDMVurQuSklia6fILNpnIoSjgiBPsLPnvZqEqpMiaDqrw2Jc5JNCIJQ7KaC
ULsqlJIhn1PnbK+7d1VYcvsR9MKhrN4QAvgRMafdDLhovaZtm1VsxaDKxVDq2bVGlHW7HBRQzTOT
PLrFiaKmq8RNtTvbrvWekaEJAw4F3YzCIhKKhSOHFYpP7HYkgQ5jVdBOCmHdSgIZlwX4X8a9sHmG
jg7h6WlK1OoAdzu4YHaqojZ0iNLsCps6cl7X6F5zFAleEc2Oz1mblI/OlCJ1t+X86kg8gbYGzgRs
cbHmbQGXiQosCcsK5SG2Q37bDJkTsgiujDHtYbSDfoeSpqc+acMUpo+a9TC2ybQpIlhEBCYUZ9x1
ZUsNGIoeJnKrJg4hl6EmEQhpcOg9RO5Y5suyygaUakAG8oilVxstbHvuCaiZdtBkRP5KeVjbKwlD
UZ1ClVZb95AqyTwCi4X1VEQ56GAxIeD88wYFDMzhFIem3qkEHqtVuHBINxtk6AgPJrAIoiCqBgmr
03LQ7hEj5FCvLxEkek7tNmcuLaVDdavtgISAfzI6KxKS6ZTEsZIsXXgTQtvCCHW0gsTk3kDcewSO
zrH7k5HMwE3iVhXqIQUMs8oC2KlCGfs3x06yyCtShE600MzZD7RUANo3cn7dQgcQlbm+t095lQDz
hDM+2sXCERwSQxWYmG4xDDpVsgGfdgCv3022FsM5C8usIK1yTwrFJstEIZPGyrYv1kqf1hy1k9Fc
pbVl3CZdgqy+F0CZgAzahPuOwNqVQa3HFeDWaeCy9aQnKXNb/qN//L9p8P/5sHT86zT42GL7ecp/
yoNn7sqPPJiAoIK6sw0BTpSggZ/+Vx5sOt9UOOMBaw0x6e/J7vdStvVNRWkZBCf4DaNsDcW8T3kw
ePj4+9CIhbYzlOT+ThoMTb7LNBiYcAsytBBZAplKvxQJj3RdWAnA23SCIDoSHn2yZQBSSwmUdWY5
PHC0rNpbpRqWLG+H/pxbxbCBWUav0yZNknBpJFp0x1Fo5LSJG4ClUyNLdaYB0xDkeT7/dg6sfdiV
x6Axcsgg8D5ToPNcaxCcMfvkMVGmGlWqzG7JwrGbuIOQdq4OXtib+WYEy+DJGFokgyZC8ZaSyeZQ
EdJFaXtNGOo6IyMyN+YmsGWhBYw79u7oqCUb4bRqQBlqEIuiVXos1biBYEWiT7KGqhAyIJSRcttm
mSOMZ0Q2g/T6cuJa0FpWihZcY7cK7dQREtGymJNzI4wnl8rIhJWi4zSZS+GU4iIxJ9aEFj0cwF6Q
xvC7AmI8U6AKuNczjQ/uNQRiwnejbaPb0OybW0FKPI4LybGzaCN+ow/6oNFatrnfEh0BUfdRB1Pm
klhSOKiONQAw5gCIwTWT6UMcOqsqsocn4SbJGbVE6zGGxy3QWAnEVJniWlXtQUQmbj3UILrSS+cy
nTYX7ODfrR/Asg1v+rmcVyJHSSncfLITAh3U+9Qmbk84cebTUyfOrv6oDRLpuPcw7O2uYYBbC3Cw
u3xRVaoWL4u5uBgNCQqXKOC3a9FlCIngV69oXpjW7YDtWLPqreEoqFbGH5VLyOSgiolISRydj9pm
rXTgC35UPPWP6meUzZXQqEdRNPmoj9YftdL6o26afNRQ5x0VeSyaFQZtP+qs41xyRbG3XHZ4mVAX
/6jJJl1fa1Bvmmu1Drzk39S5gJt91HLHMc5nV6VIkejWzPVe66P2G4LcBA7yR014QsW1pupHrdj4
qBuHAvVIr/ioJ09yMhHyihLlgiGCU8tTobVKDHpvObxDp2dQVpUCzw+YjE5Ffh1lVaUEnZW5sF2a
69mIztCfgd30PQxusmit/Rd7Z7bcOHZ16Vfp8F1f0AFiItkRfdEYOYsUNeYNQyPmiQBBgE/f30GW
/1Ii02LYrnK5wmk5M0siRQznYA9r772WGkvhTN8f9ruqPmb70lIbqZFvqexoxXM5yfRw0crnekds
XY9pvYeIxRoFuu6ZlJHzZlocBvsdIkeImx4HQCbwCsWjzAhiEOzrgX5ORoQ9tB4XkM8H1JZ8TfbW
9b4gi0eqzKsMtYxHvpuSJYfLk3w6rYaZPDpCdUDVFg3rKikt+ZgNI3sCZ1q12UuDXLdoiK4IZ6US
5llTJapoDT2DqtAMyjBMnaoIgRPSNhwe57WnAY9Lgwy0KEpStaEWoHnEMZFXL8ssJocE5tJo/xp6
x9RuujzzrFOIwItp9bZlunwXTiSYMXyuBmqXQ1zelF3WWiXV5DU96apiEWoNnlBxiq4mgUSumxEC
D7iZpMAqLAxfTl/z4sY7rQEIBHuaSJzzLodGjop8WgJwGBAeiDybBm5y7lwu8scDNTWhWVvqiIaJ
/LzQtPYpFkm7JCveWzFUs/e40Y8Kk+famZ6CLtfPquwkuVArgQGUAg7Q4vxwWIyVffRKmZxmu7CD
DuQQFIEZhkRfFx26kHVIAyrb42d0AsAfFG80bs20jONw5hHSbouJDqfUJBwm9KNrAShG0iEaGcJC
Y3OQAXTkzTne24mqLKIKyl6rrkcRQkMdPlKeg1i1qw43aQWEgoohaAoq4Mla6zCWuMNb2g57mXjj
UWXAp71P7IKRv/kpOsLu7PtZPWDGoDSDDskZClCHeIP3jpHkGphth/u0IEBRhwWFpSdNm68IETwX
qLkL4CgSENIxEywk+hleXyMWINO+nhyPFigH2FPW4VDNOAGTmnT4VBsWbeGOD4c2Ar0Mi3u5w7L0
9PwKR6d0pSQK1ZKyg73aDgKTmhI4jAoE0NgRlhPy5g4yA47zwOqCcviunZChhzZAAGx7lmtbTVrt
C3LiLZmnwpx3Ooa5DtJKjGfSOieoAQhNUQq/UTsk71jq6g79APA9qcP6Kik7PgdHXfbNSICBQYcL
7juMcBKcz+CFkNUC0nU4YhsU45lc74fgpdQ07uoOc1Q6/DEXUCQBLajk6ZCQ1g4Umb7rDrdUlX3y
oO+5vlkpwM0I0gbfHfgd5tnhn1WHhQ4pLN3AWSTd1/pAIEEpYQBVVt0fb9XwKDFT3+bXXppI0KID
wlCZq3UNH5clOfIpk3M0+dqI8jOC/MuQoOuTAPIpyZ7+1/9L3g7By3cFlf+JIwnB/goblkws2RVG
RD3jl5YI6iKwKkOUJFjWUdQWcyp/G9Ab8hItCjR0MiFNUUUMzv1SUBkM4WlWxwz2wWUCXzPTf/9I
KNlriRjRpcF0NmxUHIk57T5F1KGaFLWq1aOdfB6igNqSDWqntrKjOJVm+7AqZx9uEgEIslTpRzpy
pRe5wo1CI0inKS0i1+/of9n01A7PWX0zmrTK3oKpB8Wzw9Afz8+T8kjdT5WX4AtQhBaqMs2g8nOR
wKlTa6hCeBju6wqdtUALoWWoVYgOlfaNCOoxGWsennA4VK8Paht/URBKBE2o4/v9pGhiWymTYNaS
az01auRJ5mQSNvNUSxU44SEpdaXiLFPYLZLHz6/32/ZclpXLZTiXZhNyAqC2Xr2KHodk3yZ1deOr
1QFIuAncPaNC1udHEX1XHxpbBOEM6iyiF1moWnzXlzWppPigVHpyk44CCkkxQ7qjwieQG1WYJpUO
4cXx5MnO50cVD8R3hyXJoU8C4QskZ3v9NArOo0n9Jrk5FIhqUfylGbCaHCxVaX2DYiCKjd4pMvXK
X6aj5qXVy+bm81PozRaI+8uMKmVAJqPFCE5fx1SSQFxVOUlulCKV115xCNxmTDx40JJ1NuKSPQUK
2Xww9hxfOm8lH9anyYmNJ0VRhIKOJttVNDi5iBNHj5FK/jTIUSYKwKfncv2uHpLcafGJq/jQXmJS
FEMHH1cNcoSOUoE0k6RRyIZ808/mnY+KEk+CwS6U7nXZM7MB5DDaha3Rf8DFQajjcgCNg333gNfQ
IAwCLxrAV0njbPBWJTQJVROaCe66pfjpCP7CGOGHXSloPHoSNHiCj0BC9/5fgARh5VUkRCaTX638
/zgA+a+0u8FazXC42qnQ/I/9V/6qqlgNmuKYLPt2QBv7D4savC0qRgWzrWn/iP3v9dfyAGkI/IFV
0LRHI2s3QP6xqdIrjgMaK8/DGzkFUCbfOjAUOdqf89c8gETMrzRKyd7Qa6iI5nFm0uwJet0GcjSa
pbVUnJwgA3E10S0pkUc5MU5cUjXcqJp/HpmppMAx5CEQMrJCuc124Xnw5VCXEqqc8il7lpQzjR9p
psANtz8rg2vICShmE17VJKMxBL72UdL810TPx5pxSulnov/scB47SRXnm0BRE4cUqKasIdfN0c4D
VHgfB742uQoarzoYCQoWM/D3kU5jSpQZRducNx9W+wcu7TsTT9MBXprORzy9wH2+fYwPrGxwLuLh
TSwFe7OUGRxFSr3+B5/jMUfBe0lMedASSXr57VFi2nyOBWDPDalXaad+dmDGtDw6AxkeWijQBxeM
u9q3ThCoDiU40wgQ1I7R+9sDHuUkPSsHrb3RwTkXXprVj41Codo54VFpvT9Gh9g4VlGwOh48ZU/m
OWKCqlTywqwbABwlr/aExYFyWkxaWGLjtlTWVBFU2vSoD0+1SZSNzAoS38Tw2kzdqcGYrUfTW3t7
HLXanpKk0mZ2kKfMnrR0QdrHZAJ/GY6Wdkz6I1tGGKghVaafj2j/QkcyvCqH5aTAAeWtTCK4Xw8m
5yMdDWqeL2SaM651GiO/EIIDKgzKo/KkBfrhXU2ikBENNR8lVP4oS36Nkf+usETfBvMI45uwv0Oq
WOJ+fnsrIVkZVsdGb24qL33fn7OFN+AuneXJFKjol/n+n3b4L58rgX2VOzGzlwypk8XbWxyk3v/+
aJbFr3+1yhP9r2LkX1BcCDIVFE3+FpXzCozGQpwGuiLpIwXLgJgcjRFBbQpvjgzM+yEkl/+KBeAX
JFiN6JCC9fZvVE6/2A9YoP7+bhFh069xAREj3VdUvVFjIc4XecC32+VMdTxuCP9dHSOo1YvQmwYg
DvJVksyqgwXVaZLuiM+NHPEvlWy8murKQj/XRpsqdDLNU0Q9YzPYG1Rqcmqk56lE4UqfH8aOCqUa
Gu4qrJxWUe7q0FUG7mA/PUR2OjK1YpnIoTEcW77ujEJIzmiwWe51aHhtKspabOmVmzSL/DwLMmdf
T4MW/JEe4ZW/GN2VN8lr86S9N0+pO1DXbbINwseWiaz9hVF09dsH6vs71As8ZZRiD3tfld3xwC6/
tG8Aol+KL7JuavfSWw3H7PMwt0bP8Cl8Ob6BcNMFeX6mccffoU+8d47tWxtYmQwATEOOpWXTU7g4
hi86pSnwrvC8KhWzDZ02m1WRO/Sm2vExHsAAPqT1wjeacHO6xFfdZy3oL/q450VGcV4qe49FP40e
8sN2HE+l8UIb3ObyRtWN9fl9sB0/HJfJzfkuelTsQWxENHSbRc3QBQpppgSsEhv0q9GBC7iBYBrz
ePzi577u4mn2YtY/6DQvbZD+qMifYIN0fHyfWIVxb9z0v88q/MAoUJND5gzYRIid9IaToD4tEuBX
xW3kE911eR4aiZCdRe7N189j+/Mn4dLRekb6XzxaJy7SW30GriDhE2S6etdh+zFMP6jnjBYXei/F
4F1rnmzVhCyOqc+JCWedSUmML80MLIo6lscs3+dXi/Ts907p4wn0eXyTODrngJeqq7rQMdvIUJ4J
xQ4E+8YxNrSH1qyWkM9WqlnfjJ+a131hyLfo7B6plRQGUxwDCKrn+Y4JhcIzPUhkafB/huS9McnG
h/z0NnnzttXQhKLYy8zodrAGnKkWwa10Mvgv/kakdxozHNN9o+YGHWhKYpxCcHeDRqSRTYAPd3tU
2kCj1d7Ub7xl9U51bHA7WIXXp8AokbaYexvv8fyUN9RvzHR9suprTzX3scm44HF5uNOZ6Y2NJQ0W
+sPwrnyt3eiqvT8xxJ1cFxDEG8F1VBCFGpJm3ChOgz40wVxsZnQa0YvjO+fHEPJUa0Av0jv9ETCe
vqQv+cuBAg6UJHS154a+fpXWCm4Xlu4hJ2wq+W2sm6FnxpGb0dSvWQ3lMVhXv8iLwCrH5D7MtRjH
XeXucwt1bn8h+Uwf/6vL3LPvP5f5z7jMl6xJXzbrt7Ym38KVXfhGiA0d9wjaAjoihG39MMgJQfJw
7NMB6eay93aS1U3bFIFRjcrzdHJQZBMCwUvK0ZcO2XMOv8Uh+5wcIqQDoBlCwgd3I+qIPRcRAYAW
E6ic3dJuTZo0zZv7s+2vzUsEKxcP1AuH/+kDyT9yekJVBYiZ7ITU5NuFC5jwooBaqG693+9NhXlc
AxXWzJTVcCozV+FQzvWmIEG66A09OwPE3ukgjWB1ZwjS1oaDwpLTNpm1is/8+UCVaJeM99QM/cLR
WyzvYV3k9IPpY0xyuI9SehFuGpnpAimq4gtpufyjTfHxcnoLlJaRHhyCUHUnCiwY/smQYH0la4JA
58ApmHGNho4VBxbODN5/GrYfEGBv4EXCX9DtAul2s0qf6NCE1TgyLzndHz6mH8+vt65eEkuTMOH8
WiL72QAOtdmeERJ4qXfIIj0wXj6VH3Jyg/HV6bleNe5hFVxS2Luw5H1+kT/5ktOH9Y3p+Xcvudhx
/TDvw4prPZQv85NUkgeEecVTwcwLXY5P5dHwV+kFR39pa2m9bOL32FqXrrWHiv3T19pRsPVvKmJV
MnVOSfyvZ7XK2o9p0YhU9+FBMq+uPDhRHh9vd7sLqES3OJ8dp2dOvDHtxhNxnHbuXVcQUxSGNN+7
3rSaPeezA1Q7JxsJB7OGZqUx3IGrwGOWQ91xWubQoTw9zS0IO+y54DUZEpnmxj1DStDFrJEKhKrr
on0Ru+mzE+7bl0MzDgro2N2M9r9r7B9TWMftxPE3Qx/mnyIzpdmBUdXATLf5vLg6SCZzL6PC2N+O
Zp9Hnr1C3teY4MMi9VF073c8l0sbpl+0/Wc3zA/99sdr7j3tmu8BRSZsGFQdcILz8ssMJ5O5KoRo
MXoslx76C+s97D30J0ZGJOnAesPU9ZKgdnMV3xQMR8qW4iNMY+HvcoU4zAinSmBOlJuoBjyE9Ydh
NjrYj+WFE7r0xPTJE//wJ+biivV45P7VFeu4Sj95Qju67g+RcqkfIU0I2CFpYmYuzbGRSeuuag3f
GaGAlOtsQSrxLz6JPXP5u++SizehZ1d/i5vwIwARZYKJJoP5gycJWfOPKYoSRsMzE0eqa1lfMuNL
7pzc1ReIJKwHJ7SMN882Squ0xleP5ra0FWO6260Vc2y01nTRmg9Ta3obGtPPF4aGih/Z619PSu1h
xPGxGjNeyEmhmWHQZgEQpG81o3H8G909tpBM+aj6OOU8W5RzHuQHfXVwpC0SFi+8k8mHKZqDVgUp
2t3AeS2myqMGW+ZkujeLKQIF9vh2T3Ky3dvbu9gcbnS7nYOXTGcDqL/Glg75M/or07EVuJVB6Q7A
pTLcDYNQTrPwHViyavtsllZuvx0WKrOANxugqYFN7PyWrfaWuqmMt4HpziJ3ZNN1Z+mGaT8KgrIB
+3r8OrbemNeGRuxgwGPJlM0zrvqZ/h8n4FN1Y+gG5stGWxnJcjO2RjCazSZ4qJGZcx66FRt26TC+
OavNET9WeUfpTEwabpbpfcAhdUu7Hq0FXDZ0pdl9+F7Nj859DSUa1/MSmS+6tXw8WffrsXEPvGXe
b67hWFM5XGpkMxjFccbuPS8ty8DQ5nN7bPB2mgoF9iY52Sw15uvddstkmVFBY6bbC8YG+Xo4mZGx
eG2uqK87R0GVZ1fWAvqqOxnTz5wzzj00Xxn1M+ACgTksXUIE4TxAxbmK4YirYByjx918WC3C2cEq
bNChK3+5SJfiw3Lr4Piz07x+KN5hWWeG52S283AZzo5wL5pUfozjnLkYp9nIwIeCwlS5EocVZ7iH
rm1v3jFoxRfkdutHqEyuxsbT9P1o3N1J28AKG0MyjGIZGwX3OLdLS3qwH6NZZeuQa2WzxxK+uJN1
np+c0YrbPDAbY+YZbguv2TQ1pyeu78KTIELD78zihwehF8XnxzOziuLp1IzSZn5qxgWsnFnmBsbV
qrHOTro82dZm5MbGcP5YzmzGVq2T0zq2aV2I+i5Zij4977/FUly6Pz1Hf6iKomoO3f0Rm2q/Gl2d
7BVskDARfhlaiNvCEzh/apemrbg8A9BzON5mOZ/vthduz2Wj1Qvzfxqtn0brv9No9WLH3/OhvGQf
egDs72k/ZfnbRqOvmZ/QP9Dg9oO9pV+3G6jV/uxnGCvhzCAxcoV/LG1INp2jDTuEc+bf5K5xGofa
kylea+cFXrLq3icqUuI12tud7CmdDZ2hQzOxxQCbpTmyDWGoHdmBHVoDu56OrutpPR2YqFlYkDXx
L/wFU21LxUc+mqODk94dLfjSjOXRgj9Tm9f2k2dNrLEtPKnuhrOTPdi1eFFBAXrip7mZQLaZkrMT
MSBxYmFN13CJGLdPivkkSDdFik/Q4L4l5niT4R2vI3dzDT0XgVFtXGfmUmYwbjlZFy+KezaXeNrU
WG6W9486oIBvTGPCB/hnJ5DKCq+Nm35d3CGyboBnjAwiwBYm2u3ReBX35l2c0O4d983rJ14XQcXr
6yvE33MztCMHLV43IXiF2so5OrktbotvlbcoYDm6k1jwphIUjE2aed3P/Tbr+QPH/XGte6F8MG78
1DtkIP+sHpK58IiO+SNWXsGVi5UUVL8EtmIZ1Tmtu7N0NoZYEy5cW3EkSo8yIEpOFB7Y2jR2UHqH
RDy0UvD1xPatiAVXrJHjs/ziZ4XrOwPAjNAJYBuOeZ13O5kZ2Odp4ka82kyh0B0Z+cSSrpKMkEaC
YB5hQqdYtg8oFPJ/KCjcg31yytnZbi0ifcFxK8O1CkUd0XRODMbF8DXkrAJ7z2Xo/GltojeIryun
sI9msihs5Up3h44EEBTPaie34KAlAtfY9mNWJnMYZ5vmppnST2P7U6O4kWbntbLNlsVMhjrc9G0m
lWFbprGO0xnO02lgGITnNlNaTmI7p1m1rtaSI1npnE9aba2jMTb9ecJvZYsxW1iEnpUlmTGBJIGh
GdzVfB/bmdXwiYxjEksHpso+ruyKW7EAdyIAld3MHts6f0ZcEEG7eHgABqajJWrKznRi1oZ+014d
HSOYeTNoeEPXv7R9LpqKXlb201T8aU3FsFPt68f4H0xFP9ndM1wZBWNMRe2UGIrS1t0ag984+23z
i2PY8yzJ2Ajxivawd4V9GKIX0fIE7l3ogOiSSC1BZz4wX2oSVjatPQsUM3soSQeO1tlOrID9POIh
jM3YnVvpqlqdZvoD3JoGIsHgsOd5e0XbgcVTARGOoxA9k1/w9ELJ4DR8pHolGWv5wb9GWHg+mVVu
5fLwOQr81OuZv85mFPXNcffkYO0utaGMLrhP0Zf4Eak41Kjd+KeD6sLV0j3RR5NMfnWCjp+OWVt7
OcNWneMWYdZ+iGdnrJKKhVQsYSfFl24ODd08ukJHZYjFVG10VNzQ8blvHv/tYSk9G+Ycq+Ffz85c
bx7Y8H25hTt8FrY3wrKm2NfQylx/J34voTtFvDfYBjhfWuqsYsXvYXshuOEThtPQKfh932Jt7ARi
bpSAjHqRuOJdX99Zvol3ZHz5jvjbm8dOMB9OC5d/OWJgF2bpJpx3wLrETmHG/B1xZhGyNLnDOXGN
KV4gdo6cgbD6e+jr9xyTPysIFbkegVx481AIaojzccS/nCdXkvEuceTuz5XwE+L3MLbregqtEXnu
wB4RQIwAFAJzE80SYgbY0kX8EBuTLWr1s/g6vFYfshnmG99arcsb+DGsxhm7ADZdkNOQ2YtghkYl
i4liN2UVVJNhQ7wcw5xgS2NTt2N4vIWNzqxqfbax7qbwLjLr5U3FfkSCAc94wi/lZmWiXITwQHiN
njEFhcjy7cEmcCKHdn7bCrc+wQly8rh34boKHMLBQVsHlRxEJ+3WgcKV1yoHJEEEFPC98QwKV+27
AqcYs7/o5rfT69aCXX3s5O8agcXe9Fd7gobW0DbUdiFm30GmNXBjUJ7UHV+HbmDh5vf4tb1JUNLy
bNkH7pzGnaQkI/jl4cRfjVzNnLjFrFyWy5G7WxW4ygNubHXCh8K0YR3MyHoYOhoXXXKDSjtn24vn
a4+8iWdFjmJ6NEItpovJ7GTciSuEqVycMqdvTY9T6rm43CMPCGdrHeyjlQFt5fZoO+EMJu7ENnB9
tWGMQA3O5i3CQxoIz3IKFD4rZ8q8XA5d+UF90V8QuHjx2JmlFS3Hy3o6I6/OUBYg0YYWnvArMRZA
Odbq7Dw40LFDVe4TeXqu4gabwbxxY9t8T7EP7++xuX2lnG7ubtdPoXF7ezJeifr2LJh5nIa3+tpa
iGhviObPtYBYSuNGHKXgPwSFPsS2ULSLA76+3k2mBwsYBM553S3s03Sy8VhhmEu5F8IA6ESytaNZ
Y95+cMCbXMiKFxkLI2yhuFtocOPeE1YzsKgLEfUsabwC3js5ytyfzllJEY5n3P6TKTYT1XK20B51
GYJltkPLfk0wsDTjG+bIzWYjd8iNU+b6wwBoKHW5LHMtW5rZcmOWpj8V8J5hT1x0O5Ir7+o9syOC
iD17P+WLvjYuQRhqhZ9OWMKRpds+HzO4AFlAx/F5lNqHdNR8HOR1U1In6dA6eBe7nEQ8sCJCFQ8F
FZQuP2keRO4hHuhsjfNxvKlsaw7ixjdC30Y1h0umD8zj2luM+L6CKB4CIm/KdDnPrm6uRJiqLXPn
eWgcb7FiSB91kSpWTdgxIlYndaL50S2wd0SvW4Yj3MMuto6r0h0aWDvehyV0h8htYKexzCEWOMNX
CVtH5Au2CXdM90WaMYF/9qrZyjt5FyyPj8O1toqW3kxb1/eZ2yAbtcdFCogUZHUzITcQtlDY4SE6
W52VxTNELgQBWL4BLlV8thA88ZaqcSBjUolh2TbTTh6jWyUBMBJbL4Z2Y/p3J4d3AefW/M5pgxzD
rFlgmd14h3QXn1VNAWwtgDsUCORpitpBTIwNLn1/uj+4Rwt+TX5T4jFnkBtrEiJDwGbiIW5x2ggi
OE8H0ySsRqqXxhuxgr5bPsckNbklb8njeP5FChS6wxloKLsQuFREt/xbO2KlYeMh3BBCYxWxrwg2
xJqLgL2gkecAGEt2ykYkZnCDqxaMc8Anpm7MczPGPPJlhxhtaBcBVbFd3AxmdGyYzThNEVS31sQ9
kW7l72t6IZ3RUoC0o86MMfgKmNpaMloQLc9P64hI/AjEiqo8f1c2zBzkChNyDgVJFXG4vT3BYE9I
U4W4F+Nb3DNlk9xj5mZ7MyGdYa3YCQmmTSS8JJ50jIoCRsXni3TnOJOEIIZ4nEadK+ruzHTAR44e
T4vBDJ1IrAFfTjyv3cqczNK1RLNkelfPtRXLJUB3w38abHHk9n6nUxxgK6331njGn24rjmlX/epQ
GyO/jzgFkURo67HFYFDnlKNbtFquccyL5LaeNgvhmAkeHPEJA1KTfRdUEJQ4qRVMRTJ45iF6JvMu
ZyXjDwESHsJ2idUIMdqys5QRmHoRGzkgKDi5PikgQQe3IFmeV8er3J0GTmqa8dsRoHrM6h4phBSs
38QK2MrINRlpYZivI/byvltc9dp3+a7LkIt7cbfxiiQ7WKQb4YYGN+K94qdjBFHEf2uz0JWvhecU
2aDvkkaRDfJuk213ISC8mGN3E38faoY/c+yfOfYx2WRBWpX/9y/DS+lED64f6aPqHJ9A40KCX2Hc
S4K8J2Em5dWlpkx4Di54WvH6h736M3n5mbz8TF5+Ji8/k5fm/3hv2eYrPvaRX0UgoJ+hZr3KzpBh
fm8izDetBmDSM3dETHxhCPDSMXoNQv/UMS4nYb1Swc8k7GcS9jMJI+76mYT98UnYxSi6V6j6l6Lo
jmbpE5vfH9GQpCJKJlBuUBxHjpe6Rz4ThfN0qVyJwqroHKP+aABWUN3VuhpiTm46AjdG+9iGiBUw
NbLP4DAC3/6KGtGnN7Ze3gQuG5lv2cSQXu/Pc+Bt5iVtDWlOifoJvXM0PWaWR/ubAGQE5vEVZ0Vn
ncLuhb6vi1faq3X8ea/0Yvmrq6R/yIz+S8tfw06z77vNrysa7MqCZq3fQn461IhF1pXY/KB14HUC
c7u7e71rzWdAVdjsjTt+kFug6QvaBNEz5Xu+EXgfONQMPdHrs3FV8NbSBFS/GRhXtBLM06v0qnTH
m+pe3ihrZdVs1ZvczgG0CzpHRpSrSqAlY7PZvMSUCjegmrGxAYo6z89zaUZP6vzsFpYG1H90MtBR
ZAfMbNbSzFpYoiWkIbn2HYPfro3z/DE2Rtv3951v7CgDcK4D6zWwtu/UABDS4gc0ENDncScaQAbO
4g4J8cHyaKA7/Bqa9H5Qywf9vztYd5Q2wAU1ccG0cNIVgl4ed4RXxNVv77gX3T3ikyuHv3iHaCrY
vn7e7PFjFP3DyvRy+zhAk28cHVV6lcXXgpKP+eVkN1ZmPIwM54ZBnPva8IzrxrjpZtldmpcNe4nq
srGkg+aWGRmUjuEIpOQhynY1xRUnpXgV2gGFCa4lBHO9e6XVpu3u2ju9L6H9/otW2N8lZOlKqJ/t
sV5Q3SjtQGtk6gH6l/xh/0abtXuaj3bBk76VtvK22ZT2KEXux5JpsdRNaWI0Q3NwNkar8Y7hQFWG
MkRM0zTP2YtOkc+CK3cQwmPPhJfJ4KC81W1EF+vHz1dAEW2en513L1CfHMtRne95Ntr1EBJv602U
QBPzZUjNyPKMYIUMwS10305sD6xoF+38lWyIyl1ARUhg2qI/+PNz6gbsPjunXlhfHTxViXJRW6FC
pZpUoiiFKE61HNPHJep5NMQY5bTrNTHhJq6GdkYn0PD+5MzpXWJiSoj6Dij9CaheYc+HnCo9MdSI
TpQw4xU1I6Km1NUeGVG94IHgArpwT3uePUx9aRQMOH9RLRhzvqJIS91gJVp+Wkq2ojog6kMpjUsn
27sW7UtC/Xl/R+2HfrTqSnSjlbcx/4rytigy7yk/i3K6aGcS5W/RZC/2O0TrVN/dQ257qqVsvZvD
ZFGoVqEYKcBzOw1pvy6pYJZWsGxA6Z70q7ONJLcoCuS4ewq/rOKYwmlJ3Q8RElFOA4QWZxzPmq4t
aWJF9K+pV6JfobaVuUSIgF4xfWTuafH6urff32+Xb4l7vUkjI00Nnj9sVICsNLbqZOzeJxay32Dj
XzFv4fdFXeYE8k3dmkLBcSq+F1UggZVTXgRcP3T1ZEq2/+L2knsjEkcVjZ9WYcsnhtT1IDCvOxW3
93SrTJF9o3oWIGQdYEowvPM5FmOXm62Rm6hY3ybW7e0ONXinu0Js4vb1NWX2TtjIz5+DH0eIv1rH
bkDzg3+XmjSolSMnWlzHV6qQpafTzK3dTHSBuQcW6byU7y8c9JK37KbwPhz1p7f8d3nLi/uh17L/
m+yHS8ZY7oH9f9zTcsnsdp2BHzbuT7P7n2V2exHSf5hXvxQodUQRH3bXvyNQuhR0yr1A6T8l6LwU
9velaf5zw/6RQBO+C1VHI1kwimkMJvSso5YVHqQjhHrj7Zeazp2rrJnOrtJduRpOafK23uiksGPj
LVp5RHL0HljHW9rozWBOeDFN5vT2GDT7kN69NKbmlvSSwVnl6s55lYHEhAaNevUq6voqUlNMGfi3
EyLvIDL9be5mqRFuD4WxRcJ7ybDmhVD24uX18rM/2eXpPywtj4VUk6QzytunABwnML5XIsCSEN24
OdIio96PrAcRmote2MYiGDcPN6QfJCDRNFroXa9oYR5Xog80dMSYSA17jVG1KNHSaEXfnhgesMIr
mqycZDUh5RctR8jbdQ2XtPKYCmuKypnrMUGQDY2T7mpDZ3K0Pw/kLl5cL1r4U12cIizbd8/dh5Xr
PXetFHmprNbwdYwAOxbbO3CNuwfyaHrvJFAQ192oIC612aGTG3ezzRmXGZrkIxfSCeG2PjuT3iNS
7GEyijXO5MqZzXefr+HFy+z5zN/xMjVxRz+7zh5QgLBPoB8PQDWFLXpJozXSmYYTYL2eBfjyPFvL
xtPj0vWYHw3mszWQDew0vHL1TLMjb8tMMDQBK7T2F8UtZ6qTbOSlPtUX42my85DxmX5+98QZfXbG
Pe94RtslGzecMdy2zgJA7/OPV3+Y5n/Yg700v0KDEfkkrMdhAhmUEbVmdPcshsmGS9WU+DelA1Ob
ig5N0YkeW8OpM1yItnGRwfuOb12XKFm9H5jKB7E4LdHxwjjsDcWMr8/2waA5zaghPb/+/MQv3JdJ
P/9tdGngn7kvyfaR0bHtpQT7x17j1xsz6UHwKMX6lVJwgEXFFDHi0RZsWWYGtgeEOjBuxM5Atdl8
Bld1ZobLJFvKDzTnGd0i443/v23gurk9GI85Me3B4CwZaBMIoU8WPj8Y1/hCBpx24HjvkiHRlvd+
YXUVcRc+2T191YhBfh6Eks9FYFVaTv5hYjwUAMACLf6yEj+prUK0s+LgK3v5KBZv4B4M6/PFuvTc
TXpm/D//uZsIS/IhUv5Hn7tL27dncCFJ/423b8/o/jm3b89c/17b94J3nPRs8D/kHS8Z4A7J+rDR
/mMMsPzju0IhaiQhB4H2z7dPSBoNhqWmn1T32Wc8qXQziHsAG++xdeaOEOUWe2cxSyGKVBcmF4aS
MBjfG7ZfD96zzvG5krOB0jBfm5jFOmSi6MwsbGuvOmavq8RWpinN9qKdf8IwFbJsos9zpzEI9bw4
7LyDMS5QRsOR03jNTJew8HBqKNPa2j/Sku6s1xLXIVvvIVdRu+OFRPkXomWmcjJLMXcS/9nOGleM
GoUA9oEjTZHkMzymSCjSCKA1tOVpRP6TOKGd0GLNi0x/yEwsyZZkydaTiKMLXvjc2MK7eeHmyN+u
TFsEsFDuWRlrxCR1yzCNsPiLDNfTElaKbyVM/+oL8lBM04jZGqaN+cnIePhbFUtMYTfMliuO8BGZ
IWYDvkz4zYIfi6hJTOKIeUTxaV8Kg9e+fvkb8R74g0kKbxgBo4lftPnnFDMoGdoyxcExE1Fns2G8
S1TZodwS39Puz0QSY+EjJgbqbsDixG8xO5UaE/dr9/5wPsRBNfDRfH7L/o5/+nU79fxT4g2TYxax
nSSypMJ49oxZYV7feIR6hIalkVqO+IHYI4mdzr58uW+te8WEuS4n6Hl6eoXBBh8eGq/b93nArs9N
n82QWJfW9uLG7/ml/6aN/0PaqDHiI3+zSD2nWhz2aZ0nrGIXzgukQnyJRRPhW+jczG6YIWKWiAHy
LuhHIt24eX4uCMy273d3UA+8vY3hforIh/czEeExT7ucv7+/M0u4m5rvA8qxYnHnSIDzPJs7RvQC
RnRy5vBSlwE3Ua8N5zvfbo0LNu/i1fU8+p/r6i4brZ6v/2m0LhqtXljyhxmti5FCL8f8TSOFHwba
k6E0RNAGNakOnPgQXu33ehC3Db4QL1XyuHuk8HirDJMwf9IdyYjnF2z0Dylnxx8O2bvcQB5Ueihz
SH80fG2kMawU4wMCLNWz6jN+Wg9rNwmHByuKksRJz3CkqkOoRtXImEjqw+kE0X6RpKU5kPJNUsvP
uY/SVNoeXG0UoQR7qqVLZ/zDgOHXM1Z7oVwSRpG2LzGcMJHUzOHSkuPTXKcY7Qp8EN2qeppDA3L7
JJoS5msPfv4LHrhD+b8L6D6cQi+gSw4jtdVVToHEWpjoa88WU+iCzi42BC2MmBv06BPaEl3t3mN6
IT6PAWQRFX12Br2oKWmOZeQXnMFKZMev25UgRLxy4PSrBKvN7Tw0thcOeem+98OO3/6+d0zmn111
L54o82N1Ggy46qFTEMnRF1aYYF9AHQiFMZN45nkRxAgw+dTGyVozxydCw8TYIo7HzDQNEu2UJRHR
rwbsD8pBk9L73ed36se27sP26Ln2ZlwPBnLKad7hrZ9FhElURtgJpCFC2gfLrU34iHJjI0gWX1SI
hQRto7s+iDxEDHZPpzciEhCnfhJ4jMkg+t3d++798zO9uJHFmn8wOL/9Rr64pD1P+gct6SUzKVTL
Pt6oP95MXnpae3Y98SLlFOXswcRYbZbTz/fNhQ/v9zb/Yx/eCU38f+a+bLduLMvyVxL1zgR5ZgJd
DTTJO2rWlSXbL4Qsy5wP5/Hra1ERiZB4nWInOgtdgBEBw7bOwH32uPZen7zyN3zEO6GMB8pNv4dJ
wmup8YAtjCnBYBI3uYqfGudy7oKP3PQ6B6SqxcgxzNfAuK/CucZwhhnx9HOuOHzbfH7itTe9RP7+
/3vT1ooTsRwi/+9wIlas0dvlvfti/wZrtCokCx2bTZGQRTULielilFgAIC+8JViA2p1H3842wXC+
Dx5i/h0HiG5EAiTZ+tfAIu6AZTyhN99d8UxW97TUpv8T9rTQr//Ox/TfQIb5f9q6qZ7T6Fn/zWmr
1+f2b/mvv52a5yaqm+il/l/zki95MVZREDb/++Nvwe74545mcuAPv9noJmrGu/a1Gu9f6zbFP/0D
dzz/zf/bP/yTbvhhLF7/8z9e8lY3808Loly/57ec+WX+OV/9P+gx82T5b/7BVMzl3ymxQFUjFOeg
08aP+wdTseB/B3m0ArmaBDEliDH/oqpXoNI0AcunNiNEmGCz/4sXk1h/tzHV0bQZuGspqLrJv8KL
OduRv5Q1mIpNMOlYoKqnpo1yPl28Q8kH3orKp/e1QeAMJ0HlsjCXu4Y7PorupgTzYT841jSd3l3U
7R9LvO+pnH29xcLgaOYS9GsU9J7WwiJncMB5HVTsHpw2GMEkQ2RF5RQePl9l/ikfVrFs9DBg2rii
SByjoeGj3ee6i9usbcy7yaBXhixffcsAUNUYjkn/M2CxPkrLXLE1H60rrnSx5sLLzeu0KobYNO/q
0HeyMMCMnjrDWBIzuFVFtbLYR2vxx2KgwpYm+OIZBYf1xwPmRuZ3jY3FQt2bno3OALDIJaMXof3h
lJl9uP38Qq05NlrcKCeWsmb+bLCoLltDuramld9IclcFyT3xWX1Z+eVBJ8khMPqHio3GISKw62zv
t9e8Ae/0ygZmiVxsQHJuWSDZBgM4COoXJwYLcWU3ObnDUvSyZeQ6svNiVxq93Pd5iyypqDFnp8uJ
J0LdnJJtR1p464WOn6JIH4xDU3fN1ee7OvvmmMDKwO3MlakI48sKcQCmKqtII3k7sRY9APU4OgA5
YXhUIae9Gso1GVsgW/HdsSBXShIwfinCl9+96kQtVDmJW83twB1VdKos48LKinJbxCOmRzVkekj1
MDhhabi8xwiavsfc+GIsDkRzTITN8lPQSrliRM/0CfaFRjxqo/cYlL1Lei6TDEmf2ZO8zU3g4VN+
wCDa71nclhvQ/Fq7UJiXbTXF+zG1qpWk5W/vxGbCFIJCK4L9/aNkVGkg67bD2jKoLzMZ/7LHjn4B
y/oWux2epN3ehA2GZE28YhsQSgcHG+mRXFLM4+/G8dIefLIS6P9OLmyJihWYh6Wt3jLs7zwrg0C/
BiXBZyqq5NZU4JRtgvY1Mdg3XSuyIoXLy5/ZeJSis64j5nz9Hy+gj3yf9dCC98pun+2SHKrC2HZG
+TAM5Hs4NV+GCHNJ9eSvKKG3R//+Tdowb9SCGbMJBcHDsmjZR2GBlpjJumf2KZK5k6jAYxl1gmOA
IVgA2mHyW9s4HCPwfObEUeTRtb6cN4NxtgdQgYPQHWYVovfx8CAvpmzqiXXfoVXjSoLKg/5gZNuK
a165kIVfUmyHaC8M0I+5Re6GB39yYvavqqe3q3i3jYV6SqtoTAMD2wh+CbatXqx2D9rKqnMNeRTa
9VsHrOjps6g8aR3ZWmJpET1AxuYv8W75hQg0eZD55ojlewxBsfYB2XeRN0VglLvpjX3whVlvNMbT
lxTDnr7q9LZG58nr58rwjVbos0+xMEptnGnFmGndtyID/fW3jqBrTlVON7xo866AgFQ2YsORrSif
N0jx2cLUmg0wJYLJhentTDiaY5SSe4bx1KHLzJl5rg1cMey66d4PMEaR7mEanKS/iuvBqfrvU36t
2XHst336IMENxlCWpaew9bLiGIFmO3EDcUXI/vMrevOrznaK90JhuWHG2FJMuNFWeUKt+6TaDqhE
ds6NGDw1uKDORoOWxORgDDIGf/ipw7jll+5XfeAacycH+GXpttC7sr0uLYfYjkbTnmdu+WOde23o
ttJhlmu3ezKtiPYiifKHbDHLhJKBt6hA8/7xhRWh8jODduQ+QVdYsh+fK3IZdI6hv0mMN83cKHDk
PmLY/KaMN+jJm4K7qf8yYBa29oarcEXbvWWKl3f4fj+Lrz1Yeahzo8V+MDo8c8fAldequwrQdR1t
hdyAwDZOrurgQGsvHLZZ+SWme2tEl2p7E3zPoIjSu8y84ObejBwD3drmU9Q7Vb4h5VGCTKVi6Avb
FdFOYNrp10Tdpf5eVI55D4agz8Vh6abOr/b9SRa6yzabpjUa3Gw0fW/svS23KRLS6rkdHym9/Xyt
Mw/OZlCQAmYS8YUlCFtcGzNCbtuaWfd2A6Ybus0wnNXf21f2dwk6ss8XW+RdIDOLxRYn6zGCXoYS
ct6iwE7xy2mqTSSQGZUbmR955tj6mIQ7llx0HUiLXQP+0zDdRyhegFIlvunaa3QrmgVmuZeYl5c7
/M68nBIQeTk1uo3fiJKtU3QCq1aJlPJXtgVCOBFXcRiBtcVwaP9Q0/3UXYXxJmZeNl7SwMM/jl5E
7oXGPdHHz4985ob8cWSbm3ADEfItbT68TWYwPVr3484G+KF0M0ytfKFfe+HWZOtHO2AYO+lF4WWZ
uFW58krfkncfXsV84zDC+B+sARzkj6/U6FNmxwVu3A52McZ6Yqzg5M0amGu0/UprM8bXmu/yHnDr
ge/D1B1+MuH0ymssR+dXfbkN/W0fxQ6JH+ee2tTxUYrJ7nTnMby19HKqH1XusBPZA1RPk031WmIK
ZPbVzu8Dw7XybYgKk3qYrAuzwKANlXt6lU9rGYa8XTI8KkTABEj0N1jKO8eqLmpbTgEuOcUgyslN
AB95NqE9HwVSSYXbWldlsCXDUSO5eN12TiMcChhIvY2FZ9a7Zs3uv1F1n1/7XxtaGF6/6aysHgbr
Xo1uhOQVeYzZZY8xwTdoSu7Sq7K56aKbThzb+MISRz15reGQE6+cECBf4SSxw6A/A6/2Pa0RungD
Pop2ghsVumHutj/qR/lSeON9eMefhe/IE6TLnw5bAchL6uTKqe7V1v8qiEMfrcQJhMN+wbQo7vSP
2TV8APvGvo0BLM22fecSw6X4V8QrjsbPz1/Aoijw56MHBwUiNMkE8hQfRZCYwrRMo7fujZN9w1/i
n6CC5T8yctGwg2lthbFtoa4vqyN/rSYniJ3yBmfPnuGI218BlMqfDcvLrpt7uikes4fywH9V1xA5
M3P011a5DYzOS3SvL/0LPTnGHaYaH/K1aGLpur9JmG1aBH6tYsqcne13EkZkmjeDjUPgciuM0QbO
uHKyawNDUKtdwR0r2eOzydcGJF8aUQUGWn5+jW9NPUuRmoM8hgwGYu4lO3xf20YmwpDchz810GNf
QoyE3SWtZ2MgSe8gK5P229TeQmny2DW/Ekdd1A/6Hh+0PWSFp5mTMkQ2V82XPnQUMGvG7vMdLkjk
/vjQXCB9A+efwCNYCL2dyaoQCncERjSAVVJneID953ebOHLr2waNN/+PCy6UW5VmrSFmydIVQglH
vGrQRJjOiPmyozNdMcwVhVe3Ruy6es6FLOhE+yqbZcH/Mr00xOmv21f1YN3Fz92z/Ziu+M9nYRxU
97tbFYsKuSGyP1cLHn3MpQAF3jP5ycOZNTJarYWvLbaohQdTI8KaI3QbQbc2HGjrBuNNngOGNgJ9
l38NZQbMQOrAn8oBaDK3zHALtY1ggf2HVu5zcmtP+8K/Nnng8OqR6SsGcesQefEbvzzlw9qAy986
MO/vZ6FewtgwWhpB1ZaY7ht64xed73PMF44ciirxC48dHa8J3uynnL3FvyRdLHxf3TepCEKs6eM7
WM44bgx7q+sTfEzD39AvhvT0fRw4ODq/9Yu1h/Y7c4e8ikmsOe9rLvv/jKDXrJ0ycu//Mp+D8eh/
s62N/lFcWMwxmpsoW/GtzyP6WQb/WvAN7P9e+wWdru28JPfC3hDlDSDitrfZ+KBxdg7ibjz3CJQM
5ELCz0pMsSX5ypXPuuPsxt/tYCGYXWXXjEocuXuoQBXYeiEI1SJnTB4+1ylnvvfsPkCVmVLNGc1l
MTQMqn4Yfd889QNixspJ2+NYbrsMLMIhcSL72+fLnecpFustz5W0WlYR1kvGTar2bbZpul0KniDh
TmCQybwm80h5l0ovQfD8pburQZG4iZKVL7x27MUj6hXjft9hG8o6Kky7xpD7+mgF3yLtZupf1zKL
Qy+eD4/zSfkhVjOUozCrB/Nq6i14NU3uBKB1YJtO3GRXCrVgtQmGg/lNpw4NrgRFNcJLfAe/Akz4
jjwjdyvhlhZSmkjjuwXZfv553pKEH8RusVP20ezzxO9UkWOnKSaRN25QXIaY0N/tYmQKr8P6EOQX
RbAbwZIxObTaaTyIoSMOH19Kds0K+Nh+hAg482iBZEJ11YM2q7xO0PaCYeoGcQcwTqSX6CZysmDX
mqHLYbiEOxipK0qMP8eIf2OfW2CJRqBaylPW/fz8hNZ812cnFBZlFMlqlH0WqQduhHEbEZyw0zff
CxvzzTDOQxwqzCin32hysBHaT7fp4DbCXVl6tlyfLb30F1Rkm6GJpUO2kfYu7nEJboueJ6D68RTQ
NLrWWnVuLObv+e60C49B66j/83uml7l5MN2hO3b21hQ/ZYgHd0XtjaxX1LU4U9dYlIAXXVCiuAmI
8EchCg0zEmY8Widk4ZrywMxdOTohRXJmy0PHBvAhdcZHA5rT9kh0jJOtDHcWMnH9lqAHs4HVPGSY
ro/59IUXYzaT4fpyQ2KP9Q6/77/ZVyYmwLMX4/v4LYAsBvjRjRemDuJjDEbq7iu6ZRhal7n2lYoc
pBlrCw7r7KhGmPWkLu2idRr2pMpdExxV5fYZAoiVp/RmE5dfm1CB+h6hRKKg+fEWUjtuSdAY5ima
HKxXobR/2f1CR/C0lf6NjZY/7UEKwN0e/mhR+488PJ/qaTiCKs521INxn+ROqnABV3DwWLgx1Z7W
21bto2/BQ3KV4V06A99ECiTbu3C8aOvtoBxROAH4CYYvtrFp2a/WOKamS3O3b7dT7ETKITukiiZc
5lMokI5/9TFNCDEassLxigt/5ly9ycFfN7BQso1d23UbQ95rctcUCCN2kbEXh+cyQ1uCcfj8dS2I
vGDCFqstlGxoqNHQAveNJMuhepH41Arj+Uv4jznaPwpXgaLmNQXlLBDlekfgNB8RYyKueqm+x4kD
Q+P/SNYyQL958shHz82NKH8AFvtRCEwuzSiZYutUgRapdrrARVzy+cHPnZX54NwUEj8eCy0zLrpM
UiurBuskgbUDmw2aQ3Kn+Zn+CIgT+24DHl00jheODvbB0+drL5Ccf176u7UX9oIO1A5ZhrWj2mGP
8sl8VcUsgvype+rRwxPPne4S4fg3ZHtqyw2e/JkzOsFdB465MkT4d0b9/UUssm2BbeZ9NPTWqcnc
CaQ5dxl3TcyyCjBn/vNzn4dEiztfWBFtT6ORVZN1qke9VwmSeXiNngkyLutSwqobCFy2hnk1titq
ZXXlhRFJsjE00XEEiSo9JLhKtE6AJRDsIohQiMNAx6McDhqi1Shw/pRn+uzdp16YkiyJGR05Fhbf
28fqG2RMPE/KibVjPBqvoemW4HIeHHgmK3f9O4v9/rPOauadM87rLFYywV1zek9BgNN5Qbkzr+FA
0pvxmb22w66g+NLTijgt8KX/EO653G5KjqLuQoPbqWxo15sW6iFujMFw1DXGbeXvuN1443ehOqcN
H6r8q5aTw+KXKDiNX6biWNFvpWU5mXXbJ6jAoBaLUqCPiYvEFWR0aFS5lNSosGw+v6jfi/9f213o
mtAvrK7ByicfSQDmFrAz9cG3HlF+bMu1NO9vbfyc3KImoBDIQ378KE1qzIwOhXXSzaYUmEpRDK6F
aYYz1OAyLAzHj7ZFeFxNfb5Rt56J4buFF9JQGrkqWp7jlHDbQaneOSgblYmXko3CnETmtJ2Xdd70
hEJIQrYNeFlb4P89oPxtNJHTTQtCunYTgsgtOYzDBUExvNmxeEvFpZB3HTsFmGvYHbr+yNuradj5
9YrC/q1Z/OsEyxYApSPLqLMSYsXcBpnpCvKBbOgYf2uG/RTC30m8zyXjPCU5qysBzAhaMyRhS4BG
ak0s7xt4ZKE80Ik7VXxZWy3iD+2x9EBarwZjEAihTLdi+7HOtgNiQIu6AnMcq22qH3l2laZXSLoR
TESNbobpShG3MzxKnKo4lP2VRNQk86fK/BaBRqrbTOnXlB0qfSBqn6IBNJkuiwxU72m50THy5QQ5
Fes+9C+j+rRy2LN3gAIABRRFID2OCTtyoZvHiEehGOAI2MVVDteOKVAdNUgzq132WNkH2dzFxQ1e
a5ZdBNlBxtspRVn2jtdOIRw/cXXh9pFnvzY2pi1Y4ybMvIR4LXw1OGFwHq4NY1Mh0a4Rt100uyJF
a2k6boZqW8tD/5WggRWmFxfSYMCLvvv8eG9V3A8PYHG8hQEw+DQ2XY3jMbRxtogQ3RrDEp6Va4Ap
ssM8SzTZolW2ukMWWRJc/CaQF4wjIbVlIOXjToGzMVeBG5Bs0MNr979iMOCRTYtrortcuLHl1sau
KHY4e5Zh2CHTp8p0WOr29b6Rjq1cM/T4dSZdK3ZxNZXyeOBm01Ykz1m7acgVUux15LXEQ8W2ypwW
/S2lEw1Oguv7PpRO8R3ha0W2aTE5wneZ2lb8qbAvP7+rc9dovivBbGaaCnmjJe65siILSJsArhHb
jGRrhokzNbc6KJwGkCB0KjG3bm+D8jjNvvdwFM1KMnP+GGcf690GFk4pJgn3jSjh/6l4r8ovRXMt
hSvJRe+vPPHzuHZx1KUnVnAKTBScbdPfNAgtx/GrJe6IPJSF0+ZH298n1YWMvDz36rXJKdaZSlss
vvC8zIyWgz/LZImhJqMrUs+GMAxH09j1+rLuDjzc8mHj+8eo2lnxdVDtROXaGHALs7iWOjsHYCx2
s1AAU8W05cehdcr0RSP3CtWJdsNO+U/g9krAB+o1n+zMQ1ksuHiSQPSwaiI4PgCOevxZdodMBY6g
T2Z2r0evrO/a7CtuHa6LP9SHz4X8PPBB/ZyYADbZUgAxewb8qkk66Iklp4wXYEwulHZYk0Wbxp6+
+TLHNJV0Yggu2+9BaYcXyRx+1Zz2Xi0RDWnO+W6s/Ou+yrTLxvGXIjmINC3jtWrEd/h8445m40sY
bLupl1ewWA9TXVUrztaZd4lDUITLllKcCrUcnzKX6iWNrORU6RlUIcphM8Bs7T6/q/N8CMJxSyBz
CvwGynNvf/7Ol2zkQI04kOGpVOLbkGcTuBMbAHzzBiWmxLc2gCpf2tBqgKehctqiqE67tbOeq6W3
XQA+ilkOtjDVIkEyVCoPAn8MT2JAKTOpA0+VInZ1W4sDq7xcATZlM9pvEKFn+d4wLuuYnGRpfWn7
aFqR3vk1vFNRygSkRShUJW2ghmxz6cmVw1A2oe8HpwGLeGWUnsKhlo7ZBL/6qjJWnB+yeCvzcpzZ
SEmhoscBFl04jonS3JzsHGfv6KUgEUjZaRO6ZUO++GngpAWL9g2h1abQ2XOZIJKiZm5c1Ob0Ne9g
xYtOGg4TRbkJ0uwFBdCgbfm+7CiizYFRN4JisXifHELB0xWvd4kBmjc/VyEUZAdur7ls7hnHXALI
wu17MqD0MZVIH1aWZlvbTw5+k15xQ1oHHQyNUxoZWFmDzNgGFWpIRZmUjhT545iXiROZ5EAKBcpW
dSHC0fBiiWnevMWkZ07Xvu+iJxiOkPkGsyLAtZhI9fOFx9yPfusTGZinQVjXYWY6fclir1dRfTHF
/oMRJcYdyaYAVfdB7tOw0BtdE3MXq/6ax0VzMQxIFgJeejlG2XhoqeUWPr+KgOt2RtMMb32c023b
CV6A4N11aLb9dWSYsZtn8eR+/oKX2g6nEQBg2QKYYiEkfi0CD9HGdsTN+tTFNngcQ9x+YNSYPjBo
ueFVBCBW/FUKq91iunro+gGANDJLgILL4bNVuh2OhtEjG4XKsk5q/zqOkIILJrHF8GQ3r5ryriEy
hxM0YpJIV4CLwqh8jwyIrj8/yrIWAqg0wKK2KfD+bDmjmT8exewHu7Ozwr6Piyq/MKL+C4GrmQl5
zSFIbi4KcLVG7Z5PyJXSgffXWQhAC7VUckytZNP2RnykaewgUM09wJ1ij1CY+7dt/jf0u9wUr/rU
VK+vzdVz8bGd5X9kd4uE7vnn3S3baIze97XMf/sffS1S/R3PHw0tM872j44W4CT+LgC8hFaXQOWo
OXGjIS7hf/6HYZG/M2HZCn4ocMkmcPsfGlrgosIIADE1R2ZQmP/o57n9Q02jFeif8gqcuYFwc9Hn
AQM3wyYImlo+ylSp0qjhkPzHkZbj0UZOzKEas/gcGg8gWK0rfhNSPd0kIhs9H1HbtQG5PyRDOLhD
Y0wv6RhnD+/u7c9Nvm92ObO62BQnQlgmEJ8CnSiLNwuLGwZmb8hHRmJ6aBhIvOs0zi/YJG2nsxU4
vY1cIz9N1CaN0gB4xIK4fpNkK+nYpZeBjcz9AhJfCKUf+WaY35l/fyLU13ZrPfq6SjdhEIJke5zq
/efnPQPizmhGZP0tIFxRBGHLouqYCsNvSOc/GjBpLuMU4/AzEzN5Qgmok9+o3SCaC2iHySX11L8O
RQUyCp/Lg4iTGKCyKt1mVtnuhiwAGEpPwUH1vr/XnU12TR2lnp91w4VIjWGbFCXbWmZYf8maItMO
smX2hukK9pGSYMV/WmpfOZ9s7n6ZO7oIO/Of+NiQrEMd+dHQ+qJoDSQDquvcii5LjUBP6r3FUK8d
uVfkGP4QRi4dgZtrUS4fyn0YwA03/S2UlEO0PGZZvo1juR/y7tRwBKaGvzMIwgdjJV17/tnnXWPc
rhJcALy7SOQRGAHaN416DIko94ZKbGcsyrW6129XAQ6IASiBDhVzEQRlg58LFWn1OPKWuzIGBHms
5bDirp0BLN8AUXD34Ssj348+sY8vPKBlHpKUhE9dOkZ3rQVkBtgcBuBHkyCt76qaleaWqjh6HKui
hV0gfXUVKrOSrkiYLjdNRfpp46c0RZfU1FrZJhcsjlf2+ZvbIAxwDZtxRqRawniStEprABj8x7go
jI1tANZNxpqv2NDfPTXIIcOFmwzexfJF90VlornS8B/RGWLtuzwqLkpiFiiu8QY2nMNXqeN6E8dF
vZv0oNyxKcnJLhP9jZNo9Ay4o25fhdF2zPXPKKztfY9o6jZuROKIsGvcsRUUFcMasL2pm7y4ENZ2
bDPt5Qk667JxGo4kJvm/mrqYPzNDMEQsQPFmt/PjZ9ZZRAgwL6D48NP+WI04iajGHzBDyU4Jrd02
T7ttOwBTHJdJdaVlXjp5nrJ7IwbCsjUBRuVREq1c+Gw/3kULUgEtgoYrgsou3GC4lh+3xYcA6bS4
CZ4CwoKLIbLgGRomvVB+mV+MFQqNUGvVVZ3Vrfe5Vl3EKX+sDNQ28pfI66Hd7+PKDZ1aEYVx8JSp
7FJbtjhJI36ttI+WtljUK37mbJKW50QYito5AfYQ631cjfdoTwDYP3yy0wSZilwCsdpTcMXkWe0V
ZYFMaFTSFcOxTKPgchEASwrc6OxAvLVovzNPQQ6Pw85t9eijbfU6jArpasq0S5jOv6JHVG5Gpp9o
O0073vXdyoudj7Q4MvoJGTpHEGrbsJIfjxxbU4K+5QL6K+i4S0X6PTRz7aZjslbSOctHzwdFuxbI
mxWxLbZ04ktmWzzlkf1odFULJqayFrtAW/2PrmzDfUn7S9krubf68odCqe3Ob639VA3cswP5qzMz
0GVRkd/SiHxvB3/aGyX7BudKbieDtM5Ikg6gYG1sU5b8SpgdXVOG3jNLJ9yNBSdeHvnVBW/p02SO
5qaw4wb5MlQCrNaQF1GdR5tRVcXFZCGZRiaxYbK9LVO7OuSZgYaTPMqex5zbbmPy5pBXfbAd6gLM
9lVcowoyUQDNR3Pl5f1GIuXcecIoPEkC0OnHz1NLPtCuGOQj+hftLemQSc8yHwxYZQZ6MAGAcJdl
a2jD30gksGFqjiGRYkJ358dFYx6YBS2EjUaMXFwOnaCeJbWxz6BLD/k4cjeYAH+f0XSAO/btyoP4
zZtXUDVwoRAeIT2xeIUNN0G8kyaQk5CaTpuR5raj3Z6ac8An2/bwuYo5yxxiEUVmL2EGB8GazNrv
3QOsoiQW9hjajyKa9K1qzdajETW9WtQYwxjyfpvIqnd7NVI36QATFU0/riQZzr1lbIJSpuAvAwAo
l0mGIav73uC58ZjmGfOqRuaXWWGVu6TKBseXtDqSKaWXZIzGPVIN9rYN83Bfm2W4kpP73e0rExhs
WHFLWsucXJR0bOB5IR+H2kp3DP6pY8d5fh2P/L6ZTGvz+e3/RsCB9sbcMLiXKLYus2Lo22Wd1lQ9
VhHA/wU647exys1Lg45il8Yjue5t8fPzNc+8FByLIR6DRQOAAk3MHz94n/bVxKxePdZmKDZjpJ+r
IVErlus8KAP8B7YEOHZ803ngwMdVGokwP2n66Ck3kKHNp7LbNAkdD30vxL0vq3pvUXs4BlkJo1bV
0S60iHEsIru5zjAXe9MhYbESCf1GymBHOczk3MYOg7PwiVNTawx2reFftFqjXW3sLuOunzwr8dN9
w0dzF1I6bvyojJAUVP2x7q1+h1ThuPLZf7cTbsESzOMg4MAt/eY8t9IsyPPoSeoZz5yGzR4t7d0N
Alj/u+Sk20SD1LscacU9D7PkqDtgkEsdNrvPheHct0EOGs3lSJRhLwjXP34mTBsxyeCX0RM34jL3
xiaxHkorAMS3TsMB88jh9TUoZwXhU6PanK64HGcdDwrjIGaAM7w+oJwRQH5cnw1gB+nsrnvyk3Jy
84LQTZ8Du6QYKnxwUft9b/jdE1K0KH0nE7ogfbsEglWrp9hnw2U7dPV3LuziJmEkOLWjieJ4k1bH
eoJBBKQ5u41qVXtahIbTCl863ThU+zIlaCHKuLWLbYwK0Ilpe3Fadd5gJWLFiJ2rFEAGoFHgsKMk
h4zzxyNaeRqOuWVmT2XuD15RpWSnYiK8vLS7XT2QYeVOz983omt4qxiDIRGJv8neO4XOq3SqC4C0
n3jWRcj+TfWOGiFbMVPnMRkafZBXsPG+5/BSLh6TKFOdTjbNn0YxKico+ZFkNhol8mnY0HikXjkN
LWrH2rjJeB/syqj+2UfEfImTNDqoJku3WtXRI+HUX9nbrME+enUI09EQByWOEOjM1cqz1GgyopMn
EgXU00GeeHmV0zuzQHfbv/p+UG2FswxnAauh/e7jx61oWwwkJ/ppGrW+7au8+NGOcQkYXtHvwlpF
dxZp2m2EAQlrGna+4OUp8XIxtgCN1TCbC9+1B/KhnkidPmGwEjkFHAqCSrTemo0YQZXZ5z9iH3gG
uI/5zwZDpjypDAx4qYHT+fwOzgV8jtjQfwi8BcXkkVkg3wlc2fMQNCNcPxmWkbhW52eOQKul1Hbh
1Gaxhso6T8hAAXKBpN+MMgT8bxEmcpKlsSaZforoNDw1fIrRYGk2Fw2tMSVQye6utHo89KwCVWRV
o3UHCfsOI4kOckhBdOFjPIAdIkLWYWYco2KAYxP31OFpFFyhCNaioCL4jmdq9GI01zv22A4XVBTV
XVFipMbnt3fuAkCJ4+Yw4nzOiC+j+SBPTR+NhOFTPfTpQx1LdFaxQHldWdm7jtSVN/FYrTlc8x19
FB5kDjjmZuAa8d8lOibLlYpCP42fYCuTWz+15DH3OxRA+HclflSmrjaZEY8X8ZR117GWa61u50oK
PWRIFCrYP6j9t2jpnczUDTF7O87SJ5jHxmNjUaORpuhW7vZcEWAVgNogm6gJwdR8lMwxM+UkSpk8
MbMGYiUcuoskLuSOMLE2lue3S8FxNe0Z+YyK2celqlDIoW/T9CnN8+y/2DuzJbeRpEu/ym9zH23Y
l1uQIJkrU1ImU9INTFWSsO87nn4+ZPVMJ0FOYvTP7fRWZVZtCgZicY/j5xx3atMrt2qkvkQ6MqqP
N8yV1Mrgfa5pusz1OzP6z4eyQwRx+hinr73vmzsZfGAn2rI+mL3aO1YsjH1bt1+FiWhrbMbmqY0H
itttH7iVoYWundn97uOfdLmaBoRvLgHoR+RWSwVyGA+i0qKUX+TV9j4Fx9tMtlh7rF+eFLTrJhQn
A90hMXXxiU3Zk8dC7tNX9BrhfWd2Brq0IdvVeZAebK3VtziN9n96uVn4m5gwrcHPNUDOxaAYx6rJ
FFjjqzDVX61eBbvWmjS3iCbVjas2WQldl88xxsMukcSZiisMgDlhe3cwJMm3GinOp9c2TUJ3MOzO
BVYFB/fL7NaffNkREwS/QB3a+6ylgtn2WrryJrxYThxluM05mQaQxcVvUObc1PI05bU3USBkZgeJ
KYvWtCHzTM6uoJmeNM8T32G6jr+1rng3U/CgMpOEWrx2ClezqGX9XhrGfpt7WusKs6Wrj157ByUc
vny8W8/jFZkmpSe+rQQXAjBZWn7iWNb6qrXs+sXXjXu5jT7V/axLCeRTmKW/Px5rEaz+GQzLNQyi
TRYVTsf5eo7a2KRy4bcvKSZENCdv9AKqRxXv0RCYmya3x31iNQYUZi4Ku5K1o5/WmRubQr/JG8Xb
aVOV7aXIMxwM7caNHHT1Pk6bCtEWkkxNyuR7sjuPrHfMtjykor2Vjda+1Gt9U9b1sBI5Fh4cTMjC
o441k8BI4Jgtm+2EHEAxeVN7GguR3qYixsuRzfLgJWVK24tQce0RKpwqSkB2H9wECkyNJw1FEk1P
zFNjKqEraVrhZlbUQWAlosZpFp8kM8n2bdlXj+xt6zYZdMtt6j7+IshmXatE+zlpKLIjGkffUdX4
PUT2sC8zT31VIhPNgwQh2YKbDwF/oE24nJnxrYYb1Z3lUwafAl12w0QqIHr2NFWWQRo/XuvzY/PP
l4HdMu+vOSVeiuCTppfH0jLbU19HtO0wGtUpeob6eJRF4j0PQ8rHzuVxLVHauRBqekFqN5onncbO
Upj/iOnYkGnbtsu7r9MY0999CvVdWQn94IVWMu+McC+GJHQUHiP3dVqlu6o1IHSrZrHy6y6/gQZw
TFbB7sWSanY/fH99WZ6oxtTo+XE2fa41mQ7ulMDstRB4cYT5BrONIgQegiCVp/Nhsiio5bDVpZPV
+6jsuMzgyLcVKistOVLBZq6yF1iuqjbFhu9SfpcUhIiTGNH46RL+7JggbrzCkrET0eNHCg/9ypc4
hxHnZQJLm/EGHY84mcz4/CdqQdhJoSXkUxzp+pZnGmzVsEeuIOsdvJeMftqlHuxb4f+0ao7Jx7vk
PB35Z3RSK0pl1MPnatT56IWXByI3fOWUWEN025rQc0If1DLFFGxlMS7XYi7iA9txq0p0x1hACF5T
TFWRZOqJl0W601rZ25LUZhu1UPyHlBx95cPOrIJ3geNtbrynSelwWbNBcxYDqtSBB+K+Cmjvad/G
VFNvpEotjvbMztGBFLbRiGEPlX71RohJ2yhV6u2mNo6f4rga/ihB+PevgcxiyFhGmETM8y8dSLEI
+TjqKeyLcQskriMP1XRHjRttm7VmtjLelZVlxwOIm1QZeTrMJ/Bd2FRwNfXj0lRPXPDeHVkieygf
5EfNlNK1L30eov+Z21yUk97kDoDR52PpXmulXcsebuvcPE6gxNuuF5+M3jfcSetNeE+F9CqZkblT
k0Q+lHalbHiyjqA21bMC13Ab/UUjw9zqXKHLKRo9eS0gXf2NnDFZhg6qwkY5/41GkgbF5Gnyqe8U
7bOmZsNDX+eJOxatv7Oo/u7SKDe3eTdFTx+fsflL/yeB+ffXgdZnojDQqewsVkLwfvK1zJa56xRl
18dKv6usqfqjZOxtFNAM+GxwnPiLNe+Hd+utm9Bcp1BoJ6sJZCeyQFPrIFmVS1zOhe070zeoLOPj
sjhT5hBEduAneIophEktz54rrVsDha9sXY3s3QKUAQoDEjufiiyqXLb6UT/JRmDc+JLwD1qbZ3dG
hEncH68NHi7QbgyZi8lcNh0eY5hC6sRQTRZ48CopXmZq2q5E/Ct7DwB39kaVZcqXy7IFD7HAaKtB
O4UkOvvJN819mkf6p37s47sxLwYEyNSu1cqW1o7m272y2H2GoeGFBKWOZHb5Coxyo4k6hAAnuR1s
RBqeGD03Shv/R5Kw652AoIJ6Sy6iuzDsopeqEdZnYKzy1khD62/y4vKhSAz7VcYQIdtMnez9EFkt
PvmqXhybIrFqjN7MXaNJVNmj0gy9TZZE01+o8SKkZ7oU/5jIOWXXgCNpbZTYACWgflvc25Pi79Sy
iwgCvRzTnKuwqh84EoNHilC37rLO0l3MrJCrWjqP07H1imDbTMVQOXbV6H97oWf+ZZcdjU3qScUg
yNebUb0PgpCeYRm45jbR2yJ3ZbM2yrsqAU/fhFYl/dDUzvwptKbQ3WEa+kMYpaLZxHJeJls/iOsv
o9aEX1StLTSqern35Kn1Q5DHebJp1DGTbqpGM/+eTWjRjBR175Iw9uE+mnzw40iu4wJzgjy6s/W4
tx3PDrFoMTK5uY9LDz1FCXJebQYpM7+NPdsSj2zF2gXIn6ADjSq5spd09eTWyYBFXZmryWNJJraf
jdFNSPPa1NAkWa9em9gCkSqpiQe7vuwJp/rgZT+mFL5QQ63Mv8l6he/nqaP6sxsakC/SOi7fOjMe
S+p5ITqTNqs2bdrjx5LbUTTzhHOEKfoUSOFBkVrvS8fnR5QUZ93J74Tx226xIgjVKD/O7xT05kT0
m87Pqp+qN9P71bTIY5wLOkVyasNrX5QkGrItj5PmpSinPt43ctN+tQZLP0TKoMu4L1bmzzhIpnt1
qDHFLQqzITfLo46GbU0Wk7aHY4CxYZmUKML0MtkUGh5XWjcVFKhxVXuq0mZvjoOmHMaoRkyjtZ6a
Qnyuxq9dKRRzI9Gr6Dbx1XzAvkaH2q5E/tA5ieKV3xT2I49lucFsOpX1cmOKqqLNGtyY330+gK7J
uEc2jiRN6quFZSt2L9NkoxYLtfvGlyTa842RGW81Y7COSlN4G0k2g69ymqqNQ5MBY+c3WdRuwLJr
XmzTlP/++CY7Rz3e7n8iPeQASmnSXEU4vzTF1IkOTBNiHbHlZchHCG92OQjPGdj8qIs8320zLdx9
POyyzd+cv1J7B9inXAZPd/k8T8y6GAJP907YPekPZeiVr3Ym0O51evW7rHQPXkgbuT5VvW3Rt+W2
SzTv4KeK9snSwwwPGRwAxpK3H0fSuo1zNVyJjMsvQ2GRW9ykjKkZRN/lW6OtPEXNs7g5xXoXPsZ+
nbhWF5kbbaqReMWz32GlrKHP1wbVCchgCKCKYH3ny4GHO7SsNu3Ids1oEykmvQ59ZXIlmrLZO7PL
fn68Dsvsep4kGCEFy3kR9CX5qCuUdhxE2Z28qdxXFi/7IcLMoM3l6gA5aCWgKee4MPzyOdMglFEM
BAQFZjyfXqllxqh2enfqp67facbUbBP4rccgD7tDRGTY1IiTXdUOK2xrIu8Q8MbDJ01VNlERlduG
OvbGDBLb5Yeje6TuuBFw4t0gjOoH2zPH7dSO40o0vLIoMBjm7OWtwrbkMGhJXduBHvanWBkNnHw0
60kOFJnDnskHpWw9N+jVNbbflZVR50wGDJaaMtTo808F/NInTZn1J7usysNoCXHo4Pw58FD7bdR0
6Urif2W8mVVoEXzgw5jSInvq4qSp1aAeTr5vfA4jpaQg6uubuLBvfW2sVkabf/379IKNgL2bBQo1
v+LhJyxmh497D0w1nOpKIB0OAtQEdrX2wrgyJ+YDmET2Dgq41AV3Khby8VAOp6wp+02nj+lt0xuf
CQfNHU/0tcN7dTiTtcKnU4bottjdpGuS6YfKcJqiKsX+CAMoHVr0zSiKnwBP+cppuvINAckg15Cl
gf4t+Yz50PW9N2XjCe+lYAdpOd/lpi+//PENQXQw7dkNRJ6r6ecrhf+H5WWpPp6kRv+hJ+2TrXS/
/HH4ZQ5d5n481ls1arEtIPuqXEeUmOlJsXiN+IFlDgUEklNqju1WiSO6t5licruo1vajWQSHnozL
EVYX3nRdiI1opg5bM8j8TZ2E6qaQ9GCbkSN8/LuWLwsAN+QxPFAB69mrb9fau0eSHSaiwoC1PQm/
63aFFalbbGisg5QT8j8e6gJ+mMfCcWQmZyLMgV1//r0p0Olh6FntqSUFdyBvi+cy8KL7vjAKV61z
eAvqACfUxvlEsuXxdtDqYu9NRXLTkInv/zs/h3sByJ6iEAXR85+T4Iks5VrQgQeI8mZSCL2wNWbd
jDY44wT2VHe5Chkf7p7iDRjitlO5beWsPoRt1q/wp5TLPc/X0XXMuLmhSB4WX6fo8tQ3GwE8DOP6
TuqQXOgDqawNJ2FrKJiSakEKoD0mllOkYfc4hJ69Ly08NbyxR4yPntScmnRvU87dWCJWjvWUWK5e
6OKxrbPkdkoUJPoo1jZQAQccsFE4N0ner7CF5h96vtPV+WIHUpjng3zi/Lu2dtp1AlroSUkmZF25
rT7GGk+sIGgkxwpsb5NQR7jTIu308YounMLnGKxC+eXbobaDlfMGAL/bzFKnVkTovDtxdWAJLsbp
GZoq6fFg4vSDBmxbV4jbe70c9zXtF/Zjan8LI0/51E5F8ZrrkekKUsKN5kshJku6cOxY1t2qp/Bt
qUKgTrDZubpWb9sq0HZG2XlIr7Bmnuwgf7GS1sLKQ1UoP4WVIwdVeycXKum/GUxuYWj9hs46yZNQ
lHpf0vliJa+73EIa7CyF6j6FMFVdMkvioIFA24fjSbdGjArUvOfhGeor63t5ZczddABIZ+kCOdaC
vzJWudSnoTGdfD1vN6LqTAcmUnZTNr1YuTKuTAgdPvQI6nlzCr8gLCBD5cXcSNKphdmJeXGHd4KV
rsnhr00IA0dlpm9zPetz8Hu3bXxKtLzEY/kE+wU/HMRQzlTYT1Yqt+7HO/QyjMKYho9rGiwUZbTF
GY9Vs6L+UYK+d/JBiuVyY8jpp2LUb/HjWLP4vzyHFLpl2GFwMgH4Lq52kF258mr1FBux6Qh/lDa0
EqoeJBl8z2si6TDmUv6aSNMaxnJlmnDzYFXDlaTMvvygk6ha3vCBerJ733yufe2HHEjSTxHaOPKa
Zr9yk19ZP5ISqMeUXAHu3zo0v1u/WsuspvBH9SSlkrylsYG5Dy2cwxVhtC8fLyA74uJ200i7kN5p
7ApQssUSysbgV2PkmafA8u/qssgsN6wa/77JAatQiGjm8xA1dbzRYmF9kbVAgkhlNKW1mXoju7UV
D5Z5PpKEto1G0ssbSFfBByyc1+whzwLe9VL0DbjWf6lMJBuHWpMreatqvF83kV3gVtymeGWVldVh
TZENmOXRqgvL9NDI+sjVBGkFQRQxvmNVrXZr9rH5GS4ksUspbKem0nhqmhDO4ujnoL2kqpDUxaGo
zfyz6aVNi1wh0BGvlN3nok8w+fB7PryjgEvVW2MKlK9GLqsDrKBR/hpo5edeH+LK0ZUmSmAPieRb
pMVRu7cQHzSOTyhNMLEcYdUXIb/NH2pxM6vLMfROmnBL5x+ew63UfNIjyPlgLmOnHDRC2HNLov6T
mrR46od0wjHLLLyXcYxtm/e71CEFh711K5U56VQQdFhzQvg3MdetYOlX0P3tTQCmJRNykkZzytzG
jnoI9RYoJQZy3cRGP3waSwlgTp/CYsZw/PiuTWaD9ziPv8ntKP7idgCAQxhWcJ8mxkGOJ+59pTD6
2tHzOBgcW4nS77CFwGJm3FPf5OMkvmXwQZ+rUsPBzDBCJXMSIif8oGqqX4Bve7jwEKm+SNLg3zXC
T/bV6Ddfasmavsum6Kt9HWRywUfSKkA3rZ+MvQXvM8Jtc2wG16i7QHvJprD0jp7tdx7GSmFwhHUR
/pmSZ46s7HobYoUN94l6wSJXksGeCzQ10ykL601jGsWBNlbWrglUsRs5Zw6FKxxkpGjlaF8GAB30
fqbYomuiWfTi3VGGep4MgbBPOA9Uh1GKDXLEVbXE5X01q2ABXueKKDy3xZkutMkTXd6IE+lZc4sh
Qb1X+lxgezP3UdC1tUz48sJiPPJfhJ/zA27Z0aTPvcAMrU6cCgsSs5fjddPV6mON7HC3dl9dXFcM
RbkLCZQ9h4J56u/uRtlDLjpUpjiFtRncBbY8uTKI5lYyG0o7pSq2fmT7nyO6CB4brcl++4Wfbm29
V7eRUYg1odo59XLeR/PPoYsL5Dnqq8vKD5W+ljRBEadqMsZtE5ThU1154y0CAdMpVa/ccfQDZ9J8
/bbCt2Fjsbs3zRSuYQLXNhYOxkRhXpnUbRZJjJyJOPQV33+ly3K8bbUJoBLrA+fjz39loYnBPHqg
AiGLWArDQKmrsDcb46QEAYofNQncelSUvVHg3vXxUFcmhL8BrRExRYEXuHwye7oxitxr7VOUtNqN
4mfxtqCn28qEFiyrtwU0ZhjFgD9HdXOWtL/fTzi7x1YXo/HRFFr2SS2+EEOa1juu4NFVbAoXRhYo
7uT3slPnk45PxChWyocLEcDbj4BLo1OnItulLra4jaKyimPVr4JXL+gg9tdm5t3zysGDIQ213Ie8
MIdJhRY8VEXa4mVCWovVnimsF8UW6EU+/vTzJXT+4JlVL2hQ0O3TGHKZduPWIflekCNzNHH22aC4
8sudMhX63DXFC+nMkLSNdFuXvu3/8dAU6YjlFlAiL5+lWN5XrGHIuDdPQsa5LqRmtYG3bm/qOP0W
1+qvIdeE+/FsZ1TkfLb4D9izawBsYkLB4nkXiVYyplmvXg6j+iuBGDzLHOryFGiJgMHgYa9CCYG+
gxtDD5V4k2dQxf74YYCgGSYjPFjojNAnz7ehkbd2GELyOkUSrtdaE9U0CEOK8PFUr4A258MsEKLJ
gHgSpQxT2gWVKvrwOiZXx51ZKvKTKdLkGA9W9ZImsGIVDGe2vFhMJ4nD4LGoDKSA7VgexzKyVp5g
CybrfAK4SQmNFJ0V4tVyEdrak6c2lDDTVIx8x/8tedBwyoGLFxT3iTHZbow+aRuGabXJ/DYB0J2G
70IpB9TJUbSV/d5feXxe+1jA3vM9B+cTn6LFxqhK25v8bpj1Lmq/j9GnuN6c5wpcIuhg1lFyyWgi
2Fj9L/jE9rHQemNLnsidP+DFo1l14jS21f/xxcj77a0KRMy1ubzOt0ru+YpBhYkyUKf2DnBpui3Q
5a2cijd8f3EseDnOyQoPA0gmi4ASpOgdh7BAVCDS6FmUk/ithEoxumEpJxKMeXyiAkrJW79Vpwyv
3azdq1JEC6ciUCPbUbTafrIp934SsEXMbV2ENE6JBglvLm8wV9Cmaz8X6wE+DGIX0Gp9cY/LgWca
WWxFr+oYW4/TRHlOjLH/yO2Ot8IEQUY1Rf2ZvqzhrT6SMARjl95qEva8saHVu7yUir1koGrW2yrC
LTOkl+AAUWHloF/bVWDO+IBQTcOlcemMPZpAXYEyWKdixJlYJCmtoRKlxD++Fn/5g9f9DIZK+5b7
SYNzd0Purtd0JwCWqmb3DOS7eg6OA160Rly/zBq5cCFSUbYC7jIvFFhT1AoNoxSklzG9I9PpG0Qa
3Fs1QSOl3A5W9vEFIRa+jEwi94bW4gi6TCZCoZaB3U7eqZCs9CZWsCoutLrfoKww3LLFxzjKacVQ
BeO0r3093beJ5x/hDvTomA1rr5oYrA4yLl1Sh2ywzoLgNgWR+Fy2OM0mZDEvXWk1ONb2EqwIiT/Z
tyLXNlv6QPppcvr4cr1MWCiXqRYML6jvVGgXd2vRBbmEqUr8GkOgOPRmYN3Kef7j40HmbXx+Kmey
F/mmCRMdeulim2uaJw+il+LXYKD/X+Cn+hbss91WsjWupdqXgRECEKURtgIXAUTc84tGicJsFL4X
vxZyYDhlKylbEWXVfZXmjStxPg6CvOo+L6pqK9RBujW9oQNWbOkzyRXm+lNqHNFeyq6VGvXW9CPf
rVUbC2FKZF98aVpV1l/ZwWD+UNTowIaTwNLqBPg28Ytsil5JHQ1Iz16YfE2xeFMcu+/6eKaclEf4
FcWr3hKOHcmOk5uuqgdIMtrYIvfRil0x5MF9743es96bHl2F9Cj9zF0ygILqU3zqAs/+1KdF/CAG
7iJnGgEu3Ewpgs8oLSQE/XGJZZXSqt59ZHtlSlu0Biccv67DH2CcaQABM2SbNADvMt/Y2NppOGxM
/ohbK87Shid3l36pNKtMHBnj2mpjNANtA+xaQUjFAZYFrIeuOWZy0n6TSp/+U2GCXdfKXXXtc5KG
EQMgjs7J+PkGqDHiSgiN0aueyQGNdNNqW4BM/dXHeeAydrQSc66NBzseoyjQl5lafj6emI3aZE1E
SIEMY6uWeLVa+CVtNK2yXWUchpXH+JXkn7LmXAREZsENtGSw54Mwp0KOGvw8agXwZrTs16A1x+eu
74LSNSn6PyDzRwmcJomA9iOFOPp0WeKtOQMuTETnBMgG4MbqhNI+VQZ7cbD5EzHWLkX3CrhS3WSa
pD3nVm/vir64NZAT3ZKD6E/oByQnt/y/ywD+Nh01ip3UVtXNJOu+K40cNXuQe/LmvN4DjdL2sJ++
8/JZ6xF0cQ1BciREwEjgfSbryz4iFuTyIYkanBFSMkj6fuXx5PTpv7Pi/+++9j9mff//2X3NrZsf
P/P6v3a/fv6q3v7u56//egj/rvLsF5fEe2O2+Q/6x5hNNtR/gRyiyiArnFn3LNq/3dlU81+EJsjx
s7ECfUnI5f7tziZL/5qfvZSZQLb5m7nGWeftbNwm808M4hgyTlBhLibjT7zZFm9KzhepKrsWog5q
Yf7c87M9U8lSu8jiB9wrNrLVuH4snE4CQkwVx7ef332up38C4nvTtUUs/mc0jJFm3zkCgjTfNO9Q
oikcZTFGXfyQi+5QtSrqmBXk52IEajhkL4ht0WvyWF7cVUNXlrDqUu1B9SRlE6Q9/VbCZK2FzcVX
I/RS65hJzVyLuEOczyO1TNHpVtI8FHpCG9RW19yyStt93xaBW07gt1Ypa2u59Jzav0sygKaAWxgQ
7HAuey6ZTU2YhUWOLOqhJlW6l73sd2GOyTbGnAdT834k26CBOlrfaDtOBYQT2gMPm6wzVntHzfO7
+CWoR1TgNapl9uIr03K8F5R/q4cmC61dPtHf1VMr+auITf/g9Y3v2omi7bRQ9bboDE0nBzpx666m
I6zUyTfDEMfumKjxnanPiv+QtITmdgXWId3XPNNom5z3eAKUrbWXU8hjTmho3Z1BnemzR7OkgBp1
3tCZa5A/JQTzlU20vPX/+dIkdLP8loOxpPRNrbCh8Sv1g5U3W9XDXYV0GRzTb/xdhLsVPYqHeg+7
rncRIUNw7GZoHPbVVsa/yzWV8Rlmfv4VTH588rDZ2GKqSxEBs9ibpLeMlYC5CND8XJ4tPD3Z9rNF
ydJMNc1GXCAIDQ84Whj73qSn0UBcA8LubexHqTN+fIwvx0OYx9uTq4k4TXX2fPtPZWqmk1DDBxF9
L+n3ITch5Y8txfCVgZbPR2Z2PtLioPXSaA6DwUjaLVxpyQ02xoY+8TvbJaN16EAWOdVtvi02P/98
hlT5qL7Nrht4YJzPsJCE4Q+THj6Ezc6cgvswo9hjjXejtkbjeitpnJ8l7F4o8c0+x9xZS9xAaYK4
ikclfGh2xj78HD3bx+zeuGXPy1+j+9SR9tn9cFT25q7YoYj8ZT/Ynx6Lx/xGOdLGRms3+u++c7xj
uP34EyyeGW+f/v3vWpzxGKZhWCJseFD7uxFj1yIzXFE19DmddlFoOgGUctpAfTzoxfWNXQDqNIyw
uVsw+V4U4rVJlIrXhsMDvL3fWjzudXRSK5vqYve+jcEzBFYb50adr9l3QUhu60LK1GR4wAPfkem0
pdOgvdOehvjXx5NZ4sfgofNs/jMSQfz9SFEUQLyuGEl1pi2dtQ/R9m99U23q49qT4GKxGIksFbkh
0Rx5+wIT8xHSJ4bHSBFFJNXroaSjRB1/dNNrSOOLZG7KY66AgxdB4G1MBE4zOoqsfpE6aMmkeh26
jQc7AWeCd4yeyzWDB8v+Uid0AyxXbuW18ZbJg2hUu5MZD2NwGtvmD92U7Xz5t9F4Nz5tNZR4ZcBr
mxGXPY03CCkXfzlfPknpzKE08uFB7oPhpme1N2ZiTSvb8WLpbOq1bMWZ8QjaYi8uUz/J26TX6/LR
7Epqy4gOaJ5mc9shmsdHHKedPLjBRGflEXnxNd+GJft7YxFLS9n8hB5QG6KyfBR2+EkS8a7xws1k
1m6p5N/xF3R8mup+fB6uzBT6LzZac10HZt7iOJSmkPHrYqYlmhQgpBtqeLtaxyBPqjaekn5q9ey2
tm8+HvXiuPMUhnSDBgxCIEDkIoSkYWU3MP/Gx1Dztqi9Xa/am3QTiYrs749HWjLyOX+z0AejBZlA
y78XS2nlSaUF6qQ+aA/iqN32j/EtcIfy7GVwtDbyHkW1q5lOS+87fWU55z/6fRT5Z+h5UFmzkV7O
3/7dpTbk6qjYta7SHMjYGOSCOljvyAuwTjUICtJ/Z7gZzsE+mbLQMhW1uz5UB1+oD74lbaL+CR+i
fdKPdxShYqXkpfS/H1n/F6+Gt7m9G2yxgkaID19YvA12Z4nvsvf5T//8WVQ3/4tDDq1nsWyKWTRq
KGHwW/Ze67b5ZGC8iBj541Hm6/B8hSiLk7TzXzywLwR8M7kmVNLcf8ywldplZf09T+LkEI2huvt4
pOW9hdyCUUjCeUByr5iLIJpDCUinYAofER2FDwG0pW0XqGuo3vJccetDMFaxE1FmqcVb6vZux/ny
OBMXx+wYCBUrvMBSn6eukP8KAzrcl1Ly/eNJLe8rhuOpi4yT9BbB6zIj06ouCibcLo8g4dBZgmOf
qg7QynaslS99IdNia+U4X5kgT9W35QL3IkM7P1JFGUxlVHb1UVUTehfK/Y3uTxLtUc27sjNX9uDF
7mB65JmUdVXMoADZzger85wODV5VHxuuY03tRyfSMKO29buPP+PF3iDYwOnSYQfyH0L3+TheXMDU
VOv62Cb5XdjepZK9/38bYXGaMKiLYvru1MfShIsmHa0sXrl8rnyrWfTANlbAuPha53Mo8s5UOr+p
jybJm5BulfpGhGs+CcvSJxGfL/WfUZYuDqlcT54dM4r2UhxNyZle43wjasf+FOKQ5iS/aJeUr9Wb
L67xxaCL3BT7qzEHxq+P0HqR4QnZ9SiJQXlbixdXjhNnF8cliKj8zzIq1rYoa2vebzntbI0hf9I8
0dPkLXB6nKVEI5dO3/38eGcs4//8RamH2VzXZB3KWwnu3Y0R+HKC+9BUHa1xo9B55FGNDjUWHD4t
Czf1alPKa8PBlcCFA5oKLI5FumFMHvw9Xa9YQP1QPPmTY+/Uu+kufvD30z6+UW/t2+m7+NnDc/+V
v34812vn7P3gi8tDq1I0GB2DS2g+1fwJi9btxyNcW0GIcjAyZrdi+wKD8vK+61JGIJ5sAx1HGoxZ
VV8PuTmmR2/MvudZuHIJXzkU+nxFoRvAYwYIbLE/AfUspVNFfxxkeZtM3RPsK7r21VuZrmWd0gMf
arsq/j5IsWvkttP3OgKTm49nfnn+dSB5kBnMjzCbWuq6EJJ0I/3ap6MsZxuTPijNcKPbK5v12lSJ
OGgIYY9hf3mRrVbWEPLpx6OsOPR0tOWNpjrK39bX4bF3yr+6U/WSrZUbLkMOM3s35mLX1HKMW07v
MzPkOBXGCCk62qzj+D99/Aln/Pg8G5nthKEQEbd5wcFYOL9DyykE1Szk6Zhy0dCgq3RSa6v8NL93
dN9Kt/W9+jKt+aJdnonzMed1fXf+PZxQ/FgaJ5p9QJ8eXotmzRn67Z17lmQtprUIb6pMET+BoXJU
d/VGvSsfBkcAFfFevBM3YhveDE64H3snzJ3wptqnv4O9/WxlK0dzbaKLEFjXhc8jYZiOdhDeKsMB
HuvK0/Qtwb6Y6AyRzMw05BGLgzgpZtwi2J6O462EQHyfn4KfXXUT5HCxnX6ffLG+PMqu+CT97bWO
+CQ+RY/VKX4ut7ZLO8m7diWtuIA6qDsBqNBcAedHeELLOsLk4Y5V6ql0jE+gDjLeMu7s3PNFFY75
be1Jd/Vsvh9tscxxgek2biqM9rv7qas3erm3a3iAjuYTwxx4GOMhD3feykNk6exETnA+y8XCqoGl
tWrPuOnv8LO+C3baNr4xnsy74Et4H9xNpSO9DitH9fKen8e0EXOQ+iIwX2Q70MyD0ReMKf3WzPu4
O6Q3ifqFYK2uDHQBts6zgzQOuZNdNYs5zs9nW+o5UcsYj8PXZhf+MJ+nv+27/HPsO+Gd9DJWW7QO
OKQZ0OO/rpmqXzsys5qLsg0wCJaw52PrwrPtcPTG46QYziA2yrSWNV6A+v9M7z9DLBbP1JLChLs2
HqVbfYuR8G78Xdxn98q+vs1uohttHx9KzVUfs+gmpD3lStK6NsFFgj/2QaqkVTBBm0+EUwxiV7bJ
mmPf1UFw1Z3TVlCPZbcEK8G+NKN5wVFoHAc6PdflSl5zLfbOLtT/a4TFNESKo0ORcO/U1WkK47tk
NA9lKh0+Dk9X4iBIEaY8ZDegjEsf8DBsMS6Zr/HWfrTHXdu/VpmLQuHjUeYFX9yhM5OZMMhzCOL6
Yr9PVhnl0ehNj76vPY7+ro1e8O/+NE73ttDcj8e6TEbnbAkKF/VCRA7Ld5c1RaMc2Zn+qEQ2DrzB
C42vpPDO9jyKlLTGbrLt1K1BDlfuSYhCkBhmp2WVctZitcoxbqqobFs8TORDMU03I+0oPEv8bsXN
aDZu2hhukmW7rvqrU6wtZja8dNZcQS8XkzIaHF4aREBLvVBLGoEK2zCWhkc0ueOdMpo7sP9yE5b1
c22JtbLFZWYzdyqgkDL3K5hLYovIWOAhI/pB8Y8eT1Fn+J+kfVlznMqW9V/p6HduMA8R/fUDUIOG
GiRLtqwXwoMOkCRDkkBC/vpvIZ++VmVVF+17H07YDh9rk/Me1l6rs1c1yFg6Wt34NNlkyFdNCQHb
XHbjp49D20NpYwktfXZIUNEBQBO4RzyHc33/9DJLBoKSaGoH+5z5OIN2g8qJw9K1XaT5QlH4oilA
ZXzA5IHYUxmbrIqNIoezvk8c6awoBU+mzhM/JDUv/nQLI9J+7/aEWBzCRrXGQMdOz/tUnw5CQrMc
laAxe8vHZ5Af3+vlAM3JQ9YtlBjOTs1sco7zZyAQKmTKlW0zy2wBJpgOnIF2x6m2Y2DEuW0dkUGJ
JrO7mbjcSLGk6jMfi5OLYc76z02Nc2YLXfvK+kGvyaNjINrDYDIzmrRhuAtoIldjlpkhIfoeHBrG
zeBO9fr6LXFh88Iy0g7oNZg1qlSABCpewEJSxmG52NS5t3UgYaYZCMtTJ/uOws4qJfp6SGNsvM2Q
+EboAu98/SMujB5ziucjwL4B44NyLVLejlPmsfZQSE0HS09pFyvKgwaYzoD/hBAmFCu7xjgORruU
lVC0TLGHoTMEDCJATACjzFHm6clxhkzvC9q3h9bR8iwMXI1uaq8IDo5XVzsDANI7L8gkRJ2mMmqA
CA5FJ9G0GBjtCj2SkAsk0xc9h5qObCGHAmUCG9KUrlznNUkjiU69m6J1x9BrSra5Pm1nb+/86fMV
B9Zzc06Ln346aCRk1tKkPeQi6FcAXeXxqLnBwolQsXHvM4TEHcJeFBlgRZkhmzVyrAJkiAgJ4CZ1
RrNynf6lKIhxN/iQiLelfEgr2kaCWP6K+C37wxrtvEZgHgaWFngm/KK4ajKvQHCa6PzgDk1/I1ta
rUfh04XpPD/6SIjOhwA95nOiUh1nANiCD+6vA+euvUKrYvlNJFUQudMkPhW06EFi0+dbf6BiXzOb
Pl5fzUuHAOcQZC64duaiwOlqtrZgXQ947EEQ2964FUOfWj1YmwbFOKMRZO0OAJNqtjZF1w3PP1i5
e3Cdz+0mMI3VVraRryUgdSqEuy86VHD6wGIbk4s+SrDvI43o1rYtgh9/aBNNFKBAAUAVD6aL83c6
2BJVLSPzUgun7rum7XKRROiSjA36WaRLdN1nD5ZiSxnfKKpS65vEPARQxS18+y6Q/K72lor8Z9P4
bmauNIIvCXTmyiatZeobPRRHDrYTum8pso1TaOz6L9cn7vJgfltRdgm4v7tOJ/CaBjZu69qL8uE2
S+VCcH22FzGWADci8CHgT0EK9XR5EBsViS7BsyHatSu3k3U7tjj5K6M+dkvaJGfOGpKWAMoj5ETn
j43X79SW1k1Up96IEb2gA8KhK7AZWTfXZ+3saM82wF6OgiykhgGLPLVhgJiPd5i4Q2YHU5jw4rmA
hrYPTIm0eZQYNbjrJvOmatP4uuHz5/XUsgovQXKoN2TAdMRHaIjp63wLPymCwGxb5o+17oH6gcem
q606wHN7PUZDygI79zx/J8d7/gLgpIGsmVlbVY8Gr7tfpGNjHAKPrj0tXWXBlwnd9H350KXWwkt+
7v/P1uZbemZJQXeuspotnFPozDDjQEcjFp67aQhd8cyMRUc+2+NLQs2XrP7koENcaEUoezAt1XTB
qbm0peDAgVkDZSfjXWf4Y9qvKo26ICD7OkAyOub81Srz0OM/db7E4nFpXwGnAQ8KFxa6NhW3TRaB
T9q2NQ7WJwIVyvaV5Xf1T5o8MvsAiM/1vXRpVIDLGohn8ArPKNyTZGauGxMvCsM6gCrz0ZP6HVgc
d11bvrSFt3BeLtwyYHr7bUpZxZHkYx6MpoVajfkIFpF1343QP1/iw760NeegBUBleDKYw9MRsRIk
DtBbxM0MVoUI7dovyQD+gs7uP1uF2DLIzy3M4XlKBrEpvDwd0zf3jqvxKaSBe/ChsO6gg6D0hU5G
Fw4tlAMtM5uitCzbG1yHb1QvvJVX2PVKVFCjz4Z7cA3VYaLjqUryMpZ1znYT6Ah2TcF/gGk03+QO
H75cX/Dz5B9Y1gDu0HHdv4MSlRUHn6hpJB3t8EpClN32q68s6JpV3UGYMkXze2TDFb0b0PkbZnqn
r6jXDKuJyR60NaDb6MFwF5Y9uLdqGpjr6x93vnYzISCeCfBVwWtQu7JbPA+iKSm8pcFHT0ZH7gl4
g+LBGeXKcjUooZJmdd3kOwj29CpDwm6WQESzHGDtarNBkJlQj5uBr2jK8V5Tv89+iqKjnyYByvQQ
mXjxOpZWUEdSluXXus8tN+yIViAtjPrNp5H5+d7X7IqHtYPCfjiBo+u5oER7bZhulAh7PGCDtSnI
X63ckE0osEmCME1M84FknQ5oZGbKW0E658FuTI1HLbSGfXBk0IyA2KtInnyQo+AHj6YEPavr8H2l
NUhnGkZefEX2fCJh4Wveq01M8VAYUwGeqqYX3yfuorI7lBAd15HWBnCXusNngEfK70L07RBWrEwP
o0A5Y+FEqLcKSrIAVOABnrW60TOgeEd6k3IgR1x2wNUdp+NqMkHqlHURVO6ur556p6iGlMMuNF1w
i8FQ7+tgYgOalh6CZFwYzvy5H7eIakU5MhXyPPVQwYqjA0MLkoua1wtvujpjSBAgd4c3Dm2L4BpV
U4VgbzG6yiDDgZZkn2Zgw80DAo5iqKGUBbJr16dNHRBKrUA64pRBogBsbiotAakAYWvoMBzyDJmd
SW94xH1g/q9bOXvIkF5FggXxFZoJweKiTNvguuNgaDlAGtmwarnIwqHzHjsmwE5ohdMgUY70qwhc
Un+4KxBnwTC48EHaOvfBKoGAL9yxq1mJ4NJ2w7qtQo/l4eAvDE/de+9WAAZAegPTiefz9KFBPAcQ
m1UhyaENsdkffCMPayB4rk/i+VJhLB+sKDuc5Ala9NwaYSqhYNwLki+oPSzpKqltwygPw8ocIsIS
Qig1h9w7UuiZTxAndklMiXdgtQy77g113KiQDURG7G0TCNxdMsOLNYWWNY74G7FttKWjcL5t4Pug
eozyG74L5aLTeZ1KCp0BO8mOo0ajKnBB6dvEsgBEyuyixLHXrHtAq+LCkTh7etAAAyZicGWjIwDE
juapVRvaHhNKR/kR2uROsM7HWwfUS/ZN+eVP1xNPG1IPMyp8TvAq62mXLTfMSsuP1Oi0tS5dlMYd
cyn1d5ZfQYSF8GeWsUIOdwY4ng4ndamXU/QdHtASO4Z2YRpA+YhpPcx9qQJkwni3bKR3+Dc+IWLJ
62YJWKduXHzBe+EDHp+ODJgq/1qJnEH91OgOA6DXIHgqBYi4y3rBqVyyotwxEAIEvrnWu8MYoHm7
BMAfnRZLNbdLRhx7Zv0EYyIccmVvjAL9mSNyuAcrdfFsFnrVPGsQsF5f3xrqGzDPGB5LcBGCXRi9
+4oZD06PX4O+GIfQq9boU28ho6K1Mdr58zXjjC1cYGfDgosFtjS4PGDGmKs6p3vEamziVJbBDqk7
4Gr+iznP1wc072Xl3YQBoJWxEWbeGeUkwzd3a31AUzT10jDI4cegRJR9/veMKDt9bCvsADCuH3L0
6xP2RchPzFviVbg8Vb9HoiwNxM1bcFzCAzDqV1C8hbmcwuvDUG89+Bgnc6W8WSXLXPCgW+wAXtfx
puShjYNKUKUOk271h3r0SMQo1ubxfsCwQCDWpwBZsUNpPc3CCbW4QwLjD69U1Yhy1RkNhA7IvPzN
D4xH3jAbVPKI0BfMLK2NcgXMyjEdWpLAHDN8twA4zJdChKVtPD8dHybLyoPAhuIfO0DKMtTKo+c8
Gf5f15d/yYZyFtH/XeaEwkY6AQ/sf7PKz06/kPFesjFvwQ/jyGtXenLAFiMlBN8NQLOgIrlYjl5Y
DhVwKiQnvAkwksHP0VufhcxeYo8/uyhPd68K36Mcg2iYyQ6eQbbME2hLOAgTpMjN9+urojoF7zsY
r+cs/ooeURXqqXdgzHJaHHuEFisftRpHvHqTtfKCx+QPeWJ/HckPtpTT4udl4lX1HMq0QdR798bw
7JZZfH1AF7fAByPKWWk1PafCnO8xkGFSa6v7WmT8K+EfegN+T5tyYDpRBC1/t2JmUQNmbK6ZIUxH
ffXnWxoASpQ3kIhEsdxSxuNqZhtwTcfl7zaRDSEIxMshlJmuz9qFuxnJJKCJENDOlMHKO8Z6TpKm
5exgBagYI7gGozQ07kJhoaoa+Uvh5oVFgjl45MDEISlxVoIDsR/q8QLbm30FbVVYWAXEWtbXx3SW
VMXePrGi7rfRoRTJIHaAfuIcueybY/FAplCHmPIQsh9ylz2YS4HnxaGBPGj2pFDRUDuSiy43NTPr
sV4BjZNEvLn9ENu0WkhPXzTzIf+gPNeejww5KhFwPMi3EVgvqu2L/uf1CbxwCZ3kOJQH27SNonM0
2CAJhZLyQ2s88w402CVd8Awur9SH0SjHCWrTYug4rjsBcgMT5bxQ+uOuFeZLTdPYqn1U8foNCtKP
DkRoaEBuB8/aDGa68NAujVh5o7y6QFpVzDcU6aAjasZWhw52HTLzi9rbZwHp++78MGblrTL8ojbQ
osIOPANDYFwlYffEH71t8ZzQyCpj1MHqMqrXyR8yXc7X8MdlVQWrC0OjBWiYcUMSGnc0CYfp4frG
OY/NFBOqx9pDrQR5C3YA4UHw0svQ+F6wsOjQcxYH6bp0FjbQwrqp2vGpYdRTACjEwRqduJh2Zl4A
XlqtO+1furl+r5oKvcydArdnDku5yVZ2fsuKYW0Un6/P38LhDmYH5IMbU5Z92vL3FYK2pdPfQavk
Rl8SXbnw8p9sA+V2TDRu2rWFNdJLsTGGNpRuujJ7EWrFvjXSzfUhXXxgPszbvIIfhmQ0ba4587wN
4DgfiwQY4E0j6ziwnyFjBTmFBLChpZhmaVso18og/8cocOy4Vg6ZePbHL5IvNFuoZd9fBwo1s5l+
aK7Hno4NOrlV1Xdwz7uqXheOHiIVHboAOXsBJHK7et/LL9dn87JFKP8hjsZ/6n6vUadjJZV4P5sg
Tgi5b6opqirQTTr+I7iwI9YtgY3OgOO/RvnbpvIadGkeCDdDLF3ZWiSsF5AIx741gMU8X9c1iBfM
GyOAaset9cdNrCAkm5VSwJmLyhNSS8pjRwg0IxpLc/bCs0PB+9BCpWuyY1//qWfGggN5tlMVY8o4
hzQ1/Iqm7l7vvnuQCwd9QgioVYg04D5N0HHR+rHXLWlTnl+Ziln1zOe2ZlgJzPZ/+SDfsyPXj4op
Fm08pi/BW/an53E2B7wOOmYgGATGsNM9q2u+JaAt6O6DdFOIlQfy9zo0oebbxwkHldrCBX1xUj+Y
Ux4EaTolkoIwR9t4eLLAfBmsx2/VGNZVOL5dPxznO3Ue24ynnTU+TaCSTsdWWKXlQ8XK3Y8wNoRB
Fk9d3GqrvFslXejE5s5dXTc5XyQnaSDFovKW63SCImENi2wKHszqyZAQnE+HuE0+S2iqXDd29jqc
GlNLiHpQZSzjmEuIAFCQWLpz/bCttv+eFWXFqCarpC0wpJqvUwKiTZTjauPHdSNn95gyFOVgC6CN
rdLFUPKs3JggCO6rYGu14wpKhbHL2hBCfQu4vLM34d0kiJlQAkCRSH3AfSZb1LoSZ0/9JCzpGDlF
rNHbbKlx6/Iq/bajnOecUnOQ0nf2eYpWJmvf6BuTLQQBS2OZv+HDoypqKg1eB86+q59o2cdgaA19
NE1Vzvr6Op07q8qsKU+cTHSr5qiB7aHqoD8EP7pPlR7m9+YN/d7/EFCPDP0y7Jc81aU5VN5viEiM
eova9r7iq6wVIVQWoOHxfH1sS0aU28JiRkrAFe7sbS1Y+Xm+JuUbJ+bqupX/5VL6vR+UK0LTAa2B
1oez59VqsA9aEwXf/J+IZtwvmh73+dptFq7467vD1JUrvuZAZcO9d/as3ljBHYXwCpoIwDN4fWRL
ZpSLQk6NndEUi+SkTQQCykhML9UYm8ESve7FNwT9H79O7ln9SkdrFbEmLBRoLfM0xH00N3tvwEOi
a1FW/2koeLLjAYk6PVudrul14WP2OvtH4tq3DfuOiD4SrfXn/gY0cYCghVINGAXUDFzpDZqo+YgL
qY/IEJWPI+jHwvxnMMTLBK/n79QsmgR+dLz6JvpMTgdlTwCFt6j07gMLOi/g/cWpvb4bLpwmWJir
fnh7QaKobPMAyG/IYsGCnrEE+TfK11MNmj2vcJYe3QVTqgujle5gZ2gZ2pcuiSq2ImYbWflf/9Z4
VNSCDxWenAGRstfhHBUQuXV5E5Xe0t5eGovyEJoEKCVrwFg8T0Q2ygh6/q0eltpdzvMsAMEBFDVj
j+a2QTU55QayBN+57uyNT+V+JuwH7wNiczt2IKrchC0LIeAL4pt/ZQ5/W1Vu2FpOeg16Y2dfz0Cj
p855cbub6ybm11RxwE4Gpmw7KLE3WQN1ib1Zfi7zb83Sa77w81U8qqi6qmwgy7XXCcRQgCAA3GDh
wrm8Bf45S6qKmmRjDYZDDME1v9LgyXW3+rSk2qMOw8HB9BEvAp48c/Kr7NfQpUi6PGX9kRNJYzT2
vWmjvtQTqCpi6fPRnzGC4G0DZPAMNuID3GdQbgzHQqv0MfbHRHv1/XZ4KSbZf83AcwoAsWt0oLGg
JXKXpd1zCCSNqfic9T2LJIDHZZgLA2jwiZri1XAbZ4yAmkgpwrAk+GI1OUSPRuSXp7AEJ1YVlhrv
NDTIs27BRVVd+3kwAOeaHs4MsBoq/0bQW02XQivqmEG98Gmo2BCSlpVIPnpZVEHUe2bfXDgwqlv8
bhNcH3gPZk0c9eW2aF/WLLC6Iy7s4c0QREQAreZhJcAV6UB36WuhD8+j5SycInULwu6sijtrI0Ck
Brvt9HmAScdgui6OdWAUd1lJgEXuUQIA49hS/HlhWucZxSYEkSICNcVrmCjgj0I64pj4IAnNkuFN
64MYmkxPnSV3SU+HheOluinz2D4aVG5Y4oA3l1meOKLUka0E1Z6C0hWhOaFzivPkD6MMWMOgQEk6
6xvp4CY6nUnDb1yS6qM4BklmIo5vyaObiM819ZKfvB2WKEYuDA5IGw9gatgD4EG5YfF6mC5NK3F0
PJD4WFPfxSk426KyLpJYq5m/4FqeebPoeAPqDaBSANBQY1GRYanj8CZDDuFIvb9yK310QLdZNPa2
0OGSJWY8Ov6dKcodYc29DQ2g67f92fkA4A01KhB+AE4CquZ5H3+Ie4LWdzSCprijNZHX0ebpzaSn
XYRb+jPyRJD3bDIvJM0SYdJZVwJGfWJXcZ9E4go6jRZGTYwv42SvM8e6E5qJ9tEmlHUXciBnW57c
EGEAsTpa6JtZyqScXeEzxQkaxgEem+lOVUhLS31dy6XnHp1C9+PacipkxKalKtZFK9g0yC7acEvf
Z+LDDBtY3XbuKDtCwYdtqtKCYEyBdovr63iG1J55cFEGROOmCXpa6F+eLqTn11Zf91r+AO7Y/tks
fZ9gFb3gENSjLEIdHbKgkQWGeAwp7aDO1zgWfZGJPd0EaNO/I1N3k/K6WMtUZ7eSaOTX7f9HBOqH
5q361LVvb93uW/Nf8z/9UYOUOU+z7r9P/8h//Tl9q+Nv3beTP6wqCKZND/1bOz2+ccgF/vd/4Qf9
/X/+X//yP97ef8rT1Lz9v//8UfdVN/80aDlWJ4zmuNr+ydo3f8jf/2z/rcQ/O9Y0fydB/491+636
8ca/qf/2Fxs6so32PyCoNRMyzQpt71f0Lzp0uO/2P5AIxpVjINsNdCgs/s2Hrnn/AEcVqAbRNOQh
CQc9qH8Somum949ZoBzdRIgM8Csyc/8zDfgsiEtWmMFf0/L3nz9ylL+34Px2+ma8LUIYAFPftykA
E4rT15ERfMaA/O1E3idrBrfjrhMEMNUBp65oxbDrx06sDAMirqC7krd9VVcrUy8o0qo+C4nTjDEi
FJDOQJVzrbl2HvaSlrfM1Vk4Znn/lJeuFpNKfm7H/plN+TdBxv4JgiH2RncQpmkaGgY+LMeFYSmZ
YAwLxxvPL1oZZ2FFPFunh0JAFaxuPJT4aSP9G3AQ6q8NEiygqdI27x+qI0ZIeZ4dbTefEJjWS71l
1unxxyfgC+Azo4w9i6SAtPr0E9zcDYjVGPpOZsP6xWdTdUT/Oqm3Q6GtKr8d18aY6Fmc2mb6Ao1q
BGB+M7kvRQfNnSCp97pRP4lsAvNf7U62CLs6kNuyAKA5BPln9dJDWvkH6HLKA7GK/lZY3IO+pu6Q
m9ESQFJkktygDcC+b1tW1yGtId0Rdj0Zecg4BRuwSQOoIXUa8XDHLqU0lIv+ffy4ZNHwBt7hmQhN
8U5alvWTwdpxVzqB9UjTjknofAVaH9Y2Z38ZeQbyE5f3Eyofqbt1ksD6MVRess45TepZ9tIaFnxC
JXabvwmnCYcRzIqQGwC//OmawE9MG/CEmrvENllcZFX1s6IZpWjRKiAJwyb7K7p/nGlVtFZ6IGkz
3tIB7HGRbaIKirAVSuoa4tl64cPO94oH3TXsEXQKwmNVQyOe88AtWi52bU5eu7n4NPjL+NQ5WXVy
1nGb4J7B+H9pcuLG+fjkD4mTotOcyZ2OkCJqWwEPB7pKoe5knwrGulv4CvLNyExtlUkdaM8SOvbr
sunKp5LWaR650JCZ12wgodSnZIjBQwcm5NLSNlYnB7idFUMLR+CRvQs2ztgypg4kyZX/UELEqopA
cPhtcmpQUIzZBNgiN3L7kz365atXtq+5M0i0COZgkEef5CxAV7WxgNR2EQLeTsyYewKGC5f9xHYr
YrytdMkrUpK08w7BpYGLFy1o8OFR1Dmdo1YKE2/lqO/wqHYvZjHZs3h15bT4WEuLtDrn68Qd1jYn
jRt5svc+uRkrQXwBTa0gFk9VZLWE/ly4z+aNebp0YJ7H7kDPPUJO9GWdfhbnvCtEE0y7qgE5spZI
c1dMbhknptXflEKXkaYJcSPrQXyWsob6G3G87USL8mXhS+ZrS/mSuUkD/EJABAPmpPiNBlRESdVo
OoSHahZ3CXVSdOFbWCTCbShRw31bk7QmENio9ekVR641w5pjAovRqZtV4eIYhf00uvH1Lzv131EX
w9aGTwdGJwAtgVdW7tvOoh3kypLhwSuqb42JafKdrIjAIg4XcjQXwjzF7Xo3B8rMmYH4nYlcJa/Q
er9NIRI+PJQme8EboG/adpeRFkzk1VDEhAV5nAFOpPd2s7X0FxZ8R3oKpTMLTtnYcsgKav4S9ka9
R2bOGaQ/kZYK5g4h1anXRgeybcLVH/hosa/2SLN1SRbLWmevK3ICSLaC9gGxCxxOFXqmaaZT9Cw1
HiYdlJYDp9qKsxKUYAnc6WkgPNRL67XxkiLkYLp6JaWolqKn0zh7nn8s9EyLZvgOun3VcE0G8IV4
1cNdHINx4/GqWQtb5yvPxNnIPH8/BN7O5y7ZeuihQ7PGkOw8v9iX+LlhnQSAF+jWIKPETpaolpTI
bv42RBXvmsdYDhBIKaGkJNzpTZrQh6AyRFR0iR/l/oiWAJvnocjyORvgQWQg65zHAsLxEUg9nXsO
L2opOFCv/PcvwV7w4UaC/lNtc7XTahxL3aIPRmnQjZOCPg+tgEbsx/vBQUWydBpy55Q2SnjQkFla
I/XWUq0rsZ5tVr1lEp0+oDeiDa2G66tRt6CyXlbsOWHg/c0rtEKBrgTUr5oATZJVrX1IJ2+vXw0K
VzkWBCye2Kjgv4LHDJ4b5dIaC8Meq1HLHrymRWcSXPW4Gatum/RW/VCRqo7TDMD2SkuqqOq/1k73
laMAOLZu9yy49I4EDZ07V45yLTKU3xc+72yVZpLReTejmgC2kff99CFShACLhQ1B8gcr7bN4TLz2
QVhy64xuemcQgben1fs9IV1wBwyfszagJ73wDafpgF8zhCY1JEA8hBYIB04fGD+vSGbVAuz4doIK
vKM/2ulUrxDLJze8M4yw7pNs7zOvOV4f/Nm1jbEDl4JMz8yaBUHyU8No2nfSUiYwzBy+tnpsj6ws
8ghCOtkaCRm6sBeUzOrfIwWpNtwQMOUCCnNqcKKk7OyWkAcnoDwaEiJumJs4YcpK9ybv2BQ2vDWh
spoMm1b6+UbolQzN0rXWTW1YESOkX08tq1bOIKrIRoY11kltx6JJpleelW7sjN1nt22Mdepa6QIH
1sX5ggeLwHHW6HVUJy5Hd3Cb9/mD2ff5SissGeeUvBAo6IZGadsLkdQ8Gx+f+/nkQMfSw9MKyQc0
AJ/Olj/qSa9JSh5Y5j2h+WPYNKWfoSMt+16T4L4OrCV04PnLCmJNHQnwWQc5QI+rEpI6RS5ppoMZ
nDgtchaJ+aLP+SCBtgpgrEHckHsdaHfrR02aeGyJhfZ93UVrer9pkUxcmSHXMPd/uk0RoiM80QFP
w+/U/u8q9YZMq3GDGHz0I7v2Ppvm8CA7QKdkUi/p5Fy4sECcgfICmkMROcHDOJ12cMsXXT91+UOl
SYdGLYh5QPDkpKYetqNsf9qVcUQaei21GaVJTXSv5sgl8kjnmdwMuaZ3oelsh3RynlGApd8w4c4S
e8/7V5xujpmcHp2QM6UgyI8VlwvRQMlyIQkQ4KV1GEZDPneDyG6ygKIEUSHJXoY2rakV9qgB4mAn
SbnqR9dE8Zkm5WtA+vHeCCj94aOggiScASGggru9HZu8snYVAIH3qatNDxV1zJfrK/pOia18PdoB
fCwmUi2o4yhXnucnNQKQKn2g1STDhPlsRVGf2FYB9lXeG1aM+MKMyj4347QoNskkrLuJT9OLmxjB
dhKmDVaVYtuyETW/nmSxbnToZEC5xs08LzT9Qtya87M2al3EuSGjHLdpMCZJbLduENaDY0eIwt+Q
ddZunfbRh3rwJzAHN7FtF2PMKBRKq6rbTW2BsmwxNlvBSn/NKpdGUxeYNyb0Dzd+j7BoYW7OTj06
CyDlA44kNPvqzuxnfniQIDSqp94otePUpD3uPt7ElSPzBejN+6OirgCiLJS30GUOt10Jx4OUG7Ux
lukD99gU207j3ZhVDZE3vERxi96jsClYt+KaIT+BDMoCw2feH9CE+pQlldyhn7C+pQEFNNpuvple
+dwXEHnGK/vkTuPXRJTZSqblSudMbJjZJZvERL7JHrAkULBjC0/oPCnKaHBxzQE8pEo9lHlOJ83X
+6nFjtKOFoesoGxNegxk9nc29X/N2J0734gAwQ9oogUU8QXYKE7NJFqDxJfulsc8x8FKBg8+bToi
ZLeqg807NBpk3hrsYU3sl/rOaZ1y4QUyzt8EfAEGCPUlgC3g4J5+gd4BEjlOTnlkg/eUNxuU3LVk
Cr3vxIYgYOetuFfcGXIVoJO4ncZ7iwUbMfa7JvsrNXOw1gULnTfGufeCL0KFEUxisyKMGoxJBulS
lIrKo0w7a2slSIQZU26uJbEBN4Gc7R1aZvWngbHyk3B4tak6V0Z6MtSx7nfTSoiWgxjCaX7KvhfH
qqj1VQNMEzytwv/jbTK/Iwhb0N0C3LF6aQKcYDOjsMvjANjlahIQm84DQMKun+Cz8Ai7xARXTwAD
SDCb84x9OMFUBysLRGPLo58NfFP0Io2oYfE4mXp/wdS5RwJdvNmvRjuChd8q2yEbclevRUCOMi/T
2JwAmwbGF8VnzyRRYelLi31haL/tIYWuvI2mTUg7uHlxJNS/yf0Bx9/q7ngRbDPbWDVWtqv85pZa
TQR4S5hrWzZUG2FNoT+w23RccAzm0Z2eeqT15wcEyX3on6nt2GnZdaCQbOmxKaDT3DjIctkk24h6
yLamW8BBzP0uhH/vREQbFwO8S+ZRHUfNcs4eIg4+XWenhRAwc0ZyzG1bblyvbT8lE/N2niVuMzDo
gbbPtHbC1noztI0eyNBJ7MtKS++rgQPHpkH7+XYqWmOb6shJVAkY3LVmSndBR/L7zkieru/L85MK
AiRwR4BYBL1yqGCcfm/duIllIal35BItrFjBMnIH4sQV6NmilFZyzT3tUPv1UpvxhXsTSQukbGb2
HmQN3vP1H06ERyuB/QHCCCQUp7UAB9rg2/J5GMyfup/KL50BXWur1a2IBHkCFQSnXPClzzcuvmDe
KRAtRsVOdThMNqL1YZDZMeD8sWpa84j+RzD9VFW1MMtniW6Qw+BNRTiH0c7dFMqZnAgRrOlrmBrr
LfFA26D5hbXrtZrfeSXfN2DM2GdDHzcgdgRDYZy2AOahbLDvJzD7/fGaGzqIChBGGAi63iOyDzNv
Cs+VvTXlRwvyqGhUL/jedwvnwfTlS97ybetW5Se9pGShp+T8QYb/8gvEDu8OcPbTvQY+A8Y8k5Oj
kTjORnOhQxaYQ7Bwn59ff1jNOa+AfBiwQe/hzIfRASKayMKqsiNpx+EmICn0U7OiWUnX/sSNaUEL
4cIews1uo2KP/CtSS/Pff7BmM7cQaJEhR40FT7Rqi/UkkU9FBkHcXF+181ce8bGPQjkwiOCtUWsS
rcnEyMFQdRyE8bPu0M9sJGb7GYy9P+jU6T+BXlrSzLg0OBgF3aYByiFwaZwOrmZ5aQoC1hODWNq9
a/HPKUhxt9TV366P7cKaIcOP8iroJhC7qN1GWT0OkuNtPrDcHNYN7dytm49vvSmauwlYqIUDcCFQ
mpPl2BvwTmbogXIcjYYmSDKZxkFmlbdzTKNd+1ku95KjVzNwcvRJkmGbFZ68R63Ov2WoXb0EfRO3
OfNu2iwxt23qSNRWWi/90XfduOmb8S8rG4tHwEN4VMoiX4DfXFh/XFXzJoMLEWBVThfDzMBI66K7
7dC2nh03Q0MetNq+7zz4mVWr8XgMQCd5fV0uThTwDCiZI1mJxKlyZKckb6quZ+bBKaoNACm3HX8q
+r8szXyDQ7XtMlA0T0lolyVkiIMuJCnoFetbO9nwqgwLZ3j2pRbgjnEjOzG2RPQLd8r5rCBgRDpk
hgl56ClXZqVMwI8EYqz0aNb6se+DRy50a89M/97W2/JRVCxbcK/Ob7E5RMVxmOMKpHKVvdM0HDqx
LEmPyKCRsA4qH8znRr+5PvPnOWuwF3wwo2YcKjj7ona99Oiytdl2cRHQ28EJSISa2YtL5Yv0u02Z
avetPX6HfMdS+WbxA5SZdaY8tfIhSI/YHWtNAAXk5IEeIh5c9425HoJip9HgpUxuEzRZloFcEq04
vxTglmC3g8UBdxfSL6cbXiSssAerxu3DLHBYgRKynPq/jPT/c3ZevXFy7Rr+RUj0csr08diMnZ4T
lAqL3tuv3xf+TjKMZfRuKYoVOdICVnvKXTDoTusv73/u1yrjbdhIUZrqDmU8ujV3Db2k0SIhVDm4
amX0IisEYUmB1viYpSr8DC3f62NU/SVpCR7mKvQ3RS7th0Y3s6NecxTHmAK6hDnOpR4D+W/UFCZW
RgkgArewyz9F7VNcb6fyM6WFvkZXMDhIVozCoK4P6YPkhGG89dFs3KI6GO1EoCIgNyTjY2RDKlON
MX5S7aTY+11q/tSkMtk0xeh/RWPMv9hM0spR89bcs6OwbqCxiKD4MlzxtbJ14kKIawvG6Wym0x/Q
aeXZV6W91qnt2bA6Ku+ToKhlBfmORrbyqdCK4/uTch+b0l0loya7xoEGe9HbBdDIOuXeSgmvBssQ
RfH4rzOV4tBVfXwhyym3StP+TpNG/vufxyWAAFJszQ6TXH2346roVgZZ3QXXAOdWNyLQf85b/Br8
Ub3KBHGnAW3uYxY11orW8hulVhp4VBrJ2wgp6OnejpxLQIVLmglXWaVpB1Txb+On0TbV1KTYlAFE
niLp/bNTSJ/loXGeR3VUDwqHkRc1YbgzagEqqNC9yLae3/8mb0SwlBQ5X6mCojiLNtTtowkJRWTK
Q44XOeqPgjLIpviiAgsA947bczzEH8wmvrQm2WavpufWiv/UqKs+jnGwRtt94wSeiy1UOTEQA/e9
yKVzeOSVicUsPoXx8MPJZ1SdNcUrq+A++KFjyNVC8EPhW1k2gYCcUe/FWspL89brknC41JFTHfqu
Mtcg7G9cYlhJkq1SveWgWyJr1WzShKn2vpdSadvFThftgzLI3NIyu22p5d0mKdQ1icI3ykZscL7e
bPqG3cNyRrNSFWYFgQuyPFp9rl7pxqbOEdLLdfENeK/lpp0ZHpJ25PiNMtXf9pP/rE12eEQoqESu
tLKcTd0U0lmRLXyZClv+W7f655WVN5/zi6MZwB61GXYisnjy4sKdeqnsJjm1vaA302Oulibg4yna
NJXafuEA+ZEpWnEZmlE+81T2yS5xdI7a8NfKc8zj3D7HbEih0wkhdqQLMN9X/4T6TgwHqCn94tpO
WfHFRIjlRAIZEYpV/Xaks7s1SdaOqul/kvSx33XE8dtuHDaFNGTbtBh36hAZl15C+bWZErEfChzT
snGQHpIkXNPXmp/m5mmpPhAtAkJFUtlGL/T2aRWDgnnOYXKVy6HdyENF0b+JPjnT5GyGyfnPS5jh
ULrnnCYYI7BefJyYVMHvfS0ghW4jwItTuh8ku9zaVZbszTCrt1y6ycp5eXcQzIOCleYQgFhgLSOE
iiVsgegMrj2VmA1l6QRzkHRcuYZem/KLTznvyrlQgAw+9iy3n5K8FUE8uXC8uI4OlEmoaGcucgVu
254cgWJAoG3T4NC3f5LuIZdOQyx7XfdJzfPIHYoHaYi3AdI8g+gPeRntjeIT3q6uLjp+6isPeweY
InRhTxP1cnhBOlkyqasMm7EyzSWvoWews9IOffAqOsx50Eegc/ExEa20HSvnxRpr49ylSCJniU/b
Sh7kjCq/bB0FKPXTyu65O+OwCWK6mC3yZQS+F4UmMvK4H8YxuLa00fdB5YtjQJJ0gjiAlLIZH/WC
NjApQ/Bky1F0wFSl3+p92B4a8FOB29h2i7IuH60ZxZ+AVuQzMLDp8P5j3u0avIWYZyqIdBYp2Mwr
7p897mdBh5izrL70jXD2Rned0rMSU4hKYyXdvj/W/ZVKTkWgwQal7zUz2G4H0+MpJlokjysk2/Sq
XPcsMWDvGXWEjUFhnUOzVh/meFfP7egBoQoZSrL8U2sFAtW0GvfvP9B9toeOJRedSl6sApRd9v7t
qXUIQVTn2uq1cxjaekJmQA4oUoIaemlRxXisOucbfuvqoYf9hMRCqUpbeJPMYTmkB5RYfcRey/qj
DRboV1FKVIPhZ1XlTmsD3x0d+y9YZZTW33/yu2njwSkh0n4hilfu0lQ9xl5MkX39OoX9bhqEtZHU
/JneHNcFvZ//PhiQTWpZBCHzgLfTBhAL7lRl6Nc0jseLaWTZxs9oNDYYWhzRaFBXxrs75Xg5ii86
dmLsUtbK7XhNVtO37VteDoM4t1DR4LI6ee2Ue3MUViFe46xE8Hq3o6SpWZR2ZepX1M2GTVeUIG8c
rVwpKLxWqW7OUk4AZCy4RmXMEKks3Q4DOjpCNXGwrqmidhdZatpPeRz027bujRdby+RZJ4oMI7Im
CQ5T3G8asJbWrpeAxOxapVUQYdfN7poTnATuFI7+X6sZra/2WPsf+rZCeS3IZLNx54B1k4SUb8ji
5D5zu6Gyd6qVB09WnMafHL8HxG1arf2QZXqUuqjF1fvMz+CFyGMe40vrGOkpworXDST+vQHCWfxw
wu5YyJRxN45fwc6dAjUs3NJEMxuqc6JuaZD4XIBgL2Os16xckZpdEQ/K3tcTIO9FIIbA7awEEhPX
VrCyh+92AjcVlD6ggKTleKEuYmOylilsC0e+6iITuxoAMMJ3tc5TJfFWo9Gwsjhfyc83EwqcHsew
GXdJsIxg7O2ENqkRd02C3azSyWfb+qZ02vemtS8iTMAnV24QnUv7ex6OL30SuwrY7jJKjtogXN/Z
UDDdqVpzVPEYkiw4Jn8T/Q/9YNrEKi1h4RZlsm9oKAtf2ibqs0aPAs2Bh4JGUkbRLpU+2d3YIK+v
PCPAuM+VbCcn0rbpV1rjd8nA/Jaz7AoYdQqHS1pGS/Dey32BJ+TYkemrVX0ZgjL5LUBZv3+6vDkS
DIn/NUbo6t5+zz7Qws4O9cnrIgs3MVl/YGVnp6lpkt37I91nm7wUBeXZZApmxB0hCiig4ptOOXm5
MbyIWv9VJ8mzbYIAzLv6KLpcc/Wx+SsqnAuN2k2i5NpzKcdhvy1sCvhyubKY7mE28xNxKRJHootE
SnT78rGqCnmU8SkNa6vZxK2qn3K1C12r0f3ABSdX7Cp1MA9potiXqEvp1ZjnOjUURNKkbGspVEs6
s7CfLK1Qt3mfVCu99rtTcpZ2hPpIaM0zci7fPmAuk/xZuaV40uREJ8MuiQDj+royMfNr3u4p4Hds
ZGaGPglEx9tRut5p1BKlSS8m79srat/HXJ2JceqJRd0m9O1vbe5ctdxRj2Yiho0/yYHbw0c5mCKE
e9oUrfXYhf7vPpzBUEKETGWsxG4n6enKMnoFnyyels4hxCeuRIDI9iKMiSO9UPRQaj3L5BbsnEgc
LF0Y+xTdwZLMo07OjiGNjwKDDLfQa/lABo9OfIaotB9o1TVByumQapXJKQWQThkydDCqClcOpWrH
TVgghzEpbbrpaLC7GBMGh661JMvVgoxXynXKZnKCOK6epwdHm/ZOlta/YrXGkBkUiH8qDT/YZs3Y
HDInyei79rCARkvsKSOoJ9Z5vwubCFWqURVnmo9/0lG0h67Qmg9i7O09boDP9qg4LMRCEd/7QXa8
psjzPQ39Yed3xhO39qXWIufQSiimv78cXinKiw8MGwVBhtfkkwjtdjkUcSXkWGsGz8xVrjfHaILn
AHvRPvAnEP+lvMVN5HOtRP4T3XfLE7qO1alsims1lbanFWSdbWqJQxkO9WHCFeWhaUO4HHUwPBVA
Sx5GP7b+4DCibSn4yy4uu/XRofq6srDvMmh8Yubgnz+Afih33L5IZw6xMYZhj4lNr+xCrFq2LF9g
nZki/2F1/SobgTRkM3bNPh4qZQ2pMO+b5YcEjo82K1Zzs4zq7fhpSY+jxi7UU6PI+qxINYBna7DP
Q09ESgAyHpRIlJ9aI6i/1xJZSovaVq34vRu09ppX7GtrffE08LBAWyFQPiNuF4fdGGhq1xaN5UHe
i06yWSYs18mwLuYwvkx2K3c8XSO2cdRplNqj+kcKsfSX0ibjCw2H+qPW+aabEhw+RpXsPJdxmT+M
WmY9SXWazv5m8R5CWOrahZxCQzejfTNF3c4cAnWfOiNOWEUd0lVP9co4qaIxv4/4zXzIiqJwVtbw
XVgyAzWBnxOdU0u7a/3mWkDJs7JbT0M1ETWiOvLA3EQHoL/Kpir7aqUycJ8GO4iHc1k7wGXB3Syt
MXqQ9QWODbanIAq5t4ps+k4CETwKp8DZJK7kbVQp7Z7V3x30YSpR1da7321o5T8A4FU7TlR1o2Kg
tPIh7i4QCgiouNGXBgd0n6mMnRbpGfZWXoGcIdTD3DwVar8mijJfQzdLi67JnGzTKyZN0ZeYJg0U
rqyKCc6x2jx2uSp9btT+nOFz8vP9s+ntgcgUKSCCpFg2UqM0NJIuxGgUOffsEY3IfGP5YX0oajVa
Sc3vs9PZbIfqC9321yL5/Gn/yc2xc9FGW01sT+rG9HcG0PiZHFT+ZlZ4xjjRFF6SUXzVpKTcDmU+
B4ip8yGQR8NFIqb+LklSBCi3MI9jOqZcLVL01cyl7tiThHeuRkkRCpDh/Hn/C93d5a+8YFrbqsPC
5wC8feqxTWy8Oxvbw34CXUBZqV1TYDHmDn3XX2J7dB4lIxs/TWW85uRzV3Jh6BmvPVOq4BQvZeG6
3AhJ9PCvtdsp2sn9izVY8rZHI65qzNCNR3+t+vTWy1ps9bnIY5u87e3LVkYgtDiWbI/dGW+nTjK3
XZEFT0wrlofQ8sKLTW+pcc1wWKsw3aeWvC41dPj9oGxknuJ28KGKnDDOa9trxKh8kDPE1bQQ1Yip
svPHuGsVmKy+sx/tCinwwLanrZEo+SbT6gDjmJKwISi7S29UtOrKUf4ObQh+jDAnFFumFsXMsQz5
dBNUyDZu5MtkYO9lRGGHVym3VuiPuH4YIZpQEwzOY9OE1isdIdixCBp4RmOy7+pq9CSMMwOKOdg3
RVLTYT+EwXyXSrpbYFowuQAkxbGShTiH01RsjAmysG77Jz8ri1MUdM1jhL/YJi97HS6yCjkjtYdx
Y7ay9vH9xXsP5GRrA3eH5ojXGlSYRVUAHzdFJG2M+5+kGfgIdZAYsWh6FOmEGZTRqPGm4dM+ENN/
KptE2USNKbYo23QnYsUPolGjXQgBDwJrC07AT/v60fJ1sZMVdQ2scH8W8axgFMA+UlhTlkJQSme2
Ui0Sul8I9fzw7WynTVC5g0m8vP9V7i8zmhCoAM12L4S8S/mcYRIFuJ9G85TpSrDqn8feso6NWnwc
TWUlZLq/LxhgBo5yZwJWWx6wVj7koZYYOD32Yfek1I2xSbtB2v7nN+JyZpIopQPBWQJ9zEHV6SJI
mleOKvFX12IgmIY/Qx2/AcsHefD+cG+8FDB2Wvsc5SBwllK/pZK2+BjRp5yknj6n1fq01Py+XZmn
e4ghxCneC1Ew/AlBhyzizTGv+tYkP/DkIPhutCHY+dFHNb+Wm8iVzeJBjEO0n4ak2kV1qj+rYfzh
/Td9jTNub2J6ejNMhAgeXNPS0hbf+qlXyknzmimOd1qa9McpE/a1Mfxn4BTjN6h4XAlGlSeflcIs
NyZV+8GB8t1Go/ZYqeEXYYz9I+SF9qEc+2EvNbJ90FBa3zuFX18DJQ/ccNK7k5/0FO66+mFMdLcJ
KgjatVps7C59iGIjf0rAauc7CxyNW0Fd3laBCM9RpuRrsdd80C7eGYUV+hDc02TLyyS5CseycpxW
90TaonpvWcMlyQmxtDhRvcCyyy+V5FypSHHi0SkA1qBY3bf3P/xdqkE0AHGPUIskGlrq4uAyQrSC
qlTTPBtm0qk1DEys4VU+5KndbhGM+9EYTbYHreyZ5aithCpvnES4eM19N/J4gCuLazBX1Ej0VqF5
SWhc1K5REzSBMYDWKyDJ77/nG1uJzBt5MSjNkOWXxWjFEuMoRbnt5f0ofgZO9r3Exn5lFb+1kZhG
4shZnohFPJ+I/4ReklnIkoRlgaeNJtyapJdAOHL7zaqItJDq6GJJXY7oVGYdjNT/U8ZQdt5/0fvQ
YlbvgkqBAhWhprHI3eJI0uxWSx0Pmf+Lqo9P6pimzyZV681Y5unFibgSU0xP3x/2je8Lf2Gu9xBP
w4ZcHCFTUwudaqPj5XSA9oUTKLugwGH0/zEK1hac9SxWMMK33zdV0i6sWt/xJBin10TIF00Zkuf3
B3kjJ4IZxv6eeflzv2TxCY02cGrYXrZXJNqVLiFepHB3zlpYFJfC1MsXLdfHR93qPkfBID8bYWrs
/dqq94me9afYCppzazQrF9z9RlUpqc42MLioWdYSrlsqIz0jcFkYzo3fpa5uHqIS5qDv5F20ieQG
6S+zhxcecQSdJV+3V+6i+3XF7eowvAZvnu+/WNqVLQdKrJBV6Fg2nvusz7d1g/GkFj+XNQrbWbal
aLkGbZon9PaIhCNAYDX3W1BHWN5MSShkeywVy7Om/GsSd8DNELLI++iF1u0PTeq6lSPpTv4F8UaF
XJjGK/p09AUWkx93sRLUlTR5xGbtYawMcSicSczwzepRMYO9ZVfKgx4JpF60Pt3ZWLFse3AMGxr3
a55W99iTGZhApA5FZZZUXWZFslT0JKgcz22RGTtc7Knl2iJKv8d0Vh7qbCwwHrCV37IT4MgLuGSc
4q0zDECNYI5rn3UZRR3Vn9JdqcvhtdA0Skka9/p/3pgqLHWej0CFg2/J7o1EWsmlSkyp6MK8mk72
mLRtuLIF7uF2KCKyxGeit2aAf17MDaDjNlLolnlBnmKvGobYp0SiGfbp2DyEcZptjWYad1krq3tH
az/UE55Jhe47f1dOiDeWJdclTs4szDkc1G7PIV9CZU8tJMXrRyU+BdGUnwrdIAGihBShOi8V+nc/
HLutmbXxIamt8Sq08tTCHPxWB4X96BQo2JDzVaQ1I0bFp0BN07PTrmXV96cGoQVS+BR2gMLfi77S
8K2lSDG9SZWmP0GNXFLeKRjO6O6oWcdwiD4lSj19z1G8WlkSr8WT273L2LMWMHoeNJyXyBqpnbSo
dwbTc2avX8u6NKVWuLGDkJZ0nqZfVfq77IZfeWS7ANROmdmebQoSbjYR50FnwT9miB6tpnY7+yEy
URPAkKc2UIt0/pv4Jdx66C1IX8wQWqS3qJvczmcY5mADg1B/Cm39b9aJ4ilNgmLr6F14en/p3OdE
c/YA/X0Od6BcqrcjyUFUS2nRowmvoCFYYlew7xMr39UALnZz4r4SDtw3rxgLISuwN0SZDsyB2wEN
uaEh0iTaU9X7NmX+VD9IiYDOKxLzl5o5xtkss9Dt53jfiG3+8sMdJRH9Y2KGEo7hkbWvulIgxWeu
BQ2v5h3LJUKBnZL9DOJGK/P24SRO93zUGtML/CdAAUWFU/sY/gr1r1KqbAWCS11sPnRZdsF9fNgg
xOPG6s/GmJ7NoH6opaNpo3X0UYJvLBWD68hPlfoo7GezA3EbJiTi2rZy6I0j/zSAwh3qY5MfOsla
W+xvRH7QLoii8b5VCRmW8qkk91Nm8ocCW/g5rGZjganCTC1qi+fAt+NtjUjH19ZU6g2KVMWhLqQV
hs39mUQmgR8pDYPXXHGxshD+Up0gMlXP7IVyKRLpGV/3Xdvrj0pXgvYT/af3l/JrbrCcPVYVwGfA
fkgLLEKCQGnMKhwCsmEjPetGtetoVIRGvo3rehe3LzZof10Cki6L/TRmmzYEGmnmp7TMPweyuSmn
l8EuNrJxDv1LrvtuJBXeOOyaONzYjXpMNNyCsFXPmpf3n/yNi4RvBW+KY0QFK7m0wSrl3MrCWFM9
0urhKUQq9SXohghLnVrZcJdxwVtdsDN0ST7UtW7sfAH3v54Aor//JPobBzQFHupwbFBy3+WVNqgi
w84t1b1QncAd6A8RnoVFql5j0e+c+EWJntM22tpSeCwRvGQTgRQYd5JR7qgZXZ1wr4bStSs+D9IZ
5KRRfY6kQ2WYnJm/hPxkoKJXXPEn+WgG5bF0smNvqZ9FdjJlif8SeFZU73r/ye/QVEMe2g1CgBBN
/MtXjUOpTs/Q6T8kGW4cRkMfZJKsz1nrPM6iAaQua/T9V+XfxYoiD34Vc6HCAtn49jww0SkxlKKT
vQpVJl3i2J9814y/SEO/aQl9hHUdo48U/GqajbhQaAJPqUs4/J20LwM+T0HnUU0b+nBfBBDmIVHn
mXxqbe37NAKFsLLkuRexN+EO1nzKERWSjeP7E/pG8oCuBMwIUkzkL7SlmyKCMajJVe3k6aExXUJJ
Re2AbPGaFn66F5OaHKI67x/b3I8OslT5gNHjdHThU7dbyZCTB6tL2lMYdPYaWeE+RQPAQCTJSYv2
l7nUzO+7WBsLEMHe0IhzhJufK8zeOCp2YrsT9iEUd9PmO4HouCeI63412ST2xhTJruPkH3M/Hb52
Vb1yiLx1cNL0hVsLioHGxesG+Sdl7gfV16MEShuxkHKudfUb4W2Iim7uPHdpKA6miX2PVqlg1Kg0
n61QW5NXnG+ZxaqDa4qAEExkPo25uP07yYmMXAPfEWjxUUEhAIwAjK2HKQzXAo3X3PFuLIp65DTo
J98xRgzfyJ2u8UevtsfujM7WZdLL5GxAW3sMYpTxyh6aDK7P4bcAMG0DCihlwXbh9MAtnG6zKOFW
LDTRPjqdqvxwpMA6qlVgPsvjZD1qwpdX7pX7tjqlBJY02CWOeRURv9tN2SqxsMvSGbxWTs/QKgZP
NDS+3VBWqQcKw004oV1zsPTnWh7DB1nQOPcdPOabLg7OCCMKV7XD8amu0sFT0sh+6g1r1xZWc8Fl
qNyRQR2CoE4BpJXxtW2kn4GJJsvKUftW5KUDR0RMjCAPwMjta6TtpIuhbrWnqEq3iCT4W2A8Xjdp
7cYp9JXB7vcaURd5Mn0sIE/WMrABumeHRllqT4PUKptS0qxtWVd/3j9r7tctrB/axZwpZD1caLdv
FEdjVABFTTxfDzOvtOuXUTjG4xQX/zn3nweiRUpdC3V/eVGng/nud7paJ54VSNnRKbvfVeKco16g
2KzEl4zY363i9D9rOAFXN2gGQl4BKsvqu32/LvdjJ5LT3BOWE3zWJuObOoYf9SIGzOLY7TEOc3//
/ie9n7d5SHgA2mzJcsel82FlW+nU5J4U2ObFCkr10hhr4Kj7SG1GAJK/km3AF7XU2/eSe61LEfgg
1gH6sYua0abmmkc7y0xVd1DVwZWSLl7ZxveBxqy1jzgOdDWSwSXg0bKzwEc7vPCy0egPXMHSS13o
7VMV2T+cSr/QHleoQWvjJfcpcazsh3tuAHP57/Dz4/1zzAsrkqYorgtvkiu3S5/95FECldV32Ab2
uFfJxkc/7Y46cPe8/ZnbHcU0ZIOq7EOJHWthfCqJ3ePmMJWXDqcryurf7aK6Oghkb1rlJXTWhBrf
WgnkW8i40bSHQDX//p8HduQsK+xR4FjfIxzd+I66s518zc/traVAx4X8hyuQw3Wxs2QZirQRygUK
OHFwSkTIx4mzz6OdZu4YtdXVmvS1OOCNMVEtgj3OcW7zcoupUMvRrCfTSL25vW+CftWN+sWQ0q3Q
xl1U+psqLIi2fiIu8RQVH1LHfsk7acPlfUbW/6pr4SHr1/bE/ekMLmFGG7E0AfItK7vDlI9tESuZ
F+X9l8a0cioisnma9BRVjbJYTYvvPwIIPE5nwiF6MBxst9NbqFUpeOfWSzo9+xInSbCvSnv6LEYV
yJUq4KYnetQ/xbXqnxrdecnY0J8yURINWQgMVj4YM9cxA+0lbTJxigpr+pE6Rvjx/QPpjVRlBtBz
8BIfoZs0y63/uw5zYQAEqwqUzQlejjWulJem18x6o5vx18Fprn5W76ucEp+rSGb2qZxwJM/JN1bu
gPsJIrHl5iSiBZNGLfL2OSJbCfqkBr0oV8iSalIv7dvaKQ95YdAtVPI1kbb7ejPjEXTMRyU96mVj
CsRhGeVQsjzR4eCupmWxMxo7ekwrfd/Yg3LJe3QFWjFE25UvPscztyEaGBQaomDw5g6KvtiTqjVp
kt1ZrRcL2diJrFYP3WhIZ7+G4ZE2vfQcBgOUoaJBHQ1K7zfBb8FICMObgMZv+9RZk8t5Y7WSHwKE
AhTFIlg6psTYIsopTRsvbVTzSCTrnw2jzLZ06fJvgG2dXZcM397/DvcHIHcFmJi58GyglrW4fZsx
6MtcDB2FcFJSW4ktzHmQO3t/lPsYBqTSK0kEnVP6j/Pv/zlmoxI3jyqpSg+xjBr8YFofbKWQn6fQ
ESv91rdeaOYPwc4FIMAc3w5VNEk52rZfeIMgbvDBtFATqqaVe/a1k3i7fGbqL/AKDle+21LBCj4o
6Uwm+09RTRfaHJPsRAB1yVLD3Kj40OyK3Pgp1XH2HAdO85IN8qlqK0gHFll2UsWwN+gk7KQkrTem
Mf0YiI72veoLFxq9hp5AgkR1Yaa7Uer0X/91NlhbpCaQhsF/Uje8/USV2VgjIAr/CYd5ajUx3L3c
zOpDX1HCfX+oNxI/ApE5qJSZf479xXTUKXq+QGJKD7rHj4ZM70VUnb/r4wCTcGE7bsLpfdRkiQa+
Pc1SjE29svjmIf6dKg0fPMIvk8rdbG+0fN1maK0qM5rmiZqntO9tEeyEM9qfOzsRxz7OxbEz6trr
Qu2Sd/gcrn2C5bbWUHOaTxkUjtlf+hKJJUZhicLuracWweeH3lbLkyiD/eDPSm9ytMsidnao6RP5
efxNtKZ/kjoogA05x0shdbgLJWW4H0P16+Bn/TEXSrt7f5ruHpFPQ/JHSZylzMU8b6p/9qcTBPBG
Rl1cO6f8Hfa9Qd3Frk6yEeeeVgGa1UTWfn1/zLse3OxQRjGVOJWgkx+LQYMMIXZ45dE11fTgQx84
cIyMCBWZhLanPcC/Rk81PEqa2myGWsou6Kenm9icCsMNjWItKVhefa+Pg4fm/yIUMq7bb9ACJwCW
Z4trLzk/I7X5mmrGAQtZTLnKvFtZk/O73azJ+d3/GWyxBcmbBSV7S1z1VtgPPiLcoAUQy33/E9+/
EuTFuZ1LgEtgfne7Kl2gjkMnrmrjpB/txCcPYZY3FWY8R4WscmWpL495Sh0K4EVCGXYa6jyLY16l
piP8jLfqA+PnZOjxyYibYhOO0tpV+eZIcw+HNJXba3nK57pEDtcO4opfiG24GfpdbjJ02uSSQEab
9z/ja//5drZ4LyJf4H/ztSIv3quPYXNyzMMgUJpNoUV7zZ47WAIZwX4Yps3kty9FDPKIkjhsHGtn
BONRTqd9kcaP4zTCsaAwnpDEENy4SKvsAy24oChzFkG8EvgvI6p5DmbSuT6D8rjTF8+KlJ7lR6Yj
rmExqpBAMvtlatRsV3RoUeSy6Lf5aPg7vRjWcs+35oRml4GcIxktvcDbDZTFdlXhXyeuIjV0V2kj
7QEdXd8NZD37j8Sj+SXpDs/vCRqFa/52KGkyR6MSSHGFwkqxox3MjeT0/cq832/SeZcCy2OZESku
W5t+GEtN1AXRtYDbSMMgJhSDTbh/f3W9tUm5GkjRWFqImMy//+fsNRE6hKbYi6vv+E9J4HdeRV32
XEr98CTQUjv9f4abubqoXeDqsriQAe/geFKwR6F6oENq/iXMLHeOZP9UE3XYvT/Y/b3CF6RGTq/M
ADG7rIGgtqoW0SBzzA2d4Q5R+KeUS+S62qg/JKl9jdT61/sj3i9CDbkFPuRrlRnk6+3X7Ca1CFu9
pxWum2CLk6HaI//Zup1W9iun6121gwANyx6dggcH7Ay1vh0r7gxIVZlqANvQ9mrt7wcqodvBrqEk
981Z6htpa4f2TyP/oAbqcRCPiX7Nh09heq0rYIf6WQHHrIaURJNpL6RB3VRW9gnLBd9V+mZvJxpq
UvnKY9/lmjw2NT7qlbNUHyCfedn/s+D6QpiDQ4rpxbjkuFGq9VvHyIlfw8jexqVRfIlQDXTNpjGf
FLnrzp2C0ktkOc3Kyn9jrkh0oOaSfhiEAou5MqqmMqMYbW6M1ZSHuT1/HCQBrxUA98pLz+90e4Jb
s30AUAUOJ1KRRcsJDX+jdFJp8LIwQLUJ5cD9IFfZl/cX3/1Wvh1l8UJ5UBRm5QcjpUwbfLqm4t5g
K4dYo7HlB2vu369dw+VLzQ5s0NOxCQSZfjuRioT4jl3Voxdkyl6q/Y+FrfqbuIZYGOIKcC77b1IU
XFrlkkVXsz9H5YuIPo+RZ/gXdfgV2J4RXdXZWnXctGW3KcwrUDkvKX7U8c+6Oqf976AJMBBGhGev
qr/t6efUXvLmexnho27bbut/61EXH52zY6Pp0qD9/bUprsFwEc7P3tHc3qxgXR9x7ds4ygfNeJam
j7K8I7uV+ufGQTMsOhjlX6c79cpndPM7SpI4b7hW+FdyNrmRul10NGetoZ9Z8KWXYjeLftFTj0No
LPUPS/zJsr8pLHnb1wkzzmN9VtQvhfNkt6Cg1G2GnLAEhttKTpierEQ7d7nN7IwJ2BQlY2rzlBCW
3982xBCSS4EgbGlTto7yGRV+41fjDMFDqYYB6vCpcoIyoV9yoH0u2rvWmp3LnZMbT0FaMSMGidwR
+J532T/bOY0HG0KX33tNhUWlkM9RcRyN5gf+ERSLwuQPjcBkOyXGLwXvRVn5EY1U+zK3BYxT4qKn
nTsxXZL6qz38npQ/jnJMbDgd0lOr/5BAV+RT8RjnD0Ozj3Lri56rz0b6wxroIKOOsaF0t3Iq3Acw
wITJTWl4cOXe0X0NOQyt3kw0TxVwsLXwo0T1dCMg6uz1zMgekOx3Nac0Voa9a+lqr606MKGzHxxA
h0VIrpQZMmfGMHqtziRFVl0ehgkBzOT/qDuv5rixNE3/FUXdowbebEx3xABIQ1JkkkzK3iAoiYL3
Hr9+H1BV00yklhj23uxeVHUrWOIBDo75zGs0r9mpEag89Ic76XOoeLsmzZJj3CradZgnxW2cd+p1
07aeowOPffOFTWkGp0A0R8E1n4Ej8zjWggSr2UONKG2OgPVW7TITo4/cLmcw2utH2PlBicMLZwml
P8WaUaCnqwm7eB9T6pzRkL3djkWbQYId1gARZw1SJptbmqN/ltFE9HixdQwourJUyFDbU+HC40Ru
LoAzYwF67NKUNdgFtNM0x5cE34l8EJqT9C3ysu96Xih2VtVH9EZ3VZw43QDvXplW7drPj/KZXcet
Tt2CxGmZDYYRP25GJA6KQuuR+VKEB80SQsfDzehIm0X5+fq8n9+F/EKmHjlT0MhAu0/nHWedUqc8
Lh5kAXZ2YwX1tvPzYaPoa7Hzb/YXTH0uKo1m4kxxOR1pStUpEHygCwaSZ64fAm2E+tvaXjC994Md
hTXve6+1H15/vzOM6/zFiTlAEgG4BgQ2T/iLY0pJc/BFQTIdehjiH1OAile0v3L09qXxkFHUPgRZ
2eN4Q46vCsL3vBHQrwrHwmkUHzgFed6ug5V6ocOCt8Wk6jCM6uOvrz/mecBqcp9yElALmbH9izgh
xNwjGmsd/Q7FyyF31dJdVtb6TaFOodOHWrRRunatA/qbb08RBBQy2GuymaW+ZIacW+X1El+EjHka
JJOKN3YQwAG6lVV2hhPkK8A2BwUJ/Yb0aSnmOAojUC3TArciR7ordSL+v9X0ISniCdSl1ahPY41O
l1Ukd3QBbB2HzC+FpQ07FW3FL9UQPyh+V227RlHeHKHBTdHJ5Xg8qhVLGpmMT3xQD0V1oL3ho4+k
CXYxFOnK8fa7ZTh3+57vlvk7L5ZhUhaAZ7SyOoT1BLIoCcYrExE/W4I+eN0ogrqNhnIjyk24JRDR
3dDokQPPqgN6EcoGYFa2zVvxC9SzyUlmA5YxHoa1h5yvmtPADhUscnc6hswEdbnTvWI2LXe+3uaH
pv0cIvp1KXtVdakmWv85y4DNZL4FEdIbtfcTXjy3DeYrGzEtgs+t2F/26ZttJ5VZNg98A1UFumhk
96fPYzQycuFaVRwCqGkfVK0vbiYz+pwOofVZqCPj2I1g94XQfC9UQXIw9UB/lNEMxX2w/xSFFX2T
UkzeflXNoj7AEumZkJ8vr6q2wfumremqJn5QPIR1Hmy7LJ42r58I5xcirRGuXzDpaD+A+Tx99xYc
d1MCtT8YZhq8b6cQ5V99NFdW/7zsll8c81fAAlQAkA9ZnDtJAtJBLPMSMj75EITKclOa2uTqQgDQ
foje2CSZPyhjUYsmcFQAs56+VK+ZxTQUcn7AWqy5EluRALA3VnqJ58ca5wyNXuKW2YlludXkRvTJ
vPUCoQ7fh1xe3+WDlHy3UGF8/ROdScfxOpSd5jYWV/YsfXb6OrI0BUYiWPWBiwwhj1by9rIR7fSo
Hnc5uhA/ikreh00zfu2GMXSAurZOKysxatHKQ2RkaxplZ5jZ+YHm4tQc3iAGZS7Cm6IBhxFhKnuo
g37fqpptRgVSXdgLexCa01h08rRXjgEb2c0tcSM2veVOYtt+wnVxZn+qVk7DPu9tK0C7xkKB9z1/
17TjtOk2UY8oLnej1n0106i1kZccH7rGEi/qPKwcMWmqyQ6UEAhdkirfXp/sOTw4Wal0cwhPCNnI
N+gTL86Coh0mFD9H8SDWQFjUYAqz2bz5spXQCklTM7zoQGQ+5FIRXoSiMDmvD3/+rWmRIplGs1yd
yW/LopyZBJU1RYl0SIY0fvBMa19E07D3EmUL2hLEe1d7OyS/vmZFFDta3umugaWDPA0NtJk+W2kE
ni1yHmdmLdFqx47gzMnGl/SG5lIqHWjgJ5eJ7AfvRyiAj2XqreWbZyfRPBQ9R4h3rC8kcE5XudcG
zahZuUR1IZ9uBc2onUGmT/76BJ+Fh4xi4tFKTQa2BGyS01GgFyQBEvfiYSYIO4ncpHsll3o0x8bh
wNaqjqWmdZsS0fWVa++MJ0AjiKIuGSx1NagCy9I1gPGyM62mPmDnjKtcGtefBZxC3CHt5auykca9
EWifMhEwYpT74Cfx+juMbWAeRwNDWRrKHfYhvndMEBzfFx1ev3lVfgW3fkuWLtpIVzaXozWkByGo
uccpy/xUk5lzgkiivC+QztoqA56sfSFsC1ASbpJpwhfaJvJ27Kw145GzWJPXpQoLYZV/aJYsAvEk
D60Ox2s6j2WFNCr1K9eYMPuMRgmzAMVq0bYy4t3K552P9tP9y6hziwY4Ic5AZ1aaxmTGaafWh7qu
diA7jPqjRgVQKDpg0puW2LpUY0fOd2n1gDaO3feXDYQMIfvsR+DD0zu/rt35mC1UlVrnndcjGiEX
swbaXoiwsrIei17exk3kJvlNEwi4IGyRcA5auh9Sui88BR9LxHbCxjHVeOPLTH+A9uE1vHM/1hyh
yd2g67eREW1h4+2NpN/AxXVRxEuBKAQVsp9ZsB/UbFNHiTsHignCiAl/zdM28bBvVB/QJ5AVMMbm
RtGqbWZihs3/+r2IBbS5VZPQ9YQLENy7xJCc2P8m8jSDumtleVd74y6lRoKIVNUFERcj9PjXP8J5
+kuBg/6YQV45142XLelMr0V6VZV48NrJLoQJ8108BtFvs94LyugfRmZrNxCLubKeVPBf6gkRyri8
HHXjp6CU+UWiZYbr0aJwMKv2NwKsA7euTOWa9G1NWPhM9wJEOdJflLpYMxz9S7MNKzY9SUhkSkxa
k++zIizfo9QqUTTshSt18qWbQExCOwDWLfWmuhGrxtvUiSJd4Xv9BYjDITNokc+CMqUzxVG/9RQr
u1XSae3mPT8jwRjQ4qfMS9eBPuTp6aVPaqPUI3ipgmqBO6aDvx1lo7x7/fv9bpSZuECzhsCT1vXp
KFYhah3kwBa6n4mdWN6nri6i0vb6KL+56ohmQK0hjzSXxJZBYdVmgScqdXuLFZJxSSfsi4wfgl2l
8tMgwulT1BTbx25HXc6JqxoRGyOacO724/CK+ZVWYtTzxgHJKQgBWsqkT/CzF1FNnlZa5QtxcVtZ
meIoedwfzAzl7iz0tW1YBo8YFHebHpCfk+WEXgLyy04YN8fX5+V89mcYx3PZE4o4RNDT2ddCf4jw
fsluJ8t4tFTcmQtfzFeuwbNBVODwOGAg5USP+axJklm1j+FHJBwmhDffw0mk+lcP+cppfBZMzaMg
bcjih6REAnD6KlHIMlWkUTgIaj5tmqQrNq2ed3urAAdhmkG0bcNevxBG09iBERRWIvQzFBOgSNDP
HEJzzQO++WIhK/KUKZHWazdaHyLIjjurLQ041pR54LtkniosLeqEthVSwTdHFNTC9MdodYodxsmt
UiNXVsvx6CCK8ynqOoBEvtDhrlgZ8u1gRcbepO18Fdddb4/YvW9eXwhnFyjZH7wuxL3wnZm1gE9n
Lx/StGkaLT7EaSm5VJ8yOFURBaO+2VVSeKGHrbi2J8+uT0RnuKtnPVk+GV/udMxKHSqmkRZPipOS
02BpcttHyIcYQ65+N0IlvBhyatPSNGnXeGJgc+npxUU9heZuROLReX0GzqJPapMcxzwMUSH940U1
w0Jn3yvCqYBvYeK4ooXKpxJR4Z/CKKgru/98Q9A4gzYPG5q75CxDDQZN9WIBuEIpZPHW6Ga4ElKK
K6OcRZ/MGosSJsr8VWmrnE5vC8dhpFYQHTyjzbZRgA1qjITZFqlz/2OZ9uGnOPeCbUXba2Xk89MN
UTB8Q3Hegus4Z5GnQ8dD76mt3hSHtm80dwjE9hoXhggPwmibq0O89eF22lUS5BcGPgcdgo1OlKnd
t9c/6fmRMAscceECoKEIv0SLeUav0qup04OmgRNBVqTZNZrhSNHY3xXROCKFToMnV3tklr1aXpmF
8y1FUoVMPgDKZ6GPRUzayzhFTGKfHqDXBHYGaWqntlrnsgPvoy42N5kUrfmqndfkAD9w/pgiWQ01
lmVFGknUCaEvU77h4lI3BKjFhkivSN0mVv0vviCm+0CcIPnnyJ7alH0COx9aJNl9Pb7Oilh28mYq
aD4q4letaNn0cRErV0oiWm/dbzO7GlkMGNY0XIGWn66RaMo6sxgG8UYV5A90yTsqTir6PV63cv2c
fQfwGSRBwFso08Lrnnfji2q5kIKXKHIGmoSDkaZfDKwnsxz5iaqKP3qpt9ZLnn/fSVYwj0fnYS5A
zQr8i8U/VWpW0eoXb6CfNnZgDKGj+0my8lZnx9U8CrLR5DqUn6m+nr5VFicegnG9eCMIKVrY+MNd
yJzYNmX2aaXCdR48MZYKneWZz8ZBsjgaiyGU0nSqxZtAl4/KDKzF4CV2VBBRT2o7dLuuFq+9Qj6G
em3LYO1LO658a+endEuzwfzx+rZ+VqpezrAKzoGQguYCoePpuyutWYWDVYo3pl+MbqYH3gY5kOhS
ypXWTkTP2kViEO8nT4x+FjrumDa85OCrJU8K6u1Nam0w1ap3lW80Ns7j2dajVbHTzaTcozb5Y9CT
YA98UtiJsfbkxXHhlpU8ckwJypXWx+lNOOXBY6l74+cK/fZ9ksvaVRuq+qHMGsnhPMeCVe3K91xk
1oOUtasOO/PZfToDNDEB5xBvwGLDPv50Bgwjj6JWLmAYSq3u6j308b6T7uJIdqy811zG1N26r9Du
U0zfKSuhXAkYznvllBXwayLqAhk0l1tPH8HTjUj2M/ggciZcKprwvlX8elNWxnCVotd3WQfJYz91
0VUmoiOIyWQB9yBS8NuI0/B9kjChij9JO9xpu596k6iuV1cbZUig4EeFv68IcnYRV/amJPrZ9NIg
vq/NtLgsQ6VxRAH5fWcaYVVOo6JfZ16o2maeCu8lRSrxXMw46w10m8Ls9vXV95sjFnEQ6uSzpg/C
7cvzpByEImrLGJbNqAhbFTV6T1dqxDZCqeS4DJv2fSpYlVvF0z7pp2NTJm6iYH8rdrV2kUb0YAkC
G+9I/9NyKWocWrNXVk7X80OPh4QHQlpFjMFFcPp1TB8cVWXWAlhxtbysxwDZxAT2UmSCUQmraLDr
ThFXbrzzk49KLU0nSl4WF99SfS/CjqiYORmH0venI7ph1bUYRGstvnltn6z9mYCkgMmcNUEQQVvc
q2g4l7wEIgoi618e1X6TD328afqoBFC66kNwfvpRVECkizCK+j6QhvmtX9wfps5JqyWjdIjiAo3v
otapibRD/TnvVWFTehXuBEp4M9aSfBEpgebEOdrxsjDUrhwlwxHY21pod/Z150dC0IvYgoONhsrp
I2U1OiDGiJoOEnSf+Sd1krRIv6c5MBVfFcMPo7cmxn72bZ+HBNGOgA95zrOG7otZwCR60Mfckw5j
qPlOg/SpGw15/9YSMEpI9CxnoVeaRBTFT19MFJGujmmIHtRK8rfmlJifW+Tb96mQK8fX9/FZcEhk
xjB0ophA2GKLHRIVfYT0MFJ6YhW3N2F81VoVZoCWJSQOAkOK6NBi38govl9CFF4Z/Bwhg9HXs4Ak
1SDaLUtMxBTjaRbqTXrokcDbIb/o7WPNqChISBLkTSyuxE1fig+iGRSbrk4knArybpNSFLeLXvMc
39fHlSP9PGyfHwrYMfMy0wqXvHUz7gQu9iA9hIpaX1DUFt08z61d7FeaHdM0uuhE+T7QBicWI5Sb
wnjvyclaWfUcC8ZjUB2ZJW5II0gkTheBAqQSk58+OWSldD2KoX+N3qayIcoGyCSVuZvA6XCtVozd
IcPgO4mzleDqfH8RVZA6kDxQTTizykgnP+Zq6eCJt+pRVQX/oolQzhKConHR89okSrm2pX/z1uC0
AEjD0RExylHngO/FBkuQ7GzqNE8OY5FVSLEW1tcqEHCka2JKl70pAu+gchBRMWOR1uWmHiyKBK9v
ivNdfvoQi7gipUYUV1WbHIQ4FLalLkSbJI/8D28eBYI/PR4atBDxl/CwtLEkIU6j4CD3ARg7URLc
PoPE9Pooz4zU04uCMgwtQ6jbCAFScz2d0XAU1bIZs+DgW73LZY7V1sdECV24SttB+2zJt5F22Sgf
1T5zjEi1AdHaVtK6o4DdcHtjeCOazCFehaLdhI/yFN8o2aWmPrW+imn8UQ4+eAPOEjHQy7Z3zBqo
SZnsicy3ZtZ/gAj13vS7j0X1NccnbVMV31A8fvv3ggTIHQi2gYtgyUyG9NP6bSj7B3xVrsxUkPGL
qFcjnjljWU6kCYgQOcGZJLCMt9GZHYhQyuAQI16/L7TRcDxYevvRyreBYPgbbDoqpzcjyzHA0u2z
RJZscBf1yhf9zeqcWV/gm8HOkswtbocaYQ+rRWPk0HeRQnMDw0FxrpC+vm7ONz/cMtbNfAIgWbs8
BYvW6vzQyPxDNlUPvThZx7I2mgeBgwonlNAgxWEB3795UMJpUCrE9YC3lgF9UAOiCkzkhSaxTi4m
zCKuAJbjweIN2yQWOpdIdM3t9PxFSYmZSFJVLLUhuJ/uj1odArrCTYayCvhATY+0j6I5Na6ZDZLL
MvKvwjJNdq+/6LMVx+liYlTASQBNQMyhVHE6qpXSRyvHKjs01mHKPUcK8DjUElTHUjuHYTD12xae
dvYwgMEV+4dEIJtTN15/UXj7glqVHt807QXiLbZh3nXhV7W0HH0c9/G4lxQcaqB/wc1K863SB3ak
HKX0WgluDIsysK/Vd/okbUcRzHqdoPNY2yHXqhWmW69JdzVymZ3UuA2SmUYdP6YAnzdjAmbWrAAs
Bg2OQX3V71+fkjlTejkjlCSo0OE4a8zIGwCSpzNiTOxtsQ/7+4zLYV+KeKOVGELuhVxU6M2ho9AY
nbFJW3XtiHyO2k6GRu8WMBJB++zpQCnhdGjTSoOJSym5RyxTthtEaI9tot1WcuNf4OFCC81nrj0z
9TZKxPbW217dRw1I8lQfkczqUhlnXj28zAENOFmcWtuSI9PAwPU4pVhvDd7H1yfrrN+HvASZvzlL
D7KKzuweh8GPA7XShTtS7z1CKsVlDlzqUARJvREKrdoLbe0mmli4Qk8AMw6iufFUQbqNzNDaDw0u
xy0ldX2UsRzvJOU4ml3lNrkf36ZyJK8s9zOU4IzYgZSPQQknKM2PxSYrwenlaVspd+MUHrMGa6BM
kKEYQNj8DMr8q+C1qJEhZuCIspdf+5Op2aVutQ4qxN62xK7KwVqpc2ZPmbvXp3J5nALdo7s3p7Iz
i4Nq8enHj/NJyK18kO+83A82kS7UbusH3kr16LejQJPB5gwuPp3a01GGIgmyfpotNcaw2GLDx9Yr
y+Zi5V0Ufs3LlUyhDfAV8G7lOXtY3g1dKiVSkwjaXWBIZGWm/jHBJCEL6tQZDIOetik+ohRwSU/o
e9v7bt5hjB5rpeaocfSkzwIeY91usi4qNuOAIrBlNtUmT4d4b2WWdIkSy6cKix+7DY5BEAboKJsf
Ik0c3E7J8ksK8DrHBqkRsiulI/tSsMlUo3xveam2D4Iic6RJiLdUbRlRTA1kPRsk4TCxdrJSVR/M
WE94FKPcRKKZrFxpZ/uc2WFqaDVw6hKgPqcjL4LLsOgnq8FD8I4gaKNtEYN3Rqe7CDfU/68GJ78O
XLh/h+Jr8xQevZW7bV5Hi08zw+5B9Mx1StLH0xWACnMjB1Uj34EE3UPvVCvD1dWdRB7x+iI4Y5E9
vyZwDNSqYKgDAT8dCV9GM+VYkO+K9+ZO38U3w7a4kLZQsG1/I9niNnWUXfGx2xh32s64FN1s57uB
LWxff47lxbp8DPn0MQa9bcNOLOU7JIRtDZ24RPuqFLtK1oGbri18ftfJ5M68XWMOyghZ0BlZvLKq
zGWWACm2Qcq0a8P0P9aZZa2k5cs9TKTOIICqqfdxYy8NMIi0yspLUlDVIVaLeRiFG+Ct4cqrzDf/
6asA85tDTDiHeEboi5NC6wN0XqciO+itj7UzJGy0onN/pux7LkoaX+kZpLclYDpHiKe1xXP+jjPI
8FeZh3r3kspH1XiEoMropRjr0CrHfE691lwtF6OAApvhB5jzzn13anvzMfZiI6YJJaEURYoDpd20
tSfwv/uETHvlaH/WzHgxl7/GoTiOQAhFMvb86ThGhW4GoL8U5UaASUljtrs+L+7kTPshTpqEZKUe
jnYwoiQFyc5zx17vrrUiLDY4Lel7hAxrt5SC3hY7KdzEZuOiLwjSs1eCrSomO7LCbRqFroj5smP5
xoNkxNeRGFuuVTbbUaEGn1uCtpLuLCKlX29F04gG14zaXmorjFDKvSbjrUrLvxtVasEV30qDJWoj
8xPaqo+IZSGJ5ts29PO4Ku0jTnHCLXq3p7Npmf7QllaVHnxqex+sos8uvTZ90pPUs3thoJEWtiub
4TcLBbgK8GWqbbzuEs4Qq1wmfRkmh8ZQg703TqaTKPCmnk+q//g+/C//Kb/9tSLqf/4nf/6eFyOd
3aBZ/PGfh+IpOzbV01Nz/Vj85/xX//s//efpH/mbf/1m97F5PPnDJoNYOt61T9V4/1TjOvQ8Js8w
/5f/0x++e3r+LQ9j8fSPP77nbdbMvw1BsuyPv3508eMff9DgfHEcz7//rx/ePKb8vYs6eazf7Z8e
qx/vxnfX3908e0x+nP2Cp8e6+ccfhvIn5a65mAzsjXmeIen90/NP5D8BE1JepRhFiwWRyz/eZXnV
BP/4Q9DkP8lc5lIZOQz501x/rfP218+UPwEFcn5hjkZeDrThj7+n4uRz/OvzvMva9DYPs6b+xx+n
R+IMRCAbQoKOiJcjmCP+dOFNat3UXgavSxE9c5tZ03TJvthbwVTtMilobcmLw20nVV9ya01I6xk5
968zhMFneBoZ4FxsR7Fj6bZiNXSPc8uLLru4rm4LsbYQaui9/BOMv/QxyQLhHmhyvukMr2mQ/BrG
zmE+pdhBcmUTZHkH8LqQrqJWJy6aO4xXYZAl0rZKxPwzkpj0lJUcapatjZ75PemS8dK39Ol+ivrp
QYlq+XuXWcGHcQrKn0KENHIyDbitSC2qa1IMpmBK+0dipocBsHDtpJMpIMwaysLnUchC3D/DXZa1
YKp1hbO2k3v6sZpY0vwIBE88GAim/KpsvWk/XYffq7zOfzanm+d0E/7/t+vmLux//L2Uf7vr3gEY
DesmfaxPdtv8F3/tNnbunyAxZhbDX6z5v3fb/BM6K6CAEIeYwxnCmL93myT+OYeOVA1mRDO9Rn7f
37uNn82/i4yQTju9LtgXfz/i/2C3LbgGJv4lbDKejy4ErU0qh6fbDYdXPya7lPZlUSuXlLZxeiuF
1AhcqIsuIGNcG8UiG2/oDwQqrdaPia+aV2Zbd/dpp/Tv0wpLOFuqxW9AbouLQPdvkfsenbinOc4V
GTtG1gU3XNjjh1Lsx+9dOUiOVkhormTqmF2oXn2dd338S+TjTevyv9q6qR6T8DF7Z7fV02P7Lv/5
7tg8Usxowu/1q6t195TXBf/lY/Lu+dNvfoRny/vk5vh/5KqYc43/86K9aZ+6x3fOY/L0I8/Cx5NV
O//Nv1atIf/JSU7Pl4gD1vC8Nn/dESDr/5wX5sw2RJqUduuLVWv+iUIC+ARoFWglP7Pj/l61svzn
DBqnyvjM/KBT+pZVOy/KF8c0/YLZlR3kLEuXK2IZFOWm0fiqX3j3afGtj0DPfgrylfj/NKGZRR8Z
gvfkiQHpnsENBDoCY6AO3r0Sipuo+NxYaGBaj5L/0HRrQsCLLtSvwUjeZmDBvAfPuBmh1bPZJeEe
t8TAGW+scjOUOwRWDOwI1X22k9co1L97PXg43POUw4AJLxJUMWqkQkUH6b79mX/NP6jHwLdXB5mv
6uVnslTMKyUOOTLwxSBaEfWmkmnefUEU1xk+2OLKUTVc4vw1b4XfvA+CoHNFF0gjl/FiKI+OiA9E
1rtvxMwR1A9F8lkvChuLYhxC17Aop4Hq8+eiYQXJFAIhJ/RSqsiohrzIyyY8BiYOwBUaZ/lKWr9c
4NwKrG7iMOjt/OvZ2/1FztTjbpANwegfC6S6gbaJvuYKbb95sfX/ugxehlqnuQVMwcUoi+xTLWWz
G/3JP3rdxhNsXfnkHfTtrKJBHen1oZZTNg9FIgHwm20FjGER1Um1D//M8oNjXXSVE8fbUsPu8vUx
Fo73v96Hi4ykZRaJJDM6vcuGXlGyqEiDY/UDM41xcMZiW2UXw7f8Qv6G4kSQO8Fgy58okgNP7N8m
xfTX8Bi3U3PCNeKMUSqDxMgaOQ+OXfJhVMtj0Of7XIq/98iSrrzpvJxf7qzn6Xwx1Lx+XqwPbrfI
kHr8pVG9g3pt3FPnOZRb+f1wnb6pmHn+VosvV1edZqTA84+S3l1UweT4zRrtYrl5eRtiJHIKcCHU
W5YkWVEH0mUlFW8jglsftSstpDgLfKiRpH2QrZ1955tr/j4UXDhoZ3DknIG8nLxaU4pRkf3jEMho
03C4Nq61Rkj/3SDsW6AdswwJ/NLTQcDB0terOCPyIP4pyHt05T6Eb9QYmz8OidLMFmXiQOIv6YyR
mVEUDOTgWDZa9KBKEHoCwxPeZoz41zCQzYgISA/PLkNxGCsFhlZwNJHpH6fSdCTMVFe27+9mjGre
HFqAECfEPZ2x2krgAOg+p2pfbdrkJkgQlAzWnK/PDyLqeWB5oFzSAAD2cTpKWk76pMFXOEqJI+Hj
5lSqsNZOfWbBnW7P00EWr9KUaQGgg0Hc68ODspdV2/rUHRRXdfz9t/vbyRldcCZucaleVYONvtfV
aN+9fkT89j3h2M62cDKp++IR4krPgwAL36Pi47DYxPmNnzWb/7sxFudtUCeh5YklX0xN9iamPFW/
QjFZewvl9GuNEcCEoCnCY9+Y1SbQWrepqjUx598PgmIyqj0gmJcVh77u8t5EDeCYxdU+Cp0pyPb/
zkT9a4TFRdsMEV2VsWMEDrha9J0gW5moRR/geYuSMv5riEVb0zBaC6+FITxWW3mHpPBuckP7IXVM
N3zyMB6+Dz/cfjd2vXuDj8y3XrS9e9NR3ySs+NdDQK0C2k4VCCzT6efSgr5rKpGuXxu3Fz4ug76Q
2//GVP5riKVqmR+WuRAginvEid0MdzhmbV8fYFFH/uslqIA9yylgaTKfUy+uB7UsjMjrFTbvN/ih
Ozin23qH6fm1duM9GJvvXy73hst31O+T63gr7/NttQs2o/3j9ef47ap88RiLezdIo9oPYyk8mvox
a+cwdg1/tRAmPX/TxbJMJAlGe2yEx9HxdjhvP9UxzGxnamgdGY5uAzTfJJtiB0Bolnkz7fzgb9fk
UX/7nlQ08DZ4jtwW7zk1kRAOvRYefb3c9W2ZPgpy6T29PpnzLzk7kGFWISCE6gDNhdNv2hRtQByv
h8cwv/GUyEmEq7FVnByG8usD/fZtXgy0WDxShpBo3jGltH4dxSxsOKQrQ/x2gcrUjGYkADXcZUNl
oKA4KdyMx+tveO1spSvpkz/Y3d7YlO7kKA4GQA6adpv2yncTp7Vb+67fB5fi1f7fuGMI6JE7ot3P
0yxetsV7WwumNDqqeX2jROnNIOWb1+fzmbV/+uVmnMgMViVoo8C8ONf0vA2nCAmGo591xlM9Cd1R
ioamsnNgX72jqf3wpUPJ7Gcx9MnncUK6ro6V5EOhdtG1rgzyPSK54WUFLxrRi1FQMjuPOu87LpIl
p+OUpxCLo6a8br1I/Dn4EgUqPRVDW6eLf92LGkIMyIcpk1OZnAt2UHUCSmNIdz4kpYzXBzY+2Z2e
aeK1rHv8WasmxXJQLs+hhCSFGdulOKrDDGAcalDwUnbjAfSngaJM6v1UpsE1oHUdX5XBHJTNACMx
t82kgqgh952Hn1kl96GrYoKU2FY7aB4a77OTAxzb/PNoikPO/wVeiRanMIJRRerq5+sf4aw+Qckf
HVZimllabHY8ON0+o6GHpdf11kNbW2iONHqU19e1BXnQrpO2e2jHeAxdkBtFZE8tuSvc7tpUd1MP
0BjgnNd+fP2JzjIGaDAUp0xKNKA3gTWfPlCaqUUWhlF3lDXvZizuc1X7OUGvyNQjt9NbbzUJPbsZ
NEZDgOhgCZuewjAO+sEXGUy0DQk+zZpJ07Oj58kqR8l8Jk7BKkEJEhDu6fuIhSr7aa6GqGzjRm+P
TVJ80QEg/shHr6kdU83Ee0GphM7WBqWSbD3RjMsqCqKfaRj7t61VEuTJTYwaQiaMSfWh9bs6csJB
NT56jUfuS4Mx/+GZcnorDEPxs2l18YdcT+3XEZUly/a8TsE8QBvqwUlbs0DEamqzAsFMLb7XS0sr
bahGiFDWEuqUviandyb2wh8QqFUCoKQlOi5aoGTJBha3nOH0VGTXfpU1CSIyUqzthpDE3G4JGd9I
quUa4yyE88EihQI91xhPJ88Qyjpoyi58EMxivBZNjLpEqa0cWup5bod9gmGdUQuXppeLTuPhxuJn
/ne/L/tNYOlrpOxn8fDTb0l2AWyNVGmma509Dg2ktizz+CEWY2iFqYSor+eZe2EUcS5tJP+KHnns
zGzSY1UUht2OSv5BEaNSsge1rTd1aXY3leYNuImAfJ7yRDjiBRxsLUggFAZ74+h5yVbox/xa8eR2
Kw6ltE1GbbzkjMRyu2+n6y4xLDfo1c5Wo0ZZO5XP6g+k6vT0SaIVsk7S9tMp7xFnqqxGEh8sI5mP
pVxtfnbmbMJS5JJ8FeaC+gUrkulCkSrMPfOkUe96BbTBvhJBX/qk3w+ZOVaPrT6Nt1OcBR+56aSH
eizQcRzRxRmdMe8RJ0tT7umRIEVBYbbLpYcRTZc7LYyJLI20ja91EbK2PZWeJzp4J5tPkmIMn4Oq
rgybgkz41MFGLxzdDFrRCYSyBOmtx13pIC80gIesJ/+p8HLrkxBH1m1Qt3ps488sNzhQGfFnuQvL
7+MgeL0tFYX4saSmeuyFqLmW47ZV7U63BNdLYkNdK2ku4PGsa05dCAcE0tSh57br6SSjRJTAFo2s
h1hHtrMuS7hmrZgotlBawnVbGeqBSEm4SoNouq4V7gE0aKxPr5+0ZwENdDPwcvSgKODBKV3EiMJo
IXmndPEDUjf+BdeV5mpy6K9EEgtyyLyHQRzAtJklxfj3MgfDNz4UtDDNHjyvkOyyb/X3XgQGGG2G
fcxLOzAY09HXd548K79MDWpCqZc5YT0Cggh67bZm323f/O6zeTeNcBR25qLB6QfIm//N3nk0t421
bfq/zB5vIYctAJIKlmVLpN32BmXZbeRwEA7Cr58Leqe/MkGVWD3LqVl2292HOPEJd4gTC33r6liN
rrtv+9raLUt5TbjoMp6ja4IyHrcXpRWemk2qjlCRlth0lY+IGHb3iY0tjKvE9o27Ju3NnD/3tSg/
aLFj7sZC4YVVUmNXxlYZDBDLd9iMT74wliqgJ4wKTAThWVMVI1zK/MntMGAdxqm8sRFruxk6tG+k
Ipv73hIicHFbCxZcXnZEGilGRcY1GN66R88uw/XbeKVpY9I14qo4n8LYjS2BFm59HCHIhZ3tKEFn
qhSYkaU9vL9aG+AAxwUOD+hu9OhWMs+W+9AvgylNsdRH1+6ze5r49s5poEBMGUpOskBMpJRFfvS0
yAsagCO37w9/cVDW4QFBODocPXoQm1KFbRd1NCMAcCQwVYLJnnCrTtLhSltqo7mxXgqcEOS1OInI
btCdO5/QpknVrvF6cWyWIQmwIPVSP1/6ZZcLOznoZYrAL2XDp7iMbF517aE1Mvi5mqnc6AVog3KA
Eol7g3ZX9JPuL3nq/E4xNw3yRUx+RRSd8GKXaeCqsb6fmuqalvq64psdAXUW36CVoolq+2ZHwN2u
QCpIcfSmYQk0q4XEqsJCszrruW+sxNeV/sqkXfQ5SOZXWbLXYZEt3SxNYkQJb/UijrliGRC5Efhz
+8XYQfJgjrC88IlkSXfzQrtS03zrY2FVgFKkwU8ZbrNavY7/aiwgVXh5qflu1LtA9Zel2Jlt1YS5
ag7Ptas3V0Z9YysytxT9aL7xtduHQ21LU+00oz3iIoxs3ZRGgTkn15Bpl0ebdJr0E4FLcMiIwJzv
RHwGzB43E+2IoE6Ggkny0vdr5D/mUfj+0bqcRcRmWUOXR4g80Fq/94+KzBB3srETyzjGFUfL87Jo
x/u+HGaltAMbhERoKTiivD/ohgS7njS2KGJQdL9hK0JSOB9Vj9HUtMdaOWbpBKpHsW47LDl9L4KP
0SNrhv48cKQjNO99H7nCR3PhqY/Mxo/ya1I1lwtKdk1RHDQ9+xjG4vlPaY3OTOEIKsekp7GFhsbv
KR2uOTuse/H8YCIrsIrK4b6y6tJvZrkw1BKhIphvrSO8na3XKGbocRoatVvuZBbFhysTvP7q8wEt
eNPsU6IbSM0XLOPZdBXV6p1jl9rfa2Ec4qjN/cxMPk/RM6IDPv5noK9QqKxyDc8mZOFyceWoXH40
ogocUDDoCKciHXM+s6s4I3G47RyNyrNQopuXO1gSDl2Bel6VsdQrr8SbqTTkljXLW+niWwZCWfF8
8Vq6xyRVZy2Ei6J/q8BSfOr0JZM+TqvVkzkvyPcVxmQtgaLXOJVHaWH+6nn3/3U5dQUZveKTVuVE
FCLPv78U2B45VuMdbdR4fTVWlGAptN/vr/Srbcr5StPMJkyk/EYH+MJXdm7VtkgjszylUSNnf5Ql
+8rNeshNi7YEViH7W1yhNfPQm4M5Brlw5twvu6qml5pmNhxhV76oDdzZwEySKQ5dc/SKoAH4RlLp
No9qUQN5N9r8r6VEKsK3hoYad6JZMTh4O3I/kZBVyKO244RQh9164ajDVp+tKYclM7ePaFm1atgX
OIySQqfyVse/vkMbMFK+kDbrVZClnfet1FrUqIDGAjOoLRuVGSUXCvj+RT/V3lJSY/IqVfG7JKr4
ZVEzxCEubVa37zKsU/0m97zHWQeQF3AG4bomTf1UqEL99f6Uv7HPVplqNhOSRND6rE3dDAN0u5Oi
b06xZw174alN4CFDj5s9JzEwM69EArqob5wsu7PkLPdx1uQnEfXX2nqXdxfAZVBBa58SjsKWCoEv
a+k0WpOd4FzF97MdQ3Ez7fbaZXKRkdI2JNtGeQiwDuuxeWlVq1O1No+y0xg72Y1IVfc+xiuZes2q
44r41E3kpt0uHZTkSRtGx2ejXROBurxMVjgeaBqgSQD0toQcCGG2udRoXKvw6h9oZk+ncWrVj2Xt
HY15atsrleA3xqNmDqweogkPwzbkbFAxhNE0pacyh0+sJLG8WfT1JYKjs7fi5Fo37hJgwTv8qoTA
VbkK+G5uC9J6JB5QnTtNddnfzF0vMdkz4x2q/XbQVQIzl2Xk8Hm17U+2V+zryEV6M5KIw7h1Ai0p
rZ7Hqe9ukzhOwoyk4Uof7DLUW3/hqwQYeKOLKYF/lAxUw7KTq7EEVusBp2L4gFDPvOlXCsUkB4FH
79Wy/Bv7fEVlgnQiWV7VUs5vUlXgRYsUfHaiTJXcjASZe6qJ10zFXrEQ51epiyI0dfCVxEoNdFMU
sBN1MqVrAyZwKF3Zag+1E12vvUVR9gAx2tg30jH8PLfbD7M15HdWnDlhlahGOILcCN+/ZtYF3/4a
aAkwKalSwFHe3DJCm0SrVFV+Skvvccrn37ZbH+0o/obS5Meuli/vD3cZchIHok6AAhQl7YvmPYSx
2UnrOj+Ni9Xc20psPSnu8hdlS+3Kh10mk8AfSV1hXQBf47E+X80+jqyy7PTqZC3e9zxW+0/e6BQf
s9Gcg1brxp0WGeNt2WtdmKJqsfvX30nGQC0Az0BM3ezNXnIHt05zOp0nZ3HUu3L1e21UW+yc1Rrv
/aFgP16sIa4hwG+Bkax4ga2au42QO7qfUXtqOKLNjSpTI1RdYfpGnXXlrjHR7Azqyhi/L9ZsqIdI
WQV1xJDVP6q6yIZ7JyqK8jCmUi/DZsG00Nexr33WXKTaZ01Z4p1tLPresGu8d/R0hGKuK2Do1SEx
dopZFR/tlJUI9daGsChH83dWUKuQWoPHmY23yY8pj/rGRwCGnNaBhouGFQJ/EWeZiCCMWzf95tXD
PBycEezfSFb84uoIXPkuElWfpmE2MYDKvRQJbzfblbbRtkFfOOMHo6m8cQ005qco4e/5khT/yasy
41iQZqBaVETi1GFq41ccxzBZcWx34KHRS7D4tA65Y0sOvmE1vR3IsXCeu9oSD441WO4+QUFDEizo
EcK6Ak4DAsiyuJkblgHQPkvsJ1Twbp1h0O9iqpvHWijRbxJgGEbpNKhQJoUi/1q0gZ7TYuXFbsA+
YgE/50xlgL0f/0YFMjP6DW7Csa8iFaAecq0ZmyCu+2QIVOhO+Dr1c0KAWY/OwVNoNrEKtAQgFMzL
Yxvnyjfh9mofVKYmBwBEAs1OGk3YFIx1ptNdsVbxD/ptie4TMUIxpgSV72zUI78uVmRDGJckmKh1
FJH9CZkqeiRNl+m6X3nqIH0Yy5gfYsZkR2Ge2MXkRxL3NG5qVJcHfSoc35Wa0u9qalGu349ivo8Q
t39JKeK+RNIsH+Y5TlBu9tra3llKXAl48uVi+nkFCSocTAu5eG+ACyFLMz3xRmDbJQt3NSNxpPHR
I7is8PGqyU3ZGNW3YhmyPfIyy606Td2OK8C6iyG8HxcPk84Ya65QX0w4HFMSLTNiJNNHDp+KG0GX
t4a/aoRVYVo7eRssZZs+ebT0nnWkn3rE2Zb4LoG39wDUaf6RLbmJqfMyle5NZg3YhnSKgzBkPMza
vtOq8m/XKiMUvKmpH1sv8lhGN04+9xy8b0MeOd+awRWflH4u/h6GosB14JXHFpu4asG49ELF7uIX
0XfxV1qWih26TaV+WgA1137XYbgxmvlBK0SN4IABlC8g7yq/OLU53At7Tg6uaGDVmAiTuNQm1LQM
RNfMX+qZbJ4pyhc7aBOzy/1YR+Rp9mb6OBNxDT5/jXiqc139LrrWa3n70/ZJtC1yEW1HkO4vePU8
eH3a9kHmLsm+MW2l2mW9uWvnPj/Nuik/Nlo6KuiDx0hnptqiZbBH64kR7DH9Ximu/RgvVfxS4a3D
2VdsA5l8hFpYaO8RIyv7r4hueEvIo2gUIZRl+k4XlZx9cafGH+3YyMK2KGyPUpZWC3S7c4nm8lTP
vwRi8fdyyvQbtxuZhlkkuN9hwTjKVP2Qj6r9K2ndqgI2OhhfVWMZsdeI2HkxRTdrNymyQ0kyro0v
KX/WhZ5ae26QFvZwXCbC/GM+LtoYdL23/Jq0XEPzzCt+xbpXIzluN82zFxfOUY265cWxJpMuGzyQ
oK9kcZhjFEZi06go0Ypm+S0RwuhK5aPMvFtPLRF+gDTxy6ZXEZolytE6aICvsZnbImBj6zic9Wh5
KzGZDfjxSNyVkOtU0ru0pcnnajOu5rFEU053Z/W3LkX0iWhtfI4jZf5SamK+8yqidV8ZI4QNJ+pz
lJESMf+dYf7D9IkBh8fJ4tZvan1SgpU5xpJFBYp0cS3QhCN+yeLQXNh73HHItfjck9nnys3TD+qY
1VrI2lWun7o9CpgabjRXyjeXgSAKpIQKHmW3V0bC5gHPekUT+SxOkd2Vd3FnIfPpukXI0uFaid1H
OIxyvhli61pU/lqNOQ+KPCRbyNnpStoo0W3aBu1kG3k8F8MpJ7nOgohn9yYxsSXKB90aQ7XGC4bS
bA+veJpnnjR0udDmVIyyCYoKL/EuUvMH3cz0wh8tSk1q7mDxLr3udnY6R+6rUUOPh9pqW+ODavWP
Hte0EzIhq8Dp2KanIu6rOdB14s9Og8EMac5DWzBxJxvhIcS10OifqCIjHaLFnwe7sOWVwsolBpJZ
pzxNRgSglwR0kyuYaAzoHoYPJ11vIn/IZvvz2Js/Ss9oP1ooWe7qtq4CQ1TpITPGPmzLcgrG0kGA
rM44B7bTB3WkRx+iLpIPdjEXN/x74dNpTvwljqYbagr1oQE9f5BDpu9QvnVv8bufnsrWsG9NisxX
gsLL8HMt2EAxZn2R4/HWoPGPOmTGUzfNntWe5MKU5nPtBWmCi+FQ2taV6Vvjy80e+mOoi0jX0xFC
iRWnPWFQgZ9VisAlTEjvSvD3xgcZazmRztsqorvVSJhU9JIr1apOkdL8GKU3PMauKwJDUazf74eZ
b3wPKCGoDDT6QCtv+0AN2PghTu361PaT40/UeH0rN68p7bwxCmHsmhUR0VL43aQjaZS5wobRfkom
3rm+iAigbO3fchns/9ouoA6IwhaIy835nlUlok0txZec5yKoByzRmx7kxfsz9prJ/bkFQLUwWeiS
I3QFIXo7ZUvdW/2sR/JL7X8PhY/qp18HTtD4v9HZCK6iKLZ7YTvcZu5su0nR9mI4NbB8PSBeC9Kd
suNCZ6xsd6f66f79L1yzmO0HUtUHLYEiK5f1poFANACgxozHL3bjPfYG4bnRZC9FPvytdPWVuut2
Z6xf9+dY+vnRjTL8THVTkV9k+cG0fqbZ8f1veYVAvfcxa5b1x92gayOlxInpu/d84Xt+Hw47Gd6+
mEHh4w8XPCXBgfst1PeJn4eqf4Wlsa0LkMIhNUOuyGWL7PcFSAk+SG1XujGdclGpWhDl9Uytb4Zm
HyBxjbEtotYABBCVx4+3TrFcMfPZScATqQWWG8OCc6/aLdWVTHZj/gHJgt/F/UJATLcSPY1NKqu2
aRIptZhPUZlOfw1aP/i5RT7rKMlyOwgzwuzBiJ6cOjVo5XiQqmsd03elGx/nqrH3SFS2j0LIz6PW
FR/6ue3DWajYC5h5/vT+Gm72yOtPXXnftJnQW7gQYVxIMgnt7OnkLY4SDrMAVjKRX74/ymbXc5Th
+/KIkNlD+bO3irGdKQ0FyWXnNBNwf05LRQ3yphuCnNrbTWSP/8fh91/xYP8f5WevFJF3qK7p8Pc5
v5W//l9+qwLa7j9UkVbVnJVCTcPrH4Lr6x/xwjtIygNDwR+EV/5/eNnuf1DgRdhnVcQA86pyjfzD
cNW8/1CRA7tChYXOIXDJf8Nw3WCziVtJDqk9wRsngFohy+f3yWIVTlx4SnNSlbWiktoOEkJw+LVd
ZCXWi66gEdqnYO38Up+pxwzSzrC21bUDDYEFw4x0Qhw4Rdfzw4jIq/R1nB2f3GzpiTTL/lOiirEF
09p0D02nJi8AW/KH1+n+/zvvf+Hk+N7O+/KjGn70w/nm47/4h1ytQqGmkIEAB9c1WMF/9p5m2/9B
zgh5y7WeSt+Z7fU/W8/4DxcpOCRIXiu5cO2W/rP1dP6HkJQRt4H6CMCdO+VfSAJs5OZgbrgwvAjV
gO0gVgqZ9nzrZaPu5E3pts/SmuyveKPPuCmr5kGZIcb0LpW4JDWMD12X67dpO2T3bZXrP6jL6cFE
dXanKJ14sDJneYxNrwmN2FgeCT6dA5DgerewBV/+mN1P/31l/+Sxbq7U1x8M4AZwAI1kWLObgCym
aAFwBIw4SOMlLKZl2cm6gWGld95eK5JrhKFXPcw/H/t1hsCrrWIhlOou6ARZZw0INavds0w99Ysp
vEe7XGZ/KpVxN0zu17ww67u+KrIbz0khTwx0HfH6KKh9OK7fKPIh71HvyIoRz2/HGz7IESH5ti8E
BTu382vk3/fmbDqHDMWSWyPR55v3p2yN5s6/AJAU6qk8QhTUKSycrzEVRZv3v+yfM4tyjlcO3BhZ
nAae0RXIPzrPatZ2ODsPz++Pe9GXpBf5mmzQ4wb7Q7/kfGBlymS5VFP/DFpquJtRXz7ocZPel0M/
3OEg3Pqjowy3dRyNN82sKCESJ13ouu01M463fgnj05sEr8VTsE1+CgQ4mqgQw7NVWd1NVtTGBzdZ
5Id0EPS2LLP7RN1N2/ed2t46Vgauqssj36ypql6ZkzcWg5YV9qMeNeTVd+x8ThpQfJpaNcszKeVA
v6qYA28cxpNgBx2cuZiO7dQ5foquY6ARFX3kNOW7MiWJiqjd3A6qdD+P+Vh8BUSiPxTdIL+4SlFA
G/eMa43Wy8NGsA7uB9g9l83FAhqloxUFSPNnV4zpg5OI5mfSlOC3qrR7SIwRBsrU2ochmqvnrLHb
O1tiOkxxsNL2ap1Pe6O2lz1/jFINIJxHJSUCen9C1817vrnhi3AuuRFhFiNxcj6fyhALM6aG/2ym
nXHIGmxvFp34MvPya9Tli5YoEQRKERwhh7sSsO7mINElSDxacvqzFKZX+S7uC4sP9xLKRl8WqR5k
IN6OEs8NHCRjVX2iBDQ5+3SYs2LnNW0LLV1L9Q5xCW2Y9k4sLPteST3tqzSE8ev9iVlv7vOJWX8h
TGsT6VULEajziems1lr6BAFQhO3SQyujZZ+Ysjmo/YwAq8zwySyW+ZbyahVSN7yKhrvY6KuU8Rpa
k4whr7c10BjMohkKvIOeDU1a34oZkOQdWJBO9+vKVJ/B5s+G31VTnoOVM3NgrQXVmNDJCmg7mdpZ
30uvmKuwxw73Vosaq/An9FZPhlk4Pz3E631n6qx7sHZOF9j5jHZtYrtTBZgxcX6mrW3ChkoApe66
0h0eGN6A3eONWXfbghJp4NfgIuqPS64hVjHJcQn7QV+WoKursgz0aDKP0hNW48fgWnvsnIb8F+0O
75eDGlPkRzPueYHr5t3RgQy5gFXTlr9zoFu1H4+2LsLGnN0Uw4I+Vw8g2Rea5U1TyL3XN6vo7Vg2
h1i6tCBciSwgBqorFHMpgLTvNLkWumcM5dA2GLSk28eIbN/TY1aAVEStUfgl+DE06eqMtsTgdEYe
plEKYrvqmiNGpSndkCHOQ1NrDdrGra5HB9njjBGKfMmU28Yas9tR7dt6L/QyeWy6yu2DUR8tNai6
sbiWCl0g3NnTgEK49CycHbhUNhdfXJndiKuL82yXk7ejU6j65WCj7qU05vcaksknteWbl9qynlEY
TH5NSfHvvDWIdhCrIXUmxEaultO8ORNaXSdlUvfOs1KK/KAvzRRUNGh8GVf1TenoY/j+Gby4nBiP
oG/VQ0QZDLjw+Rl08BueEQd1nxUlHW+KpMhDq46dPZX1a0zBi6sa5QHqU1zUq/k6Gc35UNyxmWIh
g/rc1glkiMSK97kCh2fq9Hhf6uAz/vWn8YwROBIXETZuLbsBDw/UZV3vOV/onC3CtDm0+d8I4OpX
bvi3vow6n0Opj0uXN/P8y4QJViwq1eh5pKtzq45eHMaNEt1IHoRwbKPpWnllDUvObs4VmG+uxRUC
PqSDN9XssslVJ/Uq5dks9PoGcThjJxEGpcnNKa1sXjRMcBxfTNWyE4UwbzAqaK7snG2NZ92qYBWB
mVMWpFG/hVJFnia7tlas5xmyRIFMF8jK21wItQ2B17lRaE0lLhZtZNKYBsvvjUHPJowDnDSN09Jb
KUTwht76tR+2ntPN7KDxuQKBeQgx0dhsNMMo3TwTkfdspYMdTF6EcLlX3WrC1p4NGMb3tUwd3zMi
GaqKQ+sfL7KP0k7sKxvwMjAnnlv1Dtj2JEPk9ef7gttP2HXq5seiL5WfUdylf1m1Zz6KxOh/DUzG
HGpzDwVNYFPzQ6+55gJ1SGMtdFxP0f7yOi//kvQFbgiGFX/JlFRAl3dIux9QQ1ZPhs4HhmniOFlA
qkZ9WZ1LprkpTCMOUmgFlf/+mbrc6exxZJpgIOJuBBnn/IuGtuknykPRs5Kg9N7YteEPi03nOKmG
PVzAa2f4rfGYN/Y5NANs1jbxzGAUtloudvTs6S0uX10UphTalrR8bFFUvbJx3livFRfIbci+QZF/
W0qnatrpCVr8z5VrFs+10aePehTDa8D2MqiGOb5NRKdAENDbED3lMTQm8gJj0H923MwPcQ/8MwXg
dSh0q7jxMtvN/MSjKl9GsdUh9tq5twjDLruiEQvgw1T8BUbrGj79rTlju7HvVwk9Qs7zNSoJHdSB
ggxhXozVlB19l9nyq5P6C1iJ3fv74fL5YMbwuAQGTtZmvaJ5/qgzZ0ali7GzlGcDOFdQlcb3ZGxg
YFrGt/cHusyPuGDXgjJbgSYRLbzzrxrR1itxjI+PdSL672Kulx+GNY+xj53lqASzwC4uqLKoS0m0
pVz8WOvt76NWeotfguZortBw34gW+EEECWugQBJpbg63idFcWjZVfCzs1rlxlHr81EP4DsYWxKea
df2uF2rxAXhHs3O9yH0kLWmutJVNPvr8pgOTCB5sNR5Z5YO2k5JkGdK7SXKkeY89AxiinZXO/1YT
gUoOXkCUGqkSkb9s6c1Vhx1zLibQKDmK6QkBWJiCPbhy+t7YtqvGKoncKodP3+x8gcu2RsBepxXS
d4sA9Nw9g++i/i5kqA3z3+9vp40e+xpnkXvyhFL1wn4KGvn5aHNl64rbNtmRFzusYrWiMDkNmO6C
Zmm1Q5v01kezkPSxoyIqs88A4/H+adGJ/DRSqlR3yLnPp0JvvE/SVeoXvWrMWzsKhCMORml3BsEy
wO0AQkF78/5vX8/v+aLTHl3Lca+9SzgS5z/d1qTiAeXIjp3a3WU2vV84bae6MO9Vq/ipa1iQvT/g
5SFfB8QnlEkD0bx9xqwsyZekM7Lj6E4pQYUS76NiUHdNJL0rm+Ctoag5UmyG4rKm9effVlRWXBqD
lh/HZvb8ZHLtcNRay5+14hot6a2h4Dh6bAEb540tj77VM4zBOh5n4t8sXEQdH+w2V24TXZNXJvBV
LGq7ZIxBRVDjPsZ15fyzpgTYt2H29TE3xfDZtVv9L3wmnBeb5ti3QZuNX4YclIeYbzWx9qq6U9Iq
YFXKHMkV2AOpcpI1055nLU2ysY3rn3m+mHkQKxk4BSRiWp0WkSWIA5ex/xA1ebuEbElj2Y1d2n2q
cqs2OUdmBp+g6NtvttLYL20b2fAfjElWgWx7gGIZmv64BKva+Kj0wrnNkrksPsS2nD6oXQxEZInt
kcxubm0jdBD+iCE0JiPKv4tuB6k36fO9StfeCXg83c/wG8AHSj2q+n2bqdnim3YjvimlCdFcj5Lk
OxaCBryGrG6LnXD0WvrIE42/tTE2eLbEsM8UKqa+rD2cTZWhKeKgnOf6Y6s0HdwjqBOE9rGUrV/a
uSLCNPO6D4bolQXZgmn6mGvi1CtRhI2WM8/3Rd+o398/HcZ6MW0WF4AAhFzqsKvJ7aZArRsYPOZa
2xzLuExSX2OvjgGqHqgcT5blRDhfLRkKR7Nrw6iZ3PwlsttZC0TRtp9r2Y7cGIZwvi7E7PRpq17d
A5vPEl9GU3dLy9S4rea4QelWWog4V+nHvE1qOOSD0X+UkJOLXe8a8nNqZ97PDmmILtDLcQTqaTr5
38JS09Sv0b13gzHptWmXSHv+u8z06NqJuqAOcz+QTjIXdIkoYa4y4X92nTO4cD0wsfZo5rr306p6
nuG2G7LS12TTSH5FmrCFEqQQ/FltGvVgKyOS0AZFfi8wNSyDvBpIXeOJtmMHKcYL/Imk8RWHfmRY
t0K3/dRQv/UTUuyA0czqge9qZGA2BPJ+tuD/4edKTiG7L2LN8M3Sqj72rIIvoHXZt+8v/eVNDDmN
JGiVpUUmbpth4mubOdHgNUd10pW95lXRXaLJn/zuZpe4s3Pv5FBw3h/z8tqiPm6sZSuXeiddkfM5
RgCn7T3Z1UeN0nUomjba66Xp7NR2nJ/fH2q9bM83NqndWkqElUUXekthbiWyJ7WWiWOswSG0NdxZ
vGlariTPa5x0Mcpas9TWSWSc8w+iimz1ViLEcUJUJuxU9zEZMMuNI8BqST8/rUrPviXzaff+172R
v9KcMkiikbWi2L29lGfNbFLYWd2xI/b4oTqL+uDUavIwO8hUYM2jfWryvtjZ3IBhbufuRwqm3t9Z
kjg3aVtGV171N38O54Zu7dpQu3jWe9kTQhZ2fwQaOh3MtDzqbQsyzxrGl7lJ2OOqO392a63at5Zj
HKZllp/LKFfv9CatrkS3byw9AgDIOiFztCohbPI8O4MRbE5qB1EeukopxgSjCXkN8PVKWt2sPeEk
yAM2skthaLOZRexCfkrleEQ9R3tQYzn/RBuQyNkrzH6X1faMspISI/9Sm91dyW+dd6gzJWkg1AHn
9EIteI1sFVOIwFWG1r2F19+XfhKly8+h6LohtGzFGPH/FokdLrPegVJW5jJ0wVHroZ7IJr9py9b6
GaUYR+u9UnrBMrfZNTrrFnkC0gz5FYhvqoEYC13+TXg7aK4043SejiBbo4MuO57OvDPErUiWfU8x
51AZXfeBFTlhzJ6dykpvDjUGeX5Ca2xfxtlM3ULUd1NUyX2ddNrdGEd1CDJ4upJVvCF/wQZaDXc5
+GBPtjRUb9bsFPL7dIxVZ/5SiEkGAEiLwk9zzKHbLlPC3FVvlgzgpsZeeQLorNx2mBXcCSf2HvXE
67+BLu/37x/Z7d23zuF6NjiyAOpwcjm/Kho5JJ1lV/NRVEnsNyKV94MuQTQNc/J/MRT7EcYLaDCC
0c1yxQom6sjnzschxd2uUS0RjEZUHgYjaa9cgNtXZP0qmh+oCHLiVhHx869SexB8FjSS4/o8BtJJ
uiNutG4QZ0I+VEXuPmg2kc37U7nNttZB4WMiUUHfA6rNZlDNEwMgDsmgwizA0k+G35qTspMxRSlV
JNfqzBfXGwOu2BZSd/SRwKRsUlXUIou+G3r1WHbevDeIUKbAirHxamRrhnoeiYO6dhQWjEGNRWon
2dbDCf0d7wFr0vbKFn9jzlcy06oLv077ll0+NB4mVdRyj9QscctIh+mppvDgj2Op7UWrTztrGucr
c/7WHbDK2AOiBFAB43q9df+olritaeR64y5HK1KU+8WzKj83UxEi/NfTfoTnntcRKWlbFdgw5uqx
o/8WUlBq7oexf1Doedxbral+Hhqlv1XUZvlAuF+Hwr5q9PPGUaM7RisC0AVKY9ugFg0k+stOvRzb
JC2/ZPWgr9GVt29l11w5autW+/MRYGcQZRBAG2wNasqbnVFrExewWWhH0xmWW1oV820xo/ZhFVBb
4lmqJBr1tJui/Kpn3cXIHDdUDNAtBo1+EbmDJ1EpQHvL0Zazete3+vwJmZ8f75+0y8+Dbc69hUUs
UieIz58v+oy4HnluoR6rJi9DyT9+rVSz9D2zzvdG10x3rSjlxzLu5ZUIZ+O/y8Jxda8J+xotIhyx
VRqZZSzAOSJu1SzmHPauYj6VoMbhkHiDjhikmeZtuCyL+qPqYiLnvh6mMeyR8kAmD4u8HY1MVQ0a
V0LBWqakOeldYt1M9P/boI4X/k9Qtz8aTg1Zfanm5fekwykLGmiQCIWmwzOCFd8sayk+uS3whT3b
IIYzD63yt7lY9b0HoGS561MnnkA2ZO5fMp3cQ2XDQAqMMjO/2k1GGzXuauVj4TlQVQxwK+JKSP1a
MTnbgShMrOxKMHYmvaIt9Nct5NqOs/NT1qniHhKXOoSZVU8fnDktYmTZ0FZ8VGhdlDD9zPJz6VSZ
Ch2gRKHFQPNpCKalrC3fFKDk/ahXqj5A/OeHUg54npYTLDJUVlLFn6qqCrNKTp5PT76s75W+Bzsx
T3EGcq4U8mlBoCLee3pvwW2K4t7XLKVPA4o+3Q3tFKTYzEpkV4qrF4kbmxMEDOVinGEoJW718Gul
HOvR6MXJMZLkvmnK4UazsjoNstiuYm6gusaGORnER9Ka7CZGxA5fFpwc58AUiiL8GuJJErRzYuS+
sRTyJoZztCuk8BIfpQvNCmExzA+uQCXXd7y8bkJXGZMXk+ZUv3PbPNvLhQJKEFVO+5iPGoXG0l7M
fo8htnklY18T8vPlpuJHnxdABg8f5//8RNLEaGQeu/VJStHuUd/jnmHlkrso9cwDu6TelVia3ahx
YvY+SERxJW+8KGZD20SDHd7wapEI5WHz+poIEneDm8qTZ+XjTV6XYlc7fX4D7dEKl9gabpUxR+bX
RUQSibU6GGs7w1iznA/vX06XsjKoAP23SwUOY8Vgnc+FVKcUWbp6Os3l2H9ztNEFNve/2TuT7caR
s9u+yl0eG17oAxj8E7AVJVJtqptgSUolAn0ACLRPfzfTrt+V8r3O5bkHNaiqbCgSjPiac/bR0stx
dQZZsUqUxxJpspX9vJgLjVEicoKZhW0PMP4KfVs6g1iZ+Vz8/UP6r1zzL1bAFfBvhMJvfdv/ItY8
//p/iDWRZLIEQeYUkgLJup5r+x9JOOf/w+aKcp2a7lwi/1OsSUQTeU5UeYEJ80I4zFf/qdbkfxID
fR4luyzJvZ9f/v9ArvlFKYxImO/UudFBSUGFQ4316wOFR6WQeMXjG25D6joJRabr3tGJzHsV2HsK
ICMCKouIJRsxaAvzKg3GF1cnMDC8ZR0Wjoc4pZVP3hylC8WZrwzy3IX7hOsYD4HW89+P//8+aTxp
fND/5kn7mb70+lm8Vd8paj5/Zv/9DPg7/74/tOnC/9sZOMWeidKM2pWz6o9HzvsbUy/mjxT18JDP
VII/9ME28vMzgQH+xFkKe2Yx/yEPJruPwTqPKFNgvJAIi/8jeTB/0p8O8zNrBEsjOQ2UN/CCMNX8
+rylOIm1rwb9YqJkW1YEaqbuSrGTvp+adEyjoS1KYLBM31/QxI1YVGNFvreIBVZLIRr/u1/BEDmj
ZdVj1s3T9wr8Zv670v9cxP7zzjm/TIR/Z/8UdS6XrfPlnDV85S7F1Lsv9IF2sXa9PnyyjdC7jHVW
P6Je0WdJTDVNFBFe/WIRnX3qvMF4qbn60cg4WfHjT5/1zd//7l9kyr+2gHAceCVnxc9ZbnRegn0p
TAdpF4kTsBaeGbHILcma4sdMRVYTXiaDbpu3/QJ6ypnCm6AqLfhFSKKeqjLM3ysrVJehDu2ejO9q
oXfsraWPMNF60/7McFdgZBdxjKcC8dwgiScl56LEdyrEJVii5K7Nnf5OV73xtjSDvgoJBXxZ2ryc
NtTkY7Wew7J+pqSuTtQ8zmlGuqbWZVaZ/MmLSQqckcNQJbnVGq5pJb3rKQYEM1uzPFkjcyBDGOc1
pfTq857Cz2/moRUfsvXai6Qf3Hfdj8YnA0lI27MXh5HhIBC12mK5DVIzu1m0VSVMdEllvQpUy6wm
8Sf9VLsM+pnnq8WGo93U4QUj8eGlGp380s6FvquZzC6rojMaY7PMHPRRJn1p/6ZjOn99fnmafg4K
2F7yEVLVQ/j59aGXlkaC7Bjmu1k5Juhjp5KrZp6tG45mMUdW2wxllI3DfLWkjnUDqyH2Vk4b0HYY
wKu6KFmy9iSyJLidgZBn0ShTA98VC6EbmXvNp7Sdmrm8E5QM0xIlbGi3dntwxtK+E37vneZ5GC/I
pz2bXv73BPp/PJVfCxKsLPgKSENxUIPbrIO/lEbsbAbb7pfyxZCM5egvFCCAmXb9FdwaM/60aqf7
MZjzD+YX0l+N+WBJdHrV9Oolbnzro15j7m/QUf/mlf36FeY0wx6FQt05uyWAjv985X/q3gvToD1a
VP46Eajyrc566AAhrJDnYigbK4oh29R0LUl9u3AN35mNYU/spiY09k3goqyFGVH8Iz/2l/jYP3+L
v9ojeFXCZT6Ltxv9HufLl/NP+PythhNUr8yOrVNNAHAXeVUdPuLDsfBfu71vQ/7yADExCk1fB1Zv
VPFD/aYtok3XmWvYj/w7ry9QsftYtEvjRcXSDR/sToprCNlJDyOr8Iu/37v//5d+fmn/PBPPbyhe
IrYYSImQUKB6//UpLm1yXr0pbF4DZRhvlZd6d9Lz67duSDIkt2WTcFou3nvvsU+PkKGeM0QBz8Ot
t4L8d+iZr1PP88tBRIF1hfvMcv6lUU/DMClV43avzRKqewXChQevYkUQ1UGzfLOcXCXreCh6L1os
vzSA458fgbYOpu916gH3zsXoXfXsvmDBNcvwO1Psz0vi1zfs3KAiVnDOGkp4PL++YbNT0p7N8fiK
tlvdZujLnsrWMNNtapO+FYFTV+HWNIxl3csBka9uFYiMvvUf0RPEh9FfxMey9CmZydSYVZQAx7h3
0kRc93Y4vgzODLVlHsL4UvQMKlYtM7gfwjCHaSvHzvgGaG54yTohwAbobLpK+mDYphgosdb4Ukb+
0BhPsan5tJA6tUwTJyV/hKBmrt146B5zp4RsMyxJ9bvv5vnA+/rOUN0ySCXNjc/wS9U5kuWdmrm5
vMZTwoqR/IDxMaSFv65rG/oOGsyHROfWq40mNIgCbCUXpVk0eaQXYZ2/MF183zB0xu8xvf/m3PiX
10YAG6cZRTGfGJqG87ny53Oj6+2gcpP4lXq5BfHNeriLEJi1SyS0yf1YB1n5UNj9dCrgRDyGVTUi
I0KenkRVd+Yp2Gp5V7LzP9nfT8vvSpNfLxO+hiHeQ/BSjLlJw6TU+/X1NSjNqdKT6g02xXzRl53V
RwID3o1SWXJnQ+V/5+T1+pVBHPa1Hq30NcbK8VQDnjrlXjUfOcpFCVShNfuV8/Dv3z7/p2fhz58t
s2IOCaax53oFpt6XOkWM4WR0onDfFrcyhshgRRJvhZhsuSqdpH0O5y6mglhKo0UXzoJ6W6EDK1bT
pHrvIsgyt9sYKjOXnYL3CCM9A1mz9ykV1GVqjk63NUv8Lqu0IVqZeIi+W/jmdPreti33UwXwaouA
yuTQZK16LktEQ4XEnn5gZjR9DLl3rpiCziwvlsFd0q0D9j3caiX0q8r7xlsNHiqHtdF6xXdMDdkd
M4Fcr63aHy/DMzTpKgU2f1BciwCcQpM164IOxKToy530NpuUyVdZhcu7DZr/YoEC+52jvA6e2WRl
1YbCBH9Anev+w1c+ndWYpHDKWd9V5jqtgvKSaBTFGT6WaQv+ZCHMmtAxiuI0ZzIFNzJOVn0Wtvl6
amb/sYBhgwVCGhBZWCD033x/7syNbWZBcMmlArTFD1XWHAPRgkaCWB6PV23Jdb2zO39yr33KrnIH
qEvbq87u++9JXIS3Zgq5NVqaMdwnSVkY6zkVc7Iaq5HnvPGd+TYLtfWggeG0UTM0ZCNOsOjjVSBK
dRcK2d7NfIH0lfT9+s7MdfvYUJA+U14t5b4bPetklW3iUu2w7IuWzsq8bU9tZ1I+FM1FttQ2EVCT
7bxl4egkm3GUMIxKm+AV6u5Cbgjiqw6GG8f3nAwQWtTiieeZJVm5NmXv6622g/Qikf7yyJPASkaw
ogL3YVbBDfPT8tkShvXituzqQGuJCspXPH30fTnXYJkm47VNmvzejGsf3wdLfJQ8C8vlqJBT6KyE
BOAUGQmC731T1laAfhrwTtRov987QardoyZn9rqyEk9ucjkgopjSprpFAFJ+tydNUkBLxTi/ZFXD
AwF1a+QIN6XHgqHn7KPkrZ4Yww5YOMw+/g7XVVy5snOvoLXXSQTZlOiNQMAtjQiNabPImfv+h6iQ
wK5VWULgJUrIpY5pgup9FEIc21wgy+mS2B1WA7/u3mgD63ooQnWcshTVRaCljFd2puWh030Yr8tQ
5PKl7+cuPPSi7pKt7bbFzPIpCZ50y6onWqpQPKV9Z9xCx4GZmVqqujEquzt55rBY96UlE77LPt/y
kip8kM8jIJQ76STVTWu34UtcGPVVK5sA8OlI0Bmyf/pHZpSyTSLEWbKMXPjNr6M7YweoDZw9OSr1
EmKaWe1b0ejkUHeMSg+VSOWrvTR9cJGFRrpce4PVp1tzInyHmtMtnPvOSpJnuOSDuxLjzBMO2tua
IgvTvh+Vg9FcFnCIOFuX4nGsXOduwDP0Q1dnOHWY83yknJ4nMkmGbBMmy3xvkDTBJ1mn6fvMJFlF
uvTFg5qy9uBRcGPYlH4PLsFD52fPZvcSgJ68NUHLvsFBal6seRygY81xd80xqAk/oel6BYOm7gpf
LGkEY0feZCldBap8u0XZbDUW7y2YLwi0Q/vmWFny3nKkX7al1eeRVVX2Fc4f3JBVJ/jDhR0Hl2LM
lsec71QbtRqvKV8iu9mDhq6+z60UPn7JHHiuGRIDEcVhbL80OjCbtawp49dFn6prW9MQrgB7wqVr
HI0GiMfAzYn3GoL7xHWLm6YZp2nN9ZnpKDA6s41sZQ6XU+Enz20/2OdwjNjqcPEZ1nRFMb7Um7ju
a24C1QQngdwMWbItm7dSDOl7iSWqWXsxlPVV0sydWMnFs9pV51pZuNHWop/iJrPSzdiOKaolkGG3
bbU0T5UTG6ckzgrcUh3DjXPb0V1wtpowXfNe+xTXdvDkMUp9NP2GlNxOipNXD3UZjV1TvGXkezSb
xWmkG5HSknDF5LN3hNFpDatWxLyIpAvkMUnG5E7zscpVmC0gerM5nOIon0I/WyWxLwMQWtq/AZXF
yZH6S/qdB0ofzMT0Pkcb+qpTWnjBZgbpb4Howsck5VdFcS/KB67R8CXRaf8IXs0nB5mpLfu9MNwk
iMbjLdpXM2C5CHuYT3Mcnssu7YsV2vzOW/ulP9k8cSn+xSnLuUjbVom7hPyrl8WU4XXDBQYhrA6d
l6HFoboGPsZpje2C/YXs5naV9g4URMvv9KMTh928S822+pZMyTiuIZ9xaAUIcX8g9nAf6pYIjahJ
7P4BfWbJdU6SGSi32SwPTcjMetO67l0DSWwl4Tdv7aUtD5aC4BIJsgI+wsxECEKWCW7o2Jh+jJ16
Jk/o4GThRDRLlo+b0vXkMex8/p5UFBWQtWp5z7q4fOKibac9TY9ZbRxEIW/ukCT39TQEZhRWnriw
apl2kZu0/rZm0eWCcrQWhhKpzWIkrxbWHnoMzU+XNVfBPAVqSDgk9C+igJW+ScZKDZuws2jTpF3e
1/PSnTCmDv6GTXh5QxFAROKYi+uMTzdbCQ3BdAMsxL5vnZLqsKUdvzOH2n/gxy6WdZ5WIPF0vVSP
VWYtR5BW7gXMkNE8BbL05Ja+2mDNmVbpuuB8SddtDGZNehxwK987HzNeFvPeDbSNe1CY6S0qqN7Z
8L0N71EbswhJnaw7IDuF9dgucc+tSad4xd6AEJBEcKaR+iSuZjkGD33lZ+TwLPn8COnLZYGwtOYD
sWT+82KXy7sx1rmCnaUChrzS6dPVYFVB8iT63Exvz52uezONOnWayJDKyNecAoHPd7rVPCOD78mV
acf+Q5nVjhtVMx6pKDbHhX2kIZv0liyyYo9+NSyvSreqD8WsMuYZ5iTciyFxeg0ysFRq04masVJr
+nH54DJt5kdbmmaAyUfGrB8/YWiphyOyVowdwcgfiOXFNoeVtJbuLagH3KCt6bRxVDbEgl6oEpzK
D903s/eYE2birrRQ+imUzEkv214Ka5ukXYgnmWwZwrNcs8iu57YqW+4oNi0swmL75BAB6n5MS0Ax
7jnD0SvG1j70eFnnDdZcNBJu07fuxldsYjqOV/sCZzHUy3mwH4dpqbeJDAWq4B7e+CrN5NnWmVvi
hRMvB7bJE5/ttT3N9TqppDPtx1Imd12Q1de9DDMMmXkmGuQ1k6zP72093AdGNseHepkFcWNM98UF
WhzH3WDuBSNdcE9fZV7C2xokuDQvw1yr4kIPDPvXjBsMTCGBOoJW9adVHeK2wvvc8wbYbVZNuwFQ
kNo5SlXOqkt0a+6IXx4vMgNh7S7vYu8GGHoQrhs03P2+qTve6Sadk/Gy62pR8uVgYLRqu6pNLg2v
n811rwfjvjdtb9mkZQeqLZdumWxbU9Tz1s48K9tAvQkbcONUIBcNBa67iblrPAgHztKtKlZfPglL
c/wcJOP8VgQBiHIOvMxMNhVDVecksyZPdzpHO33w2kalt3ltJWobW7Til0yem+taZzNzSatc23PS
JDRIkGHnVOo0Su04vyyrsH4WZHBtOKbmcANnUcGsjkeWxm0M8wKw59LvGWYDLMzMeOxXrpcHT6Kz
/HumI8Z1lpQpSXd4En+4oc5fYulkTgQFsD/ozGHomQL+jCBQp8tKB4W+RIIg97UxBWjnAritu3I2
9WPYJeNz10Fuv3BlC3fWDyfLo2HoiTsoau4XVvpq2o1MG7lexxhGA8Kpp46ZOZGDsVHWkVH41QuG
u8m6y/xuKI6hJwN7zfPTfCzSa9/pMRu1rU1ruYvBj2ebv3YZhHRDxsMr48YpX4UWVNqVU9vgH/6a
N7WTmX49vBq6TA5gZ35Ujs372xntzV8VCFepOo+poC/FbYF1Ot50Yz2FwGCD6jdDyS/0QKi9bDhc
lmeYX3A54UP6tUUOnUGJBt3tq7nMxt7pw/TKCqd532rLjXxlGwe2vW6k+sXdtsIz1kMn1Dc3bru9
xShtXxQSI2gT20g31bSlpUw2DczWY8cxxi3edZe2ocSmSqx5Q6Zwszatqt12uRdvjKIJnmBgGL8Z
v32xwJx/KEImzvs6uig8z19ZWEs4MCvkBn5bMocGgrwH7mYllidNimaLp7zpXwmdSh6ToUsfi75t
nj0HqC7D4rmDjJz5e06f/t1X4XjTIpj9GOLzQEzZRcatE/QfrVVl/LQ01N/+/VDgpxnonzOBn6/9
vLFke8EulE7jyzolG3TqEcNWvTWCv2Td9AWoYEW0zkWDLPobvw8bQ2Wa9m7B/8kYFlMPUIM8LO/y
oVRvAeqWW2yOoF3jxhvu6lIsR42aGzFhNhmEGA0s4QciL58Uu0naolaZXHNxZSJgR+29yRdi6COA
tzP0O8RkB0aLI6RRu08fceeBXUgdFWq8OTVr/hTiO6hTf3lFfEqqEHelfynzVD229OINMI027Vdh
O9Y3hq3o7FwRdI9dNXbViqhLb1iVVYrZTchQZrf+KEZ75XdGl0Te4NenANehvwnGoXim4l9AAWRV
zSKfdcmNxqj7Zg4xYexVx7Y+snLfvhIUEA98las6wg/dfIwpBAJvkN71Mtps/+NlmY5Z4EIdE/as
j8Us2++xKPRz26bxETh1WqwySKDdWpPkUezEEgyQ8nyaLkYofrsdVaA3LudPysFXeVfC6/oeQoih
v8mezHNgtYBOsEaEH2kCGcdR+fAU1NgbfHsm7w6xf/rWLs6YrYacL5LorfK66Mdl4oADHPGbncqX
8S+PFLbPc+oIGzoTr+7XMZjGwVXpfijfgGY030tEEC81Bsp7p8ffSSOOtcPTgbzuioAetC+FuWWq
MlxzlC93BV06YmxhXY0piVu/GdH9FAf/+XG3WTgw1gIgi40YT/GX8Sa1sxH7eey+BbpK6k3Nj/8t
tpENbsfZt6470VX+DpH2/KJgVNwysrD3izlQ5tWW1+9HHfeXak46+uzFtbl42d7vDDcMrpuelQEe
StVdMA/wX6Y2x4NTYFBmItkMD0Yow53X+OzdsrqgXONkM+pVyqLQ4iBAj4xYcb45j6N2TNehgg1N
2gUwbdPppSxgGQANl/4JuweWDjIhACB3CbWq1NOSRZoWuFnNg1eRR0WM8Altt/0IiVnzdImhfRDS
7Iv14mCGQkJGrm/QNNetTIpy3ZLwSDpjTp0RxWOan2bKnnml+WEuFtMlT4X+Q5Mu0rI7ZIrg6VtF
f5bTjHJ07Ef23Y/1mPa/eZB+etR++bB+ylzZ8p4DYRE1ftnIOF5jKh3G1nfTrM333BytHVB7GP2i
VxdF0jX7IJbFyc0A2cvaNR6bPNS72S/bgyVze5cN4hzW0i0Fx5ZrQHnvx+2iCbQ3MXtdLWbrbzJV
Yr3OAqvejkNFycZZRluEl5EvHzaN2Ma4gHjuqDvZrKc+pahSbHu8rtEHTgW1YUPgrkfl2ft/fzT/
y12JhPMsMznb730EVj/tUn8ady9i0VXZOPF7nsH72cR9ktx0HfuCbVar6VPlY/ts4Dt5djBaEGM5
whVaV1Zh3dGBGNjfQnc4xiWd9ToOpszcYnEwm5WerebWbASU+tro1HXsBvI24/G9Mqoy/2EUhvWu
C1PfAP4xD+e7odsy6rJ/s2lAEPPLqoFnGDc/CzeG0oJ/2L7+Wgt0YISXzJ36NxdSyytjenngnsVu
5zEvfBqbOTgNFhKCVWb3OZxcoOdku9VTcWUNGsVkYk3+AzyjgXgUmC4NlrB8uikzK3jx+N0Plvbi
IAIC1fnbau7db30a5t981KKHnjkadb3r9t9qh1FJJGYMMl5S93sPD9VnZ/TzNg1UvyXox16xP5bJ
Hi9FrzemX5gfmkJvWnuJ1TgPTDhKosKUGm8oYskhyNo+fEBKMVnHAD1/izQZuPdHz4/56U6l88MY
h4RUgd4D41yIadzbTLMnAFFzp6I8tIcRVG/p41Kw0huvS71is9iTvFFSOEdCca3nPiz1pdRddaea
cD55zIoYOYEN+TyzlNdkB+QcYBM3kUndeEzN2rhpZ+Ve5gLhaVSGrngax5zYqYrZw1VagSSHh5Co
zxTW6XcGSNVLPzuWHwHsDKxoVh1l/EDnfTkWdfbpLG0A7MmpJ2uzSKGIJQh9s922JG2JXTWXlNzO
1ATzA93BiINwUi28Wbfw4isv9/rrIY9HtILe5DwsZewxFBGptq9jJAnDrYZobINzhZ8YbBMagC6B
4K5FteszNsYJubQOvUhceOGnXbbj2W1Z811O3c58HgkowOYk/OIKPLyxY2Lvj6zpp8rfzH5TXlvL
jOOXjNl5NQH9vxXWQM6JnLIbJSbTigj6qQjZnCyNdrwLvW7lFnFbr4JptLMV3a+V436Mh9OC3+Hc
Mww0ipwvU7OrrDoodpxEVrDr0Ru4Ee9Y8DKGXh2vYgQN2XoygtqM6rlqCpKyyuGaI86/FAZz44Od
VpV7kHVlF0+lGxLAa/WyKLcqs4wj7nTgSlHaNKArqinrruG+KHDVddozYA7r9L2zA6aS6djPmHuK
UZ4Y74Qftj/Kq4mIzv3idImzReMRHFWY6GaXE8qW73BnZ8u2SEKx7wlIufGDgQHl4Oq4xjLTdPEF
LKOQgJBZGt2qCeJs2MwacvdmqltEEn2isnHlxgIiyeD56FJHWsJ3BlP5g7kMZ4ZKy5As1zPjCWId
3HprM2b5xqO1TPssP6PalZMUl3qY8TLIsqZqM5Aub8duVG3E889io11y6Ceau/qq9bwgv1QjLaSv
hX3PpgMLk0MA9lZ2DZiaStWnZbC0v/adJHgI8N0wwbIS+87PUcpEuksHpgO5vk0IurkPLCkOVnfu
1PpaNVmUah/YQRd4ZBsl5DtJBh6BPJl0hcyqgDcdyQJ0KI4t52Cao9DbgSNizevsD4lexgp19WTf
coKd/cCpOzzbuUTWHGhezVSwtDl/o5YrqRI1MZjJiY2fnLo8LWySkl3sD6XJrGssTsWwiHsptX1M
syl37kVZq0smYYu5kTMjPObtUzquh6JUT+G0jBAxqAMuGzThUK/iqvyemv0wbgDBB9NK202uI10Q
eWBNKRsUdEuHArVCuhJ1Yab7GAzHW1KN4pTZ2t/kigXxWtu94oh163TETLjkZZQnoRo5Dgr9ifxE
X7RZiPrLaeo3OanyMbY09+4guy5guoQ5d21PS0gYOdrbh8QAtLWissFxqif50U9+uZ2SfCTVBTH0
sfeTolgVYcX+T2bTrgtK49OnrEo3ZdimYGisIHs1y+Fn1gXIrq4yEtpjRZrOLbzIJmYdF5e3g1X0
zyCv9EYWTnI3pz26/NbXyeO8TPWxapjHrKc2JgA6aBiQbczcmGHb9KL5FDxV/ZpwDCtbVZ60wifO
9NQ5jU1WmjvyiTVdP9v98sY12onhlGZ1uo0Dr0+O/SB9Y1XglObwzG27XuUG2RpbWY2jzbzXUMXe
QfPjcd362GMQN5GGl6vJfhktOWnWYk1IWGuVziLD1tDFJyOvCnjdBL7dNRooLAWdHm+7suLBzIvO
uTfRM4xbQFoNTBXLKoaD03P2N0ks3lgmpFd1xxQ3SmOKjA0LUAeUnad9EkGkYTVXjKm6Q2vRtETK
0hmTGjeUN9ADVHlrCxK4P9HcMT/oOAf7LXEgorrg9ljSd1b+6NSRv2XfPKd0cw73ahj3TZJP9jrP
R/e178WUXqN1Lh6UTZrfumzaQq6J2Ml++FnnhqeWbB/C0i22V1saOSQNIwn1J4yqtvussjx/bNAs
ZlvSf710JftGFitd1tAFO2X4iMjiJdkX+uwEoRwb/W9MHhrAIVMs5iP0RMs+laI18ouEghpOEN8b
wjLwcTPpDLp4XKcQtHZj4wTfTLObKDx6f+vwpWCqmXkDsS0gYGDyBHFvsDJoPXZSbq28KE/7imx6
p7m30nm568y5Z1SbiMbaMACL84MRmwgjymDq66iYxvw8SUyNKSr1WHwIoVmokchi34R56r0QVIk9
F0acqS7H2Wa/UzPQmSMxxCVkVtML75CUsxwLukXdg0mq7xzOaNqECmuhP87lfSpidgNN5QCIU4Rq
4WXu0vzAR2Re1WZhepflPLKoTuyhcrb9uWReBbZc/KdBxAnTipom1i2WYi/1qA8qXVJ7M3gylU8q
hne7G2ou6IjDXKknRef8LTtL91ai4du8ibNlzNc4F9QNE+T2e+7RQkVj7rG+Y7Mqn/shSEmwKP0U
6YbMrKOlbHlw5s669WoIYxyPrvsjyVONuz83ikNmlOmHacq8ic7SLD4CCt3IrFiKI65B8hFh5uLc
cBy1MJlOuVhzpVE6m3AEt2EKUYdIZJHNbCyT5tUHiMD4Pi2ZERtDzVQIf6gdDVWI74KjO/km+il7
UWZhfWuKwX/UMHn0JS54/0h0QlzsvNGYYSwI5acbjy2NXrlh3uDrGWx9gojQOOtEq+UUsop/LLyG
NQ8WT702eRzUxpGW9LYp8yNjS6ExECYEIjLy7Hwi+KpasA8CI8m+hXgmdimbGmMTBhPTuFAmVw6D
mkeeDTbbfJT1URkzUZqhX3r8BE4hH4J67O8TU85Hjzg+MxqFkU2buWvd26Ua58dprp6yhP1QGBDe
FekqGIkCM3sl1uMYjnfGNHp3Law3okUYF5EN0A71UZc6q6LYbXmb2QXwn9k4p9j0E7lLOx95b63i
+bMjVc3flmPhBvdZtbTppkjyYY37Nz9VRe9cDmYul40NaIHPmonWdnFU8r1yZmqzn23Tf0Xof0G0
86cOcv2m3/6hND+9lZ//85eLrnjr/s9Nqj/e0rb6VYXOb/xDhW67ENJt4KZw8RGh/9P4YIAj+xsg
arxL5wxI/yfA+n9l6M7fsET4EJLQroMePPOp/tCh2x4Ia3oLxj5nihNAqf/A9sAr+5P+zANNRpgs
qdqolxhJkob+a1NIUkDDRqRaTt5UG5uSQZfZJsi3KFfWpNj+jsj0xU17/vuYRZ/52sykLeLDvjSh
rVtOqRVK+2Rk9RwZhvxhe+0xLBh/j/araRU1YZc62xnxTVk+46BHot3Yv3MPffHv8zIQtqFHRDTG
+Ewgbvv1x66Xkuzprq5PikugWWz2zBVTUauc5GXTvXHXxzsnlcz6XKgJbev9SLrxvsKZvKaD9k6V
6G77Gu87hcADapAUaLVr3dluvNeZySILZ9S6aZ12M2giI3UypBfLi+2rhUJjrH+DVSQD4uvHyJAf
wP0Zv3yWpn71alKGsSydGvtYUkHLVd8iY4+cDw+Yfdpt3fMWbu8WB5dbGaCN3hfdbUp5dhOqi4zd
rrv3jJX/WRNwxa5o16m3LqAH3lDwsN7g521Q+3XH+jjXV1m6DSCqavLXMBXCYF17m+TCb9aOWCX4
NMMIsQpFvV9t7e9eDtVk66NqOnGiqWovn6xXuMx0rSlhGvPRJVO0uaiL1XwdVo8++XxO/VFZB9/f
9+ICXKtXreM9OGehyDdehwP5YDsLO3uwc9ptKdd9v1rEGmHn5G3pmWfsfu5KkiiUrtVdf9MmWz+I
ilv1Tbw4L2y3Z4YPhFBGZodPfVt2T3kQhdm6hnYDP+hq2Pq79wRBC+iWyHqqb42nMIjMcGX626nc
xgZH/MekN4NNvXBcnJWGhxs18YqhVHmp1vFrY+69kDoxmilZyh2aMM+K7GN2FBfeWtw3wQpYbvzZ
gSplNDhF9WXyzqfm3Xf8VNl+FqsGacYD27BdvHN3cpeBNj6mTwsa3nm/oAero/B6fNz+X9LObLlt
LEvXT7QrMA8RJ84FAZKiJEKWZ/sGYadlzPOMp+8PruxuEWILrey6yXI67S0Ae1j7X//gn+377s73
JnOnfyzu2kN6P3615Z12znOnDdweM8+fRBhYznRbH/ST/54SbIx3CQmD5RkEfhyP6rtecArubFgS
u+TB/pYexf38LfuZny39mJUuAcuYZjnKcfgdY8z7mN4Pjn1vn8K95DaI6pzy+3SyDuNn3DEdXNj3
POMpYU1Rse8TXASzXZE55e/4tz3u4t85vBDp1FuOfkuj5lDc0Rpg8c3v4rNWuLzQb/mR28qpat0y
drqD7CS/klPxdYqP9nvrfj7a534/nOyn3ks9+xGIXkxO6s0/WLb1PgDioDvNFfadvM8f80eMpuzO
HTX8H5yY4xc/DaqHv0Om3nQEPpRP+Ye2fnpqzz/K/7f80b+Kkso2CNv/f/nL5t+/Dp6K5Ui5+MX+
j5DpsXuqp/dPTZfyR/9NSl/+y//tb/59SH2cSg6pv4oub5e/LYiKyzNqiUv4L33Di8Pt3Y+y+yG8
PzqrYxflTz8uDrjlD/8t7NPtf+GdBLoI93xR9rGh/62y0qR/YcdOZYx3mM7/4Xf+83jjd0xkmxyK
nHKmTXnDufSf55ss/8tgF0NhRS8DxwVbfssBx0/27IBblFomuBBhIvyFqAvXRvl4hElixEPnvsFQ
Adwec6bfOXjXzbPX8+7fKPlzOcMluPpnGB0hF1RpDnpU86sDJfPnQqRNad0LGASfVBzDXK1usfsC
uf8SCFn7UrRCOalyJn2hrWBs5DW/fEobo0OcaCQkCQD4lAvPqdqisOsG//3gnEtze5QTK3OzcXj/
+jNeG8RYYtsW2xssKFbNnFAy25TKPjwDgvuOQBqJV2C9VSJcHmV/pHVLkgyW+LSe+efyUzyD4cU8
BfQ5ovAskY5JomWe7WdrJiAezpr79geCSbc42y2yPmlF0IbjzLSG3nKOp7j7yy4sAaN6MQB/+zA2
KlboCxga2H/cW589URta+mR3PBGwGPDIANiU6km74Qyy1mYvmkQKqkWSQg4PDf9Vrz9CwSXkHh+o
wC7Y39WCoDNVWsLDlaehGYktpcm5pyto0XwLCxwd4BzWmWG/fS4CxKGsVFSAY3WdHkeWsOaLAUpg
2JjdbWhhnI4e72+Z9f8owrksXP9ME5SbSMhwbENstbYwo3ud+SNxmecqkX4NJpRd2ygfdVjvu0kZ
jbfPFAylmCdsVVRf5mqmdLzzOrINzuFO6zimwSWzBgT69YlyZeoTWCQhvWPqs5JXxbFfR70BwB6f
1Xn0jyPkb7fKpqcBBo3z+kgvlvKimoCEDGMTFgVDXS6yLKllslPj7Nzmic/1n8lzA7FR3tgxXnwk
9Eh0nVCRLn496L0uh/FbK0sss2THgHTgGkGW/DKCst0ZXWY9As/3b/1MjIfry/KBZObeerxJVpuh
bsLo7M/cX8KFOofELNu/9eVh9Yq5GBpGk/e4nF3Pd6iKXn5lxaQpYxoinyCh9E5RJurGKC/X8+Io
y3zjrsIhicnB5TCY9YPRmX52Lg2IiOCekhsr1fiLvGr7ELaB8jDN/SN95eY3VkTFgw/M5BQzTLG3
Pq5OTjzGCBIKR3av1VyhHTDBQM/DsxZq0z7sxC9fkOv85kHYhxXk/1g58MCrmUKqYNFVEQvM9ttu
7+d15E4ml4r/2yirR4Ez5zepOoXnVklsJ1S0Ecm+VW+M8nLWYzvI4qLu4FqGf83lh5sIeTL7sMjO
qOqqG4GA7GCQUnAisXhyE5gs/w4I+x+3whfbBkcYxwvr68/174/o9tn5IhXWYAEVke6dwa9T1bD3
d2Bx7WcgSfilb32FHGVsg4iagCcwI7l8OIE/K4KlsjgbZFPfta0P3a5P04d/MAppFizkZedYwxJq
Mo19S7z0mS4S3jkZyr9mSrbE7S9fHM+yGChSvLKe10WbFeZxKWS9OENAsEqnV0SX0ctpkBVNbRsF
p9cfatm+/5tfwZEFq0AGbcGoB1kYxkaXr86EM9/0c1KeiRSRLXibKCtSNBH+IbNmywtgIv2aRGec
x1JA0n598JeTkgKEOluCMIcd9XpwFJNaoY5mdS5w7sndhLT4YJfmdfwtpGHzPUyleCun5sXrpdpB
GsgWRpYaw67WtALjuqmCrDkHow6MS/fr3WzHOP77sr4xX64NhYiY+hfDb4Ni7vLVqmYQ6XlXtNQ+
8vCEg450rkZ1OI69+DuO73+/2vAkwfITzE5lGZBMfTnUMGEQIOdpf54XUrbWmMMx6yDjBrSgvr7x
m1FxLDZvXJ9gCsL9uxwKN4daE3rdnWsrgxTEh7odxko4syXaGw0t/UblduUtLv6dCBYpQAzgysvx
ggLvRGz/u7NQeKAGFqCb1/kAXDCaN68/2ou1sDzaYtxEUcDlcE1aY/rVo5R03ZkqSP4xwCd3RECo
7AhJwwPRxrapsFEVmFmgb2yXy1NcLMNlaApCrGgAPCnnLp8Sw+cEKofc0azKpUOFMv17robzhhHp
Apy+Nsrq2xlVVAUdPhNnNZO+4aU/7hUtsm8yUfgfYxLrnNmPh7fWj3+ejPoazZPO7FwdPGpOY0bx
GXOwEtPVIvEVN+Z6T85ysFETXJ0pFs6IXO1x9FnLlg0F62q1NbuzXWazU6gReVN6pjrERG+VH1eH
Yo8GIAcJh8d8+blyGEg9DtTdeR76Av2KJH2VfGm+jRptyzx2hU6zQ/PiQAqWVEKAavUP1fLZSdoo
BgmCkdJDJKr8CM2EFXuzMJJbZPfBWepGJb8ZS1OHZhvZPrzpIFOeIFjnD1WdyI91qG9G9FyZrRbr
X8U+jWxxjo7Lxy+lsZI4DPvzNCAOm/1Bu9X6yN84mq6NgtvNwkjG3ebF95yjWbRzyyhzn/o7URGh
llB+7l9f9C/OoGVeLo0GYB0Oo8Ue6nnhDOmn7SZFH84Ksgon4hg8SnVcnYjCq752TRO/eT8D3Id6
KtFywKrNWqbWs885THbYiFaaz0OMKhZtSO2YOJw4s0xu81sfjUlDnAWXAu4E/ONyKBR5eTETU3KO
pZptK2saRYZlA47himowUWLHY5Y4rw/6chPV6KNQTOAgBLvvT5j2s+cLzMyvEJ/ZZ60bMamLZchr
R0FgZn2CLLU01Ps279+ltpoU5xTAxdz4AV5ucguncEGdqGvI41o++LMfoAvpm6MrFWfDqq3bwSzl
hykTzREp/uLj0ohRc9GlITN7/cFfTldKKa6upMSwj5vG8nM9G5fkXh+UqvDPM7Nsn8OyRnfqhxtn
1MtRltMBJIMcV7C19W6AwmEajcLyYR+182HSlHBv0vTemDnAhPy0F0cFQbU4VEnysihsCNOrpymF
Ru6RrTxUPS/scTRHLG0aa9Ctx8DGNeawgKRwWSqkeveBXSvabVbnBe33uLRpSsRViXdlJmfNsJ/9
WTJaBEopvDfie8ou9ppOBRBRtUESJwqaWnX1OobfjAnBGLt61/ufhZELYJoJv8+bBCqG4ta9KPiQ
clDTj67KqnE7OncjhN3BIt/Uhvj4vY7nbHJKP5u/pLkSJe8STIdrR4nKxrjLSbRBc4GfYlnA2Ohs
JK8lfpWHusdd8keU9EN7UHtaZu/CrkWGmcR681tvalIsMK4U4X1eWGSTKLndtY9dGpSVi0I+a1GR
wQm9UdtMSnCB6ZqvQTabppshag/uLQvNPq0NXDh3uK/QfwhTGHb3EUEc95I0pp9bkk3UfQxCFX00
Jj3iTKFq/jHCcVS8MEGl9RA26YhmLZ+t7w2w0hehAGAdZ5sYmUODjUFwnLHq776kSZWI+zEeY/ME
YSUQBWI235cf4wFSDJ0P3MMfZq0Xw0Fiq/qhahPy+DDLLZoaeVNUrj8SgXtTmSWszSqNChLZY8Jb
ltwIrT31WoyaN4cNYB18RYwfRD/KqVtiOvW1brMSORPy2GLfaBxV9JVULXMD249+lLDPF425jr9S
C5J7Em2QxK4Mn7nZlWOG8jFL/OanPyjG+3YYAQYpJ/voXmpJZt2XpUaLpU2t2SGgF9191HJrOPoh
MmR3JoJDO4u814dDMpuwqHY2GrZ8HwJUmA+ZKoyWpOO0M39yHqKbFYnZBahaYGhYe3Q6auQUwi5+
GrPV/DTqolQc0SZpd9CaIUgekzpSRnj2maR8H4Hjwie8RQflRkDlKI6pL6XNfuzD0sTgyQihNuC/
rx+Ilk2lk6+AXB8azCllx7ITE8UKYF0y70murMZbOsKNcUpaVRfqTk+tjs6Q3ZOHlbeVKrmkSYrU
bWbYzE6TtEl7Z6QmUpgeTl33HZuqqjnYw6DiW5OokC5wXCqH2wY+S9PsJlUf8ztLH+ikVUJnusd9
k0V36PvS5IzvRSv/Gnw4MOU+tuKwPHdjqpO30aAG4LxAY3Vq8fqNjrDJS/EDTmKR70rTTntyoaQi
PSJmsjG2CFLjkS5CaIVOBOAr7Qy/CvSTQVM9OJhpWdTHufPb8hQl/GHiiK0IPnPddvTq2iGUbjkp
NZia2NHSDcWEx98PHXIbAx6isTMHmhsPTV23yc4Yrbz8Ho9VCGRH26HOPyP6NvxfM4TD4OvELWmo
d/Arx9JFsoTN6qmcE0MFtbdGtflRppXevk9Y7dM9qS2SfkzMDNy7LVVwAwzGsD6rXcS4za9OGRum
RR4XEnvWQcrzxghvZ12dMF4cfge++DmG4GyJnLbKru1K1BuK/BTK+re2Nh8CO0xdo9Q/QGhlvvnI
R5tal/ZId7LfTTfmB7hFnWuDw+9yXNkygV4NnVPdHZu28WZF+ZI3GlMpIru5jJWHFlcx2qpzgjUb
JcouAlO/7brymCEIR6UAyizh9bVT/aD0/EoeDvasabuYeC/UAsSjKvKEDH8Mq0e0ATQz55kuNNLK
qET33UEWurG6Ivf8CLhOTPrvMagHiJTGOa6DzsH2SrzPqkI7pYr9oOZ+vu/JR7mZZfXnFPaDm5ji
XtXbZm/leXnQQbKOeDoFrrokzEzqmO9gRPZfDbW9Ma24PFgwLj92Q3Fvwz3ejxNpx9EcxzcUtD02
Csq7WSPeu2tz+Tj1CXlMvrn86xzfhLk+Ws3UPKQ5OrLSCMK9ZuSIYuXsu5rpMl306bFCue6IXm8O
YwQdFqAj+IoaNHHzcfrayAowmyINpAdLyq0RpvmxruLDbGUQTenaD75/gzUAfGcM66sRvVudQSC5
kTsV6mptYEMCg1Bth+JD2QaVcJETdMW7IYvt+aZNEy19xF9Ftx1RRbK4ZZ+0u1uD1Jnopg7IXnAM
bAFxVEKgmiNPzufxHdplUydEcfHAcmIpyocn6L1F/zuJJqV/j89v0HoY8Myg7yAl6rGsRag8ZYqU
TcixS32eP045LgszdMWg6W8rWbLqv7D7lup3UoHmDS96X4n3Tdml9m02Yb+/syFkvhfMc/OYDrM6
HeW4y7IbOZa5svXARjpe0mlQ/M6qDEGiE3LWxpabTbZud442jOq9H5jaX1h0RPYPn00aQnYjVd3e
yOMAMVRuQWiDyxe16k0MAQa0kRWllwgMdQUjAt9EII73j/G1T0U33HN6mdAAQ3KyXKEEiVc0o13v
AapwQDWb3v6MOY7FgSua4peNdZcCZxCJxZ2dNTNS88LIYMiMg6XvgSUy7QbKvC3hkjqXtmOHmcln
U6SQ2xLG4b/z1sc5ash0POc6KtJ0P6Rx9H0JzqqR5epVjli3C29D5M4wCysVCocyWRDyqyGV3o1d
q9pE53QoqjDKENpHDY+Wv6oMZqyDv4oa3Vd4g3EMWhzULqr3TiJBJ4fdbOW4DLi8F4q3yRq1kmtA
UP6CAeTLbpF1c7kbg4m+GHJ5zXiXj9lc39jRFMm5Mwo43MSGhfZ0rH38Ee7rMZSgLRS1rI73JNEH
gOLIuQ03U2pZnKyRpClHqlUVOXZPMtdubqu01XZZOtqNCwAmB+Ouq2IOMOiE+mNVj3HgBHKHusQG
8uFkxpb4Icwo29yi0hvtfYfHQP2urtIY2/MIJ0I3VgeoLmzrTeHZJdx6nJ8Gm0s/krfqJpIH2T8O
ZjEot2Yd9gK343Ik/qqSSggquvEuJKAampcyNDYKfnRW+5Qi/ztV/mJTwZLkQq+oMWmfoQRjeQx6
lPVRmCrzkcNCj522S5J+3KmwcltEl76eH+EftYZT9KGP/B3XxdTpe8IJyABNYOpyMmPWoI4Ndbqw
4jo84DyGrWlq9in09QYhonRHa2yYdrYA6TvU7Fy/sQaII7yw6ghfFew3mrocMR3ox6WWCOuxJCe6
TITvaGOxcKAjnVmjY2Uk3udqRTAB4VmcC1CzeywMG7lhm+BoKYlTydPyl74UmqceTi/B2FEYL44P
+BkMrsIyHY5VIavTWYZ+WRzKOVfno0/3tjsqWY+vi5bHbeZkcYY9fj3ganCyCdL8HJmkAkBjKswP
+SxFmCgWVVUcrc63f0WRrMS7plYweJ1bsmV3dTkHP4BNqvxmoqbPD2mcKM1ODdq43r1+a3pxWwNw
Q4Vps6li5gb0dXnPAK+PLDnqQy8PjcBD1AY7fJLzBw4yf58pLf4oWodM6PVRX+A3f0aFcUfxR9Nx
3TqlqE/qYupCDz+m/FSTb7+Po9F0q0JsPeALfGEZCrYkAAPIIrji5QMCoMty2c6hh4oIlxchJecJ
92goYbOvOLVSRBvEuxc3RAYENFGJdUG6C7vkckAzkMHiMOrzkJmZXwNIDd9QARYbsMnVUejUGjBI
8fi3VrddqRq7clRNDGJnpWpuhF4a/oM94V2zgepdG2iBfyXkxLQeX3iqG1pfw+iOvEon30dJCXxV
p7g+vn1CcK1GaQlOiefh6qWVKDuximoiD85KcGNDQ6DSjPPz4na7gRNcmxBMB8K7lzY0fYjL75PW
E8X6MESYRNXv29Rmm8gXJqPWfaO9+/UfPBfzDoUlawv89XKwmHDwGqZH5OVNqj1IwYB/RDPWjjop
W0D91Q8FnoUD8vK51lSPPM1TQn5xK6AgDDhk695vPgsMwvqPrz/T1YEAX+l0sG0A1V8+U6pFiPNa
LfJ8RDhcNYRpfFbJCW//wRRfuAIwmICTyZpZjcOpgEdiHHtZkXRfzAlrQLeYyzR/K6SDYwR9MOzi
getoxa0Aq7nKfWUmucszQ71zg1BWDpNphR/e+tZorJq4U2OEs3yl1ShNG06cplXiWfU43qdVL90T
8phuEH5ebqzYcoMW4XCOFaaxDv9I8SgdJbs3zx1aMseHKONQBFVIDVLlzZ/ncqgVQiU1aW+V02TS
0e7kc4Vv4APNqa2M7iuTbWnfQSYESgW2XS0gLHgyghEH+1zGwjxVHVoggi22snNevjboBfRAmQPM
NtKkLqcaKjpNk9M68Mqe/M+pyHA1bwgDGXdpZcef3zoTVFXn4LPhpCz2DKuZYPamknSZHXgiDaT6
IYcjmJ1p8WqH18e5crRfjLN6qNmYMzsUWei1Sm8hsRF7uXkiWRJut6/Ph8badJW+9hqhhdA5J5B4
2RwuXyMaGitaCnDPmrS0c5RkyG5VGB7RzaBP4V+vP96VmYGpNpYv2EWrUPeXH+YZ3jspQywSxDYe
psayZ8ptYlIlj+Xv14d5+UzAxVDK8FDGbxJpxOUwS9gR7pFq4pEYi6t71BP80xXc9VMx987/bawF
FH72SLGVWgJblcRD6j8/winV3KKRUI6mKFJfH+rl21tgZSTYWObDEFnHIHegfX4wjpHXZqr/GWBA
PtBfNd/abME9YunS0abiO71oRmRGqWp1lMUe7h2NuZfx5OzeE5AV99hFzpb61o7VMhyfCmqvDhVl
vVlIvhyYeqdSRQwDiMA4Nk4rd8ZG8brUIhfQPEED4PIaJ9PC+FpH0isL3q93HLQ+AU9cBqGRVGxK
en9TS1Zx31lDfI8TlPA0rRhBP+TM8jd+hCuT0uKlQoVVl5a1vZooehODA01V7JkNkDlXthn5MAGu
xRdiPTXLfX2uLH/biwcm5mHpelCgSaudHhfLcghFHXtah78wtyCanIsVpYZo9daIu/YuyBvlprbp
+L4+8pVZihH20tKhwl3+d7kgoj6KbGxXYg9zR4QeFWaW3aBMG7P02iikv8Jlg75EdNRqJ9GtMZHw
vIu9CM7jF0OKw8zlX0bBxvJeNvb1e8Ty2VheIy3P9cTxgTp8feQ9EuI5fzBarfwQmwECCZ9bVwn+
a28MeG2aUECx9kgigPq4OmkycxrmYBCRVzYQbidLEHPUCPu2RUr24fUvtXyJF8/GJmwspyiKrlUB
j3QyrmLNJ845aBDqalYAd/SMKFP6TK5w78bYSf+Tp1s+GFWVsbBJLyfHABpPDFkUI1OWtQPqrPzW
FKPY1arZbOyW11YA3UwKeINdF5XY5VB11MLbGNnHuqhNPxhhld6Ryp3dDi2u1D3pYvricWffkjK4
lXt39Rti5LQ8KHCIuWoij8Dimm77sTfKRvNdtdsYxUAztyXNBURxG0vh6hQlTFLSmZ64R602ljDM
MExgDM/qLNkhXKZ0wzlJ9jmWlneGNGvf/sG0eTbeatpkZQ2wBe7lZcOk0Y1Pn4JOoNce4/iWxlV2
L+PLsMHCufZG0VHCJMQYiqvm6o2qeRoOtliQTd+f7vw4tPBRCLt8MRyUlI2984/Kbr0wno+2mjrA
TnS3MEr35LopNXfMq25H889/F3c4K+RxHtJTBAieWqszd42p5l+QjWxVFuskkuVYtGgnUycR+qEj
Mb2cwbYfzvYQmZzEwwDimadm/qtKQvCk1sSEld5i0KdOjsmDQQurGB5rXfHf4Wsc3GSlGp/GWpr3
Iaan5cYWf23jUAgh4RhbMlLs1R5lWc1g+LEUexNGK0SGxkNzyInoxtq5wnMIm0bzJ4d9uYHSXJ0E
GhUUf3ZhoKwmHtQE3+86GuGdTq+nyNXPc+xL+yo1xMbece104T5GlbXQ62EIXr55jLtr32rZO9SR
5lDv57FrkAN6eH0hXduhALdo2/4pTdZ8gbZokrzpptgrIM54Umg0H9KwJ4JZGzJyGFv7TvW19kau
/OCtNMtlZulwEnFYA/Ja27lpdSJhkyrHXmInOjbAM3HnSq/ewjnZyrZcPsp6LUEoIS5ZXyRHL0jU
pGJHlOGJh6PTU2YzVdummp+aSlW+gf1Nx5BEx2+FVWRP9DybDY7g1TWkUv4gHYPIrf8RED8rz1Mp
qPgdP/Fq7gRHIbIWKQuWf6Gj4K30ISmj9ouZYQyzqwb515jp36a81w6l1akfaknQ/Q31Yd7YQa99
eFQoOhwReFpEL19Or2SaaqBjSiSpUAFPa1meD345tz+UYeqB6tL8O12F5r2QFWPjhVwdeokFYB3B
VllXZ+RE9XYhQYczC3/AfTwmg2lXxPTJ3DqTyL0Sqk7jV5bI3nXTzLa7jaV1be/Av5ScaRR9sM9X
i1iofshloIk9ZU7khwpqxSf0RfFZHkXgNoQFHO2wV6eNuuPaGQmHH+0KEOKypi/fuF3FI+hbGXtp
rmGEpRdasTSvQvHQg5Sf1FwWG4v72maF6B+8jbdN9bE6lYMpHBM6WrFXq3JFykSGzNxNR6H7OzNK
061q59pr1RQgUhoDMMnWbOZ+9qXMSm2OrLC2GGeofjZJsHhgY0NyGLCq+B1y0/r8+g529bWillzM
6FTy5VYnFGqZzogQSXpdP9JPnXFFpGVOz/W4CCS7A144zafXh7z2Xhfa9oICU7Ku3+tIWt0UowD1
ulHNH8wwGCcXk7Qe5bWvJY//YDAdZdrS8qBbuZo2UWBhe5i3XO71Ov2sd7ADD8UYpT9rQkjD/euD
vWStsiszmGQAZ9nw8VZvc7RzXLgs3mZTcI8ROMTTix+CPR3Z2TFkXMJSTX6MpCZ3TczaXOIzaP8E
eIjvxBhuNWGWZ1tv3JDyOCFgTQE2rEsu4LDOjLKE3muHsXPWtl5ShICT1DuWpyZj9dB1CW5NKn3X
e92iCbBRZrxUTi0vhL0KIS4nFXv45aqtkA9VuuBHqBcrc1tuJNwne31yY/ykH0qLRAxnDvEPlFvt
XkSmvJNCuUOYMAxb98Br+yYMafpAXMkAapeV8OwcIRAsJKG3Tjys36wDwBUWZ9ocVHcdFvKHDt/y
v/AoTM9lURhb82L57usvsaiC4UqQw/OiDmzqbgpSkaReTqZLQUqj0L62Vtx9Fa0e1w7hOM1R7TuS
OeahbEsnzatRh/yLknpjU7u2y3CbAsVADcJEXc0JAlOJU5y7xJO7CXpfVNNfcvB+pwU9TyD+hzYJ
/N9CpNK8UftdG9mkQYfTB9lZLxoLLc+FX1mMRQD/CW4VZS6F+0602vu0g5qAudJQYHDRTluQ+bX9
BkXx0vLE44VI2csPr412MWkkDHipXuCgOVZY9kl59b5XInPj3nHtGdFwMsUozHjU1bVDGHMYQeWg
3QC5/eCPbe4AahkneL/irsnCz3HeSxvv9frj/feYq0q30ckej8o8waSvjzDQCt7DJcjv/KLMTq9v
b9fOClBLetbYCMPJX36SZyuogOJXSbANPJ/8lXE3KMk0H6u86zDCUnIi/oZO1BvVztUxESPaADgQ
utcbCL5tSJSmMvGGnHb8TmtnXAxZ4ainEtXeF725dexf2ycoKJfiinxZfY3R4tzdVYmqJN4YwVvD
gkzDuzH3qxtFSYy7gbQLDFc4JV1h11vNt6vzh4oKWGWpttXl95+94bCHvUUiTeKJoL4tJN8zCGtz
CHt6FJHfuFO2hXNcvSjjF/FfI642aHKSUhmLXMyqFPizGqWX25SVj7cvWZ1m0/bubObfMmW0j0rb
z8co7LaiSK9d1fD9oQWItALC42p9gtlChi2ZVkqW68fIxieazK5+A2O5+lkXYdofVgKo4+WrTedQ
nausSbwwN5ODDra/a8h/xVqpD++xdwsPfTtZJS4mcG9fXzdXV+izoVdflcAdLlC+TDOD7rDY2UYa
fqosOI87yVxIxK+PdvV1Lq4Dy6KBQLD6oqSD9LXWpKk3idk3d1bfU1mV1TBuoRvXHgui3MKUh6VA
KuzlG1VaAHk5Wi5mVikXu9jQxxbyr5wBKNT4Vm/UEleHoxqnJ6QZgNOr3ackwTAibZaZatBxIMQ1
rb5Agm1+C8Pv0o1j8tpL5G63tKaXTo26KhvTMQ5FPgu2ui4t3Qa+vjMXY7gxJ68+ksXuxqynfbIW
yaMMaIrAjlKvpachOVoIN/ZIEG/7YWgw7/8HNyhKQZTwaJgw9lgVp6KhS253dep1hZp8aLV2+lar
dvgVWxbNchoghH+AMnFhwxtCRvjDXXVVbPi5nONsMaeebgqTGj8rj73dwkVMoaY7RThp7yq/mW5e
XwBX3qqNzpXLDAA8QdmrlY73dWqpOcWWNquLx6mppjQP4act8V/Kxv3iWoVrQy1YLuMk1yOvvVwF
7Ni+URPICTyRo9vojeY20tL0VE35dDSCWiHyz8/uY5hnBCTVuFsKlKpfU7nJN2bTlaPSpm3DTMIf
WuEecvmTGI0vyCnXUy/utbE8dbUPo9DPJLiiNcFEH9u8br6//qqvnFf4DS3wPKouptVqTdY5goV+
xq2XtMnmp1wEaFbqSNpnUq8+IPnyDxDgzX5jJ7iyOIEtF70qa1NCwHb5oE24BOuOEh84J0vFJSmu
hSOJv2eyf/3xrmFP7HAKexsFKyjfqrZChEhSQV5n3lhPWrKXa5sGnKEU6ae5LbguQ+mPb+K+cuJe
j/eUDZkbVgEKa1xXzn6KT7+Rj+Ld6z/Vte+8dM10VjE15lpyNde2X3GDzjzIT/K+rfoo3Qm5qI4I
aaQTYtTy2+sDXisSsDhcwD+Ni/QLMabiD22fzexTVEC+Q/Cg7cylMqF0kIZFVSE5OJvjpWZ3sGJJ
Msk/SiLJNx772lxjq6T0pB/DIbA61+gvQQ+yWdbAqvPHqJp/WCKdboTWmx9K+Po4YKMDff3Jl5m0
urdhmrV060kFRkK/OuLGJNXIgO9Sz8rU6X0XSMZ8R9JtXTs2mIKLQdGXhJbUBNOnC8i0I8tg/vz6
j3Dta1MOAmWjK6Spv9pDywFhiT6yqpMpDkzXGHOd0Cyuh09mnfftnT13erFxUlyplfjSYF+oKLm2
rz2s6loNjUQzUq8Raf9JiYl79VPVOhEoeW9OfemSkiBuQiSBh9cf9to3BhNC6weIgvHO6v40jvqk
ks+WeabSF3tEXOIo4W57klOpQn4i4m9LRt/GxFrFtoDvWdDQuKzRa9c589fqQoGnfdoKPfPUOCq+
APhGkMbN4XM9F8NRUgMSCaNpD32fdD7ND1wDVyeHtk55Iu0xJHGt0I7kUsQbhdzV3Yf4csB9ym5g
nNXu4xciYt+WMi+3kBGQemO7UPOGyLHgBThCRvvlqyiFepLMXE1paITi6ocK1HeKCrdDWQrjjbP1
2mzkasJtmjICM5rVjzTFUzkQhZl5tJrNYUdkqWzwdrpFiBhJNSdNP+Xyxou4tgqX1sNyo+afa8xC
bvGDNmwl88RUygcdF9KTDW3mhIy/Oow6vAHbEsRKZKOPpWQ5TFsT5Nq01DlSadBTUry4lqXREOY5
nWfP0DCccIeOXt2uV1WkBHDasUKcQv3M5HIqVJ742AB+Gwgwd2wstYMBd3UbN/X0OxwhTu3G2ip+
+W1QIlxShvTX6yvo5dnIqltuOUvHUaHpeHk2Yg5Ua6QwRl5Xkr3moJiQP6lprc0bK/VlkYXad+lp
sjsCdK67EEk84quy9NfaCuRu4pc6B2HZFbdyaiJZfPNToRaEKLhMOwZbTbtq7mwkCwaE3lQzArci
AHY+akGEzfXbB7Ixk8KMdikg19wN0psJe4zojFsJ/E3VLwjeAxPfGOXl/sqJgvMuMxrZKd3Jy48k
FLXhaYEYaIIXERQwq7RcqCRRhyetGn7OyKNBRddAWNlVkp30P15/ypcLivENEJyFgKtganA5Pn7A
OvQw4o5gW2HBinpp3udKL5FCLOoSPBL58V+NIJjkzm7bptkPosAN9fUf4uWiWo7VPxxTeaEBLz/k
M6yjCulKRGJIPDOaUsIbsAGmER8VCStGnmA9VSQMjlWqfHt93JdbGIcaBISFSM0aWZdP+NMEBeUK
V7t6VHzcbMM52I+ELUxHPWN4l1Sj8u2sUAaF7apx7+Kzr9kPOZaQpTLyxWtc5n8BCc6O2es9CSRq
dc/lPPpa2b298ZmvPCkEeJp0NFsWY6pV6SBEYJRdB/BJajchw9Fgqb6TpDnSS3W0I+RQqWRtfNUr
+8JSk1ItYpcNT3Q1tTCMnOcCqZWHZHXEGj/nknu0be5+hMYpw8b949oT0thYGJVseJoqreYQiEDh
WxkXTGNQkQvnaJxmaxSfrKYdPBD3divy8Mrz0YXE51DT2V4heF2OWECnMErbTz1ZaSXjNLdSNexb
WjDlZzwf6jcftyT96PDFMesAcl13+Wct7vRJUXNPTefClfBZ8HoC6p0AOOuo0an49Oa1ATAvcaeA
LgdGvap3p9FKcstKUcPGRnozt6q6y2xlesqJlyREBT3r1lZ4ZReAOwE1f2F4KdTYl+9TkO0TR3OX
e4grFOGWo//gY96xywxyjvS+s+/sFOPwjVl65ZQEImADBpWg/FvzcsArQgi0c+6xASmfBKK5n1UV
TqfX3+bVUXDewgQUNv0LZyW5DjRim6TcK8ai2JOg0zuWGLbKxCtrgHeHfIf3t1DyVjMS59a80qqR
3J+RO/FBi/6Ds/PakdvouvYVEWAOp2SHmZGGrWBZlk4IW5aYc+bVf0/NC/y/mmw00YYPbMDA7K7i
rqod1l4LzJE7xkainhbVjtRTq85KuvOCbY2CgWUqEJoekhPmUa4/mxaFiE22TuGjRGt8sqJF/6xB
PPBziQLjc1b2pnF4dC+ZUiLrAygqoO7rUaWkEFy0slb6vWlKx75iRDwYOmmnl3JrWVC3UnmnUwdv
4Mobi1DXk8i0sZJbTCeqGZPgOYTkVguTeruo2uk/rEpAOYCBiIBj9e1QRLY6G6YA35RG7TXqGMjU
ynnnGdgeMf6+Ll4f8irg56tLspMkOm1NWvtjViQvRbBkxyAcBt7ZXAVy28bTX0FoB8qOi2xvSmGW
8glkuEzHrPutVQBec9KcyodEZbgYYaK80B6HFMBEPEN63D2AGsEVpYGIARyy2kgk5rtART/Ib8zh
R1/l/XkOH+e6gUUSzxMnDfrAjXfUjIfPzjA2ftIjNYMaiVH/NbdU/473veKGFxJaO9CNgj3dMrLN
QaGHGUUtX1UZKUM3OHxRbPWXmlWFP0nVHtx7a44bmDq+CtQWQNn6AplLHeKNdBn9qAy/IV1neZLc
fjQNuOG7bN4bBNzGvm/3/VsMRm14zfmWd3Uhw28x+UopmWDWArnyAjnp0iPPt/O+GPLIgc2rzuvj
WDjjXit+exi4LBmhor/Hw0pV5/risgvg/UVaz5xwyJ8Lu/naKcufSLY4Xm2Ml6KS69ODX5NHDbij
wLpQYCAxu7bYGxojF7UjvUaNxej7pB8lFWqLqLB53xbl0YjhzZrFsQPpwP6ubjBFbplDqxTpNc5U
+YkErWMMLe6WJx58s3ID7ocdi5tzTtGZgO8tEVRpOK12NJ56ucxqMk7o3BbzgHiJ1KFyrFr/NnI0
GTtnY/OmYo13WyRNLI5Y+no3acSilyeJCZphRrJp6qWPej/vgQ5vrUnw5EN8zoHQ113naWxCjVsg
9keU5Q4pukEHO7elFykrxkeDBBYkxt8474IUf/3kZJGRFPAkJ35dTtULaJ7sOCujutNGFx/hqpCJ
Fag2RT5H4LMZU+W2DwYDPia/p7zyRwloFC7XOGlMF2X0oPhnLOJUzhASCZXwXa8FU+laaaM6e+x2
tzaWOJaGF9sHVZ+4HX5L+iJJDlBIA1dP2TEoj71al+0BqgdjeEVJr/8PzgJEk3iWe5Syovg1v1lz
2sHoLWMgmy8AW6uI6caHriy6buf1ubUqXgQBoiMSoy1xbWds5nwGawOoJrOSxaXda/8b2+riKQHs
Nf/JGPgRCnCkdmsMddAFClMdGAMIOlA1cJLwCGNA82nJczS6Hr283ia6kJWE/pfbehU7jLDtdOYo
0aHMa4d5K6PpYggitOQHg+PxRTXz5OHzgEUeIrpY1CaUdUiUVxCaULnKfXoJYkpntArphOodDF2P
L402KMzrPOfM2K9ukiEpgshoqCo2WTfUMMkoOQIsSKHPB2uoYpRzalGBuG908/zgJXg/AFZSSJa5
8n9zIX+M6zz0QyTo/FiW5JMEAxa8LE3+tFTtN0RqtZ34b/O+06IjGRcXDDXkTRMroYGRIGgcIRc9
xceuqfRvpVOPn7jTk4MUwMu4s8jtcUBJSyh90A4Fn7wWBKjs0pmmkfZBOlGVODil1f6Q5HD+o5Fm
uFvu7+h2dXQq6I8wZ0G0STZ3ffbqUtYjE1Sbn08SquKq2sjVYaxmlO3szoogjDLyek8ZY/sZIRcA
ryJA2GRAa3qLxNEz08w7hG8WI3iBXRkCr2zWu08Ir2tul0whVGV9rOzc4jfWCpIS/CBhE92uNaus
WQBjWyw6f6m1/Oy0KP6VFUX/p60XNSBOWs+f7+/t6kPSWyUNgg1RoGeZ1F6fxQUUYSuhO/vKPRR4
iuh72TASHaLO2mOoFqfttwdKmMJXVFo+wEUtJlOuP6MM6EiubHN+LVAJ/NzEpUkVcol3YpVbVmhe
oD3DL6ZEtTp+3QK/UoEM+qust9QYuLOPia5lOy6pi1txtRhx1KisgulgiHL17hjBODVlZKCpRWCY
epqS1OqxcBooEOMaLz44Q2tNnlVb86+wU6vSBSJivg9JqJBahc/wmxKW1qdS7urp2Ba5psKQlgVQ
KcVtxvZD4iQh9wVJiNvmwEifRxlqrhe9RHLxtR3wXa9Emjs70bXVx7M6a2V0krMgNy99M9bDQdUj
5+dYkJHSPCoiWMFm3QrD94lptdFrWtltcXQQVRq9UG5kdkon4XmSgavMz4VT51/SNLJQamsqbXos
XBaOICDwRMpUhSC3X32iRVUqyI1s+bXui5a2Y+UclTyDo8xJatjIavWxQRphj0IzsBjaGOTH60qG
kqeSLuWj8qqNte4pWmUcBSjQ7Rct2fOLrVugqkCIQJIq1ARXPk41fzDnYFFe5bTrEI8GLbC04d67
JjZo5Xw2YGs6dLggpKyrDdQtWN3SZtJekfyQYCZsJuSkrVY5hkoqeerc/+oSxSxP88Do2f374sbx
YiNFUGIB+tm0yzVpHPJ4yqbX2ijyQyEV4UdUkK0dD1ldvnwxSoFglSh20UCgfHd9VXAQZBMVTuUV
hqo/zBjyqcmW3bqIfobQsbhzsJcNbJelq5w82moCeEDb89qgVPSj2RSS8ppAt/fUJsWXWa/2Rslu
GnkjwqCwgIOsVuWUbd8lJrqBYQf0vQ+V6MR9sRzuf6HtjU49WaXqSVXGofu0iue6rOo0iX7zK+CB
oDwN1dIaLqBkasqwuO5O4d34VBSeGCaHtRdA63pRltXVwRwM+usUOcq3Hsa/Z41x8he6/OFrzUj7
aQLWsPNK3lgjOFLMMvIBOGlNcyUZSjtDcKe/kkhK/+p2E3xZxpjBKPRG6scwV/giYGhOmy5Ubuju
rFosxjgrcZPY+ivkWnCCS0Z60KuIqSyo8w4BjaydE7aKAP5nTzStBAcBtQThRb9lNGlujmFAEeM1
CVKEFgMj96yphXuxHHoXSsbp431/2X5AEau+aWUgekCz7tpeXMYM3MEx8UqUag1eMGtV92xJdtE8
K05r1e9a5lsAuWd5auxEkdt7zNDQ9WEWQAdRTzHj2nQnE3yNi2K8xlB5esEkB/8AIAZkBL7oPDXh
/ElnCtCblGGPfOvGJgs0JpBWsmamK7Vrywld4HBGcRky73pE/TDoIGKcAxeUpo1c8WQ+/FGpNHBT
GxTvxeuwciL4rmvUjanZRFZYoFeZp2ckxiNPi7N0QEdxHn7d/6rbuwZ7cIWTPAI8JUi/XuDsLJGe
xZ30yu7rbtehUjnZ9V7Jfg2NxFkxw+iRWBi9gg2/z7ToqZWa0qshodOqp8uhHaq/R0P+ZXRa6Npx
9zmO7PZgyfNlVIwnO5mmHSda1T3+9xMY+eCQslruveuVgrcGKElk4/e62UegpwJz/JyWhOlQLjp2
B48q8/jIfTppFPzsFQW2RUuGhHDn3t2eI/IumhdkQyScdJ6vf8eiqzUK72noO3XguHPTVwq9bdRd
zYrB1Sph4k+PJrQ273/o7fKFQiBpEdU90pU1Lf1gORPNxTz2S3M2nwDVt/NRr/JKdttINWdYIWXz
b02dDcOtFq37Uii1/vP+T9j6GuV/ipGaaN7wWK+OsWU1shWPQLoiyJle21RJEJKtxx2P3h5Z6i+i
XI5EEQ63xiUlkxWkGThbv5BUFMCT8YV+C3Kyg/RC730vi7+xJq5Eqo/EAzq5xOrAcll1dRJ2uY8E
TfEt1Qr9aDvJ+HR/596yketITqgUsXmQyzHrva5VR3Bw64sqlX6c2IupujW7J1SBKSae+16Jf5aF
Li8HNNcraDslyMTHlxAmifFgF7A8mpU8WJ6Zozb0GV5sKXKNeaQcrDjgdr2kRcH+MCtOqD1z5VjJ
ztDDrT2iRMvzS61d1NuvPT5Peqsseif3E6U3PTrmkmeVUOPe36PtWw8qSEgPMqkDUHdT4ZuQdpmd
oPAtSdURwrTNwxhkpleBHz7dN7VZEOV0IE/gX4k5ye1WAVofLGZVWEHpd4oTe+MQSZ4Nw+pOB3Jz
UWCFw4JTkQTRNFtdWGWQ9IWSjRUnNo9P6FYTSzSzKblBgEqNC4p8OPWmGu342o3FCSIIAibmnFnm
yqM1bcxMKEBqvzO7xWulnnFVXZmOD28hCRYJMYKyFBTX1cQMxfF0Rj3AHwNl8Lq2C8k7q/hw38rG
J2B3E9cs7TMeVARHrj0PWnQjruORtcCd+7TMZvKaEdscKMrsdeq2pmAWegs2GXBlXmy1bdOChsrg
LJW/jK15bnvdQuvZZN5Pih5+QYiAmNlgroHCmoCNXa+KUkyKDHpS+70yqV/5Nin0IWj1HWE6n2K3
HvsAvphFfTTAFWYRvkIA8Q1+t1qh3CWFGlVN7SeqxiRaNyfwnwfLtyCN8pOTZ9KDYz6MQ2KQTj+x
NMkWEcT1OuOuFqWIovZlO6uebODN5yhNu2OfWg/2yt5MsZkCMEmblYLetanJUHo9axRMxUr1JCdw
XLax3h9TikPvEjhQP953zO0hg4yEaIjSHSkeuinX9nSrShwp0GofTK95LHOjOOWK9CAy83+rokTI
EQArTw3l2ooBLXecDU7tw90pH0Jbyd1sNJeToc7VTuB6c0HUIektofvKFNi1KUtJzbFb7NpfDCX4
G3jS+KHt5mXnjt9eiWzbb1ZWn4k+EaIDcBb5zFegSG5a3eRpidogKAEY9F/JGH/05pB8+Q8fCzp3
cVfxydaZXW0VhsJEdOMvoR2+jIKqXEMJ4vEdxN2ps5FIQk6w1j029C6QosZs/B5OXI5ygg5JFM8P
34iEJAIPLDi7mNdbvcUBLPZ1Y+PobZCkng7vqm/X4fRiwev/4f623bgRkd6m6yQGdnkiVj4+wKrA
xNdS++HghJ+zZpGfZyV6F87xsPNk3bREUQEMqQCsrmu5MXU7o+isGtpLuT/YLeSQSpTY3hxT+r+/
qBt+LsSkuHeBmAjM87WfE8Z02pAnjd9NoeTllVqc1FD79B+MUIoU5QRalusQNpfNHiHPovEVkdp3
+TK63azsHaZNoPzmCcS+YsSCKuTqPm8GCOqrfsDhOKnPdQVBfj2j/UGwVj+HebEn13zrK6kCXSLC
WKEHeb11VkxZy+lnVhUHU0IcOPfSqZDi7tIPRtnv+MStDwXcDgiXYN+gYndtTWNGM8jnpWFuWqvO
cSij1msgmnP/S91e0/+zsgZUBQ4zXZCTNn4bx82BOn/h1QmiLmUU/rxv6dZ6aCEQxBCYaTTOr9fD
8F63UJls/EaKh+dkXHQvbKfg+B+skCLykXC/DU44VIsSBj+n8Ss44Q6NMv9QcuQY/oMRwTJDO4SI
fR2px009SuGYtn6gRvohHLvxHM3G40E6wTMvHx8HWN0GMAtln+30dtn6oAzs74o2GM6zjsKlev4P
q2FyVAyH8Zavs1o0nDpzCfIWilVUeF0nnWTTbYqi3uMcvekBYFHfhrHohghf/K3g1zlGxxRUzLbl
83wgNbBclL0eTmi5s5mjFOOrDLLy5l1byXpjigcdTjZEorRjULWoLlngFx7eNHI0pq0EhxPgf3Vl
ZQBQbDQmzG/ZoHhJEksHreofv+EIRgBhCFk68e+VlXBITLQ3DaD2aDh8UONY/sH4mPYxXLr0eeIS
+vv+qkQ8dZWlU1diPTT6qHdRVl89rnYxlNZkg2BerErun+K8H9NPOVJL+SUY57J+LaYgME+xhbz1
Ez3iLnw4RKd0SClYI0YSHOerBY85Wz7pQ+WnTUuNNgpD5WeVIcfoMVIl/QUzT793A25fEbIeLArm
X3xmHVDoToLI1KxzzIhgeq8oJD0/ATFYzpqBiohrqXm+Vw/e2hSEUQLpTOmGSGl1EuSeCcsEbJkf
zvIYHRw5q82v2aIN4RdJbyTt7ypNwp0ihvib19/22qb4Tb+dvrAdh4mib+d3vay+V9CyPxgUFL/P
KTHofTfaHnRxnXDV03JXYLtbfUXbXlpdghzRZ8xJOkwN0OOsDqudB/LWJuKqkKBTLIMTf7WgeFC6
QW7r3p+19M9cb3sX7an3/aI+90m5F9ze2j0hE0uTm7ldeDCvd68slSWlptv7KLS1LzBx/QMceD7b
C6re9zdvY0ncXng0wH36Wjwx15YkjdJf1U2db5eVdEig2WSKR2vdeJmbHVOb78S9xYsMxFgnnNkM
LORzXcYmAsl+UECXlSZOf0i6au+A3VgQUSCoaRBQAnK8upDbehqUGEUwKEPiWnXDLv53SoMctXAD
7e6HN4/yuAligbNMp3PlEzpS0/VoqwP4ILNkvLtiwBPtIEepvBrJx72lbe7LNxi6yj0l8mBqw9ff
irjJaNpcH33VHnkGevB5hYfMhNk8IeNl0DeeWwSo6NUNf9akfP1OILLdWgJRQWPJO0SxawO4nJG9
4BPLvpll8XGg1OK1StCfx8XYIyrYZK6UiHFMpts42zReV8E2uKMlqsdcAxqLOicibiXZiZ2c0DTW
fTVrrH8yLYgfbX/SMeNu5k0SnMmkztf7a4dTTSu3sfzeZqDgTAsoNM6QmSvo3w7SvEdZtD0PVF3h
LcZ3aJfRBL02N439kIZdaTMRPMheFymmK6u7t+P2owm1ELrwDJZx9tZpi6RBDOZoyeJnEfPYh8bu
8E6ra+0CyUQYt3YOuTheV/c+jKo0rujGgcMXE67Xi6qURCgbzJqPhrd+iEowT+ZsNyfVmGTkmGvV
a/uYhjJF4Ke2Vvfego3fwNb3RjxNN5BbZs0LY0aAOPLeWnzY0ZrwZI8NJlqt7bJ39LkaA0VO4ovD
EiHUcrp/GWxOJ6ZBjQBOofZMGqVdr1xXIoQpg1KB3tuuqlMyaJFycqooUo+c1GE68OwatmdEU7Yc
K6nVH2SpEZApnZlYCiJ8adgHVgljbRJFlcqg+8mCbJuROvYHJeqX12hslc+ImO51WTafGtwZoBxy
Bf6hFbq6abs+d+JlMQ0Gi6TmSZWC1Hw2SiOjT8kbeUyLGMW7sbbARuidimSYTqasHe/v+uYQiR8h
1LjFiJNFaHy96xIwiXzOUoMCA4w1XEnZy1IY6k5vYXOIwM3Du0y+Qo1VBTF5bSVvq8UebFjFxkgp
X8bZSg8Vdf9Db+zqt980Jfqt4M25ZJ3VAaJTQtKi2IFvOJ0+nzrEV3IvRLNv8fQeIlX30f2Di5cq
Nf8QBlNCvl6ZpdVWPg2d5U9OFbpmCEdxHcfVTtK3CZ4EKxzJHqBPqigbTulKdWg2pbblD9TpLpbd
qD8skCzP1Yiot5MX8s5063YTcQqyZYCXbCQf7npV2SBpS9fbjh/NdsrsBhwCHh3d7KMJX9mjNx6v
E0V30a4HoExee22rUY0Mfcw28BlAL6Anl+bmIFVNdZRb3UBnE21csJKSnatHRYrMDNZ4fdnZ3xvr
pflEy1PwpYvmzfVvSCrDpp+C05SQpT+VSt8f4ry0j4PVzx/vO8zbwPXVDY8WBMV4AB7UKenKr2yZ
WiZGFMb00gRK3bkRDdLqnPDhtUsq131zNGMu3AM6hIiNNEQK3UlumkY/V8M8S0/ciJl+MI2wZXxh
FMKaiRYl8xeIUYrmJCXxGLhq0Znpu2bRmgHgpmP8atraKN0S4YQZBdYsHwbXrCvYm6PU0fo/mznW
sQKTeHNI+qzvDnOWlDAbzZwm3U3DhllERqOK4I9U14PxSU5LO3QbLhTJHRWzPc8UqAMPPh5dO6d6
N12UHPT+x8Axg+A56cHLvVdGqW5elbBumkPrVJBQTEWsa8+FapQJ8px6l4Ogy/T8K0Nh83Jq9CaY
vDlZpvyP3mKi9dyEchgeE7Vrl4NskBe5dmZOf0OKUiSerHEgjnGew6xXJUy7Hu08nGx3tBet/pi2
6oA+cmMa0hN0vMHgcc7G8MS+yvpxSeG5+dgXtO5aV5nn0TnJsdU2X6M+he/azcjGNHg36rrTL400
1t96vtfwJRkaO/8+qX2ff5DihjpwWIVp8MdUIy2GGnswRcGLrcVF/yGYVHn+5GhlOwNKiZXweRkb
pXIreJ2qMwgng/iXyNP8CHLWLp/uO932/qC2Sy0P4DaNSWKZa/8GfNoisZenF8JN7ftY18ufkYY6
gVbZ+UmSq2InEty+5WSvNLgQK6Q3A3nmtb1iUhYYjIbqUo6Z8U7hxR4OAbzgXyk+Ry8jndpXsFfD
z3ZSpp3E+ZZpUVHkqRIY1HVClmZhjjioXl8KJtKGp6rIIJZkKH9BuGPWrPI8M7jfvYzKtDjnhcL3
Dqp3G0HR/CIlRPebn8DExfXSA01v50ES74+ZqQckiso/GhlW3WPRS+jl6G3hGNS8k+Gv+594e4VR
ume7ocrCdbX1MBy8DnGDgFFykepknDwFHSZPhRU29GyEn3fuy60/0f2AixX+ebqJtKGvF1mXqS73
vKyXMe24CIZSzX5lTPr+yQkF7NRkilEdH14f0FEqhWTzNlywq2dCi1Tk2WotvUjpUqonFbH07Fgw
6zu8X+RssZ/um9vGRaRi8D0KljMBKl69gHFJIcmWYT3I4aY+ZsOsnIL80WF2Qk6wCEB5RNjLfzir
c1lMY7gwxhj4qaZ35woA56eyX4YnGUK7YwpOo384XMEgH0xQgYhuhfDe38pKqp7oCZIvgc88nHp2
EsQpkHp6UGFRLIs5SZAkvKhvnFrXVnLKZIVpxsnF4ahftCUyPUsKrYc/kU17lFebbJOWy1ovcrBi
oqZSqy4REhHHFlFJt1LDdsfvto4A5wZzuxQ48QXyzdVajDavsj4bL1QX+49Vrg/HJFL3Wuc3rIhF
UAwB9AfwSvz/375LFqoLpQNzvOhqMb/AFB24OdWZh3cM8TyRNJPdvKG7rq0EKZV808imyxvIs86l
+OdUVcses4bYkusIh8IDZ5W4ER+D7PvaTAFwjLmgYbokTfEuCiTLS7swQXiG0Zr7p3RNoCaq3jQN
SMvJX8AIr0s6lWlMXIvJfHEMCbBsRzJjnwd1XOwPVRs28pHIw6g/TKnZKe7IlMr4d5hLVM7qcSlC
NzF6yT4idD++N8ZQMv5dkKDJdzzoxnaI8SKiPaZs+ZGrq0SyslAh3pkvhD6iBpnJT5PS9RfbIo65
vx833Ahidi5JAeMSLYjrnQ81eegXZt0uzF9YjRuEulUcJXNs2tN9Q7fWRIhDPgfRDhfyKu3RgrQZ
UyNZLkPaDy+MDubeTEHxYC+WsrN9N9bkkDaKCXbIaIDMXK8paFIp1Ls0v8izrDx14RJ5YZqlOzu3
fbZ5srmv4Iin9EmudW3FimVtkcIpv/T10D+piV79yfSicZQoBLoOvI+HrO/nnf7JraUBuhbk4pD6
bHJVwZ0eTk6H0Ypx9Souck+lKLp3SG58LKAXlLCgF+HhXIcGYTP0iZQUxSWuqB84dC7OgI8Kb5S1
9IM+L9X3nnH53GVMbDwHzfgyyfr4XU/C7CVD0fAd7fLmGJbg2kw93+OA2OwB1UlBQyxAIozfvVER
/nbzQUI8q7PVK5chL6gKGHbrypKlPt/3160VUTMHCwqchyLl+mDQhmOkLESyNppB6S5xqhxtkPY7
rrq9jsDIibhPTCAJ6OnKixKS3DJVu97P1Hw2XUcnFPwJEULfvg8Xo5Zfi54c9oke9MwQ3mLZ1TmT
7MV+qcMiVL2gT5LuiGb5MrmTOQ7US5Y536M/27iD4B4i0MbLqTIC97x2dVOhK9g3Te+rklqjeK8B
rIP6xpXUVN1xve22i8ECamqg/SkOr6sjwAbIuJip9mmdNN5gReVZS1Ln8OjHFUcWC8KIoHy5XtCQ
D6VtLfUAZ8JcHPKEnAb2Z/XR0ElM+wogDtBi6oNrGV9ZT1sF9LzsL5KpvJRDmh/kfpZ2XGgTWb9Z
Yf6DwiA6jmvwcs0UG8j4BitkDW6fGP/02vJU1ki0mEG4J226dQWqVjgCDQnRlVvX5YwxIdvMNIXi
thPErpYyAGK0dUhpO9O+3v9KN22J5rhQcEIAZHU2yqBlaBNSSF8qEni4m0j3Sol3wzGp8N43tXU7
liXEZ+D2Are6Dt5Rlst6qAoUf+xC01PkMDjES73XFt48GXwqwL6MDMPTwSW+emyXNBs7dWHzUF8r
D2NfzBRkeulzpzGs02hldVLMeG/s6+bSKNXKIuvappeTaUcttULFX+a5PWkFRcAo7fdqcjetEEkw
NQKgmXf++kQpfRe2UakrfqSZude3Rf1O68M9CYjbVsDMQOMtxjRWBXCzm+apBsCJAlRneEGS1M+S
1O7NVN20wmQ3txAjExs4ZWpEEFnONn7XWDDdJ9zLdSftYT9uOgMTW2LYhfR0jT7M57QwB8oRPnpL
i6fm8cWUgz+yUvsjKavXoQgeE7UktsP5/r+9dd0+khMDJRm+UFJ134sQUZDeCauDUfR78O9Nm0JY
IsmiyU3paCNi00Iy3OuzpPjaiGzloNpPcVg8WRGkHFq9fKmX8nvQBx9RRniQzeFtjewms6/k4rQx
xZf9LTRos8bokhj/gBs8OKv9MAMqdoqnjKLSo/EsixR4KtA0pBJUvK9NpR1usSw4SdQ7qoektO2W
jkb5cez2cpZb/siFC/KbZ4SIZHUPylSYW/qzKgKYDvp9Ti69mMxNn+9fgbduW5Pam8C9Ue9bY5Hi
Se+NualVvwks+4hgzc8APMTBDtO9rvpaeozPBASISjaNXDAkdCmu947pjbYK+nLxCy2NYPmcABvN
leplpVWcR4QfLv0STa/9oAynSumCEwXO6qnowpG6p7XHN7TdXlDhxJFQY0A9yljW9a/JC2029EVf
/MkIZ6/IHCipl0J7OLAh6QR0JUA6NGzXcjk0e5oQMk7VL9jWQ9gN342p3iMk2C6FaxF/hACHjsGG
K5Ieb0rZVpv9UKqkkxIOKIbZnb7jKZuIAxoRwBf0t8WIOY/z9YYFQdQrkRNZflyb72fbeB0Y3nQj
SK7oN+85y2ZJBu0VyJuZiQQEBAbj2pgzQbo5JK3hQzylH8ZcRyAm1/aIKW9ZYZBSYApp5/CNrq2A
9B0SZxoM32iM2jXVwTnpab83EX3TChVQJlXBHwDpuLZi2w3oGwYDfAbbY8aEJQ0t+DD4fP8g37Ai
2CjEIwkRAB2yaysVOAt9YSzUD7VyOSCZrhyHTpoO961srgt6cAy/QGYrANqbEHqana6dpMSGR6rt
PtcZbaJYS7sfMKH0O0fnlil4lhjJ5PMITOb1guwY2uOGH+Ln/VC45aIOZ0unqxg7SfNo25lVgWAS
WqHERGS/16aoQWawOuW0FqU0OqBU2ruzDIt3my97OLAbnwlpIDEHSkMdt1uZisuyy6WWLmYoI43a
B0r/qtjd/OirLxbEuBAFaRIdWrPXC2oianuxFrMgR/8WI6D8rPUORAP29GilUFA1AEVCbI1YE0qD
a0NFB3NLHObhRZOU/mhX6o8S6radjIrJO/7MVaWQTICqN7kbtbvtyJVcEEupZm/7Y9PM5aFS7fBD
jaLb5PU0x3RwzWppXXhM6+wQzekY/hnP5WR/tFBTVF9Cyvbj1yyW0+I4FzUUZCbhY+XRVVT9qkmH
4KsyjtXiRlpHx7NUpMFw1WQwtefKkOzGhU6f2RS3M9sJaWGYeYszEqFpe8idec7c0pZD6aCiJjN5
qUlEfAq6rDVdRU1G/VjK06idcofB1pOjtGN+DtERnF76wTbrs2MF+SmG2suaXXoVk/ppzstl/At0
Gx1Vs57slzCN9PoJqlIneh6dtPyVcQZ/EsBqymkZEzt87xSRHp8EDXvfuZO+yPFhrACwfJom4vaP
QapH0XkelYYajRTPzXt1tA1EAajA0lgu2nRmyLyMv5d5j8MToDoyQ/7oJLhxWeTo2oP49KZKV1O3
hFK3eM9TPjWnWk+WT3LWWt9SZcxKfm1WRYdpkfTvtk7x4GjPxaJ+NgfN6EAd25nqMeslqS58EDUU
wFZQmerRBLJQ/dvmffoRaIiiQPxB6HUqOgNR2bxBa+qSKHCOvcxNNY7nqUWY6JQmDII/BWSHUD5A
UjZ8HGNl+CbNfQc4hrfQyDwnkgL9J+XHUPbMZcrmX0iaWaqXINjRecWUV62XmUlgfVoIsZxTPejV
4BX5sAxnQymM5KkzrYkB/LycR+mVJ5EBRr3Rww8lWxT/41hjkB5lqmbRqbZT7a/IKHTNY5ovq47O
mObWRzmdM+a7hyD6FI6Sk3mV2VYSREtyXR8GKxllHKMf1MM4RRGqm0xr6+/SdEiVl3wM5phEcXaS
Dx1jyfOT3hTp4vIxJPrurVXbXs5I/+zR3U+iX8scdrbnhE3+Iwjb4pMZos/lGsRarVeFY/Kpn7VJ
/iNbeu11lqcMjWA8TXHgBjPlxJsLQyoPCI+Wy3PXyXkHub+jRh+NRc+SQxfpUnxR9ExKzgm5ZXgG
FmJGx0UqbfU4R10PDEN8hq91pbTqiQKBanhykozVaSqTSj4DCulVT0mtqHbpcDvTma5rMrtRnC3f
IdQzByGMwXly9TrQs0MMs8z3QUHX59ACgqhcxvQn9WBrtWIcKsTTjWPTtbL5U1HqXPYirVFTABmO
+qHW5Nj8oMhlW6YuI1jtXynnVvFMIw1V4GKZ0p3KVpd/3H8Ztxc71wvQMHq5jMtt6pN9HcYUVxVa
52PxCV3U6IsEP+WnB43wilNEVygwWbSY1hgYGrp9PKRLcRlkerdNCx+5pUqjd9/K5uU1qSgJ7nhm
kwGHrgsWyiiPYyaVzSWkhHXqnCp+MmJJ/bPpIL69b2qzayJYQegB1BJhMvnj9fuBPocRqW3bXIyq
M5+iYcw9bVC0w30rm9BVWBH9LAa7eUHWXbOiY/ILqejmUpMHvQBhbxgxJMsBa36CHvzf+9a2awKl
RA2TnSMeJ+K7XlMtOYGcjUl/ccpxhoHMLF05lOvjg1ZoNtI8ZTCTdFQAQa+twF0Q0OIYukvqDLZx
yMdRfmdMzvSg6DdjUIxzU3nH8cCGUAa+tqO22jRXDKtBQsk8ZpVGQ+6Csky+0BvRjxOQolNo9kW4
88lEMnj94tOvg0IIzKMQ8VmPjGRxNAXdSLZRW0PwbFn/JMqIfljYMsWbFnT0o8501aaHM+LRfRWi
HzTGSFShL1pHNKEM8dNSmaZfVMp01oVgGuxJn+8b2a6OSJNk+y3tMIA6Xm9qoy1aLnjHfM0OpJMp
6dq7hLbiwahs/ZSl6rsshn7GaUft4XiNGJd0F1ZLgh5it2vDWl/zWmqd4481+xcCG3vXIoe2E09v
zhucbhQVyEKEANxG54+8qq5HU3L8pg+Sj05qJSdFr6SvXUTbHaKD5cv97dz2U0SlE+5XRm0F3cka
kssEpdWHXFuXWcqL0VWkApmpugqZLA8SRe3d1Nbs6NimeZ//qziz4FRNpQAMXTqW7fsiS8vplNVM
ir+mVmb0LtrnwV4Xb3ut8iMpo/MyCmzVeihTqfjDUeCMF25fmailSQ4JobAb9dOewuoNUyR4dJeI
/rmH1m3XMOTrRpPcX3JjHg4w0aVf4MnU3lWl1O/0Jm+aosIMTJGOIbP91x4lRfXsjJHeX5o4nCzv
/yg7r+XGuSxLv0pH3aMG3nR09QUAWokiRZk0NwgpUwnvPZ5+PqhrZpKkQhxd/X8GJR0et882a6+F
USClo/l+i68oVqW+vLLVs705MQwkUebi3CynQvChzt/nr2TfWCSNKI9Gv2/YRRrY5EBARGpKNDgg
TQTQnLrl1zaZVhmynSudWD6ZKuq2wBmLyIAkWwr9NdrhVEx6KQiv5WIuIhW+HihtbCbHcBZmPf16
Zi80DUD8bm8IUugofYTfShntNpQt+pi1kn7MQbhWYfjgxSEhSdsPPeYk1uT5S/21JoECrcdI4XWP
MW0h0YEp9eCxJlfW/nKr53eNEzX3LV5G5GMC02acTsNebikJO4qQT3sES63QbcdJ9a8Y4g9G+582
F2PGF1+kC8c0nCRyZ9OejshxHYYtqFUPeT+af14/P1OXeza3RpJmnaNlaKjOrLGVIwGbjt6w5+UW
7mFn9LUNOXPZzVJTSZfwv5Sjk8R9FVxxtD4YmGI7WWRM1zuD7em+JYYP0gRo6p70Q+GSUhfsQBJ6
txWtfC+VZbLuZ3/+89leGGe0UGani2T5/NIZ8+d/HRZjgiA77/xxnyWjdQy7yb/JBM2CoC/sbus0
hnf98wE/2EiSkwTomAgUUc/5UiW1rYkMMwZk8Xe+EUFiAj/3k+ddxRteXgQeN/KUbCS5fuu8Tqln
nqRMRjrua9EMbuQohncwDa/pCXy0gryeNAjDX3qZastVxZeIzsa96gXjs6GFtetLWrIS28hzW9iq
r0BFP5jVTBZJQwRFRBBTZztWWxUymGEm7mNgqA/YtdT2jbB8/nybPhxlpnSaac1nZN7puSBBNGbe
WIr7pE2h3FPCYmk18jW69g9GmcHzZCkpF2Imzx2QNEmCDN7pvdY36iburXFHGucap8NHo2CEyeWR
OSQWO1uxPqtrKtOVtK8NgBJx0gx0kQ6p+/mKvUuFnb5FzIDELmyv2HzqhqdL1huhL5iGJ+47yoWK
6xUKGLmcnAuMgfkgvgqDCXy9AeF7P1ZBaS2B+de+T8KoEKz1WIly7MieNTyPxjBOL3KfJcYiE41W
c9DP7M19JWdi4og6SMJt7FXVL8ML9Wabl2FnPhGGFiI8YiFFSkULgmg5Bp3wRQ11IjMKF7OWMaA5
lvMcNNHAxJZ0WSnt1TQ07ghroNePi3AGH0rSt88XdF6vs/WcGxu5vbNW9YV3OlQp9iMSpX2Si/Ro
SxrgU5s+OuVAjriqF1USyfoVX/XyqPAccqtIhM0ibecFUrOBqmwYMoRVhFheyWYIhGlS6ytH5cLh
nxPZtEyzjHNrrnx27GNZ6rIYQoa9pefda6LV3ZKDqxyziZTWOFT6NxXx6400iuoVnPul9SWAAy9K
jA3nBC//6RltPQW0UMAZhTCjuE2qUXpuY5Av/Uj+8vPt+2ApGYoSMOkJWp3OAYy8NY1Q5wzlKUm/
Uzgq21Bujc3no1w+mjgDJCXoHsWAwPl1OiGjgaAarXRlT863cjOt15bpkJm7Qa78hzjUk98WAuvL
zwe9nBr02zCoAVWlyxOE7+mg0ConVZ7Jyp4CjOWgHhg+m1agfdmXnkFQ7BL871TQzyXExiJSxxxt
pT2qh+Et0rVcdbPXd3ppXIP4Xh4LMi7ATDGS+NP8/+mE0sGwCoH6594Sg9dqspqN2Bbjsg/qa6W8
D6wkzHPgoilNQU2IwTwdKtAVZK9LRduDAo8FRH9p5osWcQTJ00ZSEUR0Q7Uv6DRCdUja6sE01W6p
l/letEqzWsjhUIzfwnCwoCXt1Lm4NahitPaNLjyUY+yP7lgJ5W9Ekf3w3gAi4q9l6DTShZ6JYUA7
kokistSmoWUDVyk9Wp2Serzm5cwLdmq7uOD03MEHxxkgz3Q6S8jYM683c2Vf1eGfvCkVx1DbTeHR
7COH9cvYBZsxrhD9Eq54rx8czbljh1gbb2TGgp0OrCf11JPwlveKleu3kyoIL4lWSVcuwDsE72x+
FNl5BOBfYZzzTF0H+0o1mZW2p/3JdEj9a3eJqbeuHzXNvWTU9V6Esnc1am3uDGNfHNAYCN1cb64J
qV2e3FnXlzcdf5JKpDTbh7/8V+K3NoRywNwbaEzYJCoFpxrKnMT9FC++euvnLr/5MvIAzsxap0M1
eu6nHmW0vSqY4UJByYKCCFWRz0f5YEKgicGtkGGb0SVzxPvXhEZfbMxATzXCj6BxpiQT7TwNRQpN
unUl4Lh8hoy5gI/POicOL0rRELnFVlvU2l7yDcEd/bZ50qW4c/zKJOkhmQHdf4M0Ru6gJMWVXq/L
c8rY5Mcx3JxWMrKn07TSCpcPqtt9IeSRi0apvzL7cbyyZR8uJuIFNNmSDYeY+nQUk+YpJCg6bd8X
QPqixvD2rR6VyzK3oivW+vLGMyFjxoDPugyAxk6HKithQHNU1PYjaEx4QnkjjlaY1t8Cjq0bK0r6
O6mi9rtHKtC3fV+3rrGVfjTZWcEWnUsqDhfvhRqqQVcUAkuKcPfDIATdDl5F/xuH6VpK74P7z5ML
MR8oE0DYF8IkeaVCS+HJ+h7yns5YV2Ub+3bhITJjS0YUGU5uBf1zXodVivM6JN1KtOqw3OmVZE5u
CRYrW31+bz5afxxmXjGCd/zUswOlxqMB22el71W/HkmxJ3wTeXws6nKh5rpm1570Wlv+UsqTL5P6
ApOnRxLEiEQGClD+6dZP6Jv0sxzNHtfZdLpQ9ACj+9UqrJr2yiw/2uOZY4U3lOWnAeB0qJqaCVnU
wNh32SDbwJn0vdDo8JHEnnr8fEEvEVpMC5IaDhQeCImes7GaHtHy0u8NzlPTCW47df1blJQwMqZC
Ot33Uj2OtjG1yX7s43Bw6aj14mWTN+2xjlJ9WCmxHFxLknxgNzjbOF4kEMgenkOousxv6jIPzH0v
VupdDop7NwAke/x87h+MQowDWSPcp7NS09mO6qFf0D7SWnujbwfgJlmd/+w0ffy6rZ9bGOh3Ispm
s84QR3oeGO0kpCYvShqDOBrHY69J/VIKdPXKjGaH4/TBJqVEZAq2bybpPk8KGpE6GW0nmvvEbLqn
Tgu8G5B1VG6NRLRF1Wufv7yCkNaABKZzhEKnemZ5MyEvZdJZ5l43vMQumoQuXrO5phj+wXWg8Ml9
nyk1eZfPFrDtasW3zNjax2nWLjyzbR0pN1LId8XqisvzwZF4b0wDDzTTiJ3zq9Jx2YLTSqy9nkid
26mUmjy0iK48yR+NQqqY9kToLrGrZ1bMF4VKoPGRgxfrpaOFoeUootp+OcolHuMa4cbwNOKJn1qR
QQoy/I/YP0xFq62yvG9tUfGu9bV8MBdwVJwCztusInfmmulwB0OpAf1T0SuJ04ZGvImxkFfSYe+a
LCcnm3v6TuhLxRjn7FxB1Ix6yUjRnD2oqdlO7ojRmp6kuM4SW9coj29mqEvpql6m/epSadIPvZaK
gxPlclbcQ1guD0dEJYFd4GFViYNvjjr1zCghRLaGlfsRivCr2CUar5aLtJPF/8dtJqwTj1zVzjT7
HCiHaGRUVEJNS58qOEsODaYlRJBWb0TbansYtyBSGJPXHEXLapcbsCfYku8nx6yN2/Gxz+DDj21Z
j1TVYQZKfVNUHmggxRdCyBTQu7TsWNaiX32M/uYxjLQmX1dyLmsLFRKj/maAvsqwRYkc8Y++EsMJ
eipp1G8ENZSMfWglebkJEU3waEDpIZHK5NGitDjV02ijfNEVtgAbaVy5PkhB9VVq0N15+6JRMAAV
v6fWsXmXVFodHgDEIKO5b3n/XV1JfbdJYYz/fJQLUzePQksPvXGzf3LuidWCIMk0Q5l7M2+jg440
kZ12vnqTKMOw8Pqk/v75eBfnfKbXJ+dqkFeh0+fciltqaeV8Ku2jNsyXpQw7bVCp2pdnNXca4mOS
diCprZ/dJo12DRGOCXlf+Ubl5kZULOlFE260YhA2mlxe6y2+XEVCyLmHGVy0RA7uLNpJI1Fo9apW
9mgtqQe07qzADkBpP/ueIvi22CJ4/Pk6zjM4vcikOZgZ5AAzBPc8NzXWVlPESocHV6Wp4WpGUb4B
cBbilZw2mrzyZTnP1lpNYWT9+cjvzH5nQ9OQA5YVRDN9RudlS3CEs/6cZe3TemjHu2Kwkl+xkcXf
K6OP/aURy+1PpIWo4SXx4A+QOVoQqbSW174VTVoLGytBJspW9ESwXM6kCWJQoe78FOhmLa+IF6vJ
DUP6ap2+HJrih2KkPpxxbTRqThFXbbjISfZUbhtqefNg4Uj/8eTO+EZbqdLZ4QgZoS2CQXzpaoq2
V56292fybPrAlah10akxt96fnS1JkMZWp1V+D9tHYZdU2vaR1WuqHY2W9qp043Nmdu4Ihf6vKu/q
H2qlF9fM+Pnmz/k7XDrSPUC8cexOn6QqAMoFf4G1F6I4XPVNJVVUjGU/dsYmjq9kQS8CX6onCmm7
mQme/Mw5OtrrFULPqrb2lg+IsSdmsulb/akPlDoyoVxlmXzvmzwCnx+zC0NBYEiDNQgWMB60gM1X
7q/QvlMqWlDITu1lDvSyqQlJU592ka+OQjYE5APpUGJ7/WIlKyMVtTiMDn2Yt997IU9siIvl589H
ufC8TEahW0ICaMFMzrO7Wjkh4RVn0aHuuKBGKom3dE/GSzJc18KrC0tE3M5AZArIGJBNO7dEVl+n
MKqRd0kshCP04ccQ+4bj0YPftF1wxQpdToz+1jm3xTslQ61wNpofZEPuF4V/qPqucDqGvC2SQrmT
0vbL8oNkP0Bmkx9nUiSV5NPzkA4DhHjIVRyiIafGU1bpskt69cunjlnAl0hugmQkQePpKAK5Ojyd
kpew8hIHvyPY5JFvrb56HqhmUMabgQ6Ud9WzvGMZGLkR90HMssWK7xa5Vfw0Jxp57ajOAtH9fLSL
p4KaCS8tMzKgA6agcTonzQt7Pe153UXNn2wthUTNKoVfVdHdCFGXr8CSXqNY/OBc8BKCN4fdZX6B
z4ZssUj6FDfxAYB7sfG0hsrX2AgJt6vxuh+fz+/SUkBnSPGE537uQXxHwP9lKQJj8FXRL+CHymt/
Z8FD/Ripab74+ijUXmVe+Znh6XwVO3kkI5WY6QFWWFi06sZadNZ4ba8+mstcfYWikmtFSvp0rwI/
kjIoC9KD3Jreks4U/cVHRP7nV+cCb5QKQGrmHCcTfDaKXqN/ofReetC9IUY7BL20uIGL8vNRLh8O
RtHYFNrEYK48v7GTIU5yXmfZIU+UaZXSz7WwxnhaQt7UbFQBXdoSqvCbpkz1awCYyyNPoPcuHkFE
MrdynC6j10sFyOkgPeSS0fVHuUr16I6uGHk4VMhxZY+jXLSveuFp0Zc53d/FF+BMgbSQ7Nb5aayL
pJaivs4PSaD3ppMXFqJzCOp+/YpRPKcmhGvEDkLScjrFJBw9YzL9/OB1Uwa7AGKRWgrPmZXoxpeN
4ky2wPvFywVF67mvqURpDva8yQ9ZMbVLkiP6IY+a/EpO+DJNOnM60BwFoQ3eCwib0xmFdaS0gpDk
hy6K+7Ueq/EyMARvRSwWLuS+0N00BTdLetx0BjSmFp3Zq3cZNu+Keb58Q+nX56pT1p4LGOenh7ud
kKY08kOBqs6qLzPdTvsgWyhC5blSTBnt84tyeekZj259soZk3i/yGHk5aqXmR8XBy8OIJq1yRD84
u+a4fjQrgloe7JkM5KIOm8mJivlqiwN9Pb4zKVbkZJZHN6nsFYt0Euv157P64A7SIAjwmTAFeON5
TEToMlVjZRQHrori8Dwpi5Dq9tJKwDeakwgDQtn4L58P+sFS4h/MKc+544kk3ukZwm57ECrOdESe
bDkexJeaI+PBmle27IPFJLNFBpv+LdSYzsHAErjmQRvF8pA3mfgn1LP8mMZ69lyj5reQi/DLqFSa
xGjU4i1FARESujO/xJSrHottFgfQucp2ps9eyoNKlUZRv3++ghelAUbCrpCOxHzhsZ7lIquqBPLp
MzPSMMqi9pOyc4h26LEq5RgKkzBJxSd9pGfb6oJmU0VFfuUbfHBwSCbTqgYKDQtqzZ//9Z7XrVx2
0xTVB2xcriyw15W8UKS+TbdWLhXlBlYD4ZjlopZfiQbeO5dPYrsZOkOBlMdjdgHP2dKDIIzABLXa
ISnRzDB4oLQCwlR4Dwp/C9dnGW6sAmDUbQCZefWnMIbJWIl9GtUPmTHRPGfHuT7pfyS9zssbYVCs
cdUMclnPnUlitvl8q84PIb0LHAX2aMZXzCHa6UK1PUjrbpKSQ2dktdtN8dYXvEOm+t+oHX81UpoH
A4BDrmiOBi84VWUpbyVjirJDkNcS8q5Jh+Cq+NXwhVGgacZIzVAmYqWzKdVJITdp1lQHlAp1R9ME
a8VRe9KsIndASjRX3pzzwz4PB2KPOJ7IghrdvMJ/HbVCBbRpmmN9CAvBWDUqb0xiddKCvrDO6c0h
WdVjby6qSvcdeSyDK1bk3FoxPF15OEm4R7zj53w3SVPUDY5Xc1AEdGaURPKXgk6D3efH5HIU7vE7
yQNWEZN8Zjv0GqpfZfLbAwQ15q6k5S1dD2nZX/OQ38sif98emS53iYwIdAjky/VzP0GvEyGz2rY/
kB5CMUdWosFc1dYkbuGWnbJlYk7RD1UTSuk+qOCamFw6l6CKBRnQQJNkim1dksGQ6e5NCj98jDpF
nFZ050WDY3Y97DJjB9EMjaJWFNltrJvTyvdS/TU2xPQx9MhN2GkVRMgqm771fYT3la4GUXhS9FqP
vugUMVnSBsS9M13RnKQ4PTpKTMPiUGbDIbeEn3KnBqsgj/QrN/yiO2MexcQKwh7AUFzzs1FKXzbT
sBjJzHaStKgGrVHtEtDb6E5CBuGTNQxkxYShsWDm9Qc/OyQKt38Vab5ZLxG1juBiqYDW2QO0NoJL
oUnpvxgazToLnGSuLYVdsihn0V5Rmj1Jv6k4dJaJs51Kxp2QthTu38/x//o1/Kf/lhMFgLPP6v/+
L/79Ky9Gmh6C5uyf/70v3rKHpnp7a3YvxX/Nv/p/f/S/T//Jb/77L7svzcvJPxZZEzbjfftWjce3
uk2a9zH5DvNP/v9++B9v73/lcSze/vWPX3mLUeKv+XT1/uPfH21+/+sfoEX+uqzz3//3h3cvKb+3
qZOX+j92L1UdvCTJxS++vdQNf8OQ/gluDqgCd2oW3cYo9m/vn+jiP2c0CoaZhjk8SB7rLKeXkF9S
/4kiNfVSbBsm7r0HoM7b+SP1n/NO4ZpBxcfrCrzyH/9nAU424f9tyn9ksCvnYdbU//rH2SNEGElD
PikMvDzGwpydntBeSpO0F8P0WA1i5UilZE+i+dD1umKjeW1ecc1nW/WXiXkfjbTWzKSvzZD4s/ug
R34/JEKRHtGei5fpvTz5+16J6FZpdrkShDYudrj+a0v+PeO/Z/jBmNSCwfywxOSGzjU30sgL5DYd
4mM3GvshtPL10Ayrog4XYpcbq1COb0LrGvPFB8v6nuoiRYS3d7Gsnd5ZbS4lyVGetGndNeamGaxv
jWDS36Zf439ESPt8XaHlwWXGd57XlT6Y010EWZWZUSLqR2uvdUuaIpXQNePf4mBLg2/X0e8QVEiW
fW/9BymidnNnNnuF+gKK1Z4j+q4M+kp6sSZ7hvEHv03/t5k/DSXs3gex2zTdH0XdmNEC2vMmWCbR
o1rv9eAmAQ2nLcLOMQKnSldm/WNCNTjzC3uoHPmxrTZ14Kq30X0eLEbl95g/qt1DkEGltp+MH4g2
TMXKNFeedlQMmA3uRfVoapFdSz7Oqkyu+r4RhRW8FK2xDleDvBZ8dFIo5ylH09soK2OrkAwLUhsG
BOt5etEDN9UaZ0i24Q/1W/wqF04sHCbtVyKku1AvHCDpZX7oAXqq6Zsp/hjNB818KUkijF1rUyGV
y1cwH26doz0vv3XeT/C0aNHbfruslU2XZ5ABJpA6ffemey9z4TsQewqnbceMMePjdyNKbEn5JoQ3
1bDV9clOpsK2pBuxoIHUrg8ZlNMeeE8n933Ht5acBTipqvhG9Vyj/9EKjq6uoFQI8w31k88vwnnp
gxQO4EX4JOC4fC8bnr15yKJXftpb+rEP09LRdU+FbHv0XKDXAQfBU5dmHSq3WV+S7hPKx7xRr2Hq
L+7FHE5iBiiSU3y5cGZGo6HCMerqsTFfmrEJnKavkbMuesuWcfGuOGgfjUb6cua9pRRBbH56LTQB
osmcvOwxaa0nLygC29Dbwsm66HaogubKaBeGhkTtO9EdCVO6d88lIbze6IRWGZLHAYJuG+/CVRvj
ySi8TdOnN7oVPo1Vds2PeUcWnJhURiXRSMyD602d+ez1Hj0fSYHYiB+rUfvRGOsgpUHCajzRDs24
XEhRPdlVoA+0gPZryuac5SJ4DNPuXu8z065bU9mkTZwviJgICaLj54fuPdty8v3I+aOWBRU6DyHS
TvOq/eWjh7IG3kf2rYes2Bntit02FKcx15rsWopDIVEV12O8lpbDRuwXhQc5hB0UC+Et5hBa1F7t
jorVQ7OOBCdaprvqRtqWG21r4FnaLeXn0rF2esscHX6wqmx+T+rdkiYKh/5zJbFhD1uKdoTjJdrC
b+G23uZrrbD1u/rVfwi28k31M9n6y2DlLcqFDFhAsGXDliLXO2o/Pl+Nd0N8uRoUyKkAAq45fwD9
grB5LGPrwXzqR0f55ZdORLMmV6CyoXv0/hg3+VPS2PIhuWEhBrp4RbeAcMSyEWapnmG9FkqnfCh2
/U30lr8yD6Owu2un6p0V+rPveRbEoyPR91MXWA/RprhVR5tUaLCplvlNvhbWGWb0j8Tafo/vpqV3
332X9tntuG0Xhu3B1C6vyEt5u2BjrXH35aOyUWZxrWWYr612kSeuULpJ4MKYMsW3keqYw1MTuJli
96U9NLZWO7xgnWnHi6C3jbVx4236g3Q/HIGuN4ZdpPygO2h2GLhlu0p0W5n26nAzacva21n5YaRT
Pv/RNMesdJTKVr8nd56dL9U1KiL3xS7f03yUP1S7aCUsP9/f92rq+bpR0gVESCvZDE09Pe0xIPUU
wn3zIXwWt9Je2kz76La+S+8sW1sL39Tn2k7v25LTasex7Q+21thT7UC/JaC62Tj9z3RYJJlj5k49
bKr+UFXw3zqZBOWFw+8l1ao1F0a4nLRVUMLu75q9E7buGK1MCCILu0XvVl1IgVPfRjda7GY/eXfg
txOCbVlw6ZbJz/JB2LYb81v0U/8m7bo79C0OPDwKTLf3hGopiiAYj4dWtDX1weo2geZyH8p8raiu
kCOgghyba3ULKOXFxk4DO7qCl37XJr9cRbwWcHxIOp9zlo8RPk7Ka/bg7bxd+NxulU3w5DmFm9yW
gSMOC5Tt83wZ1A5wUMo56U7ftMvkJrsJV6Vr3eebYSEv1SUSw/K3sbGT3TW5EII3dvLv70iCGc0z
8t1Ueiw6Z8/sbqHmMHN65XifmKswXeXSNrJsZMh07qOfyNj/m7jw7NpapP7G97dFuEmMe727j7KN
aG0BMdXFD9V6MpttDTWAv9NGR1Tc0VtHoVP+Ksyl39lk6Zs/4z7wXLpHlPussSvRliVb/R2XtvUC
3OyPrC/a/Mkfv5vVXhoWfK5UTjLaUQA1o2O2C81w+h5qp2WVu6H8MOVuXbpjv82jOzpFqsT1wlUS
LOkNb4wM3yZw0BmzLYVWtG0nPlHuRmLmbop3RbkKotnI4v2FkWFP2V2jhk5rWK6cPekKFMYuF7MD
J2Iuy2ZliIvoCBNP+0rGSdEf4vYmkpd5fN8JK318HfEV9QzgFuASPbNLQ1nEtHDT8WknKlPky6g5
ybsKTzByvNQWsJGIzHNEsyAGIUKHK8oamquj9Yhqll0Zt+lwNIJD1+5QHF925nNoPNJjaacRq3WN
K+bcuQDspwMn5KpT0SaEOrvqXirXEGIG4hFdHoiyhmjj6aOyKD25BtRmXHk5LkZ7V32Dj4RoEKjX
uXMhppGq5yG0Or5p/q4rXDcljiNbhG6H51K+Aho5T1yQFSdUBVQ29/Wgen7OG9OEol6T4/UfIj0t
7VYqgfRk2S8KxrOfv0V6SXRCY5N1nXLrw+hE7tRVJ79CfMnYVrlyjW73gy80l9sJVHGt5i5u4vK/
3Qihj9RQhNjhiHDZt6oPtCWOox0Y+q2vtNSlfW/VKDyqQgrrhgBTo3Gv6XlKNCLeGyPtOZ8b+nNf
Dw8PtwZ6FrwuqjIXUnyyOfjwmExHyOBXKgyAgdo30IBBdDZJgjuluWfPpZX/yaGcpFD+jmVno3Ji
dLSZ6RD3gew2aJfzyu8QKo0B0k88tmFRL8S4Fp1O8msYyjh5X53hnB7DSwHpz8IbZ8db8BM18KFF
OzZwAdu5t2gGA1atKQiILH8qSqS7saReeT9xzi9mCI0JhUpqB9h98lGn+zxUcqFURSEf45gOQCeN
NoH620oUJ86RpoaceN1ad4b/AlmZrXSWHU0YBfHOFHeaFdtF/kMrH9Xm6BXPmXgYhptseBiL57F+
LRtOyfAQJLd98xrqN2pzi7ccZzd0ypvjOit347QmAympC+TCCOJQqFVT5zvovCbtnGhjlOtYzjF+
RHjmfiJfN62ryB6KeyPk1h+ydqfp61T8IZYYcFW4K6e1Ou5i4U9OzIHqtVPLoQ3pjcHTq37X/WNr
HY38uTSIhNYGX8TcC/5SVn4l+bM2LvLhrvbdXl/zxnXGfSJuLO2mSl0p+2MZEf7ALdBp02DSqSvQ
gh92doccwWhPwsISvpnRkzzdycGRCNvQXY85hayisJXVNxRVte5FyuGjvQ/Lx4Twlt7qSFoFfYEG
1CZirQQe2so1hNuwad0iJYtueq6i7SA9bX8FuYAe2YsksabaT5hKoV+zC32VSE5Qw5R3n40EO2sE
lnJtU1BSUzfEz7rx2LWPAT8axrpTKQ9ImQ/mc2stJWUhK2tyFKFH4Dzb6rpYKNFNf63P9OLVxi2b
i+H0rpP1xcydHq8yzHofqmT1GIR+QsAOd3dRmI2doZJjj5pQOaFUXCvAX3jT5FYhtgZwiSFl2HNf
IZj8ubVCVI6T/jvrSHJPMO4uxNK3zfwmLv/Uwh2lGHXgMfXvlWbrQ9WVrSRvp5bPTbrEoNTDD8Fc
JsYuHXZQ+IQyNIXavUkooN2P0k9Em1XVLsgn4DRW2z5Z+KR29O0IZk2NXCViZcdtmS87y0WMxLjN
7FR5wqubDp7n6Na91bULMbB7xdX8ZacsZZDTglObW4hV7ULcZuJ2qN/8bKlqiyZZ5L89fSWyduLW
uu/i3d2k2FW/D6Lv+ajZWlLZZUhPUktT5n1h5LZRPRvK1u+csNonytIY7Cy8gvOnXefCdIBgA6lH
Uzu8w5TkT/fWrKE9GjNFPobKFg5nvIXuNtnAB7NInP5PB73lburs6rtq0BPreCONaYA+dbvz7sVp
O+SlDSWh4gzGrghuE/V1/ocPEX+YPnugFzs3yeypcGUFogMH1kThYbzLp21k7IJst8/JtcWO2GZ4
zepG5W1Wxrehg4NB+d6aLEHOf27zYZNKxRKcq5X8tMKXMdpZ5HyodSO7Fj4EICWGtfBaHKR6R5+i
5N/4nZvpz9741LWdY/pwCI4vvnqvFB2B0g6dR0HfF4qt4AeIUuqkPQah2o/ji9neWrlIwHQUQnoe
2tvOzUvHa46iQM4ud+BDykyZaoTrazbFnEpfBYqd+o+1li+89lUKezcSYlurHmGHn5dsJB5s47XI
M1DtZILriBg+RNLTKePB1g13fJZuW3lXKiu5t3XxTg2P1UsPRcihp2tgam1T2CW6avvlXvPuvKh3
Qwgnq98Kti3Yye2wDhtYLXvtNqsOtfYs+d469gnHi33ZLF40yLO19jUftFu4GDaQ/9jmUNrFAEWa
mxpvoh7YJaDeegpofVtlFdRH5dJofoFlNlIPu75E3m4OhTzakScIOCtsZjzagvqYFltv3Azoq7Tk
9dr24CujTW2qSH5ryqNsoxMpDCstXgFfrpJ1NBOt8xbg5i9z035iM1fZz2f5VSiWAWgpbymKbnQU
nlrRlX77yEoTvJRLajdW7lgxlaBdHKx4D7r75m6YCIGXtJ1RBXaiZEW/dLT0jFUuhvTDLsp4OyZu
8dQgWOkQwCX2tBgoCBW24m9EF8jmqod3CibvhV/vwnYRGEt9bbn1AvsQ/KBZMf/p31jL/C5+EQ5l
YKeS3R2HRbvp1y3Z4X1LLlXfGORdjsFPP7MHwRbX5UMY8e1GlbfMCTfFTfRNtUXPGe8r1VW/XdND
fC+Wnro20PLMuJ0ZOkQEfZYnyvHl0xhe1mNUgcHowkK0B7ALBIiBjTgqTEuStYjETOaCktfyk9al
FeEGGlPVhpf7LlClp1owbmsxvlJlPivAQgNIUzt0eDOmYsbqn7meFljVUPDa4RgFSev4mpy7cdZd
Ewy88CiZOkz+dJGheUqX3NnLpDShV5rRKB4j6NHsQmufxUA8IAFJkD+9NOJ06CPris2kK/jcZpKr
JGk5q8+w8tQQTm0mJXxBjqJROqaUcSdHNNxUXJOICicswbLMXPLfgwJoa53Jd5GwCjin03OCjSUL
X2zMNyl0XzE/RTOnLFo0sKWjH9EHL/wwytIZurtQw2bcjMFbqx+m/k1Kvxv1jZi8du0BnG4ePWfd
n8lcmgpZLOd/U3de2XFj2Zqeyp0A1PDmFS4sXQQpUnrBkoX3HqPvD0xllRjMIq/6qSuXMlOLoggE
cM4+2/xGavD8sWvBZtKQJi5qMOScEl1426h91kAS+cXsYLULobgkk0r2cbMrDHcaXbl3sthhx4xw
E2abyUOU7U3ayr7mqFv5QENjSyJy13oUkw79QpfW1UbyZ6f2Br/1wmvzLvhc/gwe0p/VU+lpbnlg
jsL3MTXya0/3hk/pY/5V+lQfpJ38eb4T+L92O6LLLTL8ZoyCfZrLryLcLpKfLqdB2M7FTjGO03hX
bExlW+Vfh/TbnKPYcRAHXxiuxOSmG3dCW9gostlxtR20c1IfxfIpd4v6yAZfZD+u91J6sGjihLss
3haKb6WbabI5sHFoA+rAf4eTeF9/Qi02/zTT5i7RYLAZ5gkqIdDOJtv4FH99u0Cg0H29eAxzHaCv
HZDX1cjcoXxhZv1yiiRXqbeTvk2So6r60uQHlkdSyddV3ZXjHSM4W6wcFrb62cIiXvWG6r4wvvbl
Nb14c7nqSKwRwJU2Q2xXkRctvoZVLOVbgmGs056yT8JTlTvldeuQXNMhgPB27gJvlNwk9+Sb4Dw/
YXyczn5Z2tqd+jR8lH5Gp+Jjzmq4C4/Vlhva11eRn/IDrM/Z6E6QLo5w5H3D4x53xcfqi/Zx2KDp
X9iC5qRnwv1PrbENFhzSHbobS25f2TE3uI1ujG1W2eIXgDvGVt9V2FRI95Ci/WoffS5KJ1PtzGt3
3U86gRyckt1+0q5Sbu1KudI8yxG8fJNudLf1w6Nuc5g4og++NrWFLwkNGjZU4ijQcG3xHByDe3Gk
30HXR/wu78JNQo8HP+DErq+wCr9WtsNW/94Srb3Sl7/Kj8kBvp12B/JJva9Hmx23MNzyksVNU2+c
9xo9VMlbiq3IzGr4Xhl387CblXNULRttOlqRn7QOfwYXbz0UCts4iZ+Kx/RK/9SPOC7Z4VX+UNc2
v4zK4xe4Sl3Y6qWP2LDU2a3uRKmDMMXI5cattWpvH8zhqhxFunVP7bwHlGMQ378OW2Nj5k630LX3
xmgTK+5wl3aO9DB+134MV3LHFMNu+EmmnTOjTPE2ZttsG93JQifALSPdtNpG7q7T7Eo0fUN1+eYy
dQrVjn5EMFwwN0icKXHN2RV7P9D2geU2yQEBcQ2/UmUnSb5Z7qPxLqXFGm71/qcak0+dFUbEwzau
N616hfS+0t6MlCaJ13UuX+wNG2OysnS7kVBnLywXTDQylyHiyNSC8R2TyHdq/9ctELxD1kkP4E+V
FPcSWKdqTQ4+Ml9OeW+g0zmyw4N4yux0YN4B4HXfpSepOepyf1uUnqnlsivwjwNFhhavkr7TpX3V
keJ2ODYwXVgJiAy8Xh4djdJMkGkj6SQ9WYU1e6JWMWEtGWtM5jvnFKO+V6EGHDCZgbWaFdAauOhG
iFmgIA1eLafJzbf1vr+ejuNH2Ut8yxtv2RpxbS+Sk0f7frqvUgfEoUSL+EG+Ve/nxDZv6ZInwy10
/oSOuUA9QiXsI4vTFo4cb8zINr8tD7NoO9qXHCFmzdY7JzPsDMV9029Z27ey4eXdTdY64+AZ+XpA
9Yk3lW5DWYYH+23yc93oN/OnftgqyX2oXs+Dh5SteDvfVgf5U7MNd/mx85Z9uIk31indCF53mG9V
N93QW33k+24I7x+LL+Oxupb9kbikXKuKXSfXBksycNvE0xZUlfdzvOnSq6XDtPMqV7kPV72dEoeO
r1qv4TBQGH95gnEnceRIjmrwbpzxVnhYY+OVeMvth5/R2A8fxFvma+KT8lMgRmYH+sRGaAeflsVl
DkNBRIzRb5WT7upu6Ui25i9H8ltftTlvXdlffoL+Ei1beCi+gkdGVZ77TR9G9p1p1z940Guo2S57
/Sk6taUd35f3lELCvrrLajboUKynpvXduh0FR5XQc7f5evt1IGgxSkopMOz+Z+kVV/VN/ETbZG9e
93trq5+SHyHn87hvjtm99m3ey1fpV5D6hF3jlqYw/xemffKgKIyVXbWnhLY76aAp61Zd9GM23LXB
wWyvR8sV/LTcZ8N2ntCduuu721i9ClU/bvxedwXFrSQ/Ngk6hAc3EzZWu7EUV+i3S7xBph+wG10M
tXL0zzSs9ZbA7eatoyWsFjt9tAp7RRYItu7N3W3VX8nydu59eT7J6lXaOvj+tnzu4ij0V1mHvgXw
OO3Kij8CWA1a23inr/sPe5ZJBSCkle4FFvkCAWD2SLgGU7ecFsiPNwK+6wdo4hPs/kn16k6b/zhG
oCQNHx6mCrMSNu/LGJGU+pyMo5Ce0F7WnS42iZhNvS/F9PtsCu/5Rj1biL2oIWjukHMgjwQsc5WE
enk5K6kULAnM9JS0QeViDPlVk3GWV5CjB5j4TZQImDNVUtSVcFlAXERT4WRFwZGK6pbT5ZBaOK10
axY2YO9w3rH6zrfC9tvbqdPla+DJ0w1au+viSkWVL5qc9dSLSZfk8alarJLRTs8y1fXOpdhxllHu
d29f7hmr//tzWa8HLpyZ5AqDgFv48rmklZUvVZvFJzNexkNWz8cpCUw/baMWpu7yrdapqOZEib3Z
XBi0RKbh0xounFLNmsPQUDPyeRpbSNRgi9ZBT1uvMo54+7xzxj1TKV/cKXw62PJg3iDPU5tcPJk2
F2po+cpylj/3XE+ys8HO7oUbdaOdg425z73yjnlpdA735Q/lkVDPUDT+nKWOkNOvtZvY15NbtfRh
t9KuyQBA9Nc5DZfYF2I/TV1SEi1wZVo/Usz5f+7Va3XYWqc8OYTSoQgcDQspeMGZkzQ2UtqK5lvo
3CyeZg5wwnfo5vcNSYTP6NMaya/dOr8qZJq3d0JwGkn3Ey+uPXoCJCLzgd8qgh1/Lb35rs4Zctlo
DxAl6GQMCi0SJyZdIpfjPHrsiH5grAwHFkmUuA1JIITp8Z1H/Ax6uXzE4L8Z6zyz+NWLGJDqkkH7
NRPPS9UcQQ6mrmJMmpNFHJSVMMk2u/bLUHB+VinZVS7eqFLwM8F+ZcdQ5PbtpXnZs9NRAEYFfjXq
gZUH/+/lyqQUjnS2bHGWUcBjipPdqOo4bIL4G9rlZK0P81Buk3F6Tw7ssg/8fF3YcwQnVNPhv768
bqFguKG3cXEeLMHvJEBd1ZQsdqzjKi7HMs0s/T2b9Febno+6qtFQMDHheEaWvphgqVLXSkqdn5My
GbzGOMyKHlDkkc0neeq//Vz/4WLrRkLUAHkB9GIuAi+8fS2uNI3nmtRPcVSQYCvmj1LqH+Ysfi8z
vUzO+PE0EYA2kA6ux8pFJqjgO0JzOxzPwZLScitacm2Zkc3bH+n5sHi5cGGT00dnNLRC/i8h2wmA
7Vaq9eGM4iXNrHKxp/sosUfdFhe2P0mfY1L0xlszu9UQJhY9NN00AK3FQx/vyuKQRCfBuqmmQ6V5
SbApLc3RMj/TPDkHyu71k4uBs9LcV62boZvYbibBtdRtm7pd7GvBoZOQ8N8V1iFUvVn1mmVrBZ6l
MaJ2pZ+Uk0yt0fMlc8RAK77P76WPxoSErafETnVN7sWfZx/TwRZLu448qXaQRZAHp++weXWX7Bq2
TBeD7b9ODOQo1yIeTyJTcBBQbNBxU7zQ2CSHLt+KwSYdN8NVsXnPeuyyC8WrXPFyaLoRHkyQei/3
hSoKOb40Yn8W0wXf2eGGGZ+9WPLkDF3z1GvlDeTn9yLSGnFevli0c5gzs4zWxXoptFsYEfK/mFOf
Ie8mlIGTi6Vz5AFZB9s1tKoLt4WW0DBtC6ELvbqs3hsvv/7YK9deAaINFUA1no+l30BqYrjgTKVN
xTkT1I9ZnMdOo0aBk9RF7XWJLLtJ+RPfkeydT/56lxKCwWOu5iKAry8dRtoeXcx4qJrzjPrIvjM3
Alg8LdKcXAqFzdvb5xX6k54iOcDqH7CqaYMze/lqhU7sg7EpudhonmuM4lENShgJ/IzG21IokMTB
FNhZLEZIWVW+kwj+w9VBnq5sXlCAlK7mRRO15LyPCgy4zkIhWswsFhd5syul12oX5aer+TjWScIQ
MPzIZO7p7Y/++jGjfIGtOzoUEB0IvS8/uazGVTiYRXNu8/ZQt89cFYt40ev2ZLXvxqlXq5mr0RaD
wLyi+i8b2dYoNkD8tPYMtKLb0sgau90kLKHdy/pHZVWJQ4tpZsCcmu8sp1dYUCDgfEpeMY1cUCmK
/PKDRnwaQ6iYgOUIwctpI95H4KGL/tx3wqFokN8YZEbSU2cItsWB4IAQNT013ulWCASzykS/W0Tf
GFX93DJnf/s1vErPuT1IiQqnPYN9hFQvDvukygTAuKF4mmsMu8Jp/hkNdevrZdXacsp0n2TAALrO
KNNKJyJzRxFdR49dLDPsUnPV78y+9HKddK9STrBDe6/JQbxVyTu3+mrFAFeFEwQXmY1Jpn5xpwPi
1PpU6NXZqsBvLy0TE6uqJRip6TdsP96z8X11gK6YbHRMWKAS9OdL5x2r7VupCI3yjBq6AqQc3EoW
9Nk7e1B7FWdhdgGhoW/DIAAk7kVwHzUst1s5i881YLXYzi35kyJNpzZadlEdl0ddBa0WzgtDYLWu
DrrGfVhCplxNvX4TiKF1WwYWsicL8J7J0PYDHjLXFXaLhxRZMltfnlQzZ7TbJPoNFnTghpYeoz75
mwmQV4iCr1YYCTtug24pTWE5m66tWqPbjT2Cgz43aAORRKVThb2QBuXJygs3UTpewLKom8oQ27ue
7mjQmcPdYngZHOETsIIZdbBbo8ZKsovfSU//YcmaMBlZDCsSisPpAkHexrg79G2WnJcuTxy8lRVn
EOvSNTKpdMSFll+aDKojtkEHp8AEtauUOUNX0fohduIV5GxPmdThEQVTZ2loBTSy1fhou6nvZEfP
bNEXhygvd1WNWdUyVy+Ui71fy0XYW2YRn7VRiDfKOCg3UlcKHgpnMuIdrKg+KAEUVFRFJb1ThQGj
2LD9o74W3EqRUldoBwCB6LAt6RLvFtRgcgOth1TtN+hGt0dVCA9dIMnbt+PCq8OXtQglwFrPX9gB
l2qDSl80QqSNwwrtsjYKq+PIkM0ORTDspjWWdmbiWPbn1yRSokiD8j1o0ov8f5Q1oLrm0JzkpPu2
ZO2PPMoesyDd5WbAacgATBDfs1mXLiUSVqs3JD9YSSQ7SJ1fHg0I4zayjiXDqYhdpbjS1bNhIT48
fSwKHKl6O5SetPwKQlJX73Md8A4gzdjmqVCshqhp1V4co6cLsWfOHRFyRmy2rkLJ1s4ADILFDhcw
GfJXowMH/FVH1KlUDg2dP0hA8nAzIACVqdukwP/wJE/XAzCfKt0G822XucbsFSlFJxXRxzarnaF6
yKWvY+21zPF6bYcxpRX9BP+bRbQI9U1Aaz1XH/Ryaz4WujsWT4pyGGHcrAp0TnurmV4/MxID+cO8
VPf03nmmfU4/heqEiKyd124x7VLjStVvjOYhoJGnP6qZ6pnpDUxIuzmhNz2UfhWick1L9nqu3Nm0
hU+EXyZfsbYLDN9Y8ab8KC8tYFkwhgMRuZGqdw7W18eBRSUKQxtXI5lk7SJwZuKMPaWOdmKrKEAo
JrqcQXwdgq8txyF9Z2n+JTf3citzOXaCxbFgrb99eYzHWp6Lca2Op171R/mu1O1guWlbXp6ITmbr
aRkdA+3JML9Y1RWGq6DzzlH3FPX7VvmkqD8k9cc00uuqbsPqRyZcRQE6Z56aPi49amMM3Q6ByDDm
QTIf5rlHDuwxHGSn6y0bMTY/Zl4mJE4XMNoAXTEAHhnTXdCfxuiqRJnOfOotsFLVd7lt0KGgkcEb
avvYkSDpdnXFen60gv0cNbYGrWfUNSw2abDTUpnabjdEgqeMqPg6I0g6dezpoYx05+gwp7h7DuAk
GKpZJcSGBGXKmeakiB0sg8A+D21B+SFp32Ohsgvp1nqaqKoaCGACiP6CtkH4VJf5ZuDWZxrbDX8q
w2UaA2wy9Y/AY2wxRi+55VhJmXQPn7TPcAhGmvKNnXwcQC1ljmzeNdUpSb+rTJFT2aIxsDOjzLbC
eyu8i5tPpX4Sgc5EGNXaln6oLUpemEUg3vLkFHAzqrWzyk1ffQJHBZ55cjMFGAUrtt9gdGcCUKcl
Xe9M2V4+lhx+ThDZluXQcGGg1j/IP6XzFLmMwiUVlFd6lKEsqI7BDUdeX90Jd4wHh6/KYcodGvXx
piwctfHwj6QlhRdVS+MGGJvslkD6OC1FNzW/jvJHwfLK0GMolEfugNNS6oWKAyde7zdGskWj2qJI
DvYxeMbxs9XSm9zJxq6e/aTxx5WWNzcgQ47J85en+QbiO0+Yr0+PYjQzmPvUl58mBrrAccfINT6O
3xfEwGOvNzewDJnUNvK9le4R5ipwJu6eQnOHA6oxfFlYmSYsFpO8Yx1a95GXEsdYJ4xHrU3Ze4rp
mtMBYDyhkF/FcGyEcwpEKt1RnE1YxGQgCI557yXVtQ5ipGi/putgebLTdldIdyo3L1TfB+luyM7B
dE6YOraoiU4Hs9npHO1l+lBEV0VwrUgbOdxE+V4NN0FyTPt9ku3rfq3zlWULTLJYbqTioEtuofq5
dprHRxh9yvDQZ36+68ub2dxMql/F900KR/Ak9bc9CIDgEblTe5l2muVZ5hFEe65t5WJrMSsFD7XX
mUy+x+h/lmi6CCS4ECIvARwORv8lIm4oSqytunk4LUwCY0CmWdLZRtHN/iyJ5yTJxt1S6+ON2tWq
3eYhsnZy7AbIymwikXZK3cs0iNNpVWMFOlen5MHGoHSOoecAGvKAWYrdW8O9mRT3XbAOcuXSywwR
GMSKCCtAbXV5NG3qKaQVM1SiP7QcU5klpo4WPVqdItmVkdfAZpEpIRnR686JMx3g51Ju0gGM1tvn
/us6lMwI6uFaECKejiDLy9gqVFqbSJGQneVAHG/1aHBrpXBlNRjsZZA4jAdYLWb4derb1hbF8D1R
c2nNw168E25gJQquJMi1DF+T9N9aDVqPhvyiadmZKk49hrhFiMrsV536M27BEHZd38PyoUvczNPo
4Hv8HfY4w6eKhf72s3jVA13vBOcMmTnQasx+kduOSxZZWTLk5yUTP4Xawtk9U3qV5LwbXb5GtOM9
C/jntOrVh9dRyQbLr1EHXlTiRa7g2SGr9EBb7I3NshidLjW+KZVl3uZqCIOil3d6U+QAY9vAC9Tm
Bu/je4XDcF+bM9A+PX8IUdOBQTg3pEDF4HRNalvyD2Pi0IIGPb3zlJ7hXS/vGboBLi4YODBCES8T
63gJ4nSO6xQ8HOtjkIpoM0yi7IxBP7jSGHdelQ2LLYfUTTqwXfTlwtsOrEXI3LEvssFXQ0vazKLY
b+RetbW6LZ0UpV4/DFrd14rS2pjGSobJE1AZbdduWqnSt3MJ/ApJm29zYbTHWco34yz/oWAdL2LV
YiRIYG0An+NSMLGdqyko1SU9y7Ar7NFs72cMZt5eZ8/qRpdP8PeLXLz1INRSWU4DEDWtyMQDmzo/
lpoKQA3/UU2ofwb+1Lqe0ZPN9NjTW+up7m+KKav8xEDdHMFZR0IOeDIhCo0D2C/GT44IpsFdUD8k
ieVkmCAx5Sg+AeI3t5Uawk+oBMO3XN6u4r/9kf5hF69ddZl2Fl4IwMgvdnEV4wGuRYtw0jsQTuir
LV4tDnQJzHDcRRVFi05e0IdHbVr7vGHYwK81dZBao/nOAr1UPVrfISMMHdTkOst4pXfWWWqAEWkp
nPo622idMmzwQI09YVF3pSbDVpCxN1qA56kpalrSrNxYcUeSAGHCCzWSMC1n5JIY7yEa//HGUPwH
RMh2V1CreBnqimoskqxphFNtzYvTheNJWeod+UHmEttgARfdp6EP3CngHeaRcBBpKDjGDFxqwGEE
m83oXObT09vv7h+CEOU8UY+3h5w+Yu0vb6vpUVWZwyo8Z4FZXC/Us7rSb4LMHA9LEez0wGrcKjVD
Z1In0VH5LkdvK/2gaZKXCIepPCqMS1URVfSw7XJyBf1nYUWzX8+FiANQ+ddi+yPhlKsYteG2/Nm9
VEl5qbbyXyivwpL4P3+rl7ySV7n9kn0p25eyKvyFX7IqivrBoCBbaVirzpnGSf5LVkWRPjA9llcN
TkZuz4Irv2RVzA+ridM6QWIFILTLkfdLVUX+YFFq8WUG2WAI+IY/UVV52dIADckQARFfMEv0jLS/
KrzfDvlBroO8LI35iCtO50qJ0cLuNtGel+KSCTAVbKXMNF4hYP72gG7/Cqr/mSC2Xljj0gjooT/A
x7xU7bOsVE/mfGSwK/dwNfVEZxeRZrYyUJ63L6W+SGR+XQo8tAGlZuX1X0T1IaujuR+L5khTEORl
N+j+pBF33rnKy6bl82UYmeLiByURgarL2jsO27AXs7o/mrpARtaYkd+KWvZgzPqwh6c4+lqaSbLX
NRMayYw7U4ZwapQ53PT4JZ4iyRvVVtfdRa6bjbDIdOp0qawoDRdDvqkVsBgYaUzJ90pRULSPjNom
Q54fpGFuH9OhHr+DBAHOLCAloC01dUA8JcP10Agl2KUpmk9JLssPaj/Wn7pQMg5hNH0lyxTvmqIA
JzVMgOznQKwLO1Dy6fNKEHxvhPYP72KVWwPxwhh9xZC/DGmy1OayNIrdEYJTuV2EeIHBQX349rtY
c+N/n+PPrwLWIxtE4l80dda7+G1V64mI3xA5whEW4MehdpX+OqrHasMc+z1DReOfPhGzDFiO4HhW
VM/La7V9OMVaFbTHAOGAehYdOczdOlD8BEPi/huMikrWGBO0SMrHzqyB1hq6TQuEz4SvZja3cv8l
FZNdXJc/QkFFScBEw/ZGaSd7JLdtLSfNZidaCU/5R7CSbg88A8kDZ1SOUnM7xHuxA9B2CgAXRuJn
NX5Mhj2JG9x8ZjlOBLk5TAEgQrY2kx54WAIVcSNFaN/oj21wk5TzXQqS1QqomJlUJ3ez/iPoPs4L
rLb4hNSTn0n7YKDOla5zMMaj7itm6MnDyG+/GEp2Y1bytuhPTdK4b7/HC+76rxfJeGjVW6arrV2c
gD1U3gEZwPZYRrEEo6XwdbMQ/SQtfsRpOeOwJMVHPVy+5HUpbIyFAxFbpOheStPruKCK04JIoI8Q
6IeyyWnl0akFAqpscmx+YEoVzV3SivFtkJSVoyTLYRLizOsiBcGPFpabOUrfs0qjtWxow8EqB4Ne
aMu+Q1vObXBMPiupXu3SCQqSlhfzholZtHv7IVw0zH89BFS0EPBGnY2J3csVhgujWCW93h211lRc
7GWBDunavF8qMIJqoQw/rXEibhtAkKiSlKewLZj+K5Noh4joOEOgAz2SoB5p2FQ5ApMvWxIHyym0
BHoZEWY7BS0/uU9zT1UxG3n7A1yUsn99AFjhVG9A+ji61u3623YUejLQzpC6Yz6PKuIRaIm0oaVv
ugpwQmuOxSYz5/SADuIE3rt/NBJ53rx9D+suvIwIrCP4dmh3Q5K5WEhjoQ5iKqf9UTCxjgosITkI
KdIUpgZj7v/hUpynMoFnLVkvgk+hRnXdLn1/hJEeOpkSNW5er/xTZPHfe7Lrz7r8WKTTBiBJtLYA
L758sqLUma2GW+Axq8TuOjdzEwplrtyNQzceeBiAXKPFdIyxSY+RJFZe1TcgT6MaR7y+1P2wTdrr
ZY7yd+CbFySp9ZU/c6SQUCK3WKfZL2+MEeEytqZUH8MmkL0WiWob3ATdyaStTOCzSu8aCAQ4NFae
gho0vTImwVYrxtEvcAPa6Nm4bBFpBmm2DOJ1qM3yO6/pdeaDjt2zuCLiNggVrH/+26JUgzDS5Vmp
YDp2iOoWTelFzHL3+tIUG2OO0h2CRPpRwpXinSu/emlgNxgs4/REmoB4weUALBSl3oiK4oC9L/SC
Oa3cEBX2P816IEqBLwVVBZaLvOQi66kGqxrqKVEPudhMvpiDHEuM4j0dmVcnLVUcIAIJ3CZzh1cl
CjNyfcnmYTnks7RRqqbZ9gvoVZLX2hWw/X3eWn9UYPy3KTMyRPstfrwqHVZlxv85fykQbPSyH8WX
34uI57/6VxEhqB8Q0wYjx7QFKgNeZ6yav6oIAQlGhBaZDjJSRdz79zJCMD7oKmZLnB4IQaB2q/MC
fxUSgip+IBxrvLfVM5mi9+/65lf6/pcm5j+rM17EeJaaqckrWhBRdeQZIX283E7LlE9xXkZ7MY2G
zG8NbGIyt0B3ptg2hTTkDyAAq/JrmKoTYjORoDRMBqSeLmwiGxF83t8e4q/7+728uOh7gApDf4Sy
mQ8NmX0dNr+8HyxB59S00KHJ8G0A5V/3tPaHpMobxdGVuYy/CUNrIhJYavkArLldNKvdTu2iCJkb
G1g8C96kLzIjrcZ6D91+MV/VATZZTOdwUF/lVvGlv7i70Mozi/50b5eAtmDVVnlfMxvojAh7Xvrg
AlD8CGQXDMAVsE5PQsvM+jYpssnysSFYKRNhaIrvhe2XQZFIvSqgwVwhPInrAPEiNMkgJAuUgfdN
oWXl7C1ir05HAUNaQKY1Pr54mTW6vDDn6sW0qD/SHFGHXSpZsWE60pAEuukoozAvsLEsHOlh1c1t
cp9LmfFIwzqbBjdtkhjeZjNoPRyEQJrFXw4ufxQl/ndtiPsy59ebnYr/+IPW2/mXJuz/HyKwpDe/
7ZJXoea+TH9kX/oXEWb9G78iDHi3D6gq0ybE3lzWiOb/jjCG/IHDRAP4DOX3OVb8rf8qmB/WvApo
wmo9hFDquvP/jjDWB8CKBCYmCJg6icD5/yDEPOe5/052cOYDNEYOCToPZ0FaIhfJjgzheV70SjzL
0p1S3xShG/hJcTfLh1I+jOFOEU9VeERYwQ4QB9Ovq9xrE3/Zq5bdPFqpsyCWYO37YlNW+5AFHUx2
+BP+GySYeyaHpUvzdkhujekaoZo+c0P1Jo+cCecQfVVqssZNOHuTcqwROUYnRF845xJGETa7NQke
ouaTGDt55dQbZBe6wbwX9Mrt0FiRkr1W3MbxZ0H6pBc3k4h5zLatbzL5pkCFRIQMa+pXUvoxVBmR
I246q9sZmlN4BmqeuvVNW+8J4X8WIn89T84YXjhQLhxIX4bIUZS70oxy8dzG2pM2hLGLwY1xUBbj
szH1wJssQJeCPz6i+qxdGco8uMkI5eC3NfhPkfplOrTexopmBewIo4Kz69Lwpihas1JadTmnkfxR
6iXzpIVifAAQosXJE37tX/RKfcAcUmDk3WwohmRHU7L5jJOpyyjs4e37eRkCuR3mSywucGfmej/q
RbFSlqYczoo5nhu5Ef2+ii2/XdSnTpk3eaLvVwe5He2NX9K4fxS0/utSG4WH85+7ovf98CW7CDf8
hX+FG+vDGmYoW9YzGszv3+EGO5QPItZEtOtw7V4r/3+pTQsa+QznElYe5LYWwYbV9He0kcQPSE0z
sVv7BaJsKX8SbZ57/i+iDVhtho4ELRIIFEu5id/rg9ZQq06j9GdcDhAgB1ZzmBQG8lreq9u4b81d
0U75Rg+b8lYelGqvVkHlZ7O+3LbKNBz6NM3gqhSbMARJa5Z1erSsrr6XpKk4GoUIUR/J463atMsh
lhYR4QytDZANRLwJMd/mnaJjzSj+/XGI2yuiC40sQji8B3y6Xn4cUW00ZHQV9YxnZeiGeWF6iWl+
QxVY2P32kv9hQ7/cQL+utKYP+GqQ5VxiRPu8tZKx6rWznMNYiKLJ3C0TKhSFVuWAUCL9qurXxrKV
Scs7seQfPiRXXAtOwPlEtPXWfqvpIrMqJzMXg7MWI/uIYF94yAKV4bWm/6mJPS0/UOoMhzHS5Wle
Ps+EdTNYQ17fC6Pe+dGsf8n1SEQgX3rPY/QZDP3i1SHgiMI6y5CslkH8RUQildbDXJ/re+wH/Dxs
d/i3+ObSHYta9Oop9xFftzVlV+DLOKiPtSjcSaXsJBDFgi+ozVCEOo3QbqOx28/5rdgAqxnUXa7m
fp6dtT56mDB1UvJVKaA9wPY7NAOD4QjRl16Wbt9eHevNvvwwnOEK2xNIARe+RBWY05zokZyltOhG
dDFEOpVTUMh2PnelE6tC4b99vVerESLBqhCIHB8nDSvj5ZKoRkRYkrlR78l49c0STHBhhAkGcR4U
u2oarbtUMJg2Nu+ukJfnGvuAK0MZo2dHScZk5WLHGUkygVaP1fve0EfEswuI0XKQv7PbLmeXXAa4
H91ujGiBpoqXLSCpkjgHYcPd94EEA02I0q2aCssmzQ3kHMzMBUHa2kHIOCBsmHq0QaTbDU1MJ8mb
+BoVIcUTaFz2NbXpv4L9/yYO0IDAK48EA5gvwoMXAbSa6qwvkyB8iIOwdIKs628MCcBqUIFfkwCD
eoMEz8mglnn7ws/t/RdrjCSVs4GkgrYORIOL5pOEpYsY6Vrz0KkA5gDpaVEES2ks7up2fmyU4T7J
5tkxQku050z52iEsPyrop+RqgIpHf0u3vbWZ7n4pMTpLe/lHSBvIRmTgK647AAGWzVTV3oQyytt3
flFFs2bWAh6ZG8pTOkPgKl+uVgF4iRouw/xQa/JVQB9szCq3NK3r1kJGuVAdrSvsWFAfpV/U2z/K
P/5jrfN7qfNfN7slbP72Fl5VRY8YYsTt/8z/4/ddf9F/Wf/mv9IV/QOIaJk89cIcQ4CnvBZOa6Nl
zSJ+TXAFSfmwZjVM7imCaDWuB+G/UhX1w8p8WW3LwFnT+pD+JFe5iAGUarhuriaiOh0FqrBnWb/f
zr1wNPo4lsTuIekT8KeNkmfXU/F/2buW5sSxLP1XiN50d8SQjQDxiJjpCEuIhzGkbbBrsjaEAJUk
EBJcSYDomIjZzI+Y9axqMbtZzi7/yfyS+Y5ATq4gwbZuV3oqxhWVlbapo6v7OPc8vvMdu1pQ5e02
bFGljzLbmuZc20XFNQCHuBVqRctw4QbpgNMFfWdbWjzCF9+1/GqJaUcTekYTkI79dh7j4cExBCoJ
ISo4kOni+g3QMEiHVoKn1QzUAqiXvQW/RQ3Ao8WqfEUd8kr38CgEtCi+Sk5NSukE6+oGKJ5d8BTl
I9A8bZipmQVrdoVo68Q4pJsfbijaFJRxVE9IXjcAI+YZAIPPazCLtKQKUIkLVKdtV15BRQHCCqUx
IQqig2CEi86Jav3dKt+bM6fLrBEoOyTT7UjhfKeBllceLGqY8bxUnzdmUTRvVkeP8yqqWuaIVrVn
5rKE7J41aqH6QQaZdb1wJTOSqsWiKQPmBVY1NGWBSgtTUxbBKmTRwreeq9W8Na3iPrjfWGDIgIGF
dJu9rAMPLN1uy+AXDcvoU7h2dqoZzQuNRSCjhAZUPI6/YCjeGsrl9Uxbz017v6j/r5v+AHcTpx85
IuA4YKQgJ14/Olonumrfxge0+kxf6Mx2qaePAX1j+LmpkdP8QJ96fu7JtfGf4zDP2cccFFtV/oTg
fR3GCsKSqHikWo+k60/lUwXaC3c3Uq97WNRBuRVrpNsA/EdrHFSDcWHlwicAzQCahJlHUWHkH6pv
Um78kUb2Ao4LtRyC24IID8Kd/J1YDKGg1nbF/LJaoyRozSz5UfJn/SX8pvxqZawWQWs19yxlazpB
Ey5VA015taC2YgpwkBuNuaXp0ZyfUWc8HPUwIBQwoYcfsDNwpvgBbRjqvqJobX5ZzJerZt6sgIOW
/piDGa2Rn6NzxSIs/HT5mSnLgAL4VPILFAu8OLTRSNuxfqno5qO8XRpGlXxXlpi2AHjm2YyslRIw
y9HYaltW3RU4gVau9VwBV8vlAWAfHunwMlV3oAIJFgmKrkmTp1ZhYbkhpnRbe9zJkVIHha+1Ahq4
jB4WlXynAM0CotRSH7jP3RWNfvpgGbhBSt0StzP+4Web+aaFgv5S6bFYyYO9rYqydPRQB//7aD2o
+5umjxJQWVq2V175y+VXBvsL99LYwlhghIOoDSH6VwG3wj8bBXOyi0Zvi4e5MleQS1V6vZ87nYVa
Vc3WWhndyf26JveDdq1R6VQ6NrgpWRf8lP28Bu7pRl2ta6BMxc/pc8s2a7vtQLln7QB/rWvFTvE+
UMDFjQ9O1urkvtIA0dkX1q1r5UYVv56NN18iFOrB2kRLCblndpaa1N/1zbv60/YBtdAzJbovdtZK
XgVYXl0rVY1pk3sInUwC/HWrhg3Mk2o3HuRGqIKVrzkCoyC49rWSAqYojTUKrULL0wqtdZM1F7/M
Oigib2zUervelhuzltf2TaDwld200Jc60eP28/ZzvosOMVr1rtjLtwstEKSBlRAsK5Amoe0Gya9p
ciffLCn19u6+3C91SFKojNRf2l1PARGqWm3Qx+qNVXvV9duOOlgoKBNS0TqhBVaTDhgyW/Wh394o
1xKvcSjxyBDZryfoWtAwnEDEtdR62iDJGa3kvPPQbHweovtKd6V6LfNhPbZRtxUoVg3FsxoIWdCi
o21qYNnQJAVUCM1d29a8Fj6qwWtqGq3+baSgYEYdRMqmbTZQI6TgB9pMmzcijNrBlLv0by+S1I3y
YIGPRgHruvtUR9dMdANR8o1NO98wm65K/2+7fXnjxrGp1HuiwRa6+AE0CiWcjpQvy4sN2p+XFg9b
p26iIm1Tu92uVzNU+7itjQ0uHS+aEatwDa5PsLrb/wFOMitcWJ34O7Sj/OKaa7+1WtjAAFZR2mK7
0VqVtku0QVmjkTysmFWhM5I2Kituvdv4Dwk1ilYRaPxqiBOKwB88zSpUA45RGaQUm88jd1a4HeHg
3YKr6PCH61VQODsyq41vP4s/B/ah2hUtFme9UzODpCDiUrjYEAlLe8ujnbudReAtfUDA7zZfzt+V
XetxFlh3tYWRD4KBNJIbYJ3pl/JSryjvEBqvNQkKbNa1HVzmIliUC1PTQu+p8mZYnbm659UfVlUb
vJf1brgIfgoR+x/5G0dxx3Z58wWw27aHIik5YiDqCvt1r9KypeeatKtpMCvvwY3SWi23YEvbWa0K
mqEBDXe3Debofg2ewfJI86zPiNiBzW+pjcDm4VXBTlVZtx3wViLB2CiXg+5Mtj+XHDAfrZzHkusO
NmjGsQEG8PKmSt1AsTJEgh85GPDsI2OQ9ucXs1pYLxYX1kNhjqsmmFXXCgij0ILll0IAplQ7aEny
Pcrjmluzvn7jw7FkWDFcgQC7wBiBM8Vr4i2r+vIykEZoGIP2aECMoFYPxfnKFreGsnFHT9L2wXId
gNDKoELB4K5sHP4Wiu0n3IHoBgZbTQJ2kYyUIw9L3rCav0Wtz+eZXzTmizqaIK1XqD82wehp+rIy
C0oy6EfQt60+86XWlannnw7nETY6OikQQRlyEjAY+acvyyGaZ4VyYbiS5qBlK5tActbmXSlECV1h
lHeaaEmBHiyy1wOYq2Pv7LA3l8GhLi26FmDvwKy5erm8cxtmsHPQzGc5Qdt6f7iosmue0fmRInpB
ECDUoqdsI7dWsD0HdsQwlOwv4J4AQ0gBzW3sUrXr+vaXcC6jbAflIs7OuZbPipPm3842YieIKMoI
hEG7U1/1tJspbRasVkQftQfHDRvOZjPSlutdp4ls/hLYdwaOHfQKRdxzvkOfIxsAyEUVtE3YNF3T
peLLVVi/A26pbaLjWnddlv65Frmbh2BTZC3GgN+MvwVucKXJZZBHuhEKEYJC9BSacLdLcuFzbVWe
PVSD5eipHPR3i010NzNv61VrPfAki6nWEm2UZuWo0LC28kz1N+76due6hQaIiILHqjnqFypruYHs
01O8f97kP70i1f33Sj8dxknezEnT0xeMCf02bv05BEtiqm3qqz6UZJbPCzp0Q73SRRWwjKOT+SIp
7uB6SYKjY8ThFI1WgduP4YVwpPZfMDEczzUPv85XEEUiJwu6ff+FA4Kg6tEUfW8SLr/faX/ZUzmX
3sCI55w6yVL64SXM+54pyCMPV4q/ChB1/PIyImJwCwkTGP+Hfv+xXp6yvdleHiUdcNFAX4QG2Psv
fg4AskAuoAq/Yv+oD7TyGFbWt698QuKNeuIQUIO+cE8e7wAKNiDWIZN6jr/w+4+1A0A5lXUSSsVP
tSpBz6hQ9fjtZeS1gfeC5wFbgr4+3OEvZn55qfqJcEJI3ScakJ+DShn1S4CWUQDhg608hRYyHX4A
KhFLhX7HKsdfKf1X+kSwJWAT8Yn4C6HWjzUHJ1jV+BZ5w/2XR7FbHCsCJHi/x9MXIH4P8Cogp4c7
AGfkY80BFZlk2wao3SNfAQAU7vgDRAc4CVXLIz5KXx/uBiB0cKZXz+N2o1BZ7Fgfq74qoIDobA7H
+3A0Pt7Wp8qtbC9fLOFux81WQrw6/sJLHk+CjDwhdgUuwDes/CsMhBf7WAXl5TQ2n20DFGMGi/Z2
4dUPJMblqYCD0UiWIRH6f8tTxh8le3ovfG9A0vd/nXihG9CjTcRhY9P26Jf/iFzy0bfcZ/2TDx9e
/vhZxz/SyGpNXvXsOyQ/bNsG09kE9C6xoXt4q76+gM2u6q4+1Y/zJdS08dsg/+kP3CiPdsklqS1m
GK6ju0gu7EXRFJJKyCq4Z2ztiZfIIang50i+PevgvOzqS+Md6LYb5O4xT8zIYdi5nr0KDWzfRHS8
BUhnZX0B5KcCY5obBHpg+Im4WHoZ5mBW6SoEMN3J3SwMZk+4ZSV+GVzJ330CBvOqqVKRexuPDZ2b
GtzpgG4QnumK/HMb+MUDPD2AvGf39t8fhkPzixpVGCA4xkhaUy6lIH/LzB0fsQtHNOMJPffuR3oq
Oa2Z3nK/ypyod6ip45Ee/vfjH2lCNI9iOPbOSHbM/ggk373/JKseEsG5x9TmJ4b67+7MV258zUGp
krNGlpklwmjQVIuUVXQrhDZYgEchEUWCCZKeVXDbc6ch0zlFA8LU7IL7mGCmmyE3YvCVZpd8jwtp
wYslJNjlmTi3O38btUI56ex2wfH4/34HTrcY7rlkLmmPkdd3eWahDlEEd+nuVKMlC7kdRomnrFJb
+g6lgQGzl4mseLwUNcsqusNSlxcV8GYW6jPdcBI58VhFTC7GuuKEEk9O1rHeemyamgKKfWQV2w3B
1BEkcuIpoDhfVrF3xlh3eUssxpxllft5kZqDioBL4gGRfJa8czwFhKvIOtSBHk7t3A3TxzanGVGV
JkB4xFJSKcGYdcgHO5fGnNMWNjsxdwm4nPUhPxl+kFN0d56IohkHzj359v1mxBdjYXCaMkZTZh1v
38th0/3Rz6VdI1mEXgPtmu7mBuF4avtQnBPuKKLWVoRaHoKROEdIPHfKqXwYFYC6E0lX1jm6GYe5
Xuhz+/wgXcC2/NujNtAen7XGv+Ro8xgME5be/6iUQJweHQjAAEnR/DIlxi6/1vH9rR2s49/G/kDM
tVp4gRhecmQwLBdvceLE8A6PN4Frd+UzXETgB8Utbn5JO7gxOJJfpsMrv9LAvwEPAZsEKdcBQauT
5X+jXD+lXwHZS2+ot0nUQuYtOddJAjPkyeF7m9C+xwLrbOQgDn2lTsDbZN+E0Ei6k5oHRCQyTsQA
DExnx0w55hPb421j/kwngR8xuCdQFws6VmQygLMHYPnkcn/bM+5hLphe+ilnIhWp2Q+/xRihhl8V
t8Ge0VMbEfUSKI1EvXuZ2voQccWlm/O1D1J0B2foTIQrxjGjvB45ALDEIQt48aJ+7eN6hg9cT6Av
+KWicjdU0AKxCyo0tA1CJ6r0mXvHJPZ002LGOJFE5kYV6W76h0r9UdICTLSIB71E2XJ9I7AMdnLh
ovQN5IiYxVLMNiShxC8Z1RmrZz+ZP+6WKpLKyxqV4i+qj3EJmRZ0BCJOnK14aSVeeVpvdgYb6/aM
F3zpeL5WMINhmzoqFzbOK6XCBjcdfWr4ViIrtsQFTEQv0l2Ue3BiT5Tu0Ul+7YCtML1oAvwRhYXg
3jseK5H68TbJ28eq6ouxN+XXjPpBZpU7YHbuDs4TZ2pThUlWwbBC+VpCQitmFYpQppnr0h+Dm8dE
XOxhE84mq/SOO/VcI3U/xq1hBEjmlw6cI9nHe6svedUAVEl2qd2IoXFUWp2hvVZ20XvrEkSTBrfd
UGGSXfbeCjwjW8DG6CIOObdOp0TAub5L0yZT9VnW7dbTJ7p3ckQI1pFZMs6elzLhQTQmQLDuTO01
nw2NOcsyjxgZlSh9pqmOKavgvrHU+VgvUfJnlXqvM31iOGfDK1Rnl13+/MRUAWmCAMFAXtjLJcIL
sDP3o4yv/4uW8Csv6oHtmvoSaoOTTEXgWadjaOk2mdWJpHjIRQG7Y6jP7NOZRheP5ElnDPRXzsZQ
tze83ke3TgFiQzYnszCt5ooiNNLTbmycmY6ygHE/20aAbGEyAfEKilB1nxGt8Na5ThCycJn7S04L
POYF4eFkHj9OAhWTgBc5PLALDgbfshkemfzVPvdQEAoIsCEGS0TlneicvgGSi9CQWY9Yz55OHdRm
636QCKM12udMvy8dWuRVIY3DrA0s0F3Dmsesvfx1H6I+fijCeIgDnMSbwm+RlFc+tUe3io4FYrbz
P//67/6cvmuxCDAqjKCtj72Fnqwapw+JvQh0u8mgMmgBkImy/B3FrxNhNK0oEKd2hcmP3i9/YMAp
mCfb3f9Lw9a9CP6SnXsI3anOwa9A4gG0v4CHonHc1MMEDvU53EibhwAAVYmYkYDF6+qhzWwuX4Su
FIUKKsyzz9u9nnfs/MSy9bzvh4k8WprDMwSsPdhyzTOSBeigO30ZWCmzZj81Vy+uHxdY2se9f4eR
JQdJb95vFLB5buDlMsY5YFfX9joAJA7u82OVBJwm4MNMO+QvdwF3kuL5mNgY5Nk22M4wvXUqWkGE
N1lvPgxeT6FiTpM+b797lNAxgb/kVrAkYLgNg4JsnFok9qCss9BhmAbewq4I2HCaH6RzJsiBZh6t
ujNIdyeC4itVwNw27RMkNHV+yTq3TZ15xjnb7WKi45U2TpPp7sRIBkkzQW3Isw65ZY+RBEwBZEQ4
oC2g/V3fiJIh0oCvgwava7aWwYDX4MWKmAeg4/nZpWK4rLOrMg+VuNz2lQoC5LZDeOCMmwSUN2Uf
bwexjpRyQG2YALmB7vCjpf5aWWf31mCpDSYRp11msXBbenrEY43iHnxZJd/pwTq1G0QkDe7swArT
pgkIWrNPxcDx1vo8PWQBc3xnQ68HBngEjBT6VURe4i7cGsjPhIw3y0WEN3qeM8WcJFMbOxLUMCXr
1uh5rp4qopEFHBE4xgE/WBFRiu/kv8GTnX0ikJTY6LyuEHE1g0YtrdhEIOPuAdAJzZSHJqKo6hER
i5SzgULF7NNLJzqdbAYSQIDgWGuCA5ALRaCdowDRyxREHvAKAVJBBj/W2TSRREcZxaDJtxlCNRtj
yl8e4BwWIdYOgEBIb+OYxjWr9nmaUxUCZ1wCgJR9zAfEcRcJg6nHu40iktrPMK4m2HcqWrEng42X
8SLw5pX2NjQyLigDdPmcaBFezQBAEv5SBa9f8pT3bzwEWI2c9wuMFw76gsamIkoJ9tli5DINpOX5
0RMjpoDLqos+vWtutlG1jl5oAgzbr/9G5+aca1YtExU6qC9AqwjIN2rhrz7ux4XWziHMsgbajt+G
9h7Kp49/pAE9eVTS/N1fCSwLJdRw1rf6gMA0x0QBMGeMCbgbbwgAwAm9un2v+9jo8uUjp8mJlUTI
heXBqSYR+VcFCUF3aifqk/S/iBSpaumcaSDiOnw0luHYARAXShoI0pxK8I3jgVNb7ax3ecNYeBNk
EfGY688TsAMBhTOYxxeDXa/OuL4JVQ8ZtRRttADr7KUcPy5WcF/mKJl42j8XQdCvNB9UfWnkng02
5awqFLhnX+CZDd824HY8sRdl3TiaGS2DRAxNgwhYjrZCHbUHvefkqB0yjzQjcvHMo2Z2kAKwibCl
0FPZ9pa8uhaRUh3i2LcAHuUlE/9K1oloIcvNKVdiT8ssFFhq7hq4bh1dP9mnGwFcFdnHqn79r8DI
Tf/YWXs2j00CTWl28V3DjbipOFMyFL4ZuXBnj9NWARorZR8tkAheYHGXC0xpAXLtcWoWqFFx1m3W
A1DD1H3wFySySP9IIq4RRHK9gAdlgPAuecz7nS2CnGw4HRxz4GefCSclVMAp7uEinaSjiwKORE8H
4CZAb7lkOuNVqwg4y3vJ6QiYJOKa63k70r/gEuJHLWAb922Y+JxUEVdGLJW/LyRiks+61fZqOK/Y
vs83YYU7n13649dfQxd8W4mkeGuIyKk9wjPh2bHQND15yvvP88CIJpbhOAa3mdFNQ4DofUXkSXUs
OkYKEE4xKj4Aja4pAuQS8ZaeuzNQg5FIozVEc6Hk2wyTjeh2CraOltgC5IYpEg1wfmeXOvR4L61I
lMRZT9/g6394OZBgf/01xr3cs6//6U5svoK4WBIw16AHsFOA+7gBQ9YXGOruLq2giyLAnE/myQEX
kSVFnGAOVFGuqfucWVQUkXEEcZ+dsumLIuowNMRhwBHAmQRoPJB9+/184oMURWQGf7YXY3284TWG
CBKXfT3R4OR8i0g5KkB3D2HMceUjqCTPPss344ivPURrKgSa0TgCDShBZgEwyFX9dC7ieiFEKzAO
G9Ms/A4DsWc5JeTrFGw/biXOlelnXZjjt/kYcf8Xxsrf9tX2AQv1mKo2GcAljrUbFo75eIAAfYFk
Cwj8YotA0dkY6i4RGtteyTfvt7yQLwhth88YiKjcotFSs79khLG5L8B2pniZolugH+REi6isVfUI
GItzOUERQCE1tTvi1q2US4vev3gNbwFbgOeQFXFrJ3LPR8MrInxNZqQ5jUXAb0DSOQUlcMibzSLc
1zZo8zirSxJRxXOLfZxaP0kE6VpPZ2QlpmMa1Jcpq5lPMAifXEEuNSCJSJHcAyIceEQMyxvkIojX
9uzRaPIV+LE27Rtrm9cgImoE90+5Cyd8eAatOLNP/BBYKnuqT+PhD70xSIkSofFdIKIkYgifaD8/
KvYlWrWeoZEriiiS2E/Usw0EO0i9CYpB+U9QkkMrnNQoi4goKxSY9K3cs81M+6ySB6NcMp/v18hP
g4tPEBAnUAAMTaUziiL4jVVwT4GWIJmCeEuJiFYOdN4qKlJLw6xKCBXnQU4DYRmcYT7aXBQRCd3v
TpgwgfX1V8dYRMmIaVZkMdE0vEBPxxN4ZCBcQRFZ1v0L7G+B3J/2lSJ/Pn4J6gBx1Z899gi0A+zn
t/E0iSL9d0lGdY5jTwTaFmC8XzxnftDXxytdAdoPtP919DahxszgCbyaQPpx676nBEy8rdgFO7ii
cMq+KY3/cx08bphJo+dT5yKq9xWwvaRKSERgOxWm7/jwl4gQN60nFwkUkYBWPcdLwydE8EtoE/gS
fBsBEV1MmjBxJhZhX1JAChGBy6buzL+La70aWHwNUANMb1wEAkXzibJ5v9E0QNYYFCHc1pBElEgS
Ww/CJ9z1LVEbpW+q5H29c+4NFiZS9pGNq0r1+uw+sTA92LjZX9bBPiMjuEOnHG7h4k6ilyX/uGvg
HIfr7/BS2DcAAru1vvC4xRFhYSqoi02HCwU4OANSt95ZB0oEBZ3qkdf5p66BxjOu+edz/qcIbzCu
XSBicZjIpIjPPUdEFZ/qeYlNxgUbRJTyNe2ZfayDRNCbNVGpRG0AkuZXcfWIPWGnvIsX+0i9EhJ7
uAtRihed8DqKaFNzkB+nCmmxKczwQiBOtJpTblFEXAwIQHJlTafk0+GbIYFtA1Vphx0av0Nv0kAQ
wEl+xr0EyFaSTfH+C7kL/p0xXOtEUnzFicAeqBYDgRli92ccFUkESUbf2ORU3TlTkiSiTqtvp0Bi
IpDFz7oLSDRvToiIkfQBxuOlijizNME/G8A68pQhKJlKNsv7t929HUwQ2zp7uYD6XMAD9CWSafQK
ZyDHYtilnDR0TsBxxCXlg/XpPOvkaeeDt2uYfbiobTgIv/5D7sZHUNYHVG8faaYTi7QYmNPU0LU4
OwWM9NkXZejNYZtyO7UowpQYopiGH60IHtthiDLh1GAF7MyfsLz2PvLeDANQDCbzGsdhReQKT4zM
ogiuNpVIRSlrkxza43HLCDJWq6DARy918LeVZRGF+4cS4kHcnBM9QF2P5T6H4EiEvXjWjKsSLx0a
vcs1RMGovfVVR/gHOj5nuj1kdXyO3+YQTDv+kXYI7MZdLrlnJb9JfngJ/NAyPORVuF0rgg73MfTT
UEURadfh1/8G9i8yjjcruo4m337vBjs3bb9NPPxcp4xkWd4bJT1+m+v74vjTycYQ3Rj1XJuOD/aW
V6bhUCs9cWCy//V/AQAA//8=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1.png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7</xdr:row>
      <xdr:rowOff>175260</xdr:rowOff>
    </xdr:from>
    <xdr:to>
      <xdr:col>7</xdr:col>
      <xdr:colOff>7620</xdr:colOff>
      <xdr:row>26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4E7714-DC6F-4463-B066-DEFBA2A08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7620</xdr:colOff>
      <xdr:row>8</xdr:row>
      <xdr:rowOff>7620</xdr:rowOff>
    </xdr:from>
    <xdr:to>
      <xdr:col>2</xdr:col>
      <xdr:colOff>502920</xdr:colOff>
      <xdr:row>13</xdr:row>
      <xdr:rowOff>160019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obro de orden 4">
              <a:extLst>
                <a:ext uri="{FF2B5EF4-FFF2-40B4-BE49-F238E27FC236}">
                  <a16:creationId xmlns:a16="http://schemas.microsoft.com/office/drawing/2014/main" id="{028D3504-7229-4194-B7C6-8BFA3FDCF5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bro de orden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" y="1470660"/>
              <a:ext cx="2430780" cy="1066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14</xdr:row>
      <xdr:rowOff>99061</xdr:rowOff>
    </xdr:from>
    <xdr:to>
      <xdr:col>2</xdr:col>
      <xdr:colOff>502920</xdr:colOff>
      <xdr:row>23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esero Asignado 2">
              <a:extLst>
                <a:ext uri="{FF2B5EF4-FFF2-40B4-BE49-F238E27FC236}">
                  <a16:creationId xmlns:a16="http://schemas.microsoft.com/office/drawing/2014/main" id="{033F5353-43E0-4FF5-A580-FDEF8FDD1A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ro Asignad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880" y="2659381"/>
              <a:ext cx="162306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1</xdr:row>
      <xdr:rowOff>160020</xdr:rowOff>
    </xdr:from>
    <xdr:to>
      <xdr:col>10</xdr:col>
      <xdr:colOff>472440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F36C22-BBE3-42C5-B3A6-2ABE2E17F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7</xdr:row>
      <xdr:rowOff>15241</xdr:rowOff>
    </xdr:from>
    <xdr:to>
      <xdr:col>2</xdr:col>
      <xdr:colOff>693420</xdr:colOff>
      <xdr:row>12</xdr:row>
      <xdr:rowOff>7621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bro de orden 3">
              <a:extLst>
                <a:ext uri="{FF2B5EF4-FFF2-40B4-BE49-F238E27FC236}">
                  <a16:creationId xmlns:a16="http://schemas.microsoft.com/office/drawing/2014/main" id="{990FA9CB-251C-4121-A6F2-056A308D13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bro de orden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" y="1295401"/>
              <a:ext cx="1828800" cy="906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7620</xdr:colOff>
      <xdr:row>13</xdr:row>
      <xdr:rowOff>7621</xdr:rowOff>
    </xdr:from>
    <xdr:to>
      <xdr:col>2</xdr:col>
      <xdr:colOff>701040</xdr:colOff>
      <xdr:row>22</xdr:row>
      <xdr:rowOff>68581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esero Asignado 3">
              <a:extLst>
                <a:ext uri="{FF2B5EF4-FFF2-40B4-BE49-F238E27FC236}">
                  <a16:creationId xmlns:a16="http://schemas.microsoft.com/office/drawing/2014/main" id="{CE8700A2-AE13-4CAF-AC19-9E56CCBFF2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ro Asignad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100" y="2385061"/>
              <a:ext cx="182880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779033</xdr:colOff>
      <xdr:row>9</xdr:row>
      <xdr:rowOff>6275</xdr:rowOff>
    </xdr:from>
    <xdr:to>
      <xdr:col>9</xdr:col>
      <xdr:colOff>950259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20C9FD-B052-495D-A771-E34D39087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510092</xdr:colOff>
      <xdr:row>2</xdr:row>
      <xdr:rowOff>21515</xdr:rowOff>
    </xdr:from>
    <xdr:to>
      <xdr:col>10</xdr:col>
      <xdr:colOff>2338892</xdr:colOff>
      <xdr:row>7</xdr:row>
      <xdr:rowOff>89647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obro de orden 2">
              <a:extLst>
                <a:ext uri="{FF2B5EF4-FFF2-40B4-BE49-F238E27FC236}">
                  <a16:creationId xmlns:a16="http://schemas.microsoft.com/office/drawing/2014/main" id="{14C6D3B2-6A8D-477F-BCDD-9FEF282343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bro de orde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00186" y="380103"/>
              <a:ext cx="1828800" cy="9646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330201</xdr:colOff>
      <xdr:row>14</xdr:row>
      <xdr:rowOff>98213</xdr:rowOff>
    </xdr:from>
    <xdr:to>
      <xdr:col>3</xdr:col>
      <xdr:colOff>719667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6EF22D-8CFA-4A14-8588-9BEBA314D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1193799</xdr:colOff>
      <xdr:row>1</xdr:row>
      <xdr:rowOff>4655</xdr:rowOff>
    </xdr:from>
    <xdr:to>
      <xdr:col>16</xdr:col>
      <xdr:colOff>558797</xdr:colOff>
      <xdr:row>30</xdr:row>
      <xdr:rowOff>160867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52FE37C8-D4B8-46DE-84AB-816B3734A8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2539" y="187535"/>
              <a:ext cx="9324338" cy="5459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836507</xdr:colOff>
      <xdr:row>14</xdr:row>
      <xdr:rowOff>151554</xdr:rowOff>
    </xdr:from>
    <xdr:to>
      <xdr:col>4</xdr:col>
      <xdr:colOff>1109134</xdr:colOff>
      <xdr:row>20</xdr:row>
      <xdr:rowOff>25401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obro de orden 5">
              <a:extLst>
                <a:ext uri="{FF2B5EF4-FFF2-40B4-BE49-F238E27FC236}">
                  <a16:creationId xmlns:a16="http://schemas.microsoft.com/office/drawing/2014/main" id="{3DEC5530-580D-456F-BF7A-66A0018BFF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bro de orden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1107" y="2759287"/>
              <a:ext cx="1644227" cy="9914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617220</xdr:colOff>
      <xdr:row>0</xdr:row>
      <xdr:rowOff>125730</xdr:rowOff>
    </xdr:from>
    <xdr:to>
      <xdr:col>6</xdr:col>
      <xdr:colOff>213360</xdr:colOff>
      <xdr:row>13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7D78B5-4A71-4F73-8F74-CD946F772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0</xdr:row>
      <xdr:rowOff>125730</xdr:rowOff>
    </xdr:from>
    <xdr:to>
      <xdr:col>11</xdr:col>
      <xdr:colOff>556260</xdr:colOff>
      <xdr:row>13</xdr:row>
      <xdr:rowOff>68580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8D91F5-8AD1-4E71-8612-E71FE647D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13</xdr:row>
      <xdr:rowOff>175260</xdr:rowOff>
    </xdr:from>
    <xdr:to>
      <xdr:col>6</xdr:col>
      <xdr:colOff>198120</xdr:colOff>
      <xdr:row>26</xdr:row>
      <xdr:rowOff>53340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7794537-2D23-46D1-A4BA-C2217870B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601980</xdr:colOff>
      <xdr:row>9</xdr:row>
      <xdr:rowOff>152400</xdr:rowOff>
    </xdr:from>
    <xdr:to>
      <xdr:col>3</xdr:col>
      <xdr:colOff>1280160</xdr:colOff>
      <xdr:row>16</xdr:row>
      <xdr:rowOff>137159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ipo de Servicio 2">
              <a:extLst>
                <a:ext uri="{FF2B5EF4-FFF2-40B4-BE49-F238E27FC236}">
                  <a16:creationId xmlns:a16="http://schemas.microsoft.com/office/drawing/2014/main" id="{EE1D8E33-82CD-44B8-9A24-3BA7315B96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Servici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1320" y="2118360"/>
              <a:ext cx="1828800" cy="12649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1554480</xdr:colOff>
      <xdr:row>9</xdr:row>
      <xdr:rowOff>129540</xdr:rowOff>
    </xdr:from>
    <xdr:to>
      <xdr:col>5</xdr:col>
      <xdr:colOff>548640</xdr:colOff>
      <xdr:row>16</xdr:row>
      <xdr:rowOff>106679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étodo de Pago 2">
              <a:extLst>
                <a:ext uri="{FF2B5EF4-FFF2-40B4-BE49-F238E27FC236}">
                  <a16:creationId xmlns:a16="http://schemas.microsoft.com/office/drawing/2014/main" id="{DE1B703B-CF32-4F3F-BD8B-62FCE074B9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étodo de Pag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4440" y="2095500"/>
              <a:ext cx="1828800" cy="1257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464820</xdr:colOff>
      <xdr:row>17</xdr:row>
      <xdr:rowOff>91441</xdr:rowOff>
    </xdr:from>
    <xdr:to>
      <xdr:col>4</xdr:col>
      <xdr:colOff>685800</xdr:colOff>
      <xdr:row>22</xdr:row>
      <xdr:rowOff>76201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bro de orden 1">
              <a:extLst>
                <a:ext uri="{FF2B5EF4-FFF2-40B4-BE49-F238E27FC236}">
                  <a16:creationId xmlns:a16="http://schemas.microsoft.com/office/drawing/2014/main" id="{42188CBE-A6D0-497C-878E-250DCA4A07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bro de orde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4780" y="3520441"/>
              <a:ext cx="182880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22860</xdr:colOff>
      <xdr:row>9</xdr:row>
      <xdr:rowOff>144781</xdr:rowOff>
    </xdr:from>
    <xdr:to>
      <xdr:col>2</xdr:col>
      <xdr:colOff>304800</xdr:colOff>
      <xdr:row>19</xdr:row>
      <xdr:rowOff>106681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esero Asignado 1">
              <a:extLst>
                <a:ext uri="{FF2B5EF4-FFF2-40B4-BE49-F238E27FC236}">
                  <a16:creationId xmlns:a16="http://schemas.microsoft.com/office/drawing/2014/main" id="{97051245-0C2F-47FB-B38B-28E15BBFC5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ro Asigna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340" y="2110741"/>
              <a:ext cx="1828800" cy="179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10</xdr:row>
      <xdr:rowOff>30481</xdr:rowOff>
    </xdr:from>
    <xdr:to>
      <xdr:col>1</xdr:col>
      <xdr:colOff>1691640</xdr:colOff>
      <xdr:row>15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obro de orden 7">
              <a:extLst>
                <a:ext uri="{FF2B5EF4-FFF2-40B4-BE49-F238E27FC236}">
                  <a16:creationId xmlns:a16="http://schemas.microsoft.com/office/drawing/2014/main" id="{4348E322-A001-4727-8490-75FDCBE0C3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bro de orden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100" y="1859281"/>
              <a:ext cx="1684020" cy="1036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83820</xdr:colOff>
      <xdr:row>10</xdr:row>
      <xdr:rowOff>22861</xdr:rowOff>
    </xdr:from>
    <xdr:to>
      <xdr:col>3</xdr:col>
      <xdr:colOff>297180</xdr:colOff>
      <xdr:row>16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ipo de Servicio 3">
              <a:extLst>
                <a:ext uri="{FF2B5EF4-FFF2-40B4-BE49-F238E27FC236}">
                  <a16:creationId xmlns:a16="http://schemas.microsoft.com/office/drawing/2014/main" id="{7A2C0C33-EEDF-4DE8-8521-9AF9A86BDA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Servici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8440" y="1851661"/>
              <a:ext cx="1684020" cy="1188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533400</xdr:colOff>
      <xdr:row>10</xdr:row>
      <xdr:rowOff>22861</xdr:rowOff>
    </xdr:from>
    <xdr:to>
      <xdr:col>6</xdr:col>
      <xdr:colOff>38100</xdr:colOff>
      <xdr:row>16</xdr:row>
      <xdr:rowOff>137161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stado de la Mesa 1">
              <a:extLst>
                <a:ext uri="{FF2B5EF4-FFF2-40B4-BE49-F238E27FC236}">
                  <a16:creationId xmlns:a16="http://schemas.microsoft.com/office/drawing/2014/main" id="{0796E95C-01B7-4126-94F6-B7C916353E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de la Mes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8680" y="1851661"/>
              <a:ext cx="172212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220980</xdr:colOff>
      <xdr:row>10</xdr:row>
      <xdr:rowOff>15241</xdr:rowOff>
    </xdr:from>
    <xdr:to>
      <xdr:col>8</xdr:col>
      <xdr:colOff>388620</xdr:colOff>
      <xdr:row>16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étodo de Pago 3">
              <a:extLst>
                <a:ext uri="{FF2B5EF4-FFF2-40B4-BE49-F238E27FC236}">
                  <a16:creationId xmlns:a16="http://schemas.microsoft.com/office/drawing/2014/main" id="{C9883C31-D590-431F-B2CF-803DF4EF2B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étodo de Pag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83680" y="1844041"/>
              <a:ext cx="164592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10</xdr:row>
      <xdr:rowOff>15240</xdr:rowOff>
    </xdr:from>
    <xdr:to>
      <xdr:col>15</xdr:col>
      <xdr:colOff>388620</xdr:colOff>
      <xdr:row>28</xdr:row>
      <xdr:rowOff>22860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99AA127-C68B-47F7-8DDD-19E9D0E1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22860</xdr:colOff>
      <xdr:row>17</xdr:row>
      <xdr:rowOff>22860</xdr:rowOff>
    </xdr:from>
    <xdr:to>
      <xdr:col>2</xdr:col>
      <xdr:colOff>449580</xdr:colOff>
      <xdr:row>24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2" name="Fecha de factura">
              <a:extLst>
                <a:ext uri="{FF2B5EF4-FFF2-40B4-BE49-F238E27FC236}">
                  <a16:creationId xmlns:a16="http://schemas.microsoft.com/office/drawing/2014/main" id="{2EBF0A10-B471-4706-A893-D453274AD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fac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340" y="3131820"/>
              <a:ext cx="23088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520337</xdr:colOff>
      <xdr:row>0</xdr:row>
      <xdr:rowOff>59872</xdr:rowOff>
    </xdr:from>
    <xdr:to>
      <xdr:col>5</xdr:col>
      <xdr:colOff>248194</xdr:colOff>
      <xdr:row>4</xdr:row>
      <xdr:rowOff>82732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4050BE2-9CC1-4793-8D77-63A7B5AE4E3D}"/>
            </a:ext>
          </a:extLst>
        </xdr:cNvPr>
        <xdr:cNvSpPr txBox="1"/>
      </xdr:nvSpPr>
      <xdr:spPr>
        <a:xfrm>
          <a:off x="1271451" y="59872"/>
          <a:ext cx="4898572" cy="763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2000">
              <a:latin typeface="Bahnschrift" panose="020B0502040204020203" pitchFamily="34" charset="0"/>
            </a:rPr>
            <a:t>DASHBOARD</a:t>
          </a:r>
        </a:p>
      </xdr:txBody>
    </xdr:sp>
    <xdr:clientData/>
  </xdr:twoCellAnchor>
  <xdr:twoCellAnchor editAs="oneCell">
    <xdr:from>
      <xdr:col>6</xdr:col>
      <xdr:colOff>2809603</xdr:colOff>
      <xdr:row>0</xdr:row>
      <xdr:rowOff>120831</xdr:rowOff>
    </xdr:from>
    <xdr:to>
      <xdr:col>8</xdr:col>
      <xdr:colOff>469172</xdr:colOff>
      <xdr:row>9</xdr:row>
      <xdr:rowOff>141514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esero Asignado">
              <a:extLst>
                <a:ext uri="{FF2B5EF4-FFF2-40B4-BE49-F238E27FC236}">
                  <a16:creationId xmlns:a16="http://schemas.microsoft.com/office/drawing/2014/main" id="{8943DAC7-8095-48BC-8CE8-195DD7F4A9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ro Asign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94174" y="120831"/>
              <a:ext cx="1828798" cy="17732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707572</xdr:colOff>
      <xdr:row>10</xdr:row>
      <xdr:rowOff>131718</xdr:rowOff>
    </xdr:from>
    <xdr:to>
      <xdr:col>6</xdr:col>
      <xdr:colOff>2536372</xdr:colOff>
      <xdr:row>15</xdr:row>
      <xdr:rowOff>76202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étodo de Pago">
              <a:extLst>
                <a:ext uri="{FF2B5EF4-FFF2-40B4-BE49-F238E27FC236}">
                  <a16:creationId xmlns:a16="http://schemas.microsoft.com/office/drawing/2014/main" id="{7CD02058-6E2B-4391-94FC-798D55BAD9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étodo de Pa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2143" y="2156461"/>
              <a:ext cx="1828800" cy="13051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2808515</xdr:colOff>
      <xdr:row>9</xdr:row>
      <xdr:rowOff>251463</xdr:rowOff>
    </xdr:from>
    <xdr:to>
      <xdr:col>8</xdr:col>
      <xdr:colOff>468084</xdr:colOff>
      <xdr:row>14</xdr:row>
      <xdr:rowOff>228603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ipo de Servicio">
              <a:extLst>
                <a:ext uri="{FF2B5EF4-FFF2-40B4-BE49-F238E27FC236}">
                  <a16:creationId xmlns:a16="http://schemas.microsoft.com/office/drawing/2014/main" id="{DC783E9E-07A3-493D-971D-4B05BB1D1C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Servic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93086" y="2004063"/>
              <a:ext cx="1828798" cy="13378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708660</xdr:colOff>
      <xdr:row>0</xdr:row>
      <xdr:rowOff>109947</xdr:rowOff>
    </xdr:from>
    <xdr:to>
      <xdr:col>6</xdr:col>
      <xdr:colOff>2537460</xdr:colOff>
      <xdr:row>10</xdr:row>
      <xdr:rowOff>21772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Paí­s de Origen">
              <a:extLst>
                <a:ext uri="{FF2B5EF4-FFF2-40B4-BE49-F238E27FC236}">
                  <a16:creationId xmlns:a16="http://schemas.microsoft.com/office/drawing/2014/main" id="{48CD1BFE-3D1D-4CFB-AA4E-2946D7F36F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­s de Orig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3231" y="109947"/>
              <a:ext cx="1828800" cy="19365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267196</xdr:colOff>
      <xdr:row>16</xdr:row>
      <xdr:rowOff>305788</xdr:rowOff>
    </xdr:from>
    <xdr:to>
      <xdr:col>3</xdr:col>
      <xdr:colOff>1055915</xdr:colOff>
      <xdr:row>26</xdr:row>
      <xdr:rowOff>261256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9121F7F-32AF-449E-BC36-27E28016E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294</xdr:colOff>
      <xdr:row>16</xdr:row>
      <xdr:rowOff>261257</xdr:rowOff>
    </xdr:from>
    <xdr:to>
      <xdr:col>6</xdr:col>
      <xdr:colOff>1132114</xdr:colOff>
      <xdr:row>26</xdr:row>
      <xdr:rowOff>283027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578FA32-8340-4751-AD45-166BB0A5D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1389412</xdr:colOff>
      <xdr:row>15</xdr:row>
      <xdr:rowOff>217714</xdr:rowOff>
    </xdr:from>
    <xdr:to>
      <xdr:col>18</xdr:col>
      <xdr:colOff>304800</xdr:colOff>
      <xdr:row>26</xdr:row>
      <xdr:rowOff>296605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25EE0B9-1F2A-47D2-B0E2-F2E333046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488867</xdr:colOff>
      <xdr:row>1</xdr:row>
      <xdr:rowOff>52449</xdr:rowOff>
    </xdr:from>
    <xdr:to>
      <xdr:col>18</xdr:col>
      <xdr:colOff>489856</xdr:colOff>
      <xdr:row>13</xdr:row>
      <xdr:rowOff>195943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4F6234C-C737-45F8-B7F8-5AF281D36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674913</xdr:colOff>
      <xdr:row>6</xdr:row>
      <xdr:rowOff>43543</xdr:rowOff>
    </xdr:from>
    <xdr:to>
      <xdr:col>13</xdr:col>
      <xdr:colOff>402770</xdr:colOff>
      <xdr:row>15</xdr:row>
      <xdr:rowOff>143691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FCFEAF8-C759-40EE-AF36-ED0DD62D9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693419</xdr:colOff>
      <xdr:row>3</xdr:row>
      <xdr:rowOff>141515</xdr:rowOff>
    </xdr:from>
    <xdr:to>
      <xdr:col>4</xdr:col>
      <xdr:colOff>326573</xdr:colOff>
      <xdr:row>6</xdr:row>
      <xdr:rowOff>170302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7B49D2FD-538D-4856-A509-516C35980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07276" y="696686"/>
          <a:ext cx="2104211" cy="583959"/>
        </a:xfrm>
        <a:prstGeom prst="rect">
          <a:avLst/>
        </a:prstGeom>
      </xdr:spPr>
    </xdr:pic>
    <xdr:clientData/>
  </xdr:twoCellAnchor>
  <xdr:twoCellAnchor editAs="oneCell">
    <xdr:from>
      <xdr:col>8</xdr:col>
      <xdr:colOff>741317</xdr:colOff>
      <xdr:row>0</xdr:row>
      <xdr:rowOff>131717</xdr:rowOff>
    </xdr:from>
    <xdr:to>
      <xdr:col>11</xdr:col>
      <xdr:colOff>316775</xdr:colOff>
      <xdr:row>5</xdr:row>
      <xdr:rowOff>119742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Cobro de orden 6">
              <a:extLst>
                <a:ext uri="{FF2B5EF4-FFF2-40B4-BE49-F238E27FC236}">
                  <a16:creationId xmlns:a16="http://schemas.microsoft.com/office/drawing/2014/main" id="{7CA74264-686C-4643-AF33-E7577D961C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bro de orden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95117" y="131717"/>
              <a:ext cx="1828800" cy="9133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Castro" refreshedDate="45539.651040509256" createdVersion="7" refreshedVersion="7" minRefreshableVersion="3" recordCount="767" xr:uid="{13DB7010-531A-49B2-B259-F39CB951C46B}">
  <cacheSource type="worksheet">
    <worksheetSource name="Datos_Sala"/>
  </cacheSource>
  <cacheFields count="26">
    <cacheField name="Número de Orden" numFmtId="0">
      <sharedItems containsSemiMixedTypes="0" containsString="0" containsNumber="1" containsInteger="1" minValue="1" maxValue="767"/>
    </cacheField>
    <cacheField name="Número de Mesa" numFmtId="0">
      <sharedItems containsMixedTypes="1" containsNumber="1" containsInteger="1" minValue="1" maxValue="20" count="40">
        <n v="10"/>
        <n v="6"/>
        <n v="20"/>
        <n v="3"/>
        <n v="8"/>
        <s v="7"/>
        <n v="17"/>
        <n v="11"/>
        <n v="15"/>
        <n v="14"/>
        <s v="2"/>
        <n v="16"/>
        <s v="20"/>
        <n v="9"/>
        <s v="18"/>
        <n v="12"/>
        <n v="1"/>
        <n v="5"/>
        <s v="12"/>
        <n v="18"/>
        <n v="4"/>
        <n v="2"/>
        <n v="13"/>
        <s v="5"/>
        <s v="15"/>
        <n v="7"/>
        <s v="17"/>
        <n v="19"/>
        <s v="1"/>
        <s v="19"/>
        <s v="6"/>
        <s v="4"/>
        <s v="8"/>
        <s v="16"/>
        <s v="10"/>
        <s v="13"/>
        <s v="9"/>
        <s v="14"/>
        <s v="3"/>
        <s v="11"/>
      </sharedItems>
    </cacheField>
    <cacheField name="Nombre del Cliente" numFmtId="0">
      <sharedItems/>
    </cacheField>
    <cacheField name="Número de Comensales" numFmtId="0">
      <sharedItems containsSemiMixedTypes="0" containsString="0" containsNumber="1" containsInteger="1" minValue="1" maxValue="6"/>
    </cacheField>
    <cacheField name="Hora de Llegada" numFmtId="22">
      <sharedItems containsSemiMixedTypes="0" containsNonDate="0" containsDate="1" containsString="0" minDate="2023-04-01T00:01:00" maxDate="2023-04-07T03:56:00" count="601">
        <d v="2023-04-01T01:07:00"/>
        <d v="2023-04-01T01:28:00"/>
        <d v="2023-04-01T00:29:00"/>
        <d v="2023-04-01T03:03:00"/>
        <d v="2023-04-01T00:01:00"/>
        <d v="2023-04-01T01:24:00"/>
        <d v="2023-04-01T01:57:00"/>
        <d v="2023-04-01T02:11:00"/>
        <d v="2023-04-01T02:03:00"/>
        <d v="2023-04-01T00:02:00"/>
        <d v="2023-04-01T03:46:00"/>
        <d v="2023-04-01T00:04:00"/>
        <d v="2023-04-01T03:09:00"/>
        <d v="2023-04-01T00:18:00"/>
        <d v="2023-04-01T03:24:00"/>
        <d v="2023-04-01T02:31:00"/>
        <d v="2023-04-01T00:09:00"/>
        <d v="2023-04-01T02:06:00"/>
        <d v="2023-04-01T00:35:00"/>
        <d v="2023-04-01T01:25:00"/>
        <d v="2023-04-01T03:39:00"/>
        <d v="2023-04-01T02:16:00"/>
        <d v="2023-04-01T02:44:00"/>
        <d v="2023-04-01T03:01:00"/>
        <d v="2023-04-01T02:04:00"/>
        <d v="2023-04-01T01:19:00"/>
        <d v="2023-04-01T00:49:00"/>
        <d v="2023-04-01T03:02:00"/>
        <d v="2023-04-01T02:55:00"/>
        <d v="2023-04-01T02:51:00"/>
        <d v="2023-04-01T03:08:00"/>
        <d v="2023-04-01T03:33:00"/>
        <d v="2023-04-01T03:18:00"/>
        <d v="2023-04-01T03:27:00"/>
        <d v="2023-04-01T02:38:00"/>
        <d v="2023-04-01T03:41:00"/>
        <d v="2023-04-01T02:00:00"/>
        <d v="2023-04-01T02:14:00"/>
        <d v="2023-04-01T00:25:00"/>
        <d v="2023-04-01T01:02:00"/>
        <d v="2023-04-01T03:06:00"/>
        <d v="2023-04-01T02:15:00"/>
        <d v="2023-04-01T01:47:00"/>
        <d v="2023-04-01T03:30:00"/>
        <d v="2023-04-01T00:28:00"/>
        <d v="2023-04-01T01:44:00"/>
        <d v="2023-04-01T03:54:00"/>
        <d v="2023-04-01T01:42:00"/>
        <d v="2023-04-01T00:40:00"/>
        <d v="2023-04-01T01:30:00"/>
        <d v="2023-04-01T01:20:00"/>
        <d v="2023-04-01T03:04:00"/>
        <d v="2023-04-01T01:31:00"/>
        <d v="2023-04-01T01:21:00"/>
        <d v="2023-04-01T02:09:00"/>
        <d v="2023-04-01T03:49:00"/>
        <d v="2023-04-01T02:47:00"/>
        <d v="2023-04-01T00:41:00"/>
        <d v="2023-04-01T01:40:00"/>
        <d v="2023-04-01T01:54:00"/>
        <d v="2023-04-01T02:28:00"/>
        <d v="2023-04-01T03:45:00"/>
        <d v="2023-04-01T02:02:00"/>
        <d v="2023-04-01T00:11:00"/>
        <d v="2023-04-01T02:42:00"/>
        <d v="2023-04-01T02:39:00"/>
        <d v="2023-04-01T01:04:00"/>
        <d v="2023-04-01T03:36:00"/>
        <d v="2023-04-01T02:57:00"/>
        <d v="2023-04-01T02:46:00"/>
        <d v="2023-04-01T01:34:00"/>
        <d v="2023-04-01T03:40:00"/>
        <d v="2023-04-01T03:25:00"/>
        <d v="2023-04-01T03:42:00"/>
        <d v="2023-04-01T02:35:00"/>
        <d v="2023-04-01T01:46:00"/>
        <d v="2023-04-01T00:42:00"/>
        <d v="2023-04-01T01:17:00"/>
        <d v="2023-04-01T03:38:00"/>
        <d v="2023-04-01T03:35:00"/>
        <d v="2023-04-01T01:39:00"/>
        <d v="2023-04-01T01:52:00"/>
        <d v="2023-04-01T03:19:00"/>
        <d v="2023-04-01T01:59:00"/>
        <d v="2023-04-01T01:01:00"/>
        <d v="2023-04-01T02:22:00"/>
        <d v="2023-04-01T03:32:00"/>
        <d v="2023-04-01T00:14:00"/>
        <d v="2023-04-01T01:33:00"/>
        <d v="2023-04-01T01:18:00"/>
        <d v="2023-04-01T01:29:00"/>
        <d v="2023-04-01T01:32:00"/>
        <d v="2023-04-01T01:48:00"/>
        <d v="2023-04-01T01:49:00"/>
        <d v="2023-04-01T01:12:00"/>
        <d v="2023-04-01T03:43:00"/>
        <d v="2023-04-01T03:15:00"/>
        <d v="2023-04-01T00:34:00"/>
        <d v="2023-04-02T03:24:00"/>
        <d v="2023-04-02T00:38:00"/>
        <d v="2023-04-02T03:45:00"/>
        <d v="2023-04-02T01:23:00"/>
        <d v="2023-04-02T03:09:00"/>
        <d v="2023-04-02T03:39:00"/>
        <d v="2023-04-02T02:56:00"/>
        <d v="2023-04-02T02:45:00"/>
        <d v="2023-04-02T00:42:00"/>
        <d v="2023-04-02T01:31:00"/>
        <d v="2023-04-02T00:41:00"/>
        <d v="2023-04-02T00:26:00"/>
        <d v="2023-04-02T00:43:00"/>
        <d v="2023-04-02T01:26:00"/>
        <d v="2023-04-02T00:54:00"/>
        <d v="2023-04-02T00:07:00"/>
        <d v="2023-04-02T01:00:00"/>
        <d v="2023-04-02T01:50:00"/>
        <d v="2023-04-02T01:21:00"/>
        <d v="2023-04-02T03:48:00"/>
        <d v="2023-04-02T00:40:00"/>
        <d v="2023-04-02T03:49:00"/>
        <d v="2023-04-02T01:58:00"/>
        <d v="2023-04-02T02:05:00"/>
        <d v="2023-04-02T00:32:00"/>
        <d v="2023-04-02T02:58:00"/>
        <d v="2023-04-02T00:37:00"/>
        <d v="2023-04-02T01:40:00"/>
        <d v="2023-04-02T03:18:00"/>
        <d v="2023-04-02T03:52:00"/>
        <d v="2023-04-02T01:35:00"/>
        <d v="2023-04-02T03:15:00"/>
        <d v="2023-04-02T01:14:00"/>
        <d v="2023-04-02T03:06:00"/>
        <d v="2023-04-02T02:09:00"/>
        <d v="2023-04-02T01:53:00"/>
        <d v="2023-04-02T03:22:00"/>
        <d v="2023-04-02T00:10:00"/>
        <d v="2023-04-02T01:06:00"/>
        <d v="2023-04-02T00:45:00"/>
        <d v="2023-04-02T00:57:00"/>
        <d v="2023-04-02T02:34:00"/>
        <d v="2023-04-02T02:21:00"/>
        <d v="2023-04-02T01:18:00"/>
        <d v="2023-04-02T01:19:00"/>
        <d v="2023-04-02T01:56:00"/>
        <d v="2023-04-02T02:37:00"/>
        <d v="2023-04-02T02:49:00"/>
        <d v="2023-04-02T00:18:00"/>
        <d v="2023-04-02T00:09:00"/>
        <d v="2023-04-02T01:27:00"/>
        <d v="2023-04-02T02:27:00"/>
        <d v="2023-04-02T00:14:00"/>
        <d v="2023-04-02T00:44:00"/>
        <d v="2023-04-02T03:53:00"/>
        <d v="2023-04-02T02:46:00"/>
        <d v="2023-04-02T03:55:00"/>
        <d v="2023-04-02T02:47:00"/>
        <d v="2023-04-02T02:23:00"/>
        <d v="2023-04-02T03:40:00"/>
        <d v="2023-04-02T00:00:00"/>
        <d v="2023-04-02T02:36:00"/>
        <d v="2023-04-02T00:12:00"/>
        <d v="2023-04-02T02:40:00"/>
        <d v="2023-04-02T03:04:00"/>
        <d v="2023-04-02T00:11:00"/>
        <d v="2023-04-02T00:36:00"/>
        <d v="2023-04-02T02:35:00"/>
        <d v="2023-04-02T00:58:00"/>
        <d v="2023-04-02T03:57:00"/>
        <d v="2023-04-02T00:17:00"/>
        <d v="2023-04-02T02:15:00"/>
        <d v="2023-04-02T03:27:00"/>
        <d v="2023-04-02T03:33:00"/>
        <d v="2023-04-02T02:43:00"/>
        <d v="2023-04-02T01:46:00"/>
        <d v="2023-04-02T00:27:00"/>
        <d v="2023-04-02T02:33:00"/>
        <d v="2023-04-02T01:01:00"/>
        <d v="2023-04-02T01:51:00"/>
        <d v="2023-04-02T03:38:00"/>
        <d v="2023-04-02T01:16:00"/>
        <d v="2023-04-02T02:07:00"/>
        <d v="2023-04-02T01:49:00"/>
        <d v="2023-04-02T01:12:00"/>
        <d v="2023-04-02T02:04:00"/>
        <d v="2023-04-02T00:52:00"/>
        <d v="2023-04-02T00:22:00"/>
        <d v="2023-04-02T02:17:00"/>
        <d v="2023-04-02T00:16:00"/>
        <d v="2023-04-02T00:04:00"/>
        <d v="2023-04-02T03:42:00"/>
        <d v="2023-04-02T03:44:00"/>
        <d v="2023-04-02T03:31:00"/>
        <d v="2023-04-02T01:20:00"/>
        <d v="2023-04-02T00:39:00"/>
        <d v="2023-04-02T03:05:00"/>
        <d v="2023-04-02T00:23:00"/>
        <d v="2023-04-02T02:08:00"/>
        <d v="2023-04-02T01:08:00"/>
        <d v="2023-04-02T02:53:00"/>
        <d v="2023-04-02T03:11:00"/>
        <d v="2023-04-02T02:54:00"/>
        <d v="2023-04-02T00:30:00"/>
        <d v="2023-04-03T02:07:00"/>
        <d v="2023-04-03T00:46:00"/>
        <d v="2023-04-03T02:58:00"/>
        <d v="2023-04-03T01:11:00"/>
        <d v="2023-04-03T01:40:00"/>
        <d v="2023-04-03T00:34:00"/>
        <d v="2023-04-03T01:47:00"/>
        <d v="2023-04-03T03:15:00"/>
        <d v="2023-04-03T02:13:00"/>
        <d v="2023-04-03T02:35:00"/>
        <d v="2023-04-03T01:28:00"/>
        <d v="2023-04-03T03:10:00"/>
        <d v="2023-04-03T00:15:00"/>
        <d v="2023-04-03T00:30:00"/>
        <d v="2023-04-03T03:52:00"/>
        <d v="2023-04-03T01:04:00"/>
        <d v="2023-04-03T02:28:00"/>
        <d v="2023-04-03T03:03:00"/>
        <d v="2023-04-03T00:22:00"/>
        <d v="2023-04-03T03:37:00"/>
        <d v="2023-04-03T02:08:00"/>
        <d v="2023-04-03T03:08:00"/>
        <d v="2023-04-03T02:06:00"/>
        <d v="2023-04-03T03:18:00"/>
        <d v="2023-04-03T00:09:00"/>
        <d v="2023-04-03T02:55:00"/>
        <d v="2023-04-03T00:26:00"/>
        <d v="2023-04-03T00:10:00"/>
        <d v="2023-04-03T02:49:00"/>
        <d v="2023-04-03T01:03:00"/>
        <d v="2023-04-03T03:14:00"/>
        <d v="2023-04-03T01:19:00"/>
        <d v="2023-04-03T02:17:00"/>
        <d v="2023-04-03T02:14:00"/>
        <d v="2023-04-03T01:20:00"/>
        <d v="2023-04-03T03:38:00"/>
        <d v="2023-04-03T03:24:00"/>
        <d v="2023-04-03T00:45:00"/>
        <d v="2023-04-03T00:03:00"/>
        <d v="2023-04-03T03:09:00"/>
        <d v="2023-04-03T01:55:00"/>
        <d v="2023-04-03T00:28:00"/>
        <d v="2023-04-03T03:04:00"/>
        <d v="2023-04-03T03:07:00"/>
        <d v="2023-04-03T02:23:00"/>
        <d v="2023-04-03T00:12:00"/>
        <d v="2023-04-03T01:38:00"/>
        <d v="2023-04-03T02:25:00"/>
        <d v="2023-04-03T03:33:00"/>
        <d v="2023-04-03T00:48:00"/>
        <d v="2023-04-03T01:30:00"/>
        <d v="2023-04-03T02:04:00"/>
        <d v="2023-04-03T03:41:00"/>
        <d v="2023-04-03T01:23:00"/>
        <d v="2023-04-03T00:43:00"/>
        <d v="2023-04-03T01:00:00"/>
        <d v="2023-04-04T01:39:00"/>
        <d v="2023-04-04T02:59:00"/>
        <d v="2023-04-04T01:44:00"/>
        <d v="2023-04-04T00:26:00"/>
        <d v="2023-04-04T01:50:00"/>
        <d v="2023-04-04T03:06:00"/>
        <d v="2023-04-04T00:14:00"/>
        <d v="2023-04-04T03:10:00"/>
        <d v="2023-04-04T02:51:00"/>
        <d v="2023-04-04T01:56:00"/>
        <d v="2023-04-04T01:35:00"/>
        <d v="2023-04-04T01:38:00"/>
        <d v="2023-04-04T00:32:00"/>
        <d v="2023-04-04T00:00:00"/>
        <d v="2023-04-04T01:12:00"/>
        <d v="2023-04-04T02:05:00"/>
        <d v="2023-04-04T02:30:00"/>
        <d v="2023-04-04T03:56:00"/>
        <d v="2023-04-04T00:46:00"/>
        <d v="2023-04-04T01:18:00"/>
        <d v="2023-04-04T00:40:00"/>
        <d v="2023-04-04T01:49:00"/>
        <d v="2023-04-04T01:17:00"/>
        <d v="2023-04-04T03:48:00"/>
        <d v="2023-04-04T00:35:00"/>
        <d v="2023-04-04T03:52:00"/>
        <d v="2023-04-04T00:17:00"/>
        <d v="2023-04-04T03:46:00"/>
        <d v="2023-04-04T01:41:00"/>
        <d v="2023-04-04T00:12:00"/>
        <d v="2023-04-04T01:19:00"/>
        <d v="2023-04-04T02:37:00"/>
        <d v="2023-04-04T00:41:00"/>
        <d v="2023-04-04T01:10:00"/>
        <d v="2023-04-04T01:53:00"/>
        <d v="2023-04-04T02:03:00"/>
        <d v="2023-04-04T01:46:00"/>
        <d v="2023-04-04T03:50:00"/>
        <d v="2023-04-04T01:03:00"/>
        <d v="2023-04-04T01:33:00"/>
        <d v="2023-04-04T00:53:00"/>
        <d v="2023-04-04T03:24:00"/>
        <d v="2023-04-04T02:11:00"/>
        <d v="2023-04-04T02:20:00"/>
        <d v="2023-04-04T01:16:00"/>
        <d v="2023-04-04T02:46:00"/>
        <d v="2023-04-04T00:37:00"/>
        <d v="2023-04-04T03:19:00"/>
        <d v="2023-04-04T02:53:00"/>
        <d v="2023-04-04T03:55:00"/>
        <d v="2023-04-04T01:31:00"/>
        <d v="2023-04-04T00:58:00"/>
        <d v="2023-04-04T00:57:00"/>
        <d v="2023-04-04T03:09:00"/>
        <d v="2023-04-04T03:29:00"/>
        <d v="2023-04-04T00:11:00"/>
        <d v="2023-04-05T03:37:00"/>
        <d v="2023-04-05T00:33:00"/>
        <d v="2023-04-05T03:09:00"/>
        <d v="2023-04-05T00:02:00"/>
        <d v="2023-04-05T02:59:00"/>
        <d v="2023-04-05T02:05:00"/>
        <d v="2023-04-05T02:33:00"/>
        <d v="2023-04-05T03:26:00"/>
        <d v="2023-04-05T01:37:00"/>
        <d v="2023-04-05T00:32:00"/>
        <d v="2023-04-05T00:20:00"/>
        <d v="2023-04-05T03:10:00"/>
        <d v="2023-04-05T02:48:00"/>
        <d v="2023-04-05T02:11:00"/>
        <d v="2023-04-05T03:51:00"/>
        <d v="2023-04-05T02:41:00"/>
        <d v="2023-04-05T02:15:00"/>
        <d v="2023-04-05T00:38:00"/>
        <d v="2023-04-05T02:39:00"/>
        <d v="2023-04-05T00:29:00"/>
        <d v="2023-04-05T02:13:00"/>
        <d v="2023-04-05T00:56:00"/>
        <d v="2023-04-05T01:55:00"/>
        <d v="2023-04-05T02:47:00"/>
        <d v="2023-04-05T00:22:00"/>
        <d v="2023-04-05T02:36:00"/>
        <d v="2023-04-05T03:43:00"/>
        <d v="2023-04-05T00:39:00"/>
        <d v="2023-04-05T03:03:00"/>
        <d v="2023-04-05T03:25:00"/>
        <d v="2023-04-05T00:52:00"/>
        <d v="2023-04-05T03:14:00"/>
        <d v="2023-04-05T02:18:00"/>
        <d v="2023-04-05T00:36:00"/>
        <d v="2023-04-05T02:34:00"/>
        <d v="2023-04-05T01:08:00"/>
        <d v="2023-04-05T01:24:00"/>
        <d v="2023-04-05T03:11:00"/>
        <d v="2023-04-05T03:18:00"/>
        <d v="2023-04-05T00:10:00"/>
        <d v="2023-04-05T02:21:00"/>
        <d v="2023-04-05T03:33:00"/>
        <d v="2023-04-05T03:31:00"/>
        <d v="2023-04-05T01:14:00"/>
        <d v="2023-04-05T00:15:00"/>
        <d v="2023-04-05T03:53:00"/>
        <d v="2023-04-05T00:12:00"/>
        <d v="2023-04-05T03:02:00"/>
        <d v="2023-04-05T03:58:00"/>
        <d v="2023-04-05T00:00:00"/>
        <d v="2023-04-05T01:59:00"/>
        <d v="2023-04-05T01:04:00"/>
        <d v="2023-04-05T02:04:00"/>
        <d v="2023-04-05T01:15:00"/>
        <d v="2023-04-05T03:23:00"/>
        <d v="2023-04-05T01:01:00"/>
        <d v="2023-04-05T00:07:00"/>
        <d v="2023-04-05T01:17:00"/>
        <d v="2023-04-05T02:53:00"/>
        <d v="2023-04-05T03:42:00"/>
        <d v="2023-04-05T02:12:00"/>
        <d v="2023-04-05T03:48:00"/>
        <d v="2023-04-05T00:24:00"/>
        <d v="2023-04-05T03:27:00"/>
        <d v="2023-04-05T02:43:00"/>
        <d v="2023-04-05T00:53:00"/>
        <d v="2023-04-05T01:21:00"/>
        <d v="2023-04-05T01:11:00"/>
        <d v="2023-04-05T01:54:00"/>
        <d v="2023-04-05T02:42:00"/>
        <d v="2023-04-05T02:57:00"/>
        <d v="2023-04-05T01:41:00"/>
        <d v="2023-04-05T03:36:00"/>
        <d v="2023-04-05T03:57:00"/>
        <d v="2023-04-06T03:36:00"/>
        <d v="2023-04-06T01:52:00"/>
        <d v="2023-04-06T03:17:00"/>
        <d v="2023-04-06T00:03:00"/>
        <d v="2023-04-06T01:39:00"/>
        <d v="2023-04-06T00:01:00"/>
        <d v="2023-04-06T00:42:00"/>
        <d v="2023-04-06T03:26:00"/>
        <d v="2023-04-06T01:57:00"/>
        <d v="2023-04-06T00:41:00"/>
        <d v="2023-04-06T03:50:00"/>
        <d v="2023-04-06T01:33:00"/>
        <d v="2023-04-06T01:00:00"/>
        <d v="2023-04-06T02:47:00"/>
        <d v="2023-04-06T01:34:00"/>
        <d v="2023-04-06T00:00:00"/>
        <d v="2023-04-06T02:57:00"/>
        <d v="2023-04-06T03:20:00"/>
        <d v="2023-04-06T00:07:00"/>
        <d v="2023-04-06T01:03:00"/>
        <d v="2023-04-06T00:31:00"/>
        <d v="2023-04-06T01:28:00"/>
        <d v="2023-04-06T03:01:00"/>
        <d v="2023-04-06T02:34:00"/>
        <d v="2023-04-06T03:30:00"/>
        <d v="2023-04-06T00:17:00"/>
        <d v="2023-04-06T01:21:00"/>
        <d v="2023-04-06T01:17:00"/>
        <d v="2023-04-06T03:44:00"/>
        <d v="2023-04-06T00:45:00"/>
        <d v="2023-04-06T02:20:00"/>
        <d v="2023-04-06T02:10:00"/>
        <d v="2023-04-06T02:38:00"/>
        <d v="2023-04-06T02:01:00"/>
        <d v="2023-04-06T02:50:00"/>
        <d v="2023-04-06T03:12:00"/>
        <d v="2023-04-06T03:32:00"/>
        <d v="2023-04-06T01:38:00"/>
        <d v="2023-04-06T01:19:00"/>
        <d v="2023-04-06T00:58:00"/>
        <d v="2023-04-06T03:55:00"/>
        <d v="2023-04-06T01:35:00"/>
        <d v="2023-04-06T02:08:00"/>
        <d v="2023-04-06T00:48:00"/>
        <d v="2023-04-06T03:35:00"/>
        <d v="2023-04-06T00:43:00"/>
        <d v="2023-04-06T03:27:00"/>
        <d v="2023-04-06T03:41:00"/>
        <d v="2023-04-06T01:47:00"/>
        <d v="2023-04-06T01:58:00"/>
        <d v="2023-04-06T02:13:00"/>
        <d v="2023-04-06T03:03:00"/>
        <d v="2023-04-06T01:48:00"/>
        <d v="2023-04-06T03:14:00"/>
        <d v="2023-04-06T01:02:00"/>
        <d v="2023-04-06T00:57:00"/>
        <d v="2023-04-06T02:31:00"/>
        <d v="2023-04-06T00:24:00"/>
        <d v="2023-04-06T03:19:00"/>
        <d v="2023-04-06T03:51:00"/>
        <d v="2023-04-06T03:46:00"/>
        <d v="2023-04-06T00:33:00"/>
        <d v="2023-04-06T00:47:00"/>
        <d v="2023-04-06T02:39:00"/>
        <d v="2023-04-06T02:43:00"/>
        <d v="2023-04-06T00:55:00"/>
        <d v="2023-04-06T01:08:00"/>
        <d v="2023-04-06T02:58:00"/>
        <d v="2023-04-06T00:26:00"/>
        <d v="2023-04-06T02:45:00"/>
        <d v="2023-04-06T01:30:00"/>
        <d v="2023-04-06T01:59:00"/>
        <d v="2023-04-06T03:57:00"/>
        <d v="2023-04-06T03:52:00"/>
        <d v="2023-04-06T00:18:00"/>
        <d v="2023-04-06T00:14:00"/>
        <d v="2023-04-06T00:15:00"/>
        <d v="2023-04-06T01:13:00"/>
        <d v="2023-04-06T02:36:00"/>
        <d v="2023-04-06T03:04:00"/>
        <d v="2023-04-06T01:45:00"/>
        <d v="2023-04-06T02:40:00"/>
        <d v="2023-04-06T02:53:00"/>
        <d v="2023-04-06T01:36:00"/>
        <d v="2023-04-06T03:13:00"/>
        <d v="2023-04-06T02:11:00"/>
        <d v="2023-04-06T00:10:00"/>
        <d v="2023-04-06T00:06:00"/>
        <d v="2023-04-06T03:33:00"/>
        <d v="2023-04-06T03:48:00"/>
        <d v="2023-04-06T01:41:00"/>
        <d v="2023-04-06T01:23:00"/>
        <d v="2023-04-06T00:44:00"/>
        <d v="2023-04-06T03:38:00"/>
        <d v="2023-04-06T00:25:00"/>
        <d v="2023-04-06T00:51:00"/>
        <d v="2023-04-06T03:16:00"/>
        <d v="2023-04-06T00:34:00"/>
        <d v="2023-04-06T03:58:00"/>
        <d v="2023-04-06T01:18:00"/>
        <d v="2023-04-06T02:49:00"/>
        <d v="2023-04-06T01:24:00"/>
        <d v="2023-04-06T03:23:00"/>
        <d v="2023-04-06T02:12:00"/>
        <d v="2023-04-06T01:12:00"/>
        <d v="2023-04-06T02:32:00"/>
        <d v="2023-04-06T00:46:00"/>
        <d v="2023-04-06T01:20:00"/>
        <d v="2023-04-06T00:56:00"/>
        <d v="2023-04-06T00:16:00"/>
        <d v="2023-04-06T02:07:00"/>
        <d v="2023-04-06T01:56:00"/>
        <d v="2023-04-06T00:09:00"/>
        <d v="2023-04-06T02:23:00"/>
        <d v="2023-04-06T00:02:00"/>
        <d v="2023-04-06T00:21:00"/>
        <d v="2023-04-06T03:43:00"/>
        <d v="2023-04-06T01:55:00"/>
        <d v="2023-04-06T00:54:00"/>
        <d v="2023-04-06T02:17:00"/>
        <d v="2023-04-06T03:59:00"/>
        <d v="2023-04-06T02:55:00"/>
        <d v="2023-04-06T02:59:00"/>
        <d v="2023-04-07T03:33:00"/>
        <d v="2023-04-07T02:04:00"/>
        <d v="2023-04-07T00:06:00"/>
        <d v="2023-04-07T02:31:00"/>
        <d v="2023-04-07T00:02:00"/>
        <d v="2023-04-07T01:15:00"/>
        <d v="2023-04-07T03:36:00"/>
        <d v="2023-04-07T00:51:00"/>
        <d v="2023-04-07T01:43:00"/>
        <d v="2023-04-07T02:50:00"/>
        <d v="2023-04-07T01:56:00"/>
        <d v="2023-04-07T03:22:00"/>
        <d v="2023-04-07T02:01:00"/>
        <d v="2023-04-07T01:09:00"/>
        <d v="2023-04-07T01:35:00"/>
        <d v="2023-04-07T02:05:00"/>
        <d v="2023-04-07T01:04:00"/>
        <d v="2023-04-07T03:39:00"/>
        <d v="2023-04-07T01:01:00"/>
        <d v="2023-04-07T01:52:00"/>
        <d v="2023-04-07T02:18:00"/>
        <d v="2023-04-07T01:24:00"/>
        <d v="2023-04-07T00:37:00"/>
        <d v="2023-04-07T00:03:00"/>
        <d v="2023-04-07T00:54:00"/>
        <d v="2023-04-07T00:28:00"/>
        <d v="2023-04-07T00:34:00"/>
        <d v="2023-04-07T03:01:00"/>
        <d v="2023-04-07T01:23:00"/>
        <d v="2023-04-07T02:56:00"/>
        <d v="2023-04-07T01:26:00"/>
        <d v="2023-04-07T03:56:00"/>
        <d v="2023-04-07T03:29:00"/>
        <d v="2023-04-07T01:12:00"/>
        <d v="2023-04-07T01:54:00"/>
        <d v="2023-04-07T03:26:00"/>
        <d v="2023-04-07T00:36:00"/>
        <d v="2023-04-07T02:43:00"/>
        <d v="2023-04-07T00:53:00"/>
        <d v="2023-04-07T03:44:00"/>
        <d v="2023-04-07T01:51:00"/>
        <d v="2023-04-07T02:02:00"/>
        <d v="2023-04-07T02:16:00"/>
        <d v="2023-04-07T03:48:00"/>
        <d v="2023-04-07T02:30:00"/>
        <d v="2023-04-07T00:23:00"/>
        <d v="2023-04-07T03:20:00"/>
        <d v="2023-04-07T00:17:00"/>
        <d v="2023-04-07T01:40:00"/>
        <d v="2023-04-07T01:48:00"/>
        <d v="2023-04-07T01:14:00"/>
        <d v="2023-04-07T03:05:00"/>
        <d v="2023-04-07T01:55:00"/>
        <d v="2023-04-07T02:28:00"/>
        <d v="2023-04-07T00:15:00"/>
        <d v="2023-04-07T02:21:00"/>
        <d v="2023-04-07T01:45:00"/>
        <d v="2023-04-07T01:47:00"/>
        <d v="2023-04-07T03:18:00"/>
        <d v="2023-04-07T01:18:00"/>
        <d v="2023-04-07T02:13:00"/>
        <d v="2023-04-07T03:53:00"/>
        <d v="2023-04-07T02:51:00"/>
        <d v="2023-04-07T00:31:00"/>
        <d v="2023-04-07T02:06:00"/>
        <d v="2023-04-07T02:49:00"/>
        <d v="2023-04-07T00:29:00"/>
        <d v="2023-04-07T03:16:00"/>
        <d v="2023-04-07T03:17:00"/>
        <d v="2023-04-07T03:40:00"/>
        <d v="2023-04-07T02:27:00"/>
        <d v="2023-04-07T01:08:00"/>
        <d v="2023-04-07T00:39:00"/>
        <d v="2023-04-07T03:49:00"/>
        <d v="2023-04-07T03:47:00"/>
        <d v="2023-04-07T01:59:00"/>
        <d v="2023-04-07T02:34:00"/>
        <d v="2023-04-07T03:10:00"/>
        <d v="2023-04-07T02:53:00"/>
        <d v="2023-04-07T02:32:00"/>
        <d v="2023-04-07T01:21:00"/>
        <d v="2023-04-07T01:46:00"/>
        <d v="2023-04-07T01:32:00"/>
        <d v="2023-04-07T03:21:00"/>
        <d v="2023-04-07T00:40:00"/>
        <d v="2023-04-07T00:25:00"/>
        <d v="2023-04-07T02:39:00"/>
        <d v="2023-04-07T03:30:00"/>
        <d v="2023-04-07T00:24:00"/>
        <d v="2023-04-07T01:34:00"/>
      </sharedItems>
      <fieldGroup par="25" base="4">
        <rangePr groupBy="minutes" startDate="2023-04-01T00:01:00" endDate="2023-04-07T03:56:00"/>
        <groupItems count="62">
          <s v="&lt;01/0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7/04/2023"/>
        </groupItems>
      </fieldGroup>
    </cacheField>
    <cacheField name="Tiempo en rest" numFmtId="165">
      <sharedItems containsSemiMixedTypes="0" containsNonDate="0" containsDate="1" containsString="0" minDate="1899-12-30T01:00:00" maxDate="1899-12-30T03:59:00"/>
    </cacheField>
    <cacheField name="Tiempo de permanencia" numFmtId="165">
      <sharedItems containsSemiMixedTypes="0" containsNonDate="0" containsDate="1" containsString="0" minDate="1899-12-30T01:01:00" maxDate="1899-12-30T04:14:00"/>
    </cacheField>
    <cacheField name="Hora de Salida" numFmtId="22">
      <sharedItems containsSemiMixedTypes="0" containsNonDate="0" containsDate="1" containsString="0" minDate="2023-04-01T01:11:00" maxDate="2023-04-07T07:51:00"/>
    </cacheField>
    <cacheField name="Mesero Asignado" numFmtId="0">
      <sharedItems count="5">
        <s v="Mesero_3"/>
        <s v="Mesero_1"/>
        <s v="Mesero_2"/>
        <s v="Mesero_5"/>
        <s v="Mesero_4"/>
      </sharedItems>
    </cacheField>
    <cacheField name="Tipo de Servicio" numFmtId="0">
      <sharedItems count="3">
        <s v="Almuerzo"/>
        <s v="Desayuno"/>
        <s v="Cena"/>
      </sharedItems>
    </cacheField>
    <cacheField name="Método de Pago" numFmtId="0">
      <sharedItems count="3">
        <s v="Tarjeta de débito"/>
        <s v="Efectivo"/>
        <s v="Tarjeta de crédito"/>
      </sharedItems>
    </cacheField>
    <cacheField name="Propina" numFmtId="44">
      <sharedItems containsSemiMixedTypes="0" containsString="0" containsNumber="1" minValue="10.029999999999999" maxValue="49.88"/>
    </cacheField>
    <cacheField name="Estado de la Mesa" numFmtId="0">
      <sharedItems count="3">
        <s v="Reservada"/>
        <s v="Libre"/>
        <s v="Ocupada"/>
      </sharedItems>
    </cacheField>
    <cacheField name="Paí­s de Origen" numFmtId="0">
      <sharedItems count="11">
        <s v="España"/>
        <s v="Colombia"/>
        <s v="Brasil"/>
        <s v="Paraguay"/>
        <s v="Perú"/>
        <s v="Venezuela"/>
        <s v="Bolivia"/>
        <s v="Uruguay"/>
        <s v="Ecuador"/>
        <s v="Chile"/>
        <s v="Argentina"/>
      </sharedItems>
    </cacheField>
    <cacheField name="Tiempo total de preparación" numFmtId="165">
      <sharedItems containsSemiMixedTypes="0" containsNonDate="0" containsDate="1" containsString="0" minDate="1899-12-30T00:05:00" maxDate="1899-12-30T03:23:00"/>
    </cacheField>
    <cacheField name="Tiempo de degustación" numFmtId="165">
      <sharedItems containsSemiMixedTypes="0" containsNonDate="0" containsDate="1" containsString="0" minDate="1899-12-30T00:00:00" maxDate="1899-12-30T03:49:00"/>
    </cacheField>
    <cacheField name="Cobro de orden" numFmtId="165">
      <sharedItems count="2">
        <s v="Cobrada"/>
        <s v="Sin cobrar"/>
      </sharedItems>
    </cacheField>
    <cacheField name="Platos Ordenados" numFmtId="0">
      <sharedItems/>
    </cacheField>
    <cacheField name="Total cuenta" numFmtId="164">
      <sharedItems containsSemiMixedTypes="0" containsString="0" containsNumber="1" containsInteger="1" minValue="18" maxValue="360" count="248">
        <n v="138"/>
        <n v="58"/>
        <n v="165"/>
        <n v="183"/>
        <n v="67"/>
        <n v="70"/>
        <n v="172"/>
        <n v="242"/>
        <n v="169"/>
        <n v="148"/>
        <n v="88"/>
        <n v="326"/>
        <n v="87"/>
        <n v="129"/>
        <n v="224"/>
        <n v="28"/>
        <n v="137"/>
        <n v="251"/>
        <n v="80"/>
        <n v="178"/>
        <n v="274"/>
        <n v="213"/>
        <n v="233"/>
        <n v="34"/>
        <n v="126"/>
        <n v="61"/>
        <n v="94"/>
        <n v="173"/>
        <n v="112"/>
        <n v="211"/>
        <n v="306"/>
        <n v="214"/>
        <n v="30"/>
        <n v="21"/>
        <n v="235"/>
        <n v="108"/>
        <n v="204"/>
        <n v="102"/>
        <n v="203"/>
        <n v="122"/>
        <n v="54"/>
        <n v="140"/>
        <n v="109"/>
        <n v="158"/>
        <n v="186"/>
        <n v="76"/>
        <n v="225"/>
        <n v="263"/>
        <n v="267"/>
        <n v="187"/>
        <n v="255"/>
        <n v="48"/>
        <n v="82"/>
        <n v="160"/>
        <n v="55"/>
        <n v="288"/>
        <n v="196"/>
        <n v="210"/>
        <n v="256"/>
        <n v="218"/>
        <n v="234"/>
        <n v="118"/>
        <n v="136"/>
        <n v="75"/>
        <n v="81"/>
        <n v="99"/>
        <n v="57"/>
        <n v="309"/>
        <n v="121"/>
        <n v="62"/>
        <n v="170"/>
        <n v="60"/>
        <n v="208"/>
        <n v="50"/>
        <n v="123"/>
        <n v="159"/>
        <n v="293"/>
        <n v="29"/>
        <n v="253"/>
        <n v="153"/>
        <n v="176"/>
        <n v="188"/>
        <n v="166"/>
        <n v="139"/>
        <n v="171"/>
        <n v="73"/>
        <n v="77"/>
        <n v="141"/>
        <n v="68"/>
        <n v="124"/>
        <n v="163"/>
        <n v="20"/>
        <n v="237"/>
        <n v="269"/>
        <n v="209"/>
        <n v="134"/>
        <n v="145"/>
        <n v="52"/>
        <n v="105"/>
        <n v="24"/>
        <n v="222"/>
        <n v="184"/>
        <n v="72"/>
        <n v="239"/>
        <n v="106"/>
        <n v="35"/>
        <n v="157"/>
        <n v="206"/>
        <n v="182"/>
        <n v="120"/>
        <n v="260"/>
        <n v="63"/>
        <n v="238"/>
        <n v="191"/>
        <n v="181"/>
        <n v="185"/>
        <n v="84"/>
        <n v="212"/>
        <n v="226"/>
        <n v="150"/>
        <n v="132"/>
        <n v="56"/>
        <n v="144"/>
        <n v="271"/>
        <n v="310"/>
        <n v="156"/>
        <n v="90"/>
        <n v="46"/>
        <n v="152"/>
        <n v="44"/>
        <n v="154"/>
        <n v="243"/>
        <n v="177"/>
        <n v="27"/>
        <n v="38"/>
        <n v="205"/>
        <n v="91"/>
        <n v="270"/>
        <n v="83"/>
        <n v="192"/>
        <n v="202"/>
        <n v="162"/>
        <n v="220"/>
        <n v="96"/>
        <n v="261"/>
        <n v="180"/>
        <n v="195"/>
        <n v="245"/>
        <n v="228"/>
        <n v="142"/>
        <n v="193"/>
        <n v="97"/>
        <n v="32"/>
        <n v="168"/>
        <n v="69"/>
        <n v="190"/>
        <n v="33"/>
        <n v="74"/>
        <n v="294"/>
        <n v="18"/>
        <n v="273"/>
        <n v="327"/>
        <n v="66"/>
        <n v="297"/>
        <n v="25"/>
        <n v="117"/>
        <n v="115"/>
        <n v="250"/>
        <n v="116"/>
        <n v="93"/>
        <n v="201"/>
        <n v="78"/>
        <n v="42"/>
        <n v="86"/>
        <n v="40"/>
        <n v="216"/>
        <n v="247"/>
        <n v="59"/>
        <n v="175"/>
        <n v="290"/>
        <n v="223"/>
        <n v="279"/>
        <n v="128"/>
        <n v="53"/>
        <n v="232"/>
        <n v="161"/>
        <n v="268"/>
        <n v="98"/>
        <n v="85"/>
        <n v="147"/>
        <n v="207"/>
        <n v="217"/>
        <n v="114"/>
        <n v="100"/>
        <n v="104"/>
        <n v="164"/>
        <n v="143"/>
        <n v="26"/>
        <n v="36"/>
        <n v="101"/>
        <n v="240"/>
        <n v="200"/>
        <n v="49"/>
        <n v="291"/>
        <n v="22"/>
        <n v="198"/>
        <n v="151"/>
        <n v="155"/>
        <n v="95"/>
        <n v="131"/>
        <n v="219"/>
        <n v="19"/>
        <n v="64"/>
        <n v="92"/>
        <n v="130"/>
        <n v="79"/>
        <n v="174"/>
        <n v="149"/>
        <n v="146"/>
        <n v="103"/>
        <n v="280"/>
        <n v="197"/>
        <n v="244"/>
        <n v="41"/>
        <n v="276"/>
        <n v="227"/>
        <n v="179"/>
        <n v="111"/>
        <n v="284"/>
        <n v="292"/>
        <n v="266"/>
        <n v="231"/>
        <n v="285"/>
        <n v="333"/>
        <n v="319"/>
        <n v="236"/>
        <n v="344"/>
        <n v="133"/>
        <n v="265"/>
        <n v="199"/>
        <n v="23"/>
        <n v="360"/>
        <n v="246"/>
        <n v="107"/>
        <n v="215"/>
        <n v="110"/>
        <n v="119"/>
        <n v="342"/>
      </sharedItems>
    </cacheField>
    <cacheField name="Total coste" numFmtId="164">
      <sharedItems containsSemiMixedTypes="0" containsString="0" containsNumber="1" containsInteger="1" minValue="10" maxValue="213"/>
    </cacheField>
    <cacheField name="Total ganancia pedido" numFmtId="164">
      <sharedItems containsSemiMixedTypes="0" containsString="0" containsNumber="1" containsInteger="1" minValue="8" maxValue="147"/>
    </cacheField>
    <cacheField name="% Ganancia a pedido" numFmtId="9">
      <sharedItems containsSemiMixedTypes="0" containsString="0" containsNumber="1" minValue="0.375" maxValue="0.44444444444444442"/>
    </cacheField>
    <cacheField name="Total cuenta con propina " numFmtId="164">
      <sharedItems containsSemiMixedTypes="0" containsString="0" containsNumber="1" minValue="31.39" maxValue="395.11"/>
    </cacheField>
    <cacheField name="% Ganancia con propina" numFmtId="9">
      <sharedItems containsSemiMixedTypes="0" containsString="0" containsNumber="1" minValue="0.42502057613168726" maxValue="3.0226315789473683"/>
    </cacheField>
    <cacheField name="Horas" numFmtId="0" databaseField="0">
      <fieldGroup base="4">
        <rangePr groupBy="hours" startDate="2023-04-01T00:01:00" endDate="2023-04-07T03:56:00"/>
        <groupItems count="26">
          <s v="&lt;01/04/2023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7/04/2023"/>
        </groupItems>
      </fieldGroup>
    </cacheField>
    <cacheField name="Días" numFmtId="0" databaseField="0">
      <fieldGroup base="4">
        <rangePr groupBy="days" startDate="2023-04-01T00:01:00" endDate="2023-04-07T03:56:00"/>
        <groupItems count="368">
          <s v="&lt;01/04/2023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7/04/2023"/>
        </groupItems>
      </fieldGroup>
    </cacheField>
  </cacheFields>
  <extLst>
    <ext xmlns:x14="http://schemas.microsoft.com/office/spreadsheetml/2009/9/main" uri="{725AE2AE-9491-48be-B2B4-4EB974FC3084}">
      <x14:pivotCacheDefinition pivotCacheId="117187743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jandro Castro" refreshedDate="45540.933973611114" backgroundQuery="1" createdVersion="7" refreshedVersion="7" minRefreshableVersion="3" recordCount="0" supportSubquery="1" supportAdvancedDrill="1" xr:uid="{852B6D8E-1C8F-4A30-B5B7-DCAF8B72EF7D}">
  <cacheSource type="external" connectionId="4"/>
  <cacheFields count="3">
    <cacheField name="[Datos_Sala].[Fecha de factura].[Fecha de factura]" caption="Fecha de factura" numFmtId="0" hierarchy="5" level="1">
      <sharedItems containsSemiMixedTypes="0" containsNonDate="0" containsDate="1" containsString="0" minDate="2023-04-01T00:00:00" maxDate="2023-04-08T00:00:00" count="7">
        <d v="2023-04-01T00:00:00"/>
        <d v="2023-04-02T00:00:00"/>
        <d v="2023-04-03T00:00:00"/>
        <d v="2023-04-04T00:00:00"/>
        <d v="2023-04-05T00:00:00"/>
        <d v="2023-04-06T00:00:00"/>
        <d v="2023-04-07T00:00:00"/>
      </sharedItems>
    </cacheField>
    <cacheField name="[Datos_Sala].[Mesero Asignado].[Mesero Asignado]" caption="Mesero Asignado" numFmtId="0" hierarchy="4" level="1">
      <sharedItems count="5">
        <s v="Mesero_1"/>
        <s v="Mesero_2"/>
        <s v="Mesero_3"/>
        <s v="Mesero_4"/>
        <s v="Mesero_5"/>
      </sharedItems>
    </cacheField>
    <cacheField name="[Measures].[Recuento de Número de Orden]" caption="Recuento de Número de Orden" numFmtId="0" hierarchy="27" level="32767"/>
  </cacheFields>
  <cacheHierarchies count="28">
    <cacheHierarchy uniqueName="[Datos_Sala].[Número de Orden]" caption="Número de Orden" attribute="1" defaultMemberUniqueName="[Datos_Sala].[Número de Orden].[All]" allUniqueName="[Datos_Sala].[Número de Orden].[All]" dimensionUniqueName="[Datos_Sala]" displayFolder="" count="0" memberValueDatatype="20" unbalanced="0"/>
    <cacheHierarchy uniqueName="[Datos_Sala].[Número de Mesa]" caption="Número de Mesa" attribute="1" defaultMemberUniqueName="[Datos_Sala].[Número de Mesa].[All]" allUniqueName="[Datos_Sala].[Número de Mesa].[All]" dimensionUniqueName="[Datos_Sala]" displayFolder="" count="0" memberValueDatatype="130" unbalanced="0"/>
    <cacheHierarchy uniqueName="[Datos_Sala].[Nombre del Cliente]" caption="Nombre del Cliente" attribute="1" defaultMemberUniqueName="[Datos_Sala].[Nombre del Cliente].[All]" allUniqueName="[Datos_Sala].[Nombre del Cliente].[All]" dimensionUniqueName="[Datos_Sala]" displayFolder="" count="0" memberValueDatatype="130" unbalanced="0"/>
    <cacheHierarchy uniqueName="[Datos_Sala].[Número de Comensales]" caption="Número de Comensales" attribute="1" defaultMemberUniqueName="[Datos_Sala].[Número de Comensales].[All]" allUniqueName="[Datos_Sala].[Número de Comensales].[All]" dimensionUniqueName="[Datos_Sala]" displayFolder="" count="0" memberValueDatatype="20" unbalanced="0"/>
    <cacheHierarchy uniqueName="[Datos_Sala].[Mesero Asignado]" caption="Mesero Asignado" attribute="1" defaultMemberUniqueName="[Datos_Sala].[Mesero Asignado].[All]" allUniqueName="[Datos_Sala].[Mesero Asignado].[All]" dimensionUniqueName="[Datos_Sala]" displayFolder="" count="2" memberValueDatatype="130" unbalanced="0">
      <fieldsUsage count="2">
        <fieldUsage x="-1"/>
        <fieldUsage x="1"/>
      </fieldsUsage>
    </cacheHierarchy>
    <cacheHierarchy uniqueName="[Datos_Sala].[Fecha de factura]" caption="Fecha de factura" attribute="1" time="1" defaultMemberUniqueName="[Datos_Sala].[Fecha de factura].[All]" allUniqueName="[Datos_Sala].[Fecha de factura].[All]" dimensionUniqueName="[Datos_Sala]" displayFolder="" count="2" memberValueDatatype="7" unbalanced="0">
      <fieldsUsage count="2">
        <fieldUsage x="-1"/>
        <fieldUsage x="0"/>
      </fieldsUsage>
    </cacheHierarchy>
    <cacheHierarchy uniqueName="[Datos_Sala].[Hora de llegada]" caption="Hora de llegada" attribute="1" time="1" defaultMemberUniqueName="[Datos_Sala].[Hora de llegada].[All]" allUniqueName="[Datos_Sala].[Hora de llegada].[All]" dimensionUniqueName="[Datos_Sala]" displayFolder="" count="0" memberValueDatatype="7" unbalanced="0"/>
    <cacheHierarchy uniqueName="[Datos_Sala].[Hora de Salida]" caption="Hora de Salida" attribute="1" time="1" defaultMemberUniqueName="[Datos_Sala].[Hora de Salida].[All]" allUniqueName="[Datos_Sala].[Hora de Salida].[All]" dimensionUniqueName="[Datos_Sala]" displayFolder="" count="0" memberValueDatatype="7" unbalanced="0"/>
    <cacheHierarchy uniqueName="[Datos_Sala].[Tiempo en rest]" caption="Tiempo en rest" attribute="1" time="1" defaultMemberUniqueName="[Datos_Sala].[Tiempo en rest].[All]" allUniqueName="[Datos_Sala].[Tiempo en rest].[All]" dimensionUniqueName="[Datos_Sala]" displayFolder="" count="0" memberValueDatatype="7" unbalanced="0"/>
    <cacheHierarchy uniqueName="[Datos_Sala].[Tiempo de permanencia]" caption="Tiempo de permanencia" attribute="1" time="1" defaultMemberUniqueName="[Datos_Sala].[Tiempo de permanencia].[All]" allUniqueName="[Datos_Sala].[Tiempo de permanencia].[All]" dimensionUniqueName="[Datos_Sala]" displayFolder="" count="0" memberValueDatatype="7" unbalanced="0"/>
    <cacheHierarchy uniqueName="[Datos_Sala].[Tiempo total de preparación]" caption="Tiempo total de preparación" attribute="1" time="1" defaultMemberUniqueName="[Datos_Sala].[Tiempo total de preparación].[All]" allUniqueName="[Datos_Sala].[Tiempo total de preparación].[All]" dimensionUniqueName="[Datos_Sala]" displayFolder="" count="0" memberValueDatatype="7" unbalanced="0"/>
    <cacheHierarchy uniqueName="[Datos_Sala].[Tiempo de degustación]" caption="Tiempo de degustación" attribute="1" time="1" defaultMemberUniqueName="[Datos_Sala].[Tiempo de degustación].[All]" allUniqueName="[Datos_Sala].[Tiempo de degustación].[All]" dimensionUniqueName="[Datos_Sala]" displayFolder="" count="0" memberValueDatatype="7" unbalanced="0"/>
    <cacheHierarchy uniqueName="[Datos_Sala].[Cobro de orden]" caption="Cobro de orden" attribute="1" defaultMemberUniqueName="[Datos_Sala].[Cobro de orden].[All]" allUniqueName="[Datos_Sala].[Cobro de orden].[All]" dimensionUniqueName="[Datos_Sala]" displayFolder="" count="0" memberValueDatatype="130" unbalanced="0"/>
    <cacheHierarchy uniqueName="[Datos_Sala].[Tipo de Servicio]" caption="Tipo de Servicio" attribute="1" defaultMemberUniqueName="[Datos_Sala].[Tipo de Servicio].[All]" allUniqueName="[Datos_Sala].[Tipo de Servicio].[All]" dimensionUniqueName="[Datos_Sala]" displayFolder="" count="0" memberValueDatatype="130" unbalanced="0"/>
    <cacheHierarchy uniqueName="[Datos_Sala].[Método de Pago]" caption="Método de Pago" attribute="1" defaultMemberUniqueName="[Datos_Sala].[Método de Pago].[All]" allUniqueName="[Datos_Sala].[Método de Pago].[All]" dimensionUniqueName="[Datos_Sala]" displayFolder="" count="0" memberValueDatatype="130" unbalanced="0"/>
    <cacheHierarchy uniqueName="[Datos_Sala].[Propina]" caption="Propina" attribute="1" defaultMemberUniqueName="[Datos_Sala].[Propina].[All]" allUniqueName="[Datos_Sala].[Propina].[All]" dimensionUniqueName="[Datos_Sala]" displayFolder="" count="0" memberValueDatatype="5" unbalanced="0"/>
    <cacheHierarchy uniqueName="[Datos_Sala].[Estado de la Mesa]" caption="Estado de la Mesa" attribute="1" defaultMemberUniqueName="[Datos_Sala].[Estado de la Mesa].[All]" allUniqueName="[Datos_Sala].[Estado de la Mesa].[All]" dimensionUniqueName="[Datos_Sala]" displayFolder="" count="0" memberValueDatatype="130" unbalanced="0"/>
    <cacheHierarchy uniqueName="[Datos_Sala].[Paí­s de Origen]" caption="Paí­s de Origen" attribute="1" defaultMemberUniqueName="[Datos_Sala].[Paí­s de Origen].[All]" allUniqueName="[Datos_Sala].[Paí­s de Origen].[All]" dimensionUniqueName="[Datos_Sala]" displayFolder="" count="0" memberValueDatatype="130" unbalanced="0"/>
    <cacheHierarchy uniqueName="[Datos_Sala].[Platos Ordenados]" caption="Platos Ordenados" attribute="1" defaultMemberUniqueName="[Datos_Sala].[Platos Ordenados].[All]" allUniqueName="[Datos_Sala].[Platos Ordenados].[All]" dimensionUniqueName="[Datos_Sala]" displayFolder="" count="0" memberValueDatatype="130" unbalanced="0"/>
    <cacheHierarchy uniqueName="[Datos_Sala].[Monto Total de la cuenta]" caption="Monto Total de la cuenta" attribute="1" defaultMemberUniqueName="[Datos_Sala].[Monto Total de la cuenta].[All]" allUniqueName="[Datos_Sala].[Monto Total de la cuenta].[All]" dimensionUniqueName="[Datos_Sala]" displayFolder="" count="0" memberValueDatatype="20" unbalanced="0"/>
    <cacheHierarchy uniqueName="[Datos_Sala].[Total coste]" caption="Total coste" attribute="1" defaultMemberUniqueName="[Datos_Sala].[Total coste].[All]" allUniqueName="[Datos_Sala].[Total coste].[All]" dimensionUniqueName="[Datos_Sala]" displayFolder="" count="0" memberValueDatatype="20" unbalanced="0"/>
    <cacheHierarchy uniqueName="[Datos_Sala].[Total ganancia pedido]" caption="Total ganancia pedido" attribute="1" defaultMemberUniqueName="[Datos_Sala].[Total ganancia pedido].[All]" allUniqueName="[Datos_Sala].[Total ganancia pedido].[All]" dimensionUniqueName="[Datos_Sala]" displayFolder="" count="0" memberValueDatatype="20" unbalanced="0"/>
    <cacheHierarchy uniqueName="[Datos_Sala].[% Ganancia a pedido]" caption="% Ganancia a pedido" attribute="1" defaultMemberUniqueName="[Datos_Sala].[% Ganancia a pedido].[All]" allUniqueName="[Datos_Sala].[% Ganancia a pedido].[All]" dimensionUniqueName="[Datos_Sala]" displayFolder="" count="0" memberValueDatatype="5" unbalanced="0"/>
    <cacheHierarchy uniqueName="[Datos_Sala].[Total cuenta con propina]" caption="Total cuenta con propina" attribute="1" defaultMemberUniqueName="[Datos_Sala].[Total cuenta con propina].[All]" allUniqueName="[Datos_Sala].[Total cuenta con propina].[All]" dimensionUniqueName="[Datos_Sala]" displayFolder="" count="0" memberValueDatatype="5" unbalanced="0"/>
    <cacheHierarchy uniqueName="[Measures].[__XL_Count Datos_Sala]" caption="__XL_Count Datos_Sala" measure="1" displayFolder="" measureGroup="Datos_Sala" count="0" hidden="1"/>
    <cacheHierarchy uniqueName="[Measures].[__No measures defined]" caption="__No measures defined" measure="1" displayFolder="" count="0" hidden="1"/>
    <cacheHierarchy uniqueName="[Measures].[Suma de Número de Orden]" caption="Suma de Número de Orden" measure="1" displayFolder="" measureGroup="Datos_Sal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úmero de Orden]" caption="Recuento de Número de Orden" measure="1" displayFolder="" measureGroup="Datos_Sal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os_Sala" uniqueName="[Datos_Sala]" caption="Datos_Sala"/>
    <dimension measure="1" name="Measures" uniqueName="[Measures]" caption="Measures"/>
  </dimensions>
  <measureGroups count="1">
    <measureGroup name="Datos_Sala" caption="Datos_Sal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jandro Castro" refreshedDate="45540.937814467594" backgroundQuery="1" createdVersion="7" refreshedVersion="7" minRefreshableVersion="3" recordCount="0" supportSubquery="1" supportAdvancedDrill="1" xr:uid="{111CB548-5700-4EA8-A3DB-3B78EA30D167}">
  <cacheSource type="external" connectionId="4"/>
  <cacheFields count="3">
    <cacheField name="[Datos_Sala].[Fecha de factura].[Fecha de factura]" caption="Fecha de factura" numFmtId="0" hierarchy="5" level="1">
      <sharedItems containsSemiMixedTypes="0" containsNonDate="0" containsDate="1" containsString="0" minDate="2023-04-01T00:00:00" maxDate="2023-04-08T00:00:00" count="7">
        <d v="2023-04-01T00:00:00"/>
        <d v="2023-04-02T00:00:00"/>
        <d v="2023-04-03T00:00:00"/>
        <d v="2023-04-04T00:00:00"/>
        <d v="2023-04-05T00:00:00"/>
        <d v="2023-04-06T00:00:00"/>
        <d v="2023-04-07T00:00:00"/>
      </sharedItems>
    </cacheField>
    <cacheField name="[Datos_Sala].[Mesero Asignado].[Mesero Asignado]" caption="Mesero Asignado" numFmtId="0" hierarchy="4" level="1">
      <sharedItems count="5">
        <s v="Mesero_1"/>
        <s v="Mesero_2"/>
        <s v="Mesero_3"/>
        <s v="Mesero_4"/>
        <s v="Mesero_5"/>
      </sharedItems>
    </cacheField>
    <cacheField name="[Measures].[Recuento de Número de Orden]" caption="Recuento de Número de Orden" numFmtId="0" hierarchy="27" level="32767"/>
  </cacheFields>
  <cacheHierarchies count="28">
    <cacheHierarchy uniqueName="[Datos_Sala].[Número de Orden]" caption="Número de Orden" attribute="1" defaultMemberUniqueName="[Datos_Sala].[Número de Orden].[All]" allUniqueName="[Datos_Sala].[Número de Orden].[All]" dimensionUniqueName="[Datos_Sala]" displayFolder="" count="2" memberValueDatatype="20" unbalanced="0"/>
    <cacheHierarchy uniqueName="[Datos_Sala].[Número de Mesa]" caption="Número de Mesa" attribute="1" defaultMemberUniqueName="[Datos_Sala].[Número de Mesa].[All]" allUniqueName="[Datos_Sala].[Número de Mesa].[All]" dimensionUniqueName="[Datos_Sala]" displayFolder="" count="2" memberValueDatatype="130" unbalanced="0"/>
    <cacheHierarchy uniqueName="[Datos_Sala].[Nombre del Cliente]" caption="Nombre del Cliente" attribute="1" defaultMemberUniqueName="[Datos_Sala].[Nombre del Cliente].[All]" allUniqueName="[Datos_Sala].[Nombre del Cliente].[All]" dimensionUniqueName="[Datos_Sala]" displayFolder="" count="2" memberValueDatatype="130" unbalanced="0"/>
    <cacheHierarchy uniqueName="[Datos_Sala].[Número de Comensales]" caption="Número de Comensales" attribute="1" defaultMemberUniqueName="[Datos_Sala].[Número de Comensales].[All]" allUniqueName="[Datos_Sala].[Número de Comensales].[All]" dimensionUniqueName="[Datos_Sala]" displayFolder="" count="2" memberValueDatatype="20" unbalanced="0"/>
    <cacheHierarchy uniqueName="[Datos_Sala].[Mesero Asignado]" caption="Mesero Asignado" attribute="1" defaultMemberUniqueName="[Datos_Sala].[Mesero Asignado].[All]" allUniqueName="[Datos_Sala].[Mesero Asignado].[All]" dimensionUniqueName="[Datos_Sala]" displayFolder="" count="2" memberValueDatatype="130" unbalanced="0">
      <fieldsUsage count="2">
        <fieldUsage x="-1"/>
        <fieldUsage x="1"/>
      </fieldsUsage>
    </cacheHierarchy>
    <cacheHierarchy uniqueName="[Datos_Sala].[Fecha de factura]" caption="Fecha de factura" attribute="1" time="1" defaultMemberUniqueName="[Datos_Sala].[Fecha de factura].[All]" allUniqueName="[Datos_Sala].[Fecha de factura].[All]" dimensionUniqueName="[Datos_Sala]" displayFolder="" count="2" memberValueDatatype="7" unbalanced="0">
      <fieldsUsage count="2">
        <fieldUsage x="-1"/>
        <fieldUsage x="0"/>
      </fieldsUsage>
    </cacheHierarchy>
    <cacheHierarchy uniqueName="[Datos_Sala].[Hora de llegada]" caption="Hora de llegada" attribute="1" time="1" defaultMemberUniqueName="[Datos_Sala].[Hora de llegada].[All]" allUniqueName="[Datos_Sala].[Hora de llegada].[All]" dimensionUniqueName="[Datos_Sala]" displayFolder="" count="2" memberValueDatatype="7" unbalanced="0"/>
    <cacheHierarchy uniqueName="[Datos_Sala].[Hora de Salida]" caption="Hora de Salida" attribute="1" time="1" defaultMemberUniqueName="[Datos_Sala].[Hora de Salida].[All]" allUniqueName="[Datos_Sala].[Hora de Salida].[All]" dimensionUniqueName="[Datos_Sala]" displayFolder="" count="2" memberValueDatatype="7" unbalanced="0"/>
    <cacheHierarchy uniqueName="[Datos_Sala].[Tiempo en rest]" caption="Tiempo en rest" attribute="1" time="1" defaultMemberUniqueName="[Datos_Sala].[Tiempo en rest].[All]" allUniqueName="[Datos_Sala].[Tiempo en rest].[All]" dimensionUniqueName="[Datos_Sala]" displayFolder="" count="2" memberValueDatatype="7" unbalanced="0"/>
    <cacheHierarchy uniqueName="[Datos_Sala].[Tiempo de permanencia]" caption="Tiempo de permanencia" attribute="1" time="1" defaultMemberUniqueName="[Datos_Sala].[Tiempo de permanencia].[All]" allUniqueName="[Datos_Sala].[Tiempo de permanencia].[All]" dimensionUniqueName="[Datos_Sala]" displayFolder="" count="2" memberValueDatatype="7" unbalanced="0"/>
    <cacheHierarchy uniqueName="[Datos_Sala].[Tiempo total de preparación]" caption="Tiempo total de preparación" attribute="1" time="1" defaultMemberUniqueName="[Datos_Sala].[Tiempo total de preparación].[All]" allUniqueName="[Datos_Sala].[Tiempo total de preparación].[All]" dimensionUniqueName="[Datos_Sala]" displayFolder="" count="2" memberValueDatatype="7" unbalanced="0"/>
    <cacheHierarchy uniqueName="[Datos_Sala].[Tiempo de degustación]" caption="Tiempo de degustación" attribute="1" time="1" defaultMemberUniqueName="[Datos_Sala].[Tiempo de degustación].[All]" allUniqueName="[Datos_Sala].[Tiempo de degustación].[All]" dimensionUniqueName="[Datos_Sala]" displayFolder="" count="2" memberValueDatatype="7" unbalanced="0"/>
    <cacheHierarchy uniqueName="[Datos_Sala].[Cobro de orden]" caption="Cobro de orden" attribute="1" defaultMemberUniqueName="[Datos_Sala].[Cobro de orden].[All]" allUniqueName="[Datos_Sala].[Cobro de orden].[All]" dimensionUniqueName="[Datos_Sala]" displayFolder="" count="2" memberValueDatatype="130" unbalanced="0"/>
    <cacheHierarchy uniqueName="[Datos_Sala].[Tipo de Servicio]" caption="Tipo de Servicio" attribute="1" defaultMemberUniqueName="[Datos_Sala].[Tipo de Servicio].[All]" allUniqueName="[Datos_Sala].[Tipo de Servicio].[All]" dimensionUniqueName="[Datos_Sala]" displayFolder="" count="2" memberValueDatatype="130" unbalanced="0"/>
    <cacheHierarchy uniqueName="[Datos_Sala].[Método de Pago]" caption="Método de Pago" attribute="1" defaultMemberUniqueName="[Datos_Sala].[Método de Pago].[All]" allUniqueName="[Datos_Sala].[Método de Pago].[All]" dimensionUniqueName="[Datos_Sala]" displayFolder="" count="2" memberValueDatatype="130" unbalanced="0"/>
    <cacheHierarchy uniqueName="[Datos_Sala].[Propina]" caption="Propina" attribute="1" defaultMemberUniqueName="[Datos_Sala].[Propina].[All]" allUniqueName="[Datos_Sala].[Propina].[All]" dimensionUniqueName="[Datos_Sala]" displayFolder="" count="2" memberValueDatatype="5" unbalanced="0"/>
    <cacheHierarchy uniqueName="[Datos_Sala].[Estado de la Mesa]" caption="Estado de la Mesa" attribute="1" defaultMemberUniqueName="[Datos_Sala].[Estado de la Mesa].[All]" allUniqueName="[Datos_Sala].[Estado de la Mesa].[All]" dimensionUniqueName="[Datos_Sala]" displayFolder="" count="2" memberValueDatatype="130" unbalanced="0"/>
    <cacheHierarchy uniqueName="[Datos_Sala].[Paí­s de Origen]" caption="Paí­s de Origen" attribute="1" defaultMemberUniqueName="[Datos_Sala].[Paí­s de Origen].[All]" allUniqueName="[Datos_Sala].[Paí­s de Origen].[All]" dimensionUniqueName="[Datos_Sala]" displayFolder="" count="2" memberValueDatatype="130" unbalanced="0"/>
    <cacheHierarchy uniqueName="[Datos_Sala].[Platos Ordenados]" caption="Platos Ordenados" attribute="1" defaultMemberUniqueName="[Datos_Sala].[Platos Ordenados].[All]" allUniqueName="[Datos_Sala].[Platos Ordenados].[All]" dimensionUniqueName="[Datos_Sala]" displayFolder="" count="2" memberValueDatatype="130" unbalanced="0"/>
    <cacheHierarchy uniqueName="[Datos_Sala].[Monto Total de la cuenta]" caption="Monto Total de la cuenta" attribute="1" defaultMemberUniqueName="[Datos_Sala].[Monto Total de la cuenta].[All]" allUniqueName="[Datos_Sala].[Monto Total de la cuenta].[All]" dimensionUniqueName="[Datos_Sala]" displayFolder="" count="2" memberValueDatatype="20" unbalanced="0"/>
    <cacheHierarchy uniqueName="[Datos_Sala].[Total coste]" caption="Total coste" attribute="1" defaultMemberUniqueName="[Datos_Sala].[Total coste].[All]" allUniqueName="[Datos_Sala].[Total coste].[All]" dimensionUniqueName="[Datos_Sala]" displayFolder="" count="2" memberValueDatatype="20" unbalanced="0"/>
    <cacheHierarchy uniqueName="[Datos_Sala].[Total ganancia pedido]" caption="Total ganancia pedido" attribute="1" defaultMemberUniqueName="[Datos_Sala].[Total ganancia pedido].[All]" allUniqueName="[Datos_Sala].[Total ganancia pedido].[All]" dimensionUniqueName="[Datos_Sala]" displayFolder="" count="2" memberValueDatatype="20" unbalanced="0"/>
    <cacheHierarchy uniqueName="[Datos_Sala].[% Ganancia a pedido]" caption="% Ganancia a pedido" attribute="1" defaultMemberUniqueName="[Datos_Sala].[% Ganancia a pedido].[All]" allUniqueName="[Datos_Sala].[% Ganancia a pedido].[All]" dimensionUniqueName="[Datos_Sala]" displayFolder="" count="2" memberValueDatatype="5" unbalanced="0"/>
    <cacheHierarchy uniqueName="[Datos_Sala].[Total cuenta con propina]" caption="Total cuenta con propina" attribute="1" defaultMemberUniqueName="[Datos_Sala].[Total cuenta con propina].[All]" allUniqueName="[Datos_Sala].[Total cuenta con propina].[All]" dimensionUniqueName="[Datos_Sala]" displayFolder="" count="2" memberValueDatatype="5" unbalanced="0"/>
    <cacheHierarchy uniqueName="[Measures].[__XL_Count Datos_Sala]" caption="__XL_Count Datos_Sala" measure="1" displayFolder="" measureGroup="Datos_Sala" count="0" hidden="1"/>
    <cacheHierarchy uniqueName="[Measures].[__No measures defined]" caption="__No measures defined" measure="1" displayFolder="" count="0" hidden="1"/>
    <cacheHierarchy uniqueName="[Measures].[Suma de Número de Orden]" caption="Suma de Número de Orden" measure="1" displayFolder="" measureGroup="Datos_Sal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úmero de Orden]" caption="Recuento de Número de Orden" measure="1" displayFolder="" measureGroup="Datos_Sal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os_Sala" uniqueName="[Datos_Sala]" caption="Datos_Sala"/>
    <dimension measure="1" name="Measures" uniqueName="[Measures]" caption="Measures"/>
  </dimensions>
  <measureGroups count="1">
    <measureGroup name="Datos_Sala" caption="Datos_Sal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jandro Castro" refreshedDate="45540.935156481479" backgroundQuery="1" createdVersion="3" refreshedVersion="7" minRefreshableVersion="3" recordCount="0" supportSubquery="1" supportAdvancedDrill="1" xr:uid="{9A792F46-84AD-4BF0-9089-5FA7AA95B841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Datos_Sala].[Número de Orden]" caption="Número de Orden" attribute="1" defaultMemberUniqueName="[Datos_Sala].[Número de Orden].[All]" allUniqueName="[Datos_Sala].[Número de Orden].[All]" dimensionUniqueName="[Datos_Sala]" displayFolder="" count="0" memberValueDatatype="20" unbalanced="0"/>
    <cacheHierarchy uniqueName="[Datos_Sala].[Número de Mesa]" caption="Número de Mesa" attribute="1" defaultMemberUniqueName="[Datos_Sala].[Número de Mesa].[All]" allUniqueName="[Datos_Sala].[Número de Mesa].[All]" dimensionUniqueName="[Datos_Sala]" displayFolder="" count="0" memberValueDatatype="130" unbalanced="0"/>
    <cacheHierarchy uniqueName="[Datos_Sala].[Nombre del Cliente]" caption="Nombre del Cliente" attribute="1" defaultMemberUniqueName="[Datos_Sala].[Nombre del Cliente].[All]" allUniqueName="[Datos_Sala].[Nombre del Cliente].[All]" dimensionUniqueName="[Datos_Sala]" displayFolder="" count="0" memberValueDatatype="130" unbalanced="0"/>
    <cacheHierarchy uniqueName="[Datos_Sala].[Número de Comensales]" caption="Número de Comensales" attribute="1" defaultMemberUniqueName="[Datos_Sala].[Número de Comensales].[All]" allUniqueName="[Datos_Sala].[Número de Comensales].[All]" dimensionUniqueName="[Datos_Sala]" displayFolder="" count="0" memberValueDatatype="20" unbalanced="0"/>
    <cacheHierarchy uniqueName="[Datos_Sala].[Mesero Asignado]" caption="Mesero Asignado" attribute="1" defaultMemberUniqueName="[Datos_Sala].[Mesero Asignado].[All]" allUniqueName="[Datos_Sala].[Mesero Asignado].[All]" dimensionUniqueName="[Datos_Sala]" displayFolder="" count="0" memberValueDatatype="130" unbalanced="0"/>
    <cacheHierarchy uniqueName="[Datos_Sala].[Fecha de factura]" caption="Fecha de factura" attribute="1" time="1" defaultMemberUniqueName="[Datos_Sala].[Fecha de factura].[All]" allUniqueName="[Datos_Sala].[Fecha de factura].[All]" dimensionUniqueName="[Datos_Sala]" displayFolder="" count="0" memberValueDatatype="7" unbalanced="0"/>
    <cacheHierarchy uniqueName="[Datos_Sala].[Hora de llegada]" caption="Hora de llegada" attribute="1" time="1" defaultMemberUniqueName="[Datos_Sala].[Hora de llegada].[All]" allUniqueName="[Datos_Sala].[Hora de llegada].[All]" dimensionUniqueName="[Datos_Sala]" displayFolder="" count="0" memberValueDatatype="7" unbalanced="0"/>
    <cacheHierarchy uniqueName="[Datos_Sala].[Hora de Salida]" caption="Hora de Salida" attribute="1" time="1" defaultMemberUniqueName="[Datos_Sala].[Hora de Salida].[All]" allUniqueName="[Datos_Sala].[Hora de Salida].[All]" dimensionUniqueName="[Datos_Sala]" displayFolder="" count="0" memberValueDatatype="7" unbalanced="0"/>
    <cacheHierarchy uniqueName="[Datos_Sala].[Tiempo en rest]" caption="Tiempo en rest" attribute="1" time="1" defaultMemberUniqueName="[Datos_Sala].[Tiempo en rest].[All]" allUniqueName="[Datos_Sala].[Tiempo en rest].[All]" dimensionUniqueName="[Datos_Sala]" displayFolder="" count="0" memberValueDatatype="7" unbalanced="0"/>
    <cacheHierarchy uniqueName="[Datos_Sala].[Tiempo de permanencia]" caption="Tiempo de permanencia" attribute="1" time="1" defaultMemberUniqueName="[Datos_Sala].[Tiempo de permanencia].[All]" allUniqueName="[Datos_Sala].[Tiempo de permanencia].[All]" dimensionUniqueName="[Datos_Sala]" displayFolder="" count="0" memberValueDatatype="7" unbalanced="0"/>
    <cacheHierarchy uniqueName="[Datos_Sala].[Tiempo total de preparación]" caption="Tiempo total de preparación" attribute="1" time="1" defaultMemberUniqueName="[Datos_Sala].[Tiempo total de preparación].[All]" allUniqueName="[Datos_Sala].[Tiempo total de preparación].[All]" dimensionUniqueName="[Datos_Sala]" displayFolder="" count="0" memberValueDatatype="7" unbalanced="0"/>
    <cacheHierarchy uniqueName="[Datos_Sala].[Tiempo de degustación]" caption="Tiempo de degustación" attribute="1" time="1" defaultMemberUniqueName="[Datos_Sala].[Tiempo de degustación].[All]" allUniqueName="[Datos_Sala].[Tiempo de degustación].[All]" dimensionUniqueName="[Datos_Sala]" displayFolder="" count="0" memberValueDatatype="7" unbalanced="0"/>
    <cacheHierarchy uniqueName="[Datos_Sala].[Cobro de orden]" caption="Cobro de orden" attribute="1" defaultMemberUniqueName="[Datos_Sala].[Cobro de orden].[All]" allUniqueName="[Datos_Sala].[Cobro de orden].[All]" dimensionUniqueName="[Datos_Sala]" displayFolder="" count="2" memberValueDatatype="130" unbalanced="0"/>
    <cacheHierarchy uniqueName="[Datos_Sala].[Tipo de Servicio]" caption="Tipo de Servicio" attribute="1" defaultMemberUniqueName="[Datos_Sala].[Tipo de Servicio].[All]" allUniqueName="[Datos_Sala].[Tipo de Servicio].[All]" dimensionUniqueName="[Datos_Sala]" displayFolder="" count="2" memberValueDatatype="130" unbalanced="0"/>
    <cacheHierarchy uniqueName="[Datos_Sala].[Método de Pago]" caption="Método de Pago" attribute="1" defaultMemberUniqueName="[Datos_Sala].[Método de Pago].[All]" allUniqueName="[Datos_Sala].[Método de Pago].[All]" dimensionUniqueName="[Datos_Sala]" displayFolder="" count="2" memberValueDatatype="130" unbalanced="0"/>
    <cacheHierarchy uniqueName="[Datos_Sala].[Propina]" caption="Propina" attribute="1" defaultMemberUniqueName="[Datos_Sala].[Propina].[All]" allUniqueName="[Datos_Sala].[Propina].[All]" dimensionUniqueName="[Datos_Sala]" displayFolder="" count="0" memberValueDatatype="5" unbalanced="0"/>
    <cacheHierarchy uniqueName="[Datos_Sala].[Estado de la Mesa]" caption="Estado de la Mesa" attribute="1" defaultMemberUniqueName="[Datos_Sala].[Estado de la Mesa].[All]" allUniqueName="[Datos_Sala].[Estado de la Mesa].[All]" dimensionUniqueName="[Datos_Sala]" displayFolder="" count="2" memberValueDatatype="130" unbalanced="0"/>
    <cacheHierarchy uniqueName="[Datos_Sala].[Paí­s de Origen]" caption="Paí­s de Origen" attribute="1" defaultMemberUniqueName="[Datos_Sala].[Paí­s de Origen].[All]" allUniqueName="[Datos_Sala].[Paí­s de Origen].[All]" dimensionUniqueName="[Datos_Sala]" displayFolder="" count="0" memberValueDatatype="130" unbalanced="0"/>
    <cacheHierarchy uniqueName="[Datos_Sala].[Platos Ordenados]" caption="Platos Ordenados" attribute="1" defaultMemberUniqueName="[Datos_Sala].[Platos Ordenados].[All]" allUniqueName="[Datos_Sala].[Platos Ordenados].[All]" dimensionUniqueName="[Datos_Sala]" displayFolder="" count="0" memberValueDatatype="130" unbalanced="0"/>
    <cacheHierarchy uniqueName="[Datos_Sala].[Monto Total de la cuenta]" caption="Monto Total de la cuenta" attribute="1" defaultMemberUniqueName="[Datos_Sala].[Monto Total de la cuenta].[All]" allUniqueName="[Datos_Sala].[Monto Total de la cuenta].[All]" dimensionUniqueName="[Datos_Sala]" displayFolder="" count="0" memberValueDatatype="20" unbalanced="0"/>
    <cacheHierarchy uniqueName="[Datos_Sala].[Total coste]" caption="Total coste" attribute="1" defaultMemberUniqueName="[Datos_Sala].[Total coste].[All]" allUniqueName="[Datos_Sala].[Total coste].[All]" dimensionUniqueName="[Datos_Sala]" displayFolder="" count="0" memberValueDatatype="20" unbalanced="0"/>
    <cacheHierarchy uniqueName="[Datos_Sala].[Total ganancia pedido]" caption="Total ganancia pedido" attribute="1" defaultMemberUniqueName="[Datos_Sala].[Total ganancia pedido].[All]" allUniqueName="[Datos_Sala].[Total ganancia pedido].[All]" dimensionUniqueName="[Datos_Sala]" displayFolder="" count="0" memberValueDatatype="20" unbalanced="0"/>
    <cacheHierarchy uniqueName="[Datos_Sala].[% Ganancia a pedido]" caption="% Ganancia a pedido" attribute="1" defaultMemberUniqueName="[Datos_Sala].[% Ganancia a pedido].[All]" allUniqueName="[Datos_Sala].[% Ganancia a pedido].[All]" dimensionUniqueName="[Datos_Sala]" displayFolder="" count="0" memberValueDatatype="5" unbalanced="0"/>
    <cacheHierarchy uniqueName="[Datos_Sala].[Total cuenta con propina]" caption="Total cuenta con propina" attribute="1" defaultMemberUniqueName="[Datos_Sala].[Total cuenta con propina].[All]" allUniqueName="[Datos_Sala].[Total cuenta con propina].[All]" dimensionUniqueName="[Datos_Sala]" displayFolder="" count="0" memberValueDatatype="5" unbalanced="0"/>
    <cacheHierarchy uniqueName="[Measures].[__XL_Count Datos_Sala]" caption="__XL_Count Datos_Sala" measure="1" displayFolder="" measureGroup="Datos_Sala" count="0" hidden="1"/>
    <cacheHierarchy uniqueName="[Measures].[__No measures defined]" caption="__No measures defined" measure="1" displayFolder="" count="0" hidden="1"/>
    <cacheHierarchy uniqueName="[Measures].[Suma de Número de Orden]" caption="Suma de Número de Orden" measure="1" displayFolder="" measureGroup="Datos_Sal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úmero de Orden]" caption="Recuento de Número de Orden" measure="1" displayFolder="" measureGroup="Datos_Sal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987314149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jandro Castro" refreshedDate="45540.937094444445" backgroundQuery="1" createdVersion="3" refreshedVersion="7" minRefreshableVersion="3" recordCount="0" supportSubquery="1" supportAdvancedDrill="1" xr:uid="{18C14429-F38A-41B3-AF31-44C99BB9B401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Datos_Sala].[Número de Orden]" caption="Número de Orden" attribute="1" defaultMemberUniqueName="[Datos_Sala].[Número de Orden].[All]" allUniqueName="[Datos_Sala].[Número de Orden].[All]" dimensionUniqueName="[Datos_Sala]" displayFolder="" count="0" memberValueDatatype="20" unbalanced="0"/>
    <cacheHierarchy uniqueName="[Datos_Sala].[Número de Mesa]" caption="Número de Mesa" attribute="1" defaultMemberUniqueName="[Datos_Sala].[Número de Mesa].[All]" allUniqueName="[Datos_Sala].[Número de Mesa].[All]" dimensionUniqueName="[Datos_Sala]" displayFolder="" count="0" memberValueDatatype="130" unbalanced="0"/>
    <cacheHierarchy uniqueName="[Datos_Sala].[Nombre del Cliente]" caption="Nombre del Cliente" attribute="1" defaultMemberUniqueName="[Datos_Sala].[Nombre del Cliente].[All]" allUniqueName="[Datos_Sala].[Nombre del Cliente].[All]" dimensionUniqueName="[Datos_Sala]" displayFolder="" count="0" memberValueDatatype="130" unbalanced="0"/>
    <cacheHierarchy uniqueName="[Datos_Sala].[Número de Comensales]" caption="Número de Comensales" attribute="1" defaultMemberUniqueName="[Datos_Sala].[Número de Comensales].[All]" allUniqueName="[Datos_Sala].[Número de Comensales].[All]" dimensionUniqueName="[Datos_Sala]" displayFolder="" count="0" memberValueDatatype="20" unbalanced="0"/>
    <cacheHierarchy uniqueName="[Datos_Sala].[Mesero Asignado]" caption="Mesero Asignado" attribute="1" defaultMemberUniqueName="[Datos_Sala].[Mesero Asignado].[All]" allUniqueName="[Datos_Sala].[Mesero Asignado].[All]" dimensionUniqueName="[Datos_Sala]" displayFolder="" count="0" memberValueDatatype="130" unbalanced="0"/>
    <cacheHierarchy uniqueName="[Datos_Sala].[Fecha de factura]" caption="Fecha de factura" attribute="1" time="1" defaultMemberUniqueName="[Datos_Sala].[Fecha de factura].[All]" allUniqueName="[Datos_Sala].[Fecha de factura].[All]" dimensionUniqueName="[Datos_Sala]" displayFolder="" count="2" memberValueDatatype="7" unbalanced="0"/>
    <cacheHierarchy uniqueName="[Datos_Sala].[Hora de llegada]" caption="Hora de llegada" attribute="1" time="1" defaultMemberUniqueName="[Datos_Sala].[Hora de llegada].[All]" allUniqueName="[Datos_Sala].[Hora de llegada].[All]" dimensionUniqueName="[Datos_Sala]" displayFolder="" count="0" memberValueDatatype="7" unbalanced="0"/>
    <cacheHierarchy uniqueName="[Datos_Sala].[Hora de Salida]" caption="Hora de Salida" attribute="1" time="1" defaultMemberUniqueName="[Datos_Sala].[Hora de Salida].[All]" allUniqueName="[Datos_Sala].[Hora de Salida].[All]" dimensionUniqueName="[Datos_Sala]" displayFolder="" count="0" memberValueDatatype="7" unbalanced="0"/>
    <cacheHierarchy uniqueName="[Datos_Sala].[Tiempo en rest]" caption="Tiempo en rest" attribute="1" time="1" defaultMemberUniqueName="[Datos_Sala].[Tiempo en rest].[All]" allUniqueName="[Datos_Sala].[Tiempo en rest].[All]" dimensionUniqueName="[Datos_Sala]" displayFolder="" count="0" memberValueDatatype="7" unbalanced="0"/>
    <cacheHierarchy uniqueName="[Datos_Sala].[Tiempo de permanencia]" caption="Tiempo de permanencia" attribute="1" time="1" defaultMemberUniqueName="[Datos_Sala].[Tiempo de permanencia].[All]" allUniqueName="[Datos_Sala].[Tiempo de permanencia].[All]" dimensionUniqueName="[Datos_Sala]" displayFolder="" count="0" memberValueDatatype="7" unbalanced="0"/>
    <cacheHierarchy uniqueName="[Datos_Sala].[Tiempo total de preparación]" caption="Tiempo total de preparación" attribute="1" time="1" defaultMemberUniqueName="[Datos_Sala].[Tiempo total de preparación].[All]" allUniqueName="[Datos_Sala].[Tiempo total de preparación].[All]" dimensionUniqueName="[Datos_Sala]" displayFolder="" count="0" memberValueDatatype="7" unbalanced="0"/>
    <cacheHierarchy uniqueName="[Datos_Sala].[Tiempo de degustación]" caption="Tiempo de degustación" attribute="1" time="1" defaultMemberUniqueName="[Datos_Sala].[Tiempo de degustación].[All]" allUniqueName="[Datos_Sala].[Tiempo de degustación].[All]" dimensionUniqueName="[Datos_Sala]" displayFolder="" count="0" memberValueDatatype="7" unbalanced="0"/>
    <cacheHierarchy uniqueName="[Datos_Sala].[Cobro de orden]" caption="Cobro de orden" attribute="1" defaultMemberUniqueName="[Datos_Sala].[Cobro de orden].[All]" allUniqueName="[Datos_Sala].[Cobro de orden].[All]" dimensionUniqueName="[Datos_Sala]" displayFolder="" count="0" memberValueDatatype="130" unbalanced="0"/>
    <cacheHierarchy uniqueName="[Datos_Sala].[Tipo de Servicio]" caption="Tipo de Servicio" attribute="1" defaultMemberUniqueName="[Datos_Sala].[Tipo de Servicio].[All]" allUniqueName="[Datos_Sala].[Tipo de Servicio].[All]" dimensionUniqueName="[Datos_Sala]" displayFolder="" count="0" memberValueDatatype="130" unbalanced="0"/>
    <cacheHierarchy uniqueName="[Datos_Sala].[Método de Pago]" caption="Método de Pago" attribute="1" defaultMemberUniqueName="[Datos_Sala].[Método de Pago].[All]" allUniqueName="[Datos_Sala].[Método de Pago].[All]" dimensionUniqueName="[Datos_Sala]" displayFolder="" count="0" memberValueDatatype="130" unbalanced="0"/>
    <cacheHierarchy uniqueName="[Datos_Sala].[Propina]" caption="Propina" attribute="1" defaultMemberUniqueName="[Datos_Sala].[Propina].[All]" allUniqueName="[Datos_Sala].[Propina].[All]" dimensionUniqueName="[Datos_Sala]" displayFolder="" count="0" memberValueDatatype="5" unbalanced="0"/>
    <cacheHierarchy uniqueName="[Datos_Sala].[Estado de la Mesa]" caption="Estado de la Mesa" attribute="1" defaultMemberUniqueName="[Datos_Sala].[Estado de la Mesa].[All]" allUniqueName="[Datos_Sala].[Estado de la Mesa].[All]" dimensionUniqueName="[Datos_Sala]" displayFolder="" count="0" memberValueDatatype="130" unbalanced="0"/>
    <cacheHierarchy uniqueName="[Datos_Sala].[Paí­s de Origen]" caption="Paí­s de Origen" attribute="1" defaultMemberUniqueName="[Datos_Sala].[Paí­s de Origen].[All]" allUniqueName="[Datos_Sala].[Paí­s de Origen].[All]" dimensionUniqueName="[Datos_Sala]" displayFolder="" count="0" memberValueDatatype="130" unbalanced="0"/>
    <cacheHierarchy uniqueName="[Datos_Sala].[Platos Ordenados]" caption="Platos Ordenados" attribute="1" defaultMemberUniqueName="[Datos_Sala].[Platos Ordenados].[All]" allUniqueName="[Datos_Sala].[Platos Ordenados].[All]" dimensionUniqueName="[Datos_Sala]" displayFolder="" count="0" memberValueDatatype="130" unbalanced="0"/>
    <cacheHierarchy uniqueName="[Datos_Sala].[Monto Total de la cuenta]" caption="Monto Total de la cuenta" attribute="1" defaultMemberUniqueName="[Datos_Sala].[Monto Total de la cuenta].[All]" allUniqueName="[Datos_Sala].[Monto Total de la cuenta].[All]" dimensionUniqueName="[Datos_Sala]" displayFolder="" count="0" memberValueDatatype="20" unbalanced="0"/>
    <cacheHierarchy uniqueName="[Datos_Sala].[Total coste]" caption="Total coste" attribute="1" defaultMemberUniqueName="[Datos_Sala].[Total coste].[All]" allUniqueName="[Datos_Sala].[Total coste].[All]" dimensionUniqueName="[Datos_Sala]" displayFolder="" count="0" memberValueDatatype="20" unbalanced="0"/>
    <cacheHierarchy uniqueName="[Datos_Sala].[Total ganancia pedido]" caption="Total ganancia pedido" attribute="1" defaultMemberUniqueName="[Datos_Sala].[Total ganancia pedido].[All]" allUniqueName="[Datos_Sala].[Total ganancia pedido].[All]" dimensionUniqueName="[Datos_Sala]" displayFolder="" count="0" memberValueDatatype="20" unbalanced="0"/>
    <cacheHierarchy uniqueName="[Datos_Sala].[% Ganancia a pedido]" caption="% Ganancia a pedido" attribute="1" defaultMemberUniqueName="[Datos_Sala].[% Ganancia a pedido].[All]" allUniqueName="[Datos_Sala].[% Ganancia a pedido].[All]" dimensionUniqueName="[Datos_Sala]" displayFolder="" count="0" memberValueDatatype="5" unbalanced="0"/>
    <cacheHierarchy uniqueName="[Datos_Sala].[Total cuenta con propina]" caption="Total cuenta con propina" attribute="1" defaultMemberUniqueName="[Datos_Sala].[Total cuenta con propina].[All]" allUniqueName="[Datos_Sala].[Total cuenta con propina].[All]" dimensionUniqueName="[Datos_Sala]" displayFolder="" count="0" memberValueDatatype="5" unbalanced="0"/>
    <cacheHierarchy uniqueName="[Measures].[__XL_Count Datos_Sala]" caption="__XL_Count Datos_Sala" measure="1" displayFolder="" measureGroup="Datos_Sala" count="0" hidden="1"/>
    <cacheHierarchy uniqueName="[Measures].[__No measures defined]" caption="__No measures defined" measure="1" displayFolder="" count="0" hidden="1"/>
    <cacheHierarchy uniqueName="[Measures].[Suma de Número de Orden]" caption="Suma de Número de Orden" measure="1" displayFolder="" measureGroup="Datos_Sal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úmero de Orden]" caption="Recuento de Número de Orden" measure="1" displayFolder="" measureGroup="Datos_Sal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64166695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n v="1"/>
    <x v="0"/>
    <s v="Cliente_724"/>
    <n v="6"/>
    <x v="0"/>
    <d v="1899-12-30T02:43:00"/>
    <d v="1899-12-30T02:43:00"/>
    <d v="2023-04-01T03:50:00"/>
    <x v="0"/>
    <x v="0"/>
    <x v="0"/>
    <n v="48.55"/>
    <x v="0"/>
    <x v="0"/>
    <d v="1899-12-30T00:57:00"/>
    <d v="1899-12-30T01:46:00"/>
    <x v="0"/>
    <s v="Plato_7, Plato_2"/>
    <x v="0"/>
    <n v="82"/>
    <n v="56"/>
    <n v="0.40579710144927539"/>
    <n v="186.55"/>
    <n v="0.75760869565217392"/>
  </r>
  <r>
    <n v="2"/>
    <x v="1"/>
    <s v="Cliente_538"/>
    <n v="6"/>
    <x v="1"/>
    <d v="1899-12-30T02:21:00"/>
    <d v="1899-12-30T02:21:00"/>
    <d v="2023-04-01T03:49:00"/>
    <x v="1"/>
    <x v="1"/>
    <x v="1"/>
    <n v="43.3"/>
    <x v="0"/>
    <x v="1"/>
    <d v="1899-12-30T01:25:00"/>
    <d v="1899-12-30T00:56:00"/>
    <x v="0"/>
    <s v="Plato_17, Plato_6"/>
    <x v="1"/>
    <n v="35"/>
    <n v="23"/>
    <n v="0.39655172413793105"/>
    <n v="101.3"/>
    <n v="1.143103448275862"/>
  </r>
  <r>
    <n v="3"/>
    <x v="2"/>
    <s v="Cliente_911"/>
    <n v="1"/>
    <x v="2"/>
    <d v="1899-12-30T03:27:00"/>
    <d v="1899-12-30T03:27:00"/>
    <d v="2023-04-01T03:56:00"/>
    <x v="2"/>
    <x v="1"/>
    <x v="2"/>
    <n v="30.87"/>
    <x v="1"/>
    <x v="2"/>
    <d v="1899-12-30T02:06:00"/>
    <d v="1899-12-30T01:21:00"/>
    <x v="0"/>
    <s v="Plato_20, Plato_17, Plato_19, Plato_9"/>
    <x v="2"/>
    <n v="100"/>
    <n v="65"/>
    <n v="0.39393939393939392"/>
    <n v="195.87"/>
    <n v="0.58103030303030301"/>
  </r>
  <r>
    <n v="4"/>
    <x v="3"/>
    <s v="Cliente_129"/>
    <n v="1"/>
    <x v="3"/>
    <d v="1899-12-30T01:28:00"/>
    <d v="1899-12-30T01:28:00"/>
    <d v="2023-04-01T04:31:00"/>
    <x v="3"/>
    <x v="0"/>
    <x v="2"/>
    <n v="34.68"/>
    <x v="1"/>
    <x v="3"/>
    <d v="1899-12-30T00:40:00"/>
    <d v="1899-12-30T00:48:00"/>
    <x v="0"/>
    <s v="Plato_11, Plato_16"/>
    <x v="3"/>
    <n v="108"/>
    <n v="75"/>
    <n v="0.4098360655737705"/>
    <n v="217.68"/>
    <n v="0.59934426229508198"/>
  </r>
  <r>
    <n v="5"/>
    <x v="4"/>
    <s v="Cliente_938"/>
    <n v="2"/>
    <x v="4"/>
    <d v="1899-12-30T02:05:00"/>
    <d v="1899-12-30T02:05:00"/>
    <d v="2023-04-01T02:06:00"/>
    <x v="4"/>
    <x v="0"/>
    <x v="2"/>
    <n v="24.33"/>
    <x v="1"/>
    <x v="4"/>
    <d v="1899-12-30T00:17:00"/>
    <d v="1899-12-30T01:48:00"/>
    <x v="0"/>
    <s v="Plato_12, Plato_7"/>
    <x v="4"/>
    <n v="39"/>
    <n v="28"/>
    <n v="0.41791044776119401"/>
    <n v="91.33"/>
    <n v="0.78104477611940293"/>
  </r>
  <r>
    <n v="6"/>
    <x v="5"/>
    <s v="Cliente_965"/>
    <n v="5"/>
    <x v="5"/>
    <d v="1899-12-30T02:08:00"/>
    <d v="1899-12-30T02:08:00"/>
    <d v="2023-04-01T03:32:00"/>
    <x v="4"/>
    <x v="2"/>
    <x v="2"/>
    <n v="26.57"/>
    <x v="1"/>
    <x v="4"/>
    <d v="1899-12-30T00:11:00"/>
    <d v="1899-12-30T01:57:00"/>
    <x v="0"/>
    <s v="Plato_8"/>
    <x v="5"/>
    <n v="42"/>
    <n v="28"/>
    <n v="0.4"/>
    <n v="96.57"/>
    <n v="0.77957142857142858"/>
  </r>
  <r>
    <n v="7"/>
    <x v="6"/>
    <s v="Cliente_306"/>
    <n v="6"/>
    <x v="6"/>
    <d v="1899-12-30T02:25:00"/>
    <d v="1899-12-30T02:40:00"/>
    <d v="2023-04-01T04:22:00"/>
    <x v="2"/>
    <x v="2"/>
    <x v="2"/>
    <n v="10.54"/>
    <x v="2"/>
    <x v="5"/>
    <d v="1899-12-30T00:41:00"/>
    <d v="1899-12-30T01:44:00"/>
    <x v="0"/>
    <s v="Plato_15, Plato_19"/>
    <x v="6"/>
    <n v="104"/>
    <n v="68"/>
    <n v="0.39534883720930231"/>
    <n v="182.54"/>
    <n v="0.45662790697674416"/>
  </r>
  <r>
    <n v="8"/>
    <x v="7"/>
    <s v="Cliente_974"/>
    <n v="1"/>
    <x v="7"/>
    <d v="1899-12-30T02:38:00"/>
    <d v="1899-12-30T02:38:00"/>
    <d v="2023-04-01T04:49:00"/>
    <x v="2"/>
    <x v="1"/>
    <x v="2"/>
    <n v="49.18"/>
    <x v="0"/>
    <x v="3"/>
    <d v="1899-12-30T00:55:00"/>
    <d v="1899-12-30T01:43:00"/>
    <x v="0"/>
    <s v="Plato_5, Plato_16, Plato_20"/>
    <x v="7"/>
    <n v="146"/>
    <n v="96"/>
    <n v="0.39669421487603307"/>
    <n v="291.18"/>
    <n v="0.59991735537190083"/>
  </r>
  <r>
    <n v="9"/>
    <x v="8"/>
    <s v="Cliente_740"/>
    <n v="5"/>
    <x v="8"/>
    <d v="1899-12-30T02:22:00"/>
    <d v="1899-12-30T02:22:00"/>
    <d v="2023-04-01T04:25:00"/>
    <x v="2"/>
    <x v="0"/>
    <x v="0"/>
    <n v="46.85"/>
    <x v="1"/>
    <x v="6"/>
    <d v="1899-12-30T02:26:00"/>
    <d v="1899-12-30T00:00:00"/>
    <x v="1"/>
    <s v="Plato_2, Plato_7, Plato_12, Plato_15"/>
    <x v="8"/>
    <n v="100"/>
    <n v="69"/>
    <n v="0.40828402366863903"/>
    <n v="215.85"/>
    <n v="0.68550295857988164"/>
  </r>
  <r>
    <n v="10"/>
    <x v="6"/>
    <s v="Cliente_33"/>
    <n v="1"/>
    <x v="9"/>
    <d v="1899-12-30T01:51:00"/>
    <d v="1899-12-30T02:06:00"/>
    <d v="2023-04-01T01:53:00"/>
    <x v="4"/>
    <x v="0"/>
    <x v="2"/>
    <n v="16.600000000000001"/>
    <x v="2"/>
    <x v="7"/>
    <d v="1899-12-30T00:29:00"/>
    <d v="1899-12-30T01:22:00"/>
    <x v="0"/>
    <s v="Plato_18, Plato_20"/>
    <x v="9"/>
    <n v="90"/>
    <n v="58"/>
    <n v="0.39189189189189189"/>
    <n v="164.6"/>
    <n v="0.50405405405405401"/>
  </r>
  <r>
    <n v="11"/>
    <x v="9"/>
    <s v="Cliente_881"/>
    <n v="1"/>
    <x v="10"/>
    <d v="1899-12-30T02:47:00"/>
    <d v="1899-12-30T02:47:00"/>
    <d v="2023-04-01T06:33:00"/>
    <x v="1"/>
    <x v="0"/>
    <x v="2"/>
    <n v="32.89"/>
    <x v="1"/>
    <x v="4"/>
    <d v="1899-12-30T00:56:00"/>
    <d v="1899-12-30T01:51:00"/>
    <x v="0"/>
    <s v="Plato_16, Plato_2"/>
    <x v="10"/>
    <n v="52"/>
    <n v="36"/>
    <n v="0.40909090909090912"/>
    <n v="120.89"/>
    <n v="0.78284090909090909"/>
  </r>
  <r>
    <n v="12"/>
    <x v="9"/>
    <s v="Cliente_890"/>
    <n v="6"/>
    <x v="11"/>
    <d v="1899-12-30T03:19:00"/>
    <d v="1899-12-30T03:34:00"/>
    <d v="2023-04-01T03:23:00"/>
    <x v="4"/>
    <x v="2"/>
    <x v="2"/>
    <n v="45.27"/>
    <x v="2"/>
    <x v="1"/>
    <d v="1899-12-30T01:35:00"/>
    <d v="1899-12-30T01:44:00"/>
    <x v="0"/>
    <s v="Plato_16, Plato_19, Plato_8, Plato_20"/>
    <x v="11"/>
    <n v="199"/>
    <n v="127"/>
    <n v="0.38957055214723929"/>
    <n v="371.27"/>
    <n v="0.52843558282208591"/>
  </r>
  <r>
    <n v="13"/>
    <x v="10"/>
    <s v="Cliente_873"/>
    <n v="1"/>
    <x v="12"/>
    <d v="1899-12-30T02:23:00"/>
    <d v="1899-12-30T02:38:00"/>
    <d v="2023-04-01T05:32:00"/>
    <x v="3"/>
    <x v="0"/>
    <x v="1"/>
    <n v="22.06"/>
    <x v="2"/>
    <x v="2"/>
    <d v="1899-12-30T00:59:00"/>
    <d v="1899-12-30T01:24:00"/>
    <x v="0"/>
    <s v="Plato_9"/>
    <x v="12"/>
    <n v="51"/>
    <n v="36"/>
    <n v="0.41379310344827586"/>
    <n v="109.06"/>
    <n v="0.66735632183908045"/>
  </r>
  <r>
    <n v="14"/>
    <x v="11"/>
    <s v="Cliente_780"/>
    <n v="6"/>
    <x v="13"/>
    <d v="1899-12-30T01:40:00"/>
    <d v="1899-12-30T01:40:00"/>
    <d v="2023-04-01T01:58:00"/>
    <x v="2"/>
    <x v="0"/>
    <x v="1"/>
    <n v="48.76"/>
    <x v="1"/>
    <x v="4"/>
    <d v="1899-12-30T02:34:00"/>
    <d v="1899-12-30T00:00:00"/>
    <x v="1"/>
    <s v="Plato_3, Plato_11, Plato_14, Plato_2"/>
    <x v="13"/>
    <n v="78"/>
    <n v="51"/>
    <n v="0.39534883720930231"/>
    <n v="177.76"/>
    <n v="0.77333333333333332"/>
  </r>
  <r>
    <n v="15"/>
    <x v="1"/>
    <s v="Cliente_728"/>
    <n v="4"/>
    <x v="14"/>
    <d v="1899-12-30T01:35:00"/>
    <d v="1899-12-30T01:50:00"/>
    <d v="2023-04-01T04:59:00"/>
    <x v="1"/>
    <x v="1"/>
    <x v="2"/>
    <n v="28.77"/>
    <x v="2"/>
    <x v="7"/>
    <d v="1899-12-30T01:43:00"/>
    <d v="1899-12-30T00:00:00"/>
    <x v="1"/>
    <s v="Plato_16, Plato_13, Plato_8"/>
    <x v="14"/>
    <n v="134"/>
    <n v="90"/>
    <n v="0.4017857142857143"/>
    <n v="252.77"/>
    <n v="0.53022321428571428"/>
  </r>
  <r>
    <n v="16"/>
    <x v="12"/>
    <s v="Cliente_175"/>
    <n v="5"/>
    <x v="15"/>
    <d v="1899-12-30T01:53:00"/>
    <d v="1899-12-30T01:53:00"/>
    <d v="2023-04-01T04:24:00"/>
    <x v="4"/>
    <x v="0"/>
    <x v="1"/>
    <n v="37.9"/>
    <x v="0"/>
    <x v="6"/>
    <d v="1899-12-30T00:38:00"/>
    <d v="1899-12-30T01:15:00"/>
    <x v="0"/>
    <s v="Plato_16"/>
    <x v="15"/>
    <n v="16"/>
    <n v="12"/>
    <n v="0.42857142857142855"/>
    <n v="65.900000000000006"/>
    <n v="1.782142857142857"/>
  </r>
  <r>
    <n v="17"/>
    <x v="9"/>
    <s v="Cliente_200"/>
    <n v="6"/>
    <x v="16"/>
    <d v="1899-12-30T03:18:00"/>
    <d v="1899-12-30T03:18:00"/>
    <d v="2023-04-01T03:27:00"/>
    <x v="2"/>
    <x v="1"/>
    <x v="2"/>
    <n v="12.17"/>
    <x v="1"/>
    <x v="8"/>
    <d v="1899-12-30T02:38:00"/>
    <d v="1899-12-30T00:40:00"/>
    <x v="0"/>
    <s v="Plato_8, Plato_4, Plato_5"/>
    <x v="16"/>
    <n v="80"/>
    <n v="57"/>
    <n v="0.41605839416058393"/>
    <n v="149.16999999999999"/>
    <n v="0.50489051094890514"/>
  </r>
  <r>
    <n v="18"/>
    <x v="13"/>
    <s v="Cliente_190"/>
    <n v="2"/>
    <x v="17"/>
    <d v="1899-12-30T02:20:00"/>
    <d v="1899-12-30T02:20:00"/>
    <d v="2023-04-01T04:26:00"/>
    <x v="2"/>
    <x v="1"/>
    <x v="2"/>
    <n v="33.090000000000003"/>
    <x v="1"/>
    <x v="1"/>
    <d v="1899-12-30T02:14:00"/>
    <d v="1899-12-30T00:06:00"/>
    <x v="0"/>
    <s v="Plato_9, Plato_20, Plato_10, Plato_15"/>
    <x v="17"/>
    <n v="150"/>
    <n v="101"/>
    <n v="0.40239043824701193"/>
    <n v="284.09000000000003"/>
    <n v="0.53422310756972113"/>
  </r>
  <r>
    <n v="19"/>
    <x v="14"/>
    <s v="Cliente_290"/>
    <n v="3"/>
    <x v="18"/>
    <d v="1899-12-30T02:54:00"/>
    <d v="1899-12-30T02:54:00"/>
    <d v="2023-04-01T03:29:00"/>
    <x v="2"/>
    <x v="0"/>
    <x v="2"/>
    <n v="17.45"/>
    <x v="1"/>
    <x v="9"/>
    <d v="1899-12-30T00:44:00"/>
    <d v="1899-12-30T02:10:00"/>
    <x v="0"/>
    <s v="Plato_20"/>
    <x v="18"/>
    <n v="50"/>
    <n v="30"/>
    <n v="0.375"/>
    <n v="97.45"/>
    <n v="0.59312500000000001"/>
  </r>
  <r>
    <n v="20"/>
    <x v="4"/>
    <s v="Cliente_972"/>
    <n v="2"/>
    <x v="19"/>
    <d v="1899-12-30T03:47:00"/>
    <d v="1899-12-30T03:47:00"/>
    <d v="2023-04-01T05:12:00"/>
    <x v="0"/>
    <x v="0"/>
    <x v="2"/>
    <n v="31.7"/>
    <x v="0"/>
    <x v="9"/>
    <d v="1899-12-30T01:10:00"/>
    <d v="1899-12-30T02:37:00"/>
    <x v="0"/>
    <s v="Plato_8, Plato_1, Plato_14"/>
    <x v="19"/>
    <n v="107"/>
    <n v="71"/>
    <n v="0.398876404494382"/>
    <n v="209.7"/>
    <n v="0.57696629213483153"/>
  </r>
  <r>
    <n v="21"/>
    <x v="15"/>
    <s v="Cliente_210"/>
    <n v="2"/>
    <x v="20"/>
    <d v="1899-12-30T02:13:00"/>
    <d v="1899-12-30T02:13:00"/>
    <d v="2023-04-01T05:52:00"/>
    <x v="0"/>
    <x v="0"/>
    <x v="2"/>
    <n v="20.53"/>
    <x v="0"/>
    <x v="7"/>
    <d v="1899-12-30T02:32:00"/>
    <d v="1899-12-30T00:00:00"/>
    <x v="1"/>
    <s v="Plato_20, Plato_3, Plato_15, Plato_1"/>
    <x v="20"/>
    <n v="167"/>
    <n v="107"/>
    <n v="0.39051094890510951"/>
    <n v="294.52999999999997"/>
    <n v="0.46543795620437955"/>
  </r>
  <r>
    <n v="22"/>
    <x v="8"/>
    <s v="Cliente_88"/>
    <n v="1"/>
    <x v="21"/>
    <d v="1899-12-30T02:31:00"/>
    <d v="1899-12-30T02:31:00"/>
    <d v="2023-04-01T04:47:00"/>
    <x v="4"/>
    <x v="0"/>
    <x v="2"/>
    <n v="45.41"/>
    <x v="1"/>
    <x v="8"/>
    <d v="1899-12-30T02:03:00"/>
    <d v="1899-12-30T00:28:00"/>
    <x v="0"/>
    <s v="Plato_4, Plato_18, Plato_9, Plato_8"/>
    <x v="21"/>
    <n v="125"/>
    <n v="88"/>
    <n v="0.41314553990610331"/>
    <n v="258.40999999999997"/>
    <n v="0.62633802816901407"/>
  </r>
  <r>
    <n v="23"/>
    <x v="16"/>
    <s v="Cliente_427"/>
    <n v="5"/>
    <x v="22"/>
    <d v="1899-12-30T01:25:00"/>
    <d v="1899-12-30T01:25:00"/>
    <d v="2023-04-01T04:09:00"/>
    <x v="3"/>
    <x v="2"/>
    <x v="2"/>
    <n v="38.46"/>
    <x v="1"/>
    <x v="9"/>
    <d v="1899-12-30T01:03:00"/>
    <d v="1899-12-30T00:22:00"/>
    <x v="0"/>
    <s v="Plato_12, Plato_6"/>
    <x v="0"/>
    <n v="81"/>
    <n v="57"/>
    <n v="0.41304347826086957"/>
    <n v="176.46"/>
    <n v="0.69173913043478263"/>
  </r>
  <r>
    <n v="24"/>
    <x v="17"/>
    <s v="Cliente_424"/>
    <n v="5"/>
    <x v="23"/>
    <d v="1899-12-30T03:19:00"/>
    <d v="1899-12-30T03:34:00"/>
    <d v="2023-04-01T06:20:00"/>
    <x v="0"/>
    <x v="0"/>
    <x v="2"/>
    <n v="38.18"/>
    <x v="2"/>
    <x v="5"/>
    <d v="1899-12-30T03:00:00"/>
    <d v="1899-12-30T00:19:00"/>
    <x v="0"/>
    <s v="Plato_10, Plato_9, Plato_14, Plato_20"/>
    <x v="22"/>
    <n v="140"/>
    <n v="93"/>
    <n v="0.39914163090128757"/>
    <n v="271.18"/>
    <n v="0.56300429184549361"/>
  </r>
  <r>
    <n v="25"/>
    <x v="18"/>
    <s v="Cliente_824"/>
    <n v="5"/>
    <x v="23"/>
    <d v="1899-12-30T01:58:00"/>
    <d v="1899-12-30T02:13:00"/>
    <d v="2023-04-01T04:59:00"/>
    <x v="3"/>
    <x v="2"/>
    <x v="0"/>
    <n v="46.15"/>
    <x v="2"/>
    <x v="1"/>
    <d v="1899-12-30T00:35:00"/>
    <d v="1899-12-30T01:23:00"/>
    <x v="0"/>
    <s v="Plato_18"/>
    <x v="23"/>
    <n v="20"/>
    <n v="14"/>
    <n v="0.41176470588235292"/>
    <n v="80.150000000000006"/>
    <n v="1.7691176470588235"/>
  </r>
  <r>
    <n v="26"/>
    <x v="19"/>
    <s v="Cliente_107"/>
    <n v="2"/>
    <x v="24"/>
    <d v="1899-12-30T03:43:00"/>
    <d v="1899-12-30T03:58:00"/>
    <d v="2023-04-01T05:47:00"/>
    <x v="3"/>
    <x v="1"/>
    <x v="2"/>
    <n v="10.37"/>
    <x v="2"/>
    <x v="7"/>
    <d v="1899-12-30T01:49:00"/>
    <d v="1899-12-30T01:54:00"/>
    <x v="0"/>
    <s v="Plato_4, Plato_13, Plato_7"/>
    <x v="24"/>
    <n v="74"/>
    <n v="52"/>
    <n v="0.41269841269841268"/>
    <n v="136.37"/>
    <n v="0.495"/>
  </r>
  <r>
    <n v="27"/>
    <x v="20"/>
    <s v="Cliente_775"/>
    <n v="2"/>
    <x v="25"/>
    <d v="1899-12-30T01:08:00"/>
    <d v="1899-12-30T01:23:00"/>
    <d v="2023-04-01T02:27:00"/>
    <x v="3"/>
    <x v="0"/>
    <x v="2"/>
    <n v="19.27"/>
    <x v="2"/>
    <x v="2"/>
    <d v="1899-12-30T00:55:00"/>
    <d v="1899-12-30T00:13:00"/>
    <x v="0"/>
    <s v="Plato_8, Plato_10"/>
    <x v="25"/>
    <n v="36"/>
    <n v="25"/>
    <n v="0.4098360655737705"/>
    <n v="80.27"/>
    <n v="0.72573770491803269"/>
  </r>
  <r>
    <n v="28"/>
    <x v="21"/>
    <s v="Cliente_358"/>
    <n v="2"/>
    <x v="26"/>
    <d v="1899-12-30T02:27:00"/>
    <d v="1899-12-30T02:27:00"/>
    <d v="2023-04-01T03:16:00"/>
    <x v="4"/>
    <x v="2"/>
    <x v="2"/>
    <n v="41.22"/>
    <x v="0"/>
    <x v="10"/>
    <d v="1899-12-30T00:56:00"/>
    <d v="1899-12-30T01:31:00"/>
    <x v="0"/>
    <s v="Plato_4, Plato_9"/>
    <x v="26"/>
    <n v="54"/>
    <n v="40"/>
    <n v="0.42553191489361702"/>
    <n v="135.22"/>
    <n v="0.86404255319148937"/>
  </r>
  <r>
    <n v="29"/>
    <x v="2"/>
    <s v="Cliente_377"/>
    <n v="5"/>
    <x v="27"/>
    <d v="1899-12-30T03:08:00"/>
    <d v="1899-12-30T03:23:00"/>
    <d v="2023-04-01T06:10:00"/>
    <x v="2"/>
    <x v="0"/>
    <x v="2"/>
    <n v="14.83"/>
    <x v="2"/>
    <x v="8"/>
    <d v="1899-12-30T01:11:00"/>
    <d v="1899-12-30T01:57:00"/>
    <x v="0"/>
    <s v="Plato_1, Plato_4, Plato_17"/>
    <x v="27"/>
    <n v="103"/>
    <n v="70"/>
    <n v="0.40462427745664742"/>
    <n v="187.83"/>
    <n v="0.49034682080924852"/>
  </r>
  <r>
    <n v="30"/>
    <x v="9"/>
    <s v="Cliente_361"/>
    <n v="4"/>
    <x v="28"/>
    <d v="1899-12-30T03:18:00"/>
    <d v="1899-12-30T03:18:00"/>
    <d v="2023-04-01T06:13:00"/>
    <x v="4"/>
    <x v="0"/>
    <x v="1"/>
    <n v="26.29"/>
    <x v="1"/>
    <x v="5"/>
    <d v="1899-12-30T01:09:00"/>
    <d v="1899-12-30T02:09:00"/>
    <x v="0"/>
    <s v="Plato_10, Plato_3"/>
    <x v="28"/>
    <n v="66"/>
    <n v="46"/>
    <n v="0.4107142857142857"/>
    <n v="138.29"/>
    <n v="0.64544642857142853"/>
  </r>
  <r>
    <n v="31"/>
    <x v="22"/>
    <s v="Cliente_229"/>
    <n v="3"/>
    <x v="29"/>
    <d v="1899-12-30T03:11:00"/>
    <d v="1899-12-30T03:26:00"/>
    <d v="2023-04-01T06:02:00"/>
    <x v="2"/>
    <x v="1"/>
    <x v="2"/>
    <n v="19.809999999999999"/>
    <x v="2"/>
    <x v="10"/>
    <d v="1899-12-30T01:45:00"/>
    <d v="1899-12-30T01:26:00"/>
    <x v="0"/>
    <s v="Plato_9, Plato_12"/>
    <x v="4"/>
    <n v="39"/>
    <n v="28"/>
    <n v="0.41791044776119401"/>
    <n v="86.81"/>
    <n v="0.71358208955223879"/>
  </r>
  <r>
    <n v="32"/>
    <x v="17"/>
    <s v="Cliente_27"/>
    <n v="1"/>
    <x v="30"/>
    <d v="1899-12-30T03:41:00"/>
    <d v="1899-12-30T03:56:00"/>
    <d v="2023-04-01T06:49:00"/>
    <x v="1"/>
    <x v="0"/>
    <x v="2"/>
    <n v="28.25"/>
    <x v="2"/>
    <x v="7"/>
    <d v="1899-12-30T02:08:00"/>
    <d v="1899-12-30T01:33:00"/>
    <x v="0"/>
    <s v="Plato_15, Plato_11, Plato_10, Plato_4"/>
    <x v="29"/>
    <n v="123"/>
    <n v="88"/>
    <n v="0.41706161137440756"/>
    <n v="239.25"/>
    <n v="0.55094786729857825"/>
  </r>
  <r>
    <n v="33"/>
    <x v="20"/>
    <s v="Cliente_103"/>
    <n v="5"/>
    <x v="31"/>
    <d v="1899-12-30T02:48:00"/>
    <d v="1899-12-30T03:03:00"/>
    <d v="2023-04-01T06:21:00"/>
    <x v="4"/>
    <x v="2"/>
    <x v="0"/>
    <n v="20.38"/>
    <x v="2"/>
    <x v="4"/>
    <d v="1899-12-30T02:10:00"/>
    <d v="1899-12-30T00:38:00"/>
    <x v="0"/>
    <s v="Plato_8, Plato_6, Plato_15, Plato_10"/>
    <x v="30"/>
    <n v="181"/>
    <n v="125"/>
    <n v="0.40849673202614378"/>
    <n v="326.38"/>
    <n v="0.47509803921568627"/>
  </r>
  <r>
    <n v="34"/>
    <x v="8"/>
    <s v="Cliente_1"/>
    <n v="1"/>
    <x v="21"/>
    <d v="1899-12-30T03:51:00"/>
    <d v="1899-12-30T03:51:00"/>
    <d v="2023-04-01T06:07:00"/>
    <x v="4"/>
    <x v="1"/>
    <x v="2"/>
    <n v="13.08"/>
    <x v="1"/>
    <x v="4"/>
    <d v="1899-12-30T01:05:00"/>
    <d v="1899-12-30T02:46:00"/>
    <x v="0"/>
    <s v="Plato_18, Plato_10"/>
    <x v="28"/>
    <n v="65"/>
    <n v="47"/>
    <n v="0.41964285714285715"/>
    <n v="125.08"/>
    <n v="0.53642857142857137"/>
  </r>
  <r>
    <n v="35"/>
    <x v="22"/>
    <s v="Cliente_828"/>
    <n v="2"/>
    <x v="32"/>
    <d v="1899-12-30T02:37:00"/>
    <d v="1899-12-30T02:52:00"/>
    <d v="2023-04-01T05:55:00"/>
    <x v="0"/>
    <x v="0"/>
    <x v="2"/>
    <n v="15.75"/>
    <x v="2"/>
    <x v="4"/>
    <d v="1899-12-30T01:05:00"/>
    <d v="1899-12-30T01:32:00"/>
    <x v="0"/>
    <s v="Plato_2, Plato_9, Plato_11, Plato_17"/>
    <x v="31"/>
    <n v="129"/>
    <n v="85"/>
    <n v="0.39719626168224298"/>
    <n v="229.75"/>
    <n v="0.47079439252336447"/>
  </r>
  <r>
    <n v="36"/>
    <x v="23"/>
    <s v="Cliente_874"/>
    <n v="5"/>
    <x v="33"/>
    <d v="1899-12-30T02:59:00"/>
    <d v="1899-12-30T03:14:00"/>
    <d v="2023-04-01T06:26:00"/>
    <x v="2"/>
    <x v="0"/>
    <x v="2"/>
    <n v="45.28"/>
    <x v="2"/>
    <x v="6"/>
    <d v="1899-12-30T00:38:00"/>
    <d v="1899-12-30T02:21:00"/>
    <x v="0"/>
    <s v="Plato_2"/>
    <x v="32"/>
    <n v="18"/>
    <n v="12"/>
    <n v="0.4"/>
    <n v="75.28"/>
    <n v="1.9093333333333333"/>
  </r>
  <r>
    <n v="37"/>
    <x v="12"/>
    <s v="Cliente_999"/>
    <n v="1"/>
    <x v="14"/>
    <d v="1899-12-30T02:38:00"/>
    <d v="1899-12-30T02:53:00"/>
    <d v="2023-04-01T06:02:00"/>
    <x v="3"/>
    <x v="2"/>
    <x v="2"/>
    <n v="10.39"/>
    <x v="2"/>
    <x v="2"/>
    <d v="1899-12-30T00:47:00"/>
    <d v="1899-12-30T01:51:00"/>
    <x v="0"/>
    <s v="Plato_13"/>
    <x v="33"/>
    <n v="13"/>
    <n v="8"/>
    <n v="0.38095238095238093"/>
    <n v="31.39"/>
    <n v="0.87571428571428578"/>
  </r>
  <r>
    <n v="38"/>
    <x v="0"/>
    <s v="Cliente_167"/>
    <n v="6"/>
    <x v="34"/>
    <d v="1899-12-30T01:15:00"/>
    <d v="1899-12-30T01:15:00"/>
    <d v="2023-04-01T03:53:00"/>
    <x v="4"/>
    <x v="0"/>
    <x v="0"/>
    <n v="16.309999999999999"/>
    <x v="0"/>
    <x v="9"/>
    <d v="1899-12-30T01:38:00"/>
    <d v="1899-12-30T00:00:00"/>
    <x v="1"/>
    <s v="Plato_17, Plato_8, Plato_19"/>
    <x v="34"/>
    <n v="143"/>
    <n v="92"/>
    <n v="0.39148936170212767"/>
    <n v="251.31"/>
    <n v="0.46089361702127662"/>
  </r>
  <r>
    <n v="39"/>
    <x v="24"/>
    <s v="Cliente_606"/>
    <n v="3"/>
    <x v="35"/>
    <d v="1899-12-30T03:58:00"/>
    <d v="1899-12-30T04:13:00"/>
    <d v="2023-04-01T07:39:00"/>
    <x v="2"/>
    <x v="2"/>
    <x v="1"/>
    <n v="48.36"/>
    <x v="2"/>
    <x v="6"/>
    <d v="1899-12-30T00:57:00"/>
    <d v="1899-12-30T03:01:00"/>
    <x v="0"/>
    <s v="Plato_19"/>
    <x v="35"/>
    <n v="66"/>
    <n v="42"/>
    <n v="0.3888888888888889"/>
    <n v="156.36000000000001"/>
    <n v="0.83666666666666667"/>
  </r>
  <r>
    <n v="40"/>
    <x v="16"/>
    <s v="Cliente_710"/>
    <n v="1"/>
    <x v="36"/>
    <d v="1899-12-30T02:05:00"/>
    <d v="1899-12-30T02:05:00"/>
    <d v="2023-04-01T04:05:00"/>
    <x v="0"/>
    <x v="0"/>
    <x v="1"/>
    <n v="13.68"/>
    <x v="1"/>
    <x v="10"/>
    <d v="1899-12-30T01:18:00"/>
    <d v="1899-12-30T00:47:00"/>
    <x v="0"/>
    <s v="Plato_9, Plato_11, Plato_16"/>
    <x v="9"/>
    <n v="87"/>
    <n v="61"/>
    <n v="0.41216216216216217"/>
    <n v="161.68"/>
    <n v="0.50459459459459466"/>
  </r>
  <r>
    <n v="41"/>
    <x v="25"/>
    <s v="Cliente_870"/>
    <n v="4"/>
    <x v="37"/>
    <d v="1899-12-30T02:06:00"/>
    <d v="1899-12-30T02:21:00"/>
    <d v="2023-04-01T04:20:00"/>
    <x v="2"/>
    <x v="0"/>
    <x v="2"/>
    <n v="15.24"/>
    <x v="2"/>
    <x v="4"/>
    <d v="1899-12-30T01:29:00"/>
    <d v="1899-12-30T00:37:00"/>
    <x v="0"/>
    <s v="Plato_15, Plato_10, Plato_2"/>
    <x v="36"/>
    <n v="120"/>
    <n v="84"/>
    <n v="0.41176470588235292"/>
    <n v="219.24"/>
    <n v="0.4864705882352941"/>
  </r>
  <r>
    <n v="42"/>
    <x v="9"/>
    <s v="Cliente_230"/>
    <n v="1"/>
    <x v="38"/>
    <d v="1899-12-30T01:21:00"/>
    <d v="1899-12-30T01:21:00"/>
    <d v="2023-04-01T01:46:00"/>
    <x v="2"/>
    <x v="0"/>
    <x v="2"/>
    <n v="49.58"/>
    <x v="0"/>
    <x v="6"/>
    <d v="1899-12-30T01:09:00"/>
    <d v="1899-12-30T00:12:00"/>
    <x v="0"/>
    <s v="Plato_5, Plato_20"/>
    <x v="37"/>
    <n v="63"/>
    <n v="39"/>
    <n v="0.38235294117647056"/>
    <n v="151.57999999999998"/>
    <n v="0.86843137254901959"/>
  </r>
  <r>
    <n v="43"/>
    <x v="4"/>
    <s v="Cliente_814"/>
    <n v="6"/>
    <x v="39"/>
    <d v="1899-12-30T02:12:00"/>
    <d v="1899-12-30T02:27:00"/>
    <d v="2023-04-01T03:14:00"/>
    <x v="4"/>
    <x v="0"/>
    <x v="2"/>
    <n v="32.19"/>
    <x v="2"/>
    <x v="4"/>
    <d v="1899-12-30T02:26:00"/>
    <d v="1899-12-30T00:00:00"/>
    <x v="1"/>
    <s v="Plato_15, Plato_18, Plato_7, Plato_17"/>
    <x v="38"/>
    <n v="120"/>
    <n v="83"/>
    <n v="0.40886699507389163"/>
    <n v="235.19"/>
    <n v="0.56743842364532016"/>
  </r>
  <r>
    <n v="44"/>
    <x v="19"/>
    <s v="Cliente_710"/>
    <n v="1"/>
    <x v="40"/>
    <d v="1899-12-30T03:12:00"/>
    <d v="1899-12-30T03:12:00"/>
    <d v="2023-04-01T06:18:00"/>
    <x v="4"/>
    <x v="0"/>
    <x v="2"/>
    <n v="42.6"/>
    <x v="1"/>
    <x v="0"/>
    <d v="1899-12-30T01:25:00"/>
    <d v="1899-12-30T01:47:00"/>
    <x v="0"/>
    <s v="Plato_10, Plato_1, Plato_13"/>
    <x v="39"/>
    <n v="73"/>
    <n v="49"/>
    <n v="0.40163934426229508"/>
    <n v="164.6"/>
    <n v="0.75081967213114753"/>
  </r>
  <r>
    <n v="45"/>
    <x v="26"/>
    <s v="Cliente_640"/>
    <n v="2"/>
    <x v="41"/>
    <d v="1899-12-30T01:46:00"/>
    <d v="1899-12-30T01:46:00"/>
    <d v="2023-04-01T04:01:00"/>
    <x v="2"/>
    <x v="0"/>
    <x v="2"/>
    <n v="25.41"/>
    <x v="0"/>
    <x v="4"/>
    <d v="1899-12-30T00:47:00"/>
    <d v="1899-12-30T00:59:00"/>
    <x v="0"/>
    <s v="Plato_4"/>
    <x v="40"/>
    <n v="30"/>
    <n v="24"/>
    <n v="0.44444444444444442"/>
    <n v="79.41"/>
    <n v="0.91499999999999992"/>
  </r>
  <r>
    <n v="46"/>
    <x v="0"/>
    <s v="Cliente_623"/>
    <n v="1"/>
    <x v="42"/>
    <d v="1899-12-30T01:52:00"/>
    <d v="1899-12-30T01:52:00"/>
    <d v="2023-04-01T03:39:00"/>
    <x v="3"/>
    <x v="0"/>
    <x v="2"/>
    <n v="27.97"/>
    <x v="1"/>
    <x v="9"/>
    <d v="1899-12-30T01:26:00"/>
    <d v="1899-12-30T00:26:00"/>
    <x v="0"/>
    <s v="Plato_2, Plato_18, Plato_14"/>
    <x v="41"/>
    <n v="84"/>
    <n v="56"/>
    <n v="0.4"/>
    <n v="167.97"/>
    <n v="0.59978571428571426"/>
  </r>
  <r>
    <n v="47"/>
    <x v="19"/>
    <s v="Cliente_72"/>
    <n v="3"/>
    <x v="43"/>
    <d v="1899-12-30T03:59:00"/>
    <d v="1899-12-30T04:14:00"/>
    <d v="2023-04-01T07:29:00"/>
    <x v="2"/>
    <x v="0"/>
    <x v="2"/>
    <n v="10.98"/>
    <x v="2"/>
    <x v="2"/>
    <d v="1899-12-30T01:27:00"/>
    <d v="1899-12-30T02:32:00"/>
    <x v="0"/>
    <s v="Plato_11, Plato_14, Plato_3"/>
    <x v="42"/>
    <n v="66"/>
    <n v="43"/>
    <n v="0.39449541284403672"/>
    <n v="119.98"/>
    <n v="0.49522935779816518"/>
  </r>
  <r>
    <n v="48"/>
    <x v="6"/>
    <s v="Cliente_963"/>
    <n v="2"/>
    <x v="44"/>
    <d v="1899-12-30T03:34:00"/>
    <d v="1899-12-30T03:34:00"/>
    <d v="2023-04-01T04:02:00"/>
    <x v="0"/>
    <x v="1"/>
    <x v="2"/>
    <n v="25.31"/>
    <x v="1"/>
    <x v="6"/>
    <d v="1899-12-30T02:04:00"/>
    <d v="1899-12-30T01:30:00"/>
    <x v="0"/>
    <s v="Plato_6, Plato_5, Plato_11"/>
    <x v="43"/>
    <n v="94"/>
    <n v="64"/>
    <n v="0.4050632911392405"/>
    <n v="183.31"/>
    <n v="0.56525316455696206"/>
  </r>
  <r>
    <n v="49"/>
    <x v="4"/>
    <s v="Cliente_929"/>
    <n v="3"/>
    <x v="45"/>
    <d v="1899-12-30T03:45:00"/>
    <d v="1899-12-30T03:45:00"/>
    <d v="2023-04-01T05:29:00"/>
    <x v="2"/>
    <x v="0"/>
    <x v="2"/>
    <n v="20.92"/>
    <x v="1"/>
    <x v="7"/>
    <d v="1899-12-30T01:21:00"/>
    <d v="1899-12-30T02:24:00"/>
    <x v="0"/>
    <s v="Plato_7, Plato_15, Plato_4"/>
    <x v="44"/>
    <n v="109"/>
    <n v="77"/>
    <n v="0.41397849462365593"/>
    <n v="206.92000000000002"/>
    <n v="0.52645161290322584"/>
  </r>
  <r>
    <n v="50"/>
    <x v="27"/>
    <s v="Cliente_708"/>
    <n v="5"/>
    <x v="46"/>
    <d v="1899-12-30T03:03:00"/>
    <d v="1899-12-30T03:18:00"/>
    <d v="2023-04-01T06:57:00"/>
    <x v="4"/>
    <x v="0"/>
    <x v="0"/>
    <n v="16.739999999999998"/>
    <x v="2"/>
    <x v="10"/>
    <d v="1899-12-30T00:21:00"/>
    <d v="1899-12-30T02:42:00"/>
    <x v="0"/>
    <s v="Plato_15, Plato_5"/>
    <x v="45"/>
    <n v="45"/>
    <n v="31"/>
    <n v="0.40789473684210525"/>
    <n v="92.74"/>
    <n v="0.62815789473684203"/>
  </r>
  <r>
    <n v="51"/>
    <x v="15"/>
    <s v="Cliente_631"/>
    <n v="1"/>
    <x v="47"/>
    <d v="1899-12-30T01:20:00"/>
    <d v="1899-12-30T01:20:00"/>
    <d v="2023-04-01T03:02:00"/>
    <x v="3"/>
    <x v="2"/>
    <x v="2"/>
    <n v="37.08"/>
    <x v="0"/>
    <x v="0"/>
    <d v="1899-12-30T02:44:00"/>
    <d v="1899-12-30T00:00:00"/>
    <x v="1"/>
    <s v="Plato_14, Plato_11, Plato_5, Plato_4"/>
    <x v="46"/>
    <n v="134"/>
    <n v="91"/>
    <n v="0.40444444444444444"/>
    <n v="262.08"/>
    <n v="0.56924444444444433"/>
  </r>
  <r>
    <n v="52"/>
    <x v="25"/>
    <s v="Cliente_894"/>
    <n v="4"/>
    <x v="4"/>
    <d v="1899-12-30T01:10:00"/>
    <d v="1899-12-30T01:10:00"/>
    <d v="2023-04-01T01:11:00"/>
    <x v="0"/>
    <x v="0"/>
    <x v="2"/>
    <n v="46.88"/>
    <x v="1"/>
    <x v="3"/>
    <d v="1899-12-30T01:02:00"/>
    <d v="1899-12-30T00:08:00"/>
    <x v="0"/>
    <s v="Plato_11, Plato_17, Plato_18"/>
    <x v="47"/>
    <n v="158"/>
    <n v="105"/>
    <n v="0.39923954372623577"/>
    <n v="309.88"/>
    <n v="0.57749049429657795"/>
  </r>
  <r>
    <n v="53"/>
    <x v="11"/>
    <s v="Cliente_63"/>
    <n v="5"/>
    <x v="23"/>
    <d v="1899-12-30T01:43:00"/>
    <d v="1899-12-30T01:43:00"/>
    <d v="2023-04-01T04:44:00"/>
    <x v="3"/>
    <x v="0"/>
    <x v="0"/>
    <n v="36.880000000000003"/>
    <x v="1"/>
    <x v="3"/>
    <d v="1899-12-30T01:52:00"/>
    <d v="1899-12-30T00:00:00"/>
    <x v="1"/>
    <s v="Plato_14, Plato_2, Plato_19"/>
    <x v="48"/>
    <n v="162"/>
    <n v="105"/>
    <n v="0.39325842696629215"/>
    <n v="303.88"/>
    <n v="0.53138576779026214"/>
  </r>
  <r>
    <n v="54"/>
    <x v="1"/>
    <s v="Cliente_144"/>
    <n v="6"/>
    <x v="48"/>
    <d v="1899-12-30T03:34:00"/>
    <d v="1899-12-30T03:34:00"/>
    <d v="2023-04-01T04:14:00"/>
    <x v="4"/>
    <x v="2"/>
    <x v="2"/>
    <n v="23.36"/>
    <x v="0"/>
    <x v="6"/>
    <d v="1899-12-30T03:23:00"/>
    <d v="1899-12-30T00:11:00"/>
    <x v="0"/>
    <s v="Plato_8, Plato_17, Plato_4, Plato_11"/>
    <x v="49"/>
    <n v="112"/>
    <n v="75"/>
    <n v="0.40106951871657753"/>
    <n v="210.36"/>
    <n v="0.52598930481283424"/>
  </r>
  <r>
    <n v="55"/>
    <x v="2"/>
    <s v="Cliente_390"/>
    <n v="5"/>
    <x v="49"/>
    <d v="1899-12-30T03:30:00"/>
    <d v="1899-12-30T03:45:00"/>
    <d v="2023-04-01T05:00:00"/>
    <x v="4"/>
    <x v="2"/>
    <x v="2"/>
    <n v="45.49"/>
    <x v="2"/>
    <x v="4"/>
    <d v="1899-12-30T01:36:00"/>
    <d v="1899-12-30T01:54:00"/>
    <x v="0"/>
    <s v="Plato_11, Plato_7, Plato_19, Plato_15"/>
    <x v="50"/>
    <n v="153"/>
    <n v="102"/>
    <n v="0.4"/>
    <n v="300.49"/>
    <n v="0.57839215686274514"/>
  </r>
  <r>
    <n v="56"/>
    <x v="16"/>
    <s v="Cliente_728"/>
    <n v="3"/>
    <x v="50"/>
    <d v="1899-12-30T03:37:00"/>
    <d v="1899-12-30T03:37:00"/>
    <d v="2023-04-01T04:57:00"/>
    <x v="3"/>
    <x v="0"/>
    <x v="0"/>
    <n v="43.2"/>
    <x v="1"/>
    <x v="8"/>
    <d v="1899-12-30T01:18:00"/>
    <d v="1899-12-30T02:19:00"/>
    <x v="0"/>
    <s v="Plato_9, Plato_12"/>
    <x v="51"/>
    <n v="28"/>
    <n v="20"/>
    <n v="0.41666666666666669"/>
    <n v="91.2"/>
    <n v="1.3166666666666667"/>
  </r>
  <r>
    <n v="57"/>
    <x v="19"/>
    <s v="Cliente_886"/>
    <n v="2"/>
    <x v="51"/>
    <d v="1899-12-30T01:48:00"/>
    <d v="1899-12-30T01:48:00"/>
    <d v="2023-04-01T04:52:00"/>
    <x v="2"/>
    <x v="0"/>
    <x v="2"/>
    <n v="45.45"/>
    <x v="1"/>
    <x v="1"/>
    <d v="1899-12-30T01:08:00"/>
    <d v="1899-12-30T00:40:00"/>
    <x v="0"/>
    <s v="Plato_8, Plato_20, Plato_5, Plato_19"/>
    <x v="8"/>
    <n v="103"/>
    <n v="66"/>
    <n v="0.39053254437869822"/>
    <n v="214.45"/>
    <n v="0.65946745562130182"/>
  </r>
  <r>
    <n v="58"/>
    <x v="4"/>
    <s v="Cliente_510"/>
    <n v="3"/>
    <x v="52"/>
    <d v="1899-12-30T02:50:00"/>
    <d v="1899-12-30T02:50:00"/>
    <d v="2023-04-01T04:21:00"/>
    <x v="1"/>
    <x v="2"/>
    <x v="2"/>
    <n v="30.7"/>
    <x v="0"/>
    <x v="2"/>
    <d v="1899-12-30T01:13:00"/>
    <d v="1899-12-30T01:37:00"/>
    <x v="0"/>
    <s v="Plato_5, Plato_3"/>
    <x v="52"/>
    <n v="49"/>
    <n v="33"/>
    <n v="0.40243902439024393"/>
    <n v="112.7"/>
    <n v="0.77682926829268295"/>
  </r>
  <r>
    <n v="59"/>
    <x v="4"/>
    <s v="Cliente_878"/>
    <n v="4"/>
    <x v="53"/>
    <d v="1899-12-30T03:43:00"/>
    <d v="1899-12-30T03:43:00"/>
    <d v="2023-04-01T05:04:00"/>
    <x v="1"/>
    <x v="0"/>
    <x v="1"/>
    <n v="33.89"/>
    <x v="1"/>
    <x v="1"/>
    <d v="1899-12-30T00:48:00"/>
    <d v="1899-12-30T02:55:00"/>
    <x v="0"/>
    <s v="Plato_12, Plato_14, Plato_4, Plato_20"/>
    <x v="53"/>
    <n v="95"/>
    <n v="65"/>
    <n v="0.40625"/>
    <n v="193.89"/>
    <n v="0.61806249999999996"/>
  </r>
  <r>
    <n v="60"/>
    <x v="1"/>
    <s v="Cliente_977"/>
    <n v="1"/>
    <x v="54"/>
    <d v="1899-12-30T03:37:00"/>
    <d v="1899-12-30T03:37:00"/>
    <d v="2023-04-01T05:46:00"/>
    <x v="1"/>
    <x v="0"/>
    <x v="2"/>
    <n v="19.54"/>
    <x v="0"/>
    <x v="6"/>
    <d v="1899-12-30T00:43:00"/>
    <d v="1899-12-30T02:54:00"/>
    <x v="0"/>
    <s v="Plato_4, Plato_11"/>
    <x v="37"/>
    <n v="60"/>
    <n v="42"/>
    <n v="0.41176470588235292"/>
    <n v="121.53999999999999"/>
    <n v="0.60333333333333328"/>
  </r>
  <r>
    <n v="61"/>
    <x v="0"/>
    <s v="Cliente_553"/>
    <n v="5"/>
    <x v="55"/>
    <d v="1899-12-30T02:33:00"/>
    <d v="1899-12-30T02:48:00"/>
    <d v="2023-04-01T06:22:00"/>
    <x v="2"/>
    <x v="0"/>
    <x v="2"/>
    <n v="42.87"/>
    <x v="2"/>
    <x v="9"/>
    <d v="1899-12-30T02:39:00"/>
    <d v="1899-12-30T00:00:00"/>
    <x v="1"/>
    <s v="Plato_20, Plato_4, Plato_2, Plato_16"/>
    <x v="7"/>
    <n v="144"/>
    <n v="98"/>
    <n v="0.4049586776859504"/>
    <n v="284.87"/>
    <n v="0.58210743801652898"/>
  </r>
  <r>
    <n v="62"/>
    <x v="21"/>
    <s v="Cliente_792"/>
    <n v="1"/>
    <x v="56"/>
    <d v="1899-12-30T03:37:00"/>
    <d v="1899-12-30T03:52:00"/>
    <d v="2023-04-01T06:24:00"/>
    <x v="1"/>
    <x v="2"/>
    <x v="2"/>
    <n v="37.93"/>
    <x v="2"/>
    <x v="10"/>
    <d v="1899-12-30T02:35:00"/>
    <d v="1899-12-30T01:02:00"/>
    <x v="0"/>
    <s v="Plato_2, Plato_12, Plato_17"/>
    <x v="9"/>
    <n v="88"/>
    <n v="60"/>
    <n v="0.40540540540540543"/>
    <n v="185.93"/>
    <n v="0.66168918918918929"/>
  </r>
  <r>
    <n v="63"/>
    <x v="6"/>
    <s v="Cliente_881"/>
    <n v="4"/>
    <x v="57"/>
    <d v="1899-12-30T03:25:00"/>
    <d v="1899-12-30T03:25:00"/>
    <d v="2023-04-01T04:06:00"/>
    <x v="4"/>
    <x v="0"/>
    <x v="2"/>
    <n v="33.340000000000003"/>
    <x v="0"/>
    <x v="1"/>
    <d v="1899-12-30T00:30:00"/>
    <d v="1899-12-30T02:55:00"/>
    <x v="0"/>
    <s v="Plato_3, Plato_8"/>
    <x v="54"/>
    <n v="33"/>
    <n v="22"/>
    <n v="0.4"/>
    <n v="88.34"/>
    <n v="1.0061818181818183"/>
  </r>
  <r>
    <n v="64"/>
    <x v="3"/>
    <s v="Cliente_265"/>
    <n v="3"/>
    <x v="58"/>
    <d v="1899-12-30T02:22:00"/>
    <d v="1899-12-30T02:22:00"/>
    <d v="2023-04-01T04:02:00"/>
    <x v="3"/>
    <x v="1"/>
    <x v="1"/>
    <n v="34.770000000000003"/>
    <x v="0"/>
    <x v="4"/>
    <d v="1899-12-30T01:22:00"/>
    <d v="1899-12-30T01:00:00"/>
    <x v="0"/>
    <s v="Plato_3, Plato_20, Plato_19"/>
    <x v="55"/>
    <n v="177"/>
    <n v="111"/>
    <n v="0.38541666666666669"/>
    <n v="322.77"/>
    <n v="0.50614583333333341"/>
  </r>
  <r>
    <n v="65"/>
    <x v="17"/>
    <s v="Cliente_946"/>
    <n v="1"/>
    <x v="59"/>
    <d v="1899-12-30T01:09:00"/>
    <d v="1899-12-30T01:24:00"/>
    <d v="2023-04-01T03:03:00"/>
    <x v="0"/>
    <x v="0"/>
    <x v="0"/>
    <n v="14"/>
    <x v="2"/>
    <x v="6"/>
    <d v="1899-12-30T02:35:00"/>
    <d v="1899-12-30T00:00:00"/>
    <x v="1"/>
    <s v="Plato_16, Plato_17, Plato_12, Plato_20"/>
    <x v="56"/>
    <n v="118"/>
    <n v="78"/>
    <n v="0.39795918367346939"/>
    <n v="210"/>
    <n v="0.46938775510204084"/>
  </r>
  <r>
    <n v="66"/>
    <x v="19"/>
    <s v="Cliente_614"/>
    <n v="2"/>
    <x v="60"/>
    <d v="1899-12-30T03:50:00"/>
    <d v="1899-12-30T03:50:00"/>
    <d v="2023-04-01T06:18:00"/>
    <x v="3"/>
    <x v="0"/>
    <x v="2"/>
    <n v="10.88"/>
    <x v="0"/>
    <x v="0"/>
    <d v="1899-12-30T01:54:00"/>
    <d v="1899-12-30T01:56:00"/>
    <x v="0"/>
    <s v="Plato_19, Plato_20, Plato_4"/>
    <x v="57"/>
    <n v="127"/>
    <n v="83"/>
    <n v="0.39523809523809522"/>
    <n v="220.88"/>
    <n v="0.44704761904761903"/>
  </r>
  <r>
    <n v="67"/>
    <x v="21"/>
    <s v="Cliente_352"/>
    <n v="6"/>
    <x v="61"/>
    <d v="1899-12-30T01:25:00"/>
    <d v="1899-12-30T01:25:00"/>
    <d v="2023-04-01T05:10:00"/>
    <x v="2"/>
    <x v="0"/>
    <x v="0"/>
    <n v="21.25"/>
    <x v="0"/>
    <x v="4"/>
    <d v="1899-12-30T02:11:00"/>
    <d v="1899-12-30T00:00:00"/>
    <x v="1"/>
    <s v="Plato_20, Plato_19, Plato_10, Plato_2"/>
    <x v="58"/>
    <n v="154"/>
    <n v="102"/>
    <n v="0.3984375"/>
    <n v="277.25"/>
    <n v="0.4814453125"/>
  </r>
  <r>
    <n v="68"/>
    <x v="4"/>
    <s v="Cliente_784"/>
    <n v="4"/>
    <x v="9"/>
    <d v="1899-12-30T03:13:00"/>
    <d v="1899-12-30T03:28:00"/>
    <d v="2023-04-01T03:15:00"/>
    <x v="3"/>
    <x v="2"/>
    <x v="2"/>
    <n v="45.65"/>
    <x v="2"/>
    <x v="2"/>
    <d v="1899-12-30T02:25:00"/>
    <d v="1899-12-30T00:48:00"/>
    <x v="0"/>
    <s v="Plato_14, Plato_16, Plato_15, Plato_1"/>
    <x v="59"/>
    <n v="130"/>
    <n v="88"/>
    <n v="0.40366972477064222"/>
    <n v="263.64999999999998"/>
    <n v="0.61307339449541287"/>
  </r>
  <r>
    <n v="69"/>
    <x v="17"/>
    <s v="Cliente_118"/>
    <n v="4"/>
    <x v="62"/>
    <d v="1899-12-30T01:55:00"/>
    <d v="1899-12-30T01:55:00"/>
    <d v="2023-04-01T03:57:00"/>
    <x v="2"/>
    <x v="0"/>
    <x v="2"/>
    <n v="31.49"/>
    <x v="1"/>
    <x v="4"/>
    <d v="1899-12-30T01:32:00"/>
    <d v="1899-12-30T00:23:00"/>
    <x v="0"/>
    <s v="Plato_13, Plato_7, Plato_11"/>
    <x v="60"/>
    <n v="141"/>
    <n v="93"/>
    <n v="0.39743589743589741"/>
    <n v="265.49"/>
    <n v="0.53200854700854694"/>
  </r>
  <r>
    <n v="70"/>
    <x v="6"/>
    <s v="Cliente_61"/>
    <n v="4"/>
    <x v="63"/>
    <d v="1899-12-30T01:11:00"/>
    <d v="1899-12-30T01:11:00"/>
    <d v="2023-04-01T01:22:00"/>
    <x v="4"/>
    <x v="0"/>
    <x v="0"/>
    <n v="28.26"/>
    <x v="1"/>
    <x v="3"/>
    <d v="1899-12-30T00:40:00"/>
    <d v="1899-12-30T00:31:00"/>
    <x v="0"/>
    <s v="Plato_1, Plato_18"/>
    <x v="61"/>
    <n v="70"/>
    <n v="48"/>
    <n v="0.40677966101694918"/>
    <n v="146.26"/>
    <n v="0.64627118644067805"/>
  </r>
  <r>
    <n v="71"/>
    <x v="19"/>
    <s v="Cliente_440"/>
    <n v="4"/>
    <x v="6"/>
    <d v="1899-12-30T03:59:00"/>
    <d v="1899-12-30T04:14:00"/>
    <d v="2023-04-01T05:56:00"/>
    <x v="0"/>
    <x v="0"/>
    <x v="2"/>
    <n v="24.01"/>
    <x v="2"/>
    <x v="3"/>
    <d v="1899-12-30T00:49:00"/>
    <d v="1899-12-30T03:10:00"/>
    <x v="0"/>
    <s v="Plato_2, Plato_14"/>
    <x v="62"/>
    <n v="82"/>
    <n v="54"/>
    <n v="0.39705882352941174"/>
    <n v="160.01"/>
    <n v="0.57360294117647059"/>
  </r>
  <r>
    <n v="72"/>
    <x v="6"/>
    <s v="Cliente_258"/>
    <n v="1"/>
    <x v="64"/>
    <d v="1899-12-30T03:09:00"/>
    <d v="1899-12-30T03:09:00"/>
    <d v="2023-04-01T05:51:00"/>
    <x v="2"/>
    <x v="0"/>
    <x v="2"/>
    <n v="15.28"/>
    <x v="0"/>
    <x v="4"/>
    <d v="1899-12-30T00:54:00"/>
    <d v="1899-12-30T02:15:00"/>
    <x v="0"/>
    <s v="Plato_13, Plato_4"/>
    <x v="63"/>
    <n v="43"/>
    <n v="32"/>
    <n v="0.42666666666666669"/>
    <n v="90.28"/>
    <n v="0.63039999999999996"/>
  </r>
  <r>
    <n v="73"/>
    <x v="28"/>
    <s v="Cliente_742"/>
    <n v="4"/>
    <x v="65"/>
    <d v="1899-12-30T03:30:00"/>
    <d v="1899-12-30T03:30:00"/>
    <d v="2023-04-01T06:09:00"/>
    <x v="4"/>
    <x v="1"/>
    <x v="2"/>
    <n v="34.51"/>
    <x v="1"/>
    <x v="10"/>
    <d v="1899-12-30T00:20:00"/>
    <d v="1899-12-30T03:10:00"/>
    <x v="0"/>
    <s v="Plato_6"/>
    <x v="64"/>
    <n v="48"/>
    <n v="33"/>
    <n v="0.40740740740740738"/>
    <n v="115.50999999999999"/>
    <n v="0.83345679012345664"/>
  </r>
  <r>
    <n v="74"/>
    <x v="27"/>
    <s v="Cliente_865"/>
    <n v="4"/>
    <x v="66"/>
    <d v="1899-12-30T03:09:00"/>
    <d v="1899-12-30T03:09:00"/>
    <d v="2023-04-01T04:13:00"/>
    <x v="4"/>
    <x v="0"/>
    <x v="2"/>
    <n v="30.83"/>
    <x v="1"/>
    <x v="2"/>
    <d v="1899-12-30T01:40:00"/>
    <d v="1899-12-30T01:29:00"/>
    <x v="0"/>
    <s v="Plato_10, Plato_18, Plato_15"/>
    <x v="59"/>
    <n v="128"/>
    <n v="90"/>
    <n v="0.41284403669724773"/>
    <n v="248.82999999999998"/>
    <n v="0.55426605504587156"/>
  </r>
  <r>
    <n v="75"/>
    <x v="27"/>
    <s v="Cliente_79"/>
    <n v="5"/>
    <x v="67"/>
    <d v="1899-12-30T01:13:00"/>
    <d v="1899-12-30T01:28:00"/>
    <d v="2023-04-01T04:49:00"/>
    <x v="3"/>
    <x v="0"/>
    <x v="2"/>
    <n v="45.23"/>
    <x v="2"/>
    <x v="5"/>
    <d v="1899-12-30T00:51:00"/>
    <d v="1899-12-30T00:22:00"/>
    <x v="0"/>
    <s v="Plato_20, Plato_14"/>
    <x v="42"/>
    <n v="67"/>
    <n v="42"/>
    <n v="0.38532110091743121"/>
    <n v="154.22999999999999"/>
    <n v="0.80027522935779805"/>
  </r>
  <r>
    <n v="76"/>
    <x v="6"/>
    <s v="Cliente_42"/>
    <n v="3"/>
    <x v="68"/>
    <d v="1899-12-30T02:27:00"/>
    <d v="1899-12-30T02:27:00"/>
    <d v="2023-04-01T05:24:00"/>
    <x v="1"/>
    <x v="0"/>
    <x v="2"/>
    <n v="17.760000000000002"/>
    <x v="0"/>
    <x v="10"/>
    <d v="1899-12-30T01:37:00"/>
    <d v="1899-12-30T00:50:00"/>
    <x v="0"/>
    <s v="Plato_2, Plato_4, Plato_7, Plato_10"/>
    <x v="43"/>
    <n v="93"/>
    <n v="65"/>
    <n v="0.41139240506329117"/>
    <n v="175.76"/>
    <n v="0.52379746835443042"/>
  </r>
  <r>
    <n v="77"/>
    <x v="3"/>
    <s v="Cliente_374"/>
    <n v="1"/>
    <x v="69"/>
    <d v="1899-12-30T03:29:00"/>
    <d v="1899-12-30T03:29:00"/>
    <d v="2023-04-01T06:15:00"/>
    <x v="0"/>
    <x v="2"/>
    <x v="2"/>
    <n v="19.88"/>
    <x v="1"/>
    <x v="6"/>
    <d v="1899-12-30T01:37:00"/>
    <d v="1899-12-30T01:52:00"/>
    <x v="0"/>
    <s v="Plato_4, Plato_7, Plato_11"/>
    <x v="65"/>
    <n v="58"/>
    <n v="41"/>
    <n v="0.41414141414141414"/>
    <n v="118.88"/>
    <n v="0.61494949494949491"/>
  </r>
  <r>
    <n v="78"/>
    <x v="5"/>
    <s v="Cliente_636"/>
    <n v="4"/>
    <x v="70"/>
    <d v="1899-12-30T01:29:00"/>
    <d v="1899-12-30T01:29:00"/>
    <d v="2023-04-01T03:03:00"/>
    <x v="0"/>
    <x v="0"/>
    <x v="2"/>
    <n v="20.02"/>
    <x v="1"/>
    <x v="1"/>
    <d v="1899-12-30T00:54:00"/>
    <d v="1899-12-30T00:35:00"/>
    <x v="0"/>
    <s v="Plato_12"/>
    <x v="66"/>
    <n v="33"/>
    <n v="24"/>
    <n v="0.42105263157894735"/>
    <n v="77.02"/>
    <n v="0.7722807017543859"/>
  </r>
  <r>
    <n v="79"/>
    <x v="11"/>
    <s v="Cliente_753"/>
    <n v="2"/>
    <x v="70"/>
    <d v="1899-12-30T03:34:00"/>
    <d v="1899-12-30T03:34:00"/>
    <d v="2023-04-01T05:08:00"/>
    <x v="0"/>
    <x v="0"/>
    <x v="2"/>
    <n v="34.01"/>
    <x v="1"/>
    <x v="5"/>
    <d v="1899-12-30T01:36:00"/>
    <d v="1899-12-30T01:58:00"/>
    <x v="0"/>
    <s v="Plato_9, Plato_11, Plato_3, Plato_13"/>
    <x v="67"/>
    <n v="186"/>
    <n v="123"/>
    <n v="0.39805825242718446"/>
    <n v="343.01"/>
    <n v="0.50812297734627832"/>
  </r>
  <r>
    <n v="80"/>
    <x v="19"/>
    <s v="Cliente_632"/>
    <n v="6"/>
    <x v="37"/>
    <d v="1899-12-30T01:32:00"/>
    <d v="1899-12-30T01:32:00"/>
    <d v="2023-04-01T03:46:00"/>
    <x v="4"/>
    <x v="0"/>
    <x v="2"/>
    <n v="39.049999999999997"/>
    <x v="1"/>
    <x v="5"/>
    <d v="1899-12-30T01:07:00"/>
    <d v="1899-12-30T00:25:00"/>
    <x v="0"/>
    <s v="Plato_5, Plato_9, Plato_7"/>
    <x v="68"/>
    <n v="71"/>
    <n v="50"/>
    <n v="0.41322314049586778"/>
    <n v="160.05000000000001"/>
    <n v="0.73595041322314048"/>
  </r>
  <r>
    <n v="81"/>
    <x v="26"/>
    <s v="Cliente_969"/>
    <n v="4"/>
    <x v="71"/>
    <d v="1899-12-30T02:51:00"/>
    <d v="1899-12-30T03:06:00"/>
    <d v="2023-04-01T06:31:00"/>
    <x v="3"/>
    <x v="2"/>
    <x v="2"/>
    <n v="23.69"/>
    <x v="2"/>
    <x v="7"/>
    <d v="1899-12-30T00:59:00"/>
    <d v="1899-12-30T01:52:00"/>
    <x v="0"/>
    <s v="Plato_17"/>
    <x v="69"/>
    <n v="38"/>
    <n v="24"/>
    <n v="0.38709677419354838"/>
    <n v="85.69"/>
    <n v="0.76919354838709675"/>
  </r>
  <r>
    <n v="82"/>
    <x v="11"/>
    <s v="Cliente_574"/>
    <n v="3"/>
    <x v="72"/>
    <d v="1899-12-30T03:45:00"/>
    <d v="1899-12-30T03:45:00"/>
    <d v="2023-04-01T07:10:00"/>
    <x v="3"/>
    <x v="1"/>
    <x v="2"/>
    <n v="38.6"/>
    <x v="1"/>
    <x v="3"/>
    <d v="1899-12-30T00:19:00"/>
    <d v="1899-12-30T03:26:00"/>
    <x v="0"/>
    <s v="Plato_1, Plato_2"/>
    <x v="18"/>
    <n v="48"/>
    <n v="32"/>
    <n v="0.4"/>
    <n v="118.6"/>
    <n v="0.88249999999999995"/>
  </r>
  <r>
    <n v="83"/>
    <x v="8"/>
    <s v="Cliente_292"/>
    <n v="1"/>
    <x v="73"/>
    <d v="1899-12-30T02:57:00"/>
    <d v="1899-12-30T03:12:00"/>
    <d v="2023-04-01T06:39:00"/>
    <x v="1"/>
    <x v="2"/>
    <x v="2"/>
    <n v="24.94"/>
    <x v="2"/>
    <x v="10"/>
    <d v="1899-12-30T01:34:00"/>
    <d v="1899-12-30T01:23:00"/>
    <x v="0"/>
    <s v="Plato_6, Plato_3, Plato_15"/>
    <x v="70"/>
    <n v="101"/>
    <n v="69"/>
    <n v="0.40588235294117647"/>
    <n v="194.94"/>
    <n v="0.5525882352941176"/>
  </r>
  <r>
    <n v="84"/>
    <x v="29"/>
    <s v="Cliente_148"/>
    <n v="5"/>
    <x v="47"/>
    <d v="1899-12-30T01:36:00"/>
    <d v="1899-12-30T01:51:00"/>
    <d v="2023-04-01T03:18:00"/>
    <x v="4"/>
    <x v="0"/>
    <x v="2"/>
    <n v="15.11"/>
    <x v="2"/>
    <x v="4"/>
    <d v="1899-12-30T00:10:00"/>
    <d v="1899-12-30T01:26:00"/>
    <x v="0"/>
    <s v="Plato_2"/>
    <x v="71"/>
    <n v="36"/>
    <n v="24"/>
    <n v="0.4"/>
    <n v="75.11"/>
    <n v="0.65183333333333338"/>
  </r>
  <r>
    <n v="85"/>
    <x v="4"/>
    <s v="Cliente_747"/>
    <n v="3"/>
    <x v="74"/>
    <d v="1899-12-30T01:56:00"/>
    <d v="1899-12-30T01:56:00"/>
    <d v="2023-04-01T04:31:00"/>
    <x v="2"/>
    <x v="2"/>
    <x v="2"/>
    <n v="45.96"/>
    <x v="1"/>
    <x v="8"/>
    <d v="1899-12-30T02:22:00"/>
    <d v="1899-12-30T00:00:00"/>
    <x v="1"/>
    <s v="Plato_16, Plato_19, Plato_3, Plato_15"/>
    <x v="72"/>
    <n v="123"/>
    <n v="85"/>
    <n v="0.40865384615384615"/>
    <n v="253.96"/>
    <n v="0.62961538461538469"/>
  </r>
  <r>
    <n v="86"/>
    <x v="12"/>
    <s v="Cliente_501"/>
    <n v="3"/>
    <x v="9"/>
    <d v="1899-12-30T02:06:00"/>
    <d v="1899-12-30T02:06:00"/>
    <d v="2023-04-01T02:08:00"/>
    <x v="3"/>
    <x v="0"/>
    <x v="0"/>
    <n v="11.84"/>
    <x v="1"/>
    <x v="0"/>
    <d v="1899-12-30T00:08:00"/>
    <d v="1899-12-30T01:58:00"/>
    <x v="0"/>
    <s v="Plato_1"/>
    <x v="73"/>
    <n v="30"/>
    <n v="20"/>
    <n v="0.4"/>
    <n v="61.84"/>
    <n v="0.63680000000000003"/>
  </r>
  <r>
    <n v="87"/>
    <x v="3"/>
    <s v="Cliente_733"/>
    <n v="2"/>
    <x v="75"/>
    <d v="1899-12-30T01:32:00"/>
    <d v="1899-12-30T01:47:00"/>
    <d v="2023-04-01T03:18:00"/>
    <x v="4"/>
    <x v="0"/>
    <x v="2"/>
    <n v="29.46"/>
    <x v="2"/>
    <x v="5"/>
    <d v="1899-12-30T01:11:00"/>
    <d v="1899-12-30T00:21:00"/>
    <x v="0"/>
    <s v="Plato_4, Plato_15, Plato_17"/>
    <x v="65"/>
    <n v="58"/>
    <n v="41"/>
    <n v="0.41414141414141414"/>
    <n v="128.46"/>
    <n v="0.71171717171717175"/>
  </r>
  <r>
    <n v="88"/>
    <x v="19"/>
    <s v="Cliente_36"/>
    <n v="1"/>
    <x v="43"/>
    <d v="1899-12-30T03:10:00"/>
    <d v="1899-12-30T03:10:00"/>
    <d v="2023-04-01T06:40:00"/>
    <x v="4"/>
    <x v="0"/>
    <x v="0"/>
    <n v="23.93"/>
    <x v="0"/>
    <x v="8"/>
    <d v="1899-12-30T01:57:00"/>
    <d v="1899-12-30T01:13:00"/>
    <x v="0"/>
    <s v="Plato_20, Plato_12, Plato_10"/>
    <x v="74"/>
    <n v="73"/>
    <n v="50"/>
    <n v="0.4065040650406504"/>
    <n v="146.93"/>
    <n v="0.60105691056910571"/>
  </r>
  <r>
    <n v="89"/>
    <x v="7"/>
    <s v="Cliente_553"/>
    <n v="4"/>
    <x v="76"/>
    <d v="1899-12-30T01:37:00"/>
    <d v="1899-12-30T01:37:00"/>
    <d v="2023-04-01T02:19:00"/>
    <x v="3"/>
    <x v="1"/>
    <x v="0"/>
    <n v="12.28"/>
    <x v="1"/>
    <x v="7"/>
    <d v="1899-12-30T02:22:00"/>
    <d v="1899-12-30T00:00:00"/>
    <x v="1"/>
    <s v="Plato_14, Plato_18, Plato_5"/>
    <x v="75"/>
    <n v="95"/>
    <n v="64"/>
    <n v="0.40251572327044027"/>
    <n v="171.28"/>
    <n v="0.479748427672956"/>
  </r>
  <r>
    <n v="90"/>
    <x v="30"/>
    <s v="Cliente_1000"/>
    <n v="3"/>
    <x v="77"/>
    <d v="1899-12-30T01:56:00"/>
    <d v="1899-12-30T01:56:00"/>
    <d v="2023-04-01T03:13:00"/>
    <x v="3"/>
    <x v="0"/>
    <x v="0"/>
    <n v="30.69"/>
    <x v="0"/>
    <x v="8"/>
    <d v="1899-12-30T00:48:00"/>
    <d v="1899-12-30T01:08:00"/>
    <x v="0"/>
    <s v="Plato_18"/>
    <x v="23"/>
    <n v="20"/>
    <n v="14"/>
    <n v="0.41176470588235292"/>
    <n v="64.69"/>
    <n v="1.3144117647058824"/>
  </r>
  <r>
    <n v="91"/>
    <x v="16"/>
    <s v="Cliente_607"/>
    <n v="5"/>
    <x v="78"/>
    <d v="1899-12-30T01:46:00"/>
    <d v="1899-12-30T01:46:00"/>
    <d v="2023-04-01T05:24:00"/>
    <x v="3"/>
    <x v="0"/>
    <x v="2"/>
    <n v="39.1"/>
    <x v="0"/>
    <x v="0"/>
    <d v="1899-12-30T02:12:00"/>
    <d v="1899-12-30T00:00:00"/>
    <x v="1"/>
    <s v="Plato_8, Plato_13, Plato_5, Plato_6"/>
    <x v="76"/>
    <n v="176"/>
    <n v="117"/>
    <n v="0.39931740614334471"/>
    <n v="332.1"/>
    <n v="0.53276450511945395"/>
  </r>
  <r>
    <n v="92"/>
    <x v="1"/>
    <s v="Cliente_378"/>
    <n v="2"/>
    <x v="79"/>
    <d v="1899-12-30T02:34:00"/>
    <d v="1899-12-30T02:34:00"/>
    <d v="2023-04-01T06:09:00"/>
    <x v="2"/>
    <x v="1"/>
    <x v="2"/>
    <n v="12.75"/>
    <x v="1"/>
    <x v="5"/>
    <d v="1899-12-30T00:42:00"/>
    <d v="1899-12-30T01:52:00"/>
    <x v="0"/>
    <s v="Plato_9, Plato_7"/>
    <x v="52"/>
    <n v="48"/>
    <n v="34"/>
    <n v="0.41463414634146339"/>
    <n v="94.75"/>
    <n v="0.57012195121951215"/>
  </r>
  <r>
    <n v="93"/>
    <x v="10"/>
    <s v="Cliente_612"/>
    <n v="2"/>
    <x v="80"/>
    <d v="1899-12-30T02:09:00"/>
    <d v="1899-12-30T02:09:00"/>
    <d v="2023-04-01T03:48:00"/>
    <x v="2"/>
    <x v="0"/>
    <x v="2"/>
    <n v="45.66"/>
    <x v="1"/>
    <x v="4"/>
    <d v="1899-12-30T00:18:00"/>
    <d v="1899-12-30T01:51:00"/>
    <x v="0"/>
    <s v="Plato_9"/>
    <x v="77"/>
    <n v="17"/>
    <n v="12"/>
    <n v="0.41379310344827586"/>
    <n v="74.66"/>
    <n v="1.9882758620689653"/>
  </r>
  <r>
    <n v="94"/>
    <x v="15"/>
    <s v="Cliente_452"/>
    <n v="1"/>
    <x v="81"/>
    <d v="1899-12-30T03:01:00"/>
    <d v="1899-12-30T03:16:00"/>
    <d v="2023-04-01T04:53:00"/>
    <x v="4"/>
    <x v="0"/>
    <x v="2"/>
    <n v="28.36"/>
    <x v="2"/>
    <x v="9"/>
    <d v="1899-12-30T02:09:00"/>
    <d v="1899-12-30T00:52:00"/>
    <x v="0"/>
    <s v="Plato_2, Plato_15, Plato_11"/>
    <x v="78"/>
    <n v="152"/>
    <n v="101"/>
    <n v="0.39920948616600793"/>
    <n v="281.36"/>
    <n v="0.51130434782608702"/>
  </r>
  <r>
    <n v="95"/>
    <x v="15"/>
    <s v="Cliente_244"/>
    <n v="5"/>
    <x v="82"/>
    <d v="1899-12-30T02:48:00"/>
    <d v="1899-12-30T03:03:00"/>
    <d v="2023-04-01T06:07:00"/>
    <x v="2"/>
    <x v="2"/>
    <x v="2"/>
    <n v="24.68"/>
    <x v="2"/>
    <x v="0"/>
    <d v="1899-12-30T00:41:00"/>
    <d v="1899-12-30T02:07:00"/>
    <x v="0"/>
    <s v="Plato_12, Plato_15"/>
    <x v="79"/>
    <n v="90"/>
    <n v="63"/>
    <n v="0.41176470588235292"/>
    <n v="177.68"/>
    <n v="0.57307189542483661"/>
  </r>
  <r>
    <n v="96"/>
    <x v="11"/>
    <s v="Cliente_840"/>
    <n v="5"/>
    <x v="83"/>
    <d v="1899-12-30T03:27:00"/>
    <d v="1899-12-30T03:27:00"/>
    <d v="2023-04-01T05:26:00"/>
    <x v="4"/>
    <x v="1"/>
    <x v="2"/>
    <n v="33.630000000000003"/>
    <x v="1"/>
    <x v="6"/>
    <d v="1899-12-30T01:16:00"/>
    <d v="1899-12-30T02:11:00"/>
    <x v="0"/>
    <s v="Plato_11, Plato_12, Plato_7"/>
    <x v="80"/>
    <n v="104"/>
    <n v="72"/>
    <n v="0.40909090909090912"/>
    <n v="209.63"/>
    <n v="0.60017045454545448"/>
  </r>
  <r>
    <n v="97"/>
    <x v="9"/>
    <s v="Cliente_993"/>
    <n v="2"/>
    <x v="75"/>
    <d v="1899-12-30T01:17:00"/>
    <d v="1899-12-30T01:32:00"/>
    <d v="2023-04-01T03:03:00"/>
    <x v="2"/>
    <x v="2"/>
    <x v="2"/>
    <n v="19.22"/>
    <x v="2"/>
    <x v="8"/>
    <d v="1899-12-30T01:19:00"/>
    <d v="1899-12-30T00:00:00"/>
    <x v="1"/>
    <s v="Plato_10, Plato_3, Plato_18"/>
    <x v="81"/>
    <n v="111"/>
    <n v="77"/>
    <n v="0.40957446808510639"/>
    <n v="207.22"/>
    <n v="0.51180851063829791"/>
  </r>
  <r>
    <n v="98"/>
    <x v="25"/>
    <s v="Cliente_29"/>
    <n v="3"/>
    <x v="84"/>
    <d v="1899-12-30T02:21:00"/>
    <d v="1899-12-30T02:36:00"/>
    <d v="2023-04-01T03:22:00"/>
    <x v="3"/>
    <x v="0"/>
    <x v="2"/>
    <n v="17.149999999999999"/>
    <x v="2"/>
    <x v="6"/>
    <d v="1899-12-30T02:20:00"/>
    <d v="1899-12-30T00:01:00"/>
    <x v="0"/>
    <s v="Plato_3, Plato_9, Plato_12"/>
    <x v="82"/>
    <n v="98"/>
    <n v="68"/>
    <n v="0.40963855421686746"/>
    <n v="183.15"/>
    <n v="0.51295180722891565"/>
  </r>
  <r>
    <n v="99"/>
    <x v="21"/>
    <s v="Cliente_873"/>
    <n v="6"/>
    <x v="85"/>
    <d v="1899-12-30T03:56:00"/>
    <d v="1899-12-30T04:11:00"/>
    <d v="2023-04-01T06:18:00"/>
    <x v="2"/>
    <x v="0"/>
    <x v="2"/>
    <n v="33.549999999999997"/>
    <x v="2"/>
    <x v="9"/>
    <d v="1899-12-30T01:26:00"/>
    <d v="1899-12-30T02:30:00"/>
    <x v="0"/>
    <s v="Plato_2, Plato_17, Plato_12, Plato_9"/>
    <x v="83"/>
    <n v="83"/>
    <n v="56"/>
    <n v="0.40287769784172661"/>
    <n v="172.55"/>
    <n v="0.64424460431654673"/>
  </r>
  <r>
    <n v="100"/>
    <x v="19"/>
    <s v="Cliente_965"/>
    <n v="1"/>
    <x v="86"/>
    <d v="1899-12-30T03:13:00"/>
    <d v="1899-12-30T03:13:00"/>
    <d v="2023-04-01T06:45:00"/>
    <x v="1"/>
    <x v="0"/>
    <x v="2"/>
    <n v="15.15"/>
    <x v="0"/>
    <x v="3"/>
    <d v="1899-12-30T01:43:00"/>
    <d v="1899-12-30T01:30:00"/>
    <x v="0"/>
    <s v="Plato_7, Plato_5, Plato_1"/>
    <x v="82"/>
    <n v="98"/>
    <n v="68"/>
    <n v="0.40963855421686746"/>
    <n v="181.15"/>
    <n v="0.50090361445783138"/>
  </r>
  <r>
    <n v="101"/>
    <x v="16"/>
    <s v="Cliente_313"/>
    <n v="5"/>
    <x v="87"/>
    <d v="1899-12-30T02:01:00"/>
    <d v="1899-12-30T02:01:00"/>
    <d v="2023-04-01T02:15:00"/>
    <x v="4"/>
    <x v="0"/>
    <x v="2"/>
    <n v="15.09"/>
    <x v="1"/>
    <x v="5"/>
    <d v="1899-12-30T02:14:00"/>
    <d v="1899-12-30T00:00:00"/>
    <x v="1"/>
    <s v="Plato_17, Plato_1, Plato_5, Plato_8"/>
    <x v="0"/>
    <n v="83"/>
    <n v="55"/>
    <n v="0.39855072463768115"/>
    <n v="153.09"/>
    <n v="0.50789855072463774"/>
  </r>
  <r>
    <n v="102"/>
    <x v="27"/>
    <s v="Cliente_520"/>
    <n v="2"/>
    <x v="88"/>
    <d v="1899-12-30T02:41:00"/>
    <d v="1899-12-30T02:41:00"/>
    <d v="2023-04-01T04:14:00"/>
    <x v="0"/>
    <x v="0"/>
    <x v="2"/>
    <n v="12.65"/>
    <x v="0"/>
    <x v="5"/>
    <d v="1899-12-30T00:46:00"/>
    <d v="1899-12-30T01:55:00"/>
    <x v="0"/>
    <s v="Plato_16, Plato_9"/>
    <x v="84"/>
    <n v="99"/>
    <n v="72"/>
    <n v="0.42105263157894735"/>
    <n v="183.65"/>
    <n v="0.49502923976608193"/>
  </r>
  <r>
    <n v="103"/>
    <x v="22"/>
    <s v="Cliente_388"/>
    <n v="3"/>
    <x v="47"/>
    <d v="1899-12-30T03:28:00"/>
    <d v="1899-12-30T03:28:00"/>
    <d v="2023-04-01T05:10:00"/>
    <x v="4"/>
    <x v="0"/>
    <x v="0"/>
    <n v="26.75"/>
    <x v="0"/>
    <x v="2"/>
    <d v="1899-12-30T01:39:00"/>
    <d v="1899-12-30T01:49:00"/>
    <x v="0"/>
    <s v="Plato_13, Plato_18, Plato_4"/>
    <x v="85"/>
    <n v="43"/>
    <n v="30"/>
    <n v="0.41095890410958902"/>
    <n v="99.75"/>
    <n v="0.7773972602739726"/>
  </r>
  <r>
    <n v="104"/>
    <x v="9"/>
    <s v="Cliente_384"/>
    <n v="4"/>
    <x v="1"/>
    <d v="1899-12-30T01:16:00"/>
    <d v="1899-12-30T01:16:00"/>
    <d v="2023-04-01T02:44:00"/>
    <x v="0"/>
    <x v="1"/>
    <x v="0"/>
    <n v="11.12"/>
    <x v="0"/>
    <x v="7"/>
    <d v="1899-12-30T00:55:00"/>
    <d v="1899-12-30T00:21:00"/>
    <x v="0"/>
    <s v="Plato_14, Plato_17"/>
    <x v="86"/>
    <n v="47"/>
    <n v="30"/>
    <n v="0.38961038961038963"/>
    <n v="88.12"/>
    <n v="0.53402597402597396"/>
  </r>
  <r>
    <n v="105"/>
    <x v="9"/>
    <s v="Cliente_517"/>
    <n v="6"/>
    <x v="89"/>
    <d v="1899-12-30T02:42:00"/>
    <d v="1899-12-30T02:42:00"/>
    <d v="2023-04-01T04:00:00"/>
    <x v="0"/>
    <x v="0"/>
    <x v="2"/>
    <n v="15.64"/>
    <x v="1"/>
    <x v="2"/>
    <d v="1899-12-30T00:43:00"/>
    <d v="1899-12-30T01:59:00"/>
    <x v="0"/>
    <s v="Plato_3, Plato_6"/>
    <x v="87"/>
    <n v="84"/>
    <n v="57"/>
    <n v="0.40425531914893614"/>
    <n v="156.63999999999999"/>
    <n v="0.51517730496453906"/>
  </r>
  <r>
    <n v="106"/>
    <x v="24"/>
    <s v="Cliente_711"/>
    <n v="3"/>
    <x v="36"/>
    <d v="1899-12-30T03:08:00"/>
    <d v="1899-12-30T03:08:00"/>
    <d v="2023-04-01T05:08:00"/>
    <x v="4"/>
    <x v="1"/>
    <x v="1"/>
    <n v="22.72"/>
    <x v="1"/>
    <x v="7"/>
    <d v="1899-12-30T00:29:00"/>
    <d v="1899-12-30T02:39:00"/>
    <x v="0"/>
    <s v="Plato_18"/>
    <x v="88"/>
    <n v="40"/>
    <n v="28"/>
    <n v="0.41176470588235292"/>
    <n v="90.72"/>
    <n v="0.74588235294117644"/>
  </r>
  <r>
    <n v="107"/>
    <x v="7"/>
    <s v="Cliente_651"/>
    <n v="5"/>
    <x v="90"/>
    <d v="1899-12-30T01:29:00"/>
    <d v="1899-12-30T01:29:00"/>
    <d v="2023-04-01T02:58:00"/>
    <x v="2"/>
    <x v="0"/>
    <x v="0"/>
    <n v="48.77"/>
    <x v="0"/>
    <x v="6"/>
    <d v="1899-12-30T02:21:00"/>
    <d v="1899-12-30T00:00:00"/>
    <x v="1"/>
    <s v="Plato_15, Plato_9, Plato_18"/>
    <x v="78"/>
    <n v="149"/>
    <n v="104"/>
    <n v="0.41106719367588934"/>
    <n v="301.77"/>
    <n v="0.60383399209486166"/>
  </r>
  <r>
    <n v="108"/>
    <x v="3"/>
    <s v="Cliente_545"/>
    <n v="3"/>
    <x v="91"/>
    <d v="1899-12-30T02:05:00"/>
    <d v="1899-12-30T02:05:00"/>
    <d v="2023-04-01T03:37:00"/>
    <x v="4"/>
    <x v="1"/>
    <x v="0"/>
    <n v="23.26"/>
    <x v="0"/>
    <x v="3"/>
    <d v="1899-12-30T01:55:00"/>
    <d v="1899-12-30T00:10:00"/>
    <x v="0"/>
    <s v="Plato_9, Plato_4, Plato_3, Plato_16"/>
    <x v="89"/>
    <n v="72"/>
    <n v="52"/>
    <n v="0.41935483870967744"/>
    <n v="147.26"/>
    <n v="0.60693548387096774"/>
  </r>
  <r>
    <n v="109"/>
    <x v="0"/>
    <s v="Cliente_116"/>
    <n v="2"/>
    <x v="19"/>
    <d v="1899-12-30T01:01:00"/>
    <d v="1899-12-30T01:01:00"/>
    <d v="2023-04-01T02:26:00"/>
    <x v="4"/>
    <x v="1"/>
    <x v="2"/>
    <n v="42.95"/>
    <x v="1"/>
    <x v="8"/>
    <d v="1899-12-30T01:58:00"/>
    <d v="1899-12-30T00:00:00"/>
    <x v="1"/>
    <s v="Plato_18, Plato_14, Plato_5"/>
    <x v="8"/>
    <n v="100"/>
    <n v="69"/>
    <n v="0.40828402366863903"/>
    <n v="211.95"/>
    <n v="0.66242603550295864"/>
  </r>
  <r>
    <n v="110"/>
    <x v="17"/>
    <s v="Cliente_170"/>
    <n v="1"/>
    <x v="86"/>
    <d v="1899-12-30T03:05:00"/>
    <d v="1899-12-30T03:05:00"/>
    <d v="2023-04-01T06:37:00"/>
    <x v="1"/>
    <x v="0"/>
    <x v="2"/>
    <n v="47.91"/>
    <x v="0"/>
    <x v="3"/>
    <d v="1899-12-30T02:01:00"/>
    <d v="1899-12-30T01:04:00"/>
    <x v="0"/>
    <s v="Plato_9, Plato_10, Plato_6"/>
    <x v="90"/>
    <n v="95"/>
    <n v="68"/>
    <n v="0.41717791411042943"/>
    <n v="210.91"/>
    <n v="0.71110429447852763"/>
  </r>
  <r>
    <n v="111"/>
    <x v="3"/>
    <s v="Cliente_92"/>
    <n v="2"/>
    <x v="92"/>
    <d v="1899-12-30T03:19:00"/>
    <d v="1899-12-30T03:19:00"/>
    <d v="2023-04-01T05:07:00"/>
    <x v="0"/>
    <x v="1"/>
    <x v="2"/>
    <n v="18.82"/>
    <x v="0"/>
    <x v="8"/>
    <d v="1899-12-30T02:17:00"/>
    <d v="1899-12-30T01:02:00"/>
    <x v="0"/>
    <s v="Plato_15, Plato_5, Plato_7, Plato_9"/>
    <x v="36"/>
    <n v="120"/>
    <n v="84"/>
    <n v="0.41176470588235292"/>
    <n v="222.82"/>
    <n v="0.50401960784313726"/>
  </r>
  <r>
    <n v="112"/>
    <x v="30"/>
    <s v="Cliente_552"/>
    <n v="2"/>
    <x v="93"/>
    <d v="1899-12-30T02:12:00"/>
    <d v="1899-12-30T02:27:00"/>
    <d v="2023-04-01T04:01:00"/>
    <x v="2"/>
    <x v="2"/>
    <x v="1"/>
    <n v="35.36"/>
    <x v="2"/>
    <x v="4"/>
    <d v="1899-12-30T00:16:00"/>
    <d v="1899-12-30T01:56:00"/>
    <x v="0"/>
    <s v="Plato_3"/>
    <x v="91"/>
    <n v="12"/>
    <n v="8"/>
    <n v="0.4"/>
    <n v="55.36"/>
    <n v="2.1680000000000001"/>
  </r>
  <r>
    <n v="113"/>
    <x v="31"/>
    <s v="Cliente_627"/>
    <n v="2"/>
    <x v="94"/>
    <d v="1899-12-30T03:09:00"/>
    <d v="1899-12-30T03:24:00"/>
    <d v="2023-04-01T04:21:00"/>
    <x v="0"/>
    <x v="0"/>
    <x v="2"/>
    <n v="29.74"/>
    <x v="2"/>
    <x v="2"/>
    <d v="1899-12-30T00:51:00"/>
    <d v="1899-12-30T02:18:00"/>
    <x v="0"/>
    <s v="Plato_18"/>
    <x v="88"/>
    <n v="40"/>
    <n v="28"/>
    <n v="0.41176470588235292"/>
    <n v="97.74"/>
    <n v="0.84911764705882342"/>
  </r>
  <r>
    <n v="114"/>
    <x v="25"/>
    <s v="Cliente_588"/>
    <n v="6"/>
    <x v="26"/>
    <d v="1899-12-30T02:41:00"/>
    <d v="1899-12-30T02:56:00"/>
    <d v="2023-04-01T03:30:00"/>
    <x v="1"/>
    <x v="0"/>
    <x v="2"/>
    <n v="38.81"/>
    <x v="2"/>
    <x v="9"/>
    <d v="1899-12-30T02:11:00"/>
    <d v="1899-12-30T00:30:00"/>
    <x v="0"/>
    <s v="Plato_2, Plato_9, Plato_4, Plato_5"/>
    <x v="78"/>
    <n v="148"/>
    <n v="105"/>
    <n v="0.41501976284584979"/>
    <n v="291.81"/>
    <n v="0.56841897233201577"/>
  </r>
  <r>
    <n v="115"/>
    <x v="15"/>
    <s v="Cliente_313"/>
    <n v="6"/>
    <x v="95"/>
    <d v="1899-12-30T02:43:00"/>
    <d v="1899-12-30T02:58:00"/>
    <d v="2023-04-01T06:26:00"/>
    <x v="1"/>
    <x v="2"/>
    <x v="0"/>
    <n v="46.46"/>
    <x v="2"/>
    <x v="7"/>
    <d v="1899-12-30T01:38:00"/>
    <d v="1899-12-30T01:05:00"/>
    <x v="0"/>
    <s v="Plato_6, Plato_2, Plato_15"/>
    <x v="92"/>
    <n v="141"/>
    <n v="96"/>
    <n v="0.4050632911392405"/>
    <n v="283.45999999999998"/>
    <n v="0.60109704641350215"/>
  </r>
  <r>
    <n v="116"/>
    <x v="4"/>
    <s v="Cliente_949"/>
    <n v="5"/>
    <x v="96"/>
    <d v="1899-12-30T03:18:00"/>
    <d v="1899-12-30T03:33:00"/>
    <d v="2023-04-01T06:33:00"/>
    <x v="1"/>
    <x v="0"/>
    <x v="2"/>
    <n v="47.69"/>
    <x v="2"/>
    <x v="9"/>
    <d v="1899-12-30T02:09:00"/>
    <d v="1899-12-30T01:09:00"/>
    <x v="0"/>
    <s v="Plato_15, Plato_8, Plato_19, Plato_18"/>
    <x v="93"/>
    <n v="160"/>
    <n v="109"/>
    <n v="0.40520446096654272"/>
    <n v="316.69"/>
    <n v="0.58249070631970257"/>
  </r>
  <r>
    <n v="117"/>
    <x v="32"/>
    <s v="Cliente_863"/>
    <n v="4"/>
    <x v="28"/>
    <d v="1899-12-30T02:50:00"/>
    <d v="1899-12-30T03:05:00"/>
    <d v="2023-04-01T05:45:00"/>
    <x v="0"/>
    <x v="1"/>
    <x v="2"/>
    <n v="11.65"/>
    <x v="2"/>
    <x v="9"/>
    <d v="1899-12-30T00:08:00"/>
    <d v="1899-12-30T02:42:00"/>
    <x v="0"/>
    <s v="Plato_8"/>
    <x v="5"/>
    <n v="42"/>
    <n v="28"/>
    <n v="0.4"/>
    <n v="81.650000000000006"/>
    <n v="0.56642857142857139"/>
  </r>
  <r>
    <n v="118"/>
    <x v="22"/>
    <s v="Cliente_140"/>
    <n v="1"/>
    <x v="97"/>
    <d v="1899-12-30T01:11:00"/>
    <d v="1899-12-30T01:11:00"/>
    <d v="2023-04-01T01:45:00"/>
    <x v="3"/>
    <x v="2"/>
    <x v="0"/>
    <n v="49.32"/>
    <x v="1"/>
    <x v="6"/>
    <d v="1899-12-30T02:16:00"/>
    <d v="1899-12-30T00:00:00"/>
    <x v="1"/>
    <s v="Plato_4, Plato_14, Plato_6, Plato_15"/>
    <x v="94"/>
    <n v="123"/>
    <n v="86"/>
    <n v="0.41148325358851673"/>
    <n v="258.32"/>
    <n v="0.64746411483253585"/>
  </r>
  <r>
    <n v="119"/>
    <x v="6"/>
    <s v="Cliente_523"/>
    <n v="3"/>
    <x v="98"/>
    <d v="1899-12-30T01:39:00"/>
    <d v="1899-12-30T01:39:00"/>
    <d v="2023-04-02T05:03:00"/>
    <x v="2"/>
    <x v="1"/>
    <x v="2"/>
    <n v="11.5"/>
    <x v="0"/>
    <x v="4"/>
    <d v="1899-12-30T00:54:00"/>
    <d v="1899-12-30T00:45:00"/>
    <x v="0"/>
    <s v="Plato_10, Plato_19, Plato_4"/>
    <x v="95"/>
    <n v="79"/>
    <n v="55"/>
    <n v="0.41044776119402987"/>
    <n v="145.5"/>
    <n v="0.4962686567164179"/>
  </r>
  <r>
    <n v="120"/>
    <x v="20"/>
    <s v="Cliente_916"/>
    <n v="2"/>
    <x v="99"/>
    <d v="1899-12-30T01:04:00"/>
    <d v="1899-12-30T01:04:00"/>
    <d v="2023-04-02T01:42:00"/>
    <x v="1"/>
    <x v="0"/>
    <x v="1"/>
    <n v="12.51"/>
    <x v="0"/>
    <x v="7"/>
    <d v="1899-12-30T01:37:00"/>
    <d v="1899-12-30T00:00:00"/>
    <x v="1"/>
    <s v="Plato_17, Plato_10"/>
    <x v="96"/>
    <n v="87"/>
    <n v="58"/>
    <n v="0.4"/>
    <n v="157.51"/>
    <n v="0.48627586206896556"/>
  </r>
  <r>
    <n v="121"/>
    <x v="23"/>
    <s v="Cliente_416"/>
    <n v="4"/>
    <x v="100"/>
    <d v="1899-12-30T02:28:00"/>
    <d v="1899-12-30T02:28:00"/>
    <d v="2023-04-02T06:13:00"/>
    <x v="4"/>
    <x v="0"/>
    <x v="2"/>
    <n v="12.3"/>
    <x v="0"/>
    <x v="3"/>
    <d v="1899-12-30T00:38:00"/>
    <d v="1899-12-30T01:50:00"/>
    <x v="0"/>
    <s v="Plato_10"/>
    <x v="97"/>
    <n v="30"/>
    <n v="22"/>
    <n v="0.42307692307692307"/>
    <n v="64.3"/>
    <n v="0.6596153846153846"/>
  </r>
  <r>
    <n v="122"/>
    <x v="30"/>
    <s v="Cliente_346"/>
    <n v="6"/>
    <x v="101"/>
    <d v="1899-12-30T01:25:00"/>
    <d v="1899-12-30T01:40:00"/>
    <d v="2023-04-02T02:48:00"/>
    <x v="1"/>
    <x v="0"/>
    <x v="0"/>
    <n v="20.38"/>
    <x v="2"/>
    <x v="1"/>
    <d v="1899-12-30T00:32:00"/>
    <d v="1899-12-30T00:53:00"/>
    <x v="0"/>
    <s v="Plato_8"/>
    <x v="98"/>
    <n v="63"/>
    <n v="42"/>
    <n v="0.4"/>
    <n v="125.38"/>
    <n v="0.59409523809523801"/>
  </r>
  <r>
    <n v="123"/>
    <x v="33"/>
    <s v="Cliente_381"/>
    <n v="6"/>
    <x v="102"/>
    <d v="1899-12-30T01:01:00"/>
    <d v="1899-12-30T01:01:00"/>
    <d v="2023-04-02T04:10:00"/>
    <x v="4"/>
    <x v="0"/>
    <x v="0"/>
    <n v="46.88"/>
    <x v="0"/>
    <x v="10"/>
    <d v="1899-12-30T00:33:00"/>
    <d v="1899-12-30T00:28:00"/>
    <x v="0"/>
    <s v="Plato_7"/>
    <x v="99"/>
    <n v="14"/>
    <n v="10"/>
    <n v="0.41666666666666669"/>
    <n v="70.88"/>
    <n v="2.37"/>
  </r>
  <r>
    <n v="124"/>
    <x v="11"/>
    <s v="Cliente_791"/>
    <n v="5"/>
    <x v="103"/>
    <d v="1899-12-30T01:43:00"/>
    <d v="1899-12-30T01:43:00"/>
    <d v="2023-04-02T05:22:00"/>
    <x v="0"/>
    <x v="0"/>
    <x v="0"/>
    <n v="10.85"/>
    <x v="1"/>
    <x v="0"/>
    <d v="1899-12-30T02:18:00"/>
    <d v="1899-12-30T00:00:00"/>
    <x v="1"/>
    <s v="Plato_3, Plato_1, Plato_11, Plato_9"/>
    <x v="100"/>
    <n v="133"/>
    <n v="89"/>
    <n v="0.40090090090090091"/>
    <n v="232.85"/>
    <n v="0.44977477477477473"/>
  </r>
  <r>
    <n v="125"/>
    <x v="9"/>
    <s v="Cliente_697"/>
    <n v="2"/>
    <x v="104"/>
    <d v="1899-12-30T03:17:00"/>
    <d v="1899-12-30T03:17:00"/>
    <d v="2023-04-02T06:13:00"/>
    <x v="0"/>
    <x v="0"/>
    <x v="2"/>
    <n v="24.66"/>
    <x v="1"/>
    <x v="6"/>
    <d v="1899-12-30T01:24:00"/>
    <d v="1899-12-30T01:53:00"/>
    <x v="0"/>
    <s v="Plato_16, Plato_18, Plato_3"/>
    <x v="101"/>
    <n v="108"/>
    <n v="76"/>
    <n v="0.41304347826086957"/>
    <n v="208.66"/>
    <n v="0.54706521739130431"/>
  </r>
  <r>
    <n v="126"/>
    <x v="19"/>
    <s v="Cliente_516"/>
    <n v="3"/>
    <x v="105"/>
    <d v="1899-12-30T02:27:00"/>
    <d v="1899-12-30T02:27:00"/>
    <d v="2023-04-02T05:12:00"/>
    <x v="1"/>
    <x v="0"/>
    <x v="2"/>
    <n v="41.82"/>
    <x v="1"/>
    <x v="4"/>
    <d v="1899-12-30T02:19:00"/>
    <d v="1899-12-30T00:08:00"/>
    <x v="0"/>
    <s v="Plato_16, Plato_8, Plato_7, Plato_2"/>
    <x v="2"/>
    <n v="97"/>
    <n v="68"/>
    <n v="0.41212121212121211"/>
    <n v="206.82"/>
    <n v="0.66557575757575749"/>
  </r>
  <r>
    <n v="127"/>
    <x v="30"/>
    <s v="Cliente_541"/>
    <n v="4"/>
    <x v="106"/>
    <d v="1899-12-30T01:46:00"/>
    <d v="1899-12-30T01:46:00"/>
    <d v="2023-04-02T02:28:00"/>
    <x v="4"/>
    <x v="0"/>
    <x v="2"/>
    <n v="32.82"/>
    <x v="1"/>
    <x v="10"/>
    <d v="1899-12-30T00:30:00"/>
    <d v="1899-12-30T01:16:00"/>
    <x v="0"/>
    <s v="Plato_19"/>
    <x v="102"/>
    <n v="44"/>
    <n v="28"/>
    <n v="0.3888888888888889"/>
    <n v="104.82"/>
    <n v="0.84472222222222226"/>
  </r>
  <r>
    <n v="128"/>
    <x v="21"/>
    <s v="Cliente_830"/>
    <n v="5"/>
    <x v="107"/>
    <d v="1899-12-30T01:57:00"/>
    <d v="1899-12-30T02:12:00"/>
    <d v="2023-04-02T03:28:00"/>
    <x v="2"/>
    <x v="0"/>
    <x v="1"/>
    <n v="49.36"/>
    <x v="2"/>
    <x v="7"/>
    <d v="1899-12-30T02:52:00"/>
    <d v="1899-12-30T00:00:00"/>
    <x v="1"/>
    <s v="Plato_1, Plato_4, Plato_7, Plato_17"/>
    <x v="103"/>
    <n v="141"/>
    <n v="98"/>
    <n v="0.41004184100418412"/>
    <n v="288.36"/>
    <n v="0.61656903765690385"/>
  </r>
  <r>
    <n v="129"/>
    <x v="11"/>
    <s v="Cliente_656"/>
    <n v="5"/>
    <x v="108"/>
    <d v="1899-12-30T02:00:00"/>
    <d v="1899-12-30T02:00:00"/>
    <d v="2023-04-02T02:41:00"/>
    <x v="2"/>
    <x v="0"/>
    <x v="2"/>
    <n v="49.3"/>
    <x v="0"/>
    <x v="4"/>
    <d v="1899-12-30T01:20:00"/>
    <d v="1899-12-30T00:40:00"/>
    <x v="0"/>
    <s v="Plato_12, Plato_3, Plato_9"/>
    <x v="104"/>
    <n v="62"/>
    <n v="44"/>
    <n v="0.41509433962264153"/>
    <n v="155.30000000000001"/>
    <n v="0.88018867924528299"/>
  </r>
  <r>
    <n v="130"/>
    <x v="34"/>
    <s v="Cliente_486"/>
    <n v="4"/>
    <x v="109"/>
    <d v="1899-12-30T01:06:00"/>
    <d v="1899-12-30T01:06:00"/>
    <d v="2023-04-02T01:32:00"/>
    <x v="2"/>
    <x v="0"/>
    <x v="2"/>
    <n v="38.130000000000003"/>
    <x v="1"/>
    <x v="1"/>
    <d v="1899-12-30T00:25:00"/>
    <d v="1899-12-30T00:41:00"/>
    <x v="0"/>
    <s v="Plato_8"/>
    <x v="105"/>
    <n v="21"/>
    <n v="14"/>
    <n v="0.4"/>
    <n v="73.13"/>
    <n v="1.4894285714285715"/>
  </r>
  <r>
    <n v="131"/>
    <x v="25"/>
    <s v="Cliente_728"/>
    <n v="5"/>
    <x v="110"/>
    <d v="1899-12-30T03:35:00"/>
    <d v="1899-12-30T03:50:00"/>
    <d v="2023-04-02T04:18:00"/>
    <x v="4"/>
    <x v="0"/>
    <x v="2"/>
    <n v="42.41"/>
    <x v="2"/>
    <x v="8"/>
    <d v="1899-12-30T02:00:00"/>
    <d v="1899-12-30T01:35:00"/>
    <x v="0"/>
    <s v="Plato_20, Plato_4, Plato_13"/>
    <x v="106"/>
    <n v="94"/>
    <n v="63"/>
    <n v="0.40127388535031849"/>
    <n v="199.41"/>
    <n v="0.67140127388535031"/>
  </r>
  <r>
    <n v="132"/>
    <x v="13"/>
    <s v="Cliente_774"/>
    <n v="2"/>
    <x v="111"/>
    <d v="1899-12-30T01:17:00"/>
    <d v="1899-12-30T01:17:00"/>
    <d v="2023-04-02T02:43:00"/>
    <x v="0"/>
    <x v="2"/>
    <x v="0"/>
    <n v="30.96"/>
    <x v="0"/>
    <x v="6"/>
    <d v="1899-12-30T01:42:00"/>
    <d v="1899-12-30T00:00:00"/>
    <x v="1"/>
    <s v="Plato_14, Plato_19, Plato_13, Plato_8"/>
    <x v="107"/>
    <n v="125"/>
    <n v="81"/>
    <n v="0.39320388349514562"/>
    <n v="236.96"/>
    <n v="0.54349514563106804"/>
  </r>
  <r>
    <n v="133"/>
    <x v="2"/>
    <s v="Cliente_26"/>
    <n v="6"/>
    <x v="112"/>
    <d v="1899-12-30T02:58:00"/>
    <d v="1899-12-30T03:13:00"/>
    <d v="2023-04-02T03:52:00"/>
    <x v="2"/>
    <x v="0"/>
    <x v="2"/>
    <n v="39.74"/>
    <x v="2"/>
    <x v="9"/>
    <d v="1899-12-30T01:47:00"/>
    <d v="1899-12-30T01:11:00"/>
    <x v="0"/>
    <s v="Plato_15, Plato_18, Plato_17, Plato_4"/>
    <x v="108"/>
    <n v="107"/>
    <n v="75"/>
    <n v="0.41208791208791207"/>
    <n v="221.74"/>
    <n v="0.63043956043956051"/>
  </r>
  <r>
    <n v="134"/>
    <x v="3"/>
    <s v="Cliente_273"/>
    <n v="6"/>
    <x v="113"/>
    <d v="1899-12-30T03:45:00"/>
    <d v="1899-12-30T03:45:00"/>
    <d v="2023-04-02T03:52:00"/>
    <x v="1"/>
    <x v="2"/>
    <x v="2"/>
    <n v="30.1"/>
    <x v="1"/>
    <x v="7"/>
    <d v="1899-12-30T00:48:00"/>
    <d v="1899-12-30T02:57:00"/>
    <x v="0"/>
    <s v="Plato_7, Plato_15"/>
    <x v="109"/>
    <n v="71"/>
    <n v="49"/>
    <n v="0.40833333333333333"/>
    <n v="150.1"/>
    <n v="0.65916666666666657"/>
  </r>
  <r>
    <n v="135"/>
    <x v="7"/>
    <s v="Cliente_798"/>
    <n v="1"/>
    <x v="114"/>
    <d v="1899-12-30T02:01:00"/>
    <d v="1899-12-30T02:16:00"/>
    <d v="2023-04-02T03:01:00"/>
    <x v="3"/>
    <x v="2"/>
    <x v="2"/>
    <n v="34.700000000000003"/>
    <x v="2"/>
    <x v="2"/>
    <d v="1899-12-30T01:28:00"/>
    <d v="1899-12-30T00:33:00"/>
    <x v="0"/>
    <s v="Plato_17, Plato_20, Plato_9"/>
    <x v="110"/>
    <n v="158"/>
    <n v="102"/>
    <n v="0.3923076923076923"/>
    <n v="294.7"/>
    <n v="0.52576923076923077"/>
  </r>
  <r>
    <n v="136"/>
    <x v="30"/>
    <s v="Cliente_8"/>
    <n v="1"/>
    <x v="115"/>
    <d v="1899-12-30T03:11:00"/>
    <d v="1899-12-30T03:26:00"/>
    <d v="2023-04-02T05:01:00"/>
    <x v="1"/>
    <x v="0"/>
    <x v="2"/>
    <n v="30.25"/>
    <x v="2"/>
    <x v="6"/>
    <d v="1899-12-30T00:13:00"/>
    <d v="1899-12-30T02:58:00"/>
    <x v="0"/>
    <s v="Plato_20"/>
    <x v="18"/>
    <n v="50"/>
    <n v="30"/>
    <n v="0.375"/>
    <n v="110.25"/>
    <n v="0.75312500000000004"/>
  </r>
  <r>
    <n v="137"/>
    <x v="35"/>
    <s v="Cliente_31"/>
    <n v="3"/>
    <x v="116"/>
    <d v="1899-12-30T02:50:00"/>
    <d v="1899-12-30T03:05:00"/>
    <d v="2023-04-02T04:11:00"/>
    <x v="4"/>
    <x v="1"/>
    <x v="2"/>
    <n v="12.4"/>
    <x v="2"/>
    <x v="1"/>
    <d v="1899-12-30T00:41:00"/>
    <d v="1899-12-30T02:09:00"/>
    <x v="0"/>
    <s v="Plato_13"/>
    <x v="111"/>
    <n v="39"/>
    <n v="24"/>
    <n v="0.38095238095238093"/>
    <n v="75.400000000000006"/>
    <n v="0.57777777777777772"/>
  </r>
  <r>
    <n v="138"/>
    <x v="1"/>
    <s v="Cliente_658"/>
    <n v="2"/>
    <x v="117"/>
    <d v="1899-12-30T01:21:00"/>
    <d v="1899-12-30T01:36:00"/>
    <d v="2023-04-02T05:09:00"/>
    <x v="2"/>
    <x v="1"/>
    <x v="0"/>
    <n v="32.79"/>
    <x v="2"/>
    <x v="5"/>
    <d v="1899-12-30T01:37:00"/>
    <d v="1899-12-30T00:00:00"/>
    <x v="1"/>
    <s v="Plato_17, Plato_12, Plato_10, Plato_2"/>
    <x v="112"/>
    <n v="141"/>
    <n v="97"/>
    <n v="0.40756302521008403"/>
    <n v="270.79000000000002"/>
    <n v="0.54533613445378148"/>
  </r>
  <r>
    <n v="139"/>
    <x v="33"/>
    <s v="Cliente_773"/>
    <n v="3"/>
    <x v="118"/>
    <d v="1899-12-30T03:59:00"/>
    <d v="1899-12-30T03:59:00"/>
    <d v="2023-04-02T04:39:00"/>
    <x v="2"/>
    <x v="0"/>
    <x v="2"/>
    <n v="47.2"/>
    <x v="1"/>
    <x v="9"/>
    <d v="1899-12-30T00:26:00"/>
    <d v="1899-12-30T03:33:00"/>
    <x v="0"/>
    <s v="Plato_8"/>
    <x v="105"/>
    <n v="21"/>
    <n v="14"/>
    <n v="0.4"/>
    <n v="82.2"/>
    <n v="1.7485714285714287"/>
  </r>
  <r>
    <n v="140"/>
    <x v="7"/>
    <s v="Cliente_158"/>
    <n v="4"/>
    <x v="119"/>
    <d v="1899-12-30T02:40:00"/>
    <d v="1899-12-30T02:40:00"/>
    <d v="2023-04-02T06:29:00"/>
    <x v="2"/>
    <x v="0"/>
    <x v="1"/>
    <n v="32.130000000000003"/>
    <x v="1"/>
    <x v="3"/>
    <d v="1899-12-30T01:58:00"/>
    <d v="1899-12-30T00:42:00"/>
    <x v="0"/>
    <s v="Plato_1, Plato_8, Plato_4"/>
    <x v="113"/>
    <n v="113"/>
    <n v="78"/>
    <n v="0.40837696335078533"/>
    <n v="223.13"/>
    <n v="0.57659685863874344"/>
  </r>
  <r>
    <n v="141"/>
    <x v="31"/>
    <s v="Cliente_569"/>
    <n v="4"/>
    <x v="120"/>
    <d v="1899-12-30T03:47:00"/>
    <d v="1899-12-30T03:47:00"/>
    <d v="2023-04-02T05:45:00"/>
    <x v="0"/>
    <x v="1"/>
    <x v="2"/>
    <n v="41.56"/>
    <x v="0"/>
    <x v="8"/>
    <d v="1899-12-30T00:28:00"/>
    <d v="1899-12-30T03:19:00"/>
    <x v="0"/>
    <s v="Plato_13"/>
    <x v="33"/>
    <n v="13"/>
    <n v="8"/>
    <n v="0.38095238095238093"/>
    <n v="62.56"/>
    <n v="2.3600000000000003"/>
  </r>
  <r>
    <n v="142"/>
    <x v="9"/>
    <s v="Cliente_286"/>
    <n v="3"/>
    <x v="121"/>
    <d v="1899-12-30T02:00:00"/>
    <d v="1899-12-30T02:15:00"/>
    <d v="2023-04-02T04:05:00"/>
    <x v="4"/>
    <x v="0"/>
    <x v="2"/>
    <n v="16.29"/>
    <x v="2"/>
    <x v="10"/>
    <d v="1899-12-30T01:10:00"/>
    <d v="1899-12-30T00:50:00"/>
    <x v="0"/>
    <s v="Plato_7, Plato_14, Plato_20"/>
    <x v="114"/>
    <n v="109"/>
    <n v="72"/>
    <n v="0.39779005524861877"/>
    <n v="197.29"/>
    <n v="0.48779005524861874"/>
  </r>
  <r>
    <n v="143"/>
    <x v="36"/>
    <s v="Cliente_199"/>
    <n v="4"/>
    <x v="122"/>
    <d v="1899-12-30T03:58:00"/>
    <d v="1899-12-30T03:58:00"/>
    <d v="2023-04-02T04:30:00"/>
    <x v="4"/>
    <x v="0"/>
    <x v="1"/>
    <n v="48.26"/>
    <x v="1"/>
    <x v="4"/>
    <d v="1899-12-30T00:16:00"/>
    <d v="1899-12-30T03:42:00"/>
    <x v="0"/>
    <s v="Plato_1"/>
    <x v="73"/>
    <n v="30"/>
    <n v="20"/>
    <n v="0.4"/>
    <n v="98.259999999999991"/>
    <n v="1.3651999999999997"/>
  </r>
  <r>
    <n v="144"/>
    <x v="19"/>
    <s v="Cliente_712"/>
    <n v="1"/>
    <x v="123"/>
    <d v="1899-12-30T02:34:00"/>
    <d v="1899-12-30T02:49:00"/>
    <d v="2023-04-02T05:32:00"/>
    <x v="4"/>
    <x v="2"/>
    <x v="2"/>
    <n v="11.22"/>
    <x v="2"/>
    <x v="4"/>
    <d v="1899-12-30T02:30:00"/>
    <d v="1899-12-30T00:04:00"/>
    <x v="0"/>
    <s v="Plato_19, Plato_12, Plato_9, Plato_18"/>
    <x v="115"/>
    <n v="109"/>
    <n v="76"/>
    <n v="0.41081081081081083"/>
    <n v="196.22"/>
    <n v="0.47145945945945944"/>
  </r>
  <r>
    <n v="145"/>
    <x v="21"/>
    <s v="Cliente_56"/>
    <n v="5"/>
    <x v="124"/>
    <d v="1899-12-30T01:05:00"/>
    <d v="1899-12-30T01:20:00"/>
    <d v="2023-04-02T01:42:00"/>
    <x v="2"/>
    <x v="2"/>
    <x v="2"/>
    <n v="11.32"/>
    <x v="2"/>
    <x v="5"/>
    <d v="1899-12-30T01:46:00"/>
    <d v="1899-12-30T00:00:00"/>
    <x v="1"/>
    <s v="Plato_5, Plato_2"/>
    <x v="24"/>
    <n v="75"/>
    <n v="51"/>
    <n v="0.40476190476190477"/>
    <n v="137.32"/>
    <n v="0.4946031746031746"/>
  </r>
  <r>
    <n v="146"/>
    <x v="32"/>
    <s v="Cliente_670"/>
    <n v="6"/>
    <x v="125"/>
    <d v="1899-12-30T01:14:00"/>
    <d v="1899-12-30T01:14:00"/>
    <d v="2023-04-02T02:54:00"/>
    <x v="0"/>
    <x v="0"/>
    <x v="2"/>
    <n v="38.4"/>
    <x v="0"/>
    <x v="3"/>
    <d v="1899-12-30T00:47:00"/>
    <d v="1899-12-30T00:27:00"/>
    <x v="0"/>
    <s v="Plato_17"/>
    <x v="69"/>
    <n v="38"/>
    <n v="24"/>
    <n v="0.38709677419354838"/>
    <n v="100.4"/>
    <n v="1.0064516129032257"/>
  </r>
  <r>
    <n v="147"/>
    <x v="17"/>
    <s v="Cliente_909"/>
    <n v="4"/>
    <x v="126"/>
    <d v="1899-12-30T01:40:00"/>
    <d v="1899-12-30T01:40:00"/>
    <d v="2023-04-02T04:58:00"/>
    <x v="0"/>
    <x v="1"/>
    <x v="2"/>
    <n v="27.14"/>
    <x v="0"/>
    <x v="1"/>
    <d v="1899-12-30T00:33:00"/>
    <d v="1899-12-30T01:07:00"/>
    <x v="0"/>
    <s v="Plato_20, Plato_5"/>
    <x v="116"/>
    <n v="51"/>
    <n v="33"/>
    <n v="0.39285714285714285"/>
    <n v="111.14"/>
    <n v="0.71595238095238101"/>
  </r>
  <r>
    <n v="148"/>
    <x v="0"/>
    <s v="Cliente_402"/>
    <n v="6"/>
    <x v="127"/>
    <d v="1899-12-30T02:07:00"/>
    <d v="1899-12-30T02:22:00"/>
    <d v="2023-04-02T05:59:00"/>
    <x v="0"/>
    <x v="0"/>
    <x v="0"/>
    <n v="46.26"/>
    <x v="2"/>
    <x v="1"/>
    <d v="1899-12-30T02:39:00"/>
    <d v="1899-12-30T00:00:00"/>
    <x v="1"/>
    <s v="Plato_9, Plato_18, Plato_3, Plato_10"/>
    <x v="117"/>
    <n v="125"/>
    <n v="87"/>
    <n v="0.41037735849056606"/>
    <n v="258.26"/>
    <n v="0.62858490566037728"/>
  </r>
  <r>
    <n v="149"/>
    <x v="19"/>
    <s v="Cliente_709"/>
    <n v="4"/>
    <x v="128"/>
    <d v="1899-12-30T03:15:00"/>
    <d v="1899-12-30T03:30:00"/>
    <d v="2023-04-02T04:50:00"/>
    <x v="3"/>
    <x v="1"/>
    <x v="2"/>
    <n v="15.92"/>
    <x v="2"/>
    <x v="2"/>
    <d v="1899-12-30T02:19:00"/>
    <d v="1899-12-30T00:56:00"/>
    <x v="0"/>
    <s v="Plato_18, Plato_2, Plato_4, Plato_9"/>
    <x v="118"/>
    <n v="132"/>
    <n v="94"/>
    <n v="0.41592920353982299"/>
    <n v="241.92"/>
    <n v="0.48637168141592924"/>
  </r>
  <r>
    <n v="150"/>
    <x v="19"/>
    <s v="Cliente_533"/>
    <n v="6"/>
    <x v="124"/>
    <d v="1899-12-30T02:33:00"/>
    <d v="1899-12-30T02:33:00"/>
    <d v="2023-04-02T03:10:00"/>
    <x v="1"/>
    <x v="0"/>
    <x v="0"/>
    <n v="48.43"/>
    <x v="1"/>
    <x v="10"/>
    <d v="1899-12-30T01:46:00"/>
    <d v="1899-12-30T00:47:00"/>
    <x v="0"/>
    <s v="Plato_5, Plato_11, Plato_3"/>
    <x v="119"/>
    <n v="90"/>
    <n v="60"/>
    <n v="0.4"/>
    <n v="198.43"/>
    <n v="0.72286666666666666"/>
  </r>
  <r>
    <n v="151"/>
    <x v="1"/>
    <s v="Cliente_953"/>
    <n v="2"/>
    <x v="129"/>
    <d v="1899-12-30T03:38:00"/>
    <d v="1899-12-30T03:53:00"/>
    <d v="2023-04-02T06:53:00"/>
    <x v="4"/>
    <x v="2"/>
    <x v="2"/>
    <n v="41.51"/>
    <x v="2"/>
    <x v="8"/>
    <d v="1899-12-30T00:19:00"/>
    <d v="1899-12-30T03:19:00"/>
    <x v="0"/>
    <s v="Plato_14, Plato_13"/>
    <x v="120"/>
    <n v="81"/>
    <n v="51"/>
    <n v="0.38636363636363635"/>
    <n v="173.51"/>
    <n v="0.70083333333333331"/>
  </r>
  <r>
    <n v="152"/>
    <x v="23"/>
    <s v="Cliente_380"/>
    <n v="6"/>
    <x v="130"/>
    <d v="1899-12-30T01:38:00"/>
    <d v="1899-12-30T01:38:00"/>
    <d v="2023-04-02T02:52:00"/>
    <x v="4"/>
    <x v="0"/>
    <x v="0"/>
    <n v="25.57"/>
    <x v="0"/>
    <x v="8"/>
    <d v="1899-12-30T00:12:00"/>
    <d v="1899-12-30T01:26:00"/>
    <x v="0"/>
    <s v="Plato_16"/>
    <x v="121"/>
    <n v="32"/>
    <n v="24"/>
    <n v="0.42857142857142855"/>
    <n v="81.569999999999993"/>
    <n v="0.88517857142857148"/>
  </r>
  <r>
    <n v="153"/>
    <x v="0"/>
    <s v="Cliente_870"/>
    <n v="1"/>
    <x v="131"/>
    <d v="1899-12-30T02:20:00"/>
    <d v="1899-12-30T02:35:00"/>
    <d v="2023-04-02T05:26:00"/>
    <x v="2"/>
    <x v="1"/>
    <x v="0"/>
    <n v="42.84"/>
    <x v="2"/>
    <x v="3"/>
    <d v="1899-12-30T01:29:00"/>
    <d v="1899-12-30T00:51:00"/>
    <x v="0"/>
    <s v="Plato_11, Plato_7, Plato_20"/>
    <x v="38"/>
    <n v="124"/>
    <n v="79"/>
    <n v="0.3891625615763547"/>
    <n v="245.84"/>
    <n v="0.60019704433497534"/>
  </r>
  <r>
    <n v="154"/>
    <x v="7"/>
    <s v="Cliente_964"/>
    <n v="6"/>
    <x v="132"/>
    <d v="1899-12-30T01:27:00"/>
    <d v="1899-12-30T01:27:00"/>
    <d v="2023-04-02T03:36:00"/>
    <x v="1"/>
    <x v="1"/>
    <x v="2"/>
    <n v="17.2"/>
    <x v="1"/>
    <x v="8"/>
    <d v="1899-12-30T01:22:00"/>
    <d v="1899-12-30T00:05:00"/>
    <x v="0"/>
    <s v="Plato_19, Plato_4"/>
    <x v="122"/>
    <n v="86"/>
    <n v="58"/>
    <n v="0.40277777777777779"/>
    <n v="161.19999999999999"/>
    <n v="0.52222222222222225"/>
  </r>
  <r>
    <n v="155"/>
    <x v="25"/>
    <s v="Cliente_939"/>
    <n v="2"/>
    <x v="133"/>
    <d v="1899-12-30T02:51:00"/>
    <d v="1899-12-30T02:51:00"/>
    <d v="2023-04-02T04:44:00"/>
    <x v="3"/>
    <x v="0"/>
    <x v="2"/>
    <n v="25.72"/>
    <x v="0"/>
    <x v="5"/>
    <d v="1899-12-30T01:40:00"/>
    <d v="1899-12-30T01:11:00"/>
    <x v="0"/>
    <s v="Plato_6, Plato_17, Plato_3"/>
    <x v="62"/>
    <n v="82"/>
    <n v="54"/>
    <n v="0.39705882352941174"/>
    <n v="161.72"/>
    <n v="0.5861764705882353"/>
  </r>
  <r>
    <n v="156"/>
    <x v="30"/>
    <s v="Cliente_536"/>
    <n v="4"/>
    <x v="118"/>
    <d v="1899-12-30T03:37:00"/>
    <d v="1899-12-30T03:37:00"/>
    <d v="2023-04-02T04:17:00"/>
    <x v="0"/>
    <x v="2"/>
    <x v="2"/>
    <n v="19.03"/>
    <x v="1"/>
    <x v="0"/>
    <d v="1899-12-30T00:06:00"/>
    <d v="1899-12-30T03:31:00"/>
    <x v="0"/>
    <s v="Plato_16"/>
    <x v="121"/>
    <n v="32"/>
    <n v="24"/>
    <n v="0.42857142857142855"/>
    <n v="75.03"/>
    <n v="0.76839285714285721"/>
  </r>
  <r>
    <n v="157"/>
    <x v="22"/>
    <s v="Cliente_5"/>
    <n v="5"/>
    <x v="134"/>
    <d v="1899-12-30T02:53:00"/>
    <d v="1899-12-30T03:08:00"/>
    <d v="2023-04-02T06:15:00"/>
    <x v="0"/>
    <x v="1"/>
    <x v="2"/>
    <n v="28.48"/>
    <x v="2"/>
    <x v="4"/>
    <d v="1899-12-30T02:30:00"/>
    <d v="1899-12-30T00:23:00"/>
    <x v="0"/>
    <s v="Plato_1, Plato_16, Plato_2, Plato_19"/>
    <x v="123"/>
    <n v="163"/>
    <n v="108"/>
    <n v="0.39852398523985239"/>
    <n v="299.48"/>
    <n v="0.50361623616236162"/>
  </r>
  <r>
    <n v="158"/>
    <x v="17"/>
    <s v="Cliente_115"/>
    <n v="5"/>
    <x v="105"/>
    <d v="1899-12-30T01:14:00"/>
    <d v="1899-12-30T01:14:00"/>
    <d v="2023-04-02T03:59:00"/>
    <x v="0"/>
    <x v="0"/>
    <x v="2"/>
    <n v="48.75"/>
    <x v="1"/>
    <x v="9"/>
    <d v="1899-12-30T02:15:00"/>
    <d v="1899-12-30T00:00:00"/>
    <x v="1"/>
    <s v="Plato_12, Plato_10, Plato_19, Plato_8"/>
    <x v="124"/>
    <n v="185"/>
    <n v="125"/>
    <n v="0.40322580645161288"/>
    <n v="358.75"/>
    <n v="0.56048387096774188"/>
  </r>
  <r>
    <n v="159"/>
    <x v="11"/>
    <s v="Cliente_580"/>
    <n v="1"/>
    <x v="135"/>
    <d v="1899-12-30T01:05:00"/>
    <d v="1899-12-30T01:20:00"/>
    <d v="2023-04-02T01:15:00"/>
    <x v="0"/>
    <x v="1"/>
    <x v="2"/>
    <n v="47.81"/>
    <x v="2"/>
    <x v="2"/>
    <d v="1899-12-30T01:14:00"/>
    <d v="1899-12-30T00:00:00"/>
    <x v="1"/>
    <s v="Plato_9, Plato_17, Plato_4, Plato_11"/>
    <x v="78"/>
    <n v="150"/>
    <n v="103"/>
    <n v="0.40711462450592883"/>
    <n v="300.81"/>
    <n v="0.59608695652173915"/>
  </r>
  <r>
    <n v="160"/>
    <x v="27"/>
    <s v="Cliente_788"/>
    <n v="6"/>
    <x v="136"/>
    <d v="1899-12-30T03:27:00"/>
    <d v="1899-12-30T03:27:00"/>
    <d v="2023-04-02T04:33:00"/>
    <x v="2"/>
    <x v="0"/>
    <x v="2"/>
    <n v="26.02"/>
    <x v="0"/>
    <x v="1"/>
    <d v="1899-12-30T01:07:00"/>
    <d v="1899-12-30T02:20:00"/>
    <x v="0"/>
    <s v="Plato_19, Plato_7"/>
    <x v="125"/>
    <n v="94"/>
    <n v="62"/>
    <n v="0.39743589743589741"/>
    <n v="182.02"/>
    <n v="0.5642307692307692"/>
  </r>
  <r>
    <n v="161"/>
    <x v="35"/>
    <s v="Cliente_892"/>
    <n v="6"/>
    <x v="137"/>
    <d v="1899-12-30T03:38:00"/>
    <d v="1899-12-30T03:38:00"/>
    <d v="2023-04-02T04:23:00"/>
    <x v="2"/>
    <x v="0"/>
    <x v="2"/>
    <n v="18.86"/>
    <x v="0"/>
    <x v="3"/>
    <d v="1899-12-30T00:57:00"/>
    <d v="1899-12-30T02:41:00"/>
    <x v="0"/>
    <s v="Plato_16"/>
    <x v="116"/>
    <n v="48"/>
    <n v="36"/>
    <n v="0.42857142857142855"/>
    <n v="102.86"/>
    <n v="0.65309523809523806"/>
  </r>
  <r>
    <n v="162"/>
    <x v="37"/>
    <s v="Cliente_406"/>
    <n v="4"/>
    <x v="138"/>
    <d v="1899-12-30T01:37:00"/>
    <d v="1899-12-30T01:37:00"/>
    <d v="2023-04-02T02:34:00"/>
    <x v="1"/>
    <x v="0"/>
    <x v="2"/>
    <n v="17.55"/>
    <x v="0"/>
    <x v="3"/>
    <d v="1899-12-30T00:25:00"/>
    <d v="1899-12-30T01:12:00"/>
    <x v="0"/>
    <s v="Plato_7"/>
    <x v="102"/>
    <n v="42"/>
    <n v="30"/>
    <n v="0.41666666666666669"/>
    <n v="89.55"/>
    <n v="0.66041666666666665"/>
  </r>
  <r>
    <n v="163"/>
    <x v="1"/>
    <s v="Cliente_295"/>
    <n v="1"/>
    <x v="128"/>
    <d v="1899-12-30T02:34:00"/>
    <d v="1899-12-30T02:49:00"/>
    <d v="2023-04-02T04:09:00"/>
    <x v="3"/>
    <x v="0"/>
    <x v="2"/>
    <n v="14.94"/>
    <x v="2"/>
    <x v="9"/>
    <d v="1899-12-30T01:11:00"/>
    <d v="1899-12-30T01:23:00"/>
    <x v="0"/>
    <s v="Plato_17, Plato_2, Plato_11, Plato_5"/>
    <x v="123"/>
    <n v="164"/>
    <n v="107"/>
    <n v="0.39483394833948338"/>
    <n v="285.94"/>
    <n v="0.44996309963099629"/>
  </r>
  <r>
    <n v="164"/>
    <x v="4"/>
    <s v="Cliente_547"/>
    <n v="2"/>
    <x v="139"/>
    <d v="1899-12-30T03:28:00"/>
    <d v="1899-12-30T03:28:00"/>
    <d v="2023-04-02T06:02:00"/>
    <x v="4"/>
    <x v="2"/>
    <x v="2"/>
    <n v="47.53"/>
    <x v="0"/>
    <x v="1"/>
    <d v="1899-12-30T01:45:00"/>
    <d v="1899-12-30T01:43:00"/>
    <x v="0"/>
    <s v="Plato_5, Plato_19, Plato_15, Plato_7"/>
    <x v="70"/>
    <n v="101"/>
    <n v="69"/>
    <n v="0.40588235294117647"/>
    <n v="217.53"/>
    <n v="0.68547058823529416"/>
  </r>
  <r>
    <n v="165"/>
    <x v="0"/>
    <s v="Cliente_156"/>
    <n v="3"/>
    <x v="140"/>
    <d v="1899-12-30T02:51:00"/>
    <d v="1899-12-30T03:06:00"/>
    <d v="2023-04-02T05:12:00"/>
    <x v="0"/>
    <x v="2"/>
    <x v="2"/>
    <n v="41.9"/>
    <x v="2"/>
    <x v="4"/>
    <d v="1899-12-30T00:56:00"/>
    <d v="1899-12-30T01:55:00"/>
    <x v="0"/>
    <s v="Plato_7, Plato_13"/>
    <x v="126"/>
    <n v="54"/>
    <n v="36"/>
    <n v="0.4"/>
    <n v="131.9"/>
    <n v="0.86555555555555563"/>
  </r>
  <r>
    <n v="166"/>
    <x v="18"/>
    <s v="Cliente_768"/>
    <n v="1"/>
    <x v="141"/>
    <d v="1899-12-30T01:26:00"/>
    <d v="1899-12-30T01:41:00"/>
    <d v="2023-04-02T02:44:00"/>
    <x v="4"/>
    <x v="0"/>
    <x v="1"/>
    <n v="43.95"/>
    <x v="2"/>
    <x v="4"/>
    <d v="1899-12-30T00:22:00"/>
    <d v="1899-12-30T01:04:00"/>
    <x v="0"/>
    <s v="Plato_14"/>
    <x v="127"/>
    <n v="28"/>
    <n v="18"/>
    <n v="0.39130434782608697"/>
    <n v="89.95"/>
    <n v="1.3467391304347827"/>
  </r>
  <r>
    <n v="167"/>
    <x v="17"/>
    <s v="Cliente_359"/>
    <n v="6"/>
    <x v="142"/>
    <d v="1899-12-30T01:27:00"/>
    <d v="1899-12-30T01:27:00"/>
    <d v="2023-04-02T02:46:00"/>
    <x v="2"/>
    <x v="0"/>
    <x v="0"/>
    <n v="42.74"/>
    <x v="0"/>
    <x v="10"/>
    <d v="1899-12-30T01:16:00"/>
    <d v="1899-12-30T00:11:00"/>
    <x v="0"/>
    <s v="Plato_12, Plato_18, Plato_17"/>
    <x v="128"/>
    <n v="90"/>
    <n v="62"/>
    <n v="0.40789473684210525"/>
    <n v="194.74"/>
    <n v="0.68907894736842112"/>
  </r>
  <r>
    <n v="168"/>
    <x v="26"/>
    <s v="Cliente_131"/>
    <n v="4"/>
    <x v="121"/>
    <d v="1899-12-30T01:18:00"/>
    <d v="1899-12-30T01:18:00"/>
    <d v="2023-04-02T03:23:00"/>
    <x v="1"/>
    <x v="0"/>
    <x v="2"/>
    <n v="17.09"/>
    <x v="0"/>
    <x v="5"/>
    <d v="1899-12-30T00:07:00"/>
    <d v="1899-12-30T01:11:00"/>
    <x v="0"/>
    <s v="Plato_5"/>
    <x v="129"/>
    <n v="26"/>
    <n v="18"/>
    <n v="0.40909090909090912"/>
    <n v="61.09"/>
    <n v="0.7975000000000001"/>
  </r>
  <r>
    <n v="169"/>
    <x v="27"/>
    <s v="Cliente_485"/>
    <n v="1"/>
    <x v="143"/>
    <d v="1899-12-30T03:18:00"/>
    <d v="1899-12-30T03:18:00"/>
    <d v="2023-04-02T05:14:00"/>
    <x v="0"/>
    <x v="0"/>
    <x v="0"/>
    <n v="16.62"/>
    <x v="1"/>
    <x v="3"/>
    <d v="1899-12-30T01:50:00"/>
    <d v="1899-12-30T01:28:00"/>
    <x v="0"/>
    <s v="Plato_13, Plato_18, Plato_5"/>
    <x v="130"/>
    <n v="92"/>
    <n v="62"/>
    <n v="0.40259740259740262"/>
    <n v="170.62"/>
    <n v="0.5105194805194806"/>
  </r>
  <r>
    <n v="170"/>
    <x v="15"/>
    <s v="Cliente_493"/>
    <n v="2"/>
    <x v="144"/>
    <d v="1899-12-30T02:49:00"/>
    <d v="1899-12-30T02:49:00"/>
    <d v="2023-04-02T05:26:00"/>
    <x v="2"/>
    <x v="2"/>
    <x v="2"/>
    <n v="25.98"/>
    <x v="1"/>
    <x v="1"/>
    <d v="1899-12-30T01:13:00"/>
    <d v="1899-12-30T01:36:00"/>
    <x v="0"/>
    <s v="Plato_3, Plato_9, Plato_19, Plato_2"/>
    <x v="131"/>
    <n v="145"/>
    <n v="98"/>
    <n v="0.40329218106995884"/>
    <n v="268.98"/>
    <n v="0.51020576131687245"/>
  </r>
  <r>
    <n v="171"/>
    <x v="11"/>
    <s v="Cliente_282"/>
    <n v="6"/>
    <x v="133"/>
    <d v="1899-12-30T01:11:00"/>
    <d v="1899-12-30T01:11:00"/>
    <d v="2023-04-02T03:04:00"/>
    <x v="2"/>
    <x v="2"/>
    <x v="2"/>
    <n v="46.56"/>
    <x v="1"/>
    <x v="2"/>
    <d v="1899-12-30T00:51:00"/>
    <d v="1899-12-30T00:20:00"/>
    <x v="0"/>
    <s v="Plato_10, Plato_9"/>
    <x v="83"/>
    <n v="81"/>
    <n v="58"/>
    <n v="0.41726618705035973"/>
    <n v="185.56"/>
    <n v="0.75223021582733818"/>
  </r>
  <r>
    <n v="172"/>
    <x v="18"/>
    <s v="Cliente_850"/>
    <n v="3"/>
    <x v="145"/>
    <d v="1899-12-30T03:17:00"/>
    <d v="1899-12-30T03:32:00"/>
    <d v="2023-04-02T06:06:00"/>
    <x v="1"/>
    <x v="0"/>
    <x v="2"/>
    <n v="45.17"/>
    <x v="2"/>
    <x v="6"/>
    <d v="1899-12-30T00:27:00"/>
    <d v="1899-12-30T02:50:00"/>
    <x v="0"/>
    <s v="Plato_18"/>
    <x v="88"/>
    <n v="40"/>
    <n v="28"/>
    <n v="0.41176470588235292"/>
    <n v="113.17"/>
    <n v="1.076029411764706"/>
  </r>
  <r>
    <n v="173"/>
    <x v="7"/>
    <s v="Cliente_301"/>
    <n v="3"/>
    <x v="146"/>
    <d v="1899-12-30T03:25:00"/>
    <d v="1899-12-30T03:40:00"/>
    <d v="2023-04-02T03:43:00"/>
    <x v="4"/>
    <x v="0"/>
    <x v="2"/>
    <n v="48.73"/>
    <x v="2"/>
    <x v="9"/>
    <d v="1899-12-30T01:07:00"/>
    <d v="1899-12-30T02:18:00"/>
    <x v="0"/>
    <s v="Plato_6, Plato_15"/>
    <x v="132"/>
    <n v="105"/>
    <n v="72"/>
    <n v="0.40677966101694918"/>
    <n v="225.73"/>
    <n v="0.68209039548022599"/>
  </r>
  <r>
    <n v="174"/>
    <x v="34"/>
    <s v="Cliente_124"/>
    <n v="5"/>
    <x v="147"/>
    <d v="1899-12-30T01:03:00"/>
    <d v="1899-12-30T01:03:00"/>
    <d v="2023-04-02T01:12:00"/>
    <x v="4"/>
    <x v="0"/>
    <x v="2"/>
    <n v="48.24"/>
    <x v="0"/>
    <x v="5"/>
    <d v="1899-12-30T00:12:00"/>
    <d v="1899-12-30T00:51:00"/>
    <x v="0"/>
    <s v="Plato_2"/>
    <x v="71"/>
    <n v="36"/>
    <n v="24"/>
    <n v="0.4"/>
    <n v="108.24000000000001"/>
    <n v="1.2040000000000002"/>
  </r>
  <r>
    <n v="175"/>
    <x v="9"/>
    <s v="Cliente_747"/>
    <n v="3"/>
    <x v="148"/>
    <d v="1899-12-30T01:37:00"/>
    <d v="1899-12-30T01:37:00"/>
    <d v="2023-04-02T03:04:00"/>
    <x v="0"/>
    <x v="0"/>
    <x v="2"/>
    <n v="27.94"/>
    <x v="0"/>
    <x v="1"/>
    <d v="1899-12-30T00:47:00"/>
    <d v="1899-12-30T00:50:00"/>
    <x v="0"/>
    <s v="Plato_15, Plato_7"/>
    <x v="122"/>
    <n v="85"/>
    <n v="59"/>
    <n v="0.40972222222222221"/>
    <n v="171.94"/>
    <n v="0.60375000000000001"/>
  </r>
  <r>
    <n v="176"/>
    <x v="12"/>
    <s v="Cliente_741"/>
    <n v="4"/>
    <x v="149"/>
    <d v="1899-12-30T02:05:00"/>
    <d v="1899-12-30T02:20:00"/>
    <d v="2023-04-02T04:32:00"/>
    <x v="2"/>
    <x v="0"/>
    <x v="2"/>
    <n v="30.5"/>
    <x v="2"/>
    <x v="9"/>
    <d v="1899-12-30T00:48:00"/>
    <d v="1899-12-30T01:17:00"/>
    <x v="0"/>
    <s v="Plato_13"/>
    <x v="111"/>
    <n v="39"/>
    <n v="24"/>
    <n v="0.38095238095238093"/>
    <n v="93.5"/>
    <n v="0.86507936507936511"/>
  </r>
  <r>
    <n v="177"/>
    <x v="20"/>
    <s v="Cliente_610"/>
    <n v="1"/>
    <x v="150"/>
    <d v="1899-12-30T01:00:00"/>
    <d v="1899-12-30T01:15:00"/>
    <d v="2023-04-02T01:14:00"/>
    <x v="4"/>
    <x v="2"/>
    <x v="2"/>
    <n v="10.39"/>
    <x v="2"/>
    <x v="4"/>
    <d v="1899-12-30T02:22:00"/>
    <d v="1899-12-30T00:00:00"/>
    <x v="1"/>
    <s v="Plato_7, Plato_10, Plato_13, Plato_12"/>
    <x v="27"/>
    <n v="102"/>
    <n v="71"/>
    <n v="0.41040462427745666"/>
    <n v="183.39"/>
    <n v="0.47046242774566477"/>
  </r>
  <r>
    <n v="178"/>
    <x v="7"/>
    <s v="Cliente_681"/>
    <n v="6"/>
    <x v="133"/>
    <d v="1899-12-30T03:25:00"/>
    <d v="1899-12-30T03:25:00"/>
    <d v="2023-04-02T05:18:00"/>
    <x v="0"/>
    <x v="2"/>
    <x v="2"/>
    <n v="31.6"/>
    <x v="0"/>
    <x v="5"/>
    <d v="1899-12-30T02:26:00"/>
    <d v="1899-12-30T00:59:00"/>
    <x v="0"/>
    <s v="Plato_2, Plato_8, Plato_5, Plato_11"/>
    <x v="72"/>
    <n v="125"/>
    <n v="83"/>
    <n v="0.39903846153846156"/>
    <n v="239.6"/>
    <n v="0.55096153846153839"/>
  </r>
  <r>
    <n v="179"/>
    <x v="18"/>
    <s v="Cliente_173"/>
    <n v="2"/>
    <x v="151"/>
    <d v="1899-12-30T02:24:00"/>
    <d v="1899-12-30T02:24:00"/>
    <d v="2023-04-02T03:08:00"/>
    <x v="4"/>
    <x v="1"/>
    <x v="2"/>
    <n v="13.3"/>
    <x v="0"/>
    <x v="1"/>
    <d v="1899-12-30T00:26:00"/>
    <d v="1899-12-30T01:58:00"/>
    <x v="0"/>
    <s v="Plato_17"/>
    <x v="69"/>
    <n v="38"/>
    <n v="24"/>
    <n v="0.38709677419354838"/>
    <n v="75.3"/>
    <n v="0.60161290322580641"/>
  </r>
  <r>
    <n v="180"/>
    <x v="0"/>
    <s v="Cliente_55"/>
    <n v="1"/>
    <x v="140"/>
    <d v="1899-12-30T02:48:00"/>
    <d v="1899-12-30T02:48:00"/>
    <d v="2023-04-02T05:09:00"/>
    <x v="2"/>
    <x v="2"/>
    <x v="2"/>
    <n v="46.61"/>
    <x v="0"/>
    <x v="2"/>
    <d v="1899-12-30T02:41:00"/>
    <d v="1899-12-30T00:07:00"/>
    <x v="0"/>
    <s v="Plato_9, Plato_2, Plato_3, Plato_6"/>
    <x v="82"/>
    <n v="99"/>
    <n v="67"/>
    <n v="0.40361445783132532"/>
    <n v="212.61"/>
    <n v="0.68439759036144576"/>
  </r>
  <r>
    <n v="181"/>
    <x v="24"/>
    <s v="Cliente_653"/>
    <n v="1"/>
    <x v="105"/>
    <d v="1899-12-30T01:09:00"/>
    <d v="1899-12-30T01:24:00"/>
    <d v="2023-04-02T03:54:00"/>
    <x v="1"/>
    <x v="2"/>
    <x v="2"/>
    <n v="42.58"/>
    <x v="2"/>
    <x v="3"/>
    <d v="1899-12-30T00:55:00"/>
    <d v="1899-12-30T00:14:00"/>
    <x v="0"/>
    <s v="Plato_6"/>
    <x v="133"/>
    <n v="16"/>
    <n v="11"/>
    <n v="0.40740740740740738"/>
    <n v="69.58"/>
    <n v="1.9844444444444445"/>
  </r>
  <r>
    <n v="182"/>
    <x v="14"/>
    <s v="Cliente_628"/>
    <n v="2"/>
    <x v="152"/>
    <d v="1899-12-30T02:37:00"/>
    <d v="1899-12-30T02:37:00"/>
    <d v="2023-04-02T06:30:00"/>
    <x v="0"/>
    <x v="0"/>
    <x v="0"/>
    <n v="38.36"/>
    <x v="1"/>
    <x v="3"/>
    <d v="1899-12-30T00:11:00"/>
    <d v="1899-12-30T02:26:00"/>
    <x v="0"/>
    <s v="Plato_12"/>
    <x v="134"/>
    <n v="22"/>
    <n v="16"/>
    <n v="0.42105263157894735"/>
    <n v="76.36"/>
    <n v="1.4305263157894736"/>
  </r>
  <r>
    <n v="183"/>
    <x v="19"/>
    <s v="Cliente_715"/>
    <n v="1"/>
    <x v="153"/>
    <d v="1899-12-30T03:42:00"/>
    <d v="1899-12-30T03:57:00"/>
    <d v="2023-04-02T06:28:00"/>
    <x v="1"/>
    <x v="0"/>
    <x v="2"/>
    <n v="11.69"/>
    <x v="2"/>
    <x v="7"/>
    <d v="1899-12-30T02:46:00"/>
    <d v="1899-12-30T00:56:00"/>
    <x v="0"/>
    <s v="Plato_15, Plato_10, Plato_3, Plato_8"/>
    <x v="50"/>
    <n v="152"/>
    <n v="103"/>
    <n v="0.40392156862745099"/>
    <n v="266.69"/>
    <n v="0.44976470588235296"/>
  </r>
  <r>
    <n v="184"/>
    <x v="20"/>
    <s v="Cliente_321"/>
    <n v="6"/>
    <x v="154"/>
    <d v="1899-12-30T03:06:00"/>
    <d v="1899-12-30T03:21:00"/>
    <d v="2023-04-02T07:01:00"/>
    <x v="3"/>
    <x v="0"/>
    <x v="2"/>
    <n v="24.24"/>
    <x v="2"/>
    <x v="9"/>
    <d v="1899-12-30T00:29:00"/>
    <d v="1899-12-30T02:37:00"/>
    <x v="0"/>
    <s v="Plato_16, Plato_6, Plato_3"/>
    <x v="135"/>
    <n v="120"/>
    <n v="85"/>
    <n v="0.41463414634146339"/>
    <n v="229.24"/>
    <n v="0.53287804878048783"/>
  </r>
  <r>
    <n v="185"/>
    <x v="11"/>
    <s v="Cliente_670"/>
    <n v="2"/>
    <x v="155"/>
    <d v="1899-12-30T03:39:00"/>
    <d v="1899-12-30T03:39:00"/>
    <d v="2023-04-02T06:26:00"/>
    <x v="1"/>
    <x v="1"/>
    <x v="2"/>
    <n v="28.07"/>
    <x v="1"/>
    <x v="7"/>
    <d v="1899-12-30T00:40:00"/>
    <d v="1899-12-30T02:59:00"/>
    <x v="0"/>
    <s v="Plato_13, Plato_16"/>
    <x v="136"/>
    <n v="55"/>
    <n v="36"/>
    <n v="0.39560439560439559"/>
    <n v="119.07"/>
    <n v="0.70406593406593398"/>
  </r>
  <r>
    <n v="186"/>
    <x v="22"/>
    <s v="Cliente_442"/>
    <n v="6"/>
    <x v="118"/>
    <d v="1899-12-30T03:34:00"/>
    <d v="1899-12-30T03:34:00"/>
    <d v="2023-04-02T04:14:00"/>
    <x v="1"/>
    <x v="0"/>
    <x v="2"/>
    <n v="17.55"/>
    <x v="0"/>
    <x v="1"/>
    <d v="1899-12-30T01:33:00"/>
    <d v="1899-12-30T02:01:00"/>
    <x v="0"/>
    <s v="Plato_6, Plato_15, Plato_17"/>
    <x v="137"/>
    <n v="162"/>
    <n v="108"/>
    <n v="0.4"/>
    <n v="287.55"/>
    <n v="0.46499999999999997"/>
  </r>
  <r>
    <n v="187"/>
    <x v="17"/>
    <s v="Cliente_752"/>
    <n v="1"/>
    <x v="156"/>
    <d v="1899-12-30T03:05:00"/>
    <d v="1899-12-30T03:05:00"/>
    <d v="2023-04-02T05:28:00"/>
    <x v="4"/>
    <x v="0"/>
    <x v="2"/>
    <n v="17.399999999999999"/>
    <x v="1"/>
    <x v="5"/>
    <d v="1899-12-30T02:06:00"/>
    <d v="1899-12-30T00:59:00"/>
    <x v="0"/>
    <s v="Plato_18, Plato_10, Plato_9, Plato_6"/>
    <x v="72"/>
    <n v="122"/>
    <n v="86"/>
    <n v="0.41346153846153844"/>
    <n v="225.4"/>
    <n v="0.49711538461538463"/>
  </r>
  <r>
    <n v="188"/>
    <x v="2"/>
    <s v="Cliente_727"/>
    <n v="4"/>
    <x v="157"/>
    <d v="1899-12-30T01:41:00"/>
    <d v="1899-12-30T01:41:00"/>
    <d v="2023-04-02T05:21:00"/>
    <x v="0"/>
    <x v="1"/>
    <x v="2"/>
    <n v="13.95"/>
    <x v="0"/>
    <x v="1"/>
    <d v="1899-12-30T01:45:00"/>
    <d v="1899-12-30T00:00:00"/>
    <x v="1"/>
    <s v="Plato_17, Plato_10"/>
    <x v="138"/>
    <n v="49"/>
    <n v="34"/>
    <n v="0.40963855421686746"/>
    <n v="96.95"/>
    <n v="0.57771084337349399"/>
  </r>
  <r>
    <n v="189"/>
    <x v="7"/>
    <s v="Cliente_548"/>
    <n v="4"/>
    <x v="117"/>
    <d v="1899-12-30T02:22:00"/>
    <d v="1899-12-30T02:22:00"/>
    <d v="2023-04-02T06:10:00"/>
    <x v="2"/>
    <x v="0"/>
    <x v="2"/>
    <n v="41.66"/>
    <x v="0"/>
    <x v="0"/>
    <d v="1899-12-30T01:57:00"/>
    <d v="1899-12-30T00:25:00"/>
    <x v="0"/>
    <s v="Plato_18, Plato_10, Plato_7"/>
    <x v="139"/>
    <n v="112"/>
    <n v="80"/>
    <n v="0.41666666666666669"/>
    <n v="233.66"/>
    <n v="0.63364583333333335"/>
  </r>
  <r>
    <n v="190"/>
    <x v="17"/>
    <s v="Cliente_709"/>
    <n v="2"/>
    <x v="107"/>
    <d v="1899-12-30T01:51:00"/>
    <d v="1899-12-30T01:51:00"/>
    <d v="2023-04-02T03:22:00"/>
    <x v="2"/>
    <x v="0"/>
    <x v="2"/>
    <n v="38.880000000000003"/>
    <x v="1"/>
    <x v="1"/>
    <d v="1899-12-30T01:42:00"/>
    <d v="1899-12-30T00:09:00"/>
    <x v="0"/>
    <s v="Plato_4, Plato_20, Plato_8, Plato_14"/>
    <x v="140"/>
    <n v="123"/>
    <n v="79"/>
    <n v="0.3910891089108911"/>
    <n v="240.88"/>
    <n v="0.58356435643564353"/>
  </r>
  <r>
    <n v="191"/>
    <x v="15"/>
    <s v="Cliente_30"/>
    <n v="6"/>
    <x v="158"/>
    <d v="1899-12-30T02:36:00"/>
    <d v="1899-12-30T02:51:00"/>
    <d v="2023-04-02T02:36:00"/>
    <x v="2"/>
    <x v="0"/>
    <x v="2"/>
    <n v="24.36"/>
    <x v="2"/>
    <x v="3"/>
    <d v="1899-12-30T01:27:00"/>
    <d v="1899-12-30T01:09:00"/>
    <x v="0"/>
    <s v="Plato_1, Plato_9"/>
    <x v="141"/>
    <n v="96"/>
    <n v="66"/>
    <n v="0.40740740740740738"/>
    <n v="186.36"/>
    <n v="0.55777777777777782"/>
  </r>
  <r>
    <n v="192"/>
    <x v="26"/>
    <s v="Cliente_412"/>
    <n v="4"/>
    <x v="159"/>
    <d v="1899-12-30T02:17:00"/>
    <d v="1899-12-30T02:17:00"/>
    <d v="2023-04-02T04:53:00"/>
    <x v="2"/>
    <x v="1"/>
    <x v="1"/>
    <n v="15.99"/>
    <x v="1"/>
    <x v="9"/>
    <d v="1899-12-30T00:26:00"/>
    <d v="1899-12-30T01:51:00"/>
    <x v="0"/>
    <s v="Plato_1"/>
    <x v="63"/>
    <n v="45"/>
    <n v="30"/>
    <n v="0.4"/>
    <n v="90.99"/>
    <n v="0.61320000000000008"/>
  </r>
  <r>
    <n v="193"/>
    <x v="3"/>
    <s v="Cliente_646"/>
    <n v="5"/>
    <x v="160"/>
    <d v="1899-12-30T02:52:00"/>
    <d v="1899-12-30T02:52:00"/>
    <d v="2023-04-02T03:04:00"/>
    <x v="3"/>
    <x v="1"/>
    <x v="2"/>
    <n v="24.85"/>
    <x v="0"/>
    <x v="10"/>
    <d v="1899-12-30T02:51:00"/>
    <d v="1899-12-30T00:01:00"/>
    <x v="0"/>
    <s v="Plato_10, Plato_19, Plato_6, Plato_14"/>
    <x v="142"/>
    <n v="132"/>
    <n v="88"/>
    <n v="0.4"/>
    <n v="244.85"/>
    <n v="0.51295454545454544"/>
  </r>
  <r>
    <n v="194"/>
    <x v="3"/>
    <s v="Cliente_151"/>
    <n v="6"/>
    <x v="161"/>
    <d v="1899-12-30T01:16:00"/>
    <d v="1899-12-30T01:16:00"/>
    <d v="2023-04-02T03:56:00"/>
    <x v="3"/>
    <x v="0"/>
    <x v="0"/>
    <n v="11.41"/>
    <x v="0"/>
    <x v="4"/>
    <d v="1899-12-30T01:08:00"/>
    <d v="1899-12-30T00:08:00"/>
    <x v="0"/>
    <s v="Plato_11, Plato_2"/>
    <x v="143"/>
    <n v="58"/>
    <n v="38"/>
    <n v="0.39583333333333331"/>
    <n v="107.41"/>
    <n v="0.51468749999999996"/>
  </r>
  <r>
    <n v="195"/>
    <x v="10"/>
    <s v="Cliente_318"/>
    <n v="1"/>
    <x v="162"/>
    <d v="1899-12-30T01:05:00"/>
    <d v="1899-12-30T01:20:00"/>
    <d v="2023-04-02T04:09:00"/>
    <x v="0"/>
    <x v="0"/>
    <x v="0"/>
    <n v="10.06"/>
    <x v="2"/>
    <x v="1"/>
    <d v="1899-12-30T00:51:00"/>
    <d v="1899-12-30T00:14:00"/>
    <x v="0"/>
    <s v="Plato_1"/>
    <x v="73"/>
    <n v="30"/>
    <n v="20"/>
    <n v="0.4"/>
    <n v="60.06"/>
    <n v="0.60120000000000007"/>
  </r>
  <r>
    <n v="196"/>
    <x v="20"/>
    <s v="Cliente_965"/>
    <n v="3"/>
    <x v="163"/>
    <d v="1899-12-30T03:59:00"/>
    <d v="1899-12-30T03:59:00"/>
    <d v="2023-04-02T04:10:00"/>
    <x v="2"/>
    <x v="0"/>
    <x v="2"/>
    <n v="42.65"/>
    <x v="0"/>
    <x v="0"/>
    <d v="1899-12-30T02:56:00"/>
    <d v="1899-12-30T01:03:00"/>
    <x v="0"/>
    <s v="Plato_3, Plato_14, Plato_9, Plato_16"/>
    <x v="113"/>
    <n v="113"/>
    <n v="78"/>
    <n v="0.40837696335078533"/>
    <n v="233.65"/>
    <n v="0.63167539267015704"/>
  </r>
  <r>
    <n v="197"/>
    <x v="17"/>
    <s v="Cliente_336"/>
    <n v="6"/>
    <x v="153"/>
    <d v="1899-12-30T02:08:00"/>
    <d v="1899-12-30T02:23:00"/>
    <d v="2023-04-02T04:54:00"/>
    <x v="2"/>
    <x v="1"/>
    <x v="0"/>
    <n v="20.11"/>
    <x v="2"/>
    <x v="1"/>
    <d v="1899-12-30T01:12:00"/>
    <d v="1899-12-30T00:56:00"/>
    <x v="0"/>
    <s v="Plato_18, Plato_6"/>
    <x v="13"/>
    <n v="76"/>
    <n v="53"/>
    <n v="0.41085271317829458"/>
    <n v="149.11000000000001"/>
    <n v="0.56674418604651167"/>
  </r>
  <r>
    <n v="198"/>
    <x v="36"/>
    <s v="Cliente_560"/>
    <n v="4"/>
    <x v="164"/>
    <d v="1899-12-30T02:29:00"/>
    <d v="1899-12-30T02:29:00"/>
    <d v="2023-04-02T03:05:00"/>
    <x v="1"/>
    <x v="0"/>
    <x v="2"/>
    <n v="36.72"/>
    <x v="0"/>
    <x v="0"/>
    <d v="1899-12-30T00:33:00"/>
    <d v="1899-12-30T01:56:00"/>
    <x v="0"/>
    <s v="Plato_6"/>
    <x v="40"/>
    <n v="32"/>
    <n v="22"/>
    <n v="0.40740740740740738"/>
    <n v="90.72"/>
    <n v="1.0874074074074074"/>
  </r>
  <r>
    <n v="199"/>
    <x v="7"/>
    <s v="Cliente_367"/>
    <n v="5"/>
    <x v="143"/>
    <d v="1899-12-30T03:44:00"/>
    <d v="1899-12-30T03:44:00"/>
    <d v="2023-04-02T05:40:00"/>
    <x v="2"/>
    <x v="2"/>
    <x v="0"/>
    <n v="13.26"/>
    <x v="1"/>
    <x v="3"/>
    <d v="1899-12-30T02:22:00"/>
    <d v="1899-12-30T01:22:00"/>
    <x v="0"/>
    <s v="Plato_9, Plato_8, Plato_13, Plato_6"/>
    <x v="144"/>
    <n v="156"/>
    <n v="105"/>
    <n v="0.40229885057471265"/>
    <n v="274.26"/>
    <n v="0.45310344827586208"/>
  </r>
  <r>
    <n v="200"/>
    <x v="7"/>
    <s v="Cliente_765"/>
    <n v="4"/>
    <x v="165"/>
    <d v="1899-12-30T02:51:00"/>
    <d v="1899-12-30T02:51:00"/>
    <d v="2023-04-02T05:26:00"/>
    <x v="0"/>
    <x v="0"/>
    <x v="2"/>
    <n v="48.73"/>
    <x v="0"/>
    <x v="1"/>
    <d v="1899-12-30T01:07:00"/>
    <d v="1899-12-30T01:44:00"/>
    <x v="0"/>
    <s v="Plato_12, Plato_1"/>
    <x v="10"/>
    <n v="52"/>
    <n v="36"/>
    <n v="0.40909090909090912"/>
    <n v="136.72999999999999"/>
    <n v="0.96284090909090903"/>
  </r>
  <r>
    <n v="201"/>
    <x v="38"/>
    <s v="Cliente_679"/>
    <n v="5"/>
    <x v="146"/>
    <d v="1899-12-30T01:32:00"/>
    <d v="1899-12-30T01:32:00"/>
    <d v="2023-04-02T01:50:00"/>
    <x v="1"/>
    <x v="2"/>
    <x v="2"/>
    <n v="19.84"/>
    <x v="0"/>
    <x v="4"/>
    <d v="1899-12-30T00:58:00"/>
    <d v="1899-12-30T00:34:00"/>
    <x v="0"/>
    <s v="Plato_7"/>
    <x v="102"/>
    <n v="42"/>
    <n v="30"/>
    <n v="0.41666666666666669"/>
    <n v="91.84"/>
    <n v="0.69222222222222229"/>
  </r>
  <r>
    <n v="202"/>
    <x v="11"/>
    <s v="Cliente_512"/>
    <n v="5"/>
    <x v="166"/>
    <d v="1899-12-30T01:02:00"/>
    <d v="1899-12-30T01:17:00"/>
    <d v="2023-04-02T02:00:00"/>
    <x v="0"/>
    <x v="0"/>
    <x v="2"/>
    <n v="24.19"/>
    <x v="2"/>
    <x v="6"/>
    <d v="1899-12-30T02:36:00"/>
    <d v="1899-12-30T00:00:00"/>
    <x v="1"/>
    <s v="Plato_19, Plato_20, Plato_7, Plato_2"/>
    <x v="107"/>
    <n v="126"/>
    <n v="80"/>
    <n v="0.38834951456310679"/>
    <n v="230.19"/>
    <n v="0.50577669902912625"/>
  </r>
  <r>
    <n v="203"/>
    <x v="17"/>
    <s v="Cliente_701"/>
    <n v="2"/>
    <x v="167"/>
    <d v="1899-12-30T01:24:00"/>
    <d v="1899-12-30T01:24:00"/>
    <d v="2023-04-02T05:21:00"/>
    <x v="1"/>
    <x v="0"/>
    <x v="2"/>
    <n v="40.19"/>
    <x v="1"/>
    <x v="4"/>
    <d v="1899-12-30T01:25:00"/>
    <d v="1899-12-30T00:00:00"/>
    <x v="1"/>
    <s v="Plato_17, Plato_13"/>
    <x v="125"/>
    <n v="96"/>
    <n v="60"/>
    <n v="0.38461538461538464"/>
    <n v="196.19"/>
    <n v="0.64224358974358975"/>
  </r>
  <r>
    <n v="204"/>
    <x v="33"/>
    <s v="Cliente_331"/>
    <n v="5"/>
    <x v="168"/>
    <d v="1899-12-30T02:08:00"/>
    <d v="1899-12-30T02:08:00"/>
    <d v="2023-04-02T02:25:00"/>
    <x v="1"/>
    <x v="0"/>
    <x v="1"/>
    <n v="49.56"/>
    <x v="1"/>
    <x v="7"/>
    <d v="1899-12-30T00:21:00"/>
    <d v="1899-12-30T01:47:00"/>
    <x v="0"/>
    <s v="Plato_7"/>
    <x v="51"/>
    <n v="28"/>
    <n v="20"/>
    <n v="0.41666666666666669"/>
    <n v="97.56"/>
    <n v="1.4491666666666667"/>
  </r>
  <r>
    <n v="205"/>
    <x v="9"/>
    <s v="Cliente_83"/>
    <n v="1"/>
    <x v="169"/>
    <d v="1899-12-30T03:59:00"/>
    <d v="1899-12-30T03:59:00"/>
    <d v="2023-04-02T06:14:00"/>
    <x v="2"/>
    <x v="0"/>
    <x v="0"/>
    <n v="26.49"/>
    <x v="1"/>
    <x v="9"/>
    <d v="1899-12-30T01:26:00"/>
    <d v="1899-12-30T02:33:00"/>
    <x v="0"/>
    <s v="Plato_15, Plato_9"/>
    <x v="25"/>
    <n v="36"/>
    <n v="25"/>
    <n v="0.4098360655737705"/>
    <n v="87.49"/>
    <n v="0.84409836065573762"/>
  </r>
  <r>
    <n v="206"/>
    <x v="31"/>
    <s v="Cliente_339"/>
    <n v="6"/>
    <x v="170"/>
    <d v="1899-12-30T02:42:00"/>
    <d v="1899-12-30T02:57:00"/>
    <d v="2023-04-02T06:09:00"/>
    <x v="4"/>
    <x v="0"/>
    <x v="2"/>
    <n v="36.96"/>
    <x v="2"/>
    <x v="6"/>
    <d v="1899-12-30T00:58:00"/>
    <d v="1899-12-30T01:44:00"/>
    <x v="0"/>
    <s v="Plato_2"/>
    <x v="32"/>
    <n v="18"/>
    <n v="12"/>
    <n v="0.4"/>
    <n v="66.960000000000008"/>
    <n v="1.6320000000000001"/>
  </r>
  <r>
    <n v="207"/>
    <x v="2"/>
    <s v="Cliente_323"/>
    <n v="3"/>
    <x v="145"/>
    <d v="1899-12-30T01:13:00"/>
    <d v="1899-12-30T01:13:00"/>
    <d v="2023-04-02T04:02:00"/>
    <x v="3"/>
    <x v="2"/>
    <x v="2"/>
    <n v="46.54"/>
    <x v="0"/>
    <x v="2"/>
    <d v="1899-12-30T01:51:00"/>
    <d v="1899-12-30T00:00:00"/>
    <x v="1"/>
    <s v="Plato_10, Plato_8, Plato_17"/>
    <x v="145"/>
    <n v="108"/>
    <n v="72"/>
    <n v="0.4"/>
    <n v="226.54"/>
    <n v="0.65855555555555556"/>
  </r>
  <r>
    <n v="208"/>
    <x v="11"/>
    <s v="Cliente_678"/>
    <n v="4"/>
    <x v="171"/>
    <d v="1899-12-30T03:03:00"/>
    <d v="1899-12-30T03:18:00"/>
    <d v="2023-04-02T06:36:00"/>
    <x v="1"/>
    <x v="0"/>
    <x v="0"/>
    <n v="36.700000000000003"/>
    <x v="2"/>
    <x v="4"/>
    <d v="1899-12-30T01:40:00"/>
    <d v="1899-12-30T01:23:00"/>
    <x v="0"/>
    <s v="Plato_15, Plato_19, Plato_3"/>
    <x v="145"/>
    <n v="109"/>
    <n v="71"/>
    <n v="0.39444444444444443"/>
    <n v="216.7"/>
    <n v="0.59833333333333338"/>
  </r>
  <r>
    <n v="209"/>
    <x v="13"/>
    <s v="Cliente_74"/>
    <n v="6"/>
    <x v="107"/>
    <d v="1899-12-30T02:35:00"/>
    <d v="1899-12-30T02:35:00"/>
    <d v="2023-04-02T04:06:00"/>
    <x v="1"/>
    <x v="2"/>
    <x v="1"/>
    <n v="34.49"/>
    <x v="0"/>
    <x v="6"/>
    <d v="1899-12-30T02:51:00"/>
    <d v="1899-12-30T00:00:00"/>
    <x v="1"/>
    <s v="Plato_14, Plato_18, Plato_1, Plato_10"/>
    <x v="31"/>
    <n v="127"/>
    <n v="87"/>
    <n v="0.40654205607476634"/>
    <n v="248.49"/>
    <n v="0.56771028037383187"/>
  </r>
  <r>
    <n v="210"/>
    <x v="0"/>
    <s v="Cliente_146"/>
    <n v="4"/>
    <x v="172"/>
    <d v="1899-12-30T01:46:00"/>
    <d v="1899-12-30T01:46:00"/>
    <d v="2023-04-02T04:29:00"/>
    <x v="2"/>
    <x v="1"/>
    <x v="2"/>
    <n v="14.67"/>
    <x v="1"/>
    <x v="5"/>
    <d v="1899-12-30T02:38:00"/>
    <d v="1899-12-30T00:00:00"/>
    <x v="1"/>
    <s v="Plato_13, Plato_2, Plato_7, Plato_20"/>
    <x v="146"/>
    <n v="120"/>
    <n v="75"/>
    <n v="0.38461538461538464"/>
    <n v="209.67"/>
    <n v="0.45984615384615385"/>
  </r>
  <r>
    <n v="211"/>
    <x v="16"/>
    <s v="Cliente_212"/>
    <n v="2"/>
    <x v="157"/>
    <d v="1899-12-30T01:46:00"/>
    <d v="1899-12-30T01:46:00"/>
    <d v="2023-04-02T05:26:00"/>
    <x v="1"/>
    <x v="0"/>
    <x v="0"/>
    <n v="11.13"/>
    <x v="0"/>
    <x v="10"/>
    <d v="1899-12-30T02:15:00"/>
    <d v="1899-12-30T00:00:00"/>
    <x v="1"/>
    <s v="Plato_13, Plato_4, Plato_1, Plato_3"/>
    <x v="8"/>
    <n v="101"/>
    <n v="68"/>
    <n v="0.40236686390532544"/>
    <n v="180.13"/>
    <n v="0.46822485207100589"/>
  </r>
  <r>
    <n v="212"/>
    <x v="9"/>
    <s v="Cliente_36"/>
    <n v="6"/>
    <x v="165"/>
    <d v="1899-12-30T01:05:00"/>
    <d v="1899-12-30T01:20:00"/>
    <d v="2023-04-02T03:40:00"/>
    <x v="4"/>
    <x v="0"/>
    <x v="0"/>
    <n v="18.850000000000001"/>
    <x v="2"/>
    <x v="4"/>
    <d v="1899-12-30T02:44:00"/>
    <d v="1899-12-30T00:00:00"/>
    <x v="1"/>
    <s v="Plato_2, Plato_10, Plato_13, Plato_16"/>
    <x v="147"/>
    <n v="144"/>
    <n v="101"/>
    <n v="0.41224489795918368"/>
    <n v="263.85000000000002"/>
    <n v="0.48918367346938774"/>
  </r>
  <r>
    <n v="213"/>
    <x v="22"/>
    <s v="Cliente_3"/>
    <n v="6"/>
    <x v="173"/>
    <d v="1899-12-30T03:12:00"/>
    <d v="1899-12-30T03:12:00"/>
    <d v="2023-04-02T04:58:00"/>
    <x v="3"/>
    <x v="0"/>
    <x v="2"/>
    <n v="28.1"/>
    <x v="1"/>
    <x v="4"/>
    <d v="1899-12-30T01:40:00"/>
    <d v="1899-12-30T01:32:00"/>
    <x v="0"/>
    <s v="Plato_6, Plato_2"/>
    <x v="12"/>
    <n v="52"/>
    <n v="35"/>
    <n v="0.40229885057471265"/>
    <n v="115.1"/>
    <n v="0.72528735632183905"/>
  </r>
  <r>
    <n v="214"/>
    <x v="21"/>
    <s v="Cliente_176"/>
    <n v="4"/>
    <x v="126"/>
    <d v="1899-12-30T01:51:00"/>
    <d v="1899-12-30T02:06:00"/>
    <d v="2023-04-02T05:09:00"/>
    <x v="1"/>
    <x v="0"/>
    <x v="0"/>
    <n v="33.39"/>
    <x v="2"/>
    <x v="10"/>
    <d v="1899-12-30T00:38:00"/>
    <d v="1899-12-30T01:13:00"/>
    <x v="0"/>
    <s v="Plato_18, Plato_20, Plato_3"/>
    <x v="148"/>
    <n v="139"/>
    <n v="89"/>
    <n v="0.39035087719298245"/>
    <n v="261.39"/>
    <n v="0.53679824561403511"/>
  </r>
  <r>
    <n v="215"/>
    <x v="1"/>
    <s v="Cliente_551"/>
    <n v="4"/>
    <x v="127"/>
    <d v="1899-12-30T02:33:00"/>
    <d v="1899-12-30T02:48:00"/>
    <d v="2023-04-02T06:25:00"/>
    <x v="0"/>
    <x v="0"/>
    <x v="0"/>
    <n v="35.64"/>
    <x v="2"/>
    <x v="7"/>
    <d v="1899-12-30T00:46:00"/>
    <d v="1899-12-30T01:47:00"/>
    <x v="0"/>
    <s v="Plato_18, Plato_2"/>
    <x v="43"/>
    <n v="94"/>
    <n v="64"/>
    <n v="0.4050632911392405"/>
    <n v="193.64"/>
    <n v="0.63063291139240507"/>
  </r>
  <r>
    <n v="216"/>
    <x v="6"/>
    <s v="Cliente_240"/>
    <n v="6"/>
    <x v="173"/>
    <d v="1899-12-30T03:50:00"/>
    <d v="1899-12-30T03:50:00"/>
    <d v="2023-04-02T05:36:00"/>
    <x v="2"/>
    <x v="0"/>
    <x v="2"/>
    <n v="35.69"/>
    <x v="1"/>
    <x v="7"/>
    <d v="1899-12-30T02:00:00"/>
    <d v="1899-12-30T01:50:00"/>
    <x v="0"/>
    <s v="Plato_1, Plato_13, Plato_6"/>
    <x v="149"/>
    <n v="86"/>
    <n v="56"/>
    <n v="0.39436619718309857"/>
    <n v="177.69"/>
    <n v="0.64570422535211269"/>
  </r>
  <r>
    <n v="217"/>
    <x v="28"/>
    <s v="Cliente_124"/>
    <n v="2"/>
    <x v="112"/>
    <d v="1899-12-30T03:51:00"/>
    <d v="1899-12-30T04:06:00"/>
    <d v="2023-04-02T04:45:00"/>
    <x v="0"/>
    <x v="2"/>
    <x v="2"/>
    <n v="31.17"/>
    <x v="2"/>
    <x v="1"/>
    <d v="1899-12-30T00:13:00"/>
    <d v="1899-12-30T03:38:00"/>
    <x v="0"/>
    <s v="Plato_15"/>
    <x v="143"/>
    <n v="57"/>
    <n v="39"/>
    <n v="0.40625"/>
    <n v="127.17"/>
    <n v="0.73093750000000002"/>
  </r>
  <r>
    <n v="218"/>
    <x v="22"/>
    <s v="Cliente_759"/>
    <n v="3"/>
    <x v="174"/>
    <d v="1899-12-30T03:14:00"/>
    <d v="1899-12-30T03:29:00"/>
    <d v="2023-04-02T03:41:00"/>
    <x v="3"/>
    <x v="0"/>
    <x v="2"/>
    <n v="23.34"/>
    <x v="2"/>
    <x v="10"/>
    <d v="1899-12-30T00:46:00"/>
    <d v="1899-12-30T02:28:00"/>
    <x v="0"/>
    <s v="Plato_12, Plato_6, Plato_14"/>
    <x v="101"/>
    <n v="109"/>
    <n v="75"/>
    <n v="0.40760869565217389"/>
    <n v="207.34"/>
    <n v="0.5344565217391305"/>
  </r>
  <r>
    <n v="219"/>
    <x v="16"/>
    <s v="Cliente_959"/>
    <n v="5"/>
    <x v="175"/>
    <d v="1899-12-30T02:16:00"/>
    <d v="1899-12-30T02:16:00"/>
    <d v="2023-04-02T04:49:00"/>
    <x v="0"/>
    <x v="0"/>
    <x v="2"/>
    <n v="46.96"/>
    <x v="1"/>
    <x v="5"/>
    <d v="1899-12-30T00:23:00"/>
    <d v="1899-12-30T01:53:00"/>
    <x v="0"/>
    <s v="Plato_14, Plato_17"/>
    <x v="83"/>
    <n v="85"/>
    <n v="54"/>
    <n v="0.38848920863309355"/>
    <n v="185.96"/>
    <n v="0.72633093525179859"/>
  </r>
  <r>
    <n v="220"/>
    <x v="24"/>
    <s v="Cliente_151"/>
    <n v="6"/>
    <x v="176"/>
    <d v="1899-12-30T03:56:00"/>
    <d v="1899-12-30T03:56:00"/>
    <d v="2023-04-02T04:57:00"/>
    <x v="3"/>
    <x v="0"/>
    <x v="2"/>
    <n v="48.5"/>
    <x v="0"/>
    <x v="8"/>
    <d v="1899-12-30T00:13:00"/>
    <d v="1899-12-30T03:43:00"/>
    <x v="0"/>
    <s v="Plato_7"/>
    <x v="99"/>
    <n v="14"/>
    <n v="10"/>
    <n v="0.41666666666666669"/>
    <n v="72.5"/>
    <n v="2.4375"/>
  </r>
  <r>
    <n v="221"/>
    <x v="11"/>
    <s v="Cliente_744"/>
    <n v="1"/>
    <x v="177"/>
    <d v="1899-12-30T01:14:00"/>
    <d v="1899-12-30T01:14:00"/>
    <d v="2023-04-02T03:05:00"/>
    <x v="0"/>
    <x v="0"/>
    <x v="2"/>
    <n v="17.829999999999998"/>
    <x v="1"/>
    <x v="9"/>
    <d v="1899-12-30T01:48:00"/>
    <d v="1899-12-30T00:00:00"/>
    <x v="1"/>
    <s v="Plato_15, Plato_18, Plato_9"/>
    <x v="150"/>
    <n v="114"/>
    <n v="79"/>
    <n v="0.40932642487046633"/>
    <n v="210.82999999999998"/>
    <n v="0.50170984455958545"/>
  </r>
  <r>
    <n v="222"/>
    <x v="3"/>
    <s v="Cliente_189"/>
    <n v="3"/>
    <x v="178"/>
    <d v="1899-12-30T03:04:00"/>
    <d v="1899-12-30T03:04:00"/>
    <d v="2023-04-02T06:42:00"/>
    <x v="3"/>
    <x v="2"/>
    <x v="0"/>
    <n v="32.58"/>
    <x v="1"/>
    <x v="8"/>
    <d v="1899-12-30T01:25:00"/>
    <d v="1899-12-30T01:39:00"/>
    <x v="0"/>
    <s v="Plato_14, Plato_16"/>
    <x v="151"/>
    <n v="58"/>
    <n v="39"/>
    <n v="0.40206185567010311"/>
    <n v="129.57999999999998"/>
    <n v="0.73793814432989691"/>
  </r>
  <r>
    <n v="223"/>
    <x v="29"/>
    <s v="Cliente_576"/>
    <n v="2"/>
    <x v="179"/>
    <d v="1899-12-30T01:34:00"/>
    <d v="1899-12-30T01:34:00"/>
    <d v="2023-04-02T02:50:00"/>
    <x v="3"/>
    <x v="2"/>
    <x v="2"/>
    <n v="49.62"/>
    <x v="0"/>
    <x v="10"/>
    <d v="1899-12-30T00:53:00"/>
    <d v="1899-12-30T00:41:00"/>
    <x v="0"/>
    <s v="Plato_15"/>
    <x v="152"/>
    <n v="19"/>
    <n v="13"/>
    <n v="0.40625"/>
    <n v="81.62"/>
    <n v="1.9568749999999999"/>
  </r>
  <r>
    <n v="224"/>
    <x v="5"/>
    <s v="Cliente_474"/>
    <n v="6"/>
    <x v="180"/>
    <d v="1899-12-30T03:40:00"/>
    <d v="1899-12-30T03:55:00"/>
    <d v="2023-04-02T05:47:00"/>
    <x v="0"/>
    <x v="0"/>
    <x v="2"/>
    <n v="17.61"/>
    <x v="2"/>
    <x v="6"/>
    <d v="1899-12-30T00:20:00"/>
    <d v="1899-12-30T03:20:00"/>
    <x v="0"/>
    <s v="Plato_10"/>
    <x v="97"/>
    <n v="30"/>
    <n v="22"/>
    <n v="0.42307692307692307"/>
    <n v="69.61"/>
    <n v="0.76173076923076921"/>
  </r>
  <r>
    <n v="225"/>
    <x v="27"/>
    <s v="Cliente_990"/>
    <n v="4"/>
    <x v="150"/>
    <d v="1899-12-30T01:10:00"/>
    <d v="1899-12-30T01:10:00"/>
    <d v="2023-04-02T01:24:00"/>
    <x v="0"/>
    <x v="1"/>
    <x v="2"/>
    <n v="35.020000000000003"/>
    <x v="0"/>
    <x v="4"/>
    <d v="1899-12-30T01:34:00"/>
    <d v="1899-12-30T00:00:00"/>
    <x v="1"/>
    <s v="Plato_11, Plato_14"/>
    <x v="153"/>
    <n v="102"/>
    <n v="66"/>
    <n v="0.39285714285714285"/>
    <n v="203.02"/>
    <n v="0.60130952380952385"/>
  </r>
  <r>
    <n v="226"/>
    <x v="25"/>
    <s v="Cliente_67"/>
    <n v="6"/>
    <x v="166"/>
    <d v="1899-12-30T03:11:00"/>
    <d v="1899-12-30T03:11:00"/>
    <d v="2023-04-02T04:09:00"/>
    <x v="1"/>
    <x v="2"/>
    <x v="2"/>
    <n v="39.479999999999997"/>
    <x v="0"/>
    <x v="5"/>
    <d v="1899-12-30T02:26:00"/>
    <d v="1899-12-30T00:45:00"/>
    <x v="0"/>
    <s v="Plato_3, Plato_13, Plato_6, Plato_9"/>
    <x v="84"/>
    <n v="102"/>
    <n v="69"/>
    <n v="0.40350877192982454"/>
    <n v="210.48"/>
    <n v="0.63438596491228061"/>
  </r>
  <r>
    <n v="227"/>
    <x v="6"/>
    <s v="Cliente_378"/>
    <n v="6"/>
    <x v="181"/>
    <d v="1899-12-30T03:03:00"/>
    <d v="1899-12-30T03:03:00"/>
    <d v="2023-04-02T04:52:00"/>
    <x v="3"/>
    <x v="0"/>
    <x v="2"/>
    <n v="41.05"/>
    <x v="1"/>
    <x v="9"/>
    <d v="1899-12-30T01:59:00"/>
    <d v="1899-12-30T01:04:00"/>
    <x v="0"/>
    <s v="Plato_7, Plato_17, Plato_16, Plato_11"/>
    <x v="29"/>
    <n v="127"/>
    <n v="84"/>
    <n v="0.3981042654028436"/>
    <n v="252.05"/>
    <n v="0.592654028436019"/>
  </r>
  <r>
    <n v="228"/>
    <x v="33"/>
    <s v="Cliente_445"/>
    <n v="4"/>
    <x v="125"/>
    <d v="1899-12-30T02:22:00"/>
    <d v="1899-12-30T02:37:00"/>
    <d v="2023-04-02T04:02:00"/>
    <x v="0"/>
    <x v="0"/>
    <x v="2"/>
    <n v="10.66"/>
    <x v="2"/>
    <x v="8"/>
    <d v="1899-12-30T00:35:00"/>
    <d v="1899-12-30T01:47:00"/>
    <x v="0"/>
    <s v="Plato_14"/>
    <x v="154"/>
    <n v="42"/>
    <n v="27"/>
    <n v="0.39130434782608697"/>
    <n v="79.66"/>
    <n v="0.54579710144927529"/>
  </r>
  <r>
    <n v="229"/>
    <x v="9"/>
    <s v="Cliente_984"/>
    <n v="3"/>
    <x v="139"/>
    <d v="1899-12-30T01:56:00"/>
    <d v="1899-12-30T01:56:00"/>
    <d v="2023-04-02T04:30:00"/>
    <x v="2"/>
    <x v="2"/>
    <x v="2"/>
    <n v="28.58"/>
    <x v="0"/>
    <x v="6"/>
    <d v="1899-12-30T01:57:00"/>
    <d v="1899-12-30T00:00:00"/>
    <x v="1"/>
    <s v="Plato_1, Plato_8, Plato_19, Plato_16"/>
    <x v="89"/>
    <n v="74"/>
    <n v="50"/>
    <n v="0.40322580645161288"/>
    <n v="152.57999999999998"/>
    <n v="0.6337096774193548"/>
  </r>
  <r>
    <n v="230"/>
    <x v="17"/>
    <s v="Cliente_167"/>
    <n v="5"/>
    <x v="169"/>
    <d v="1899-12-30T02:33:00"/>
    <d v="1899-12-30T02:33:00"/>
    <d v="2023-04-02T04:48:00"/>
    <x v="2"/>
    <x v="0"/>
    <x v="2"/>
    <n v="15.84"/>
    <x v="1"/>
    <x v="5"/>
    <d v="1899-12-30T01:31:00"/>
    <d v="1899-12-30T01:02:00"/>
    <x v="0"/>
    <s v="Plato_15, Plato_16, Plato_17"/>
    <x v="31"/>
    <n v="127"/>
    <n v="87"/>
    <n v="0.40654205607476634"/>
    <n v="229.84"/>
    <n v="0.48056074766355139"/>
  </r>
  <r>
    <n v="231"/>
    <x v="4"/>
    <s v="Cliente_877"/>
    <n v="2"/>
    <x v="182"/>
    <d v="1899-12-30T01:58:00"/>
    <d v="1899-12-30T02:13:00"/>
    <d v="2023-04-02T03:10:00"/>
    <x v="2"/>
    <x v="0"/>
    <x v="2"/>
    <n v="49.1"/>
    <x v="2"/>
    <x v="4"/>
    <d v="1899-12-30T02:30:00"/>
    <d v="1899-12-30T00:00:00"/>
    <x v="1"/>
    <s v="Plato_13, Plato_18, Plato_17, Plato_11"/>
    <x v="72"/>
    <n v="125"/>
    <n v="83"/>
    <n v="0.39903846153846156"/>
    <n v="257.10000000000002"/>
    <n v="0.63509615384615381"/>
  </r>
  <r>
    <n v="232"/>
    <x v="21"/>
    <s v="Cliente_494"/>
    <n v="2"/>
    <x v="183"/>
    <d v="1899-12-30T01:21:00"/>
    <d v="1899-12-30T01:21:00"/>
    <d v="2023-04-02T03:25:00"/>
    <x v="1"/>
    <x v="0"/>
    <x v="2"/>
    <n v="15.43"/>
    <x v="0"/>
    <x v="10"/>
    <d v="1899-12-30T02:19:00"/>
    <d v="1899-12-30T00:00:00"/>
    <x v="1"/>
    <s v="Plato_7, Plato_6, Plato_2, Plato_10"/>
    <x v="155"/>
    <n v="112"/>
    <n v="78"/>
    <n v="0.41052631578947368"/>
    <n v="205.43"/>
    <n v="0.49173684210526319"/>
  </r>
  <r>
    <n v="233"/>
    <x v="32"/>
    <s v="Cliente_881"/>
    <n v="1"/>
    <x v="184"/>
    <d v="1899-12-30T01:47:00"/>
    <d v="1899-12-30T01:47:00"/>
    <d v="2023-04-02T02:39:00"/>
    <x v="2"/>
    <x v="1"/>
    <x v="0"/>
    <n v="45.64"/>
    <x v="1"/>
    <x v="10"/>
    <d v="1899-12-30T00:31:00"/>
    <d v="1899-12-30T01:16:00"/>
    <x v="0"/>
    <s v="Plato_12"/>
    <x v="134"/>
    <n v="22"/>
    <n v="16"/>
    <n v="0.42105263157894735"/>
    <n v="83.64"/>
    <n v="1.6221052631578947"/>
  </r>
  <r>
    <n v="234"/>
    <x v="6"/>
    <s v="Cliente_264"/>
    <n v="6"/>
    <x v="153"/>
    <d v="1899-12-30T02:42:00"/>
    <d v="1899-12-30T02:42:00"/>
    <d v="2023-04-02T05:28:00"/>
    <x v="0"/>
    <x v="1"/>
    <x v="2"/>
    <n v="10.220000000000001"/>
    <x v="1"/>
    <x v="2"/>
    <d v="1899-12-30T01:39:00"/>
    <d v="1899-12-30T01:03:00"/>
    <x v="0"/>
    <s v="Plato_2, Plato_7, Plato_17"/>
    <x v="46"/>
    <n v="135"/>
    <n v="90"/>
    <n v="0.4"/>
    <n v="235.22"/>
    <n v="0.44542222222222222"/>
  </r>
  <r>
    <n v="235"/>
    <x v="35"/>
    <s v="Cliente_230"/>
    <n v="5"/>
    <x v="185"/>
    <d v="1899-12-30T02:26:00"/>
    <d v="1899-12-30T02:26:00"/>
    <d v="2023-04-02T02:48:00"/>
    <x v="0"/>
    <x v="2"/>
    <x v="2"/>
    <n v="26.37"/>
    <x v="0"/>
    <x v="0"/>
    <d v="1899-12-30T00:25:00"/>
    <d v="1899-12-30T02:01:00"/>
    <x v="0"/>
    <s v="Plato_11"/>
    <x v="156"/>
    <n v="20"/>
    <n v="13"/>
    <n v="0.39393939393939392"/>
    <n v="59.370000000000005"/>
    <n v="1.1930303030303031"/>
  </r>
  <r>
    <n v="236"/>
    <x v="15"/>
    <s v="Cliente_142"/>
    <n v="2"/>
    <x v="184"/>
    <d v="1899-12-30T01:34:00"/>
    <d v="1899-12-30T01:34:00"/>
    <d v="2023-04-02T02:26:00"/>
    <x v="0"/>
    <x v="0"/>
    <x v="2"/>
    <n v="39.81"/>
    <x v="1"/>
    <x v="10"/>
    <d v="1899-12-30T01:41:00"/>
    <d v="1899-12-30T00:00:00"/>
    <x v="1"/>
    <s v="Plato_11, Plato_5, Plato_8, Plato_15"/>
    <x v="50"/>
    <n v="153"/>
    <n v="102"/>
    <n v="0.4"/>
    <n v="294.81"/>
    <n v="0.55611764705882349"/>
  </r>
  <r>
    <n v="237"/>
    <x v="20"/>
    <s v="Cliente_55"/>
    <n v="6"/>
    <x v="105"/>
    <d v="1899-12-30T03:15:00"/>
    <d v="1899-12-30T03:30:00"/>
    <d v="2023-04-02T06:00:00"/>
    <x v="2"/>
    <x v="0"/>
    <x v="2"/>
    <n v="13.15"/>
    <x v="2"/>
    <x v="4"/>
    <d v="1899-12-30T00:37:00"/>
    <d v="1899-12-30T02:38:00"/>
    <x v="0"/>
    <s v="Plato_14, Plato_2"/>
    <x v="104"/>
    <n v="64"/>
    <n v="42"/>
    <n v="0.39622641509433965"/>
    <n v="119.15"/>
    <n v="0.5202830188679245"/>
  </r>
  <r>
    <n v="238"/>
    <x v="35"/>
    <s v="Cliente_599"/>
    <n v="6"/>
    <x v="186"/>
    <d v="1899-12-30T02:39:00"/>
    <d v="1899-12-30T02:39:00"/>
    <d v="2023-04-02T04:56:00"/>
    <x v="2"/>
    <x v="1"/>
    <x v="2"/>
    <n v="33.020000000000003"/>
    <x v="1"/>
    <x v="2"/>
    <d v="1899-12-30T00:45:00"/>
    <d v="1899-12-30T01:54:00"/>
    <x v="0"/>
    <s v="Plato_19"/>
    <x v="102"/>
    <n v="44"/>
    <n v="28"/>
    <n v="0.3888888888888889"/>
    <n v="105.02000000000001"/>
    <n v="0.84750000000000003"/>
  </r>
  <r>
    <n v="239"/>
    <x v="15"/>
    <s v="Cliente_856"/>
    <n v="6"/>
    <x v="153"/>
    <d v="1899-12-30T03:21:00"/>
    <d v="1899-12-30T03:21:00"/>
    <d v="2023-04-02T06:07:00"/>
    <x v="4"/>
    <x v="0"/>
    <x v="1"/>
    <n v="11.76"/>
    <x v="0"/>
    <x v="2"/>
    <d v="1899-12-30T01:13:00"/>
    <d v="1899-12-30T02:08:00"/>
    <x v="0"/>
    <s v="Plato_10, Plato_7"/>
    <x v="157"/>
    <n v="43"/>
    <n v="31"/>
    <n v="0.41891891891891891"/>
    <n v="85.76"/>
    <n v="0.57783783783783782"/>
  </r>
  <r>
    <n v="240"/>
    <x v="13"/>
    <s v="Cliente_722"/>
    <n v="1"/>
    <x v="187"/>
    <d v="1899-12-30T02:54:00"/>
    <d v="1899-12-30T02:54:00"/>
    <d v="2023-04-02T03:10:00"/>
    <x v="0"/>
    <x v="0"/>
    <x v="0"/>
    <n v="33.81"/>
    <x v="1"/>
    <x v="4"/>
    <d v="1899-12-30T02:09:00"/>
    <d v="1899-12-30T00:45:00"/>
    <x v="0"/>
    <s v="Plato_17, Plato_14, Plato_4, Plato_15"/>
    <x v="158"/>
    <n v="176"/>
    <n v="118"/>
    <n v="0.40136054421768708"/>
    <n v="327.81"/>
    <n v="0.51636054421768707"/>
  </r>
  <r>
    <n v="241"/>
    <x v="18"/>
    <s v="Cliente_935"/>
    <n v="4"/>
    <x v="188"/>
    <d v="1899-12-30T01:00:00"/>
    <d v="1899-12-30T01:15:00"/>
    <d v="2023-04-02T01:04:00"/>
    <x v="3"/>
    <x v="0"/>
    <x v="2"/>
    <n v="38.97"/>
    <x v="2"/>
    <x v="2"/>
    <d v="1899-12-30T00:11:00"/>
    <d v="1899-12-30T00:49:00"/>
    <x v="0"/>
    <s v="Plato_4"/>
    <x v="159"/>
    <n v="10"/>
    <n v="8"/>
    <n v="0.44444444444444442"/>
    <n v="56.97"/>
    <n v="2.6094444444444442"/>
  </r>
  <r>
    <n v="242"/>
    <x v="15"/>
    <s v="Cliente_961"/>
    <n v="2"/>
    <x v="189"/>
    <d v="1899-12-30T01:27:00"/>
    <d v="1899-12-30T01:27:00"/>
    <d v="2023-04-02T05:09:00"/>
    <x v="2"/>
    <x v="0"/>
    <x v="2"/>
    <n v="31.29"/>
    <x v="0"/>
    <x v="5"/>
    <d v="1899-12-30T01:39:00"/>
    <d v="1899-12-30T00:00:00"/>
    <x v="1"/>
    <s v="Plato_10, Plato_1, Plato_11"/>
    <x v="95"/>
    <n v="80"/>
    <n v="54"/>
    <n v="0.40298507462686567"/>
    <n v="165.29"/>
    <n v="0.6364925373134328"/>
  </r>
  <r>
    <n v="243"/>
    <x v="31"/>
    <s v="Cliente_924"/>
    <n v="4"/>
    <x v="106"/>
    <d v="1899-12-30T03:29:00"/>
    <d v="1899-12-30T03:29:00"/>
    <d v="2023-04-02T04:11:00"/>
    <x v="2"/>
    <x v="0"/>
    <x v="2"/>
    <n v="21.45"/>
    <x v="1"/>
    <x v="0"/>
    <d v="1899-12-30T00:22:00"/>
    <d v="1899-12-30T03:07:00"/>
    <x v="0"/>
    <s v="Plato_20"/>
    <x v="109"/>
    <n v="75"/>
    <n v="45"/>
    <n v="0.375"/>
    <n v="141.44999999999999"/>
    <n v="0.55375000000000008"/>
  </r>
  <r>
    <n v="244"/>
    <x v="6"/>
    <s v="Cliente_390"/>
    <n v="6"/>
    <x v="190"/>
    <d v="1899-12-30T02:17:00"/>
    <d v="1899-12-30T02:17:00"/>
    <d v="2023-04-02T06:01:00"/>
    <x v="0"/>
    <x v="0"/>
    <x v="1"/>
    <n v="17.649999999999999"/>
    <x v="0"/>
    <x v="4"/>
    <d v="1899-12-30T01:29:00"/>
    <d v="1899-12-30T00:48:00"/>
    <x v="0"/>
    <s v="Plato_20, Plato_12"/>
    <x v="43"/>
    <n v="97"/>
    <n v="61"/>
    <n v="0.38607594936708861"/>
    <n v="175.65"/>
    <n v="0.49778481012658232"/>
  </r>
  <r>
    <n v="245"/>
    <x v="7"/>
    <s v="Cliente_579"/>
    <n v="1"/>
    <x v="191"/>
    <d v="1899-12-30T03:26:00"/>
    <d v="1899-12-30T03:26:00"/>
    <d v="2023-04-02T06:57:00"/>
    <x v="1"/>
    <x v="0"/>
    <x v="2"/>
    <n v="14.82"/>
    <x v="0"/>
    <x v="6"/>
    <d v="1899-12-30T01:56:00"/>
    <d v="1899-12-30T01:30:00"/>
    <x v="0"/>
    <s v="Plato_4, Plato_17, Plato_20, Plato_19"/>
    <x v="160"/>
    <n v="165"/>
    <n v="108"/>
    <n v="0.39560439560439559"/>
    <n v="287.82"/>
    <n v="0.44989010989010986"/>
  </r>
  <r>
    <n v="246"/>
    <x v="21"/>
    <s v="Cliente_961"/>
    <n v="6"/>
    <x v="115"/>
    <d v="1899-12-30T02:19:00"/>
    <d v="1899-12-30T02:19:00"/>
    <d v="2023-04-02T04:09:00"/>
    <x v="2"/>
    <x v="0"/>
    <x v="2"/>
    <n v="42.75"/>
    <x v="1"/>
    <x v="6"/>
    <d v="1899-12-30T02:26:00"/>
    <d v="1899-12-30T00:00:00"/>
    <x v="1"/>
    <s v="Plato_6, Plato_7, Plato_8, Plato_17"/>
    <x v="161"/>
    <n v="196"/>
    <n v="131"/>
    <n v="0.40061162079510704"/>
    <n v="369.75"/>
    <n v="0.53134556574923553"/>
  </r>
  <r>
    <n v="247"/>
    <x v="39"/>
    <s v="Cliente_788"/>
    <n v="6"/>
    <x v="139"/>
    <d v="1899-12-30T02:47:00"/>
    <d v="1899-12-30T03:02:00"/>
    <d v="2023-04-02T05:21:00"/>
    <x v="2"/>
    <x v="0"/>
    <x v="2"/>
    <n v="49.07"/>
    <x v="2"/>
    <x v="8"/>
    <d v="1899-12-30T00:59:00"/>
    <d v="1899-12-30T01:48:00"/>
    <x v="0"/>
    <s v="Plato_11"/>
    <x v="162"/>
    <n v="40"/>
    <n v="26"/>
    <n v="0.39393939393939392"/>
    <n v="115.07"/>
    <n v="1.1374242424242422"/>
  </r>
  <r>
    <n v="248"/>
    <x v="15"/>
    <s v="Cliente_567"/>
    <n v="6"/>
    <x v="109"/>
    <d v="1899-12-30T01:52:00"/>
    <d v="1899-12-30T02:07:00"/>
    <d v="2023-04-02T02:18:00"/>
    <x v="2"/>
    <x v="0"/>
    <x v="0"/>
    <n v="18.690000000000001"/>
    <x v="2"/>
    <x v="9"/>
    <d v="1899-12-30T02:00:00"/>
    <d v="1899-12-30T00:00:00"/>
    <x v="1"/>
    <s v="Plato_18, Plato_9, Plato_6, Plato_1"/>
    <x v="46"/>
    <n v="133"/>
    <n v="92"/>
    <n v="0.40888888888888891"/>
    <n v="243.69"/>
    <n v="0.49195555555555553"/>
  </r>
  <r>
    <n v="249"/>
    <x v="4"/>
    <s v="Cliente_927"/>
    <n v="6"/>
    <x v="166"/>
    <d v="1899-12-30T02:57:00"/>
    <d v="1899-12-30T03:12:00"/>
    <d v="2023-04-02T03:55:00"/>
    <x v="2"/>
    <x v="2"/>
    <x v="2"/>
    <n v="47.71"/>
    <x v="2"/>
    <x v="0"/>
    <d v="1899-12-30T01:49:00"/>
    <d v="1899-12-30T01:08:00"/>
    <x v="0"/>
    <s v="Plato_5, Plato_4"/>
    <x v="18"/>
    <n v="46"/>
    <n v="34"/>
    <n v="0.42499999999999999"/>
    <n v="127.71000000000001"/>
    <n v="1.0213750000000001"/>
  </r>
  <r>
    <n v="250"/>
    <x v="32"/>
    <s v="Cliente_539"/>
    <n v="2"/>
    <x v="104"/>
    <d v="1899-12-30T03:37:00"/>
    <d v="1899-12-30T03:37:00"/>
    <d v="2023-04-02T06:33:00"/>
    <x v="4"/>
    <x v="0"/>
    <x v="2"/>
    <n v="23.21"/>
    <x v="1"/>
    <x v="0"/>
    <d v="1899-12-30T00:29:00"/>
    <d v="1899-12-30T03:08:00"/>
    <x v="0"/>
    <s v="Plato_3"/>
    <x v="91"/>
    <n v="12"/>
    <n v="8"/>
    <n v="0.4"/>
    <n v="43.21"/>
    <n v="1.5605"/>
  </r>
  <r>
    <n v="251"/>
    <x v="15"/>
    <s v="Cliente_872"/>
    <n v="6"/>
    <x v="192"/>
    <d v="1899-12-30T03:04:00"/>
    <d v="1899-12-30T03:19:00"/>
    <d v="2023-04-02T04:24:00"/>
    <x v="1"/>
    <x v="0"/>
    <x v="2"/>
    <n v="13.69"/>
    <x v="2"/>
    <x v="7"/>
    <d v="1899-12-30T02:02:00"/>
    <d v="1899-12-30T01:02:00"/>
    <x v="0"/>
    <s v="Plato_10, Plato_5, Plato_14, Plato_12"/>
    <x v="42"/>
    <n v="64"/>
    <n v="45"/>
    <n v="0.41284403669724773"/>
    <n v="122.69"/>
    <n v="0.53844036697247699"/>
  </r>
  <r>
    <n v="252"/>
    <x v="20"/>
    <s v="Cliente_425"/>
    <n v="3"/>
    <x v="193"/>
    <d v="1899-12-30T03:45:00"/>
    <d v="1899-12-30T03:45:00"/>
    <d v="2023-04-02T04:24:00"/>
    <x v="4"/>
    <x v="0"/>
    <x v="2"/>
    <n v="43.81"/>
    <x v="1"/>
    <x v="1"/>
    <d v="1899-12-30T01:24:00"/>
    <d v="1899-12-30T02:21:00"/>
    <x v="0"/>
    <s v="Plato_1, Plato_10"/>
    <x v="37"/>
    <n v="60"/>
    <n v="42"/>
    <n v="0.41176470588235292"/>
    <n v="145.81"/>
    <n v="0.8412745098039216"/>
  </r>
  <r>
    <n v="253"/>
    <x v="4"/>
    <s v="Cliente_700"/>
    <n v="2"/>
    <x v="112"/>
    <d v="1899-12-30T02:51:00"/>
    <d v="1899-12-30T03:06:00"/>
    <d v="2023-04-02T03:45:00"/>
    <x v="0"/>
    <x v="2"/>
    <x v="2"/>
    <n v="34.69"/>
    <x v="2"/>
    <x v="10"/>
    <d v="1899-12-30T00:55:00"/>
    <d v="1899-12-30T01:56:00"/>
    <x v="0"/>
    <s v="Plato_1, Plato_13, Plato_9"/>
    <x v="130"/>
    <n v="92"/>
    <n v="62"/>
    <n v="0.40259740259740262"/>
    <n v="188.69"/>
    <n v="0.62785714285714289"/>
  </r>
  <r>
    <n v="254"/>
    <x v="0"/>
    <s v="Cliente_665"/>
    <n v="6"/>
    <x v="194"/>
    <d v="1899-12-30T02:42:00"/>
    <d v="1899-12-30T02:42:00"/>
    <d v="2023-04-02T05:47:00"/>
    <x v="1"/>
    <x v="2"/>
    <x v="2"/>
    <n v="36.43"/>
    <x v="0"/>
    <x v="3"/>
    <d v="1899-12-30T02:21:00"/>
    <d v="1899-12-30T00:21:00"/>
    <x v="0"/>
    <s v="Plato_17, Plato_10, Plato_18, Plato_16"/>
    <x v="163"/>
    <n v="175"/>
    <n v="122"/>
    <n v="0.41077441077441079"/>
    <n v="333.43"/>
    <n v="0.53343434343434348"/>
  </r>
  <r>
    <n v="255"/>
    <x v="32"/>
    <s v="Cliente_978"/>
    <n v="4"/>
    <x v="156"/>
    <d v="1899-12-30T01:36:00"/>
    <d v="1899-12-30T01:36:00"/>
    <d v="2023-04-02T03:59:00"/>
    <x v="2"/>
    <x v="2"/>
    <x v="1"/>
    <n v="13.34"/>
    <x v="0"/>
    <x v="7"/>
    <d v="1899-12-30T00:37:00"/>
    <d v="1899-12-30T00:59:00"/>
    <x v="0"/>
    <s v="Plato_1"/>
    <x v="164"/>
    <n v="15"/>
    <n v="10"/>
    <n v="0.4"/>
    <n v="38.340000000000003"/>
    <n v="0.93359999999999999"/>
  </r>
  <r>
    <n v="256"/>
    <x v="23"/>
    <s v="Cliente_577"/>
    <n v="2"/>
    <x v="195"/>
    <d v="1899-12-30T03:04:00"/>
    <d v="1899-12-30T03:04:00"/>
    <d v="2023-04-02T03:27:00"/>
    <x v="3"/>
    <x v="1"/>
    <x v="1"/>
    <n v="49.88"/>
    <x v="0"/>
    <x v="10"/>
    <d v="1899-12-30T00:16:00"/>
    <d v="1899-12-30T02:48:00"/>
    <x v="0"/>
    <s v="Plato_13"/>
    <x v="33"/>
    <n v="13"/>
    <n v="8"/>
    <n v="0.38095238095238093"/>
    <n v="70.88"/>
    <n v="2.7561904761904765"/>
  </r>
  <r>
    <n v="257"/>
    <x v="18"/>
    <s v="Cliente_429"/>
    <n v="5"/>
    <x v="196"/>
    <d v="1899-12-30T01:09:00"/>
    <d v="1899-12-30T01:09:00"/>
    <d v="2023-04-02T03:17:00"/>
    <x v="2"/>
    <x v="0"/>
    <x v="2"/>
    <n v="26.78"/>
    <x v="0"/>
    <x v="8"/>
    <d v="1899-12-30T00:28:00"/>
    <d v="1899-12-30T00:41:00"/>
    <x v="0"/>
    <s v="Plato_14"/>
    <x v="127"/>
    <n v="28"/>
    <n v="18"/>
    <n v="0.39130434782608697"/>
    <n v="72.78"/>
    <n v="0.97347826086956524"/>
  </r>
  <r>
    <n v="258"/>
    <x v="15"/>
    <s v="Cliente_811"/>
    <n v="1"/>
    <x v="193"/>
    <d v="1899-12-30T03:53:00"/>
    <d v="1899-12-30T03:53:00"/>
    <d v="2023-04-02T04:32:00"/>
    <x v="2"/>
    <x v="1"/>
    <x v="2"/>
    <n v="47.99"/>
    <x v="0"/>
    <x v="6"/>
    <d v="1899-12-30T01:45:00"/>
    <d v="1899-12-30T02:08:00"/>
    <x v="0"/>
    <s v="Plato_1, Plato_3, Plato_15, Plato_20"/>
    <x v="165"/>
    <n v="71"/>
    <n v="46"/>
    <n v="0.39316239316239315"/>
    <n v="164.99"/>
    <n v="0.80333333333333345"/>
  </r>
  <r>
    <n v="259"/>
    <x v="34"/>
    <s v="Cliente_553"/>
    <n v="5"/>
    <x v="170"/>
    <d v="1899-12-30T02:49:00"/>
    <d v="1899-12-30T03:04:00"/>
    <d v="2023-04-02T06:16:00"/>
    <x v="1"/>
    <x v="0"/>
    <x v="2"/>
    <n v="46.72"/>
    <x v="2"/>
    <x v="5"/>
    <d v="1899-12-30T00:11:00"/>
    <d v="1899-12-30T02:38:00"/>
    <x v="0"/>
    <s v="Plato_6"/>
    <x v="64"/>
    <n v="48"/>
    <n v="33"/>
    <n v="0.40740740740740738"/>
    <n v="127.72"/>
    <n v="0.98419753086419748"/>
  </r>
  <r>
    <n v="260"/>
    <x v="12"/>
    <s v="Cliente_228"/>
    <n v="6"/>
    <x v="101"/>
    <d v="1899-12-30T03:15:00"/>
    <d v="1899-12-30T03:30:00"/>
    <d v="2023-04-02T04:38:00"/>
    <x v="3"/>
    <x v="0"/>
    <x v="1"/>
    <n v="47.55"/>
    <x v="2"/>
    <x v="7"/>
    <d v="1899-12-30T00:49:00"/>
    <d v="1899-12-30T02:26:00"/>
    <x v="0"/>
    <s v="Plato_14"/>
    <x v="154"/>
    <n v="42"/>
    <n v="27"/>
    <n v="0.39130434782608697"/>
    <n v="116.55"/>
    <n v="1.0804347826086955"/>
  </r>
  <r>
    <n v="261"/>
    <x v="4"/>
    <s v="Cliente_249"/>
    <n v="1"/>
    <x v="197"/>
    <d v="1899-12-30T01:47:00"/>
    <d v="1899-12-30T02:02:00"/>
    <d v="2023-04-02T02:55:00"/>
    <x v="4"/>
    <x v="0"/>
    <x v="2"/>
    <n v="32.42"/>
    <x v="2"/>
    <x v="9"/>
    <d v="1899-12-30T00:55:00"/>
    <d v="1899-12-30T00:52:00"/>
    <x v="0"/>
    <s v="Plato_15, Plato_9"/>
    <x v="130"/>
    <n v="91"/>
    <n v="63"/>
    <n v="0.40909090909090912"/>
    <n v="186.42000000000002"/>
    <n v="0.61961038961038961"/>
  </r>
  <r>
    <n v="262"/>
    <x v="19"/>
    <s v="Cliente_326"/>
    <n v="4"/>
    <x v="190"/>
    <d v="1899-12-30T03:37:00"/>
    <d v="1899-12-30T03:52:00"/>
    <d v="2023-04-02T07:21:00"/>
    <x v="2"/>
    <x v="0"/>
    <x v="2"/>
    <n v="42.83"/>
    <x v="2"/>
    <x v="5"/>
    <d v="1899-12-30T00:48:00"/>
    <d v="1899-12-30T02:49:00"/>
    <x v="0"/>
    <s v="Plato_5, Plato_17"/>
    <x v="166"/>
    <n v="70"/>
    <n v="45"/>
    <n v="0.39130434782608697"/>
    <n v="157.82999999999998"/>
    <n v="0.76373913043478259"/>
  </r>
  <r>
    <n v="263"/>
    <x v="17"/>
    <s v="Cliente_697"/>
    <n v="1"/>
    <x v="198"/>
    <d v="1899-12-30T02:33:00"/>
    <d v="1899-12-30T02:33:00"/>
    <d v="2023-04-02T05:26:00"/>
    <x v="1"/>
    <x v="1"/>
    <x v="2"/>
    <n v="42.96"/>
    <x v="1"/>
    <x v="7"/>
    <d v="1899-12-30T02:29:00"/>
    <d v="1899-12-30T00:04:00"/>
    <x v="0"/>
    <s v="Plato_15, Plato_8, Plato_2, Plato_7"/>
    <x v="68"/>
    <n v="72"/>
    <n v="49"/>
    <n v="0.4049586776859504"/>
    <n v="163.96"/>
    <n v="0.76000000000000012"/>
  </r>
  <r>
    <n v="264"/>
    <x v="21"/>
    <s v="Cliente_281"/>
    <n v="1"/>
    <x v="199"/>
    <d v="1899-12-30T01:15:00"/>
    <d v="1899-12-30T01:15:00"/>
    <d v="2023-04-02T04:26:00"/>
    <x v="1"/>
    <x v="0"/>
    <x v="2"/>
    <n v="49.21"/>
    <x v="1"/>
    <x v="6"/>
    <d v="1899-12-30T01:57:00"/>
    <d v="1899-12-30T00:00:00"/>
    <x v="1"/>
    <s v="Plato_8, Plato_15, Plato_2, Plato_1"/>
    <x v="108"/>
    <n v="109"/>
    <n v="73"/>
    <n v="0.40109890109890112"/>
    <n v="231.21"/>
    <n v="0.67148351648351656"/>
  </r>
  <r>
    <n v="265"/>
    <x v="1"/>
    <s v="Cliente_686"/>
    <n v="1"/>
    <x v="200"/>
    <d v="1899-12-30T03:21:00"/>
    <d v="1899-12-30T03:21:00"/>
    <d v="2023-04-02T06:15:00"/>
    <x v="2"/>
    <x v="1"/>
    <x v="0"/>
    <n v="21.48"/>
    <x v="1"/>
    <x v="9"/>
    <d v="1899-12-30T02:15:00"/>
    <d v="1899-12-30T01:06:00"/>
    <x v="0"/>
    <s v="Plato_14, Plato_17, Plato_6, Plato_2"/>
    <x v="84"/>
    <n v="103"/>
    <n v="68"/>
    <n v="0.39766081871345027"/>
    <n v="192.48"/>
    <n v="0.52327485380116956"/>
  </r>
  <r>
    <n v="266"/>
    <x v="20"/>
    <s v="Cliente_418"/>
    <n v="4"/>
    <x v="201"/>
    <d v="1899-12-30T01:34:00"/>
    <d v="1899-12-30T01:34:00"/>
    <d v="2023-04-02T02:04:00"/>
    <x v="2"/>
    <x v="0"/>
    <x v="2"/>
    <n v="24.75"/>
    <x v="0"/>
    <x v="3"/>
    <d v="1899-12-30T01:46:00"/>
    <d v="1899-12-30T00:00:00"/>
    <x v="1"/>
    <s v="Plato_7, Plato_1"/>
    <x v="65"/>
    <n v="59"/>
    <n v="40"/>
    <n v="0.40404040404040403"/>
    <n v="123.75"/>
    <n v="0.65404040404040409"/>
  </r>
  <r>
    <n v="267"/>
    <x v="25"/>
    <s v="Cliente_397"/>
    <n v="5"/>
    <x v="202"/>
    <d v="1899-12-30T01:41:00"/>
    <d v="1899-12-30T01:56:00"/>
    <d v="2023-04-03T03:48:00"/>
    <x v="2"/>
    <x v="2"/>
    <x v="2"/>
    <n v="44.66"/>
    <x v="2"/>
    <x v="0"/>
    <d v="1899-12-30T01:36:00"/>
    <d v="1899-12-30T00:05:00"/>
    <x v="0"/>
    <s v="Plato_15, Plato_16, Plato_2"/>
    <x v="61"/>
    <n v="69"/>
    <n v="49"/>
    <n v="0.4152542372881356"/>
    <n v="162.66"/>
    <n v="0.79372881355932201"/>
  </r>
  <r>
    <n v="268"/>
    <x v="9"/>
    <s v="Cliente_477"/>
    <n v="1"/>
    <x v="203"/>
    <d v="1899-12-30T02:58:00"/>
    <d v="1899-12-30T02:58:00"/>
    <d v="2023-04-03T03:44:00"/>
    <x v="0"/>
    <x v="0"/>
    <x v="0"/>
    <n v="23.16"/>
    <x v="1"/>
    <x v="7"/>
    <d v="1899-12-30T01:23:00"/>
    <d v="1899-12-30T01:35:00"/>
    <x v="0"/>
    <s v="Plato_7, Plato_5"/>
    <x v="88"/>
    <n v="40"/>
    <n v="28"/>
    <n v="0.41176470588235292"/>
    <n v="91.16"/>
    <n v="0.75235294117647056"/>
  </r>
  <r>
    <n v="269"/>
    <x v="7"/>
    <s v="Cliente_300"/>
    <n v="2"/>
    <x v="204"/>
    <d v="1899-12-30T01:17:00"/>
    <d v="1899-12-30T01:17:00"/>
    <d v="2023-04-03T04:15:00"/>
    <x v="2"/>
    <x v="0"/>
    <x v="0"/>
    <n v="39.17"/>
    <x v="1"/>
    <x v="5"/>
    <d v="1899-12-30T01:41:00"/>
    <d v="1899-12-30T00:00:00"/>
    <x v="1"/>
    <s v="Plato_19, Plato_20, Plato_18"/>
    <x v="167"/>
    <n v="151"/>
    <n v="99"/>
    <n v="0.39600000000000002"/>
    <n v="289.17"/>
    <n v="0.55268000000000006"/>
  </r>
  <r>
    <n v="270"/>
    <x v="34"/>
    <s v="Cliente_775"/>
    <n v="1"/>
    <x v="205"/>
    <d v="1899-12-30T03:48:00"/>
    <d v="1899-12-30T03:48:00"/>
    <d v="2023-04-03T04:59:00"/>
    <x v="4"/>
    <x v="0"/>
    <x v="2"/>
    <n v="10.130000000000001"/>
    <x v="1"/>
    <x v="8"/>
    <d v="1899-12-30T00:26:00"/>
    <d v="1899-12-30T03:22:00"/>
    <x v="0"/>
    <s v="Plato_18"/>
    <x v="37"/>
    <n v="60"/>
    <n v="42"/>
    <n v="0.41176470588235292"/>
    <n v="112.13"/>
    <n v="0.51107843137254905"/>
  </r>
  <r>
    <n v="271"/>
    <x v="38"/>
    <s v="Cliente_928"/>
    <n v="3"/>
    <x v="206"/>
    <d v="1899-12-30T03:30:00"/>
    <d v="1899-12-30T03:45:00"/>
    <d v="2023-04-03T05:10:00"/>
    <x v="0"/>
    <x v="0"/>
    <x v="2"/>
    <n v="16.11"/>
    <x v="2"/>
    <x v="6"/>
    <d v="1899-12-30T00:55:00"/>
    <d v="1899-12-30T02:35:00"/>
    <x v="0"/>
    <s v="Plato_5"/>
    <x v="129"/>
    <n v="26"/>
    <n v="18"/>
    <n v="0.40909090909090912"/>
    <n v="60.11"/>
    <n v="0.77522727272727276"/>
  </r>
  <r>
    <n v="272"/>
    <x v="25"/>
    <s v="Cliente_132"/>
    <n v="1"/>
    <x v="207"/>
    <d v="1899-12-30T03:50:00"/>
    <d v="1899-12-30T03:50:00"/>
    <d v="2023-04-03T04:24:00"/>
    <x v="4"/>
    <x v="0"/>
    <x v="2"/>
    <n v="42.73"/>
    <x v="0"/>
    <x v="0"/>
    <d v="1899-12-30T01:23:00"/>
    <d v="1899-12-30T02:27:00"/>
    <x v="0"/>
    <s v="Plato_7, Plato_8"/>
    <x v="138"/>
    <n v="49"/>
    <n v="34"/>
    <n v="0.40963855421686746"/>
    <n v="125.72999999999999"/>
    <n v="0.92445783132530113"/>
  </r>
  <r>
    <n v="273"/>
    <x v="2"/>
    <s v="Cliente_709"/>
    <n v="5"/>
    <x v="208"/>
    <d v="1899-12-30T01:42:00"/>
    <d v="1899-12-30T01:57:00"/>
    <d v="2023-04-03T03:29:00"/>
    <x v="2"/>
    <x v="0"/>
    <x v="1"/>
    <n v="36.299999999999997"/>
    <x v="2"/>
    <x v="1"/>
    <d v="1899-12-30T01:07:00"/>
    <d v="1899-12-30T00:35:00"/>
    <x v="0"/>
    <s v="Plato_15, Plato_5, Plato_1"/>
    <x v="74"/>
    <n v="73"/>
    <n v="50"/>
    <n v="0.4065040650406504"/>
    <n v="159.30000000000001"/>
    <n v="0.70162601626016263"/>
  </r>
  <r>
    <n v="274"/>
    <x v="25"/>
    <s v="Cliente_53"/>
    <n v="1"/>
    <x v="209"/>
    <d v="1899-12-30T02:37:00"/>
    <d v="1899-12-30T02:52:00"/>
    <d v="2023-04-03T05:52:00"/>
    <x v="1"/>
    <x v="0"/>
    <x v="0"/>
    <n v="19.93"/>
    <x v="2"/>
    <x v="2"/>
    <d v="1899-12-30T01:15:00"/>
    <d v="1899-12-30T01:22:00"/>
    <x v="0"/>
    <s v="Plato_10, Plato_12"/>
    <x v="168"/>
    <n v="67"/>
    <n v="49"/>
    <n v="0.42241379310344829"/>
    <n v="135.93"/>
    <n v="0.59422413793103457"/>
  </r>
  <r>
    <n v="275"/>
    <x v="17"/>
    <s v="Cliente_765"/>
    <n v="3"/>
    <x v="210"/>
    <d v="1899-12-30T03:45:00"/>
    <d v="1899-12-30T03:45:00"/>
    <d v="2023-04-03T05:58:00"/>
    <x v="2"/>
    <x v="0"/>
    <x v="2"/>
    <n v="49.67"/>
    <x v="0"/>
    <x v="6"/>
    <d v="1899-12-30T02:02:00"/>
    <d v="1899-12-30T01:43:00"/>
    <x v="0"/>
    <s v="Plato_11, Plato_17, Plato_10"/>
    <x v="68"/>
    <n v="73"/>
    <n v="48"/>
    <n v="0.39669421487603307"/>
    <n v="170.67000000000002"/>
    <n v="0.8071900826446281"/>
  </r>
  <r>
    <n v="276"/>
    <x v="8"/>
    <s v="Cliente_673"/>
    <n v="6"/>
    <x v="211"/>
    <d v="1899-12-30T02:59:00"/>
    <d v="1899-12-30T02:59:00"/>
    <d v="2023-04-03T05:34:00"/>
    <x v="4"/>
    <x v="0"/>
    <x v="0"/>
    <n v="20.98"/>
    <x v="0"/>
    <x v="8"/>
    <d v="1899-12-30T01:25:00"/>
    <d v="1899-12-30T01:34:00"/>
    <x v="0"/>
    <s v="Plato_5, Plato_10"/>
    <x v="5"/>
    <n v="41"/>
    <n v="29"/>
    <n v="0.41428571428571431"/>
    <n v="90.98"/>
    <n v="0.71400000000000008"/>
  </r>
  <r>
    <n v="277"/>
    <x v="31"/>
    <s v="Cliente_243"/>
    <n v="2"/>
    <x v="212"/>
    <d v="1899-12-30T02:28:00"/>
    <d v="1899-12-30T02:28:00"/>
    <d v="2023-04-03T03:56:00"/>
    <x v="3"/>
    <x v="0"/>
    <x v="2"/>
    <n v="10.29"/>
    <x v="1"/>
    <x v="0"/>
    <d v="1899-12-30T00:29:00"/>
    <d v="1899-12-30T01:59:00"/>
    <x v="0"/>
    <s v="Plato_17"/>
    <x v="169"/>
    <n v="57"/>
    <n v="36"/>
    <n v="0.38709677419354838"/>
    <n v="103.28999999999999"/>
    <n v="0.49774193548387097"/>
  </r>
  <r>
    <n v="278"/>
    <x v="17"/>
    <s v="Cliente_999"/>
    <n v="4"/>
    <x v="213"/>
    <d v="1899-12-30T02:02:00"/>
    <d v="1899-12-30T02:02:00"/>
    <d v="2023-04-03T05:12:00"/>
    <x v="0"/>
    <x v="0"/>
    <x v="1"/>
    <n v="41.36"/>
    <x v="1"/>
    <x v="5"/>
    <d v="1899-12-30T01:01:00"/>
    <d v="1899-12-30T01:01:00"/>
    <x v="0"/>
    <s v="Plato_17, Plato_7"/>
    <x v="87"/>
    <n v="85"/>
    <n v="56"/>
    <n v="0.3971631205673759"/>
    <n v="182.36"/>
    <n v="0.69049645390070924"/>
  </r>
  <r>
    <n v="279"/>
    <x v="7"/>
    <s v="Cliente_510"/>
    <n v="5"/>
    <x v="214"/>
    <d v="1899-12-30T02:20:00"/>
    <d v="1899-12-30T02:20:00"/>
    <d v="2023-04-03T02:35:00"/>
    <x v="2"/>
    <x v="2"/>
    <x v="2"/>
    <n v="43.53"/>
    <x v="1"/>
    <x v="5"/>
    <d v="1899-12-30T02:22:00"/>
    <d v="1899-12-30T00:00:00"/>
    <x v="1"/>
    <s v="Plato_20, Plato_8, Plato_4, Plato_16"/>
    <x v="170"/>
    <n v="122"/>
    <n v="79"/>
    <n v="0.39303482587064675"/>
    <n v="244.53"/>
    <n v="0.60960199004975124"/>
  </r>
  <r>
    <n v="280"/>
    <x v="9"/>
    <s v="Cliente_730"/>
    <n v="6"/>
    <x v="215"/>
    <d v="1899-12-30T02:11:00"/>
    <d v="1899-12-30T02:11:00"/>
    <d v="2023-04-03T02:41:00"/>
    <x v="3"/>
    <x v="0"/>
    <x v="2"/>
    <n v="36.08"/>
    <x v="0"/>
    <x v="8"/>
    <d v="1899-12-30T01:26:00"/>
    <d v="1899-12-30T00:45:00"/>
    <x v="0"/>
    <s v="Plato_7, Plato_14"/>
    <x v="165"/>
    <n v="70"/>
    <n v="47"/>
    <n v="0.40170940170940173"/>
    <n v="153.07999999999998"/>
    <n v="0.71008547008547007"/>
  </r>
  <r>
    <n v="281"/>
    <x v="14"/>
    <s v="Cliente_617"/>
    <n v="2"/>
    <x v="216"/>
    <d v="1899-12-30T03:58:00"/>
    <d v="1899-12-30T04:13:00"/>
    <d v="2023-04-03T07:50:00"/>
    <x v="4"/>
    <x v="1"/>
    <x v="1"/>
    <n v="44.3"/>
    <x v="2"/>
    <x v="4"/>
    <d v="1899-12-30T00:09:00"/>
    <d v="1899-12-30T03:49:00"/>
    <x v="0"/>
    <s v="Plato_11"/>
    <x v="162"/>
    <n v="40"/>
    <n v="26"/>
    <n v="0.39393939393939392"/>
    <n v="110.3"/>
    <n v="1.0651515151515152"/>
  </r>
  <r>
    <n v="282"/>
    <x v="1"/>
    <s v="Cliente_827"/>
    <n v="1"/>
    <x v="205"/>
    <d v="1899-12-30T03:51:00"/>
    <d v="1899-12-30T03:51:00"/>
    <d v="2023-04-03T05:02:00"/>
    <x v="4"/>
    <x v="0"/>
    <x v="2"/>
    <n v="19.05"/>
    <x v="1"/>
    <x v="7"/>
    <d v="1899-12-30T01:54:00"/>
    <d v="1899-12-30T01:57:00"/>
    <x v="0"/>
    <s v="Plato_4, Plato_3"/>
    <x v="157"/>
    <n v="42"/>
    <n v="32"/>
    <n v="0.43243243243243246"/>
    <n v="93.05"/>
    <n v="0.68986486486486487"/>
  </r>
  <r>
    <n v="283"/>
    <x v="29"/>
    <s v="Cliente_184"/>
    <n v="5"/>
    <x v="217"/>
    <d v="1899-12-30T03:44:00"/>
    <d v="1899-12-30T03:44:00"/>
    <d v="2023-04-03T04:48:00"/>
    <x v="3"/>
    <x v="2"/>
    <x v="2"/>
    <n v="43.07"/>
    <x v="1"/>
    <x v="2"/>
    <d v="1899-12-30T00:06:00"/>
    <d v="1899-12-30T03:38:00"/>
    <x v="0"/>
    <s v="Plato_10"/>
    <x v="171"/>
    <n v="45"/>
    <n v="33"/>
    <n v="0.42307692307692307"/>
    <n v="121.07"/>
    <n v="0.97525641025641019"/>
  </r>
  <r>
    <n v="284"/>
    <x v="7"/>
    <s v="Cliente_345"/>
    <n v="4"/>
    <x v="218"/>
    <d v="1899-12-30T02:09:00"/>
    <d v="1899-12-30T02:24:00"/>
    <d v="2023-04-03T04:37:00"/>
    <x v="3"/>
    <x v="0"/>
    <x v="0"/>
    <n v="29.99"/>
    <x v="2"/>
    <x v="4"/>
    <d v="1899-12-30T03:15:00"/>
    <d v="1899-12-30T00:00:00"/>
    <x v="1"/>
    <s v="Plato_3, Plato_6, Plato_12, Plato_11"/>
    <x v="43"/>
    <n v="94"/>
    <n v="64"/>
    <n v="0.4050632911392405"/>
    <n v="187.99"/>
    <n v="0.59487341772151892"/>
  </r>
  <r>
    <n v="285"/>
    <x v="14"/>
    <s v="Cliente_277"/>
    <n v="6"/>
    <x v="219"/>
    <d v="1899-12-30T03:02:00"/>
    <d v="1899-12-30T03:02:00"/>
    <d v="2023-04-03T06:05:00"/>
    <x v="4"/>
    <x v="0"/>
    <x v="0"/>
    <n v="10.94"/>
    <x v="0"/>
    <x v="0"/>
    <d v="1899-12-30T00:12:00"/>
    <d v="1899-12-30T02:50:00"/>
    <x v="0"/>
    <s v="Plato_13"/>
    <x v="172"/>
    <n v="26"/>
    <n v="16"/>
    <n v="0.38095238095238093"/>
    <n v="52.94"/>
    <n v="0.64142857142857135"/>
  </r>
  <r>
    <n v="286"/>
    <x v="24"/>
    <s v="Cliente_244"/>
    <n v="6"/>
    <x v="220"/>
    <d v="1899-12-30T02:06:00"/>
    <d v="1899-12-30T02:21:00"/>
    <d v="2023-04-03T02:28:00"/>
    <x v="0"/>
    <x v="0"/>
    <x v="2"/>
    <n v="41.96"/>
    <x v="2"/>
    <x v="10"/>
    <d v="1899-12-30T00:25:00"/>
    <d v="1899-12-30T01:41:00"/>
    <x v="0"/>
    <s v="Plato_18"/>
    <x v="88"/>
    <n v="40"/>
    <n v="28"/>
    <n v="0.41176470588235292"/>
    <n v="109.96000000000001"/>
    <n v="1.0288235294117649"/>
  </r>
  <r>
    <n v="287"/>
    <x v="2"/>
    <s v="Cliente_286"/>
    <n v="2"/>
    <x v="221"/>
    <d v="1899-12-30T01:07:00"/>
    <d v="1899-12-30T01:07:00"/>
    <d v="2023-04-03T04:44:00"/>
    <x v="3"/>
    <x v="0"/>
    <x v="0"/>
    <n v="31.67"/>
    <x v="0"/>
    <x v="1"/>
    <d v="1899-12-30T02:01:00"/>
    <d v="1899-12-30T00:00:00"/>
    <x v="1"/>
    <s v="Plato_15, Plato_14, Plato_2"/>
    <x v="140"/>
    <n v="121"/>
    <n v="81"/>
    <n v="0.40099009900990101"/>
    <n v="233.67000000000002"/>
    <n v="0.55777227722772282"/>
  </r>
  <r>
    <n v="288"/>
    <x v="8"/>
    <s v="Cliente_981"/>
    <n v="3"/>
    <x v="222"/>
    <d v="1899-12-30T03:25:00"/>
    <d v="1899-12-30T03:25:00"/>
    <d v="2023-04-03T05:33:00"/>
    <x v="3"/>
    <x v="2"/>
    <x v="2"/>
    <n v="13.3"/>
    <x v="0"/>
    <x v="7"/>
    <d v="1899-12-30T00:38:00"/>
    <d v="1899-12-30T02:47:00"/>
    <x v="0"/>
    <s v="Plato_7, Plato_12"/>
    <x v="173"/>
    <n v="50"/>
    <n v="36"/>
    <n v="0.41860465116279072"/>
    <n v="99.3"/>
    <n v="0.57325581395348835"/>
  </r>
  <r>
    <n v="289"/>
    <x v="8"/>
    <s v="Cliente_24"/>
    <n v="5"/>
    <x v="223"/>
    <d v="1899-12-30T03:15:00"/>
    <d v="1899-12-30T03:15:00"/>
    <d v="2023-04-03T06:23:00"/>
    <x v="3"/>
    <x v="0"/>
    <x v="0"/>
    <n v="26.56"/>
    <x v="1"/>
    <x v="0"/>
    <d v="1899-12-30T01:08:00"/>
    <d v="1899-12-30T02:07:00"/>
    <x v="0"/>
    <s v="Plato_3, Plato_10"/>
    <x v="0"/>
    <n v="81"/>
    <n v="57"/>
    <n v="0.41304347826086957"/>
    <n v="164.56"/>
    <n v="0.60550724637681164"/>
  </r>
  <r>
    <n v="290"/>
    <x v="29"/>
    <s v="Cliente_26"/>
    <n v="3"/>
    <x v="224"/>
    <d v="1899-12-30T02:27:00"/>
    <d v="1899-12-30T02:42:00"/>
    <d v="2023-04-03T04:33:00"/>
    <x v="0"/>
    <x v="0"/>
    <x v="2"/>
    <n v="14.59"/>
    <x v="2"/>
    <x v="0"/>
    <d v="1899-12-30T00:57:00"/>
    <d v="1899-12-30T01:30:00"/>
    <x v="0"/>
    <s v="Plato_20"/>
    <x v="174"/>
    <n v="25"/>
    <n v="15"/>
    <n v="0.375"/>
    <n v="54.59"/>
    <n v="0.73975000000000002"/>
  </r>
  <r>
    <n v="291"/>
    <x v="21"/>
    <s v="Cliente_463"/>
    <n v="6"/>
    <x v="225"/>
    <d v="1899-12-30T02:51:00"/>
    <d v="1899-12-30T03:06:00"/>
    <d v="2023-04-03T06:09:00"/>
    <x v="2"/>
    <x v="1"/>
    <x v="1"/>
    <n v="15.44"/>
    <x v="2"/>
    <x v="6"/>
    <d v="1899-12-30T01:35:00"/>
    <d v="1899-12-30T01:16:00"/>
    <x v="0"/>
    <s v="Plato_18, Plato_1, Plato_8, Plato_17"/>
    <x v="110"/>
    <n v="156"/>
    <n v="104"/>
    <n v="0.4"/>
    <n v="275.44"/>
    <n v="0.45938461538461539"/>
  </r>
  <r>
    <n v="292"/>
    <x v="34"/>
    <s v="Cliente_746"/>
    <n v="3"/>
    <x v="226"/>
    <d v="1899-12-30T01:42:00"/>
    <d v="1899-12-30T01:42:00"/>
    <d v="2023-04-03T01:51:00"/>
    <x v="0"/>
    <x v="2"/>
    <x v="0"/>
    <n v="29.72"/>
    <x v="0"/>
    <x v="10"/>
    <d v="1899-12-30T00:23:00"/>
    <d v="1899-12-30T01:19:00"/>
    <x v="0"/>
    <s v="Plato_16"/>
    <x v="116"/>
    <n v="48"/>
    <n v="36"/>
    <n v="0.42857142857142855"/>
    <n v="113.72"/>
    <n v="0.7823809523809524"/>
  </r>
  <r>
    <n v="293"/>
    <x v="11"/>
    <s v="Cliente_409"/>
    <n v="4"/>
    <x v="227"/>
    <d v="1899-12-30T01:40:00"/>
    <d v="1899-12-30T01:40:00"/>
    <d v="2023-04-03T04:35:00"/>
    <x v="0"/>
    <x v="0"/>
    <x v="0"/>
    <n v="33.11"/>
    <x v="0"/>
    <x v="10"/>
    <d v="1899-12-30T02:00:00"/>
    <d v="1899-12-30T00:00:00"/>
    <x v="1"/>
    <s v="Plato_16, Plato_2, Plato_19"/>
    <x v="175"/>
    <n v="128"/>
    <n v="88"/>
    <n v="0.40740740740740738"/>
    <n v="249.11"/>
    <n v="0.5606944444444445"/>
  </r>
  <r>
    <n v="294"/>
    <x v="6"/>
    <s v="Cliente_339"/>
    <n v="6"/>
    <x v="228"/>
    <d v="1899-12-30T03:31:00"/>
    <d v="1899-12-30T03:31:00"/>
    <d v="2023-04-03T03:57:00"/>
    <x v="2"/>
    <x v="1"/>
    <x v="2"/>
    <n v="20.36"/>
    <x v="1"/>
    <x v="1"/>
    <d v="1899-12-30T01:26:00"/>
    <d v="1899-12-30T02:05:00"/>
    <x v="0"/>
    <s v="Plato_17, Plato_19, Plato_4, Plato_18"/>
    <x v="11"/>
    <n v="194"/>
    <n v="132"/>
    <n v="0.40490797546012269"/>
    <n v="346.36"/>
    <n v="0.46736196319018408"/>
  </r>
  <r>
    <n v="295"/>
    <x v="3"/>
    <s v="Cliente_729"/>
    <n v="1"/>
    <x v="229"/>
    <d v="1899-12-30T01:51:00"/>
    <d v="1899-12-30T01:51:00"/>
    <d v="2023-04-03T02:01:00"/>
    <x v="2"/>
    <x v="0"/>
    <x v="2"/>
    <n v="46.42"/>
    <x v="0"/>
    <x v="7"/>
    <d v="1899-12-30T02:57:00"/>
    <d v="1899-12-30T00:00:00"/>
    <x v="1"/>
    <s v="Plato_15, Plato_2, Plato_17, Plato_13"/>
    <x v="176"/>
    <n v="150"/>
    <n v="97"/>
    <n v="0.39271255060728744"/>
    <n v="293.42"/>
    <n v="0.58064777327935224"/>
  </r>
  <r>
    <n v="296"/>
    <x v="9"/>
    <s v="Cliente_565"/>
    <n v="1"/>
    <x v="230"/>
    <d v="1899-12-30T03:09:00"/>
    <d v="1899-12-30T03:24:00"/>
    <d v="2023-04-03T05:58:00"/>
    <x v="2"/>
    <x v="2"/>
    <x v="2"/>
    <n v="29.07"/>
    <x v="2"/>
    <x v="0"/>
    <d v="1899-12-30T00:46:00"/>
    <d v="1899-12-30T02:23:00"/>
    <x v="0"/>
    <s v="Plato_14, Plato_19"/>
    <x v="177"/>
    <n v="36"/>
    <n v="23"/>
    <n v="0.38983050847457629"/>
    <n v="88.07"/>
    <n v="0.88254237288135595"/>
  </r>
  <r>
    <n v="297"/>
    <x v="20"/>
    <s v="Cliente_873"/>
    <n v="3"/>
    <x v="231"/>
    <d v="1899-12-30T03:24:00"/>
    <d v="1899-12-30T03:39:00"/>
    <d v="2023-04-03T04:27:00"/>
    <x v="1"/>
    <x v="0"/>
    <x v="2"/>
    <n v="43.46"/>
    <x v="2"/>
    <x v="0"/>
    <d v="1899-12-30T01:52:00"/>
    <d v="1899-12-30T01:32:00"/>
    <x v="0"/>
    <s v="Plato_9, Plato_4, Plato_13"/>
    <x v="178"/>
    <n v="103"/>
    <n v="72"/>
    <n v="0.41142857142857142"/>
    <n v="218.46"/>
    <n v="0.65977142857142856"/>
  </r>
  <r>
    <n v="298"/>
    <x v="7"/>
    <s v="Cliente_195"/>
    <n v="4"/>
    <x v="232"/>
    <d v="1899-12-30T02:15:00"/>
    <d v="1899-12-30T02:15:00"/>
    <d v="2023-04-03T05:29:00"/>
    <x v="3"/>
    <x v="1"/>
    <x v="2"/>
    <n v="23.24"/>
    <x v="0"/>
    <x v="6"/>
    <d v="1899-12-30T02:21:00"/>
    <d v="1899-12-30T00:00:00"/>
    <x v="1"/>
    <s v="Plato_6, Plato_19, Plato_5"/>
    <x v="50"/>
    <n v="153"/>
    <n v="102"/>
    <n v="0.4"/>
    <n v="278.24"/>
    <n v="0.49113725490196075"/>
  </r>
  <r>
    <n v="299"/>
    <x v="1"/>
    <s v="Cliente_211"/>
    <n v="1"/>
    <x v="233"/>
    <d v="1899-12-30T01:26:00"/>
    <d v="1899-12-30T01:41:00"/>
    <d v="2023-04-03T02:45:00"/>
    <x v="3"/>
    <x v="2"/>
    <x v="1"/>
    <n v="29.68"/>
    <x v="2"/>
    <x v="7"/>
    <d v="1899-12-30T01:53:00"/>
    <d v="1899-12-30T00:00:00"/>
    <x v="1"/>
    <s v="Plato_3, Plato_19, Plato_7, Plato_4"/>
    <x v="108"/>
    <n v="108"/>
    <n v="74"/>
    <n v="0.40659340659340659"/>
    <n v="211.68"/>
    <n v="0.56967032967032971"/>
  </r>
  <r>
    <n v="300"/>
    <x v="19"/>
    <s v="Cliente_516"/>
    <n v="6"/>
    <x v="234"/>
    <d v="1899-12-30T02:02:00"/>
    <d v="1899-12-30T02:02:00"/>
    <d v="2023-04-03T04:19:00"/>
    <x v="2"/>
    <x v="1"/>
    <x v="2"/>
    <n v="38.380000000000003"/>
    <x v="0"/>
    <x v="3"/>
    <d v="1899-12-30T01:58:00"/>
    <d v="1899-12-30T00:04:00"/>
    <x v="0"/>
    <s v="Plato_20, Plato_4, Plato_10, Plato_2"/>
    <x v="179"/>
    <n v="174"/>
    <n v="116"/>
    <n v="0.4"/>
    <n v="328.38"/>
    <n v="0.53234482758620683"/>
  </r>
  <r>
    <n v="301"/>
    <x v="4"/>
    <s v="Cliente_385"/>
    <n v="6"/>
    <x v="235"/>
    <d v="1899-12-30T01:54:00"/>
    <d v="1899-12-30T01:54:00"/>
    <d v="2023-04-03T04:08:00"/>
    <x v="3"/>
    <x v="0"/>
    <x v="2"/>
    <n v="16.52"/>
    <x v="0"/>
    <x v="7"/>
    <d v="1899-12-30T03:03:00"/>
    <d v="1899-12-30T00:00:00"/>
    <x v="1"/>
    <s v="Plato_17, Plato_10, Plato_9, Plato_3"/>
    <x v="180"/>
    <n v="133"/>
    <n v="90"/>
    <n v="0.40358744394618834"/>
    <n v="239.52"/>
    <n v="0.47766816143497753"/>
  </r>
  <r>
    <n v="302"/>
    <x v="23"/>
    <s v="Cliente_929"/>
    <n v="2"/>
    <x v="236"/>
    <d v="1899-12-30T03:36:00"/>
    <d v="1899-12-30T03:36:00"/>
    <d v="2023-04-03T04:56:00"/>
    <x v="1"/>
    <x v="1"/>
    <x v="2"/>
    <n v="39.89"/>
    <x v="0"/>
    <x v="1"/>
    <d v="1899-12-30T00:15:00"/>
    <d v="1899-12-30T03:21:00"/>
    <x v="0"/>
    <s v="Plato_15"/>
    <x v="143"/>
    <n v="57"/>
    <n v="39"/>
    <n v="0.40625"/>
    <n v="135.88999999999999"/>
    <n v="0.82177083333333334"/>
  </r>
  <r>
    <n v="303"/>
    <x v="9"/>
    <s v="Cliente_986"/>
    <n v="5"/>
    <x v="237"/>
    <d v="1899-12-30T02:46:00"/>
    <d v="1899-12-30T03:01:00"/>
    <d v="2023-04-03T06:24:00"/>
    <x v="3"/>
    <x v="1"/>
    <x v="0"/>
    <n v="16.489999999999998"/>
    <x v="2"/>
    <x v="2"/>
    <d v="1899-12-30T01:32:00"/>
    <d v="1899-12-30T01:14:00"/>
    <x v="0"/>
    <s v="Plato_3, Plato_20, Plato_10, Plato_7"/>
    <x v="57"/>
    <n v="128"/>
    <n v="82"/>
    <n v="0.39047619047619048"/>
    <n v="226.49"/>
    <n v="0.46899999999999997"/>
  </r>
  <r>
    <n v="304"/>
    <x v="1"/>
    <s v="Cliente_994"/>
    <n v="4"/>
    <x v="238"/>
    <d v="1899-12-30T01:16:00"/>
    <d v="1899-12-30T01:16:00"/>
    <d v="2023-04-03T04:40:00"/>
    <x v="1"/>
    <x v="0"/>
    <x v="2"/>
    <n v="22.05"/>
    <x v="0"/>
    <x v="1"/>
    <d v="1899-12-30T01:25:00"/>
    <d v="1899-12-30T00:00:00"/>
    <x v="1"/>
    <s v="Plato_15, Plato_13, Plato_20, Plato_17"/>
    <x v="181"/>
    <n v="171"/>
    <n v="108"/>
    <n v="0.38709677419354838"/>
    <n v="301.05"/>
    <n v="0.46612903225806457"/>
  </r>
  <r>
    <n v="305"/>
    <x v="16"/>
    <s v="Cliente_648"/>
    <n v="2"/>
    <x v="239"/>
    <d v="1899-12-30T03:28:00"/>
    <d v="1899-12-30T03:28:00"/>
    <d v="2023-04-03T04:13:00"/>
    <x v="1"/>
    <x v="0"/>
    <x v="2"/>
    <n v="37.92"/>
    <x v="0"/>
    <x v="9"/>
    <d v="1899-12-30T01:05:00"/>
    <d v="1899-12-30T02:23:00"/>
    <x v="0"/>
    <s v="Plato_8, Plato_14"/>
    <x v="182"/>
    <n v="77"/>
    <n v="51"/>
    <n v="0.3984375"/>
    <n v="165.92000000000002"/>
    <n v="0.69468750000000001"/>
  </r>
  <r>
    <n v="306"/>
    <x v="5"/>
    <s v="Cliente_702"/>
    <n v="4"/>
    <x v="240"/>
    <d v="1899-12-30T02:29:00"/>
    <d v="1899-12-30T02:44:00"/>
    <d v="2023-04-03T02:32:00"/>
    <x v="3"/>
    <x v="0"/>
    <x v="2"/>
    <n v="16.96"/>
    <x v="2"/>
    <x v="9"/>
    <d v="1899-12-30T00:21:00"/>
    <d v="1899-12-30T02:08:00"/>
    <x v="0"/>
    <s v="Plato_15"/>
    <x v="152"/>
    <n v="19"/>
    <n v="13"/>
    <n v="0.40625"/>
    <n v="48.96"/>
    <n v="0.93625000000000003"/>
  </r>
  <r>
    <n v="307"/>
    <x v="12"/>
    <s v="Cliente_175"/>
    <n v="5"/>
    <x v="241"/>
    <d v="1899-12-30T02:30:00"/>
    <d v="1899-12-30T02:30:00"/>
    <d v="2023-04-03T05:39:00"/>
    <x v="1"/>
    <x v="0"/>
    <x v="1"/>
    <n v="31.66"/>
    <x v="1"/>
    <x v="4"/>
    <d v="1899-12-30T00:39:00"/>
    <d v="1899-12-30T01:51:00"/>
    <x v="0"/>
    <s v="Plato_13"/>
    <x v="111"/>
    <n v="39"/>
    <n v="24"/>
    <n v="0.38095238095238093"/>
    <n v="94.66"/>
    <n v="0.88349206349206344"/>
  </r>
  <r>
    <n v="308"/>
    <x v="9"/>
    <s v="Cliente_846"/>
    <n v="6"/>
    <x v="242"/>
    <d v="1899-12-30T02:44:00"/>
    <d v="1899-12-30T02:44:00"/>
    <d v="2023-04-03T04:39:00"/>
    <x v="2"/>
    <x v="0"/>
    <x v="2"/>
    <n v="33.79"/>
    <x v="0"/>
    <x v="7"/>
    <d v="1899-12-30T03:06:00"/>
    <d v="1899-12-30T00:00:00"/>
    <x v="1"/>
    <s v="Plato_18, Plato_8, Plato_17, Plato_16"/>
    <x v="100"/>
    <n v="132"/>
    <n v="90"/>
    <n v="0.40540540540540543"/>
    <n v="255.79"/>
    <n v="0.55761261261261252"/>
  </r>
  <r>
    <n v="309"/>
    <x v="13"/>
    <s v="Cliente_620"/>
    <n v="3"/>
    <x v="243"/>
    <d v="1899-12-30T03:37:00"/>
    <d v="1899-12-30T03:37:00"/>
    <d v="2023-04-03T04:05:00"/>
    <x v="1"/>
    <x v="0"/>
    <x v="2"/>
    <n v="36.090000000000003"/>
    <x v="0"/>
    <x v="10"/>
    <d v="1899-12-30T02:03:00"/>
    <d v="1899-12-30T01:34:00"/>
    <x v="0"/>
    <s v="Plato_20, Plato_17, Plato_8"/>
    <x v="6"/>
    <n v="105"/>
    <n v="67"/>
    <n v="0.38953488372093026"/>
    <n v="208.09"/>
    <n v="0.59936046511627905"/>
  </r>
  <r>
    <n v="310"/>
    <x v="6"/>
    <s v="Cliente_672"/>
    <n v="3"/>
    <x v="244"/>
    <d v="1899-12-30T03:19:00"/>
    <d v="1899-12-30T03:19:00"/>
    <d v="2023-04-03T06:23:00"/>
    <x v="3"/>
    <x v="2"/>
    <x v="2"/>
    <n v="11.47"/>
    <x v="1"/>
    <x v="7"/>
    <d v="1899-12-30T01:37:00"/>
    <d v="1899-12-30T01:42:00"/>
    <x v="0"/>
    <s v="Plato_10, Plato_2"/>
    <x v="0"/>
    <n v="81"/>
    <n v="57"/>
    <n v="0.41304347826086957"/>
    <n v="149.47"/>
    <n v="0.49615942028985505"/>
  </r>
  <r>
    <n v="311"/>
    <x v="1"/>
    <s v="Cliente_735"/>
    <n v="4"/>
    <x v="206"/>
    <d v="1899-12-30T01:03:00"/>
    <d v="1899-12-30T01:18:00"/>
    <d v="2023-04-03T02:43:00"/>
    <x v="0"/>
    <x v="1"/>
    <x v="1"/>
    <n v="39.270000000000003"/>
    <x v="2"/>
    <x v="3"/>
    <d v="1899-12-30T01:14:00"/>
    <d v="1899-12-30T00:00:00"/>
    <x v="1"/>
    <s v="Plato_7, Plato_9"/>
    <x v="183"/>
    <n v="31"/>
    <n v="22"/>
    <n v="0.41509433962264153"/>
    <n v="92.27000000000001"/>
    <n v="1.1560377358490566"/>
  </r>
  <r>
    <n v="312"/>
    <x v="21"/>
    <s v="Cliente_268"/>
    <n v="4"/>
    <x v="245"/>
    <d v="1899-12-30T03:05:00"/>
    <d v="1899-12-30T03:05:00"/>
    <d v="2023-04-03T06:12:00"/>
    <x v="0"/>
    <x v="0"/>
    <x v="2"/>
    <n v="30.89"/>
    <x v="0"/>
    <x v="7"/>
    <d v="1899-12-30T00:55:00"/>
    <d v="1899-12-30T02:10:00"/>
    <x v="0"/>
    <s v="Plato_15, Plato_8"/>
    <x v="95"/>
    <n v="80"/>
    <n v="54"/>
    <n v="0.40298507462686567"/>
    <n v="164.89"/>
    <n v="0.63350746268656721"/>
  </r>
  <r>
    <n v="313"/>
    <x v="0"/>
    <s v="Cliente_974"/>
    <n v="3"/>
    <x v="246"/>
    <d v="1899-12-30T03:23:00"/>
    <d v="1899-12-30T03:23:00"/>
    <d v="2023-04-03T05:46:00"/>
    <x v="1"/>
    <x v="1"/>
    <x v="0"/>
    <n v="43.14"/>
    <x v="0"/>
    <x v="0"/>
    <d v="1899-12-30T01:46:00"/>
    <d v="1899-12-30T01:37:00"/>
    <x v="0"/>
    <s v="Plato_12, Plato_17, Plato_19, Plato_7"/>
    <x v="184"/>
    <n v="140"/>
    <n v="92"/>
    <n v="0.39655172413793105"/>
    <n v="275.14"/>
    <n v="0.58249999999999991"/>
  </r>
  <r>
    <n v="314"/>
    <x v="12"/>
    <s v="Cliente_161"/>
    <n v="5"/>
    <x v="203"/>
    <d v="1899-12-30T03:07:00"/>
    <d v="1899-12-30T03:22:00"/>
    <d v="2023-04-03T03:53:00"/>
    <x v="4"/>
    <x v="0"/>
    <x v="0"/>
    <n v="32.18"/>
    <x v="2"/>
    <x v="9"/>
    <d v="1899-12-30T00:05:00"/>
    <d v="1899-12-30T03:02:00"/>
    <x v="0"/>
    <s v="Plato_6"/>
    <x v="133"/>
    <n v="16"/>
    <n v="11"/>
    <n v="0.40740740740740738"/>
    <n v="59.18"/>
    <n v="1.5992592592592592"/>
  </r>
  <r>
    <n v="315"/>
    <x v="9"/>
    <s v="Cliente_600"/>
    <n v="1"/>
    <x v="247"/>
    <d v="1899-12-30T03:17:00"/>
    <d v="1899-12-30T03:17:00"/>
    <d v="2023-04-03T03:29:00"/>
    <x v="2"/>
    <x v="0"/>
    <x v="2"/>
    <n v="20.6"/>
    <x v="1"/>
    <x v="9"/>
    <d v="1899-12-30T02:06:00"/>
    <d v="1899-12-30T01:11:00"/>
    <x v="0"/>
    <s v="Plato_1, Plato_16, Plato_9, Plato_13"/>
    <x v="185"/>
    <n v="95"/>
    <n v="66"/>
    <n v="0.40993788819875776"/>
    <n v="181.6"/>
    <n v="0.53788819875776395"/>
  </r>
  <r>
    <n v="316"/>
    <x v="21"/>
    <s v="Cliente_654"/>
    <n v="2"/>
    <x v="248"/>
    <d v="1899-12-30T03:54:00"/>
    <d v="1899-12-30T03:54:00"/>
    <d v="2023-04-03T05:32:00"/>
    <x v="3"/>
    <x v="1"/>
    <x v="2"/>
    <n v="31.13"/>
    <x v="0"/>
    <x v="4"/>
    <d v="1899-12-30T02:38:00"/>
    <d v="1899-12-30T01:16:00"/>
    <x v="0"/>
    <s v="Plato_4, Plato_13, Plato_6, Plato_20"/>
    <x v="53"/>
    <n v="96"/>
    <n v="64"/>
    <n v="0.4"/>
    <n v="191.13"/>
    <n v="0.59456249999999999"/>
  </r>
  <r>
    <n v="317"/>
    <x v="6"/>
    <s v="Cliente_440"/>
    <n v="2"/>
    <x v="249"/>
    <d v="1899-12-30T03:51:00"/>
    <d v="1899-12-30T03:51:00"/>
    <d v="2023-04-03T06:16:00"/>
    <x v="2"/>
    <x v="1"/>
    <x v="1"/>
    <n v="24.55"/>
    <x v="1"/>
    <x v="7"/>
    <d v="1899-12-30T01:28:00"/>
    <d v="1899-12-30T02:23:00"/>
    <x v="0"/>
    <s v="Plato_5, Plato_18, Plato_15"/>
    <x v="19"/>
    <n v="105"/>
    <n v="73"/>
    <n v="0.4101123595505618"/>
    <n v="202.55"/>
    <n v="0.54803370786516847"/>
  </r>
  <r>
    <n v="318"/>
    <x v="35"/>
    <s v="Cliente_269"/>
    <n v="3"/>
    <x v="250"/>
    <d v="1899-12-30T01:36:00"/>
    <d v="1899-12-30T01:36:00"/>
    <d v="2023-04-03T05:09:00"/>
    <x v="0"/>
    <x v="2"/>
    <x v="2"/>
    <n v="10.08"/>
    <x v="0"/>
    <x v="5"/>
    <d v="1899-12-30T00:39:00"/>
    <d v="1899-12-30T00:57:00"/>
    <x v="0"/>
    <s v="Plato_9"/>
    <x v="77"/>
    <n v="17"/>
    <n v="12"/>
    <n v="0.41379310344827586"/>
    <n v="39.08"/>
    <n v="0.76137931034482753"/>
  </r>
  <r>
    <n v="319"/>
    <x v="16"/>
    <s v="Cliente_12"/>
    <n v="1"/>
    <x v="251"/>
    <d v="1899-12-30T03:11:00"/>
    <d v="1899-12-30T03:11:00"/>
    <d v="2023-04-03T03:59:00"/>
    <x v="1"/>
    <x v="0"/>
    <x v="1"/>
    <n v="30.05"/>
    <x v="1"/>
    <x v="6"/>
    <d v="1899-12-30T02:06:00"/>
    <d v="1899-12-30T01:05:00"/>
    <x v="0"/>
    <s v="Plato_15, Plato_8, Plato_20, Plato_17"/>
    <x v="186"/>
    <n v="162"/>
    <n v="106"/>
    <n v="0.39552238805970147"/>
    <n v="298.05"/>
    <n v="0.50764925373134329"/>
  </r>
  <r>
    <n v="320"/>
    <x v="13"/>
    <s v="Cliente_294"/>
    <n v="1"/>
    <x v="252"/>
    <d v="1899-12-30T02:47:00"/>
    <d v="1899-12-30T02:47:00"/>
    <d v="2023-04-03T04:17:00"/>
    <x v="0"/>
    <x v="0"/>
    <x v="0"/>
    <n v="44.02"/>
    <x v="0"/>
    <x v="0"/>
    <d v="1899-12-30T02:10:00"/>
    <d v="1899-12-30T00:37:00"/>
    <x v="0"/>
    <s v="Plato_13, Plato_5, Plato_18"/>
    <x v="187"/>
    <n v="59"/>
    <n v="39"/>
    <n v="0.39795918367346939"/>
    <n v="142.02000000000001"/>
    <n v="0.8471428571428572"/>
  </r>
  <r>
    <n v="321"/>
    <x v="19"/>
    <s v="Cliente_659"/>
    <n v="5"/>
    <x v="253"/>
    <d v="1899-12-30T02:14:00"/>
    <d v="1899-12-30T02:14:00"/>
    <d v="2023-04-03T04:18:00"/>
    <x v="1"/>
    <x v="0"/>
    <x v="2"/>
    <n v="23.59"/>
    <x v="1"/>
    <x v="5"/>
    <d v="1899-12-30T01:35:00"/>
    <d v="1899-12-30T00:39:00"/>
    <x v="0"/>
    <s v="Plato_16, Plato_5, Plato_14"/>
    <x v="87"/>
    <n v="84"/>
    <n v="57"/>
    <n v="0.40425531914893614"/>
    <n v="164.59"/>
    <n v="0.57156028368794332"/>
  </r>
  <r>
    <n v="322"/>
    <x v="15"/>
    <s v="Cliente_47"/>
    <n v="1"/>
    <x v="254"/>
    <d v="1899-12-30T02:06:00"/>
    <d v="1899-12-30T02:21:00"/>
    <d v="2023-04-03T05:47:00"/>
    <x v="2"/>
    <x v="2"/>
    <x v="2"/>
    <n v="24.69"/>
    <x v="2"/>
    <x v="8"/>
    <d v="1899-12-30T01:00:00"/>
    <d v="1899-12-30T01:06:00"/>
    <x v="0"/>
    <s v="Plato_15, Plato_13"/>
    <x v="188"/>
    <n v="51"/>
    <n v="34"/>
    <n v="0.4"/>
    <n v="109.69"/>
    <n v="0.69047058823529406"/>
  </r>
  <r>
    <n v="323"/>
    <x v="4"/>
    <s v="Cliente_544"/>
    <n v="1"/>
    <x v="255"/>
    <d v="1899-12-30T02:56:00"/>
    <d v="1899-12-30T02:56:00"/>
    <d v="2023-04-03T04:19:00"/>
    <x v="3"/>
    <x v="1"/>
    <x v="1"/>
    <n v="44.3"/>
    <x v="1"/>
    <x v="9"/>
    <d v="1899-12-30T02:02:00"/>
    <d v="1899-12-30T00:54:00"/>
    <x v="0"/>
    <s v="Plato_5, Plato_9, Plato_7, Plato_4"/>
    <x v="72"/>
    <n v="121"/>
    <n v="87"/>
    <n v="0.41826923076923078"/>
    <n v="252.3"/>
    <n v="0.63125000000000009"/>
  </r>
  <r>
    <n v="324"/>
    <x v="13"/>
    <s v="Cliente_633"/>
    <n v="6"/>
    <x v="256"/>
    <d v="1899-12-30T01:08:00"/>
    <d v="1899-12-30T01:08:00"/>
    <d v="2023-04-03T01:51:00"/>
    <x v="1"/>
    <x v="2"/>
    <x v="2"/>
    <n v="21.6"/>
    <x v="1"/>
    <x v="4"/>
    <d v="1899-12-30T01:30:00"/>
    <d v="1899-12-30T00:00:00"/>
    <x v="1"/>
    <s v="Plato_2, Plato_6, Plato_10"/>
    <x v="16"/>
    <n v="81"/>
    <n v="56"/>
    <n v="0.40875912408759124"/>
    <n v="158.6"/>
    <n v="0.56642335766423357"/>
  </r>
  <r>
    <n v="325"/>
    <x v="19"/>
    <s v="Cliente_154"/>
    <n v="1"/>
    <x v="257"/>
    <d v="1899-12-30T01:18:00"/>
    <d v="1899-12-30T01:18:00"/>
    <d v="2023-04-03T02:18:00"/>
    <x v="2"/>
    <x v="0"/>
    <x v="2"/>
    <n v="32.5"/>
    <x v="0"/>
    <x v="4"/>
    <d v="1899-12-30T01:11:00"/>
    <d v="1899-12-30T00:07:00"/>
    <x v="0"/>
    <s v="Plato_13, Plato_17, Plato_8, Plato_15"/>
    <x v="130"/>
    <n v="93"/>
    <n v="61"/>
    <n v="0.39610389610389612"/>
    <n v="186.5"/>
    <n v="0.6071428571428571"/>
  </r>
  <r>
    <n v="326"/>
    <x v="9"/>
    <s v="Cliente_489"/>
    <n v="4"/>
    <x v="258"/>
    <d v="1899-12-30T03:55:00"/>
    <d v="1899-12-30T04:10:00"/>
    <d v="2023-04-04T05:34:00"/>
    <x v="1"/>
    <x v="1"/>
    <x v="0"/>
    <n v="13.85"/>
    <x v="2"/>
    <x v="4"/>
    <d v="1899-12-30T01:31:00"/>
    <d v="1899-12-30T02:24:00"/>
    <x v="0"/>
    <s v="Plato_8, Plato_4, Plato_16"/>
    <x v="64"/>
    <n v="47"/>
    <n v="34"/>
    <n v="0.41975308641975306"/>
    <n v="94.85"/>
    <n v="0.59074074074074079"/>
  </r>
  <r>
    <n v="327"/>
    <x v="15"/>
    <s v="Cliente_336"/>
    <n v="5"/>
    <x v="259"/>
    <d v="1899-12-30T01:37:00"/>
    <d v="1899-12-30T01:37:00"/>
    <d v="2023-04-04T04:36:00"/>
    <x v="3"/>
    <x v="2"/>
    <x v="2"/>
    <n v="15.08"/>
    <x v="0"/>
    <x v="1"/>
    <d v="1899-12-30T01:14:00"/>
    <d v="1899-12-30T00:23:00"/>
    <x v="0"/>
    <s v="Plato_18, Plato_4, Plato_6"/>
    <x v="189"/>
    <n v="86"/>
    <n v="61"/>
    <n v="0.41496598639455784"/>
    <n v="162.08000000000001"/>
    <n v="0.51755102040816325"/>
  </r>
  <r>
    <n v="328"/>
    <x v="31"/>
    <s v="Cliente_350"/>
    <n v="3"/>
    <x v="260"/>
    <d v="1899-12-30T02:23:00"/>
    <d v="1899-12-30T02:23:00"/>
    <d v="2023-04-04T04:07:00"/>
    <x v="2"/>
    <x v="2"/>
    <x v="2"/>
    <n v="13.85"/>
    <x v="0"/>
    <x v="9"/>
    <d v="1899-12-30T00:21:00"/>
    <d v="1899-12-30T02:02:00"/>
    <x v="0"/>
    <s v="Plato_8"/>
    <x v="105"/>
    <n v="21"/>
    <n v="14"/>
    <n v="0.4"/>
    <n v="48.85"/>
    <n v="0.79571428571428571"/>
  </r>
  <r>
    <n v="329"/>
    <x v="22"/>
    <s v="Cliente_797"/>
    <n v="1"/>
    <x v="261"/>
    <d v="1899-12-30T02:15:00"/>
    <d v="1899-12-30T02:30:00"/>
    <d v="2023-04-04T02:41:00"/>
    <x v="2"/>
    <x v="0"/>
    <x v="2"/>
    <n v="38.89"/>
    <x v="2"/>
    <x v="6"/>
    <d v="1899-12-30T02:19:00"/>
    <d v="1899-12-30T00:00:00"/>
    <x v="1"/>
    <s v="Plato_13, Plato_20, Plato_17, Plato_14"/>
    <x v="190"/>
    <n v="128"/>
    <n v="79"/>
    <n v="0.38164251207729466"/>
    <n v="245.89"/>
    <n v="0.5695169082125604"/>
  </r>
  <r>
    <n v="330"/>
    <x v="0"/>
    <s v="Cliente_436"/>
    <n v="6"/>
    <x v="262"/>
    <d v="1899-12-30T02:07:00"/>
    <d v="1899-12-30T02:22:00"/>
    <d v="2023-04-04T03:57:00"/>
    <x v="0"/>
    <x v="1"/>
    <x v="2"/>
    <n v="32.17"/>
    <x v="2"/>
    <x v="6"/>
    <d v="1899-12-30T02:20:00"/>
    <d v="1899-12-30T00:00:00"/>
    <x v="1"/>
    <s v="Plato_1, Plato_16, Plato_14, Plato_13"/>
    <x v="191"/>
    <n v="130"/>
    <n v="87"/>
    <n v="0.4009216589861751"/>
    <n v="249.17000000000002"/>
    <n v="0.5491705069124424"/>
  </r>
  <r>
    <n v="331"/>
    <x v="2"/>
    <s v="Cliente_597"/>
    <n v="3"/>
    <x v="263"/>
    <d v="1899-12-30T03:11:00"/>
    <d v="1899-12-30T03:11:00"/>
    <d v="2023-04-04T06:17:00"/>
    <x v="4"/>
    <x v="2"/>
    <x v="0"/>
    <n v="36.61"/>
    <x v="0"/>
    <x v="3"/>
    <d v="1899-12-30T02:01:00"/>
    <d v="1899-12-30T01:10:00"/>
    <x v="0"/>
    <s v="Plato_12, Plato_8, Plato_7, Plato_1"/>
    <x v="27"/>
    <n v="103"/>
    <n v="70"/>
    <n v="0.40462427745664742"/>
    <n v="209.61"/>
    <n v="0.61624277456647403"/>
  </r>
  <r>
    <n v="332"/>
    <x v="30"/>
    <s v="Cliente_823"/>
    <n v="1"/>
    <x v="264"/>
    <d v="1899-12-30T01:15:00"/>
    <d v="1899-12-30T01:15:00"/>
    <d v="2023-04-04T01:29:00"/>
    <x v="2"/>
    <x v="0"/>
    <x v="0"/>
    <n v="25.21"/>
    <x v="0"/>
    <x v="10"/>
    <d v="1899-12-30T00:17:00"/>
    <d v="1899-12-30T00:58:00"/>
    <x v="0"/>
    <s v="Plato_20"/>
    <x v="109"/>
    <n v="75"/>
    <n v="45"/>
    <n v="0.375"/>
    <n v="145.21"/>
    <n v="0.5850833333333334"/>
  </r>
  <r>
    <n v="333"/>
    <x v="1"/>
    <s v="Cliente_690"/>
    <n v="1"/>
    <x v="265"/>
    <d v="1899-12-30T01:19:00"/>
    <d v="1899-12-30T01:19:00"/>
    <d v="2023-04-04T04:29:00"/>
    <x v="4"/>
    <x v="2"/>
    <x v="2"/>
    <n v="13.19"/>
    <x v="1"/>
    <x v="3"/>
    <d v="1899-12-30T01:01:00"/>
    <d v="1899-12-30T00:18:00"/>
    <x v="0"/>
    <s v="Plato_19, Plato_4"/>
    <x v="102"/>
    <n v="42"/>
    <n v="30"/>
    <n v="0.41666666666666669"/>
    <n v="85.19"/>
    <n v="0.59986111111111107"/>
  </r>
  <r>
    <n v="334"/>
    <x v="15"/>
    <s v="Cliente_216"/>
    <n v="4"/>
    <x v="266"/>
    <d v="1899-12-30T03:40:00"/>
    <d v="1899-12-30T03:40:00"/>
    <d v="2023-04-04T06:31:00"/>
    <x v="1"/>
    <x v="1"/>
    <x v="2"/>
    <n v="17.5"/>
    <x v="1"/>
    <x v="10"/>
    <d v="1899-12-30T02:36:00"/>
    <d v="1899-12-30T01:04:00"/>
    <x v="0"/>
    <s v="Plato_13, Plato_14, Plato_7, Plato_2"/>
    <x v="27"/>
    <n v="104"/>
    <n v="69"/>
    <n v="0.39884393063583817"/>
    <n v="190.5"/>
    <n v="0.5"/>
  </r>
  <r>
    <n v="335"/>
    <x v="9"/>
    <s v="Cliente_546"/>
    <n v="3"/>
    <x v="267"/>
    <d v="1899-12-30T01:13:00"/>
    <d v="1899-12-30T01:13:00"/>
    <d v="2023-04-04T03:09:00"/>
    <x v="4"/>
    <x v="0"/>
    <x v="0"/>
    <n v="41.56"/>
    <x v="1"/>
    <x v="2"/>
    <d v="1899-12-30T01:09:00"/>
    <d v="1899-12-30T00:04:00"/>
    <x v="0"/>
    <s v="Plato_2, Plato_16"/>
    <x v="192"/>
    <n v="66"/>
    <n v="48"/>
    <n v="0.42105263157894735"/>
    <n v="155.56"/>
    <n v="0.78561403508771932"/>
  </r>
  <r>
    <n v="336"/>
    <x v="20"/>
    <s v="Cliente_524"/>
    <n v="5"/>
    <x v="268"/>
    <d v="1899-12-30T03:16:00"/>
    <d v="1899-12-30T03:16:00"/>
    <d v="2023-04-04T04:51:00"/>
    <x v="2"/>
    <x v="2"/>
    <x v="2"/>
    <n v="17.93"/>
    <x v="1"/>
    <x v="10"/>
    <d v="1899-12-30T01:05:00"/>
    <d v="1899-12-30T02:11:00"/>
    <x v="0"/>
    <s v="Plato_13, Plato_12, Plato_10"/>
    <x v="43"/>
    <n v="93"/>
    <n v="65"/>
    <n v="0.41139240506329117"/>
    <n v="175.93"/>
    <n v="0.52487341772151908"/>
  </r>
  <r>
    <n v="337"/>
    <x v="7"/>
    <s v="Cliente_193"/>
    <n v="2"/>
    <x v="269"/>
    <d v="1899-12-30T02:53:00"/>
    <d v="1899-12-30T02:53:00"/>
    <d v="2023-04-04T04:31:00"/>
    <x v="3"/>
    <x v="2"/>
    <x v="2"/>
    <n v="19.28"/>
    <x v="0"/>
    <x v="2"/>
    <d v="1899-12-30T00:58:00"/>
    <d v="1899-12-30T01:55:00"/>
    <x v="0"/>
    <s v="Plato_7, Plato_16"/>
    <x v="193"/>
    <n v="58"/>
    <n v="42"/>
    <n v="0.42"/>
    <n v="119.28"/>
    <n v="0.61280000000000001"/>
  </r>
  <r>
    <n v="338"/>
    <x v="19"/>
    <s v="Cliente_794"/>
    <n v="2"/>
    <x v="270"/>
    <d v="1899-12-30T02:58:00"/>
    <d v="1899-12-30T02:58:00"/>
    <d v="2023-04-04T03:30:00"/>
    <x v="3"/>
    <x v="0"/>
    <x v="0"/>
    <n v="30.62"/>
    <x v="0"/>
    <x v="8"/>
    <d v="1899-12-30T02:23:00"/>
    <d v="1899-12-30T00:35:00"/>
    <x v="0"/>
    <s v="Plato_18, Plato_13, Plato_15, Plato_3"/>
    <x v="181"/>
    <n v="166"/>
    <n v="113"/>
    <n v="0.4050179211469534"/>
    <n v="309.62"/>
    <n v="0.5147670250896057"/>
  </r>
  <r>
    <n v="339"/>
    <x v="22"/>
    <s v="Cliente_602"/>
    <n v="2"/>
    <x v="271"/>
    <d v="1899-12-30T02:01:00"/>
    <d v="1899-12-30T02:01:00"/>
    <d v="2023-04-04T02:01:00"/>
    <x v="0"/>
    <x v="1"/>
    <x v="0"/>
    <n v="19.600000000000001"/>
    <x v="0"/>
    <x v="4"/>
    <d v="1899-12-30T00:46:00"/>
    <d v="1899-12-30T01:15:00"/>
    <x v="0"/>
    <s v="Plato_9, Plato_14"/>
    <x v="194"/>
    <n v="62"/>
    <n v="42"/>
    <n v="0.40384615384615385"/>
    <n v="123.6"/>
    <n v="0.59230769230769231"/>
  </r>
  <r>
    <n v="340"/>
    <x v="8"/>
    <s v="Cliente_296"/>
    <n v="1"/>
    <x v="272"/>
    <d v="1899-12-30T03:26:00"/>
    <d v="1899-12-30T03:26:00"/>
    <d v="2023-04-04T04:38:00"/>
    <x v="0"/>
    <x v="0"/>
    <x v="2"/>
    <n v="38.520000000000003"/>
    <x v="1"/>
    <x v="0"/>
    <d v="1899-12-30T01:31:00"/>
    <d v="1899-12-30T01:55:00"/>
    <x v="0"/>
    <s v="Plato_20, Plato_16"/>
    <x v="195"/>
    <n v="98"/>
    <n v="66"/>
    <n v="0.40243902439024393"/>
    <n v="202.52"/>
    <n v="0.63731707317073172"/>
  </r>
  <r>
    <n v="341"/>
    <x v="9"/>
    <s v="Cliente_568"/>
    <n v="5"/>
    <x v="273"/>
    <d v="1899-12-30T02:14:00"/>
    <d v="1899-12-30T02:14:00"/>
    <d v="2023-04-04T04:19:00"/>
    <x v="0"/>
    <x v="1"/>
    <x v="2"/>
    <n v="47.05"/>
    <x v="1"/>
    <x v="4"/>
    <d v="1899-12-30T01:28:00"/>
    <d v="1899-12-30T00:46:00"/>
    <x v="0"/>
    <s v="Plato_16, Plato_5, Plato_8"/>
    <x v="132"/>
    <n v="105"/>
    <n v="72"/>
    <n v="0.40677966101694918"/>
    <n v="224.05"/>
    <n v="0.67259887005649721"/>
  </r>
  <r>
    <n v="342"/>
    <x v="27"/>
    <s v="Cliente_897"/>
    <n v="5"/>
    <x v="274"/>
    <d v="1899-12-30T03:41:00"/>
    <d v="1899-12-30T03:41:00"/>
    <d v="2023-04-04T06:11:00"/>
    <x v="0"/>
    <x v="1"/>
    <x v="2"/>
    <n v="20.059999999999999"/>
    <x v="1"/>
    <x v="6"/>
    <d v="1899-12-30T00:54:00"/>
    <d v="1899-12-30T02:47:00"/>
    <x v="0"/>
    <s v="Plato_14, Plato_16"/>
    <x v="37"/>
    <n v="60"/>
    <n v="42"/>
    <n v="0.41176470588235292"/>
    <n v="122.06"/>
    <n v="0.60843137254901958"/>
  </r>
  <r>
    <n v="343"/>
    <x v="15"/>
    <s v="Cliente_816"/>
    <n v="1"/>
    <x v="275"/>
    <d v="1899-12-30T01:49:00"/>
    <d v="1899-12-30T02:04:00"/>
    <d v="2023-04-04T05:45:00"/>
    <x v="3"/>
    <x v="0"/>
    <x v="2"/>
    <n v="23.01"/>
    <x v="2"/>
    <x v="4"/>
    <d v="1899-12-30T01:41:00"/>
    <d v="1899-12-30T00:08:00"/>
    <x v="0"/>
    <s v="Plato_18, Plato_14"/>
    <x v="16"/>
    <n v="82"/>
    <n v="55"/>
    <n v="0.40145985401459855"/>
    <n v="160.01"/>
    <n v="0.56941605839416065"/>
  </r>
  <r>
    <n v="344"/>
    <x v="8"/>
    <s v="Cliente_221"/>
    <n v="3"/>
    <x v="276"/>
    <d v="1899-12-30T01:18:00"/>
    <d v="1899-12-30T01:33:00"/>
    <d v="2023-04-04T02:04:00"/>
    <x v="2"/>
    <x v="0"/>
    <x v="2"/>
    <n v="33.01"/>
    <x v="2"/>
    <x v="9"/>
    <d v="1899-12-30T01:26:00"/>
    <d v="1899-12-30T00:00:00"/>
    <x v="1"/>
    <s v="Plato_8, Plato_17, Plato_15, Plato_5"/>
    <x v="3"/>
    <n v="110"/>
    <n v="73"/>
    <n v="0.39890710382513661"/>
    <n v="216.01"/>
    <n v="0.57928961748633878"/>
  </r>
  <r>
    <n v="345"/>
    <x v="33"/>
    <s v="Cliente_755"/>
    <n v="3"/>
    <x v="277"/>
    <d v="1899-12-30T03:01:00"/>
    <d v="1899-12-30T03:16:00"/>
    <d v="2023-04-04T04:19:00"/>
    <x v="4"/>
    <x v="0"/>
    <x v="2"/>
    <n v="13.98"/>
    <x v="2"/>
    <x v="9"/>
    <d v="1899-12-30T00:18:00"/>
    <d v="1899-12-30T02:43:00"/>
    <x v="0"/>
    <s v="Plato_12"/>
    <x v="134"/>
    <n v="22"/>
    <n v="16"/>
    <n v="0.42105263157894735"/>
    <n v="51.980000000000004"/>
    <n v="0.78894736842105262"/>
  </r>
  <r>
    <n v="346"/>
    <x v="28"/>
    <s v="Cliente_289"/>
    <n v="5"/>
    <x v="278"/>
    <d v="1899-12-30T03:16:00"/>
    <d v="1899-12-30T03:16:00"/>
    <d v="2023-04-04T03:56:00"/>
    <x v="3"/>
    <x v="0"/>
    <x v="0"/>
    <n v="35.93"/>
    <x v="0"/>
    <x v="10"/>
    <d v="1899-12-30T00:22:00"/>
    <d v="1899-12-30T02:54:00"/>
    <x v="0"/>
    <s v="Plato_19"/>
    <x v="102"/>
    <n v="44"/>
    <n v="28"/>
    <n v="0.3888888888888889"/>
    <n v="107.93"/>
    <n v="0.88791666666666669"/>
  </r>
  <r>
    <n v="347"/>
    <x v="5"/>
    <s v="Cliente_476"/>
    <n v="4"/>
    <x v="279"/>
    <d v="1899-12-30T02:45:00"/>
    <d v="1899-12-30T02:45:00"/>
    <d v="2023-04-04T04:34:00"/>
    <x v="4"/>
    <x v="0"/>
    <x v="2"/>
    <n v="48.52"/>
    <x v="0"/>
    <x v="9"/>
    <d v="1899-12-30T00:44:00"/>
    <d v="1899-12-30T02:01:00"/>
    <x v="0"/>
    <s v="Plato_8"/>
    <x v="5"/>
    <n v="42"/>
    <n v="28"/>
    <n v="0.4"/>
    <n v="118.52000000000001"/>
    <n v="1.0931428571428572"/>
  </r>
  <r>
    <n v="348"/>
    <x v="11"/>
    <s v="Cliente_940"/>
    <n v="2"/>
    <x v="280"/>
    <d v="1899-12-30T03:42:00"/>
    <d v="1899-12-30T03:57:00"/>
    <d v="2023-04-04T04:59:00"/>
    <x v="2"/>
    <x v="0"/>
    <x v="2"/>
    <n v="30.78"/>
    <x v="2"/>
    <x v="3"/>
    <d v="1899-12-30T01:28:00"/>
    <d v="1899-12-30T02:14:00"/>
    <x v="0"/>
    <s v="Plato_10, Plato_3"/>
    <x v="173"/>
    <n v="51"/>
    <n v="35"/>
    <n v="0.40697674418604651"/>
    <n v="116.78"/>
    <n v="0.7648837209302326"/>
  </r>
  <r>
    <n v="349"/>
    <x v="22"/>
    <s v="Cliente_707"/>
    <n v="1"/>
    <x v="281"/>
    <d v="1899-12-30T03:43:00"/>
    <d v="1899-12-30T03:58:00"/>
    <d v="2023-04-04T07:31:00"/>
    <x v="3"/>
    <x v="1"/>
    <x v="2"/>
    <n v="40.630000000000003"/>
    <x v="2"/>
    <x v="2"/>
    <d v="1899-12-30T01:25:00"/>
    <d v="1899-12-30T02:18:00"/>
    <x v="0"/>
    <s v="Plato_2, Plato_12, Plato_8"/>
    <x v="128"/>
    <n v="90"/>
    <n v="62"/>
    <n v="0.40789473684210525"/>
    <n v="192.63"/>
    <n v="0.6751973684210526"/>
  </r>
  <r>
    <n v="350"/>
    <x v="21"/>
    <s v="Cliente_644"/>
    <n v="6"/>
    <x v="282"/>
    <d v="1899-12-30T02:24:00"/>
    <d v="1899-12-30T02:24:00"/>
    <d v="2023-04-04T02:59:00"/>
    <x v="3"/>
    <x v="1"/>
    <x v="0"/>
    <n v="36.21"/>
    <x v="0"/>
    <x v="1"/>
    <d v="1899-12-30T01:49:00"/>
    <d v="1899-12-30T00:35:00"/>
    <x v="0"/>
    <s v="Plato_17, Plato_6"/>
    <x v="196"/>
    <n v="86"/>
    <n v="57"/>
    <n v="0.39860139860139859"/>
    <n v="179.21"/>
    <n v="0.65181818181818185"/>
  </r>
  <r>
    <n v="351"/>
    <x v="16"/>
    <s v="Cliente_619"/>
    <n v="6"/>
    <x v="283"/>
    <d v="1899-12-30T02:17:00"/>
    <d v="1899-12-30T02:17:00"/>
    <d v="2023-04-04T06:09:00"/>
    <x v="1"/>
    <x v="1"/>
    <x v="2"/>
    <n v="48.93"/>
    <x v="1"/>
    <x v="2"/>
    <d v="1899-12-30T00:25:00"/>
    <d v="1899-12-30T01:52:00"/>
    <x v="0"/>
    <s v="Plato_15, Plato_8"/>
    <x v="170"/>
    <n v="120"/>
    <n v="81"/>
    <n v="0.40298507462686567"/>
    <n v="249.93"/>
    <n v="0.6464179104477612"/>
  </r>
  <r>
    <n v="352"/>
    <x v="28"/>
    <s v="Cliente_780"/>
    <n v="3"/>
    <x v="284"/>
    <d v="1899-12-30T02:36:00"/>
    <d v="1899-12-30T02:36:00"/>
    <d v="2023-04-04T02:53:00"/>
    <x v="0"/>
    <x v="1"/>
    <x v="1"/>
    <n v="17.55"/>
    <x v="0"/>
    <x v="3"/>
    <d v="1899-12-30T00:07:00"/>
    <d v="1899-12-30T02:29:00"/>
    <x v="0"/>
    <s v="Plato_11"/>
    <x v="65"/>
    <n v="60"/>
    <n v="39"/>
    <n v="0.39393939393939392"/>
    <n v="116.55"/>
    <n v="0.57121212121212117"/>
  </r>
  <r>
    <n v="353"/>
    <x v="25"/>
    <s v="Cliente_833"/>
    <n v="5"/>
    <x v="285"/>
    <d v="1899-12-30T03:50:00"/>
    <d v="1899-12-30T03:50:00"/>
    <d v="2023-04-04T07:36:00"/>
    <x v="3"/>
    <x v="2"/>
    <x v="2"/>
    <n v="27.37"/>
    <x v="0"/>
    <x v="2"/>
    <d v="1899-12-30T02:08:00"/>
    <d v="1899-12-30T01:42:00"/>
    <x v="0"/>
    <s v="Plato_5, Plato_2, Plato_8, Plato_18"/>
    <x v="117"/>
    <n v="126"/>
    <n v="86"/>
    <n v="0.40566037735849059"/>
    <n v="239.37"/>
    <n v="0.53476415094339624"/>
  </r>
  <r>
    <n v="354"/>
    <x v="15"/>
    <s v="Cliente_899"/>
    <n v="6"/>
    <x v="261"/>
    <d v="1899-12-30T02:58:00"/>
    <d v="1899-12-30T03:13:00"/>
    <d v="2023-04-04T03:24:00"/>
    <x v="3"/>
    <x v="1"/>
    <x v="2"/>
    <n v="29.58"/>
    <x v="2"/>
    <x v="3"/>
    <d v="1899-12-30T02:17:00"/>
    <d v="1899-12-30T00:41:00"/>
    <x v="0"/>
    <s v="Plato_12, Plato_15, Plato_4, Plato_7"/>
    <x v="114"/>
    <n v="105"/>
    <n v="76"/>
    <n v="0.41988950276243092"/>
    <n v="210.57999999999998"/>
    <n v="0.58331491712707184"/>
  </r>
  <r>
    <n v="355"/>
    <x v="31"/>
    <s v="Cliente_523"/>
    <n v="4"/>
    <x v="286"/>
    <d v="1899-12-30T03:26:00"/>
    <d v="1899-12-30T03:26:00"/>
    <d v="2023-04-04T05:07:00"/>
    <x v="3"/>
    <x v="1"/>
    <x v="2"/>
    <n v="30.53"/>
    <x v="0"/>
    <x v="0"/>
    <d v="1899-12-30T00:07:00"/>
    <d v="1899-12-30T03:19:00"/>
    <x v="0"/>
    <s v="Plato_10"/>
    <x v="197"/>
    <n v="15"/>
    <n v="11"/>
    <n v="0.42307692307692307"/>
    <n v="56.53"/>
    <n v="1.5973076923076923"/>
  </r>
  <r>
    <n v="356"/>
    <x v="28"/>
    <s v="Cliente_498"/>
    <n v="1"/>
    <x v="287"/>
    <d v="1899-12-30T02:06:00"/>
    <d v="1899-12-30T02:21:00"/>
    <d v="2023-04-04T02:18:00"/>
    <x v="0"/>
    <x v="1"/>
    <x v="2"/>
    <n v="28.92"/>
    <x v="2"/>
    <x v="2"/>
    <d v="1899-12-30T00:07:00"/>
    <d v="1899-12-30T01:59:00"/>
    <x v="0"/>
    <s v="Plato_4"/>
    <x v="198"/>
    <n v="20"/>
    <n v="16"/>
    <n v="0.44444444444444442"/>
    <n v="64.92"/>
    <n v="1.2477777777777779"/>
  </r>
  <r>
    <n v="357"/>
    <x v="6"/>
    <s v="Cliente_470"/>
    <n v="2"/>
    <x v="288"/>
    <d v="1899-12-30T03:07:00"/>
    <d v="1899-12-30T03:22:00"/>
    <d v="2023-04-04T04:26:00"/>
    <x v="0"/>
    <x v="1"/>
    <x v="0"/>
    <n v="26.87"/>
    <x v="2"/>
    <x v="9"/>
    <d v="1899-12-30T01:36:00"/>
    <d v="1899-12-30T01:31:00"/>
    <x v="0"/>
    <s v="Plato_1, Plato_3, Plato_6, Plato_5"/>
    <x v="153"/>
    <n v="100"/>
    <n v="68"/>
    <n v="0.40476190476190477"/>
    <n v="194.87"/>
    <n v="0.56470238095238101"/>
  </r>
  <r>
    <n v="358"/>
    <x v="22"/>
    <s v="Cliente_827"/>
    <n v="5"/>
    <x v="289"/>
    <d v="1899-12-30T03:20:00"/>
    <d v="1899-12-30T03:20:00"/>
    <d v="2023-04-04T05:57:00"/>
    <x v="3"/>
    <x v="2"/>
    <x v="2"/>
    <n v="42.1"/>
    <x v="0"/>
    <x v="7"/>
    <d v="1899-12-30T02:32:00"/>
    <d v="1899-12-30T00:48:00"/>
    <x v="0"/>
    <s v="Plato_10, Plato_4, Plato_3"/>
    <x v="82"/>
    <n v="96"/>
    <n v="70"/>
    <n v="0.42168674698795183"/>
    <n v="208.1"/>
    <n v="0.67530120481927702"/>
  </r>
  <r>
    <n v="359"/>
    <x v="7"/>
    <s v="Cliente_92"/>
    <n v="2"/>
    <x v="290"/>
    <d v="1899-12-30T03:29:00"/>
    <d v="1899-12-30T03:29:00"/>
    <d v="2023-04-04T04:10:00"/>
    <x v="2"/>
    <x v="0"/>
    <x v="2"/>
    <n v="12.2"/>
    <x v="0"/>
    <x v="4"/>
    <d v="1899-12-30T02:25:00"/>
    <d v="1899-12-30T01:04:00"/>
    <x v="0"/>
    <s v="Plato_5, Plato_16, Plato_9, Plato_10"/>
    <x v="155"/>
    <n v="110"/>
    <n v="80"/>
    <n v="0.42105263157894735"/>
    <n v="202.2"/>
    <n v="0.48526315789473684"/>
  </r>
  <r>
    <n v="360"/>
    <x v="11"/>
    <s v="Cliente_191"/>
    <n v="3"/>
    <x v="291"/>
    <d v="1899-12-30T03:48:00"/>
    <d v="1899-12-30T04:03:00"/>
    <d v="2023-04-04T04:58:00"/>
    <x v="0"/>
    <x v="0"/>
    <x v="2"/>
    <n v="39.26"/>
    <x v="2"/>
    <x v="4"/>
    <d v="1899-12-30T02:39:00"/>
    <d v="1899-12-30T01:09:00"/>
    <x v="0"/>
    <s v="Plato_13, Plato_2, Plato_10, Plato_15"/>
    <x v="22"/>
    <n v="139"/>
    <n v="94"/>
    <n v="0.40343347639484978"/>
    <n v="272.26"/>
    <n v="0.57193133047210298"/>
  </r>
  <r>
    <n v="361"/>
    <x v="11"/>
    <s v="Cliente_183"/>
    <n v="1"/>
    <x v="292"/>
    <d v="1899-12-30T03:35:00"/>
    <d v="1899-12-30T03:35:00"/>
    <d v="2023-04-04T05:28:00"/>
    <x v="2"/>
    <x v="2"/>
    <x v="1"/>
    <n v="41.73"/>
    <x v="1"/>
    <x v="1"/>
    <d v="1899-12-30T01:52:00"/>
    <d v="1899-12-30T01:43:00"/>
    <x v="0"/>
    <s v="Plato_9, Plato_7"/>
    <x v="199"/>
    <n v="59"/>
    <n v="42"/>
    <n v="0.41584158415841582"/>
    <n v="142.72999999999999"/>
    <n v="0.82900990099009886"/>
  </r>
  <r>
    <n v="362"/>
    <x v="8"/>
    <s v="Cliente_681"/>
    <n v="2"/>
    <x v="293"/>
    <d v="1899-12-30T03:56:00"/>
    <d v="1899-12-30T03:56:00"/>
    <d v="2023-04-04T05:59:00"/>
    <x v="1"/>
    <x v="0"/>
    <x v="2"/>
    <n v="47.21"/>
    <x v="1"/>
    <x v="7"/>
    <d v="1899-12-30T02:03:00"/>
    <d v="1899-12-30T01:53:00"/>
    <x v="0"/>
    <s v="Plato_3, Plato_7, Plato_4"/>
    <x v="69"/>
    <n v="36"/>
    <n v="26"/>
    <n v="0.41935483870967744"/>
    <n v="109.21000000000001"/>
    <n v="1.1808064516129033"/>
  </r>
  <r>
    <n v="363"/>
    <x v="17"/>
    <s v="Cliente_499"/>
    <n v="2"/>
    <x v="294"/>
    <d v="1899-12-30T01:43:00"/>
    <d v="1899-12-30T01:58:00"/>
    <d v="2023-04-04T03:29:00"/>
    <x v="0"/>
    <x v="0"/>
    <x v="2"/>
    <n v="49.02"/>
    <x v="2"/>
    <x v="2"/>
    <d v="1899-12-30T02:29:00"/>
    <d v="1899-12-30T00:00:00"/>
    <x v="1"/>
    <s v="Plato_2, Plato_7, Plato_19, Plato_11"/>
    <x v="200"/>
    <n v="144"/>
    <n v="96"/>
    <n v="0.4"/>
    <n v="289.02"/>
    <n v="0.60425000000000006"/>
  </r>
  <r>
    <n v="364"/>
    <x v="8"/>
    <s v="Cliente_495"/>
    <n v="2"/>
    <x v="295"/>
    <d v="1899-12-30T03:20:00"/>
    <d v="1899-12-30T03:20:00"/>
    <d v="2023-04-04T07:10:00"/>
    <x v="3"/>
    <x v="0"/>
    <x v="0"/>
    <n v="48.28"/>
    <x v="0"/>
    <x v="2"/>
    <d v="1899-12-30T01:52:00"/>
    <d v="1899-12-30T01:28:00"/>
    <x v="0"/>
    <s v="Plato_16, Plato_5, Plato_1, Plato_9"/>
    <x v="106"/>
    <n v="92"/>
    <n v="65"/>
    <n v="0.4140127388535032"/>
    <n v="205.28"/>
    <n v="0.72152866242038216"/>
  </r>
  <r>
    <n v="365"/>
    <x v="31"/>
    <s v="Cliente_54"/>
    <n v="1"/>
    <x v="296"/>
    <d v="1899-12-30T03:30:00"/>
    <d v="1899-12-30T03:45:00"/>
    <d v="2023-04-04T04:33:00"/>
    <x v="0"/>
    <x v="0"/>
    <x v="1"/>
    <n v="34.97"/>
    <x v="2"/>
    <x v="9"/>
    <d v="1899-12-30T00:25:00"/>
    <d v="1899-12-30T03:05:00"/>
    <x v="0"/>
    <s v="Plato_19"/>
    <x v="35"/>
    <n v="66"/>
    <n v="42"/>
    <n v="0.3888888888888889"/>
    <n v="142.97"/>
    <n v="0.7126851851851852"/>
  </r>
  <r>
    <n v="366"/>
    <x v="6"/>
    <s v="Cliente_923"/>
    <n v="5"/>
    <x v="297"/>
    <d v="1899-12-30T03:13:00"/>
    <d v="1899-12-30T03:13:00"/>
    <d v="2023-04-04T04:46:00"/>
    <x v="0"/>
    <x v="0"/>
    <x v="1"/>
    <n v="10.57"/>
    <x v="0"/>
    <x v="9"/>
    <d v="1899-12-30T01:30:00"/>
    <d v="1899-12-30T01:43:00"/>
    <x v="0"/>
    <s v="Plato_6, Plato_8, Plato_20"/>
    <x v="103"/>
    <n v="145"/>
    <n v="94"/>
    <n v="0.39330543933054396"/>
    <n v="249.57"/>
    <n v="0.43753138075313802"/>
  </r>
  <r>
    <n v="367"/>
    <x v="15"/>
    <s v="Cliente_453"/>
    <n v="2"/>
    <x v="298"/>
    <d v="1899-12-30T02:52:00"/>
    <d v="1899-12-30T02:52:00"/>
    <d v="2023-04-04T03:45:00"/>
    <x v="0"/>
    <x v="2"/>
    <x v="2"/>
    <n v="12.62"/>
    <x v="1"/>
    <x v="9"/>
    <d v="1899-12-30T01:13:00"/>
    <d v="1899-12-30T01:39:00"/>
    <x v="0"/>
    <s v="Plato_10, Plato_9, Plato_3"/>
    <x v="199"/>
    <n v="59"/>
    <n v="42"/>
    <n v="0.41584158415841582"/>
    <n v="113.62"/>
    <n v="0.54079207920792072"/>
  </r>
  <r>
    <n v="368"/>
    <x v="22"/>
    <s v="Cliente_14"/>
    <n v="1"/>
    <x v="299"/>
    <d v="1899-12-30T02:09:00"/>
    <d v="1899-12-30T02:24:00"/>
    <d v="2023-04-04T05:33:00"/>
    <x v="1"/>
    <x v="1"/>
    <x v="0"/>
    <n v="37.65"/>
    <x v="2"/>
    <x v="1"/>
    <d v="1899-12-30T01:25:00"/>
    <d v="1899-12-30T00:44:00"/>
    <x v="0"/>
    <s v="Plato_11, Plato_7"/>
    <x v="74"/>
    <n v="74"/>
    <n v="49"/>
    <n v="0.3983739837398374"/>
    <n v="160.65"/>
    <n v="0.70447154471544715"/>
  </r>
  <r>
    <n v="369"/>
    <x v="2"/>
    <s v="Cliente_611"/>
    <n v="2"/>
    <x v="300"/>
    <d v="1899-12-30T03:43:00"/>
    <d v="1899-12-30T03:43:00"/>
    <d v="2023-04-04T05:54:00"/>
    <x v="3"/>
    <x v="0"/>
    <x v="2"/>
    <n v="34.83"/>
    <x v="1"/>
    <x v="7"/>
    <d v="1899-12-30T00:42:00"/>
    <d v="1899-12-30T03:01:00"/>
    <x v="0"/>
    <s v="Plato_17, Plato_14, Plato_16, Plato_10"/>
    <x v="7"/>
    <n v="143"/>
    <n v="99"/>
    <n v="0.40909090909090912"/>
    <n v="276.83"/>
    <n v="0.55301652892561981"/>
  </r>
  <r>
    <n v="370"/>
    <x v="35"/>
    <s v="Cliente_666"/>
    <n v="6"/>
    <x v="301"/>
    <d v="1899-12-30T01:03:00"/>
    <d v="1899-12-30T01:03:00"/>
    <d v="2023-04-04T03:23:00"/>
    <x v="0"/>
    <x v="0"/>
    <x v="2"/>
    <n v="47.79"/>
    <x v="1"/>
    <x v="7"/>
    <d v="1899-12-30T00:33:00"/>
    <d v="1899-12-30T00:30:00"/>
    <x v="0"/>
    <s v="Plato_19"/>
    <x v="102"/>
    <n v="44"/>
    <n v="28"/>
    <n v="0.3888888888888889"/>
    <n v="119.78999999999999"/>
    <n v="1.0526388888888887"/>
  </r>
  <r>
    <n v="371"/>
    <x v="20"/>
    <s v="Cliente_505"/>
    <n v="3"/>
    <x v="302"/>
    <d v="1899-12-30T03:15:00"/>
    <d v="1899-12-30T03:30:00"/>
    <d v="2023-04-04T04:31:00"/>
    <x v="4"/>
    <x v="2"/>
    <x v="2"/>
    <n v="32.51"/>
    <x v="2"/>
    <x v="8"/>
    <d v="1899-12-30T00:49:00"/>
    <d v="1899-12-30T02:26:00"/>
    <x v="0"/>
    <s v="Plato_17, Plato_19, Plato_16, Plato_14"/>
    <x v="201"/>
    <n v="120"/>
    <n v="80"/>
    <n v="0.4"/>
    <n v="232.51"/>
    <n v="0.56254999999999999"/>
  </r>
  <r>
    <n v="372"/>
    <x v="37"/>
    <s v="Cliente_858"/>
    <n v="5"/>
    <x v="303"/>
    <d v="1899-12-30T03:28:00"/>
    <d v="1899-12-30T03:28:00"/>
    <d v="2023-04-04T06:14:00"/>
    <x v="2"/>
    <x v="0"/>
    <x v="2"/>
    <n v="17.170000000000002"/>
    <x v="0"/>
    <x v="2"/>
    <d v="1899-12-30T00:22:00"/>
    <d v="1899-12-30T03:06:00"/>
    <x v="0"/>
    <s v="Plato_4"/>
    <x v="198"/>
    <n v="20"/>
    <n v="16"/>
    <n v="0.44444444444444442"/>
    <n v="53.17"/>
    <n v="0.92138888888888892"/>
  </r>
  <r>
    <n v="373"/>
    <x v="27"/>
    <s v="Cliente_882"/>
    <n v="2"/>
    <x v="304"/>
    <d v="1899-12-30T02:34:00"/>
    <d v="1899-12-30T02:49:00"/>
    <d v="2023-04-04T03:11:00"/>
    <x v="3"/>
    <x v="1"/>
    <x v="0"/>
    <n v="26.62"/>
    <x v="2"/>
    <x v="10"/>
    <d v="1899-12-30T01:56:00"/>
    <d v="1899-12-30T00:38:00"/>
    <x v="0"/>
    <s v="Plato_13, Plato_8, Plato_5, Plato_3"/>
    <x v="53"/>
    <n v="96"/>
    <n v="64"/>
    <n v="0.4"/>
    <n v="186.62"/>
    <n v="0.56637500000000007"/>
  </r>
  <r>
    <n v="374"/>
    <x v="14"/>
    <s v="Cliente_275"/>
    <n v="3"/>
    <x v="305"/>
    <d v="1899-12-30T01:05:00"/>
    <d v="1899-12-30T01:05:00"/>
    <d v="2023-04-04T04:24:00"/>
    <x v="2"/>
    <x v="0"/>
    <x v="2"/>
    <n v="33.35"/>
    <x v="1"/>
    <x v="3"/>
    <d v="1899-12-30T00:09:00"/>
    <d v="1899-12-30T00:56:00"/>
    <x v="0"/>
    <s v="Plato_8"/>
    <x v="105"/>
    <n v="21"/>
    <n v="14"/>
    <n v="0.4"/>
    <n v="68.349999999999994"/>
    <n v="1.352857142857143"/>
  </r>
  <r>
    <n v="375"/>
    <x v="14"/>
    <s v="Cliente_871"/>
    <n v="1"/>
    <x v="284"/>
    <d v="1899-12-30T02:52:00"/>
    <d v="1899-12-30T02:52:00"/>
    <d v="2023-04-04T03:09:00"/>
    <x v="0"/>
    <x v="0"/>
    <x v="2"/>
    <n v="22.3"/>
    <x v="0"/>
    <x v="0"/>
    <d v="1899-12-30T00:27:00"/>
    <d v="1899-12-30T02:25:00"/>
    <x v="0"/>
    <s v="Plato_17"/>
    <x v="169"/>
    <n v="57"/>
    <n v="36"/>
    <n v="0.38709677419354838"/>
    <n v="115.3"/>
    <n v="0.62688172043010748"/>
  </r>
  <r>
    <n v="376"/>
    <x v="33"/>
    <s v="Cliente_183"/>
    <n v="4"/>
    <x v="306"/>
    <d v="1899-12-30T02:19:00"/>
    <d v="1899-12-30T02:34:00"/>
    <d v="2023-04-04T05:12:00"/>
    <x v="1"/>
    <x v="0"/>
    <x v="1"/>
    <n v="27.51"/>
    <x v="2"/>
    <x v="8"/>
    <d v="1899-12-30T00:05:00"/>
    <d v="1899-12-30T02:14:00"/>
    <x v="0"/>
    <s v="Plato_14"/>
    <x v="127"/>
    <n v="28"/>
    <n v="18"/>
    <n v="0.39130434782608697"/>
    <n v="73.510000000000005"/>
    <n v="0.98934782608695659"/>
  </r>
  <r>
    <n v="377"/>
    <x v="17"/>
    <s v="Cliente_841"/>
    <n v="1"/>
    <x v="277"/>
    <d v="1899-12-30T03:28:00"/>
    <d v="1899-12-30T03:28:00"/>
    <d v="2023-04-04T04:46:00"/>
    <x v="4"/>
    <x v="0"/>
    <x v="2"/>
    <n v="14.96"/>
    <x v="1"/>
    <x v="3"/>
    <d v="1899-12-30T00:46:00"/>
    <d v="1899-12-30T02:42:00"/>
    <x v="0"/>
    <s v="Plato_18, Plato_15"/>
    <x v="193"/>
    <n v="59"/>
    <n v="41"/>
    <n v="0.41"/>
    <n v="114.96000000000001"/>
    <n v="0.55959999999999999"/>
  </r>
  <r>
    <n v="378"/>
    <x v="3"/>
    <s v="Cliente_789"/>
    <n v="1"/>
    <x v="307"/>
    <d v="1899-12-30T01:23:00"/>
    <d v="1899-12-30T01:23:00"/>
    <d v="2023-04-04T05:18:00"/>
    <x v="1"/>
    <x v="0"/>
    <x v="1"/>
    <n v="40.31"/>
    <x v="1"/>
    <x v="4"/>
    <d v="1899-12-30T00:21:00"/>
    <d v="1899-12-30T01:02:00"/>
    <x v="0"/>
    <s v="Plato_2, Plato_12"/>
    <x v="202"/>
    <n v="29"/>
    <n v="20"/>
    <n v="0.40816326530612246"/>
    <n v="89.31"/>
    <n v="1.2308163265306122"/>
  </r>
  <r>
    <n v="379"/>
    <x v="31"/>
    <s v="Cliente_442"/>
    <n v="2"/>
    <x v="308"/>
    <d v="1899-12-30T02:26:00"/>
    <d v="1899-12-30T02:41:00"/>
    <d v="2023-04-04T03:57:00"/>
    <x v="0"/>
    <x v="1"/>
    <x v="2"/>
    <n v="10.61"/>
    <x v="2"/>
    <x v="9"/>
    <d v="1899-12-30T00:06:00"/>
    <d v="1899-12-30T02:20:00"/>
    <x v="0"/>
    <s v="Plato_8"/>
    <x v="5"/>
    <n v="42"/>
    <n v="28"/>
    <n v="0.4"/>
    <n v="80.61"/>
    <n v="0.5515714285714286"/>
  </r>
  <r>
    <n v="380"/>
    <x v="17"/>
    <s v="Cliente_964"/>
    <n v="1"/>
    <x v="309"/>
    <d v="1899-12-30T03:35:00"/>
    <d v="1899-12-30T03:35:00"/>
    <d v="2023-04-04T04:33:00"/>
    <x v="0"/>
    <x v="2"/>
    <x v="0"/>
    <n v="22.53"/>
    <x v="1"/>
    <x v="10"/>
    <d v="1899-12-30T01:33:00"/>
    <d v="1899-12-30T02:02:00"/>
    <x v="0"/>
    <s v="Plato_11, Plato_12"/>
    <x v="16"/>
    <n v="82"/>
    <n v="55"/>
    <n v="0.40145985401459855"/>
    <n v="159.53"/>
    <n v="0.56591240875912407"/>
  </r>
  <r>
    <n v="381"/>
    <x v="20"/>
    <s v="Cliente_141"/>
    <n v="1"/>
    <x v="310"/>
    <d v="1899-12-30T03:35:00"/>
    <d v="1899-12-30T03:35:00"/>
    <d v="2023-04-04T04:32:00"/>
    <x v="1"/>
    <x v="1"/>
    <x v="0"/>
    <n v="27.69"/>
    <x v="1"/>
    <x v="7"/>
    <d v="1899-12-30T00:47:00"/>
    <d v="1899-12-30T02:48:00"/>
    <x v="0"/>
    <s v="Plato_10, Plato_11"/>
    <x v="122"/>
    <n v="85"/>
    <n v="59"/>
    <n v="0.40972222222222221"/>
    <n v="171.69"/>
    <n v="0.60201388888888885"/>
  </r>
  <r>
    <n v="382"/>
    <x v="12"/>
    <s v="Cliente_742"/>
    <n v="6"/>
    <x v="311"/>
    <d v="1899-12-30T03:18:00"/>
    <d v="1899-12-30T03:18:00"/>
    <d v="2023-04-04T06:27:00"/>
    <x v="2"/>
    <x v="2"/>
    <x v="0"/>
    <n v="19.8"/>
    <x v="0"/>
    <x v="8"/>
    <d v="1899-12-30T00:54:00"/>
    <d v="1899-12-30T02:24:00"/>
    <x v="0"/>
    <s v="Plato_9"/>
    <x v="12"/>
    <n v="51"/>
    <n v="36"/>
    <n v="0.41379310344827586"/>
    <n v="106.8"/>
    <n v="0.64137931034482754"/>
  </r>
  <r>
    <n v="383"/>
    <x v="30"/>
    <s v="Cliente_992"/>
    <n v="6"/>
    <x v="312"/>
    <d v="1899-12-30T03:04:00"/>
    <d v="1899-12-30T03:04:00"/>
    <d v="2023-04-04T06:33:00"/>
    <x v="4"/>
    <x v="0"/>
    <x v="2"/>
    <n v="31.33"/>
    <x v="1"/>
    <x v="9"/>
    <d v="1899-12-30T00:09:00"/>
    <d v="1899-12-30T02:55:00"/>
    <x v="0"/>
    <s v="Plato_19"/>
    <x v="35"/>
    <n v="66"/>
    <n v="42"/>
    <n v="0.3888888888888889"/>
    <n v="139.32999999999998"/>
    <n v="0.67898148148148152"/>
  </r>
  <r>
    <n v="384"/>
    <x v="16"/>
    <s v="Cliente_622"/>
    <n v="5"/>
    <x v="313"/>
    <d v="1899-12-30T02:22:00"/>
    <d v="1899-12-30T02:22:00"/>
    <d v="2023-04-04T02:33:00"/>
    <x v="1"/>
    <x v="1"/>
    <x v="0"/>
    <n v="39.32"/>
    <x v="0"/>
    <x v="5"/>
    <d v="1899-12-30T01:50:00"/>
    <d v="1899-12-30T00:32:00"/>
    <x v="0"/>
    <s v="Plato_4, Plato_12, Plato_6"/>
    <x v="109"/>
    <n v="69"/>
    <n v="51"/>
    <n v="0.42499999999999999"/>
    <n v="159.32"/>
    <n v="0.7526666666666666"/>
  </r>
  <r>
    <n v="385"/>
    <x v="30"/>
    <s v="Cliente_508"/>
    <n v="6"/>
    <x v="314"/>
    <d v="1899-12-30T03:06:00"/>
    <d v="1899-12-30T03:21:00"/>
    <d v="2023-04-05T06:43:00"/>
    <x v="0"/>
    <x v="1"/>
    <x v="2"/>
    <n v="11.14"/>
    <x v="2"/>
    <x v="0"/>
    <d v="1899-12-30T00:22:00"/>
    <d v="1899-12-30T02:44:00"/>
    <x v="0"/>
    <s v="Plato_2"/>
    <x v="71"/>
    <n v="36"/>
    <n v="24"/>
    <n v="0.4"/>
    <n v="71.14"/>
    <n v="0.58566666666666667"/>
  </r>
  <r>
    <n v="386"/>
    <x v="23"/>
    <s v="Cliente_436"/>
    <n v="2"/>
    <x v="315"/>
    <d v="1899-12-30T02:25:00"/>
    <d v="1899-12-30T02:40:00"/>
    <d v="2023-04-05T02:58:00"/>
    <x v="4"/>
    <x v="0"/>
    <x v="0"/>
    <n v="28.96"/>
    <x v="2"/>
    <x v="5"/>
    <d v="1899-12-30T00:40:00"/>
    <d v="1899-12-30T01:45:00"/>
    <x v="0"/>
    <s v="Plato_11"/>
    <x v="65"/>
    <n v="60"/>
    <n v="39"/>
    <n v="0.39393939393939392"/>
    <n v="127.96000000000001"/>
    <n v="0.68646464646464656"/>
  </r>
  <r>
    <n v="387"/>
    <x v="30"/>
    <s v="Cliente_676"/>
    <n v="5"/>
    <x v="316"/>
    <d v="1899-12-30T03:01:00"/>
    <d v="1899-12-30T03:16:00"/>
    <d v="2023-04-05T06:10:00"/>
    <x v="3"/>
    <x v="0"/>
    <x v="1"/>
    <n v="20.84"/>
    <x v="2"/>
    <x v="5"/>
    <d v="1899-12-30T00:18:00"/>
    <d v="1899-12-30T02:43:00"/>
    <x v="0"/>
    <s v="Plato_17"/>
    <x v="169"/>
    <n v="57"/>
    <n v="36"/>
    <n v="0.38709677419354838"/>
    <n v="113.84"/>
    <n v="0.61118279569892475"/>
  </r>
  <r>
    <n v="388"/>
    <x v="19"/>
    <s v="Cliente_768"/>
    <n v="2"/>
    <x v="315"/>
    <d v="1899-12-30T03:02:00"/>
    <d v="1899-12-30T03:02:00"/>
    <d v="2023-04-05T03:35:00"/>
    <x v="2"/>
    <x v="0"/>
    <x v="2"/>
    <n v="27.03"/>
    <x v="1"/>
    <x v="0"/>
    <d v="1899-12-30T02:51:00"/>
    <d v="1899-12-30T00:11:00"/>
    <x v="0"/>
    <s v="Plato_17, Plato_19, Plato_9, Plato_11"/>
    <x v="203"/>
    <n v="176"/>
    <n v="115"/>
    <n v="0.3951890034364261"/>
    <n v="318.02999999999997"/>
    <n v="0.48807560137457046"/>
  </r>
  <r>
    <n v="389"/>
    <x v="29"/>
    <s v="Cliente_667"/>
    <n v="5"/>
    <x v="317"/>
    <d v="1899-12-30T02:13:00"/>
    <d v="1899-12-30T02:13:00"/>
    <d v="2023-04-05T02:15:00"/>
    <x v="0"/>
    <x v="0"/>
    <x v="2"/>
    <n v="39.14"/>
    <x v="0"/>
    <x v="5"/>
    <d v="1899-12-30T00:24:00"/>
    <d v="1899-12-30T01:49:00"/>
    <x v="0"/>
    <s v="Plato_11"/>
    <x v="156"/>
    <n v="20"/>
    <n v="13"/>
    <n v="0.39393939393939392"/>
    <n v="72.14"/>
    <n v="1.58"/>
  </r>
  <r>
    <n v="390"/>
    <x v="13"/>
    <s v="Cliente_874"/>
    <n v="2"/>
    <x v="318"/>
    <d v="1899-12-30T02:20:00"/>
    <d v="1899-12-30T02:20:00"/>
    <d v="2023-04-05T05:19:00"/>
    <x v="0"/>
    <x v="0"/>
    <x v="2"/>
    <n v="42.68"/>
    <x v="0"/>
    <x v="9"/>
    <d v="1899-12-30T01:33:00"/>
    <d v="1899-12-30T00:47:00"/>
    <x v="0"/>
    <s v="Plato_5, Plato_10, Plato_13"/>
    <x v="196"/>
    <n v="84"/>
    <n v="59"/>
    <n v="0.41258741258741261"/>
    <n v="185.68"/>
    <n v="0.71104895104895105"/>
  </r>
  <r>
    <n v="391"/>
    <x v="24"/>
    <s v="Cliente_609"/>
    <n v="1"/>
    <x v="319"/>
    <d v="1899-12-30T02:04:00"/>
    <d v="1899-12-30T02:04:00"/>
    <d v="2023-04-05T04:09:00"/>
    <x v="0"/>
    <x v="0"/>
    <x v="2"/>
    <n v="48.6"/>
    <x v="0"/>
    <x v="8"/>
    <d v="1899-12-30T00:35:00"/>
    <d v="1899-12-30T01:29:00"/>
    <x v="0"/>
    <s v="Plato_5"/>
    <x v="204"/>
    <n v="13"/>
    <n v="9"/>
    <n v="0.40909090909090912"/>
    <n v="70.599999999999994"/>
    <n v="2.6181818181818182"/>
  </r>
  <r>
    <n v="392"/>
    <x v="9"/>
    <s v="Cliente_471"/>
    <n v="3"/>
    <x v="315"/>
    <d v="1899-12-30T03:35:00"/>
    <d v="1899-12-30T03:50:00"/>
    <d v="2023-04-05T04:08:00"/>
    <x v="2"/>
    <x v="0"/>
    <x v="2"/>
    <n v="32.729999999999997"/>
    <x v="2"/>
    <x v="6"/>
    <d v="1899-12-30T00:54:00"/>
    <d v="1899-12-30T02:41:00"/>
    <x v="0"/>
    <s v="Plato_15, Plato_7"/>
    <x v="109"/>
    <n v="71"/>
    <n v="49"/>
    <n v="0.40833333333333333"/>
    <n v="152.72999999999999"/>
    <n v="0.68108333333333326"/>
  </r>
  <r>
    <n v="393"/>
    <x v="22"/>
    <s v="Cliente_196"/>
    <n v="3"/>
    <x v="320"/>
    <d v="1899-12-30T02:44:00"/>
    <d v="1899-12-30T02:59:00"/>
    <d v="2023-04-05T05:17:00"/>
    <x v="4"/>
    <x v="0"/>
    <x v="2"/>
    <n v="12.54"/>
    <x v="2"/>
    <x v="1"/>
    <d v="1899-12-30T01:49:00"/>
    <d v="1899-12-30T00:55:00"/>
    <x v="0"/>
    <s v="Plato_12, Plato_8, Plato_13, Plato_5"/>
    <x v="72"/>
    <n v="124"/>
    <n v="84"/>
    <n v="0.40384615384615385"/>
    <n v="220.54"/>
    <n v="0.46413461538461537"/>
  </r>
  <r>
    <n v="394"/>
    <x v="6"/>
    <s v="Cliente_740"/>
    <n v="1"/>
    <x v="321"/>
    <d v="1899-12-30T03:36:00"/>
    <d v="1899-12-30T03:51:00"/>
    <d v="2023-04-05T07:02:00"/>
    <x v="0"/>
    <x v="0"/>
    <x v="2"/>
    <n v="18.05"/>
    <x v="2"/>
    <x v="2"/>
    <d v="1899-12-30T00:47:00"/>
    <d v="1899-12-30T02:49:00"/>
    <x v="0"/>
    <s v="Plato_7, Plato_9"/>
    <x v="86"/>
    <n v="45"/>
    <n v="32"/>
    <n v="0.41558441558441561"/>
    <n v="95.05"/>
    <n v="0.64999999999999991"/>
  </r>
  <r>
    <n v="395"/>
    <x v="10"/>
    <s v="Cliente_563"/>
    <n v="1"/>
    <x v="322"/>
    <d v="1899-12-30T03:57:00"/>
    <d v="1899-12-30T03:57:00"/>
    <d v="2023-04-05T05:34:00"/>
    <x v="2"/>
    <x v="0"/>
    <x v="0"/>
    <n v="40.9"/>
    <x v="1"/>
    <x v="8"/>
    <d v="1899-12-30T00:08:00"/>
    <d v="1899-12-30T03:49:00"/>
    <x v="0"/>
    <s v="Plato_12"/>
    <x v="134"/>
    <n v="22"/>
    <n v="16"/>
    <n v="0.42105263157894735"/>
    <n v="78.900000000000006"/>
    <n v="1.4973684210526315"/>
  </r>
  <r>
    <n v="396"/>
    <x v="7"/>
    <s v="Cliente_991"/>
    <n v="1"/>
    <x v="323"/>
    <d v="1899-12-30T03:04:00"/>
    <d v="1899-12-30T03:04:00"/>
    <d v="2023-04-05T03:36:00"/>
    <x v="2"/>
    <x v="2"/>
    <x v="1"/>
    <n v="34.5"/>
    <x v="1"/>
    <x v="4"/>
    <d v="1899-12-30T00:57:00"/>
    <d v="1899-12-30T02:07:00"/>
    <x v="0"/>
    <s v="Plato_3, Plato_13"/>
    <x v="138"/>
    <n v="51"/>
    <n v="32"/>
    <n v="0.38554216867469882"/>
    <n v="117.5"/>
    <n v="0.8012048192771084"/>
  </r>
  <r>
    <n v="397"/>
    <x v="20"/>
    <s v="Cliente_289"/>
    <n v="2"/>
    <x v="324"/>
    <d v="1899-12-30T01:14:00"/>
    <d v="1899-12-30T01:14:00"/>
    <d v="2023-04-05T01:34:00"/>
    <x v="4"/>
    <x v="1"/>
    <x v="0"/>
    <n v="37.79"/>
    <x v="1"/>
    <x v="9"/>
    <d v="1899-12-30T01:09:00"/>
    <d v="1899-12-30T00:05:00"/>
    <x v="0"/>
    <s v="Plato_6, Plato_17"/>
    <x v="189"/>
    <n v="89"/>
    <n v="58"/>
    <n v="0.39455782312925169"/>
    <n v="184.79"/>
    <n v="0.65163265306122442"/>
  </r>
  <r>
    <n v="398"/>
    <x v="13"/>
    <s v="Cliente_330"/>
    <n v="5"/>
    <x v="325"/>
    <d v="1899-12-30T03:55:00"/>
    <d v="1899-12-30T03:55:00"/>
    <d v="2023-04-05T07:05:00"/>
    <x v="1"/>
    <x v="1"/>
    <x v="2"/>
    <n v="48.96"/>
    <x v="1"/>
    <x v="4"/>
    <d v="1899-12-30T01:11:00"/>
    <d v="1899-12-30T02:44:00"/>
    <x v="0"/>
    <s v="Plato_16, Plato_11"/>
    <x v="39"/>
    <n v="72"/>
    <n v="50"/>
    <n v="0.4098360655737705"/>
    <n v="170.96"/>
    <n v="0.81114754098360664"/>
  </r>
  <r>
    <n v="399"/>
    <x v="25"/>
    <s v="Cliente_943"/>
    <n v="6"/>
    <x v="326"/>
    <d v="1899-12-30T02:52:00"/>
    <d v="1899-12-30T02:52:00"/>
    <d v="2023-04-05T05:40:00"/>
    <x v="3"/>
    <x v="0"/>
    <x v="2"/>
    <n v="27.32"/>
    <x v="1"/>
    <x v="0"/>
    <d v="1899-12-30T01:31:00"/>
    <d v="1899-12-30T01:21:00"/>
    <x v="0"/>
    <s v="Plato_11, Plato_19"/>
    <x v="190"/>
    <n v="126"/>
    <n v="81"/>
    <n v="0.39130434782608697"/>
    <n v="234.32"/>
    <n v="0.52328502415458933"/>
  </r>
  <r>
    <n v="400"/>
    <x v="13"/>
    <s v="Cliente_285"/>
    <n v="4"/>
    <x v="327"/>
    <d v="1899-12-30T02:03:00"/>
    <d v="1899-12-30T02:03:00"/>
    <d v="2023-04-05T04:14:00"/>
    <x v="4"/>
    <x v="0"/>
    <x v="2"/>
    <n v="42.96"/>
    <x v="0"/>
    <x v="2"/>
    <d v="1899-12-30T01:19:00"/>
    <d v="1899-12-30T00:44:00"/>
    <x v="0"/>
    <s v="Plato_20, Plato_16, Plato_17"/>
    <x v="205"/>
    <n v="120"/>
    <n v="78"/>
    <n v="0.39393939393939392"/>
    <n v="240.96"/>
    <n v="0.61090909090909096"/>
  </r>
  <r>
    <n v="401"/>
    <x v="33"/>
    <s v="Cliente_12"/>
    <n v="2"/>
    <x v="328"/>
    <d v="1899-12-30T03:06:00"/>
    <d v="1899-12-30T03:21:00"/>
    <d v="2023-04-05T06:57:00"/>
    <x v="2"/>
    <x v="0"/>
    <x v="2"/>
    <n v="15.87"/>
    <x v="2"/>
    <x v="3"/>
    <d v="1899-12-30T00:20:00"/>
    <d v="1899-12-30T02:46:00"/>
    <x v="0"/>
    <s v="Plato_13"/>
    <x v="172"/>
    <n v="26"/>
    <n v="16"/>
    <n v="0.38095238095238093"/>
    <n v="57.87"/>
    <n v="0.75880952380952371"/>
  </r>
  <r>
    <n v="402"/>
    <x v="19"/>
    <s v="Cliente_905"/>
    <n v="1"/>
    <x v="329"/>
    <d v="1899-12-30T02:27:00"/>
    <d v="1899-12-30T02:27:00"/>
    <d v="2023-04-05T05:08:00"/>
    <x v="0"/>
    <x v="0"/>
    <x v="2"/>
    <n v="31.02"/>
    <x v="0"/>
    <x v="1"/>
    <d v="1899-12-30T01:06:00"/>
    <d v="1899-12-30T01:21:00"/>
    <x v="0"/>
    <s v="Plato_1, Plato_12, Plato_5"/>
    <x v="206"/>
    <n v="89"/>
    <n v="62"/>
    <n v="0.41059602649006621"/>
    <n v="182.02"/>
    <n v="0.61602649006622512"/>
  </r>
  <r>
    <n v="403"/>
    <x v="9"/>
    <s v="Cliente_543"/>
    <n v="5"/>
    <x v="330"/>
    <d v="1899-12-30T03:00:00"/>
    <d v="1899-12-30T03:00:00"/>
    <d v="2023-04-05T05:15:00"/>
    <x v="1"/>
    <x v="0"/>
    <x v="2"/>
    <n v="14.76"/>
    <x v="1"/>
    <x v="9"/>
    <d v="1899-12-30T01:25:00"/>
    <d v="1899-12-30T01:35:00"/>
    <x v="0"/>
    <s v="Plato_5, Plato_4, Plato_15, Plato_7"/>
    <x v="155"/>
    <n v="111"/>
    <n v="79"/>
    <n v="0.41578947368421054"/>
    <n v="204.76"/>
    <n v="0.49347368421052634"/>
  </r>
  <r>
    <n v="404"/>
    <x v="6"/>
    <s v="Cliente_897"/>
    <n v="2"/>
    <x v="331"/>
    <d v="1899-12-30T03:51:00"/>
    <d v="1899-12-30T03:51:00"/>
    <d v="2023-04-05T04:29:00"/>
    <x v="3"/>
    <x v="0"/>
    <x v="2"/>
    <n v="32.56"/>
    <x v="1"/>
    <x v="0"/>
    <d v="1899-12-30T01:42:00"/>
    <d v="1899-12-30T02:09:00"/>
    <x v="0"/>
    <s v="Plato_13, Plato_3, Plato_20"/>
    <x v="108"/>
    <n v="113"/>
    <n v="69"/>
    <n v="0.37912087912087911"/>
    <n v="214.56"/>
    <n v="0.55802197802197806"/>
  </r>
  <r>
    <n v="405"/>
    <x v="17"/>
    <s v="Cliente_239"/>
    <n v="6"/>
    <x v="332"/>
    <d v="1899-12-30T02:20:00"/>
    <d v="1899-12-30T02:20:00"/>
    <d v="2023-04-05T04:59:00"/>
    <x v="2"/>
    <x v="2"/>
    <x v="2"/>
    <n v="14.56"/>
    <x v="0"/>
    <x v="10"/>
    <d v="1899-12-30T01:38:00"/>
    <d v="1899-12-30T00:42:00"/>
    <x v="0"/>
    <s v="Plato_10, Plato_20, Plato_3"/>
    <x v="104"/>
    <n v="64"/>
    <n v="42"/>
    <n v="0.39622641509433965"/>
    <n v="120.56"/>
    <n v="0.53358490566037742"/>
  </r>
  <r>
    <n v="406"/>
    <x v="9"/>
    <s v="Cliente_927"/>
    <n v="5"/>
    <x v="333"/>
    <d v="1899-12-30T02:08:00"/>
    <d v="1899-12-30T02:23:00"/>
    <d v="2023-04-05T02:37:00"/>
    <x v="2"/>
    <x v="2"/>
    <x v="1"/>
    <n v="34.03"/>
    <x v="2"/>
    <x v="0"/>
    <d v="1899-12-30T01:57:00"/>
    <d v="1899-12-30T00:11:00"/>
    <x v="0"/>
    <s v="Plato_3, Plato_8, Plato_1"/>
    <x v="207"/>
    <n v="93"/>
    <n v="62"/>
    <n v="0.4"/>
    <n v="189.03"/>
    <n v="0.61954838709677418"/>
  </r>
  <r>
    <n v="407"/>
    <x v="20"/>
    <s v="Cliente_315"/>
    <n v="1"/>
    <x v="334"/>
    <d v="1899-12-30T02:38:00"/>
    <d v="1899-12-30T02:38:00"/>
    <d v="2023-04-05T04:51:00"/>
    <x v="4"/>
    <x v="1"/>
    <x v="0"/>
    <n v="22.98"/>
    <x v="0"/>
    <x v="8"/>
    <d v="1899-12-30T00:50:00"/>
    <d v="1899-12-30T01:48:00"/>
    <x v="0"/>
    <s v="Plato_3, Plato_8"/>
    <x v="208"/>
    <n v="57"/>
    <n v="38"/>
    <n v="0.4"/>
    <n v="117.98"/>
    <n v="0.6418947368421053"/>
  </r>
  <r>
    <n v="408"/>
    <x v="6"/>
    <s v="Cliente_195"/>
    <n v="3"/>
    <x v="335"/>
    <d v="1899-12-30T03:09:00"/>
    <d v="1899-12-30T03:24:00"/>
    <d v="2023-04-05T04:05:00"/>
    <x v="2"/>
    <x v="0"/>
    <x v="2"/>
    <n v="10.14"/>
    <x v="2"/>
    <x v="9"/>
    <d v="1899-12-30T01:46:00"/>
    <d v="1899-12-30T01:23:00"/>
    <x v="0"/>
    <s v="Plato_1, Plato_7, Plato_18"/>
    <x v="209"/>
    <n v="77"/>
    <n v="54"/>
    <n v="0.41221374045801529"/>
    <n v="141.13999999999999"/>
    <n v="0.48961832061068705"/>
  </r>
  <r>
    <n v="409"/>
    <x v="8"/>
    <s v="Cliente_166"/>
    <n v="5"/>
    <x v="336"/>
    <d v="1899-12-30T01:06:00"/>
    <d v="1899-12-30T01:06:00"/>
    <d v="2023-04-05T03:01:00"/>
    <x v="1"/>
    <x v="0"/>
    <x v="2"/>
    <n v="48.7"/>
    <x v="0"/>
    <x v="9"/>
    <d v="1899-12-30T02:43:00"/>
    <d v="1899-12-30T00:00:00"/>
    <x v="1"/>
    <s v="Plato_13, Plato_20, Plato_16, Plato_7"/>
    <x v="38"/>
    <n v="122"/>
    <n v="81"/>
    <n v="0.39901477832512317"/>
    <n v="251.7"/>
    <n v="0.63891625615763536"/>
  </r>
  <r>
    <n v="410"/>
    <x v="16"/>
    <s v="Cliente_157"/>
    <n v="3"/>
    <x v="337"/>
    <d v="1899-12-30T02:36:00"/>
    <d v="1899-12-30T02:36:00"/>
    <d v="2023-04-05T05:23:00"/>
    <x v="4"/>
    <x v="2"/>
    <x v="2"/>
    <n v="43.65"/>
    <x v="0"/>
    <x v="4"/>
    <d v="1899-12-30T01:31:00"/>
    <d v="1899-12-30T01:05:00"/>
    <x v="0"/>
    <s v="Plato_3, Plato_19"/>
    <x v="121"/>
    <n v="34"/>
    <n v="22"/>
    <n v="0.39285714285714285"/>
    <n v="99.65"/>
    <n v="1.1723214285714287"/>
  </r>
  <r>
    <n v="411"/>
    <x v="3"/>
    <s v="Cliente_212"/>
    <n v="3"/>
    <x v="327"/>
    <d v="1899-12-30T02:53:00"/>
    <d v="1899-12-30T03:08:00"/>
    <d v="2023-04-05T05:04:00"/>
    <x v="1"/>
    <x v="0"/>
    <x v="0"/>
    <n v="21.88"/>
    <x v="2"/>
    <x v="1"/>
    <d v="1899-12-30T01:18:00"/>
    <d v="1899-12-30T01:35:00"/>
    <x v="0"/>
    <s v="Plato_20, Plato_4, Plato_6"/>
    <x v="210"/>
    <n v="133"/>
    <n v="86"/>
    <n v="0.39269406392694062"/>
    <n v="240.88"/>
    <n v="0.49260273972602736"/>
  </r>
  <r>
    <n v="412"/>
    <x v="39"/>
    <s v="Cliente_912"/>
    <n v="4"/>
    <x v="338"/>
    <d v="1899-12-30T01:41:00"/>
    <d v="1899-12-30T01:56:00"/>
    <d v="2023-04-05T02:03:00"/>
    <x v="3"/>
    <x v="2"/>
    <x v="2"/>
    <n v="12.94"/>
    <x v="2"/>
    <x v="4"/>
    <d v="1899-12-30T00:57:00"/>
    <d v="1899-12-30T00:44:00"/>
    <x v="0"/>
    <s v="Plato_17"/>
    <x v="169"/>
    <n v="57"/>
    <n v="36"/>
    <n v="0.38709677419354838"/>
    <n v="105.94"/>
    <n v="0.52623655913978495"/>
  </r>
  <r>
    <n v="413"/>
    <x v="35"/>
    <s v="Cliente_736"/>
    <n v="3"/>
    <x v="339"/>
    <d v="1899-12-30T02:22:00"/>
    <d v="1899-12-30T02:37:00"/>
    <d v="2023-04-05T04:58:00"/>
    <x v="4"/>
    <x v="2"/>
    <x v="2"/>
    <n v="23.01"/>
    <x v="2"/>
    <x v="10"/>
    <d v="1899-12-30T00:12:00"/>
    <d v="1899-12-30T02:10:00"/>
    <x v="0"/>
    <s v="Plato_8"/>
    <x v="105"/>
    <n v="21"/>
    <n v="14"/>
    <n v="0.4"/>
    <n v="58.010000000000005"/>
    <n v="1.0574285714285716"/>
  </r>
  <r>
    <n v="414"/>
    <x v="37"/>
    <s v="Cliente_328"/>
    <n v="6"/>
    <x v="340"/>
    <d v="1899-12-30T03:29:00"/>
    <d v="1899-12-30T03:29:00"/>
    <d v="2023-04-05T07:12:00"/>
    <x v="3"/>
    <x v="1"/>
    <x v="2"/>
    <n v="13.17"/>
    <x v="0"/>
    <x v="0"/>
    <d v="1899-12-30T00:38:00"/>
    <d v="1899-12-30T02:51:00"/>
    <x v="0"/>
    <s v="Plato_11"/>
    <x v="156"/>
    <n v="20"/>
    <n v="13"/>
    <n v="0.39393939393939392"/>
    <n v="46.17"/>
    <n v="0.79303030303030309"/>
  </r>
  <r>
    <n v="415"/>
    <x v="9"/>
    <s v="Cliente_919"/>
    <n v="4"/>
    <x v="341"/>
    <d v="1899-12-30T03:56:00"/>
    <d v="1899-12-30T04:11:00"/>
    <d v="2023-04-05T04:35:00"/>
    <x v="4"/>
    <x v="2"/>
    <x v="2"/>
    <n v="20.51"/>
    <x v="2"/>
    <x v="2"/>
    <d v="1899-12-30T01:27:00"/>
    <d v="1899-12-30T02:29:00"/>
    <x v="0"/>
    <s v="Plato_6, Plato_18, Plato_19"/>
    <x v="43"/>
    <n v="94"/>
    <n v="64"/>
    <n v="0.4050632911392405"/>
    <n v="178.51"/>
    <n v="0.53487341772151897"/>
  </r>
  <r>
    <n v="416"/>
    <x v="12"/>
    <s v="Cliente_958"/>
    <n v="2"/>
    <x v="342"/>
    <d v="1899-12-30T03:34:00"/>
    <d v="1899-12-30T03:34:00"/>
    <d v="2023-04-05T06:37:00"/>
    <x v="1"/>
    <x v="2"/>
    <x v="2"/>
    <n v="12.9"/>
    <x v="0"/>
    <x v="7"/>
    <d v="1899-12-30T00:09:00"/>
    <d v="1899-12-30T03:25:00"/>
    <x v="0"/>
    <s v="Plato_1"/>
    <x v="164"/>
    <n v="15"/>
    <n v="10"/>
    <n v="0.4"/>
    <n v="37.9"/>
    <n v="0.91599999999999993"/>
  </r>
  <r>
    <n v="417"/>
    <x v="25"/>
    <s v="Cliente_395"/>
    <n v="2"/>
    <x v="343"/>
    <d v="1899-12-30T01:08:00"/>
    <d v="1899-12-30T01:08:00"/>
    <d v="2023-04-05T04:33:00"/>
    <x v="2"/>
    <x v="2"/>
    <x v="2"/>
    <n v="35.08"/>
    <x v="1"/>
    <x v="5"/>
    <d v="1899-12-30T01:30:00"/>
    <d v="1899-12-30T00:00:00"/>
    <x v="1"/>
    <s v="Plato_9, Plato_20, Plato_12, Plato_6"/>
    <x v="149"/>
    <n v="85"/>
    <n v="57"/>
    <n v="0.40140845070422537"/>
    <n v="177.07999999999998"/>
    <n v="0.64845070422535211"/>
  </r>
  <r>
    <n v="418"/>
    <x v="6"/>
    <s v="Cliente_287"/>
    <n v="4"/>
    <x v="344"/>
    <d v="1899-12-30T02:39:00"/>
    <d v="1899-12-30T02:39:00"/>
    <d v="2023-04-05T03:31:00"/>
    <x v="0"/>
    <x v="2"/>
    <x v="2"/>
    <n v="35.51"/>
    <x v="0"/>
    <x v="0"/>
    <d v="1899-12-30T01:40:00"/>
    <d v="1899-12-30T00:59:00"/>
    <x v="0"/>
    <s v="Plato_1, Plato_17"/>
    <x v="61"/>
    <n v="72"/>
    <n v="46"/>
    <n v="0.38983050847457629"/>
    <n v="153.51"/>
    <n v="0.69076271186440674"/>
  </r>
  <r>
    <n v="419"/>
    <x v="7"/>
    <s v="Cliente_479"/>
    <n v="4"/>
    <x v="345"/>
    <d v="1899-12-30T02:29:00"/>
    <d v="1899-12-30T02:44:00"/>
    <d v="2023-04-05T05:43:00"/>
    <x v="3"/>
    <x v="0"/>
    <x v="2"/>
    <n v="14.09"/>
    <x v="2"/>
    <x v="10"/>
    <d v="1899-12-30T01:04:00"/>
    <d v="1899-12-30T01:25:00"/>
    <x v="0"/>
    <s v="Plato_18, Plato_11"/>
    <x v="4"/>
    <n v="40"/>
    <n v="27"/>
    <n v="0.40298507462686567"/>
    <n v="81.09"/>
    <n v="0.61328358208955225"/>
  </r>
  <r>
    <n v="420"/>
    <x v="19"/>
    <s v="Cliente_33"/>
    <n v="6"/>
    <x v="346"/>
    <d v="1899-12-30T03:11:00"/>
    <d v="1899-12-30T03:26:00"/>
    <d v="2023-04-05T05:29:00"/>
    <x v="2"/>
    <x v="0"/>
    <x v="2"/>
    <n v="31.49"/>
    <x v="2"/>
    <x v="6"/>
    <d v="1899-12-30T01:45:00"/>
    <d v="1899-12-30T01:26:00"/>
    <x v="0"/>
    <s v="Plato_18, Plato_3, Plato_1, Plato_15"/>
    <x v="7"/>
    <n v="144"/>
    <n v="98"/>
    <n v="0.4049586776859504"/>
    <n v="273.49"/>
    <n v="0.53508264462809918"/>
  </r>
  <r>
    <n v="421"/>
    <x v="0"/>
    <s v="Cliente_160"/>
    <n v="1"/>
    <x v="322"/>
    <d v="1899-12-30T02:30:00"/>
    <d v="1899-12-30T02:45:00"/>
    <d v="2023-04-05T04:07:00"/>
    <x v="1"/>
    <x v="0"/>
    <x v="2"/>
    <n v="17.57"/>
    <x v="2"/>
    <x v="9"/>
    <d v="1899-12-30T01:11:00"/>
    <d v="1899-12-30T01:19:00"/>
    <x v="0"/>
    <s v="Plato_17, Plato_4"/>
    <x v="188"/>
    <n v="49"/>
    <n v="36"/>
    <n v="0.42352941176470588"/>
    <n v="102.57"/>
    <n v="0.63023529411764712"/>
  </r>
  <r>
    <n v="422"/>
    <x v="15"/>
    <s v="Cliente_109"/>
    <n v="6"/>
    <x v="347"/>
    <d v="1899-12-30T02:33:00"/>
    <d v="1899-12-30T02:33:00"/>
    <d v="2023-04-05T03:09:00"/>
    <x v="2"/>
    <x v="0"/>
    <x v="2"/>
    <n v="39.72"/>
    <x v="0"/>
    <x v="0"/>
    <d v="1899-12-30T00:34:00"/>
    <d v="1899-12-30T01:59:00"/>
    <x v="0"/>
    <s v="Plato_10, Plato_19"/>
    <x v="10"/>
    <n v="52"/>
    <n v="36"/>
    <n v="0.40909090909090912"/>
    <n v="127.72"/>
    <n v="0.86045454545454547"/>
  </r>
  <r>
    <n v="423"/>
    <x v="20"/>
    <s v="Cliente_151"/>
    <n v="2"/>
    <x v="348"/>
    <d v="1899-12-30T02:23:00"/>
    <d v="1899-12-30T02:23:00"/>
    <d v="2023-04-05T04:57:00"/>
    <x v="1"/>
    <x v="0"/>
    <x v="1"/>
    <n v="34.130000000000003"/>
    <x v="1"/>
    <x v="8"/>
    <d v="1899-12-30T00:31:00"/>
    <d v="1899-12-30T01:52:00"/>
    <x v="0"/>
    <s v="Plato_16, Plato_15"/>
    <x v="128"/>
    <n v="89"/>
    <n v="63"/>
    <n v="0.41447368421052633"/>
    <n v="186.13"/>
    <n v="0.63901315789473678"/>
  </r>
  <r>
    <n v="424"/>
    <x v="22"/>
    <s v="Cliente_342"/>
    <n v="3"/>
    <x v="349"/>
    <d v="1899-12-30T02:09:00"/>
    <d v="1899-12-30T02:09:00"/>
    <d v="2023-04-05T03:17:00"/>
    <x v="2"/>
    <x v="2"/>
    <x v="1"/>
    <n v="11.02"/>
    <x v="0"/>
    <x v="1"/>
    <d v="1899-12-30T01:28:00"/>
    <d v="1899-12-30T00:41:00"/>
    <x v="0"/>
    <s v="Plato_5, Plato_6"/>
    <x v="189"/>
    <n v="87"/>
    <n v="60"/>
    <n v="0.40816326530612246"/>
    <n v="158.02000000000001"/>
    <n v="0.48312925170068022"/>
  </r>
  <r>
    <n v="425"/>
    <x v="14"/>
    <s v="Cliente_332"/>
    <n v="3"/>
    <x v="350"/>
    <d v="1899-12-30T02:21:00"/>
    <d v="1899-12-30T02:21:00"/>
    <d v="2023-04-05T03:45:00"/>
    <x v="2"/>
    <x v="0"/>
    <x v="2"/>
    <n v="49.43"/>
    <x v="0"/>
    <x v="4"/>
    <d v="1899-12-30T00:28:00"/>
    <d v="1899-12-30T01:53:00"/>
    <x v="0"/>
    <s v="Plato_12"/>
    <x v="211"/>
    <n v="11"/>
    <n v="8"/>
    <n v="0.42105263157894735"/>
    <n v="68.430000000000007"/>
    <n v="3.0226315789473683"/>
  </r>
  <r>
    <n v="426"/>
    <x v="17"/>
    <s v="Cliente_689"/>
    <n v="2"/>
    <x v="351"/>
    <d v="1899-12-30T01:51:00"/>
    <d v="1899-12-30T01:51:00"/>
    <d v="2023-04-05T05:02:00"/>
    <x v="4"/>
    <x v="0"/>
    <x v="2"/>
    <n v="47.8"/>
    <x v="0"/>
    <x v="2"/>
    <d v="1899-12-30T01:56:00"/>
    <d v="1899-12-30T00:00:00"/>
    <x v="1"/>
    <s v="Plato_11, Plato_16, Plato_1, Plato_19"/>
    <x v="176"/>
    <n v="148"/>
    <n v="99"/>
    <n v="0.40080971659919029"/>
    <n v="294.8"/>
    <n v="0.5943319838056681"/>
  </r>
  <r>
    <n v="427"/>
    <x v="21"/>
    <s v="Cliente_953"/>
    <n v="4"/>
    <x v="348"/>
    <d v="1899-12-30T01:09:00"/>
    <d v="1899-12-30T01:09:00"/>
    <d v="2023-04-05T03:43:00"/>
    <x v="2"/>
    <x v="0"/>
    <x v="1"/>
    <n v="43.74"/>
    <x v="1"/>
    <x v="6"/>
    <d v="1899-12-30T02:46:00"/>
    <d v="1899-12-30T00:00:00"/>
    <x v="1"/>
    <s v="Plato_1, Plato_8, Plato_14, Plato_12"/>
    <x v="107"/>
    <n v="123"/>
    <n v="83"/>
    <n v="0.40291262135922329"/>
    <n v="249.74"/>
    <n v="0.61524271844660194"/>
  </r>
  <r>
    <n v="428"/>
    <x v="25"/>
    <s v="Cliente_518"/>
    <n v="5"/>
    <x v="352"/>
    <d v="1899-12-30T02:45:00"/>
    <d v="1899-12-30T02:45:00"/>
    <d v="2023-04-05T06:03:00"/>
    <x v="4"/>
    <x v="1"/>
    <x v="2"/>
    <n v="15.6"/>
    <x v="0"/>
    <x v="8"/>
    <d v="1899-12-30T02:59:00"/>
    <d v="1899-12-30T00:00:00"/>
    <x v="1"/>
    <s v="Plato_20, Plato_14, Plato_1, Plato_17"/>
    <x v="178"/>
    <n v="107"/>
    <n v="68"/>
    <n v="0.38857142857142857"/>
    <n v="190.6"/>
    <n v="0.4777142857142857"/>
  </r>
  <r>
    <n v="429"/>
    <x v="32"/>
    <s v="Cliente_348"/>
    <n v="1"/>
    <x v="353"/>
    <d v="1899-12-30T03:36:00"/>
    <d v="1899-12-30T03:36:00"/>
    <d v="2023-04-05T03:46:00"/>
    <x v="4"/>
    <x v="0"/>
    <x v="2"/>
    <n v="10.95"/>
    <x v="0"/>
    <x v="2"/>
    <d v="1899-12-30T00:27:00"/>
    <d v="1899-12-30T03:09:00"/>
    <x v="0"/>
    <s v="Plato_10"/>
    <x v="171"/>
    <n v="45"/>
    <n v="33"/>
    <n v="0.42307692307692307"/>
    <n v="88.95"/>
    <n v="0.56346153846153846"/>
  </r>
  <r>
    <n v="430"/>
    <x v="5"/>
    <s v="Cliente_259"/>
    <n v="3"/>
    <x v="354"/>
    <d v="1899-12-30T01:38:00"/>
    <d v="1899-12-30T01:38:00"/>
    <d v="2023-04-05T03:59:00"/>
    <x v="4"/>
    <x v="0"/>
    <x v="0"/>
    <n v="42.09"/>
    <x v="0"/>
    <x v="5"/>
    <d v="1899-12-30T00:49:00"/>
    <d v="1899-12-30T00:49:00"/>
    <x v="0"/>
    <s v="Plato_1"/>
    <x v="164"/>
    <n v="15"/>
    <n v="10"/>
    <n v="0.4"/>
    <n v="67.09"/>
    <n v="2.0836000000000001"/>
  </r>
  <r>
    <n v="431"/>
    <x v="24"/>
    <s v="Cliente_243"/>
    <n v="5"/>
    <x v="355"/>
    <d v="1899-12-30T03:52:00"/>
    <d v="1899-12-30T03:52:00"/>
    <d v="2023-04-05T07:25:00"/>
    <x v="3"/>
    <x v="0"/>
    <x v="2"/>
    <n v="39.82"/>
    <x v="1"/>
    <x v="10"/>
    <d v="1899-12-30T00:20:00"/>
    <d v="1899-12-30T03:32:00"/>
    <x v="0"/>
    <s v="Plato_2"/>
    <x v="71"/>
    <n v="36"/>
    <n v="24"/>
    <n v="0.4"/>
    <n v="99.82"/>
    <n v="1.0636666666666668"/>
  </r>
  <r>
    <n v="432"/>
    <x v="0"/>
    <s v="Cliente_869"/>
    <n v="2"/>
    <x v="356"/>
    <d v="1899-12-30T02:23:00"/>
    <d v="1899-12-30T02:23:00"/>
    <d v="2023-04-05T05:54:00"/>
    <x v="4"/>
    <x v="2"/>
    <x v="2"/>
    <n v="18.71"/>
    <x v="1"/>
    <x v="1"/>
    <d v="1899-12-30T01:14:00"/>
    <d v="1899-12-30T01:09:00"/>
    <x v="0"/>
    <s v="Plato_3, Plato_13, Plato_16"/>
    <x v="42"/>
    <n v="65"/>
    <n v="44"/>
    <n v="0.40366972477064222"/>
    <n v="127.71000000000001"/>
    <n v="0.57532110091743116"/>
  </r>
  <r>
    <n v="433"/>
    <x v="0"/>
    <s v="Cliente_306"/>
    <n v="4"/>
    <x v="357"/>
    <d v="1899-12-30T01:55:00"/>
    <d v="1899-12-30T01:55:00"/>
    <d v="2023-04-05T03:09:00"/>
    <x v="4"/>
    <x v="0"/>
    <x v="2"/>
    <n v="45.77"/>
    <x v="0"/>
    <x v="6"/>
    <d v="1899-12-30T01:14:00"/>
    <d v="1899-12-30T00:41:00"/>
    <x v="0"/>
    <s v="Plato_2, Plato_7"/>
    <x v="37"/>
    <n v="60"/>
    <n v="42"/>
    <n v="0.41176470588235292"/>
    <n v="147.77000000000001"/>
    <n v="0.86049019607843147"/>
  </r>
  <r>
    <n v="434"/>
    <x v="8"/>
    <s v="Cliente_842"/>
    <n v="4"/>
    <x v="358"/>
    <d v="1899-12-30T03:40:00"/>
    <d v="1899-12-30T03:40:00"/>
    <d v="2023-04-05T03:55:00"/>
    <x v="4"/>
    <x v="0"/>
    <x v="2"/>
    <n v="37.15"/>
    <x v="0"/>
    <x v="6"/>
    <d v="1899-12-30T00:58:00"/>
    <d v="1899-12-30T02:42:00"/>
    <x v="0"/>
    <s v="Plato_10, Plato_5"/>
    <x v="143"/>
    <n v="56"/>
    <n v="40"/>
    <n v="0.41666666666666669"/>
    <n v="133.15"/>
    <n v="0.80364583333333339"/>
  </r>
  <r>
    <n v="435"/>
    <x v="6"/>
    <s v="Cliente_349"/>
    <n v="6"/>
    <x v="359"/>
    <d v="1899-12-30T02:08:00"/>
    <d v="1899-12-30T02:23:00"/>
    <d v="2023-04-05T06:01:00"/>
    <x v="3"/>
    <x v="0"/>
    <x v="2"/>
    <n v="30.48"/>
    <x v="2"/>
    <x v="0"/>
    <d v="1899-12-30T01:51:00"/>
    <d v="1899-12-30T00:17:00"/>
    <x v="0"/>
    <s v="Plato_10, Plato_13, Plato_2"/>
    <x v="130"/>
    <n v="92"/>
    <n v="62"/>
    <n v="0.40259740259740262"/>
    <n v="184.48"/>
    <n v="0.60051948051948056"/>
  </r>
  <r>
    <n v="436"/>
    <x v="34"/>
    <s v="Cliente_316"/>
    <n v="3"/>
    <x v="360"/>
    <d v="1899-12-30T03:52:00"/>
    <d v="1899-12-30T04:07:00"/>
    <d v="2023-04-05T04:04:00"/>
    <x v="3"/>
    <x v="0"/>
    <x v="2"/>
    <n v="10.14"/>
    <x v="2"/>
    <x v="2"/>
    <d v="1899-12-30T00:45:00"/>
    <d v="1899-12-30T03:07:00"/>
    <x v="0"/>
    <s v="Plato_16"/>
    <x v="121"/>
    <n v="32"/>
    <n v="24"/>
    <n v="0.42857142857142855"/>
    <n v="66.14"/>
    <n v="0.60964285714285715"/>
  </r>
  <r>
    <n v="437"/>
    <x v="33"/>
    <s v="Cliente_600"/>
    <n v="6"/>
    <x v="361"/>
    <d v="1899-12-30T02:23:00"/>
    <d v="1899-12-30T02:23:00"/>
    <d v="2023-04-05T05:25:00"/>
    <x v="0"/>
    <x v="0"/>
    <x v="2"/>
    <n v="12.56"/>
    <x v="0"/>
    <x v="3"/>
    <d v="1899-12-30T00:51:00"/>
    <d v="1899-12-30T01:32:00"/>
    <x v="0"/>
    <s v="Plato_8"/>
    <x v="5"/>
    <n v="42"/>
    <n v="28"/>
    <n v="0.4"/>
    <n v="82.56"/>
    <n v="0.57942857142857151"/>
  </r>
  <r>
    <n v="438"/>
    <x v="10"/>
    <s v="Cliente_732"/>
    <n v="1"/>
    <x v="362"/>
    <d v="1899-12-30T03:35:00"/>
    <d v="1899-12-30T03:35:00"/>
    <d v="2023-04-05T07:33:00"/>
    <x v="1"/>
    <x v="0"/>
    <x v="2"/>
    <n v="19.3"/>
    <x v="1"/>
    <x v="10"/>
    <d v="1899-12-30T00:51:00"/>
    <d v="1899-12-30T02:44:00"/>
    <x v="0"/>
    <s v="Plato_11"/>
    <x v="156"/>
    <n v="20"/>
    <n v="13"/>
    <n v="0.39393939393939392"/>
    <n v="52.3"/>
    <n v="0.97878787878787865"/>
  </r>
  <r>
    <n v="439"/>
    <x v="8"/>
    <s v="Cliente_807"/>
    <n v="1"/>
    <x v="363"/>
    <d v="1899-12-30T01:23:00"/>
    <d v="1899-12-30T01:23:00"/>
    <d v="2023-04-05T01:23:00"/>
    <x v="0"/>
    <x v="2"/>
    <x v="2"/>
    <n v="25.56"/>
    <x v="1"/>
    <x v="6"/>
    <d v="1899-12-30T01:04:00"/>
    <d v="1899-12-30T00:19:00"/>
    <x v="0"/>
    <s v="Plato_11, Plato_10"/>
    <x v="132"/>
    <n v="105"/>
    <n v="72"/>
    <n v="0.40677966101694918"/>
    <n v="202.56"/>
    <n v="0.55118644067796607"/>
  </r>
  <r>
    <n v="440"/>
    <x v="22"/>
    <s v="Cliente_900"/>
    <n v="1"/>
    <x v="364"/>
    <d v="1899-12-30T03:49:00"/>
    <d v="1899-12-30T04:04:00"/>
    <d v="2023-04-05T05:48:00"/>
    <x v="2"/>
    <x v="0"/>
    <x v="2"/>
    <n v="38.85"/>
    <x v="2"/>
    <x v="10"/>
    <d v="1899-12-30T00:45:00"/>
    <d v="1899-12-30T03:04:00"/>
    <x v="0"/>
    <s v="Plato_14, Plato_12"/>
    <x v="116"/>
    <n v="50"/>
    <n v="34"/>
    <n v="0.40476190476190477"/>
    <n v="122.85"/>
    <n v="0.86726190476190468"/>
  </r>
  <r>
    <n v="441"/>
    <x v="22"/>
    <s v="Cliente_143"/>
    <n v="6"/>
    <x v="365"/>
    <d v="1899-12-30T02:19:00"/>
    <d v="1899-12-30T02:34:00"/>
    <d v="2023-04-05T03:23:00"/>
    <x v="2"/>
    <x v="0"/>
    <x v="1"/>
    <n v="23.31"/>
    <x v="2"/>
    <x v="0"/>
    <d v="1899-12-30T01:30:00"/>
    <d v="1899-12-30T00:49:00"/>
    <x v="0"/>
    <s v="Plato_8, Plato_10"/>
    <x v="3"/>
    <n v="108"/>
    <n v="75"/>
    <n v="0.4098360655737705"/>
    <n v="206.31"/>
    <n v="0.53721311475409839"/>
  </r>
  <r>
    <n v="442"/>
    <x v="8"/>
    <s v="Cliente_405"/>
    <n v="3"/>
    <x v="366"/>
    <d v="1899-12-30T01:14:00"/>
    <d v="1899-12-30T01:29:00"/>
    <d v="2023-04-05T03:18:00"/>
    <x v="4"/>
    <x v="2"/>
    <x v="2"/>
    <n v="21.07"/>
    <x v="2"/>
    <x v="7"/>
    <d v="1899-12-30T02:11:00"/>
    <d v="1899-12-30T00:00:00"/>
    <x v="1"/>
    <s v="Plato_18, Plato_1, Plato_19"/>
    <x v="34"/>
    <n v="141"/>
    <n v="94"/>
    <n v="0.4"/>
    <n v="256.07"/>
    <n v="0.48965957446808506"/>
  </r>
  <r>
    <n v="443"/>
    <x v="20"/>
    <s v="Cliente_332"/>
    <n v="2"/>
    <x v="367"/>
    <d v="1899-12-30T01:59:00"/>
    <d v="1899-12-30T01:59:00"/>
    <d v="2023-04-05T03:14:00"/>
    <x v="2"/>
    <x v="0"/>
    <x v="0"/>
    <n v="14.48"/>
    <x v="1"/>
    <x v="5"/>
    <d v="1899-12-30T02:35:00"/>
    <d v="1899-12-30T00:00:00"/>
    <x v="1"/>
    <s v="Plato_14, Plato_15, Plato_10, Plato_16"/>
    <x v="191"/>
    <n v="126"/>
    <n v="91"/>
    <n v="0.41935483870967744"/>
    <n v="231.48"/>
    <n v="0.48608294930875579"/>
  </r>
  <r>
    <n v="444"/>
    <x v="4"/>
    <s v="Cliente_894"/>
    <n v="5"/>
    <x v="368"/>
    <d v="1899-12-30T02:45:00"/>
    <d v="1899-12-30T02:45:00"/>
    <d v="2023-04-05T06:08:00"/>
    <x v="1"/>
    <x v="0"/>
    <x v="2"/>
    <n v="25.26"/>
    <x v="1"/>
    <x v="10"/>
    <d v="1899-12-30T01:21:00"/>
    <d v="1899-12-30T01:24:00"/>
    <x v="0"/>
    <s v="Plato_14, Plato_7"/>
    <x v="208"/>
    <n v="56"/>
    <n v="39"/>
    <n v="0.41052631578947368"/>
    <n v="120.26"/>
    <n v="0.67642105263157903"/>
  </r>
  <r>
    <n v="445"/>
    <x v="30"/>
    <s v="Cliente_473"/>
    <n v="5"/>
    <x v="369"/>
    <d v="1899-12-30T02:08:00"/>
    <d v="1899-12-30T02:08:00"/>
    <d v="2023-04-05T03:09:00"/>
    <x v="1"/>
    <x v="1"/>
    <x v="2"/>
    <n v="14.28"/>
    <x v="1"/>
    <x v="3"/>
    <d v="1899-12-30T00:26:00"/>
    <d v="1899-12-30T01:42:00"/>
    <x v="0"/>
    <s v="Plato_6"/>
    <x v="64"/>
    <n v="48"/>
    <n v="33"/>
    <n v="0.40740740740740738"/>
    <n v="95.28"/>
    <n v="0.58370370370370372"/>
  </r>
  <r>
    <n v="446"/>
    <x v="18"/>
    <s v="Cliente_606"/>
    <n v="2"/>
    <x v="326"/>
    <d v="1899-12-30T03:25:00"/>
    <d v="1899-12-30T03:25:00"/>
    <d v="2023-04-05T06:13:00"/>
    <x v="1"/>
    <x v="0"/>
    <x v="2"/>
    <n v="35.24"/>
    <x v="1"/>
    <x v="8"/>
    <d v="1899-12-30T00:08:00"/>
    <d v="1899-12-30T03:17:00"/>
    <x v="0"/>
    <s v="Plato_13"/>
    <x v="33"/>
    <n v="13"/>
    <n v="8"/>
    <n v="0.38095238095238093"/>
    <n v="56.24"/>
    <n v="2.059047619047619"/>
  </r>
  <r>
    <n v="447"/>
    <x v="4"/>
    <s v="Cliente_404"/>
    <n v="2"/>
    <x v="359"/>
    <d v="1899-12-30T03:31:00"/>
    <d v="1899-12-30T03:31:00"/>
    <d v="2023-04-05T07:24:00"/>
    <x v="4"/>
    <x v="2"/>
    <x v="2"/>
    <n v="28.68"/>
    <x v="1"/>
    <x v="0"/>
    <d v="1899-12-30T01:26:00"/>
    <d v="1899-12-30T02:05:00"/>
    <x v="0"/>
    <s v="Plato_3, Plato_12, Plato_16"/>
    <x v="114"/>
    <n v="105"/>
    <n v="76"/>
    <n v="0.41988950276243092"/>
    <n v="209.68"/>
    <n v="0.57834254143646413"/>
  </r>
  <r>
    <n v="448"/>
    <x v="20"/>
    <s v="Cliente_216"/>
    <n v="5"/>
    <x v="370"/>
    <d v="1899-12-30T03:28:00"/>
    <d v="1899-12-30T03:43:00"/>
    <d v="2023-04-05T03:35:00"/>
    <x v="4"/>
    <x v="2"/>
    <x v="2"/>
    <n v="35.68"/>
    <x v="2"/>
    <x v="5"/>
    <d v="1899-12-30T01:06:00"/>
    <d v="1899-12-30T02:22:00"/>
    <x v="0"/>
    <s v="Plato_12, Plato_11"/>
    <x v="16"/>
    <n v="82"/>
    <n v="55"/>
    <n v="0.40145985401459855"/>
    <n v="172.68"/>
    <n v="0.6618978102189782"/>
  </r>
  <r>
    <n v="449"/>
    <x v="38"/>
    <s v="Cliente_717"/>
    <n v="3"/>
    <x v="343"/>
    <d v="1899-12-30T01:37:00"/>
    <d v="1899-12-30T01:52:00"/>
    <d v="2023-04-05T05:02:00"/>
    <x v="0"/>
    <x v="0"/>
    <x v="1"/>
    <n v="42.25"/>
    <x v="2"/>
    <x v="2"/>
    <d v="1899-12-30T00:33:00"/>
    <d v="1899-12-30T01:04:00"/>
    <x v="0"/>
    <s v="Plato_15"/>
    <x v="212"/>
    <n v="38"/>
    <n v="26"/>
    <n v="0.40625"/>
    <n v="106.25"/>
    <n v="1.06640625"/>
  </r>
  <r>
    <n v="450"/>
    <x v="13"/>
    <s v="Cliente_783"/>
    <n v="6"/>
    <x v="328"/>
    <d v="1899-12-30T01:10:00"/>
    <d v="1899-12-30T01:25:00"/>
    <d v="2023-04-05T05:01:00"/>
    <x v="0"/>
    <x v="0"/>
    <x v="2"/>
    <n v="48.9"/>
    <x v="2"/>
    <x v="6"/>
    <d v="1899-12-30T00:34:00"/>
    <d v="1899-12-30T00:36:00"/>
    <x v="0"/>
    <s v="Plato_4, Plato_19"/>
    <x v="102"/>
    <n v="42"/>
    <n v="30"/>
    <n v="0.41666666666666669"/>
    <n v="120.9"/>
    <n v="1.0958333333333334"/>
  </r>
  <r>
    <n v="451"/>
    <x v="3"/>
    <s v="Cliente_240"/>
    <n v="1"/>
    <x v="371"/>
    <d v="1899-12-30T01:09:00"/>
    <d v="1899-12-30T01:09:00"/>
    <d v="2023-04-05T02:26:00"/>
    <x v="3"/>
    <x v="1"/>
    <x v="2"/>
    <n v="46.37"/>
    <x v="1"/>
    <x v="6"/>
    <d v="1899-12-30T01:43:00"/>
    <d v="1899-12-30T00:00:00"/>
    <x v="1"/>
    <s v="Plato_8, Plato_14, Plato_18"/>
    <x v="213"/>
    <n v="55"/>
    <n v="37"/>
    <n v="0.40217391304347827"/>
    <n v="138.37"/>
    <n v="0.90619565217391307"/>
  </r>
  <r>
    <n v="452"/>
    <x v="13"/>
    <s v="Cliente_589"/>
    <n v="1"/>
    <x v="372"/>
    <d v="1899-12-30T02:26:00"/>
    <d v="1899-12-30T02:26:00"/>
    <d v="2023-04-05T05:19:00"/>
    <x v="4"/>
    <x v="0"/>
    <x v="2"/>
    <n v="43.48"/>
    <x v="0"/>
    <x v="7"/>
    <d v="1899-12-30T02:03:00"/>
    <d v="1899-12-30T00:23:00"/>
    <x v="0"/>
    <s v="Plato_17, Plato_5, Plato_13"/>
    <x v="43"/>
    <n v="96"/>
    <n v="62"/>
    <n v="0.39240506329113922"/>
    <n v="201.48"/>
    <n v="0.66759493670886072"/>
  </r>
  <r>
    <n v="453"/>
    <x v="1"/>
    <s v="Cliente_284"/>
    <n v="1"/>
    <x v="373"/>
    <d v="1899-12-30T01:25:00"/>
    <d v="1899-12-30T01:25:00"/>
    <d v="2023-04-05T05:07:00"/>
    <x v="2"/>
    <x v="1"/>
    <x v="2"/>
    <n v="36.83"/>
    <x v="1"/>
    <x v="9"/>
    <d v="1899-12-30T01:40:00"/>
    <d v="1899-12-30T00:00:00"/>
    <x v="1"/>
    <s v="Plato_18, Plato_15"/>
    <x v="214"/>
    <n v="77"/>
    <n v="53"/>
    <n v="0.40769230769230769"/>
    <n v="166.82999999999998"/>
    <n v="0.69099999999999995"/>
  </r>
  <r>
    <n v="454"/>
    <x v="16"/>
    <s v="Cliente_342"/>
    <n v="3"/>
    <x v="321"/>
    <d v="1899-12-30T01:27:00"/>
    <d v="1899-12-30T01:27:00"/>
    <d v="2023-04-05T04:53:00"/>
    <x v="1"/>
    <x v="0"/>
    <x v="2"/>
    <n v="39.619999999999997"/>
    <x v="1"/>
    <x v="1"/>
    <d v="1899-12-30T02:33:00"/>
    <d v="1899-12-30T00:00:00"/>
    <x v="1"/>
    <s v="Plato_6, Plato_12, Plato_19, Plato_1"/>
    <x v="22"/>
    <n v="139"/>
    <n v="94"/>
    <n v="0.40343347639484978"/>
    <n v="272.62"/>
    <n v="0.57347639484978541"/>
  </r>
  <r>
    <n v="455"/>
    <x v="18"/>
    <s v="Cliente_665"/>
    <n v="6"/>
    <x v="362"/>
    <d v="1899-12-30T01:56:00"/>
    <d v="1899-12-30T01:56:00"/>
    <d v="2023-04-05T05:54:00"/>
    <x v="3"/>
    <x v="1"/>
    <x v="0"/>
    <n v="19.7"/>
    <x v="0"/>
    <x v="1"/>
    <d v="1899-12-30T00:11:00"/>
    <d v="1899-12-30T01:45:00"/>
    <x v="0"/>
    <s v="Plato_7"/>
    <x v="51"/>
    <n v="28"/>
    <n v="20"/>
    <n v="0.41666666666666669"/>
    <n v="67.7"/>
    <n v="0.82708333333333339"/>
  </r>
  <r>
    <n v="456"/>
    <x v="22"/>
    <s v="Cliente_207"/>
    <n v="6"/>
    <x v="374"/>
    <d v="1899-12-30T03:03:00"/>
    <d v="1899-12-30T03:03:00"/>
    <d v="2023-04-05T05:15:00"/>
    <x v="4"/>
    <x v="0"/>
    <x v="2"/>
    <n v="21.94"/>
    <x v="1"/>
    <x v="10"/>
    <d v="1899-12-30T01:11:00"/>
    <d v="1899-12-30T01:52:00"/>
    <x v="0"/>
    <s v="Plato_20, Plato_18"/>
    <x v="9"/>
    <n v="90"/>
    <n v="58"/>
    <n v="0.39189189189189189"/>
    <n v="169.94"/>
    <n v="0.54013513513513511"/>
  </r>
  <r>
    <n v="457"/>
    <x v="19"/>
    <s v="Cliente_531"/>
    <n v="6"/>
    <x v="375"/>
    <d v="1899-12-30T03:44:00"/>
    <d v="1899-12-30T03:44:00"/>
    <d v="2023-04-05T07:32:00"/>
    <x v="2"/>
    <x v="0"/>
    <x v="1"/>
    <n v="17.260000000000002"/>
    <x v="0"/>
    <x v="6"/>
    <d v="1899-12-30T00:58:00"/>
    <d v="1899-12-30T02:46:00"/>
    <x v="0"/>
    <s v="Plato_11, Plato_12"/>
    <x v="16"/>
    <n v="82"/>
    <n v="55"/>
    <n v="0.40145985401459855"/>
    <n v="154.26"/>
    <n v="0.52744525547445265"/>
  </r>
  <r>
    <n v="458"/>
    <x v="20"/>
    <s v="Cliente_420"/>
    <n v="3"/>
    <x v="329"/>
    <d v="1899-12-30T01:40:00"/>
    <d v="1899-12-30T01:55:00"/>
    <d v="2023-04-05T04:21:00"/>
    <x v="4"/>
    <x v="0"/>
    <x v="2"/>
    <n v="15.21"/>
    <x v="2"/>
    <x v="6"/>
    <d v="1899-12-30T01:29:00"/>
    <d v="1899-12-30T00:11:00"/>
    <x v="0"/>
    <s v="Plato_16, Plato_18, Plato_11, Plato_5"/>
    <x v="186"/>
    <n v="158"/>
    <n v="110"/>
    <n v="0.41044776119402987"/>
    <n v="283.20999999999998"/>
    <n v="0.46720149253731347"/>
  </r>
  <r>
    <n v="459"/>
    <x v="12"/>
    <s v="Cliente_989"/>
    <n v="1"/>
    <x v="376"/>
    <d v="1899-12-30T01:48:00"/>
    <d v="1899-12-30T02:03:00"/>
    <d v="2023-04-05T02:12:00"/>
    <x v="1"/>
    <x v="0"/>
    <x v="2"/>
    <n v="32.770000000000003"/>
    <x v="2"/>
    <x v="10"/>
    <d v="1899-12-30T00:30:00"/>
    <d v="1899-12-30T01:18:00"/>
    <x v="0"/>
    <s v="Plato_16"/>
    <x v="116"/>
    <n v="48"/>
    <n v="36"/>
    <n v="0.42857142857142855"/>
    <n v="116.77000000000001"/>
    <n v="0.8186904761904763"/>
  </r>
  <r>
    <n v="460"/>
    <x v="27"/>
    <s v="Cliente_964"/>
    <n v="6"/>
    <x v="377"/>
    <d v="1899-12-30T03:29:00"/>
    <d v="1899-12-30T03:29:00"/>
    <d v="2023-04-05T06:56:00"/>
    <x v="4"/>
    <x v="2"/>
    <x v="2"/>
    <n v="49.6"/>
    <x v="1"/>
    <x v="8"/>
    <d v="1899-12-30T02:04:00"/>
    <d v="1899-12-30T01:25:00"/>
    <x v="0"/>
    <s v="Plato_16, Plato_10, Plato_1, Plato_7"/>
    <x v="80"/>
    <n v="103"/>
    <n v="73"/>
    <n v="0.41477272727272729"/>
    <n v="225.6"/>
    <n v="0.69659090909090904"/>
  </r>
  <r>
    <n v="461"/>
    <x v="20"/>
    <s v="Cliente_421"/>
    <n v="3"/>
    <x v="378"/>
    <d v="1899-12-30T03:12:00"/>
    <d v="1899-12-30T03:12:00"/>
    <d v="2023-04-05T05:55:00"/>
    <x v="3"/>
    <x v="2"/>
    <x v="1"/>
    <n v="21.51"/>
    <x v="1"/>
    <x v="4"/>
    <d v="1899-12-30T01:06:00"/>
    <d v="1899-12-30T02:06:00"/>
    <x v="0"/>
    <s v="Plato_8, Plato_9"/>
    <x v="65"/>
    <n v="59"/>
    <n v="40"/>
    <n v="0.40404040404040403"/>
    <n v="120.51"/>
    <n v="0.62131313131313137"/>
  </r>
  <r>
    <n v="462"/>
    <x v="36"/>
    <s v="Cliente_27"/>
    <n v="2"/>
    <x v="374"/>
    <d v="1899-12-30T02:15:00"/>
    <d v="1899-12-30T02:15:00"/>
    <d v="2023-04-05T04:27:00"/>
    <x v="2"/>
    <x v="0"/>
    <x v="2"/>
    <n v="21.17"/>
    <x v="0"/>
    <x v="0"/>
    <d v="1899-12-30T00:11:00"/>
    <d v="1899-12-30T02:04:00"/>
    <x v="0"/>
    <s v="Plato_11"/>
    <x v="65"/>
    <n v="60"/>
    <n v="39"/>
    <n v="0.39393939393939392"/>
    <n v="120.17"/>
    <n v="0.60777777777777775"/>
  </r>
  <r>
    <n v="463"/>
    <x v="5"/>
    <s v="Cliente_194"/>
    <n v="2"/>
    <x v="379"/>
    <d v="1899-12-30T02:20:00"/>
    <d v="1899-12-30T02:35:00"/>
    <d v="2023-04-05T03:13:00"/>
    <x v="2"/>
    <x v="0"/>
    <x v="0"/>
    <n v="17.07"/>
    <x v="2"/>
    <x v="3"/>
    <d v="1899-12-30T00:14:00"/>
    <d v="1899-12-30T02:06:00"/>
    <x v="0"/>
    <s v="Plato_17"/>
    <x v="169"/>
    <n v="57"/>
    <n v="36"/>
    <n v="0.38709677419354838"/>
    <n v="110.07"/>
    <n v="0.57064516129032261"/>
  </r>
  <r>
    <n v="464"/>
    <x v="11"/>
    <s v="Cliente_440"/>
    <n v="1"/>
    <x v="380"/>
    <d v="1899-12-30T03:18:00"/>
    <d v="1899-12-30T03:18:00"/>
    <d v="2023-04-05T04:39:00"/>
    <x v="4"/>
    <x v="0"/>
    <x v="2"/>
    <n v="48.5"/>
    <x v="0"/>
    <x v="9"/>
    <d v="1899-12-30T01:24:00"/>
    <d v="1899-12-30T01:54:00"/>
    <x v="0"/>
    <s v="Plato_10, Plato_6, Plato_5"/>
    <x v="130"/>
    <n v="90"/>
    <n v="64"/>
    <n v="0.41558441558441561"/>
    <n v="202.5"/>
    <n v="0.73051948051948057"/>
  </r>
  <r>
    <n v="465"/>
    <x v="20"/>
    <s v="Cliente_876"/>
    <n v="2"/>
    <x v="381"/>
    <d v="1899-12-30T02:27:00"/>
    <d v="1899-12-30T02:42:00"/>
    <d v="2023-04-05T03:38:00"/>
    <x v="1"/>
    <x v="0"/>
    <x v="2"/>
    <n v="44.9"/>
    <x v="2"/>
    <x v="7"/>
    <d v="1899-12-30T01:00:00"/>
    <d v="1899-12-30T01:27:00"/>
    <x v="0"/>
    <s v="Plato_1, Plato_14"/>
    <x v="68"/>
    <n v="73"/>
    <n v="48"/>
    <n v="0.39669421487603307"/>
    <n v="165.9"/>
    <n v="0.76776859504132233"/>
  </r>
  <r>
    <n v="466"/>
    <x v="20"/>
    <s v="Cliente_365"/>
    <n v="1"/>
    <x v="382"/>
    <d v="1899-12-30T02:26:00"/>
    <d v="1899-12-30T02:26:00"/>
    <d v="2023-04-05T04:20:00"/>
    <x v="1"/>
    <x v="0"/>
    <x v="2"/>
    <n v="26.63"/>
    <x v="1"/>
    <x v="6"/>
    <d v="1899-12-30T02:25:00"/>
    <d v="1899-12-30T00:01:00"/>
    <x v="0"/>
    <s v="Plato_5, Plato_2, Plato_16"/>
    <x v="41"/>
    <n v="83"/>
    <n v="57"/>
    <n v="0.40714285714285714"/>
    <n v="166.63"/>
    <n v="0.59735714285714281"/>
  </r>
  <r>
    <n v="467"/>
    <x v="8"/>
    <s v="Cliente_185"/>
    <n v="3"/>
    <x v="383"/>
    <d v="1899-12-30T01:32:00"/>
    <d v="1899-12-30T01:32:00"/>
    <d v="2023-04-05T04:14:00"/>
    <x v="1"/>
    <x v="0"/>
    <x v="0"/>
    <n v="42.31"/>
    <x v="0"/>
    <x v="4"/>
    <d v="1899-12-30T01:12:00"/>
    <d v="1899-12-30T00:20:00"/>
    <x v="0"/>
    <s v="Plato_11, Plato_5"/>
    <x v="196"/>
    <n v="86"/>
    <n v="57"/>
    <n v="0.39860139860139859"/>
    <n v="185.31"/>
    <n v="0.69447552447552452"/>
  </r>
  <r>
    <n v="468"/>
    <x v="9"/>
    <s v="Cliente_558"/>
    <n v="6"/>
    <x v="318"/>
    <d v="1899-12-30T02:46:00"/>
    <d v="1899-12-30T02:46:00"/>
    <d v="2023-04-05T05:45:00"/>
    <x v="2"/>
    <x v="1"/>
    <x v="2"/>
    <n v="14.28"/>
    <x v="0"/>
    <x v="10"/>
    <d v="1899-12-30T01:03:00"/>
    <d v="1899-12-30T01:43:00"/>
    <x v="0"/>
    <s v="Plato_12, Plato_3, Plato_16"/>
    <x v="104"/>
    <n v="62"/>
    <n v="44"/>
    <n v="0.41509433962264153"/>
    <n v="120.28"/>
    <n v="0.54981132075471695"/>
  </r>
  <r>
    <n v="469"/>
    <x v="16"/>
    <s v="Cliente_535"/>
    <n v="2"/>
    <x v="384"/>
    <d v="1899-12-30T02:25:00"/>
    <d v="1899-12-30T02:25:00"/>
    <d v="2023-04-05T05:22:00"/>
    <x v="1"/>
    <x v="2"/>
    <x v="2"/>
    <n v="25.26"/>
    <x v="0"/>
    <x v="1"/>
    <d v="1899-12-30T01:06:00"/>
    <d v="1899-12-30T01:19:00"/>
    <x v="0"/>
    <s v="Plato_8, Plato_15"/>
    <x v="16"/>
    <n v="82"/>
    <n v="55"/>
    <n v="0.40145985401459855"/>
    <n v="162.26"/>
    <n v="0.58583941605839418"/>
  </r>
  <r>
    <n v="470"/>
    <x v="6"/>
    <s v="Cliente_18"/>
    <n v="3"/>
    <x v="385"/>
    <d v="1899-12-30T02:36:00"/>
    <d v="1899-12-30T02:51:00"/>
    <d v="2023-04-05T04:17:00"/>
    <x v="4"/>
    <x v="0"/>
    <x v="2"/>
    <n v="47.46"/>
    <x v="2"/>
    <x v="7"/>
    <d v="1899-12-30T01:12:00"/>
    <d v="1899-12-30T01:24:00"/>
    <x v="0"/>
    <s v="Plato_7, Plato_4"/>
    <x v="171"/>
    <n v="44"/>
    <n v="34"/>
    <n v="0.4358974358974359"/>
    <n v="125.46000000000001"/>
    <n v="1.0443589743589745"/>
  </r>
  <r>
    <n v="471"/>
    <x v="5"/>
    <s v="Cliente_696"/>
    <n v="6"/>
    <x v="386"/>
    <d v="1899-12-30T02:02:00"/>
    <d v="1899-12-30T02:02:00"/>
    <d v="2023-04-05T05:38:00"/>
    <x v="4"/>
    <x v="1"/>
    <x v="0"/>
    <n v="28.49"/>
    <x v="0"/>
    <x v="4"/>
    <d v="1899-12-30T00:57:00"/>
    <d v="1899-12-30T01:05:00"/>
    <x v="0"/>
    <s v="Plato_8"/>
    <x v="98"/>
    <n v="63"/>
    <n v="42"/>
    <n v="0.4"/>
    <n v="133.49"/>
    <n v="0.67133333333333334"/>
  </r>
  <r>
    <n v="472"/>
    <x v="2"/>
    <s v="Cliente_704"/>
    <n v="2"/>
    <x v="387"/>
    <d v="1899-12-30T02:55:00"/>
    <d v="1899-12-30T03:10:00"/>
    <d v="2023-04-05T06:52:00"/>
    <x v="2"/>
    <x v="0"/>
    <x v="1"/>
    <n v="36.79"/>
    <x v="2"/>
    <x v="7"/>
    <d v="1899-12-30T01:13:00"/>
    <d v="1899-12-30T01:42:00"/>
    <x v="0"/>
    <s v="Plato_8, Plato_5"/>
    <x v="192"/>
    <n v="68"/>
    <n v="46"/>
    <n v="0.40350877192982454"/>
    <n v="150.79"/>
    <n v="0.72622807017543856"/>
  </r>
  <r>
    <n v="473"/>
    <x v="22"/>
    <s v="Cliente_720"/>
    <n v="4"/>
    <x v="388"/>
    <d v="1899-12-30T03:28:00"/>
    <d v="1899-12-30T03:43:00"/>
    <d v="2023-04-06T07:04:00"/>
    <x v="2"/>
    <x v="0"/>
    <x v="0"/>
    <n v="15.63"/>
    <x v="2"/>
    <x v="3"/>
    <d v="1899-12-30T01:01:00"/>
    <d v="1899-12-30T02:27:00"/>
    <x v="0"/>
    <s v="Plato_5, Plato_8"/>
    <x v="215"/>
    <n v="47"/>
    <n v="32"/>
    <n v="0.4050632911392405"/>
    <n v="94.63"/>
    <n v="0.60291139240506331"/>
  </r>
  <r>
    <n v="474"/>
    <x v="21"/>
    <s v="Cliente_624"/>
    <n v="6"/>
    <x v="389"/>
    <d v="1899-12-30T01:40:00"/>
    <d v="1899-12-30T01:40:00"/>
    <d v="2023-04-06T03:32:00"/>
    <x v="4"/>
    <x v="0"/>
    <x v="2"/>
    <n v="21.66"/>
    <x v="1"/>
    <x v="4"/>
    <d v="1899-12-30T02:41:00"/>
    <d v="1899-12-30T00:00:00"/>
    <x v="1"/>
    <s v="Plato_18, Plato_9, Plato_17, Plato_16"/>
    <x v="19"/>
    <n v="104"/>
    <n v="74"/>
    <n v="0.4157303370786517"/>
    <n v="199.66"/>
    <n v="0.53741573033707868"/>
  </r>
  <r>
    <n v="475"/>
    <x v="19"/>
    <s v="Cliente_289"/>
    <n v="4"/>
    <x v="390"/>
    <d v="1899-12-30T02:33:00"/>
    <d v="1899-12-30T02:48:00"/>
    <d v="2023-04-06T05:50:00"/>
    <x v="3"/>
    <x v="2"/>
    <x v="0"/>
    <n v="19.55"/>
    <x v="2"/>
    <x v="3"/>
    <d v="1899-12-30T00:35:00"/>
    <d v="1899-12-30T01:58:00"/>
    <x v="0"/>
    <s v="Plato_7, Plato_18"/>
    <x v="216"/>
    <n v="102"/>
    <n v="72"/>
    <n v="0.41379310344827586"/>
    <n v="193.55"/>
    <n v="0.52614942528735631"/>
  </r>
  <r>
    <n v="476"/>
    <x v="22"/>
    <s v="Cliente_434"/>
    <n v="2"/>
    <x v="391"/>
    <d v="1899-12-30T01:44:00"/>
    <d v="1899-12-30T01:59:00"/>
    <d v="2023-04-06T01:47:00"/>
    <x v="0"/>
    <x v="1"/>
    <x v="0"/>
    <n v="43.53"/>
    <x v="2"/>
    <x v="3"/>
    <d v="1899-12-30T01:55:00"/>
    <d v="1899-12-30T00:00:00"/>
    <x v="1"/>
    <s v="Plato_7, Plato_18, Plato_15, Plato_20"/>
    <x v="59"/>
    <n v="130"/>
    <n v="88"/>
    <n v="0.40366972477064222"/>
    <n v="261.52999999999997"/>
    <n v="0.60334862385321097"/>
  </r>
  <r>
    <n v="477"/>
    <x v="4"/>
    <s v="Cliente_149"/>
    <n v="6"/>
    <x v="392"/>
    <d v="1899-12-30T01:19:00"/>
    <d v="1899-12-30T01:19:00"/>
    <d v="2023-04-06T02:58:00"/>
    <x v="4"/>
    <x v="1"/>
    <x v="2"/>
    <n v="33.85"/>
    <x v="0"/>
    <x v="1"/>
    <d v="1899-12-30T01:55:00"/>
    <d v="1899-12-30T00:00:00"/>
    <x v="1"/>
    <s v="Plato_18, Plato_14, Plato_7, Plato_13"/>
    <x v="36"/>
    <n v="122"/>
    <n v="82"/>
    <n v="0.40196078431372551"/>
    <n v="237.85"/>
    <n v="0.56789215686274508"/>
  </r>
  <r>
    <n v="478"/>
    <x v="25"/>
    <s v="Cliente_29"/>
    <n v="5"/>
    <x v="393"/>
    <d v="1899-12-30T03:27:00"/>
    <d v="1899-12-30T03:42:00"/>
    <d v="2023-04-06T03:28:00"/>
    <x v="1"/>
    <x v="0"/>
    <x v="1"/>
    <n v="32.78"/>
    <x v="2"/>
    <x v="6"/>
    <d v="1899-12-30T01:30:00"/>
    <d v="1899-12-30T01:57:00"/>
    <x v="0"/>
    <s v="Plato_2, Plato_9"/>
    <x v="61"/>
    <n v="70"/>
    <n v="48"/>
    <n v="0.40677966101694918"/>
    <n v="150.78"/>
    <n v="0.68457627118644071"/>
  </r>
  <r>
    <n v="479"/>
    <x v="16"/>
    <s v="Cliente_708"/>
    <n v="3"/>
    <x v="394"/>
    <d v="1899-12-30T03:48:00"/>
    <d v="1899-12-30T03:48:00"/>
    <d v="2023-04-06T04:30:00"/>
    <x v="0"/>
    <x v="0"/>
    <x v="0"/>
    <n v="39.58"/>
    <x v="0"/>
    <x v="10"/>
    <d v="1899-12-30T01:23:00"/>
    <d v="1899-12-30T02:25:00"/>
    <x v="0"/>
    <s v="Plato_4, Plato_18"/>
    <x v="97"/>
    <n v="30"/>
    <n v="22"/>
    <n v="0.42307692307692307"/>
    <n v="91.58"/>
    <n v="1.1842307692307692"/>
  </r>
  <r>
    <n v="480"/>
    <x v="16"/>
    <s v="Cliente_125"/>
    <n v="5"/>
    <x v="395"/>
    <d v="1899-12-30T03:53:00"/>
    <d v="1899-12-30T03:53:00"/>
    <d v="2023-04-06T07:19:00"/>
    <x v="3"/>
    <x v="1"/>
    <x v="1"/>
    <n v="18.63"/>
    <x v="0"/>
    <x v="7"/>
    <d v="1899-12-30T01:05:00"/>
    <d v="1899-12-30T02:48:00"/>
    <x v="0"/>
    <s v="Plato_8, Plato_6"/>
    <x v="75"/>
    <n v="95"/>
    <n v="64"/>
    <n v="0.40251572327044027"/>
    <n v="177.63"/>
    <n v="0.51968553459119493"/>
  </r>
  <r>
    <n v="481"/>
    <x v="36"/>
    <s v="Cliente_618"/>
    <n v="4"/>
    <x v="396"/>
    <d v="1899-12-30T02:46:00"/>
    <d v="1899-12-30T02:46:00"/>
    <d v="2023-04-06T04:43:00"/>
    <x v="1"/>
    <x v="0"/>
    <x v="2"/>
    <n v="42.02"/>
    <x v="0"/>
    <x v="4"/>
    <d v="1899-12-30T00:58:00"/>
    <d v="1899-12-30T01:48:00"/>
    <x v="0"/>
    <s v="Plato_10"/>
    <x v="97"/>
    <n v="30"/>
    <n v="22"/>
    <n v="0.42307692307692307"/>
    <n v="94.02000000000001"/>
    <n v="1.2311538461538463"/>
  </r>
  <r>
    <n v="482"/>
    <x v="36"/>
    <s v="Cliente_115"/>
    <n v="4"/>
    <x v="397"/>
    <d v="1899-12-30T02:18:00"/>
    <d v="1899-12-30T02:18:00"/>
    <d v="2023-04-06T02:59:00"/>
    <x v="0"/>
    <x v="1"/>
    <x v="2"/>
    <n v="18.84"/>
    <x v="1"/>
    <x v="1"/>
    <d v="1899-12-30T00:21:00"/>
    <d v="1899-12-30T01:57:00"/>
    <x v="0"/>
    <s v="Plato_13"/>
    <x v="111"/>
    <n v="39"/>
    <n v="24"/>
    <n v="0.38095238095238093"/>
    <n v="81.84"/>
    <n v="0.68"/>
  </r>
  <r>
    <n v="483"/>
    <x v="10"/>
    <s v="Cliente_527"/>
    <n v="4"/>
    <x v="398"/>
    <d v="1899-12-30T03:11:00"/>
    <d v="1899-12-30T03:11:00"/>
    <d v="2023-04-06T07:01:00"/>
    <x v="1"/>
    <x v="0"/>
    <x v="2"/>
    <n v="12.74"/>
    <x v="0"/>
    <x v="8"/>
    <d v="1899-12-30T00:53:00"/>
    <d v="1899-12-30T02:18:00"/>
    <x v="0"/>
    <s v="Plato_6"/>
    <x v="64"/>
    <n v="48"/>
    <n v="33"/>
    <n v="0.40740740740740738"/>
    <n v="93.74"/>
    <n v="0.56469135802469139"/>
  </r>
  <r>
    <n v="484"/>
    <x v="14"/>
    <s v="Cliente_71"/>
    <n v="2"/>
    <x v="399"/>
    <d v="1899-12-30T02:58:00"/>
    <d v="1899-12-30T02:58:00"/>
    <d v="2023-04-06T04:31:00"/>
    <x v="4"/>
    <x v="0"/>
    <x v="2"/>
    <n v="22.76"/>
    <x v="1"/>
    <x v="9"/>
    <d v="1899-12-30T00:34:00"/>
    <d v="1899-12-30T02:24:00"/>
    <x v="0"/>
    <s v="Plato_1"/>
    <x v="63"/>
    <n v="45"/>
    <n v="30"/>
    <n v="0.4"/>
    <n v="97.76"/>
    <n v="0.70346666666666668"/>
  </r>
  <r>
    <n v="485"/>
    <x v="1"/>
    <s v="Cliente_524"/>
    <n v="5"/>
    <x v="400"/>
    <d v="1899-12-30T01:52:00"/>
    <d v="1899-12-30T01:52:00"/>
    <d v="2023-04-06T02:52:00"/>
    <x v="3"/>
    <x v="2"/>
    <x v="2"/>
    <n v="39.07"/>
    <x v="0"/>
    <x v="6"/>
    <d v="1899-12-30T01:19:00"/>
    <d v="1899-12-30T00:33:00"/>
    <x v="0"/>
    <s v="Plato_7, Plato_19"/>
    <x v="122"/>
    <n v="86"/>
    <n v="58"/>
    <n v="0.40277777777777779"/>
    <n v="183.07"/>
    <n v="0.67409722222222213"/>
  </r>
  <r>
    <n v="486"/>
    <x v="8"/>
    <s v="Cliente_437"/>
    <n v="3"/>
    <x v="401"/>
    <d v="1899-12-30T03:25:00"/>
    <d v="1899-12-30T03:40:00"/>
    <d v="2023-04-06T06:12:00"/>
    <x v="1"/>
    <x v="1"/>
    <x v="0"/>
    <n v="12.66"/>
    <x v="2"/>
    <x v="1"/>
    <d v="1899-12-30T00:59:00"/>
    <d v="1899-12-30T02:26:00"/>
    <x v="0"/>
    <s v="Plato_19, Plato_3, Plato_18, Plato_7"/>
    <x v="119"/>
    <n v="90"/>
    <n v="60"/>
    <n v="0.4"/>
    <n v="162.66"/>
    <n v="0.4844"/>
  </r>
  <r>
    <n v="487"/>
    <x v="6"/>
    <s v="Cliente_946"/>
    <n v="1"/>
    <x v="402"/>
    <d v="1899-12-30T02:16:00"/>
    <d v="1899-12-30T02:31:00"/>
    <d v="2023-04-06T03:50:00"/>
    <x v="1"/>
    <x v="0"/>
    <x v="2"/>
    <n v="45.76"/>
    <x v="2"/>
    <x v="3"/>
    <d v="1899-12-30T01:32:00"/>
    <d v="1899-12-30T00:44:00"/>
    <x v="0"/>
    <s v="Plato_18, Plato_17, Plato_5"/>
    <x v="128"/>
    <n v="91"/>
    <n v="61"/>
    <n v="0.40131578947368424"/>
    <n v="197.76"/>
    <n v="0.70236842105263153"/>
  </r>
  <r>
    <n v="488"/>
    <x v="0"/>
    <s v="Cliente_719"/>
    <n v="4"/>
    <x v="403"/>
    <d v="1899-12-30T01:58:00"/>
    <d v="1899-12-30T01:58:00"/>
    <d v="2023-04-06T01:58:00"/>
    <x v="0"/>
    <x v="0"/>
    <x v="0"/>
    <n v="37.380000000000003"/>
    <x v="1"/>
    <x v="10"/>
    <d v="1899-12-30T02:04:00"/>
    <d v="1899-12-30T00:00:00"/>
    <x v="1"/>
    <s v="Plato_4, Plato_14, Plato_17"/>
    <x v="115"/>
    <n v="110"/>
    <n v="75"/>
    <n v="0.40540540540540543"/>
    <n v="222.38"/>
    <n v="0.60745945945945945"/>
  </r>
  <r>
    <n v="489"/>
    <x v="3"/>
    <s v="Cliente_354"/>
    <n v="1"/>
    <x v="404"/>
    <d v="1899-12-30T02:30:00"/>
    <d v="1899-12-30T02:45:00"/>
    <d v="2023-04-06T05:27:00"/>
    <x v="0"/>
    <x v="1"/>
    <x v="2"/>
    <n v="22.27"/>
    <x v="2"/>
    <x v="10"/>
    <d v="1899-12-30T00:34:00"/>
    <d v="1899-12-30T01:56:00"/>
    <x v="0"/>
    <s v="Plato_20, Plato_14"/>
    <x v="217"/>
    <n v="92"/>
    <n v="57"/>
    <n v="0.3825503355704698"/>
    <n v="171.27"/>
    <n v="0.53201342281879194"/>
  </r>
  <r>
    <n v="490"/>
    <x v="16"/>
    <s v="Cliente_194"/>
    <n v="2"/>
    <x v="405"/>
    <d v="1899-12-30T01:37:00"/>
    <d v="1899-12-30T01:37:00"/>
    <d v="2023-04-06T04:57:00"/>
    <x v="3"/>
    <x v="0"/>
    <x v="2"/>
    <n v="26.79"/>
    <x v="1"/>
    <x v="1"/>
    <d v="1899-12-30T02:11:00"/>
    <d v="1899-12-30T00:00:00"/>
    <x v="1"/>
    <s v="Plato_10, Plato_15, Plato_18"/>
    <x v="117"/>
    <n v="124"/>
    <n v="88"/>
    <n v="0.41509433962264153"/>
    <n v="238.79"/>
    <n v="0.54146226415094334"/>
  </r>
  <r>
    <n v="491"/>
    <x v="25"/>
    <s v="Cliente_160"/>
    <n v="4"/>
    <x v="406"/>
    <d v="1899-12-30T02:30:00"/>
    <d v="1899-12-30T02:45:00"/>
    <d v="2023-04-06T02:37:00"/>
    <x v="4"/>
    <x v="1"/>
    <x v="2"/>
    <n v="34.68"/>
    <x v="2"/>
    <x v="0"/>
    <d v="1899-12-30T00:41:00"/>
    <d v="1899-12-30T01:49:00"/>
    <x v="0"/>
    <s v="Plato_9, Plato_2"/>
    <x v="61"/>
    <n v="70"/>
    <n v="48"/>
    <n v="0.40677966101694918"/>
    <n v="152.68"/>
    <n v="0.70067796610169497"/>
  </r>
  <r>
    <n v="492"/>
    <x v="20"/>
    <s v="Cliente_363"/>
    <n v="4"/>
    <x v="407"/>
    <d v="1899-12-30T03:33:00"/>
    <d v="1899-12-30T03:33:00"/>
    <d v="2023-04-06T04:36:00"/>
    <x v="1"/>
    <x v="0"/>
    <x v="2"/>
    <n v="16.62"/>
    <x v="0"/>
    <x v="1"/>
    <d v="1899-12-30T00:49:00"/>
    <d v="1899-12-30T02:44:00"/>
    <x v="0"/>
    <s v="Plato_11, Plato_13, Plato_7"/>
    <x v="57"/>
    <n v="127"/>
    <n v="83"/>
    <n v="0.39523809523809522"/>
    <n v="226.62"/>
    <n v="0.4743809523809524"/>
  </r>
  <r>
    <n v="493"/>
    <x v="10"/>
    <s v="Cliente_140"/>
    <n v="2"/>
    <x v="408"/>
    <d v="1899-12-30T01:15:00"/>
    <d v="1899-12-30T01:30:00"/>
    <d v="2023-04-06T01:46:00"/>
    <x v="3"/>
    <x v="0"/>
    <x v="2"/>
    <n v="32.67"/>
    <x v="2"/>
    <x v="4"/>
    <d v="1899-12-30T00:08:00"/>
    <d v="1899-12-30T01:07:00"/>
    <x v="0"/>
    <s v="Plato_4"/>
    <x v="40"/>
    <n v="30"/>
    <n v="24"/>
    <n v="0.44444444444444442"/>
    <n v="86.67"/>
    <n v="1.0494444444444444"/>
  </r>
  <r>
    <n v="494"/>
    <x v="2"/>
    <s v="Cliente_546"/>
    <n v="5"/>
    <x v="409"/>
    <d v="1899-12-30T03:21:00"/>
    <d v="1899-12-30T03:21:00"/>
    <d v="2023-04-06T04:49:00"/>
    <x v="1"/>
    <x v="1"/>
    <x v="2"/>
    <n v="11.85"/>
    <x v="0"/>
    <x v="3"/>
    <d v="1899-12-30T00:31:00"/>
    <d v="1899-12-30T02:50:00"/>
    <x v="0"/>
    <s v="Plato_15, Plato_19"/>
    <x v="6"/>
    <n v="104"/>
    <n v="68"/>
    <n v="0.39534883720930231"/>
    <n v="183.85"/>
    <n v="0.46424418604651158"/>
  </r>
  <r>
    <n v="495"/>
    <x v="7"/>
    <s v="Cliente_778"/>
    <n v="6"/>
    <x v="410"/>
    <d v="1899-12-30T03:49:00"/>
    <d v="1899-12-30T03:49:00"/>
    <d v="2023-04-06T06:50:00"/>
    <x v="2"/>
    <x v="1"/>
    <x v="2"/>
    <n v="33.96"/>
    <x v="1"/>
    <x v="5"/>
    <d v="1899-12-30T01:42:00"/>
    <d v="1899-12-30T02:07:00"/>
    <x v="0"/>
    <s v="Plato_20, Plato_6, Plato_16, Plato_11"/>
    <x v="47"/>
    <n v="159"/>
    <n v="104"/>
    <n v="0.39543726235741444"/>
    <n v="296.95999999999998"/>
    <n v="0.52456273764258554"/>
  </r>
  <r>
    <n v="496"/>
    <x v="16"/>
    <s v="Cliente_402"/>
    <n v="3"/>
    <x v="411"/>
    <d v="1899-12-30T03:48:00"/>
    <d v="1899-12-30T03:48:00"/>
    <d v="2023-04-06T06:22:00"/>
    <x v="1"/>
    <x v="0"/>
    <x v="2"/>
    <n v="39.42"/>
    <x v="0"/>
    <x v="10"/>
    <d v="1899-12-30T02:13:00"/>
    <d v="1899-12-30T01:35:00"/>
    <x v="0"/>
    <s v="Plato_11, Plato_18, Plato_12, Plato_17"/>
    <x v="180"/>
    <n v="132"/>
    <n v="91"/>
    <n v="0.40807174887892378"/>
    <n v="262.42"/>
    <n v="0.58484304932735431"/>
  </r>
  <r>
    <n v="497"/>
    <x v="22"/>
    <s v="Cliente_784"/>
    <n v="6"/>
    <x v="412"/>
    <d v="1899-12-30T03:28:00"/>
    <d v="1899-12-30T03:28:00"/>
    <d v="2023-04-06T06:58:00"/>
    <x v="0"/>
    <x v="0"/>
    <x v="0"/>
    <n v="29.93"/>
    <x v="0"/>
    <x v="10"/>
    <d v="1899-12-30T00:38:00"/>
    <d v="1899-12-30T02:50:00"/>
    <x v="0"/>
    <s v="Plato_2, Plato_20"/>
    <x v="119"/>
    <n v="93"/>
    <n v="57"/>
    <n v="0.38"/>
    <n v="179.93"/>
    <n v="0.57953333333333334"/>
  </r>
  <r>
    <n v="498"/>
    <x v="12"/>
    <s v="Cliente_259"/>
    <n v="3"/>
    <x v="413"/>
    <d v="1899-12-30T03:29:00"/>
    <d v="1899-12-30T03:29:00"/>
    <d v="2023-04-06T03:46:00"/>
    <x v="0"/>
    <x v="0"/>
    <x v="2"/>
    <n v="21.99"/>
    <x v="1"/>
    <x v="0"/>
    <d v="1899-12-30T00:32:00"/>
    <d v="1899-12-30T02:57:00"/>
    <x v="0"/>
    <s v="Plato_12"/>
    <x v="211"/>
    <n v="11"/>
    <n v="8"/>
    <n v="0.42105263157894735"/>
    <n v="40.989999999999995"/>
    <n v="1.5784210526315789"/>
  </r>
  <r>
    <n v="499"/>
    <x v="17"/>
    <s v="Cliente_919"/>
    <n v="5"/>
    <x v="414"/>
    <d v="1899-12-30T03:07:00"/>
    <d v="1899-12-30T03:07:00"/>
    <d v="2023-04-06T04:28:00"/>
    <x v="2"/>
    <x v="2"/>
    <x v="0"/>
    <n v="22.69"/>
    <x v="0"/>
    <x v="2"/>
    <d v="1899-12-30T02:10:00"/>
    <d v="1899-12-30T00:57:00"/>
    <x v="0"/>
    <s v="Plato_10, Plato_2, Plato_1"/>
    <x v="43"/>
    <n v="93"/>
    <n v="65"/>
    <n v="0.41139240506329117"/>
    <n v="180.69"/>
    <n v="0.55499999999999994"/>
  </r>
  <r>
    <n v="500"/>
    <x v="20"/>
    <s v="Cliente_354"/>
    <n v="5"/>
    <x v="415"/>
    <d v="1899-12-30T03:58:00"/>
    <d v="1899-12-30T04:13:00"/>
    <d v="2023-04-06T05:15:00"/>
    <x v="4"/>
    <x v="1"/>
    <x v="0"/>
    <n v="37.619999999999997"/>
    <x v="2"/>
    <x v="10"/>
    <d v="1899-12-30T00:42:00"/>
    <d v="1899-12-30T03:16:00"/>
    <x v="0"/>
    <s v="Plato_6, Plato_5"/>
    <x v="169"/>
    <n v="55"/>
    <n v="38"/>
    <n v="0.40860215053763443"/>
    <n v="130.62"/>
    <n v="0.81311827956989258"/>
  </r>
  <r>
    <n v="501"/>
    <x v="25"/>
    <s v="Cliente_637"/>
    <n v="1"/>
    <x v="416"/>
    <d v="1899-12-30T02:47:00"/>
    <d v="1899-12-30T03:02:00"/>
    <d v="2023-04-06T06:31:00"/>
    <x v="1"/>
    <x v="2"/>
    <x v="2"/>
    <n v="28.38"/>
    <x v="2"/>
    <x v="5"/>
    <d v="1899-12-30T00:39:00"/>
    <d v="1899-12-30T02:08:00"/>
    <x v="0"/>
    <s v="Plato_20, Plato_13, Plato_16"/>
    <x v="0"/>
    <n v="83"/>
    <n v="55"/>
    <n v="0.39855072463768115"/>
    <n v="166.38"/>
    <n v="0.60420289855072462"/>
  </r>
  <r>
    <n v="502"/>
    <x v="17"/>
    <s v="Cliente_759"/>
    <n v="2"/>
    <x v="417"/>
    <d v="1899-12-30T01:12:00"/>
    <d v="1899-12-30T01:12:00"/>
    <d v="2023-04-06T01:57:00"/>
    <x v="3"/>
    <x v="0"/>
    <x v="2"/>
    <n v="32.9"/>
    <x v="0"/>
    <x v="6"/>
    <d v="1899-12-30T01:13:00"/>
    <d v="1899-12-30T00:00:00"/>
    <x v="1"/>
    <s v="Plato_5, Plato_4, Plato_11"/>
    <x v="83"/>
    <n v="83"/>
    <n v="56"/>
    <n v="0.40287769784172661"/>
    <n v="171.9"/>
    <n v="0.63956834532374107"/>
  </r>
  <r>
    <n v="503"/>
    <x v="3"/>
    <s v="Cliente_948"/>
    <n v="1"/>
    <x v="418"/>
    <d v="1899-12-30T01:42:00"/>
    <d v="1899-12-30T01:42:00"/>
    <d v="2023-04-06T04:02:00"/>
    <x v="0"/>
    <x v="0"/>
    <x v="2"/>
    <n v="35.840000000000003"/>
    <x v="0"/>
    <x v="0"/>
    <d v="1899-12-30T01:25:00"/>
    <d v="1899-12-30T00:17:00"/>
    <x v="0"/>
    <s v="Plato_20, Plato_12"/>
    <x v="16"/>
    <n v="83"/>
    <n v="54"/>
    <n v="0.39416058394160586"/>
    <n v="172.84"/>
    <n v="0.65576642335766422"/>
  </r>
  <r>
    <n v="504"/>
    <x v="10"/>
    <s v="Cliente_172"/>
    <n v="5"/>
    <x v="419"/>
    <d v="1899-12-30T02:38:00"/>
    <d v="1899-12-30T02:38:00"/>
    <d v="2023-04-06T04:48:00"/>
    <x v="3"/>
    <x v="2"/>
    <x v="1"/>
    <n v="31.31"/>
    <x v="0"/>
    <x v="2"/>
    <d v="1899-12-30T00:19:00"/>
    <d v="1899-12-30T02:19:00"/>
    <x v="0"/>
    <s v="Plato_6"/>
    <x v="40"/>
    <n v="32"/>
    <n v="22"/>
    <n v="0.40740740740740738"/>
    <n v="85.31"/>
    <n v="0.98722222222222222"/>
  </r>
  <r>
    <n v="505"/>
    <x v="17"/>
    <s v="Cliente_70"/>
    <n v="1"/>
    <x v="420"/>
    <d v="1899-12-30T03:29:00"/>
    <d v="1899-12-30T03:29:00"/>
    <d v="2023-04-06T06:07:00"/>
    <x v="2"/>
    <x v="2"/>
    <x v="2"/>
    <n v="25.76"/>
    <x v="0"/>
    <x v="1"/>
    <d v="1899-12-30T01:55:00"/>
    <d v="1899-12-30T01:34:00"/>
    <x v="0"/>
    <s v="Plato_20, Plato_1"/>
    <x v="207"/>
    <n v="95"/>
    <n v="60"/>
    <n v="0.38709677419354838"/>
    <n v="180.76"/>
    <n v="0.55329032258064514"/>
  </r>
  <r>
    <n v="506"/>
    <x v="14"/>
    <s v="Cliente_835"/>
    <n v="2"/>
    <x v="421"/>
    <d v="1899-12-30T02:01:00"/>
    <d v="1899-12-30T02:16:00"/>
    <d v="2023-04-06T04:02:00"/>
    <x v="0"/>
    <x v="2"/>
    <x v="2"/>
    <n v="11.65"/>
    <x v="2"/>
    <x v="3"/>
    <d v="1899-12-30T00:05:00"/>
    <d v="1899-12-30T01:56:00"/>
    <x v="0"/>
    <s v="Plato_8"/>
    <x v="5"/>
    <n v="42"/>
    <n v="28"/>
    <n v="0.4"/>
    <n v="81.650000000000006"/>
    <n v="0.56642857142857139"/>
  </r>
  <r>
    <n v="507"/>
    <x v="19"/>
    <s v="Cliente_989"/>
    <n v="4"/>
    <x v="395"/>
    <d v="1899-12-30T01:04:00"/>
    <d v="1899-12-30T01:04:00"/>
    <d v="2023-04-06T04:30:00"/>
    <x v="2"/>
    <x v="1"/>
    <x v="2"/>
    <n v="43.42"/>
    <x v="1"/>
    <x v="6"/>
    <d v="1899-12-30T01:09:00"/>
    <d v="1899-12-30T00:00:00"/>
    <x v="1"/>
    <s v="Plato_18, Plato_19"/>
    <x v="57"/>
    <n v="126"/>
    <n v="84"/>
    <n v="0.4"/>
    <n v="253.42000000000002"/>
    <n v="0.60676190476190472"/>
  </r>
  <r>
    <n v="508"/>
    <x v="30"/>
    <s v="Cliente_821"/>
    <n v="1"/>
    <x v="422"/>
    <d v="1899-12-30T03:45:00"/>
    <d v="1899-12-30T03:45:00"/>
    <d v="2023-04-06T06:35:00"/>
    <x v="3"/>
    <x v="0"/>
    <x v="2"/>
    <n v="42.8"/>
    <x v="0"/>
    <x v="2"/>
    <d v="1899-12-30T00:34:00"/>
    <d v="1899-12-30T03:11:00"/>
    <x v="0"/>
    <s v="Plato_15"/>
    <x v="152"/>
    <n v="19"/>
    <n v="13"/>
    <n v="0.40625"/>
    <n v="74.8"/>
    <n v="1.7437499999999999"/>
  </r>
  <r>
    <n v="509"/>
    <x v="23"/>
    <s v="Cliente_977"/>
    <n v="3"/>
    <x v="423"/>
    <d v="1899-12-30T02:50:00"/>
    <d v="1899-12-30T03:05:00"/>
    <d v="2023-04-06T06:02:00"/>
    <x v="1"/>
    <x v="1"/>
    <x v="2"/>
    <n v="16.260000000000002"/>
    <x v="2"/>
    <x v="2"/>
    <d v="1899-12-30T00:47:00"/>
    <d v="1899-12-30T02:03:00"/>
    <x v="0"/>
    <s v="Plato_20"/>
    <x v="18"/>
    <n v="50"/>
    <n v="30"/>
    <n v="0.375"/>
    <n v="96.26"/>
    <n v="0.57825000000000004"/>
  </r>
  <r>
    <n v="510"/>
    <x v="30"/>
    <s v="Cliente_509"/>
    <n v="4"/>
    <x v="424"/>
    <d v="1899-12-30T01:01:00"/>
    <d v="1899-12-30T01:01:00"/>
    <d v="2023-04-06T04:33:00"/>
    <x v="4"/>
    <x v="0"/>
    <x v="2"/>
    <n v="14.97"/>
    <x v="1"/>
    <x v="3"/>
    <d v="1899-12-30T00:48:00"/>
    <d v="1899-12-30T00:13:00"/>
    <x v="0"/>
    <s v="Plato_19"/>
    <x v="198"/>
    <n v="22"/>
    <n v="14"/>
    <n v="0.3888888888888889"/>
    <n v="50.97"/>
    <n v="0.80472222222222223"/>
  </r>
  <r>
    <n v="511"/>
    <x v="21"/>
    <s v="Cliente_951"/>
    <n v="1"/>
    <x v="425"/>
    <d v="1899-12-30T01:45:00"/>
    <d v="1899-12-30T01:45:00"/>
    <d v="2023-04-06T03:23:00"/>
    <x v="1"/>
    <x v="0"/>
    <x v="2"/>
    <n v="35.950000000000003"/>
    <x v="1"/>
    <x v="10"/>
    <d v="1899-12-30T00:38:00"/>
    <d v="1899-12-30T01:07:00"/>
    <x v="0"/>
    <s v="Plato_14, Plato_18"/>
    <x v="16"/>
    <n v="82"/>
    <n v="55"/>
    <n v="0.40145985401459855"/>
    <n v="172.95"/>
    <n v="0.66386861313868617"/>
  </r>
  <r>
    <n v="512"/>
    <x v="21"/>
    <s v="Cliente_285"/>
    <n v="1"/>
    <x v="426"/>
    <d v="1899-12-30T01:07:00"/>
    <d v="1899-12-30T01:22:00"/>
    <d v="2023-04-06T02:26:00"/>
    <x v="3"/>
    <x v="0"/>
    <x v="2"/>
    <n v="37.369999999999997"/>
    <x v="2"/>
    <x v="0"/>
    <d v="1899-12-30T00:59:00"/>
    <d v="1899-12-30T00:08:00"/>
    <x v="0"/>
    <s v="Plato_3, Plato_19"/>
    <x v="182"/>
    <n v="78"/>
    <n v="50"/>
    <n v="0.390625"/>
    <n v="165.37"/>
    <n v="0.68257812500000004"/>
  </r>
  <r>
    <n v="513"/>
    <x v="32"/>
    <s v="Cliente_873"/>
    <n v="6"/>
    <x v="409"/>
    <d v="1899-12-30T03:23:00"/>
    <d v="1899-12-30T03:38:00"/>
    <d v="2023-04-06T04:51:00"/>
    <x v="0"/>
    <x v="1"/>
    <x v="2"/>
    <n v="22.74"/>
    <x v="2"/>
    <x v="6"/>
    <d v="1899-12-30T00:56:00"/>
    <d v="1899-12-30T02:27:00"/>
    <x v="0"/>
    <s v="Plato_4"/>
    <x v="40"/>
    <n v="30"/>
    <n v="24"/>
    <n v="0.44444444444444442"/>
    <n v="76.739999999999995"/>
    <n v="0.86555555555555541"/>
  </r>
  <r>
    <n v="514"/>
    <x v="19"/>
    <s v="Cliente_819"/>
    <n v="5"/>
    <x v="426"/>
    <d v="1899-12-30T03:17:00"/>
    <d v="1899-12-30T03:17:00"/>
    <d v="2023-04-06T04:36:00"/>
    <x v="4"/>
    <x v="0"/>
    <x v="2"/>
    <n v="38.840000000000003"/>
    <x v="1"/>
    <x v="9"/>
    <d v="1899-12-30T01:52:00"/>
    <d v="1899-12-30T01:25:00"/>
    <x v="0"/>
    <s v="Plato_10, Plato_12, Plato_3, Plato_15"/>
    <x v="216"/>
    <n v="102"/>
    <n v="72"/>
    <n v="0.41379310344827586"/>
    <n v="212.84"/>
    <n v="0.63701149425287362"/>
  </r>
  <r>
    <n v="515"/>
    <x v="29"/>
    <s v="Cliente_690"/>
    <n v="2"/>
    <x v="427"/>
    <d v="1899-12-30T01:05:00"/>
    <d v="1899-12-30T01:20:00"/>
    <d v="2023-04-06T02:03:00"/>
    <x v="2"/>
    <x v="0"/>
    <x v="2"/>
    <n v="43.79"/>
    <x v="2"/>
    <x v="9"/>
    <d v="1899-12-30T00:13:00"/>
    <d v="1899-12-30T00:52:00"/>
    <x v="0"/>
    <s v="Plato_4"/>
    <x v="159"/>
    <n v="10"/>
    <n v="8"/>
    <n v="0.44444444444444442"/>
    <n v="61.79"/>
    <n v="2.8772222222222221"/>
  </r>
  <r>
    <n v="516"/>
    <x v="25"/>
    <s v="Cliente_334"/>
    <n v="2"/>
    <x v="428"/>
    <d v="1899-12-30T01:04:00"/>
    <d v="1899-12-30T01:04:00"/>
    <d v="2023-04-06T04:59:00"/>
    <x v="4"/>
    <x v="0"/>
    <x v="2"/>
    <n v="20.85"/>
    <x v="0"/>
    <x v="3"/>
    <d v="1899-12-30T01:37:00"/>
    <d v="1899-12-30T00:00:00"/>
    <x v="1"/>
    <s v="Plato_12, Plato_14, Plato_3"/>
    <x v="218"/>
    <n v="87"/>
    <n v="59"/>
    <n v="0.4041095890410959"/>
    <n v="166.85"/>
    <n v="0.54691780821917801"/>
  </r>
  <r>
    <n v="517"/>
    <x v="20"/>
    <s v="Cliente_508"/>
    <n v="5"/>
    <x v="429"/>
    <d v="1899-12-30T03:55:00"/>
    <d v="1899-12-30T03:55:00"/>
    <d v="2023-04-06T05:30:00"/>
    <x v="4"/>
    <x v="0"/>
    <x v="1"/>
    <n v="23.92"/>
    <x v="0"/>
    <x v="8"/>
    <d v="1899-12-30T01:05:00"/>
    <d v="1899-12-30T02:50:00"/>
    <x v="0"/>
    <s v="Plato_7, Plato_12, Plato_5"/>
    <x v="219"/>
    <n v="60"/>
    <n v="43"/>
    <n v="0.41747572815533979"/>
    <n v="126.92"/>
    <n v="0.64970873786407768"/>
  </r>
  <r>
    <n v="518"/>
    <x v="17"/>
    <s v="Cliente_830"/>
    <n v="6"/>
    <x v="430"/>
    <d v="1899-12-30T03:54:00"/>
    <d v="1899-12-30T04:09:00"/>
    <d v="2023-04-06T06:02:00"/>
    <x v="4"/>
    <x v="1"/>
    <x v="2"/>
    <n v="18.48"/>
    <x v="2"/>
    <x v="1"/>
    <d v="1899-12-30T00:53:00"/>
    <d v="1899-12-30T03:01:00"/>
    <x v="0"/>
    <s v="Plato_11, Plato_5"/>
    <x v="86"/>
    <n v="46"/>
    <n v="31"/>
    <n v="0.40259740259740262"/>
    <n v="95.48"/>
    <n v="0.64259740259740261"/>
  </r>
  <r>
    <n v="519"/>
    <x v="1"/>
    <s v="Cliente_787"/>
    <n v="2"/>
    <x v="431"/>
    <d v="1899-12-30T03:01:00"/>
    <d v="1899-12-30T03:01:00"/>
    <d v="2023-04-06T03:49:00"/>
    <x v="3"/>
    <x v="0"/>
    <x v="2"/>
    <n v="34.590000000000003"/>
    <x v="1"/>
    <x v="3"/>
    <d v="1899-12-30T02:36:00"/>
    <d v="1899-12-30T00:25:00"/>
    <x v="0"/>
    <s v="Plato_6, Plato_20, Plato_5"/>
    <x v="147"/>
    <n v="149"/>
    <n v="96"/>
    <n v="0.39183673469387753"/>
    <n v="279.59000000000003"/>
    <n v="0.53302040816326535"/>
  </r>
  <r>
    <n v="520"/>
    <x v="20"/>
    <s v="Cliente_616"/>
    <n v="4"/>
    <x v="432"/>
    <d v="1899-12-30T02:48:00"/>
    <d v="1899-12-30T02:48:00"/>
    <d v="2023-04-06T06:23:00"/>
    <x v="4"/>
    <x v="2"/>
    <x v="2"/>
    <n v="43.99"/>
    <x v="1"/>
    <x v="1"/>
    <d v="1899-12-30T02:01:00"/>
    <d v="1899-12-30T00:47:00"/>
    <x v="0"/>
    <s v="Plato_9, Plato_18, Plato_17, Plato_2"/>
    <x v="220"/>
    <n v="168"/>
    <n v="112"/>
    <n v="0.4"/>
    <n v="323.99"/>
    <n v="0.55710714285714291"/>
  </r>
  <r>
    <n v="521"/>
    <x v="19"/>
    <s v="Cliente_422"/>
    <n v="2"/>
    <x v="433"/>
    <d v="1899-12-30T02:11:00"/>
    <d v="1899-12-30T02:11:00"/>
    <d v="2023-04-06T02:54:00"/>
    <x v="4"/>
    <x v="0"/>
    <x v="2"/>
    <n v="15.18"/>
    <x v="1"/>
    <x v="6"/>
    <d v="1899-12-30T01:31:00"/>
    <d v="1899-12-30T00:40:00"/>
    <x v="0"/>
    <s v="Plato_1, Plato_9, Plato_18"/>
    <x v="57"/>
    <n v="124"/>
    <n v="86"/>
    <n v="0.40952380952380951"/>
    <n v="225.18"/>
    <n v="0.48180952380952385"/>
  </r>
  <r>
    <n v="522"/>
    <x v="10"/>
    <s v="Cliente_740"/>
    <n v="5"/>
    <x v="425"/>
    <d v="1899-12-30T02:48:00"/>
    <d v="1899-12-30T02:48:00"/>
    <d v="2023-04-06T04:26:00"/>
    <x v="4"/>
    <x v="0"/>
    <x v="1"/>
    <n v="35.35"/>
    <x v="1"/>
    <x v="7"/>
    <d v="1899-12-30T00:47:00"/>
    <d v="1899-12-30T02:01:00"/>
    <x v="0"/>
    <s v="Plato_16"/>
    <x v="116"/>
    <n v="48"/>
    <n v="36"/>
    <n v="0.42857142857142855"/>
    <n v="119.35"/>
    <n v="0.84940476190476188"/>
  </r>
  <r>
    <n v="523"/>
    <x v="31"/>
    <s v="Cliente_930"/>
    <n v="3"/>
    <x v="392"/>
    <d v="1899-12-30T03:03:00"/>
    <d v="1899-12-30T03:18:00"/>
    <d v="2023-04-06T04:42:00"/>
    <x v="3"/>
    <x v="0"/>
    <x v="2"/>
    <n v="45.41"/>
    <x v="2"/>
    <x v="10"/>
    <d v="1899-12-30T00:51:00"/>
    <d v="1899-12-30T02:12:00"/>
    <x v="0"/>
    <s v="Plato_6"/>
    <x v="64"/>
    <n v="48"/>
    <n v="33"/>
    <n v="0.40740740740740738"/>
    <n v="126.41"/>
    <n v="0.9680246913580246"/>
  </r>
  <r>
    <n v="524"/>
    <x v="11"/>
    <s v="Cliente_218"/>
    <n v="4"/>
    <x v="391"/>
    <d v="1899-12-30T02:29:00"/>
    <d v="1899-12-30T02:44:00"/>
    <d v="2023-04-06T02:32:00"/>
    <x v="0"/>
    <x v="0"/>
    <x v="2"/>
    <n v="26.91"/>
    <x v="2"/>
    <x v="4"/>
    <d v="1899-12-30T01:01:00"/>
    <d v="1899-12-30T01:28:00"/>
    <x v="0"/>
    <s v="Plato_5, Plato_6"/>
    <x v="45"/>
    <n v="45"/>
    <n v="31"/>
    <n v="0.40789473684210525"/>
    <n v="102.91"/>
    <n v="0.76197368421052625"/>
  </r>
  <r>
    <n v="525"/>
    <x v="11"/>
    <s v="Cliente_318"/>
    <n v="3"/>
    <x v="434"/>
    <d v="1899-12-30T03:47:00"/>
    <d v="1899-12-30T04:02:00"/>
    <d v="2023-04-06T07:14:00"/>
    <x v="0"/>
    <x v="0"/>
    <x v="2"/>
    <n v="32.869999999999997"/>
    <x v="2"/>
    <x v="5"/>
    <d v="1899-12-30T01:17:00"/>
    <d v="1899-12-30T02:30:00"/>
    <x v="0"/>
    <s v="Plato_14, Plato_8, Plato_17"/>
    <x v="221"/>
    <n v="120"/>
    <n v="77"/>
    <n v="0.39086294416243655"/>
    <n v="229.87"/>
    <n v="0.5577157360406092"/>
  </r>
  <r>
    <n v="526"/>
    <x v="31"/>
    <s v="Cliente_257"/>
    <n v="6"/>
    <x v="416"/>
    <d v="1899-12-30T01:57:00"/>
    <d v="1899-12-30T01:57:00"/>
    <d v="2023-04-06T05:41:00"/>
    <x v="4"/>
    <x v="2"/>
    <x v="0"/>
    <n v="43.02"/>
    <x v="1"/>
    <x v="6"/>
    <d v="1899-12-30T00:22:00"/>
    <d v="1899-12-30T01:35:00"/>
    <x v="0"/>
    <s v="Plato_11"/>
    <x v="156"/>
    <n v="20"/>
    <n v="13"/>
    <n v="0.39393939393939392"/>
    <n v="76.02000000000001"/>
    <n v="1.6975757575757577"/>
  </r>
  <r>
    <n v="527"/>
    <x v="29"/>
    <s v="Cliente_112"/>
    <n v="4"/>
    <x v="435"/>
    <d v="1899-12-30T02:14:00"/>
    <d v="1899-12-30T02:29:00"/>
    <d v="2023-04-06T05:55:00"/>
    <x v="1"/>
    <x v="1"/>
    <x v="1"/>
    <n v="22.95"/>
    <x v="2"/>
    <x v="0"/>
    <d v="1899-12-30T00:31:00"/>
    <d v="1899-12-30T01:43:00"/>
    <x v="0"/>
    <s v="Plato_6"/>
    <x v="40"/>
    <n v="32"/>
    <n v="22"/>
    <n v="0.40740740740740738"/>
    <n v="76.95"/>
    <n v="0.83240740740740748"/>
  </r>
  <r>
    <n v="528"/>
    <x v="9"/>
    <s v="Cliente_95"/>
    <n v="2"/>
    <x v="436"/>
    <d v="1899-12-30T02:01:00"/>
    <d v="1899-12-30T02:01:00"/>
    <d v="2023-04-06T03:48:00"/>
    <x v="2"/>
    <x v="0"/>
    <x v="0"/>
    <n v="15.62"/>
    <x v="0"/>
    <x v="6"/>
    <d v="1899-12-30T02:01:00"/>
    <d v="1899-12-30T00:00:00"/>
    <x v="1"/>
    <s v="Plato_3, Plato_20, Plato_4"/>
    <x v="171"/>
    <n v="47"/>
    <n v="31"/>
    <n v="0.39743589743589741"/>
    <n v="93.62"/>
    <n v="0.59769230769230763"/>
  </r>
  <r>
    <n v="529"/>
    <x v="16"/>
    <s v="Cliente_866"/>
    <n v="2"/>
    <x v="437"/>
    <d v="1899-12-30T02:44:00"/>
    <d v="1899-12-30T02:59:00"/>
    <d v="2023-04-06T04:42:00"/>
    <x v="0"/>
    <x v="0"/>
    <x v="2"/>
    <n v="25.91"/>
    <x v="2"/>
    <x v="0"/>
    <d v="1899-12-30T02:37:00"/>
    <d v="1899-12-30T00:07:00"/>
    <x v="0"/>
    <s v="Plato_18, Plato_19, Plato_14, Plato_16"/>
    <x v="72"/>
    <n v="124"/>
    <n v="84"/>
    <n v="0.40384615384615385"/>
    <n v="233.91"/>
    <n v="0.52841346153846147"/>
  </r>
  <r>
    <n v="530"/>
    <x v="25"/>
    <s v="Cliente_232"/>
    <n v="5"/>
    <x v="438"/>
    <d v="1899-12-30T03:54:00"/>
    <d v="1899-12-30T04:09:00"/>
    <d v="2023-04-06T06:07:00"/>
    <x v="3"/>
    <x v="0"/>
    <x v="2"/>
    <n v="30.19"/>
    <x v="2"/>
    <x v="3"/>
    <d v="1899-12-30T01:46:00"/>
    <d v="1899-12-30T02:08:00"/>
    <x v="0"/>
    <s v="Plato_4, Plato_16, Plato_1"/>
    <x v="53"/>
    <n v="92"/>
    <n v="68"/>
    <n v="0.42499999999999999"/>
    <n v="190.19"/>
    <n v="0.61368749999999994"/>
  </r>
  <r>
    <n v="531"/>
    <x v="13"/>
    <s v="Cliente_882"/>
    <n v="6"/>
    <x v="439"/>
    <d v="1899-12-30T02:01:00"/>
    <d v="1899-12-30T02:01:00"/>
    <d v="2023-04-06T05:04:00"/>
    <x v="2"/>
    <x v="2"/>
    <x v="1"/>
    <n v="34.39"/>
    <x v="1"/>
    <x v="3"/>
    <d v="1899-12-30T03:19:00"/>
    <d v="1899-12-30T00:00:00"/>
    <x v="1"/>
    <s v="Plato_13, Plato_20, Plato_4, Plato_9"/>
    <x v="222"/>
    <n v="145"/>
    <n v="99"/>
    <n v="0.40573770491803279"/>
    <n v="278.39"/>
    <n v="0.54668032786885246"/>
  </r>
  <r>
    <n v="532"/>
    <x v="22"/>
    <s v="Cliente_63"/>
    <n v="3"/>
    <x v="440"/>
    <d v="1899-12-30T03:38:00"/>
    <d v="1899-12-30T03:38:00"/>
    <d v="2023-04-06T05:26:00"/>
    <x v="0"/>
    <x v="1"/>
    <x v="0"/>
    <n v="17.95"/>
    <x v="0"/>
    <x v="10"/>
    <d v="1899-12-30T00:59:00"/>
    <d v="1899-12-30T02:39:00"/>
    <x v="0"/>
    <s v="Plato_13, Plato_10, Plato_15"/>
    <x v="16"/>
    <n v="81"/>
    <n v="56"/>
    <n v="0.40875912408759124"/>
    <n v="154.94999999999999"/>
    <n v="0.53978102189781019"/>
  </r>
  <r>
    <n v="533"/>
    <x v="16"/>
    <s v="Cliente_336"/>
    <n v="3"/>
    <x v="441"/>
    <d v="1899-12-30T02:06:00"/>
    <d v="1899-12-30T02:06:00"/>
    <d v="2023-04-06T05:20:00"/>
    <x v="3"/>
    <x v="2"/>
    <x v="0"/>
    <n v="20.09"/>
    <x v="1"/>
    <x v="8"/>
    <d v="1899-12-30T00:48:00"/>
    <d v="1899-12-30T01:18:00"/>
    <x v="0"/>
    <s v="Plato_3, Plato_13"/>
    <x v="223"/>
    <n v="25"/>
    <n v="16"/>
    <n v="0.3902439024390244"/>
    <n v="61.09"/>
    <n v="0.88024390243902451"/>
  </r>
  <r>
    <n v="534"/>
    <x v="16"/>
    <s v="Cliente_113"/>
    <n v="6"/>
    <x v="442"/>
    <d v="1899-12-30T03:27:00"/>
    <d v="1899-12-30T03:27:00"/>
    <d v="2023-04-06T04:29:00"/>
    <x v="4"/>
    <x v="2"/>
    <x v="2"/>
    <n v="23.59"/>
    <x v="0"/>
    <x v="2"/>
    <d v="1899-12-30T01:16:00"/>
    <d v="1899-12-30T02:11:00"/>
    <x v="0"/>
    <s v="Plato_7, Plato_9, Plato_8"/>
    <x v="189"/>
    <n v="87"/>
    <n v="60"/>
    <n v="0.40816326530612246"/>
    <n v="170.59"/>
    <n v="0.5686394557823129"/>
  </r>
  <r>
    <n v="535"/>
    <x v="8"/>
    <s v="Cliente_711"/>
    <n v="3"/>
    <x v="443"/>
    <d v="1899-12-30T02:35:00"/>
    <d v="1899-12-30T02:35:00"/>
    <d v="2023-04-06T03:32:00"/>
    <x v="1"/>
    <x v="1"/>
    <x v="2"/>
    <n v="39.450000000000003"/>
    <x v="1"/>
    <x v="9"/>
    <d v="1899-12-30T01:53:00"/>
    <d v="1899-12-30T00:42:00"/>
    <x v="0"/>
    <s v="Plato_20, Plato_9, Plato_7, Plato_13"/>
    <x v="224"/>
    <n v="167"/>
    <n v="109"/>
    <n v="0.39492753623188404"/>
    <n v="315.45"/>
    <n v="0.53786231884057967"/>
  </r>
  <r>
    <n v="536"/>
    <x v="13"/>
    <s v="Cliente_785"/>
    <n v="2"/>
    <x v="444"/>
    <d v="1899-12-30T02:08:00"/>
    <d v="1899-12-30T02:08:00"/>
    <d v="2023-04-06T04:39:00"/>
    <x v="4"/>
    <x v="0"/>
    <x v="2"/>
    <n v="46"/>
    <x v="0"/>
    <x v="9"/>
    <d v="1899-12-30T02:32:00"/>
    <d v="1899-12-30T00:00:00"/>
    <x v="1"/>
    <s v="Plato_4, Plato_9, Plato_14, Plato_2"/>
    <x v="117"/>
    <n v="126"/>
    <n v="86"/>
    <n v="0.40566037735849059"/>
    <n v="258"/>
    <n v="0.62264150943396224"/>
  </r>
  <r>
    <n v="537"/>
    <x v="14"/>
    <s v="Cliente_486"/>
    <n v="6"/>
    <x v="445"/>
    <d v="1899-12-30T01:45:00"/>
    <d v="1899-12-30T02:00:00"/>
    <d v="2023-04-06T02:09:00"/>
    <x v="0"/>
    <x v="1"/>
    <x v="0"/>
    <n v="28.68"/>
    <x v="2"/>
    <x v="4"/>
    <d v="1899-12-30T00:21:00"/>
    <d v="1899-12-30T01:24:00"/>
    <x v="0"/>
    <s v="Plato_13"/>
    <x v="111"/>
    <n v="39"/>
    <n v="24"/>
    <n v="0.38095238095238093"/>
    <n v="91.68"/>
    <n v="0.83619047619047615"/>
  </r>
  <r>
    <n v="538"/>
    <x v="9"/>
    <s v="Cliente_397"/>
    <n v="4"/>
    <x v="446"/>
    <d v="1899-12-30T02:14:00"/>
    <d v="1899-12-30T02:14:00"/>
    <d v="2023-04-06T05:33:00"/>
    <x v="4"/>
    <x v="2"/>
    <x v="0"/>
    <n v="41.35"/>
    <x v="1"/>
    <x v="1"/>
    <d v="1899-12-30T03:18:00"/>
    <d v="1899-12-30T00:00:00"/>
    <x v="1"/>
    <s v="Plato_2, Plato_14, Plato_11, Plato_16"/>
    <x v="149"/>
    <n v="84"/>
    <n v="58"/>
    <n v="0.40845070422535212"/>
    <n v="183.35"/>
    <n v="0.69964788732394367"/>
  </r>
  <r>
    <n v="539"/>
    <x v="19"/>
    <s v="Cliente_554"/>
    <n v="3"/>
    <x v="447"/>
    <d v="1899-12-30T03:09:00"/>
    <d v="1899-12-30T03:09:00"/>
    <d v="2023-04-06T07:00:00"/>
    <x v="2"/>
    <x v="1"/>
    <x v="1"/>
    <n v="20.9"/>
    <x v="1"/>
    <x v="1"/>
    <d v="1899-12-30T02:09:00"/>
    <d v="1899-12-30T01:00:00"/>
    <x v="0"/>
    <s v="Plato_2, Plato_6, Plato_9, Plato_4"/>
    <x v="200"/>
    <n v="141"/>
    <n v="99"/>
    <n v="0.41249999999999998"/>
    <n v="260.89999999999998"/>
    <n v="0.49958333333333338"/>
  </r>
  <r>
    <n v="540"/>
    <x v="1"/>
    <s v="Cliente_320"/>
    <n v="4"/>
    <x v="448"/>
    <d v="1899-12-30T03:10:00"/>
    <d v="1899-12-30T03:10:00"/>
    <d v="2023-04-06T06:56:00"/>
    <x v="1"/>
    <x v="0"/>
    <x v="2"/>
    <n v="47.85"/>
    <x v="0"/>
    <x v="7"/>
    <d v="1899-12-30T01:22:00"/>
    <d v="1899-12-30T01:48:00"/>
    <x v="0"/>
    <s v="Plato_4, Plato_8"/>
    <x v="89"/>
    <n v="72"/>
    <n v="52"/>
    <n v="0.41935483870967744"/>
    <n v="171.85"/>
    <n v="0.80524193548387091"/>
  </r>
  <r>
    <n v="541"/>
    <x v="27"/>
    <s v="Cliente_427"/>
    <n v="2"/>
    <x v="449"/>
    <d v="1899-12-30T03:59:00"/>
    <d v="1899-12-30T03:59:00"/>
    <d v="2023-04-06T04:32:00"/>
    <x v="1"/>
    <x v="1"/>
    <x v="0"/>
    <n v="33.700000000000003"/>
    <x v="0"/>
    <x v="1"/>
    <d v="1899-12-30T02:04:00"/>
    <d v="1899-12-30T01:55:00"/>
    <x v="0"/>
    <s v="Plato_12, Plato_11, Plato_9, Plato_14"/>
    <x v="140"/>
    <n v="121"/>
    <n v="81"/>
    <n v="0.40099009900990101"/>
    <n v="235.7"/>
    <n v="0.56782178217821788"/>
  </r>
  <r>
    <n v="542"/>
    <x v="13"/>
    <s v="Cliente_791"/>
    <n v="5"/>
    <x v="401"/>
    <d v="1899-12-30T01:56:00"/>
    <d v="1899-12-30T01:56:00"/>
    <d v="2023-04-06T04:43:00"/>
    <x v="0"/>
    <x v="1"/>
    <x v="2"/>
    <n v="49.05"/>
    <x v="0"/>
    <x v="9"/>
    <d v="1899-12-30T01:55:00"/>
    <d v="1899-12-30T00:01:00"/>
    <x v="0"/>
    <s v="Plato_18, Plato_10, Plato_6"/>
    <x v="9"/>
    <n v="87"/>
    <n v="61"/>
    <n v="0.41216216216216217"/>
    <n v="197.05"/>
    <n v="0.74358108108108101"/>
  </r>
  <r>
    <n v="543"/>
    <x v="27"/>
    <s v="Cliente_996"/>
    <n v="5"/>
    <x v="450"/>
    <d v="1899-12-30T02:50:00"/>
    <d v="1899-12-30T02:50:00"/>
    <d v="2023-04-06T03:37:00"/>
    <x v="4"/>
    <x v="2"/>
    <x v="2"/>
    <n v="49.37"/>
    <x v="0"/>
    <x v="3"/>
    <d v="1899-12-30T01:14:00"/>
    <d v="1899-12-30T01:36:00"/>
    <x v="0"/>
    <s v="Plato_16, Plato_6, Plato_15"/>
    <x v="107"/>
    <n v="121"/>
    <n v="85"/>
    <n v="0.41262135922330095"/>
    <n v="255.37"/>
    <n v="0.65228155339805827"/>
  </r>
  <r>
    <n v="544"/>
    <x v="5"/>
    <s v="Cliente_392"/>
    <n v="4"/>
    <x v="390"/>
    <d v="1899-12-30T01:28:00"/>
    <d v="1899-12-30T01:43:00"/>
    <d v="2023-04-06T04:45:00"/>
    <x v="3"/>
    <x v="0"/>
    <x v="2"/>
    <n v="44.91"/>
    <x v="2"/>
    <x v="8"/>
    <d v="1899-12-30T00:48:00"/>
    <d v="1899-12-30T00:40:00"/>
    <x v="0"/>
    <s v="Plato_8"/>
    <x v="5"/>
    <n v="42"/>
    <n v="28"/>
    <n v="0.4"/>
    <n v="114.91"/>
    <n v="1.0415714285714286"/>
  </r>
  <r>
    <n v="545"/>
    <x v="2"/>
    <s v="Cliente_615"/>
    <n v="5"/>
    <x v="451"/>
    <d v="1899-12-30T01:47:00"/>
    <d v="1899-12-30T02:02:00"/>
    <d v="2023-04-06T04:26:00"/>
    <x v="2"/>
    <x v="0"/>
    <x v="1"/>
    <n v="12.18"/>
    <x v="2"/>
    <x v="9"/>
    <d v="1899-12-30T01:39:00"/>
    <d v="1899-12-30T00:08:00"/>
    <x v="0"/>
    <s v="Plato_11, Plato_17"/>
    <x v="214"/>
    <n v="79"/>
    <n v="51"/>
    <n v="0.3923076923076923"/>
    <n v="142.18"/>
    <n v="0.48599999999999999"/>
  </r>
  <r>
    <n v="546"/>
    <x v="17"/>
    <s v="Cliente_968"/>
    <n v="2"/>
    <x v="441"/>
    <d v="1899-12-30T02:15:00"/>
    <d v="1899-12-30T02:15:00"/>
    <d v="2023-04-06T05:29:00"/>
    <x v="4"/>
    <x v="0"/>
    <x v="0"/>
    <n v="47.81"/>
    <x v="0"/>
    <x v="6"/>
    <d v="1899-12-30T01:31:00"/>
    <d v="1899-12-30T00:44:00"/>
    <x v="0"/>
    <s v="Plato_15, Plato_16"/>
    <x v="213"/>
    <n v="54"/>
    <n v="38"/>
    <n v="0.41304347826086957"/>
    <n v="139.81"/>
    <n v="0.93271739130434783"/>
  </r>
  <r>
    <n v="547"/>
    <x v="13"/>
    <s v="Cliente_206"/>
    <n v="3"/>
    <x v="452"/>
    <d v="1899-12-30T01:53:00"/>
    <d v="1899-12-30T02:08:00"/>
    <d v="2023-04-06T04:36:00"/>
    <x v="3"/>
    <x v="2"/>
    <x v="2"/>
    <n v="20.04"/>
    <x v="2"/>
    <x v="1"/>
    <d v="1899-12-30T01:37:00"/>
    <d v="1899-12-30T00:16:00"/>
    <x v="0"/>
    <s v="Plato_17, Plato_11, Plato_8"/>
    <x v="225"/>
    <n v="138"/>
    <n v="89"/>
    <n v="0.39207048458149779"/>
    <n v="247.04"/>
    <n v="0.48035242290748897"/>
  </r>
  <r>
    <n v="548"/>
    <x v="20"/>
    <s v="Cliente_669"/>
    <n v="2"/>
    <x v="453"/>
    <d v="1899-12-30T03:08:00"/>
    <d v="1899-12-30T03:08:00"/>
    <d v="2023-04-06T04:03:00"/>
    <x v="2"/>
    <x v="0"/>
    <x v="2"/>
    <n v="28.88"/>
    <x v="1"/>
    <x v="9"/>
    <d v="1899-12-30T01:46:00"/>
    <d v="1899-12-30T01:22:00"/>
    <x v="0"/>
    <s v="Plato_18, Plato_17"/>
    <x v="143"/>
    <n v="58"/>
    <n v="38"/>
    <n v="0.39583333333333331"/>
    <n v="124.88"/>
    <n v="0.69666666666666666"/>
  </r>
  <r>
    <n v="549"/>
    <x v="15"/>
    <s v="Cliente_195"/>
    <n v="2"/>
    <x v="399"/>
    <d v="1899-12-30T03:53:00"/>
    <d v="1899-12-30T03:53:00"/>
    <d v="2023-04-06T05:26:00"/>
    <x v="1"/>
    <x v="0"/>
    <x v="2"/>
    <n v="35.340000000000003"/>
    <x v="1"/>
    <x v="1"/>
    <d v="1899-12-30T01:38:00"/>
    <d v="1899-12-30T02:15:00"/>
    <x v="0"/>
    <s v="Plato_1, Plato_8, Plato_18"/>
    <x v="141"/>
    <n v="96"/>
    <n v="66"/>
    <n v="0.40740740740740738"/>
    <n v="197.34"/>
    <n v="0.62555555555555553"/>
  </r>
  <r>
    <n v="550"/>
    <x v="16"/>
    <s v="Cliente_900"/>
    <n v="6"/>
    <x v="454"/>
    <d v="1899-12-30T01:31:00"/>
    <d v="1899-12-30T01:46:00"/>
    <d v="2023-04-06T02:39:00"/>
    <x v="0"/>
    <x v="0"/>
    <x v="2"/>
    <n v="28.33"/>
    <x v="2"/>
    <x v="2"/>
    <d v="1899-12-30T00:57:00"/>
    <d v="1899-12-30T00:34:00"/>
    <x v="0"/>
    <s v="Plato_2, Plato_7, Plato_3"/>
    <x v="89"/>
    <n v="74"/>
    <n v="50"/>
    <n v="0.40322580645161288"/>
    <n v="152.32999999999998"/>
    <n v="0.63169354838709679"/>
  </r>
  <r>
    <n v="551"/>
    <x v="20"/>
    <s v="Cliente_705"/>
    <n v="2"/>
    <x v="455"/>
    <d v="1899-12-30T01:12:00"/>
    <d v="1899-12-30T01:12:00"/>
    <d v="2023-04-06T04:10:00"/>
    <x v="0"/>
    <x v="1"/>
    <x v="2"/>
    <n v="17.54"/>
    <x v="0"/>
    <x v="3"/>
    <d v="1899-12-30T02:03:00"/>
    <d v="1899-12-30T00:00:00"/>
    <x v="1"/>
    <s v="Plato_2, Plato_3, Plato_4, Plato_13"/>
    <x v="84"/>
    <n v="103"/>
    <n v="68"/>
    <n v="0.39766081871345027"/>
    <n v="188.54"/>
    <n v="0.50023391812865492"/>
  </r>
  <r>
    <n v="552"/>
    <x v="7"/>
    <s v="Cliente_462"/>
    <n v="6"/>
    <x v="456"/>
    <d v="1899-12-30T03:28:00"/>
    <d v="1899-12-30T03:28:00"/>
    <d v="2023-04-06T03:54:00"/>
    <x v="0"/>
    <x v="2"/>
    <x v="0"/>
    <n v="10.28"/>
    <x v="1"/>
    <x v="0"/>
    <d v="1899-12-30T01:55:00"/>
    <d v="1899-12-30T01:33:00"/>
    <x v="0"/>
    <s v="Plato_20, Plato_13, Plato_3"/>
    <x v="131"/>
    <n v="150"/>
    <n v="93"/>
    <n v="0.38271604938271603"/>
    <n v="253.28"/>
    <n v="0.42502057613168726"/>
  </r>
  <r>
    <n v="553"/>
    <x v="9"/>
    <s v="Cliente_809"/>
    <n v="2"/>
    <x v="457"/>
    <d v="1899-12-30T02:39:00"/>
    <d v="1899-12-30T02:39:00"/>
    <d v="2023-04-06T05:24:00"/>
    <x v="0"/>
    <x v="0"/>
    <x v="2"/>
    <n v="44.38"/>
    <x v="1"/>
    <x v="2"/>
    <d v="1899-12-30T02:58:00"/>
    <d v="1899-12-30T00:00:00"/>
    <x v="1"/>
    <s v="Plato_2, Plato_1, Plato_5, Plato_12"/>
    <x v="38"/>
    <n v="121"/>
    <n v="82"/>
    <n v="0.4039408866995074"/>
    <n v="247.38"/>
    <n v="0.62256157635467979"/>
  </r>
  <r>
    <n v="554"/>
    <x v="0"/>
    <s v="Cliente_21"/>
    <n v="6"/>
    <x v="458"/>
    <d v="1899-12-30T01:25:00"/>
    <d v="1899-12-30T01:40:00"/>
    <d v="2023-04-06T02:55:00"/>
    <x v="0"/>
    <x v="0"/>
    <x v="0"/>
    <n v="19.600000000000001"/>
    <x v="2"/>
    <x v="0"/>
    <d v="1899-12-30T01:11:00"/>
    <d v="1899-12-30T00:14:00"/>
    <x v="0"/>
    <s v="Plato_14, Plato_20"/>
    <x v="82"/>
    <n v="103"/>
    <n v="63"/>
    <n v="0.37951807228915663"/>
    <n v="185.6"/>
    <n v="0.49759036144578311"/>
  </r>
  <r>
    <n v="555"/>
    <x v="12"/>
    <s v="Cliente_110"/>
    <n v="1"/>
    <x v="459"/>
    <d v="1899-12-30T03:03:00"/>
    <d v="1899-12-30T03:03:00"/>
    <d v="2023-04-06T05:02:00"/>
    <x v="2"/>
    <x v="1"/>
    <x v="1"/>
    <n v="41.08"/>
    <x v="1"/>
    <x v="2"/>
    <d v="1899-12-30T00:46:00"/>
    <d v="1899-12-30T02:17:00"/>
    <x v="0"/>
    <s v="Plato_2"/>
    <x v="32"/>
    <n v="18"/>
    <n v="12"/>
    <n v="0.4"/>
    <n v="71.08"/>
    <n v="1.7693333333333332"/>
  </r>
  <r>
    <n v="556"/>
    <x v="13"/>
    <s v="Cliente_814"/>
    <n v="6"/>
    <x v="460"/>
    <d v="1899-12-30T03:44:00"/>
    <d v="1899-12-30T03:44:00"/>
    <d v="2023-04-06T07:41:00"/>
    <x v="2"/>
    <x v="0"/>
    <x v="0"/>
    <n v="14.09"/>
    <x v="1"/>
    <x v="3"/>
    <d v="1899-12-30T01:06:00"/>
    <d v="1899-12-30T02:38:00"/>
    <x v="0"/>
    <s v="Plato_5, Plato_4"/>
    <x v="45"/>
    <n v="43"/>
    <n v="33"/>
    <n v="0.43421052631578949"/>
    <n v="90.09"/>
    <n v="0.61960526315789477"/>
  </r>
  <r>
    <n v="557"/>
    <x v="25"/>
    <s v="Cliente_381"/>
    <n v="5"/>
    <x v="461"/>
    <d v="1899-12-30T03:47:00"/>
    <d v="1899-12-30T04:02:00"/>
    <d v="2023-04-06T07:39:00"/>
    <x v="2"/>
    <x v="0"/>
    <x v="1"/>
    <n v="35.880000000000003"/>
    <x v="2"/>
    <x v="8"/>
    <d v="1899-12-30T01:47:00"/>
    <d v="1899-12-30T02:00:00"/>
    <x v="0"/>
    <s v="Plato_15, Plato_13, Plato_1"/>
    <x v="132"/>
    <n v="107"/>
    <n v="70"/>
    <n v="0.39548022598870058"/>
    <n v="212.88"/>
    <n v="0.59819209039548016"/>
  </r>
  <r>
    <n v="558"/>
    <x v="1"/>
    <s v="Cliente_284"/>
    <n v="4"/>
    <x v="462"/>
    <d v="1899-12-30T02:48:00"/>
    <d v="1899-12-30T02:48:00"/>
    <d v="2023-04-06T03:06:00"/>
    <x v="1"/>
    <x v="0"/>
    <x v="2"/>
    <n v="45.26"/>
    <x v="0"/>
    <x v="3"/>
    <d v="1899-12-30T02:47:00"/>
    <d v="1899-12-30T00:01:00"/>
    <x v="0"/>
    <s v="Plato_15, Plato_1, Plato_11"/>
    <x v="226"/>
    <n v="107"/>
    <n v="72"/>
    <n v="0.4022346368715084"/>
    <n v="224.26"/>
    <n v="0.65508379888268153"/>
  </r>
  <r>
    <n v="559"/>
    <x v="39"/>
    <s v="Cliente_728"/>
    <n v="1"/>
    <x v="463"/>
    <d v="1899-12-30T03:45:00"/>
    <d v="1899-12-30T03:45:00"/>
    <d v="2023-04-06T03:59:00"/>
    <x v="2"/>
    <x v="0"/>
    <x v="2"/>
    <n v="24.36"/>
    <x v="0"/>
    <x v="7"/>
    <d v="1899-12-30T00:41:00"/>
    <d v="1899-12-30T03:04:00"/>
    <x v="0"/>
    <s v="Plato_11"/>
    <x v="65"/>
    <n v="60"/>
    <n v="39"/>
    <n v="0.39393939393939392"/>
    <n v="123.36"/>
    <n v="0.64"/>
  </r>
  <r>
    <n v="560"/>
    <x v="1"/>
    <s v="Cliente_610"/>
    <n v="6"/>
    <x v="464"/>
    <d v="1899-12-30T03:02:00"/>
    <d v="1899-12-30T03:02:00"/>
    <d v="2023-04-06T03:17:00"/>
    <x v="3"/>
    <x v="2"/>
    <x v="0"/>
    <n v="31.53"/>
    <x v="0"/>
    <x v="10"/>
    <d v="1899-12-30T00:48:00"/>
    <d v="1899-12-30T02:14:00"/>
    <x v="0"/>
    <s v="Plato_4, Plato_1"/>
    <x v="227"/>
    <n v="65"/>
    <n v="46"/>
    <n v="0.4144144144144144"/>
    <n v="142.53"/>
    <n v="0.69846846846846844"/>
  </r>
  <r>
    <n v="561"/>
    <x v="20"/>
    <s v="Cliente_190"/>
    <n v="2"/>
    <x v="465"/>
    <d v="1899-12-30T02:26:00"/>
    <d v="1899-12-30T02:26:00"/>
    <d v="2023-04-06T03:39:00"/>
    <x v="1"/>
    <x v="0"/>
    <x v="2"/>
    <n v="44.24"/>
    <x v="0"/>
    <x v="9"/>
    <d v="1899-12-30T01:04:00"/>
    <d v="1899-12-30T01:22:00"/>
    <x v="0"/>
    <s v="Plato_4, Plato_14"/>
    <x v="212"/>
    <n v="38"/>
    <n v="26"/>
    <n v="0.40625"/>
    <n v="108.24000000000001"/>
    <n v="1.0975000000000001"/>
  </r>
  <r>
    <n v="562"/>
    <x v="2"/>
    <s v="Cliente_454"/>
    <n v="3"/>
    <x v="466"/>
    <d v="1899-12-30T03:44:00"/>
    <d v="1899-12-30T03:44:00"/>
    <d v="2023-04-06T06:20:00"/>
    <x v="1"/>
    <x v="2"/>
    <x v="2"/>
    <n v="21.49"/>
    <x v="1"/>
    <x v="5"/>
    <d v="1899-12-30T01:52:00"/>
    <d v="1899-12-30T01:52:00"/>
    <x v="0"/>
    <s v="Plato_20, Plato_9, Plato_7, Plato_17"/>
    <x v="55"/>
    <n v="175"/>
    <n v="113"/>
    <n v="0.3923611111111111"/>
    <n v="309.49"/>
    <n v="0.46697916666666672"/>
  </r>
  <r>
    <n v="563"/>
    <x v="18"/>
    <s v="Cliente_865"/>
    <n v="3"/>
    <x v="467"/>
    <d v="1899-12-30T01:39:00"/>
    <d v="1899-12-30T01:54:00"/>
    <d v="2023-04-06T04:43:00"/>
    <x v="3"/>
    <x v="1"/>
    <x v="1"/>
    <n v="20.07"/>
    <x v="2"/>
    <x v="10"/>
    <d v="1899-12-30T00:37:00"/>
    <d v="1899-12-30T01:02:00"/>
    <x v="0"/>
    <s v="Plato_6"/>
    <x v="40"/>
    <n v="32"/>
    <n v="22"/>
    <n v="0.40740740740740738"/>
    <n v="74.069999999999993"/>
    <n v="0.77907407407407403"/>
  </r>
  <r>
    <n v="564"/>
    <x v="13"/>
    <s v="Cliente_825"/>
    <n v="3"/>
    <x v="408"/>
    <d v="1899-12-30T01:52:00"/>
    <d v="1899-12-30T01:52:00"/>
    <d v="2023-04-06T02:23:00"/>
    <x v="3"/>
    <x v="2"/>
    <x v="1"/>
    <n v="33.08"/>
    <x v="0"/>
    <x v="5"/>
    <d v="1899-12-30T00:54:00"/>
    <d v="1899-12-30T00:58:00"/>
    <x v="0"/>
    <s v="Plato_19, Plato_20, Plato_3"/>
    <x v="125"/>
    <n v="96"/>
    <n v="60"/>
    <n v="0.38461538461538464"/>
    <n v="189.07999999999998"/>
    <n v="0.59666666666666668"/>
  </r>
  <r>
    <n v="565"/>
    <x v="3"/>
    <s v="Cliente_134"/>
    <n v="6"/>
    <x v="451"/>
    <d v="1899-12-30T02:50:00"/>
    <d v="1899-12-30T02:50:00"/>
    <d v="2023-04-06T05:29:00"/>
    <x v="1"/>
    <x v="0"/>
    <x v="2"/>
    <n v="15.11"/>
    <x v="1"/>
    <x v="5"/>
    <d v="1899-12-30T01:38:00"/>
    <d v="1899-12-30T01:12:00"/>
    <x v="0"/>
    <s v="Plato_15, Plato_4, Plato_11, Plato_8"/>
    <x v="17"/>
    <n v="148"/>
    <n v="103"/>
    <n v="0.41035856573705182"/>
    <n v="266.11"/>
    <n v="0.47055776892430279"/>
  </r>
  <r>
    <n v="566"/>
    <x v="31"/>
    <s v="Cliente_88"/>
    <n v="3"/>
    <x v="468"/>
    <d v="1899-12-30T03:12:00"/>
    <d v="1899-12-30T03:12:00"/>
    <d v="2023-04-06T04:57:00"/>
    <x v="0"/>
    <x v="0"/>
    <x v="2"/>
    <n v="42.62"/>
    <x v="1"/>
    <x v="7"/>
    <d v="1899-12-30T00:56:00"/>
    <d v="1899-12-30T02:16:00"/>
    <x v="0"/>
    <s v="Plato_10"/>
    <x v="171"/>
    <n v="45"/>
    <n v="33"/>
    <n v="0.42307692307692307"/>
    <n v="120.62"/>
    <n v="0.96948717948717955"/>
  </r>
  <r>
    <n v="567"/>
    <x v="8"/>
    <s v="Cliente_789"/>
    <n v="4"/>
    <x v="459"/>
    <d v="1899-12-30T03:17:00"/>
    <d v="1899-12-30T03:32:00"/>
    <d v="2023-04-06T05:16:00"/>
    <x v="4"/>
    <x v="0"/>
    <x v="0"/>
    <n v="42.83"/>
    <x v="2"/>
    <x v="9"/>
    <d v="1899-12-30T01:42:00"/>
    <d v="1899-12-30T01:35:00"/>
    <x v="0"/>
    <s v="Plato_16, Plato_11, Plato_18, Plato_13"/>
    <x v="78"/>
    <n v="151"/>
    <n v="102"/>
    <n v="0.40316205533596838"/>
    <n v="295.83"/>
    <n v="0.57245059288537548"/>
  </r>
  <r>
    <n v="568"/>
    <x v="17"/>
    <s v="Cliente_63"/>
    <n v="1"/>
    <x v="392"/>
    <d v="1899-12-30T01:49:00"/>
    <d v="1899-12-30T02:04:00"/>
    <d v="2023-04-06T03:28:00"/>
    <x v="4"/>
    <x v="0"/>
    <x v="0"/>
    <n v="21.13"/>
    <x v="2"/>
    <x v="1"/>
    <d v="1899-12-30T01:24:00"/>
    <d v="1899-12-30T00:25:00"/>
    <x v="0"/>
    <s v="Plato_18, Plato_20"/>
    <x v="108"/>
    <n v="110"/>
    <n v="72"/>
    <n v="0.39560439560439559"/>
    <n v="203.13"/>
    <n v="0.51170329670329673"/>
  </r>
  <r>
    <n v="569"/>
    <x v="15"/>
    <s v="Cliente_555"/>
    <n v="5"/>
    <x v="409"/>
    <d v="1899-12-30T01:37:00"/>
    <d v="1899-12-30T01:37:00"/>
    <d v="2023-04-06T03:05:00"/>
    <x v="1"/>
    <x v="0"/>
    <x v="2"/>
    <n v="28.52"/>
    <x v="0"/>
    <x v="6"/>
    <d v="1899-12-30T00:58:00"/>
    <d v="1899-12-30T00:39:00"/>
    <x v="0"/>
    <s v="Plato_18, Plato_13"/>
    <x v="209"/>
    <n v="79"/>
    <n v="52"/>
    <n v="0.39694656488549618"/>
    <n v="159.52000000000001"/>
    <n v="0.6146564885496183"/>
  </r>
  <r>
    <n v="570"/>
    <x v="16"/>
    <s v="Cliente_887"/>
    <n v="6"/>
    <x v="469"/>
    <d v="1899-12-30T01:47:00"/>
    <d v="1899-12-30T01:47:00"/>
    <d v="2023-04-06T04:27:00"/>
    <x v="3"/>
    <x v="0"/>
    <x v="2"/>
    <n v="38.4"/>
    <x v="1"/>
    <x v="1"/>
    <d v="1899-12-30T00:46:00"/>
    <d v="1899-12-30T01:01:00"/>
    <x v="0"/>
    <s v="Plato_11, Plato_10"/>
    <x v="188"/>
    <n v="50"/>
    <n v="35"/>
    <n v="0.41176470588235292"/>
    <n v="123.4"/>
    <n v="0.86352941176470599"/>
  </r>
  <r>
    <n v="571"/>
    <x v="24"/>
    <s v="Cliente_710"/>
    <n v="2"/>
    <x v="414"/>
    <d v="1899-12-30T01:33:00"/>
    <d v="1899-12-30T01:33:00"/>
    <d v="2023-04-06T02:54:00"/>
    <x v="3"/>
    <x v="0"/>
    <x v="2"/>
    <n v="49.54"/>
    <x v="1"/>
    <x v="4"/>
    <d v="1899-12-30T00:26:00"/>
    <d v="1899-12-30T01:07:00"/>
    <x v="0"/>
    <s v="Plato_6"/>
    <x v="40"/>
    <n v="32"/>
    <n v="22"/>
    <n v="0.40740740740740738"/>
    <n v="103.53999999999999"/>
    <n v="1.3248148148148147"/>
  </r>
  <r>
    <n v="572"/>
    <x v="27"/>
    <s v="Cliente_913"/>
    <n v="3"/>
    <x v="470"/>
    <d v="1899-12-30T03:34:00"/>
    <d v="1899-12-30T03:49:00"/>
    <d v="2023-04-06T06:27:00"/>
    <x v="4"/>
    <x v="0"/>
    <x v="1"/>
    <n v="46.21"/>
    <x v="2"/>
    <x v="2"/>
    <d v="1899-12-30T00:44:00"/>
    <d v="1899-12-30T02:50:00"/>
    <x v="0"/>
    <s v="Plato_2, Plato_5"/>
    <x v="157"/>
    <n v="44"/>
    <n v="30"/>
    <n v="0.40540540540540543"/>
    <n v="120.21000000000001"/>
    <n v="1.0298648648648649"/>
  </r>
  <r>
    <n v="573"/>
    <x v="25"/>
    <s v="Cliente_41"/>
    <n v="3"/>
    <x v="423"/>
    <d v="1899-12-30T03:57:00"/>
    <d v="1899-12-30T04:12:00"/>
    <d v="2023-04-06T07:09:00"/>
    <x v="0"/>
    <x v="0"/>
    <x v="2"/>
    <n v="47.08"/>
    <x v="2"/>
    <x v="9"/>
    <d v="1899-12-30T01:09:00"/>
    <d v="1899-12-30T02:48:00"/>
    <x v="0"/>
    <s v="Plato_13, Plato_18"/>
    <x v="2"/>
    <n v="99"/>
    <n v="66"/>
    <n v="0.4"/>
    <n v="212.07999999999998"/>
    <n v="0.68533333333333335"/>
  </r>
  <r>
    <n v="574"/>
    <x v="2"/>
    <s v="Cliente_738"/>
    <n v="3"/>
    <x v="408"/>
    <d v="1899-12-30T02:37:00"/>
    <d v="1899-12-30T02:37:00"/>
    <d v="2023-04-06T03:08:00"/>
    <x v="3"/>
    <x v="0"/>
    <x v="2"/>
    <n v="42.57"/>
    <x v="1"/>
    <x v="2"/>
    <d v="1899-12-30T02:48:00"/>
    <d v="1899-12-30T00:00:00"/>
    <x v="1"/>
    <s v="Plato_10, Plato_19, Plato_4, Plato_13"/>
    <x v="190"/>
    <n v="122"/>
    <n v="85"/>
    <n v="0.41062801932367149"/>
    <n v="249.57"/>
    <n v="0.6162801932367149"/>
  </r>
  <r>
    <n v="575"/>
    <x v="24"/>
    <s v="Cliente_268"/>
    <n v="4"/>
    <x v="471"/>
    <d v="1899-12-30T03:08:00"/>
    <d v="1899-12-30T03:08:00"/>
    <d v="2023-04-06T04:44:00"/>
    <x v="4"/>
    <x v="0"/>
    <x v="2"/>
    <n v="33.520000000000003"/>
    <x v="1"/>
    <x v="3"/>
    <d v="1899-12-30T00:44:00"/>
    <d v="1899-12-30T02:24:00"/>
    <x v="0"/>
    <s v="Plato_4"/>
    <x v="159"/>
    <n v="10"/>
    <n v="8"/>
    <n v="0.44444444444444442"/>
    <n v="51.52"/>
    <n v="2.3066666666666666"/>
  </r>
  <r>
    <n v="576"/>
    <x v="13"/>
    <s v="Cliente_280"/>
    <n v="1"/>
    <x v="460"/>
    <d v="1899-12-30T03:09:00"/>
    <d v="1899-12-30T03:09:00"/>
    <d v="2023-04-06T07:06:00"/>
    <x v="4"/>
    <x v="2"/>
    <x v="1"/>
    <n v="21.71"/>
    <x v="0"/>
    <x v="7"/>
    <d v="1899-12-30T01:55:00"/>
    <d v="1899-12-30T01:14:00"/>
    <x v="0"/>
    <s v="Plato_11, Plato_17, Plato_19"/>
    <x v="60"/>
    <n v="143"/>
    <n v="91"/>
    <n v="0.3888888888888889"/>
    <n v="255.71"/>
    <n v="0.48166666666666669"/>
  </r>
  <r>
    <n v="577"/>
    <x v="17"/>
    <s v="Cliente_117"/>
    <n v="4"/>
    <x v="472"/>
    <d v="1899-12-30T03:27:00"/>
    <d v="1899-12-30T03:27:00"/>
    <d v="2023-04-06T06:40:00"/>
    <x v="4"/>
    <x v="0"/>
    <x v="2"/>
    <n v="34.119999999999997"/>
    <x v="1"/>
    <x v="4"/>
    <d v="1899-12-30T00:25:00"/>
    <d v="1899-12-30T03:02:00"/>
    <x v="0"/>
    <s v="Plato_4, Plato_5"/>
    <x v="174"/>
    <n v="23"/>
    <n v="17"/>
    <n v="0.42499999999999999"/>
    <n v="74.12"/>
    <n v="1.278"/>
  </r>
  <r>
    <n v="578"/>
    <x v="39"/>
    <s v="Cliente_83"/>
    <n v="6"/>
    <x v="473"/>
    <d v="1899-12-30T02:13:00"/>
    <d v="1899-12-30T02:28:00"/>
    <d v="2023-04-06T04:24:00"/>
    <x v="0"/>
    <x v="0"/>
    <x v="2"/>
    <n v="32.799999999999997"/>
    <x v="2"/>
    <x v="0"/>
    <d v="1899-12-30T00:44:00"/>
    <d v="1899-12-30T01:29:00"/>
    <x v="0"/>
    <s v="Plato_2"/>
    <x v="126"/>
    <n v="54"/>
    <n v="36"/>
    <n v="0.4"/>
    <n v="122.8"/>
    <n v="0.76444444444444437"/>
  </r>
  <r>
    <n v="579"/>
    <x v="36"/>
    <s v="Cliente_988"/>
    <n v="2"/>
    <x v="474"/>
    <d v="1899-12-30T02:07:00"/>
    <d v="1899-12-30T02:07:00"/>
    <d v="2023-04-06T02:17:00"/>
    <x v="0"/>
    <x v="0"/>
    <x v="2"/>
    <n v="35.96"/>
    <x v="1"/>
    <x v="3"/>
    <d v="1899-12-30T00:48:00"/>
    <d v="1899-12-30T01:19:00"/>
    <x v="0"/>
    <s v="Plato_1"/>
    <x v="73"/>
    <n v="30"/>
    <n v="20"/>
    <n v="0.4"/>
    <n v="85.960000000000008"/>
    <n v="1.1192"/>
  </r>
  <r>
    <n v="580"/>
    <x v="34"/>
    <s v="Cliente_606"/>
    <n v="5"/>
    <x v="475"/>
    <d v="1899-12-30T01:12:00"/>
    <d v="1899-12-30T01:12:00"/>
    <d v="2023-04-06T01:18:00"/>
    <x v="4"/>
    <x v="0"/>
    <x v="0"/>
    <n v="44.54"/>
    <x v="1"/>
    <x v="7"/>
    <d v="1899-12-30T00:30:00"/>
    <d v="1899-12-30T00:42:00"/>
    <x v="0"/>
    <s v="Plato_11"/>
    <x v="156"/>
    <n v="20"/>
    <n v="13"/>
    <n v="0.39393939393939392"/>
    <n v="77.539999999999992"/>
    <n v="1.7436363636363637"/>
  </r>
  <r>
    <n v="581"/>
    <x v="19"/>
    <s v="Cliente_384"/>
    <n v="5"/>
    <x v="476"/>
    <d v="1899-12-30T01:35:00"/>
    <d v="1899-12-30T01:50:00"/>
    <d v="2023-04-06T05:08:00"/>
    <x v="4"/>
    <x v="0"/>
    <x v="2"/>
    <n v="13.27"/>
    <x v="2"/>
    <x v="4"/>
    <d v="1899-12-30T00:55:00"/>
    <d v="1899-12-30T00:40:00"/>
    <x v="0"/>
    <s v="Plato_11, Plato_2"/>
    <x v="74"/>
    <n v="74"/>
    <n v="49"/>
    <n v="0.3983739837398374"/>
    <n v="136.27000000000001"/>
    <n v="0.50626016260162598"/>
  </r>
  <r>
    <n v="582"/>
    <x v="38"/>
    <s v="Cliente_372"/>
    <n v="1"/>
    <x v="477"/>
    <d v="1899-12-30T01:21:00"/>
    <d v="1899-12-30T01:21:00"/>
    <d v="2023-04-06T05:09:00"/>
    <x v="2"/>
    <x v="0"/>
    <x v="2"/>
    <n v="20.23"/>
    <x v="0"/>
    <x v="7"/>
    <d v="1899-12-30T00:42:00"/>
    <d v="1899-12-30T00:39:00"/>
    <x v="0"/>
    <s v="Plato_6"/>
    <x v="40"/>
    <n v="32"/>
    <n v="22"/>
    <n v="0.40740740740740738"/>
    <n v="74.23"/>
    <n v="0.78203703703703709"/>
  </r>
  <r>
    <n v="583"/>
    <x v="13"/>
    <s v="Cliente_429"/>
    <n v="2"/>
    <x v="478"/>
    <d v="1899-12-30T01:53:00"/>
    <d v="1899-12-30T01:53:00"/>
    <d v="2023-04-06T03:34:00"/>
    <x v="2"/>
    <x v="2"/>
    <x v="0"/>
    <n v="35.99"/>
    <x v="1"/>
    <x v="2"/>
    <d v="1899-12-30T01:45:00"/>
    <d v="1899-12-30T00:08:00"/>
    <x v="0"/>
    <s v="Plato_12, Plato_4, Plato_7, Plato_20"/>
    <x v="131"/>
    <n v="146"/>
    <n v="97"/>
    <n v="0.3991769547325103"/>
    <n v="278.99"/>
    <n v="0.54728395061728397"/>
  </r>
  <r>
    <n v="584"/>
    <x v="13"/>
    <s v="Cliente_283"/>
    <n v="4"/>
    <x v="432"/>
    <d v="1899-12-30T03:24:00"/>
    <d v="1899-12-30T03:24:00"/>
    <d v="2023-04-06T06:59:00"/>
    <x v="0"/>
    <x v="0"/>
    <x v="0"/>
    <n v="36.979999999999997"/>
    <x v="0"/>
    <x v="9"/>
    <d v="1899-12-30T01:54:00"/>
    <d v="1899-12-30T01:30:00"/>
    <x v="0"/>
    <s v="Plato_13, Plato_17, Plato_16"/>
    <x v="83"/>
    <n v="83"/>
    <n v="56"/>
    <n v="0.40287769784172661"/>
    <n v="175.98"/>
    <n v="0.66892086330935241"/>
  </r>
  <r>
    <n v="585"/>
    <x v="3"/>
    <s v="Cliente_876"/>
    <n v="5"/>
    <x v="479"/>
    <d v="1899-12-30T01:14:00"/>
    <d v="1899-12-30T01:14:00"/>
    <d v="2023-04-06T02:37:00"/>
    <x v="0"/>
    <x v="1"/>
    <x v="2"/>
    <n v="10.07"/>
    <x v="1"/>
    <x v="8"/>
    <d v="1899-12-30T01:35:00"/>
    <d v="1899-12-30T00:00:00"/>
    <x v="1"/>
    <s v="Plato_15, Plato_8, Plato_4, Plato_1"/>
    <x v="182"/>
    <n v="75"/>
    <n v="53"/>
    <n v="0.4140625"/>
    <n v="138.07"/>
    <n v="0.492734375"/>
  </r>
  <r>
    <n v="586"/>
    <x v="6"/>
    <s v="Cliente_857"/>
    <n v="5"/>
    <x v="480"/>
    <d v="1899-12-30T03:11:00"/>
    <d v="1899-12-30T03:26:00"/>
    <d v="2023-04-06T03:55:00"/>
    <x v="0"/>
    <x v="2"/>
    <x v="1"/>
    <n v="32.79"/>
    <x v="2"/>
    <x v="5"/>
    <d v="1899-12-30T01:32:00"/>
    <d v="1899-12-30T01:39:00"/>
    <x v="0"/>
    <s v="Plato_11, Plato_7"/>
    <x v="84"/>
    <n v="102"/>
    <n v="69"/>
    <n v="0.40350877192982454"/>
    <n v="203.79"/>
    <n v="0.59526315789473683"/>
  </r>
  <r>
    <n v="587"/>
    <x v="5"/>
    <s v="Cliente_208"/>
    <n v="4"/>
    <x v="481"/>
    <d v="1899-12-30T01:04:00"/>
    <d v="1899-12-30T01:19:00"/>
    <d v="2023-04-06T04:42:00"/>
    <x v="0"/>
    <x v="1"/>
    <x v="2"/>
    <n v="35.03"/>
    <x v="2"/>
    <x v="7"/>
    <d v="1899-12-30T00:43:00"/>
    <d v="1899-12-30T00:21:00"/>
    <x v="0"/>
    <s v="Plato_7"/>
    <x v="51"/>
    <n v="28"/>
    <n v="20"/>
    <n v="0.41666666666666669"/>
    <n v="83.03"/>
    <n v="1.1464583333333334"/>
  </r>
  <r>
    <n v="588"/>
    <x v="8"/>
    <s v="Cliente_21"/>
    <n v="2"/>
    <x v="418"/>
    <d v="1899-12-30T03:38:00"/>
    <d v="1899-12-30T03:38:00"/>
    <d v="2023-04-06T05:58:00"/>
    <x v="0"/>
    <x v="2"/>
    <x v="1"/>
    <n v="33.93"/>
    <x v="1"/>
    <x v="3"/>
    <d v="1899-12-30T00:37:00"/>
    <d v="1899-12-30T03:01:00"/>
    <x v="0"/>
    <s v="Plato_10, Plato_1"/>
    <x v="199"/>
    <n v="60"/>
    <n v="41"/>
    <n v="0.40594059405940597"/>
    <n v="134.93"/>
    <n v="0.74188118811881198"/>
  </r>
  <r>
    <n v="589"/>
    <x v="0"/>
    <s v="Cliente_443"/>
    <n v="4"/>
    <x v="441"/>
    <d v="1899-12-30T02:43:00"/>
    <d v="1899-12-30T02:43:00"/>
    <d v="2023-04-06T05:57:00"/>
    <x v="4"/>
    <x v="0"/>
    <x v="0"/>
    <n v="28.96"/>
    <x v="1"/>
    <x v="7"/>
    <d v="1899-12-30T02:00:00"/>
    <d v="1899-12-30T00:43:00"/>
    <x v="0"/>
    <s v="Plato_14, Plato_18, Plato_13, Plato_15"/>
    <x v="228"/>
    <n v="170"/>
    <n v="114"/>
    <n v="0.40140845070422537"/>
    <n v="312.95999999999998"/>
    <n v="0.50338028169014082"/>
  </r>
  <r>
    <n v="590"/>
    <x v="3"/>
    <s v="Cliente_240"/>
    <n v="6"/>
    <x v="457"/>
    <d v="1899-12-30T01:42:00"/>
    <d v="1899-12-30T01:57:00"/>
    <d v="2023-04-06T04:27:00"/>
    <x v="2"/>
    <x v="1"/>
    <x v="2"/>
    <n v="40.94"/>
    <x v="2"/>
    <x v="5"/>
    <d v="1899-12-30T01:04:00"/>
    <d v="1899-12-30T00:38:00"/>
    <x v="0"/>
    <s v="Plato_18, Plato_3"/>
    <x v="39"/>
    <n v="72"/>
    <n v="50"/>
    <n v="0.4098360655737705"/>
    <n v="162.94"/>
    <n v="0.74540983606557376"/>
  </r>
  <r>
    <n v="591"/>
    <x v="39"/>
    <s v="Cliente_138"/>
    <n v="6"/>
    <x v="416"/>
    <d v="1899-12-30T02:35:00"/>
    <d v="1899-12-30T02:35:00"/>
    <d v="2023-04-06T06:19:00"/>
    <x v="0"/>
    <x v="1"/>
    <x v="2"/>
    <n v="44.33"/>
    <x v="1"/>
    <x v="6"/>
    <d v="1899-12-30T00:51:00"/>
    <d v="1899-12-30T01:44:00"/>
    <x v="0"/>
    <s v="Plato_20"/>
    <x v="109"/>
    <n v="75"/>
    <n v="45"/>
    <n v="0.375"/>
    <n v="164.32999999999998"/>
    <n v="0.74441666666666662"/>
  </r>
  <r>
    <n v="592"/>
    <x v="17"/>
    <s v="Cliente_177"/>
    <n v="1"/>
    <x v="431"/>
    <d v="1899-12-30T01:52:00"/>
    <d v="1899-12-30T01:52:00"/>
    <d v="2023-04-06T02:40:00"/>
    <x v="2"/>
    <x v="0"/>
    <x v="2"/>
    <n v="35.67"/>
    <x v="0"/>
    <x v="8"/>
    <d v="1899-12-30T01:41:00"/>
    <d v="1899-12-30T00:11:00"/>
    <x v="0"/>
    <s v="Plato_5, Plato_1"/>
    <x v="26"/>
    <n v="56"/>
    <n v="38"/>
    <n v="0.40425531914893614"/>
    <n v="129.67000000000002"/>
    <n v="0.78372340425531917"/>
  </r>
  <r>
    <n v="593"/>
    <x v="6"/>
    <s v="Cliente_832"/>
    <n v="5"/>
    <x v="482"/>
    <d v="1899-12-30T01:52:00"/>
    <d v="1899-12-30T01:52:00"/>
    <d v="2023-04-06T02:17:00"/>
    <x v="4"/>
    <x v="0"/>
    <x v="0"/>
    <n v="48.8"/>
    <x v="0"/>
    <x v="0"/>
    <d v="1899-12-30T00:48:00"/>
    <d v="1899-12-30T01:04:00"/>
    <x v="0"/>
    <s v="Plato_20, Plato_17, Plato_11, Plato_19"/>
    <x v="94"/>
    <n v="128"/>
    <n v="81"/>
    <n v="0.38755980861244022"/>
    <n v="257.8"/>
    <n v="0.62105263157894741"/>
  </r>
  <r>
    <n v="594"/>
    <x v="6"/>
    <s v="Cliente_480"/>
    <n v="1"/>
    <x v="405"/>
    <d v="1899-12-30T01:29:00"/>
    <d v="1899-12-30T01:29:00"/>
    <d v="2023-04-06T04:49:00"/>
    <x v="0"/>
    <x v="0"/>
    <x v="0"/>
    <n v="46.01"/>
    <x v="1"/>
    <x v="6"/>
    <d v="1899-12-30T01:38:00"/>
    <d v="1899-12-30T00:00:00"/>
    <x v="1"/>
    <s v="Plato_11, Plato_5, Plato_3"/>
    <x v="83"/>
    <n v="83"/>
    <n v="56"/>
    <n v="0.40287769784172661"/>
    <n v="185.01"/>
    <n v="0.7338848920863309"/>
  </r>
  <r>
    <n v="595"/>
    <x v="13"/>
    <s v="Cliente_290"/>
    <n v="5"/>
    <x v="439"/>
    <d v="1899-12-30T02:24:00"/>
    <d v="1899-12-30T02:39:00"/>
    <d v="2023-04-06T05:27:00"/>
    <x v="2"/>
    <x v="0"/>
    <x v="2"/>
    <n v="40.33"/>
    <x v="2"/>
    <x v="3"/>
    <d v="1899-12-30T00:49:00"/>
    <d v="1899-12-30T01:35:00"/>
    <x v="0"/>
    <s v="Plato_13, Plato_2"/>
    <x v="102"/>
    <n v="44"/>
    <n v="28"/>
    <n v="0.3888888888888889"/>
    <n v="112.33"/>
    <n v="0.9490277777777778"/>
  </r>
  <r>
    <n v="596"/>
    <x v="19"/>
    <s v="Cliente_351"/>
    <n v="2"/>
    <x v="414"/>
    <d v="1899-12-30T02:18:00"/>
    <d v="1899-12-30T02:33:00"/>
    <d v="2023-04-06T03:39:00"/>
    <x v="2"/>
    <x v="0"/>
    <x v="0"/>
    <n v="23.7"/>
    <x v="2"/>
    <x v="8"/>
    <d v="1899-12-30T02:38:00"/>
    <d v="1899-12-30T00:00:00"/>
    <x v="1"/>
    <s v="Plato_14, Plato_7, Plato_15, Plato_1"/>
    <x v="200"/>
    <n v="143"/>
    <n v="97"/>
    <n v="0.40416666666666667"/>
    <n v="263.7"/>
    <n v="0.50291666666666668"/>
  </r>
  <r>
    <n v="597"/>
    <x v="11"/>
    <s v="Cliente_354"/>
    <n v="1"/>
    <x v="483"/>
    <d v="1899-12-30T03:00:00"/>
    <d v="1899-12-30T03:15:00"/>
    <d v="2023-04-06T03:51:00"/>
    <x v="1"/>
    <x v="0"/>
    <x v="2"/>
    <n v="45.46"/>
    <x v="2"/>
    <x v="6"/>
    <d v="1899-12-30T02:21:00"/>
    <d v="1899-12-30T00:39:00"/>
    <x v="0"/>
    <s v="Plato_16, Plato_4, Plato_20, Plato_7"/>
    <x v="119"/>
    <n v="90"/>
    <n v="60"/>
    <n v="0.4"/>
    <n v="195.46"/>
    <n v="0.70306666666666673"/>
  </r>
  <r>
    <n v="598"/>
    <x v="13"/>
    <s v="Cliente_344"/>
    <n v="6"/>
    <x v="484"/>
    <d v="1899-12-30T03:43:00"/>
    <d v="1899-12-30T03:43:00"/>
    <d v="2023-04-06T06:59:00"/>
    <x v="3"/>
    <x v="0"/>
    <x v="2"/>
    <n v="11.31"/>
    <x v="0"/>
    <x v="0"/>
    <d v="1899-12-30T01:21:00"/>
    <d v="1899-12-30T02:22:00"/>
    <x v="0"/>
    <s v="Plato_10, Plato_15, Plato_17"/>
    <x v="94"/>
    <n v="125"/>
    <n v="84"/>
    <n v="0.40191387559808611"/>
    <n v="220.31"/>
    <n v="0.45602870813397128"/>
  </r>
  <r>
    <n v="599"/>
    <x v="7"/>
    <s v="Cliente_564"/>
    <n v="3"/>
    <x v="485"/>
    <d v="1899-12-30T03:47:00"/>
    <d v="1899-12-30T03:47:00"/>
    <d v="2023-04-06T04:21:00"/>
    <x v="2"/>
    <x v="0"/>
    <x v="2"/>
    <n v="30.97"/>
    <x v="1"/>
    <x v="3"/>
    <d v="1899-12-30T01:48:00"/>
    <d v="1899-12-30T01:59:00"/>
    <x v="0"/>
    <s v="Plato_18, Plato_17, Plato_8"/>
    <x v="8"/>
    <n v="101"/>
    <n v="68"/>
    <n v="0.40236686390532544"/>
    <n v="199.97"/>
    <n v="0.58562130177514793"/>
  </r>
  <r>
    <n v="600"/>
    <x v="9"/>
    <s v="Cliente_782"/>
    <n v="4"/>
    <x v="486"/>
    <d v="1899-12-30T01:03:00"/>
    <d v="1899-12-30T01:18:00"/>
    <d v="2023-04-06T05:01:00"/>
    <x v="0"/>
    <x v="0"/>
    <x v="0"/>
    <n v="41.35"/>
    <x v="2"/>
    <x v="9"/>
    <d v="1899-12-30T01:05:00"/>
    <d v="1899-12-30T00:00:00"/>
    <x v="1"/>
    <s v="Plato_16, Plato_2"/>
    <x v="122"/>
    <n v="84"/>
    <n v="60"/>
    <n v="0.41666666666666669"/>
    <n v="185.35"/>
    <n v="0.70381944444444444"/>
  </r>
  <r>
    <n v="601"/>
    <x v="22"/>
    <s v="Cliente_88"/>
    <n v="1"/>
    <x v="452"/>
    <d v="1899-12-30T03:32:00"/>
    <d v="1899-12-30T03:32:00"/>
    <d v="2023-04-06T06:15:00"/>
    <x v="4"/>
    <x v="2"/>
    <x v="2"/>
    <n v="16.809999999999999"/>
    <x v="1"/>
    <x v="4"/>
    <d v="1899-12-30T01:55:00"/>
    <d v="1899-12-30T01:37:00"/>
    <x v="0"/>
    <s v="Plato_20, Plato_16, Plato_14, Plato_8"/>
    <x v="229"/>
    <n v="175"/>
    <n v="117"/>
    <n v="0.40068493150684931"/>
    <n v="308.81"/>
    <n v="0.45825342465753427"/>
  </r>
  <r>
    <n v="602"/>
    <x v="15"/>
    <s v="Cliente_165"/>
    <n v="3"/>
    <x v="461"/>
    <d v="1899-12-30T03:08:00"/>
    <d v="1899-12-30T03:08:00"/>
    <d v="2023-04-06T07:00:00"/>
    <x v="2"/>
    <x v="0"/>
    <x v="1"/>
    <n v="16.5"/>
    <x v="0"/>
    <x v="0"/>
    <d v="1899-12-30T02:42:00"/>
    <d v="1899-12-30T00:26:00"/>
    <x v="0"/>
    <s v="Plato_8, Plato_5, Plato_2, Plato_20"/>
    <x v="230"/>
    <n v="160"/>
    <n v="106"/>
    <n v="0.39849624060150374"/>
    <n v="282.5"/>
    <n v="0.46052631578947367"/>
  </r>
  <r>
    <n v="603"/>
    <x v="29"/>
    <s v="Cliente_798"/>
    <n v="6"/>
    <x v="483"/>
    <d v="1899-12-30T03:30:00"/>
    <d v="1899-12-30T03:30:00"/>
    <d v="2023-04-06T04:21:00"/>
    <x v="1"/>
    <x v="0"/>
    <x v="2"/>
    <n v="24.2"/>
    <x v="1"/>
    <x v="7"/>
    <d v="1899-12-30T00:17:00"/>
    <d v="1899-12-30T03:13:00"/>
    <x v="0"/>
    <s v="Plato_17"/>
    <x v="69"/>
    <n v="38"/>
    <n v="24"/>
    <n v="0.38709677419354838"/>
    <n v="86.2"/>
    <n v="0.77741935483870972"/>
  </r>
  <r>
    <n v="604"/>
    <x v="37"/>
    <s v="Cliente_959"/>
    <n v="5"/>
    <x v="487"/>
    <d v="1899-12-30T03:58:00"/>
    <d v="1899-12-30T04:13:00"/>
    <d v="2023-04-06T05:16:00"/>
    <x v="2"/>
    <x v="0"/>
    <x v="2"/>
    <n v="42.6"/>
    <x v="2"/>
    <x v="8"/>
    <d v="1899-12-30T00:42:00"/>
    <d v="1899-12-30T03:16:00"/>
    <x v="0"/>
    <s v="Plato_8"/>
    <x v="98"/>
    <n v="63"/>
    <n v="42"/>
    <n v="0.4"/>
    <n v="147.6"/>
    <n v="0.80571428571428561"/>
  </r>
  <r>
    <n v="605"/>
    <x v="27"/>
    <s v="Cliente_608"/>
    <n v="2"/>
    <x v="488"/>
    <d v="1899-12-30T03:35:00"/>
    <d v="1899-12-30T03:50:00"/>
    <d v="2023-04-06T06:24:00"/>
    <x v="0"/>
    <x v="0"/>
    <x v="1"/>
    <n v="24.38"/>
    <x v="2"/>
    <x v="7"/>
    <d v="1899-12-30T02:56:00"/>
    <d v="1899-12-30T00:39:00"/>
    <x v="0"/>
    <s v="Plato_3, Plato_20, Plato_8, Plato_2"/>
    <x v="142"/>
    <n v="133"/>
    <n v="87"/>
    <n v="0.39545454545454545"/>
    <n v="244.38"/>
    <n v="0.50627272727272721"/>
  </r>
  <r>
    <n v="606"/>
    <x v="16"/>
    <s v="Cliente_434"/>
    <n v="2"/>
    <x v="441"/>
    <d v="1899-12-30T02:52:00"/>
    <d v="1899-12-30T03:07:00"/>
    <d v="2023-04-06T06:06:00"/>
    <x v="3"/>
    <x v="0"/>
    <x v="2"/>
    <n v="31.58"/>
    <x v="2"/>
    <x v="5"/>
    <d v="1899-12-30T02:25:00"/>
    <d v="1899-12-30T00:27:00"/>
    <x v="0"/>
    <s v="Plato_1, Plato_6, Plato_10"/>
    <x v="3"/>
    <n v="108"/>
    <n v="75"/>
    <n v="0.4098360655737705"/>
    <n v="214.57999999999998"/>
    <n v="0.58240437158469949"/>
  </r>
  <r>
    <n v="607"/>
    <x v="0"/>
    <s v="Cliente_377"/>
    <n v="1"/>
    <x v="489"/>
    <d v="1899-12-30T02:05:00"/>
    <d v="1899-12-30T02:20:00"/>
    <d v="2023-04-06T03:29:00"/>
    <x v="3"/>
    <x v="0"/>
    <x v="2"/>
    <n v="28.9"/>
    <x v="2"/>
    <x v="3"/>
    <d v="1899-12-30T01:09:00"/>
    <d v="1899-12-30T00:56:00"/>
    <x v="0"/>
    <s v="Plato_20, Plato_16"/>
    <x v="88"/>
    <n v="41"/>
    <n v="27"/>
    <n v="0.39705882352941174"/>
    <n v="96.9"/>
    <n v="0.82205882352941173"/>
  </r>
  <r>
    <n v="608"/>
    <x v="5"/>
    <s v="Cliente_657"/>
    <n v="6"/>
    <x v="486"/>
    <d v="1899-12-30T03:22:00"/>
    <d v="1899-12-30T03:22:00"/>
    <d v="2023-04-06T07:20:00"/>
    <x v="0"/>
    <x v="0"/>
    <x v="2"/>
    <n v="36.549999999999997"/>
    <x v="0"/>
    <x v="0"/>
    <d v="1899-12-30T00:45:00"/>
    <d v="1899-12-30T02:37:00"/>
    <x v="0"/>
    <s v="Plato_9"/>
    <x v="77"/>
    <n v="17"/>
    <n v="12"/>
    <n v="0.41379310344827586"/>
    <n v="65.55"/>
    <n v="1.6741379310344826"/>
  </r>
  <r>
    <n v="609"/>
    <x v="28"/>
    <s v="Cliente_331"/>
    <n v="4"/>
    <x v="490"/>
    <d v="1899-12-30T03:39:00"/>
    <d v="1899-12-30T03:39:00"/>
    <d v="2023-04-06T07:02:00"/>
    <x v="1"/>
    <x v="0"/>
    <x v="2"/>
    <n v="23.29"/>
    <x v="0"/>
    <x v="8"/>
    <d v="1899-12-30T00:27:00"/>
    <d v="1899-12-30T03:12:00"/>
    <x v="0"/>
    <s v="Plato_15"/>
    <x v="152"/>
    <n v="19"/>
    <n v="13"/>
    <n v="0.40625"/>
    <n v="55.29"/>
    <n v="1.1340625"/>
  </r>
  <r>
    <n v="610"/>
    <x v="27"/>
    <s v="Cliente_728"/>
    <n v="4"/>
    <x v="491"/>
    <d v="1899-12-30T01:59:00"/>
    <d v="1899-12-30T02:14:00"/>
    <d v="2023-04-06T04:11:00"/>
    <x v="3"/>
    <x v="2"/>
    <x v="2"/>
    <n v="37.9"/>
    <x v="2"/>
    <x v="3"/>
    <d v="1899-12-30T00:47:00"/>
    <d v="1899-12-30T01:12:00"/>
    <x v="0"/>
    <s v="Plato_10, Plato_4"/>
    <x v="129"/>
    <n v="25"/>
    <n v="19"/>
    <n v="0.43181818181818182"/>
    <n v="81.900000000000006"/>
    <n v="1.2931818181818182"/>
  </r>
  <r>
    <n v="611"/>
    <x v="22"/>
    <s v="Cliente_224"/>
    <n v="1"/>
    <x v="428"/>
    <d v="1899-12-30T03:48:00"/>
    <d v="1899-12-30T04:03:00"/>
    <d v="2023-04-06T07:43:00"/>
    <x v="1"/>
    <x v="0"/>
    <x v="2"/>
    <n v="44.28"/>
    <x v="2"/>
    <x v="2"/>
    <d v="1899-12-30T01:23:00"/>
    <d v="1899-12-30T02:25:00"/>
    <x v="0"/>
    <s v="Plato_13, Plato_19"/>
    <x v="171"/>
    <n v="48"/>
    <n v="30"/>
    <n v="0.38461538461538464"/>
    <n v="122.28"/>
    <n v="0.9523076923076923"/>
  </r>
  <r>
    <n v="612"/>
    <x v="7"/>
    <s v="Cliente_680"/>
    <n v="4"/>
    <x v="492"/>
    <d v="1899-12-30T03:48:00"/>
    <d v="1899-12-30T03:48:00"/>
    <d v="2023-04-06T05:00:00"/>
    <x v="3"/>
    <x v="0"/>
    <x v="2"/>
    <n v="23.54"/>
    <x v="0"/>
    <x v="3"/>
    <d v="1899-12-30T02:09:00"/>
    <d v="1899-12-30T01:39:00"/>
    <x v="0"/>
    <s v="Plato_6, Plato_19, Plato_16, Plato_3"/>
    <x v="231"/>
    <n v="138"/>
    <n v="93"/>
    <n v="0.40259740259740262"/>
    <n v="254.54"/>
    <n v="0.50450216450216445"/>
  </r>
  <r>
    <n v="613"/>
    <x v="16"/>
    <s v="Cliente_230"/>
    <n v="5"/>
    <x v="396"/>
    <d v="1899-12-30T01:38:00"/>
    <d v="1899-12-30T01:38:00"/>
    <d v="2023-04-06T03:35:00"/>
    <x v="2"/>
    <x v="1"/>
    <x v="1"/>
    <n v="23.56"/>
    <x v="0"/>
    <x v="0"/>
    <d v="1899-12-30T02:32:00"/>
    <d v="1899-12-30T00:00:00"/>
    <x v="1"/>
    <s v="Plato_12, Plato_14, Plato_4, Plato_8"/>
    <x v="232"/>
    <n v="168"/>
    <n v="117"/>
    <n v="0.41052631578947368"/>
    <n v="308.56"/>
    <n v="0.49319298245614035"/>
  </r>
  <r>
    <n v="614"/>
    <x v="29"/>
    <s v="Cliente_823"/>
    <n v="6"/>
    <x v="493"/>
    <d v="1899-12-30T02:05:00"/>
    <d v="1899-12-30T02:05:00"/>
    <d v="2023-04-06T04:37:00"/>
    <x v="1"/>
    <x v="1"/>
    <x v="0"/>
    <n v="26.48"/>
    <x v="0"/>
    <x v="5"/>
    <d v="1899-12-30T00:50:00"/>
    <d v="1899-12-30T01:15:00"/>
    <x v="0"/>
    <s v="Plato_7"/>
    <x v="102"/>
    <n v="42"/>
    <n v="30"/>
    <n v="0.41666666666666669"/>
    <n v="98.48"/>
    <n v="0.7844444444444445"/>
  </r>
  <r>
    <n v="615"/>
    <x v="25"/>
    <s v="Cliente_513"/>
    <n v="1"/>
    <x v="494"/>
    <d v="1899-12-30T01:07:00"/>
    <d v="1899-12-30T01:22:00"/>
    <d v="2023-04-06T01:53:00"/>
    <x v="3"/>
    <x v="2"/>
    <x v="2"/>
    <n v="18.420000000000002"/>
    <x v="2"/>
    <x v="8"/>
    <d v="1899-12-30T02:36:00"/>
    <d v="1899-12-30T00:00:00"/>
    <x v="1"/>
    <s v="Plato_17, Plato_14, Plato_1, Plato_15"/>
    <x v="233"/>
    <n v="201"/>
    <n v="132"/>
    <n v="0.3963963963963964"/>
    <n v="351.42"/>
    <n v="0.45171171171171176"/>
  </r>
  <r>
    <n v="616"/>
    <x v="20"/>
    <s v="Cliente_608"/>
    <n v="4"/>
    <x v="463"/>
    <d v="1899-12-30T03:22:00"/>
    <d v="1899-12-30T03:37:00"/>
    <d v="2023-04-06T03:36:00"/>
    <x v="3"/>
    <x v="2"/>
    <x v="2"/>
    <n v="23.89"/>
    <x v="2"/>
    <x v="5"/>
    <d v="1899-12-30T00:47:00"/>
    <d v="1899-12-30T02:35:00"/>
    <x v="0"/>
    <s v="Plato_7, Plato_2"/>
    <x v="120"/>
    <n v="78"/>
    <n v="54"/>
    <n v="0.40909090909090912"/>
    <n v="155.88999999999999"/>
    <n v="0.59007575757575759"/>
  </r>
  <r>
    <n v="617"/>
    <x v="22"/>
    <s v="Cliente_27"/>
    <n v="5"/>
    <x v="495"/>
    <d v="1899-12-30T03:57:00"/>
    <d v="1899-12-30T03:57:00"/>
    <d v="2023-04-06T05:17:00"/>
    <x v="2"/>
    <x v="0"/>
    <x v="2"/>
    <n v="38.18"/>
    <x v="1"/>
    <x v="7"/>
    <d v="1899-12-30T00:51:00"/>
    <d v="1899-12-30T03:06:00"/>
    <x v="0"/>
    <s v="Plato_10, Plato_2"/>
    <x v="149"/>
    <n v="84"/>
    <n v="58"/>
    <n v="0.40845070422535212"/>
    <n v="180.18"/>
    <n v="0.67732394366197191"/>
  </r>
  <r>
    <n v="618"/>
    <x v="3"/>
    <s v="Cliente_973"/>
    <n v="5"/>
    <x v="496"/>
    <d v="1899-12-30T02:16:00"/>
    <d v="1899-12-30T02:16:00"/>
    <d v="2023-04-06T03:12:00"/>
    <x v="4"/>
    <x v="1"/>
    <x v="2"/>
    <n v="25.93"/>
    <x v="1"/>
    <x v="9"/>
    <d v="1899-12-30T01:58:00"/>
    <d v="1899-12-30T00:18:00"/>
    <x v="0"/>
    <s v="Plato_15, Plato_17, Plato_4, Plato_19"/>
    <x v="234"/>
    <n v="191"/>
    <n v="128"/>
    <n v="0.40125391849529779"/>
    <n v="344.93"/>
    <n v="0.4825391849529781"/>
  </r>
  <r>
    <n v="619"/>
    <x v="1"/>
    <s v="Cliente_619"/>
    <n v="4"/>
    <x v="497"/>
    <d v="1899-12-30T02:25:00"/>
    <d v="1899-12-30T02:25:00"/>
    <d v="2023-04-06T02:41:00"/>
    <x v="3"/>
    <x v="2"/>
    <x v="2"/>
    <n v="16.440000000000001"/>
    <x v="0"/>
    <x v="8"/>
    <d v="1899-12-30T01:36:00"/>
    <d v="1899-12-30T00:49:00"/>
    <x v="0"/>
    <s v="Plato_6, Plato_10"/>
    <x v="120"/>
    <n v="77"/>
    <n v="55"/>
    <n v="0.41666666666666669"/>
    <n v="148.44"/>
    <n v="0.54121212121212114"/>
  </r>
  <r>
    <n v="620"/>
    <x v="33"/>
    <s v="Cliente_592"/>
    <n v="3"/>
    <x v="488"/>
    <d v="1899-12-30T03:18:00"/>
    <d v="1899-12-30T03:18:00"/>
    <d v="2023-04-06T06:07:00"/>
    <x v="4"/>
    <x v="0"/>
    <x v="2"/>
    <n v="26.64"/>
    <x v="0"/>
    <x v="3"/>
    <d v="1899-12-30T00:40:00"/>
    <d v="1899-12-30T02:38:00"/>
    <x v="0"/>
    <s v="Plato_12"/>
    <x v="66"/>
    <n v="33"/>
    <n v="24"/>
    <n v="0.42105263157894735"/>
    <n v="83.64"/>
    <n v="0.888421052631579"/>
  </r>
  <r>
    <n v="621"/>
    <x v="23"/>
    <s v="Cliente_575"/>
    <n v="2"/>
    <x v="454"/>
    <d v="1899-12-30T01:19:00"/>
    <d v="1899-12-30T01:34:00"/>
    <d v="2023-04-06T02:27:00"/>
    <x v="2"/>
    <x v="0"/>
    <x v="2"/>
    <n v="42.27"/>
    <x v="2"/>
    <x v="8"/>
    <d v="1899-12-30T00:08:00"/>
    <d v="1899-12-30T01:11:00"/>
    <x v="0"/>
    <s v="Plato_8"/>
    <x v="98"/>
    <n v="63"/>
    <n v="42"/>
    <n v="0.4"/>
    <n v="147.27000000000001"/>
    <n v="0.80257142857142871"/>
  </r>
  <r>
    <n v="622"/>
    <x v="25"/>
    <s v="Cliente_117"/>
    <n v="5"/>
    <x v="498"/>
    <d v="1899-12-30T03:24:00"/>
    <d v="1899-12-30T03:24:00"/>
    <d v="2023-04-06T05:31:00"/>
    <x v="0"/>
    <x v="2"/>
    <x v="2"/>
    <n v="11.47"/>
    <x v="0"/>
    <x v="10"/>
    <d v="1899-12-30T01:18:00"/>
    <d v="1899-12-30T02:06:00"/>
    <x v="0"/>
    <s v="Plato_17, Plato_16"/>
    <x v="68"/>
    <n v="73"/>
    <n v="48"/>
    <n v="0.39669421487603307"/>
    <n v="132.47"/>
    <n v="0.49148760330578511"/>
  </r>
  <r>
    <n v="623"/>
    <x v="22"/>
    <s v="Cliente_395"/>
    <n v="1"/>
    <x v="417"/>
    <d v="1899-12-30T02:25:00"/>
    <d v="1899-12-30T02:25:00"/>
    <d v="2023-04-06T03:10:00"/>
    <x v="0"/>
    <x v="0"/>
    <x v="1"/>
    <n v="22.05"/>
    <x v="1"/>
    <x v="7"/>
    <d v="1899-12-30T02:25:00"/>
    <d v="1899-12-30T00:00:00"/>
    <x v="0"/>
    <s v="Plato_5, Plato_8, Plato_1, Plato_15"/>
    <x v="34"/>
    <n v="140"/>
    <n v="95"/>
    <n v="0.40425531914893614"/>
    <n v="257.05"/>
    <n v="0.4980851063829787"/>
  </r>
  <r>
    <n v="624"/>
    <x v="16"/>
    <s v="Cliente_833"/>
    <n v="4"/>
    <x v="499"/>
    <d v="1899-12-30T01:30:00"/>
    <d v="1899-12-30T01:30:00"/>
    <d v="2023-04-06T03:26:00"/>
    <x v="1"/>
    <x v="2"/>
    <x v="2"/>
    <n v="38"/>
    <x v="0"/>
    <x v="10"/>
    <d v="1899-12-30T01:19:00"/>
    <d v="1899-12-30T00:11:00"/>
    <x v="0"/>
    <s v="Plato_19, Plato_7, Plato_13"/>
    <x v="37"/>
    <n v="62"/>
    <n v="40"/>
    <n v="0.39215686274509803"/>
    <n v="140"/>
    <n v="0.76470588235294112"/>
  </r>
  <r>
    <n v="625"/>
    <x v="17"/>
    <s v="Cliente_511"/>
    <n v="4"/>
    <x v="500"/>
    <d v="1899-12-30T03:13:00"/>
    <d v="1899-12-30T03:28:00"/>
    <d v="2023-04-06T03:22:00"/>
    <x v="4"/>
    <x v="2"/>
    <x v="2"/>
    <n v="41.73"/>
    <x v="2"/>
    <x v="9"/>
    <d v="1899-12-30T01:37:00"/>
    <d v="1899-12-30T01:36:00"/>
    <x v="0"/>
    <s v="Plato_4, Plato_20, Plato_13"/>
    <x v="83"/>
    <n v="84"/>
    <n v="55"/>
    <n v="0.39568345323741005"/>
    <n v="180.73"/>
    <n v="0.69589928057553951"/>
  </r>
  <r>
    <n v="626"/>
    <x v="9"/>
    <s v="Cliente_772"/>
    <n v="4"/>
    <x v="457"/>
    <d v="1899-12-30T01:25:00"/>
    <d v="1899-12-30T01:25:00"/>
    <d v="2023-04-06T04:10:00"/>
    <x v="4"/>
    <x v="1"/>
    <x v="2"/>
    <n v="19.239999999999998"/>
    <x v="1"/>
    <x v="10"/>
    <d v="1899-12-30T00:58:00"/>
    <d v="1899-12-30T00:27:00"/>
    <x v="0"/>
    <s v="Plato_2, Plato_7, Plato_9"/>
    <x v="16"/>
    <n v="81"/>
    <n v="56"/>
    <n v="0.40875912408759124"/>
    <n v="156.24"/>
    <n v="0.54919708029197079"/>
  </r>
  <r>
    <n v="627"/>
    <x v="31"/>
    <s v="Cliente_336"/>
    <n v="3"/>
    <x v="501"/>
    <d v="1899-12-30T01:50:00"/>
    <d v="1899-12-30T02:05:00"/>
    <d v="2023-04-06T04:13:00"/>
    <x v="0"/>
    <x v="0"/>
    <x v="2"/>
    <n v="44.24"/>
    <x v="2"/>
    <x v="8"/>
    <d v="1899-12-30T00:37:00"/>
    <d v="1899-12-30T01:13:00"/>
    <x v="0"/>
    <s v="Plato_13"/>
    <x v="33"/>
    <n v="13"/>
    <n v="8"/>
    <n v="0.38095238095238093"/>
    <n v="65.240000000000009"/>
    <n v="2.4876190476190478"/>
  </r>
  <r>
    <n v="628"/>
    <x v="21"/>
    <s v="Cliente_124"/>
    <n v="1"/>
    <x v="500"/>
    <d v="1899-12-30T01:28:00"/>
    <d v="1899-12-30T01:28:00"/>
    <d v="2023-04-06T01:37:00"/>
    <x v="0"/>
    <x v="1"/>
    <x v="2"/>
    <n v="15.03"/>
    <x v="0"/>
    <x v="9"/>
    <d v="1899-12-30T00:43:00"/>
    <d v="1899-12-30T00:45:00"/>
    <x v="0"/>
    <s v="Plato_7, Plato_20"/>
    <x v="153"/>
    <n v="103"/>
    <n v="65"/>
    <n v="0.38690476190476192"/>
    <n v="183.03"/>
    <n v="0.47636904761904764"/>
  </r>
  <r>
    <n v="629"/>
    <x v="6"/>
    <s v="Cliente_828"/>
    <n v="2"/>
    <x v="498"/>
    <d v="1899-12-30T03:48:00"/>
    <d v="1899-12-30T04:03:00"/>
    <d v="2023-04-06T05:55:00"/>
    <x v="4"/>
    <x v="2"/>
    <x v="0"/>
    <n v="26.07"/>
    <x v="2"/>
    <x v="10"/>
    <d v="1899-12-30T01:24:00"/>
    <d v="1899-12-30T02:24:00"/>
    <x v="0"/>
    <s v="Plato_18, Plato_3, Plato_4"/>
    <x v="214"/>
    <n v="76"/>
    <n v="54"/>
    <n v="0.41538461538461541"/>
    <n v="156.07"/>
    <n v="0.61592307692307691"/>
  </r>
  <r>
    <n v="630"/>
    <x v="21"/>
    <s v="Cliente_385"/>
    <n v="2"/>
    <x v="502"/>
    <d v="1899-12-30T02:47:00"/>
    <d v="1899-12-30T02:47:00"/>
    <d v="2023-04-06T02:49:00"/>
    <x v="3"/>
    <x v="0"/>
    <x v="0"/>
    <n v="36.619999999999997"/>
    <x v="1"/>
    <x v="6"/>
    <d v="1899-12-30T01:15:00"/>
    <d v="1899-12-30T01:32:00"/>
    <x v="0"/>
    <s v="Plato_17, Plato_20"/>
    <x v="108"/>
    <n v="113"/>
    <n v="69"/>
    <n v="0.37912087912087911"/>
    <n v="218.62"/>
    <n v="0.58032967032967031"/>
  </r>
  <r>
    <n v="631"/>
    <x v="30"/>
    <s v="Cliente_841"/>
    <n v="1"/>
    <x v="503"/>
    <d v="1899-12-30T02:30:00"/>
    <d v="1899-12-30T02:30:00"/>
    <d v="2023-04-06T02:51:00"/>
    <x v="3"/>
    <x v="2"/>
    <x v="2"/>
    <n v="39.71"/>
    <x v="0"/>
    <x v="1"/>
    <d v="1899-12-30T00:46:00"/>
    <d v="1899-12-30T01:44:00"/>
    <x v="0"/>
    <s v="Plato_5"/>
    <x v="162"/>
    <n v="39"/>
    <n v="27"/>
    <n v="0.40909090909090912"/>
    <n v="105.71000000000001"/>
    <n v="1.010757575757576"/>
  </r>
  <r>
    <n v="632"/>
    <x v="11"/>
    <s v="Cliente_605"/>
    <n v="2"/>
    <x v="464"/>
    <d v="1899-12-30T02:40:00"/>
    <d v="1899-12-30T02:40:00"/>
    <d v="2023-04-06T02:55:00"/>
    <x v="0"/>
    <x v="1"/>
    <x v="2"/>
    <n v="22.41"/>
    <x v="1"/>
    <x v="8"/>
    <d v="1899-12-30T01:28:00"/>
    <d v="1899-12-30T01:12:00"/>
    <x v="0"/>
    <s v="Plato_15, Plato_11"/>
    <x v="13"/>
    <n v="77"/>
    <n v="52"/>
    <n v="0.40310077519379844"/>
    <n v="151.41"/>
    <n v="0.57682170542635658"/>
  </r>
  <r>
    <n v="633"/>
    <x v="11"/>
    <s v="Cliente_197"/>
    <n v="5"/>
    <x v="504"/>
    <d v="1899-12-30T01:45:00"/>
    <d v="1899-12-30T01:45:00"/>
    <d v="2023-04-06T05:28:00"/>
    <x v="0"/>
    <x v="0"/>
    <x v="2"/>
    <n v="11.19"/>
    <x v="0"/>
    <x v="6"/>
    <d v="1899-12-30T02:29:00"/>
    <d v="1899-12-30T00:00:00"/>
    <x v="1"/>
    <s v="Plato_2, Plato_7, Plato_5, Plato_4"/>
    <x v="235"/>
    <n v="138"/>
    <n v="98"/>
    <n v="0.4152542372881356"/>
    <n v="247.19"/>
    <n v="0.46266949152542369"/>
  </r>
  <r>
    <n v="634"/>
    <x v="21"/>
    <s v="Cliente_285"/>
    <n v="1"/>
    <x v="391"/>
    <d v="1899-12-30T03:33:00"/>
    <d v="1899-12-30T03:33:00"/>
    <d v="2023-04-06T03:36:00"/>
    <x v="1"/>
    <x v="1"/>
    <x v="2"/>
    <n v="29.25"/>
    <x v="0"/>
    <x v="5"/>
    <d v="1899-12-30T02:37:00"/>
    <d v="1899-12-30T00:56:00"/>
    <x v="0"/>
    <s v="Plato_5, Plato_20, Plato_1, Plato_8"/>
    <x v="236"/>
    <n v="209"/>
    <n v="135"/>
    <n v="0.39244186046511625"/>
    <n v="373.25"/>
    <n v="0.47747093023255816"/>
  </r>
  <r>
    <n v="635"/>
    <x v="23"/>
    <s v="Cliente_19"/>
    <n v="2"/>
    <x v="413"/>
    <d v="1899-12-30T02:47:00"/>
    <d v="1899-12-30T02:47:00"/>
    <d v="2023-04-06T03:04:00"/>
    <x v="2"/>
    <x v="0"/>
    <x v="2"/>
    <n v="22.15"/>
    <x v="1"/>
    <x v="4"/>
    <d v="1899-12-30T00:25:00"/>
    <d v="1899-12-30T02:22:00"/>
    <x v="0"/>
    <s v="Plato_9"/>
    <x v="1"/>
    <n v="34"/>
    <n v="24"/>
    <n v="0.41379310344827586"/>
    <n v="80.150000000000006"/>
    <n v="0.79568965517241375"/>
  </r>
  <r>
    <n v="636"/>
    <x v="9"/>
    <s v="Cliente_586"/>
    <n v="3"/>
    <x v="432"/>
    <d v="1899-12-30T02:13:00"/>
    <d v="1899-12-30T02:13:00"/>
    <d v="2023-04-06T05:48:00"/>
    <x v="3"/>
    <x v="2"/>
    <x v="0"/>
    <n v="32.86"/>
    <x v="1"/>
    <x v="8"/>
    <d v="1899-12-30T02:31:00"/>
    <d v="1899-12-30T00:00:00"/>
    <x v="1"/>
    <s v="Plato_7, Plato_12, Plato_13"/>
    <x v="24"/>
    <n v="74"/>
    <n v="52"/>
    <n v="0.41269841269841268"/>
    <n v="158.86000000000001"/>
    <n v="0.67349206349206348"/>
  </r>
  <r>
    <n v="637"/>
    <x v="1"/>
    <s v="Cliente_687"/>
    <n v="3"/>
    <x v="505"/>
    <d v="1899-12-30T02:37:00"/>
    <d v="1899-12-30T02:37:00"/>
    <d v="2023-04-06T04:32:00"/>
    <x v="4"/>
    <x v="0"/>
    <x v="2"/>
    <n v="36.58"/>
    <x v="0"/>
    <x v="8"/>
    <d v="1899-12-30T01:01:00"/>
    <d v="1899-12-30T01:36:00"/>
    <x v="0"/>
    <s v="Plato_11, Plato_18, Plato_1"/>
    <x v="165"/>
    <n v="70"/>
    <n v="47"/>
    <n v="0.40170940170940173"/>
    <n v="153.57999999999998"/>
    <n v="0.71435897435897433"/>
  </r>
  <r>
    <n v="638"/>
    <x v="33"/>
    <s v="Cliente_406"/>
    <n v="6"/>
    <x v="506"/>
    <d v="1899-12-30T01:22:00"/>
    <d v="1899-12-30T01:37:00"/>
    <d v="2023-04-06T02:16:00"/>
    <x v="0"/>
    <x v="2"/>
    <x v="2"/>
    <n v="30.71"/>
    <x v="2"/>
    <x v="10"/>
    <d v="1899-12-30T00:44:00"/>
    <d v="1899-12-30T00:38:00"/>
    <x v="0"/>
    <s v="Plato_2"/>
    <x v="126"/>
    <n v="54"/>
    <n v="36"/>
    <n v="0.4"/>
    <n v="120.71000000000001"/>
    <n v="0.74122222222222234"/>
  </r>
  <r>
    <n v="639"/>
    <x v="4"/>
    <s v="Cliente_415"/>
    <n v="4"/>
    <x v="507"/>
    <d v="1899-12-30T03:02:00"/>
    <d v="1899-12-30T03:02:00"/>
    <d v="2023-04-06T05:19:00"/>
    <x v="2"/>
    <x v="2"/>
    <x v="2"/>
    <n v="18.97"/>
    <x v="0"/>
    <x v="0"/>
    <d v="1899-12-30T02:16:00"/>
    <d v="1899-12-30T00:46:00"/>
    <x v="0"/>
    <s v="Plato_10, Plato_17, Plato_12"/>
    <x v="128"/>
    <n v="90"/>
    <n v="62"/>
    <n v="0.40789473684210525"/>
    <n v="170.97"/>
    <n v="0.53269736842105264"/>
  </r>
  <r>
    <n v="640"/>
    <x v="9"/>
    <s v="Cliente_456"/>
    <n v="3"/>
    <x v="397"/>
    <d v="1899-12-30T01:09:00"/>
    <d v="1899-12-30T01:09:00"/>
    <d v="2023-04-06T01:50:00"/>
    <x v="0"/>
    <x v="0"/>
    <x v="0"/>
    <n v="49.29"/>
    <x v="1"/>
    <x v="5"/>
    <d v="1899-12-30T01:15:00"/>
    <d v="1899-12-30T00:00:00"/>
    <x v="1"/>
    <s v="Plato_10, Plato_13, Plato_11"/>
    <x v="210"/>
    <n v="131"/>
    <n v="88"/>
    <n v="0.40182648401826482"/>
    <n v="268.29000000000002"/>
    <n v="0.62689497716894971"/>
  </r>
  <r>
    <n v="641"/>
    <x v="21"/>
    <s v="Cliente_820"/>
    <n v="4"/>
    <x v="454"/>
    <d v="1899-12-30T02:44:00"/>
    <d v="1899-12-30T02:44:00"/>
    <d v="2023-04-06T03:52:00"/>
    <x v="1"/>
    <x v="0"/>
    <x v="0"/>
    <n v="39.68"/>
    <x v="0"/>
    <x v="8"/>
    <d v="1899-12-30T01:14:00"/>
    <d v="1899-12-30T01:30:00"/>
    <x v="0"/>
    <s v="Plato_9, Plato_1, Plato_14"/>
    <x v="72"/>
    <n v="124"/>
    <n v="84"/>
    <n v="0.40384615384615385"/>
    <n v="247.68"/>
    <n v="0.59461538461538466"/>
  </r>
  <r>
    <n v="642"/>
    <x v="8"/>
    <s v="Cliente_698"/>
    <n v="1"/>
    <x v="466"/>
    <d v="1899-12-30T02:48:00"/>
    <d v="1899-12-30T03:03:00"/>
    <d v="2023-04-06T05:24:00"/>
    <x v="2"/>
    <x v="0"/>
    <x v="2"/>
    <n v="11.11"/>
    <x v="2"/>
    <x v="10"/>
    <d v="1899-12-30T01:21:00"/>
    <d v="1899-12-30T01:27:00"/>
    <x v="0"/>
    <s v="Plato_13, Plato_10, Plato_9"/>
    <x v="80"/>
    <n v="105"/>
    <n v="71"/>
    <n v="0.40340909090909088"/>
    <n v="187.11"/>
    <n v="0.46653409090909093"/>
  </r>
  <r>
    <n v="643"/>
    <x v="26"/>
    <s v="Cliente_59"/>
    <n v="2"/>
    <x v="413"/>
    <d v="1899-12-30T01:39:00"/>
    <d v="1899-12-30T01:54:00"/>
    <d v="2023-04-06T01:56:00"/>
    <x v="2"/>
    <x v="1"/>
    <x v="0"/>
    <n v="28.81"/>
    <x v="2"/>
    <x v="7"/>
    <d v="1899-12-30T00:18:00"/>
    <d v="1899-12-30T01:21:00"/>
    <x v="0"/>
    <s v="Plato_11"/>
    <x v="156"/>
    <n v="20"/>
    <n v="13"/>
    <n v="0.39393939393939392"/>
    <n v="61.81"/>
    <n v="1.2669696969696971"/>
  </r>
  <r>
    <n v="644"/>
    <x v="36"/>
    <s v="Cliente_799"/>
    <n v="6"/>
    <x v="416"/>
    <d v="1899-12-30T03:26:00"/>
    <d v="1899-12-30T03:26:00"/>
    <d v="2023-04-06T07:10:00"/>
    <x v="1"/>
    <x v="0"/>
    <x v="0"/>
    <n v="13.86"/>
    <x v="0"/>
    <x v="8"/>
    <d v="1899-12-30T00:51:00"/>
    <d v="1899-12-30T02:35:00"/>
    <x v="0"/>
    <s v="Plato_17"/>
    <x v="169"/>
    <n v="57"/>
    <n v="36"/>
    <n v="0.38709677419354838"/>
    <n v="106.86"/>
    <n v="0.53612903225806452"/>
  </r>
  <r>
    <n v="645"/>
    <x v="1"/>
    <s v="Cliente_196"/>
    <n v="6"/>
    <x v="422"/>
    <d v="1899-12-30T03:35:00"/>
    <d v="1899-12-30T03:35:00"/>
    <d v="2023-04-06T06:25:00"/>
    <x v="0"/>
    <x v="2"/>
    <x v="1"/>
    <n v="40.03"/>
    <x v="1"/>
    <x v="6"/>
    <d v="1899-12-30T01:37:00"/>
    <d v="1899-12-30T01:58:00"/>
    <x v="0"/>
    <s v="Plato_11, Plato_6"/>
    <x v="145"/>
    <n v="108"/>
    <n v="72"/>
    <n v="0.4"/>
    <n v="220.03"/>
    <n v="0.62238888888888888"/>
  </r>
  <r>
    <n v="646"/>
    <x v="18"/>
    <s v="Cliente_623"/>
    <n v="2"/>
    <x v="508"/>
    <d v="1899-12-30T02:39:00"/>
    <d v="1899-12-30T02:39:00"/>
    <d v="2023-04-06T06:38:00"/>
    <x v="2"/>
    <x v="0"/>
    <x v="0"/>
    <n v="12.59"/>
    <x v="1"/>
    <x v="6"/>
    <d v="1899-12-30T00:36:00"/>
    <d v="1899-12-30T02:03:00"/>
    <x v="0"/>
    <s v="Plato_8"/>
    <x v="5"/>
    <n v="42"/>
    <n v="28"/>
    <n v="0.4"/>
    <n v="82.59"/>
    <n v="0.57985714285714296"/>
  </r>
  <r>
    <n v="647"/>
    <x v="15"/>
    <s v="Cliente_52"/>
    <n v="2"/>
    <x v="509"/>
    <d v="1899-12-30T03:30:00"/>
    <d v="1899-12-30T03:30:00"/>
    <d v="2023-04-06T06:25:00"/>
    <x v="2"/>
    <x v="0"/>
    <x v="2"/>
    <n v="42.79"/>
    <x v="0"/>
    <x v="6"/>
    <d v="1899-12-30T00:39:00"/>
    <d v="1899-12-30T02:51:00"/>
    <x v="0"/>
    <s v="Plato_4, Plato_17"/>
    <x v="187"/>
    <n v="58"/>
    <n v="40"/>
    <n v="0.40816326530612246"/>
    <n v="140.79"/>
    <n v="0.84479591836734691"/>
  </r>
  <r>
    <n v="648"/>
    <x v="36"/>
    <s v="Cliente_946"/>
    <n v="1"/>
    <x v="510"/>
    <d v="1899-12-30T01:56:00"/>
    <d v="1899-12-30T01:56:00"/>
    <d v="2023-04-06T04:55:00"/>
    <x v="2"/>
    <x v="2"/>
    <x v="2"/>
    <n v="17.43"/>
    <x v="1"/>
    <x v="2"/>
    <d v="1899-12-30T00:47:00"/>
    <d v="1899-12-30T01:09:00"/>
    <x v="0"/>
    <s v="Plato_16"/>
    <x v="121"/>
    <n v="32"/>
    <n v="24"/>
    <n v="0.42857142857142855"/>
    <n v="73.430000000000007"/>
    <n v="0.73982142857142852"/>
  </r>
  <r>
    <n v="649"/>
    <x v="13"/>
    <s v="Cliente_278"/>
    <n v="1"/>
    <x v="453"/>
    <d v="1899-12-30T02:50:00"/>
    <d v="1899-12-30T03:05:00"/>
    <d v="2023-04-06T03:45:00"/>
    <x v="3"/>
    <x v="0"/>
    <x v="1"/>
    <n v="15.98"/>
    <x v="2"/>
    <x v="3"/>
    <d v="1899-12-30T01:49:00"/>
    <d v="1899-12-30T01:01:00"/>
    <x v="0"/>
    <s v="Plato_9, Plato_16, Plato_1, Plato_3"/>
    <x v="58"/>
    <n v="150"/>
    <n v="106"/>
    <n v="0.4140625"/>
    <n v="271.98"/>
    <n v="0.47648437500000002"/>
  </r>
  <r>
    <n v="650"/>
    <x v="7"/>
    <s v="Cliente_232"/>
    <n v="3"/>
    <x v="511"/>
    <d v="1899-12-30T01:29:00"/>
    <d v="1899-12-30T01:29:00"/>
    <d v="2023-04-07T05:02:00"/>
    <x v="0"/>
    <x v="0"/>
    <x v="0"/>
    <n v="38.21"/>
    <x v="1"/>
    <x v="10"/>
    <d v="1899-12-30T01:16:00"/>
    <d v="1899-12-30T00:13:00"/>
    <x v="0"/>
    <s v="Plato_13, Plato_9, Plato_15, Plato_8"/>
    <x v="92"/>
    <n v="142"/>
    <n v="95"/>
    <n v="0.40084388185654007"/>
    <n v="275.20999999999998"/>
    <n v="0.56206751054852322"/>
  </r>
  <r>
    <n v="651"/>
    <x v="11"/>
    <s v="Cliente_595"/>
    <n v="4"/>
    <x v="512"/>
    <d v="1899-12-30T03:40:00"/>
    <d v="1899-12-30T03:40:00"/>
    <d v="2023-04-07T05:44:00"/>
    <x v="4"/>
    <x v="2"/>
    <x v="2"/>
    <n v="20.27"/>
    <x v="1"/>
    <x v="10"/>
    <d v="1899-12-30T01:28:00"/>
    <d v="1899-12-30T02:12:00"/>
    <x v="0"/>
    <s v="Plato_20, Plato_13, Plato_11"/>
    <x v="94"/>
    <n v="129"/>
    <n v="80"/>
    <n v="0.38277511961722488"/>
    <n v="229.27"/>
    <n v="0.47976076555023922"/>
  </r>
  <r>
    <n v="652"/>
    <x v="9"/>
    <s v="Cliente_968"/>
    <n v="5"/>
    <x v="513"/>
    <d v="1899-12-30T02:20:00"/>
    <d v="1899-12-30T02:35:00"/>
    <d v="2023-04-07T02:26:00"/>
    <x v="2"/>
    <x v="0"/>
    <x v="0"/>
    <n v="23.26"/>
    <x v="2"/>
    <x v="7"/>
    <d v="1899-12-30T00:50:00"/>
    <d v="1899-12-30T01:30:00"/>
    <x v="0"/>
    <s v="Plato_17, Plato_19"/>
    <x v="70"/>
    <n v="104"/>
    <n v="66"/>
    <n v="0.38823529411764707"/>
    <n v="193.26"/>
    <n v="0.5250588235294118"/>
  </r>
  <r>
    <n v="653"/>
    <x v="22"/>
    <s v="Cliente_2"/>
    <n v="5"/>
    <x v="514"/>
    <d v="1899-12-30T01:49:00"/>
    <d v="1899-12-30T01:49:00"/>
    <d v="2023-04-07T04:20:00"/>
    <x v="1"/>
    <x v="0"/>
    <x v="2"/>
    <n v="34.33"/>
    <x v="1"/>
    <x v="5"/>
    <d v="1899-12-30T02:30:00"/>
    <d v="1899-12-30T00:00:00"/>
    <x v="1"/>
    <s v="Plato_16, Plato_2, Plato_8"/>
    <x v="222"/>
    <n v="144"/>
    <n v="100"/>
    <n v="0.4098360655737705"/>
    <n v="278.33"/>
    <n v="0.55053278688524587"/>
  </r>
  <r>
    <n v="654"/>
    <x v="15"/>
    <s v="Cliente_880"/>
    <n v="5"/>
    <x v="515"/>
    <d v="1899-12-30T01:42:00"/>
    <d v="1899-12-30T01:57:00"/>
    <d v="2023-04-07T01:44:00"/>
    <x v="3"/>
    <x v="2"/>
    <x v="2"/>
    <n v="23.98"/>
    <x v="2"/>
    <x v="7"/>
    <d v="1899-12-30T00:44:00"/>
    <d v="1899-12-30T00:58:00"/>
    <x v="0"/>
    <s v="Plato_5, Plato_3"/>
    <x v="172"/>
    <n v="25"/>
    <n v="17"/>
    <n v="0.40476190476190477"/>
    <n v="65.98"/>
    <n v="0.97571428571428576"/>
  </r>
  <r>
    <n v="655"/>
    <x v="23"/>
    <s v="Cliente_626"/>
    <n v="4"/>
    <x v="516"/>
    <d v="1899-12-30T03:34:00"/>
    <d v="1899-12-30T03:34:00"/>
    <d v="2023-04-07T04:49:00"/>
    <x v="3"/>
    <x v="0"/>
    <x v="1"/>
    <n v="21.7"/>
    <x v="0"/>
    <x v="2"/>
    <d v="1899-12-30T00:36:00"/>
    <d v="1899-12-30T02:58:00"/>
    <x v="0"/>
    <s v="Plato_17"/>
    <x v="169"/>
    <n v="57"/>
    <n v="36"/>
    <n v="0.38709677419354838"/>
    <n v="114.7"/>
    <n v="0.62043010752688177"/>
  </r>
  <r>
    <n v="656"/>
    <x v="27"/>
    <s v="Cliente_411"/>
    <n v="6"/>
    <x v="517"/>
    <d v="1899-12-30T03:04:00"/>
    <d v="1899-12-30T03:04:00"/>
    <d v="2023-04-07T06:40:00"/>
    <x v="1"/>
    <x v="2"/>
    <x v="2"/>
    <n v="31.23"/>
    <x v="0"/>
    <x v="10"/>
    <d v="1899-12-30T01:50:00"/>
    <d v="1899-12-30T01:14:00"/>
    <x v="0"/>
    <s v="Plato_14, Plato_3, Plato_12, Plato_19"/>
    <x v="106"/>
    <n v="94"/>
    <n v="63"/>
    <n v="0.40127388535031849"/>
    <n v="188.23"/>
    <n v="0.60019108280254785"/>
  </r>
  <r>
    <n v="657"/>
    <x v="16"/>
    <s v="Cliente_123"/>
    <n v="2"/>
    <x v="518"/>
    <d v="1899-12-30T03:16:00"/>
    <d v="1899-12-30T03:16:00"/>
    <d v="2023-04-07T04:07:00"/>
    <x v="1"/>
    <x v="0"/>
    <x v="1"/>
    <n v="44.2"/>
    <x v="0"/>
    <x v="9"/>
    <d v="1899-12-30T02:14:00"/>
    <d v="1899-12-30T01:02:00"/>
    <x v="0"/>
    <s v="Plato_20, Plato_14, Plato_8"/>
    <x v="56"/>
    <n v="120"/>
    <n v="76"/>
    <n v="0.38775510204081631"/>
    <n v="240.2"/>
    <n v="0.61326530612244901"/>
  </r>
  <r>
    <n v="658"/>
    <x v="27"/>
    <s v="Cliente_910"/>
    <n v="5"/>
    <x v="519"/>
    <d v="1899-12-30T03:19:00"/>
    <d v="1899-12-30T03:19:00"/>
    <d v="2023-04-07T05:02:00"/>
    <x v="3"/>
    <x v="1"/>
    <x v="1"/>
    <n v="31.27"/>
    <x v="0"/>
    <x v="2"/>
    <d v="1899-12-30T00:48:00"/>
    <d v="1899-12-30T02:31:00"/>
    <x v="0"/>
    <s v="Plato_15, Plato_6"/>
    <x v="173"/>
    <n v="51"/>
    <n v="35"/>
    <n v="0.40697674418604651"/>
    <n v="117.27"/>
    <n v="0.77058139534883718"/>
  </r>
  <r>
    <n v="659"/>
    <x v="36"/>
    <s v="Cliente_539"/>
    <n v="4"/>
    <x v="520"/>
    <d v="1899-12-30T01:13:00"/>
    <d v="1899-12-30T01:28:00"/>
    <d v="2023-04-07T04:03:00"/>
    <x v="4"/>
    <x v="0"/>
    <x v="2"/>
    <n v="35.24"/>
    <x v="2"/>
    <x v="4"/>
    <d v="1899-12-30T00:31:00"/>
    <d v="1899-12-30T00:42:00"/>
    <x v="0"/>
    <s v="Plato_9"/>
    <x v="12"/>
    <n v="51"/>
    <n v="36"/>
    <n v="0.41379310344827586"/>
    <n v="122.24000000000001"/>
    <n v="0.81885057471264378"/>
  </r>
  <r>
    <n v="660"/>
    <x v="27"/>
    <s v="Cliente_483"/>
    <n v="4"/>
    <x v="521"/>
    <d v="1899-12-30T03:55:00"/>
    <d v="1899-12-30T03:55:00"/>
    <d v="2023-04-07T05:51:00"/>
    <x v="2"/>
    <x v="1"/>
    <x v="2"/>
    <n v="15.91"/>
    <x v="0"/>
    <x v="2"/>
    <d v="1899-12-30T00:45:00"/>
    <d v="1899-12-30T03:10:00"/>
    <x v="0"/>
    <s v="Plato_12, Plato_2, Plato_20"/>
    <x v="72"/>
    <n v="126"/>
    <n v="82"/>
    <n v="0.39423076923076922"/>
    <n v="223.91"/>
    <n v="0.47072115384615382"/>
  </r>
  <r>
    <n v="661"/>
    <x v="11"/>
    <s v="Cliente_949"/>
    <n v="4"/>
    <x v="522"/>
    <d v="1899-12-30T03:30:00"/>
    <d v="1899-12-30T03:45:00"/>
    <d v="2023-04-07T06:52:00"/>
    <x v="4"/>
    <x v="2"/>
    <x v="2"/>
    <n v="32.54"/>
    <x v="2"/>
    <x v="10"/>
    <d v="1899-12-30T02:15:00"/>
    <d v="1899-12-30T01:15:00"/>
    <x v="0"/>
    <s v="Plato_14, Plato_17, Plato_1, Plato_16"/>
    <x v="107"/>
    <n v="123"/>
    <n v="83"/>
    <n v="0.40291262135922329"/>
    <n v="238.54"/>
    <n v="0.56087378640776697"/>
  </r>
  <r>
    <n v="662"/>
    <x v="8"/>
    <s v="Cliente_642"/>
    <n v="4"/>
    <x v="523"/>
    <d v="1899-12-30T03:01:00"/>
    <d v="1899-12-30T03:01:00"/>
    <d v="2023-04-07T05:02:00"/>
    <x v="1"/>
    <x v="0"/>
    <x v="2"/>
    <n v="11.64"/>
    <x v="1"/>
    <x v="6"/>
    <d v="1899-12-30T01:25:00"/>
    <d v="1899-12-30T01:36:00"/>
    <x v="0"/>
    <s v="Plato_7, Plato_1, Plato_19"/>
    <x v="237"/>
    <n v="79"/>
    <n v="54"/>
    <n v="0.40601503759398494"/>
    <n v="144.63999999999999"/>
    <n v="0.49353383458646616"/>
  </r>
  <r>
    <n v="663"/>
    <x v="3"/>
    <s v="Cliente_962"/>
    <n v="1"/>
    <x v="524"/>
    <d v="1899-12-30T02:38:00"/>
    <d v="1899-12-30T02:53:00"/>
    <d v="2023-04-07T03:47:00"/>
    <x v="1"/>
    <x v="0"/>
    <x v="1"/>
    <n v="41.8"/>
    <x v="2"/>
    <x v="0"/>
    <d v="1899-12-30T01:27:00"/>
    <d v="1899-12-30T01:11:00"/>
    <x v="0"/>
    <s v="Plato_4, Plato_9, Plato_3"/>
    <x v="192"/>
    <n v="66"/>
    <n v="48"/>
    <n v="0.42105263157894735"/>
    <n v="155.80000000000001"/>
    <n v="0.78771929824561404"/>
  </r>
  <r>
    <n v="664"/>
    <x v="2"/>
    <s v="Cliente_883"/>
    <n v="6"/>
    <x v="525"/>
    <d v="1899-12-30T02:18:00"/>
    <d v="1899-12-30T02:18:00"/>
    <d v="2023-04-07T03:53:00"/>
    <x v="4"/>
    <x v="1"/>
    <x v="0"/>
    <n v="31.27"/>
    <x v="0"/>
    <x v="1"/>
    <d v="1899-12-30T01:39:00"/>
    <d v="1899-12-30T00:39:00"/>
    <x v="0"/>
    <s v="Plato_4, Plato_12, Plato_5"/>
    <x v="39"/>
    <n v="71"/>
    <n v="51"/>
    <n v="0.41803278688524592"/>
    <n v="153.27000000000001"/>
    <n v="0.67434426229508193"/>
  </r>
  <r>
    <n v="665"/>
    <x v="1"/>
    <s v="Cliente_425"/>
    <n v="1"/>
    <x v="526"/>
    <d v="1899-12-30T03:51:00"/>
    <d v="1899-12-30T04:06:00"/>
    <d v="2023-04-07T05:56:00"/>
    <x v="3"/>
    <x v="0"/>
    <x v="2"/>
    <n v="25.32"/>
    <x v="2"/>
    <x v="6"/>
    <d v="1899-12-30T00:40:00"/>
    <d v="1899-12-30T03:11:00"/>
    <x v="0"/>
    <s v="Plato_1, Plato_6"/>
    <x v="13"/>
    <n v="77"/>
    <n v="52"/>
    <n v="0.40310077519379844"/>
    <n v="154.32"/>
    <n v="0.5993798449612403"/>
  </r>
  <r>
    <n v="666"/>
    <x v="32"/>
    <s v="Cliente_593"/>
    <n v="4"/>
    <x v="527"/>
    <d v="1899-12-30T03:53:00"/>
    <d v="1899-12-30T03:53:00"/>
    <d v="2023-04-07T04:57:00"/>
    <x v="2"/>
    <x v="0"/>
    <x v="2"/>
    <n v="11.86"/>
    <x v="1"/>
    <x v="3"/>
    <d v="1899-12-30T00:27:00"/>
    <d v="1899-12-30T03:26:00"/>
    <x v="0"/>
    <s v="Plato_3"/>
    <x v="174"/>
    <n v="24"/>
    <n v="16"/>
    <n v="0.4"/>
    <n v="51.86"/>
    <n v="0.69650000000000001"/>
  </r>
  <r>
    <n v="667"/>
    <x v="30"/>
    <s v="Cliente_368"/>
    <n v="5"/>
    <x v="528"/>
    <d v="1899-12-30T03:28:00"/>
    <d v="1899-12-30T03:28:00"/>
    <d v="2023-04-07T07:07:00"/>
    <x v="0"/>
    <x v="0"/>
    <x v="2"/>
    <n v="20.49"/>
    <x v="0"/>
    <x v="4"/>
    <d v="1899-12-30T00:12:00"/>
    <d v="1899-12-30T03:16:00"/>
    <x v="0"/>
    <s v="Plato_19"/>
    <x v="198"/>
    <n v="22"/>
    <n v="14"/>
    <n v="0.3888888888888889"/>
    <n v="56.489999999999995"/>
    <n v="0.95805555555555544"/>
  </r>
  <r>
    <n v="668"/>
    <x v="15"/>
    <s v="Cliente_418"/>
    <n v="4"/>
    <x v="519"/>
    <d v="1899-12-30T02:58:00"/>
    <d v="1899-12-30T02:58:00"/>
    <d v="2023-04-07T04:41:00"/>
    <x v="1"/>
    <x v="1"/>
    <x v="2"/>
    <n v="18.61"/>
    <x v="0"/>
    <x v="6"/>
    <d v="1899-12-30T01:55:00"/>
    <d v="1899-12-30T01:03:00"/>
    <x v="0"/>
    <s v="Plato_10, Plato_7, Plato_1"/>
    <x v="170"/>
    <n v="118"/>
    <n v="83"/>
    <n v="0.41293532338308458"/>
    <n v="219.61"/>
    <n v="0.50552238805970151"/>
  </r>
  <r>
    <n v="669"/>
    <x v="0"/>
    <s v="Cliente_693"/>
    <n v="4"/>
    <x v="529"/>
    <d v="1899-12-30T03:33:00"/>
    <d v="1899-12-30T03:33:00"/>
    <d v="2023-04-07T04:34:00"/>
    <x v="0"/>
    <x v="0"/>
    <x v="2"/>
    <n v="10.68"/>
    <x v="1"/>
    <x v="5"/>
    <d v="1899-12-30T01:09:00"/>
    <d v="1899-12-30T02:24:00"/>
    <x v="0"/>
    <s v="Plato_17, Plato_6, Plato_15"/>
    <x v="114"/>
    <n v="108"/>
    <n v="73"/>
    <n v="0.40331491712707185"/>
    <n v="191.68"/>
    <n v="0.46232044198895034"/>
  </r>
  <r>
    <n v="670"/>
    <x v="11"/>
    <s v="Cliente_226"/>
    <n v="6"/>
    <x v="530"/>
    <d v="1899-12-30T01:20:00"/>
    <d v="1899-12-30T01:35:00"/>
    <d v="2023-04-07T03:12:00"/>
    <x v="2"/>
    <x v="0"/>
    <x v="1"/>
    <n v="37.93"/>
    <x v="2"/>
    <x v="6"/>
    <d v="1899-12-30T01:15:00"/>
    <d v="1899-12-30T00:05:00"/>
    <x v="0"/>
    <s v="Plato_14, Plato_8, Plato_19"/>
    <x v="26"/>
    <n v="57"/>
    <n v="37"/>
    <n v="0.39361702127659576"/>
    <n v="131.93"/>
    <n v="0.79712765957446818"/>
  </r>
  <r>
    <n v="671"/>
    <x v="6"/>
    <s v="Cliente_759"/>
    <n v="3"/>
    <x v="531"/>
    <d v="1899-12-30T01:12:00"/>
    <d v="1899-12-30T01:12:00"/>
    <d v="2023-04-07T03:30:00"/>
    <x v="0"/>
    <x v="0"/>
    <x v="1"/>
    <n v="32.200000000000003"/>
    <x v="0"/>
    <x v="6"/>
    <d v="1899-12-30T01:35:00"/>
    <d v="1899-12-30T00:00:00"/>
    <x v="1"/>
    <s v="Plato_8, Plato_1, Plato_15"/>
    <x v="101"/>
    <n v="110"/>
    <n v="74"/>
    <n v="0.40217391304347827"/>
    <n v="216.2"/>
    <n v="0.57717391304347831"/>
  </r>
  <r>
    <n v="672"/>
    <x v="15"/>
    <s v="Cliente_517"/>
    <n v="6"/>
    <x v="532"/>
    <d v="1899-12-30T02:27:00"/>
    <d v="1899-12-30T02:27:00"/>
    <d v="2023-04-07T03:51:00"/>
    <x v="4"/>
    <x v="2"/>
    <x v="2"/>
    <n v="29.19"/>
    <x v="0"/>
    <x v="9"/>
    <d v="1899-12-30T01:18:00"/>
    <d v="1899-12-30T01:09:00"/>
    <x v="0"/>
    <s v="Plato_15, Plato_13, Plato_12"/>
    <x v="106"/>
    <n v="94"/>
    <n v="63"/>
    <n v="0.40127388535031849"/>
    <n v="186.19"/>
    <n v="0.58719745222929931"/>
  </r>
  <r>
    <n v="673"/>
    <x v="2"/>
    <s v="Cliente_485"/>
    <n v="6"/>
    <x v="533"/>
    <d v="1899-12-30T02:15:00"/>
    <d v="1899-12-30T02:15:00"/>
    <d v="2023-04-07T02:52:00"/>
    <x v="3"/>
    <x v="0"/>
    <x v="2"/>
    <n v="36.5"/>
    <x v="0"/>
    <x v="5"/>
    <d v="1899-12-30T01:33:00"/>
    <d v="1899-12-30T00:42:00"/>
    <x v="0"/>
    <s v="Plato_20, Plato_8, Plato_2, Plato_1"/>
    <x v="238"/>
    <n v="161"/>
    <n v="104"/>
    <n v="0.39245283018867927"/>
    <n v="301.5"/>
    <n v="0.53018867924528301"/>
  </r>
  <r>
    <n v="674"/>
    <x v="16"/>
    <s v="Cliente_834"/>
    <n v="3"/>
    <x v="534"/>
    <d v="1899-12-30T01:27:00"/>
    <d v="1899-12-30T01:27:00"/>
    <d v="2023-04-07T01:30:00"/>
    <x v="3"/>
    <x v="2"/>
    <x v="2"/>
    <n v="41.29"/>
    <x v="1"/>
    <x v="3"/>
    <d v="1899-12-30T01:05:00"/>
    <d v="1899-12-30T00:22:00"/>
    <x v="0"/>
    <s v="Plato_12, Plato_4, Plato_17, Plato_13"/>
    <x v="190"/>
    <n v="123"/>
    <n v="84"/>
    <n v="0.40579710144927539"/>
    <n v="248.29"/>
    <n v="0.6052657004830917"/>
  </r>
  <r>
    <n v="675"/>
    <x v="17"/>
    <s v="Cliente_104"/>
    <n v="2"/>
    <x v="535"/>
    <d v="1899-12-30T03:39:00"/>
    <d v="1899-12-30T03:39:00"/>
    <d v="2023-04-07T04:33:00"/>
    <x v="2"/>
    <x v="2"/>
    <x v="1"/>
    <n v="30.74"/>
    <x v="0"/>
    <x v="8"/>
    <d v="1899-12-30T02:01:00"/>
    <d v="1899-12-30T01:38:00"/>
    <x v="0"/>
    <s v="Plato_1, Plato_3, Plato_19"/>
    <x v="150"/>
    <n v="117"/>
    <n v="76"/>
    <n v="0.39378238341968913"/>
    <n v="223.74"/>
    <n v="0.55305699481865278"/>
  </r>
  <r>
    <n v="676"/>
    <x v="25"/>
    <s v="Cliente_494"/>
    <n v="6"/>
    <x v="536"/>
    <d v="1899-12-30T03:17:00"/>
    <d v="1899-12-30T03:32:00"/>
    <d v="2023-04-07T03:45:00"/>
    <x v="0"/>
    <x v="0"/>
    <x v="2"/>
    <n v="41.6"/>
    <x v="2"/>
    <x v="8"/>
    <d v="1899-12-30T02:01:00"/>
    <d v="1899-12-30T01:16:00"/>
    <x v="0"/>
    <s v="Plato_17, Plato_14, Plato_16, Plato_13"/>
    <x v="89"/>
    <n v="75"/>
    <n v="49"/>
    <n v="0.39516129032258063"/>
    <n v="165.6"/>
    <n v="0.73064516129032253"/>
  </r>
  <r>
    <n v="677"/>
    <x v="9"/>
    <s v="Cliente_331"/>
    <n v="6"/>
    <x v="537"/>
    <d v="1899-12-30T02:03:00"/>
    <d v="1899-12-30T02:18:00"/>
    <d v="2023-04-07T02:37:00"/>
    <x v="2"/>
    <x v="0"/>
    <x v="2"/>
    <n v="12.57"/>
    <x v="2"/>
    <x v="6"/>
    <d v="1899-12-30T02:28:00"/>
    <d v="1899-12-30T00:00:00"/>
    <x v="1"/>
    <s v="Plato_3, Plato_8, Plato_18"/>
    <x v="122"/>
    <n v="86"/>
    <n v="58"/>
    <n v="0.40277777777777779"/>
    <n v="156.57"/>
    <n v="0.49006944444444439"/>
  </r>
  <r>
    <n v="678"/>
    <x v="27"/>
    <s v="Cliente_483"/>
    <n v="1"/>
    <x v="538"/>
    <d v="1899-12-30T02:21:00"/>
    <d v="1899-12-30T02:36:00"/>
    <d v="2023-04-07T05:22:00"/>
    <x v="0"/>
    <x v="0"/>
    <x v="2"/>
    <n v="26.76"/>
    <x v="2"/>
    <x v="9"/>
    <d v="1899-12-30T02:01:00"/>
    <d v="1899-12-30T00:20:00"/>
    <x v="0"/>
    <s v="Plato_9, Plato_12, Plato_8, Plato_7"/>
    <x v="36"/>
    <n v="120"/>
    <n v="84"/>
    <n v="0.41176470588235292"/>
    <n v="230.76"/>
    <n v="0.54294117647058826"/>
  </r>
  <r>
    <n v="679"/>
    <x v="13"/>
    <s v="Cliente_26"/>
    <n v="4"/>
    <x v="515"/>
    <d v="1899-12-30T03:01:00"/>
    <d v="1899-12-30T03:16:00"/>
    <d v="2023-04-07T03:03:00"/>
    <x v="2"/>
    <x v="0"/>
    <x v="2"/>
    <n v="36.43"/>
    <x v="2"/>
    <x v="9"/>
    <d v="1899-12-30T01:46:00"/>
    <d v="1899-12-30T01:15:00"/>
    <x v="0"/>
    <s v="Plato_13, Plato_10, Plato_16, Plato_1"/>
    <x v="239"/>
    <n v="118"/>
    <n v="81"/>
    <n v="0.40703517587939697"/>
    <n v="235.43"/>
    <n v="0.59010050251256285"/>
  </r>
  <r>
    <n v="680"/>
    <x v="17"/>
    <s v="Cliente_35"/>
    <n v="4"/>
    <x v="539"/>
    <d v="1899-12-30T03:57:00"/>
    <d v="1899-12-30T03:57:00"/>
    <d v="2023-04-07T05:20:00"/>
    <x v="0"/>
    <x v="0"/>
    <x v="1"/>
    <n v="12.06"/>
    <x v="0"/>
    <x v="3"/>
    <d v="1899-12-30T01:51:00"/>
    <d v="1899-12-30T02:06:00"/>
    <x v="0"/>
    <s v="Plato_4, Plato_3, Plato_11"/>
    <x v="141"/>
    <n v="96"/>
    <n v="66"/>
    <n v="0.40740740740740738"/>
    <n v="174.06"/>
    <n v="0.48185185185185186"/>
  </r>
  <r>
    <n v="681"/>
    <x v="21"/>
    <s v="Cliente_840"/>
    <n v="4"/>
    <x v="540"/>
    <d v="1899-12-30T03:54:00"/>
    <d v="1899-12-30T03:54:00"/>
    <d v="2023-04-07T06:50:00"/>
    <x v="4"/>
    <x v="0"/>
    <x v="0"/>
    <n v="37.07"/>
    <x v="1"/>
    <x v="3"/>
    <d v="1899-12-30T01:05:00"/>
    <d v="1899-12-30T02:49:00"/>
    <x v="0"/>
    <s v="Plato_11, Plato_13"/>
    <x v="63"/>
    <n v="46"/>
    <n v="29"/>
    <n v="0.38666666666666666"/>
    <n v="112.07"/>
    <n v="0.88093333333333323"/>
  </r>
  <r>
    <n v="682"/>
    <x v="28"/>
    <s v="Cliente_36"/>
    <n v="5"/>
    <x v="541"/>
    <d v="1899-12-30T02:39:00"/>
    <d v="1899-12-30T02:54:00"/>
    <d v="2023-04-07T04:05:00"/>
    <x v="3"/>
    <x v="1"/>
    <x v="2"/>
    <n v="21.04"/>
    <x v="2"/>
    <x v="5"/>
    <d v="1899-12-30T00:43:00"/>
    <d v="1899-12-30T01:56:00"/>
    <x v="0"/>
    <s v="Plato_14"/>
    <x v="240"/>
    <n v="14"/>
    <n v="9"/>
    <n v="0.39130434782608697"/>
    <n v="44.04"/>
    <n v="1.306086956521739"/>
  </r>
  <r>
    <n v="683"/>
    <x v="21"/>
    <s v="Cliente_837"/>
    <n v="6"/>
    <x v="542"/>
    <d v="1899-12-30T02:26:00"/>
    <d v="1899-12-30T02:41:00"/>
    <d v="2023-04-07T06:22:00"/>
    <x v="3"/>
    <x v="0"/>
    <x v="2"/>
    <n v="40.42"/>
    <x v="2"/>
    <x v="1"/>
    <d v="1899-12-30T01:22:00"/>
    <d v="1899-12-30T01:04:00"/>
    <x v="0"/>
    <s v="Plato_5, Plato_3, Plato_20, Plato_17"/>
    <x v="195"/>
    <n v="100"/>
    <n v="64"/>
    <n v="0.3902439024390244"/>
    <n v="204.42000000000002"/>
    <n v="0.63670731707317074"/>
  </r>
  <r>
    <n v="684"/>
    <x v="0"/>
    <s v="Cliente_514"/>
    <n v="6"/>
    <x v="543"/>
    <d v="1899-12-30T01:11:00"/>
    <d v="1899-12-30T01:26:00"/>
    <d v="2023-04-07T04:40:00"/>
    <x v="4"/>
    <x v="2"/>
    <x v="2"/>
    <n v="48.15"/>
    <x v="2"/>
    <x v="9"/>
    <d v="1899-12-30T01:50:00"/>
    <d v="1899-12-30T00:00:00"/>
    <x v="1"/>
    <s v="Plato_19, Plato_17, Plato_10, Plato_9"/>
    <x v="145"/>
    <n v="107"/>
    <n v="73"/>
    <n v="0.40555555555555556"/>
    <n v="228.15"/>
    <n v="0.67305555555555563"/>
  </r>
  <r>
    <n v="685"/>
    <x v="23"/>
    <s v="Cliente_485"/>
    <n v="5"/>
    <x v="536"/>
    <d v="1899-12-30T01:15:00"/>
    <d v="1899-12-30T01:15:00"/>
    <d v="2023-04-07T01:43:00"/>
    <x v="2"/>
    <x v="0"/>
    <x v="0"/>
    <n v="19.89"/>
    <x v="1"/>
    <x v="0"/>
    <d v="1899-12-30T00:17:00"/>
    <d v="1899-12-30T00:58:00"/>
    <x v="0"/>
    <s v="Plato_6"/>
    <x v="40"/>
    <n v="32"/>
    <n v="22"/>
    <n v="0.40740740740740738"/>
    <n v="73.89"/>
    <n v="0.77574074074074073"/>
  </r>
  <r>
    <n v="686"/>
    <x v="0"/>
    <s v="Cliente_832"/>
    <n v="6"/>
    <x v="544"/>
    <d v="1899-12-30T02:27:00"/>
    <d v="1899-12-30T02:27:00"/>
    <d v="2023-04-07T03:39:00"/>
    <x v="1"/>
    <x v="0"/>
    <x v="1"/>
    <n v="15.83"/>
    <x v="0"/>
    <x v="3"/>
    <d v="1899-12-30T00:58:00"/>
    <d v="1899-12-30T01:29:00"/>
    <x v="0"/>
    <s v="Plato_17, Plato_3"/>
    <x v="37"/>
    <n v="62"/>
    <n v="40"/>
    <n v="0.39215686274509803"/>
    <n v="117.83"/>
    <n v="0.5473529411764706"/>
  </r>
  <r>
    <n v="687"/>
    <x v="10"/>
    <s v="Cliente_778"/>
    <n v="6"/>
    <x v="545"/>
    <d v="1899-12-30T03:45:00"/>
    <d v="1899-12-30T03:45:00"/>
    <d v="2023-04-07T05:39:00"/>
    <x v="4"/>
    <x v="0"/>
    <x v="1"/>
    <n v="10.53"/>
    <x v="1"/>
    <x v="0"/>
    <d v="1899-12-30T00:29:00"/>
    <d v="1899-12-30T03:16:00"/>
    <x v="0"/>
    <s v="Plato_19"/>
    <x v="102"/>
    <n v="44"/>
    <n v="28"/>
    <n v="0.3888888888888889"/>
    <n v="82.53"/>
    <n v="0.53513888888888894"/>
  </r>
  <r>
    <n v="688"/>
    <x v="38"/>
    <s v="Cliente_725"/>
    <n v="1"/>
    <x v="546"/>
    <d v="1899-12-30T01:37:00"/>
    <d v="1899-12-30T01:52:00"/>
    <d v="2023-04-07T05:03:00"/>
    <x v="1"/>
    <x v="0"/>
    <x v="2"/>
    <n v="48.7"/>
    <x v="2"/>
    <x v="10"/>
    <d v="1899-12-30T00:14:00"/>
    <d v="1899-12-30T01:23:00"/>
    <x v="0"/>
    <s v="Plato_9"/>
    <x v="77"/>
    <n v="17"/>
    <n v="12"/>
    <n v="0.41379310344827586"/>
    <n v="77.7"/>
    <n v="2.0931034482758624"/>
  </r>
  <r>
    <n v="689"/>
    <x v="9"/>
    <s v="Cliente_114"/>
    <n v="1"/>
    <x v="547"/>
    <d v="1899-12-30T01:46:00"/>
    <d v="1899-12-30T02:01:00"/>
    <d v="2023-04-07T02:22:00"/>
    <x v="1"/>
    <x v="0"/>
    <x v="2"/>
    <n v="10.25"/>
    <x v="2"/>
    <x v="3"/>
    <d v="1899-12-30T00:29:00"/>
    <d v="1899-12-30T01:17:00"/>
    <x v="0"/>
    <s v="Plato_14, Plato_1, Plato_13"/>
    <x v="2"/>
    <n v="100"/>
    <n v="65"/>
    <n v="0.39393939393939392"/>
    <n v="175.25"/>
    <n v="0.45606060606060606"/>
  </r>
  <r>
    <n v="690"/>
    <x v="8"/>
    <s v="Cliente_95"/>
    <n v="4"/>
    <x v="548"/>
    <d v="1899-12-30T03:00:00"/>
    <d v="1899-12-30T03:00:00"/>
    <d v="2023-04-07T05:43:00"/>
    <x v="3"/>
    <x v="2"/>
    <x v="0"/>
    <n v="37.22"/>
    <x v="0"/>
    <x v="0"/>
    <d v="1899-12-30T02:23:00"/>
    <d v="1899-12-30T00:37:00"/>
    <x v="0"/>
    <s v="Plato_20, Plato_17, Plato_16, Plato_11"/>
    <x v="113"/>
    <n v="115"/>
    <n v="76"/>
    <n v="0.39790575916230364"/>
    <n v="228.22"/>
    <n v="0.59277486910994759"/>
  </r>
  <r>
    <n v="691"/>
    <x v="29"/>
    <s v="Cliente_103"/>
    <n v="4"/>
    <x v="519"/>
    <d v="1899-12-30T03:34:00"/>
    <d v="1899-12-30T03:49:00"/>
    <d v="2023-04-07T05:17:00"/>
    <x v="0"/>
    <x v="2"/>
    <x v="0"/>
    <n v="13.9"/>
    <x v="2"/>
    <x v="1"/>
    <d v="1899-12-30T00:34:00"/>
    <d v="1899-12-30T03:00:00"/>
    <x v="0"/>
    <s v="Plato_5"/>
    <x v="162"/>
    <n v="39"/>
    <n v="27"/>
    <n v="0.40909090909090912"/>
    <n v="79.900000000000006"/>
    <n v="0.61969696969696964"/>
  </r>
  <r>
    <n v="692"/>
    <x v="13"/>
    <s v="Cliente_30"/>
    <n v="2"/>
    <x v="549"/>
    <d v="1899-12-30T03:33:00"/>
    <d v="1899-12-30T03:33:00"/>
    <d v="2023-04-07T04:26:00"/>
    <x v="1"/>
    <x v="2"/>
    <x v="2"/>
    <n v="25.92"/>
    <x v="0"/>
    <x v="10"/>
    <d v="1899-12-30T01:40:00"/>
    <d v="1899-12-30T01:53:00"/>
    <x v="0"/>
    <s v="Plato_8, Plato_2, Plato_4, Plato_3"/>
    <x v="27"/>
    <n v="103"/>
    <n v="70"/>
    <n v="0.40462427745664742"/>
    <n v="198.92000000000002"/>
    <n v="0.55445086705202318"/>
  </r>
  <r>
    <n v="693"/>
    <x v="8"/>
    <s v="Cliente_330"/>
    <n v="4"/>
    <x v="550"/>
    <d v="1899-12-30T03:47:00"/>
    <d v="1899-12-30T03:47:00"/>
    <d v="2023-04-07T07:31:00"/>
    <x v="0"/>
    <x v="0"/>
    <x v="2"/>
    <n v="28.31"/>
    <x v="1"/>
    <x v="8"/>
    <d v="1899-12-30T00:44:00"/>
    <d v="1899-12-30T03:03:00"/>
    <x v="0"/>
    <s v="Plato_19, Plato_13"/>
    <x v="171"/>
    <n v="48"/>
    <n v="30"/>
    <n v="0.38461538461538464"/>
    <n v="106.31"/>
    <n v="0.74756410256410255"/>
  </r>
  <r>
    <n v="694"/>
    <x v="17"/>
    <s v="Cliente_88"/>
    <n v="4"/>
    <x v="551"/>
    <d v="1899-12-30T03:22:00"/>
    <d v="1899-12-30T03:22:00"/>
    <d v="2023-04-07T05:13:00"/>
    <x v="2"/>
    <x v="0"/>
    <x v="2"/>
    <n v="23.66"/>
    <x v="1"/>
    <x v="5"/>
    <d v="1899-12-30T02:08:00"/>
    <d v="1899-12-30T01:14:00"/>
    <x v="0"/>
    <s v="Plato_3, Plato_4, Plato_20, Plato_13"/>
    <x v="106"/>
    <n v="94"/>
    <n v="63"/>
    <n v="0.40127388535031849"/>
    <n v="180.66"/>
    <n v="0.5519745222929936"/>
  </r>
  <r>
    <n v="695"/>
    <x v="13"/>
    <s v="Cliente_211"/>
    <n v="1"/>
    <x v="552"/>
    <d v="1899-12-30T03:30:00"/>
    <d v="1899-12-30T03:45:00"/>
    <d v="2023-04-07T05:32:00"/>
    <x v="0"/>
    <x v="0"/>
    <x v="2"/>
    <n v="18.23"/>
    <x v="2"/>
    <x v="5"/>
    <d v="1899-12-30T00:37:00"/>
    <d v="1899-12-30T02:53:00"/>
    <x v="0"/>
    <s v="Plato_16, Plato_2"/>
    <x v="168"/>
    <n v="68"/>
    <n v="48"/>
    <n v="0.41379310344827586"/>
    <n v="134.22999999999999"/>
    <n v="0.57094827586206898"/>
  </r>
  <r>
    <n v="696"/>
    <x v="10"/>
    <s v="Cliente_282"/>
    <n v="6"/>
    <x v="553"/>
    <d v="1899-12-30T03:55:00"/>
    <d v="1899-12-30T04:10:00"/>
    <d v="2023-04-07T06:11:00"/>
    <x v="1"/>
    <x v="2"/>
    <x v="2"/>
    <n v="18.760000000000002"/>
    <x v="2"/>
    <x v="4"/>
    <d v="1899-12-30T00:23:00"/>
    <d v="1899-12-30T03:32:00"/>
    <x v="0"/>
    <s v="Plato_14"/>
    <x v="127"/>
    <n v="28"/>
    <n v="18"/>
    <n v="0.39130434782608697"/>
    <n v="64.760000000000005"/>
    <n v="0.79913043478260881"/>
  </r>
  <r>
    <n v="697"/>
    <x v="20"/>
    <s v="Cliente_90"/>
    <n v="1"/>
    <x v="554"/>
    <d v="1899-12-30T02:54:00"/>
    <d v="1899-12-30T02:54:00"/>
    <d v="2023-04-07T06:42:00"/>
    <x v="2"/>
    <x v="0"/>
    <x v="2"/>
    <n v="34.35"/>
    <x v="0"/>
    <x v="7"/>
    <d v="1899-12-30T01:47:00"/>
    <d v="1899-12-30T01:07:00"/>
    <x v="0"/>
    <s v="Plato_14, Plato_11, Plato_2, Plato_6"/>
    <x v="239"/>
    <n v="120"/>
    <n v="79"/>
    <n v="0.39698492462311558"/>
    <n v="233.35"/>
    <n v="0.56959798994974875"/>
  </r>
  <r>
    <n v="698"/>
    <x v="27"/>
    <s v="Cliente_115"/>
    <n v="4"/>
    <x v="555"/>
    <d v="1899-12-30T03:55:00"/>
    <d v="1899-12-30T03:55:00"/>
    <d v="2023-04-07T06:25:00"/>
    <x v="1"/>
    <x v="2"/>
    <x v="2"/>
    <n v="39.89"/>
    <x v="1"/>
    <x v="6"/>
    <d v="1899-12-30T01:41:00"/>
    <d v="1899-12-30T02:14:00"/>
    <x v="0"/>
    <s v="Plato_6, Plato_10, Plato_14, Plato_13"/>
    <x v="115"/>
    <n v="112"/>
    <n v="73"/>
    <n v="0.39459459459459462"/>
    <n v="224.89"/>
    <n v="0.61021621621621625"/>
  </r>
  <r>
    <n v="699"/>
    <x v="32"/>
    <s v="Cliente_143"/>
    <n v="6"/>
    <x v="525"/>
    <d v="1899-12-30T01:21:00"/>
    <d v="1899-12-30T01:21:00"/>
    <d v="2023-04-07T02:56:00"/>
    <x v="2"/>
    <x v="0"/>
    <x v="2"/>
    <n v="38.44"/>
    <x v="0"/>
    <x v="0"/>
    <d v="1899-12-30T00:11:00"/>
    <d v="1899-12-30T01:10:00"/>
    <x v="0"/>
    <s v="Plato_9"/>
    <x v="1"/>
    <n v="34"/>
    <n v="24"/>
    <n v="0.41379310344827586"/>
    <n v="96.44"/>
    <n v="1.076551724137931"/>
  </r>
  <r>
    <n v="700"/>
    <x v="4"/>
    <s v="Cliente_496"/>
    <n v="2"/>
    <x v="556"/>
    <d v="1899-12-30T02:27:00"/>
    <d v="1899-12-30T02:27:00"/>
    <d v="2023-04-07T02:50:00"/>
    <x v="2"/>
    <x v="0"/>
    <x v="2"/>
    <n v="21.66"/>
    <x v="0"/>
    <x v="10"/>
    <d v="1899-12-30T01:26:00"/>
    <d v="1899-12-30T01:01:00"/>
    <x v="0"/>
    <s v="Plato_18, Plato_10, Plato_6"/>
    <x v="60"/>
    <n v="137"/>
    <n v="97"/>
    <n v="0.41452991452991456"/>
    <n v="255.66"/>
    <n v="0.50709401709401702"/>
  </r>
  <r>
    <n v="701"/>
    <x v="27"/>
    <s v="Cliente_58"/>
    <n v="5"/>
    <x v="557"/>
    <d v="1899-12-30T02:25:00"/>
    <d v="1899-12-30T02:25:00"/>
    <d v="2023-04-07T05:45:00"/>
    <x v="4"/>
    <x v="0"/>
    <x v="2"/>
    <n v="39.83"/>
    <x v="1"/>
    <x v="6"/>
    <d v="1899-12-30T01:37:00"/>
    <d v="1899-12-30T00:48:00"/>
    <x v="0"/>
    <s v="Plato_11, Plato_4"/>
    <x v="37"/>
    <n v="60"/>
    <n v="42"/>
    <n v="0.41176470588235292"/>
    <n v="141.82999999999998"/>
    <n v="0.80225490196078431"/>
  </r>
  <r>
    <n v="702"/>
    <x v="22"/>
    <s v="Cliente_468"/>
    <n v="2"/>
    <x v="555"/>
    <d v="1899-12-30T02:45:00"/>
    <d v="1899-12-30T02:45:00"/>
    <d v="2023-04-07T05:15:00"/>
    <x v="0"/>
    <x v="2"/>
    <x v="2"/>
    <n v="47.07"/>
    <x v="1"/>
    <x v="2"/>
    <d v="1899-12-30T02:35:00"/>
    <d v="1899-12-30T00:10:00"/>
    <x v="0"/>
    <s v="Plato_4, Plato_13, Plato_6, Plato_16"/>
    <x v="146"/>
    <n v="113"/>
    <n v="82"/>
    <n v="0.42051282051282052"/>
    <n v="242.07"/>
    <n v="0.66189743589743588"/>
  </r>
  <r>
    <n v="703"/>
    <x v="36"/>
    <s v="Cliente_714"/>
    <n v="5"/>
    <x v="558"/>
    <d v="1899-12-30T02:02:00"/>
    <d v="1899-12-30T02:17:00"/>
    <d v="2023-04-07T02:19:00"/>
    <x v="1"/>
    <x v="0"/>
    <x v="2"/>
    <n v="22.24"/>
    <x v="2"/>
    <x v="5"/>
    <d v="1899-12-30T00:29:00"/>
    <d v="1899-12-30T01:33:00"/>
    <x v="0"/>
    <s v="Plato_13"/>
    <x v="111"/>
    <n v="39"/>
    <n v="24"/>
    <n v="0.38095238095238093"/>
    <n v="85.24"/>
    <n v="0.73396825396825394"/>
  </r>
  <r>
    <n v="704"/>
    <x v="35"/>
    <s v="Cliente_950"/>
    <n v="6"/>
    <x v="559"/>
    <d v="1899-12-30T02:49:00"/>
    <d v="1899-12-30T02:49:00"/>
    <d v="2023-04-07T04:29:00"/>
    <x v="2"/>
    <x v="2"/>
    <x v="2"/>
    <n v="33.29"/>
    <x v="0"/>
    <x v="6"/>
    <d v="1899-12-30T00:38:00"/>
    <d v="1899-12-30T02:11:00"/>
    <x v="0"/>
    <s v="Plato_4"/>
    <x v="159"/>
    <n v="10"/>
    <n v="8"/>
    <n v="0.44444444444444442"/>
    <n v="51.29"/>
    <n v="2.2938888888888886"/>
  </r>
  <r>
    <n v="705"/>
    <x v="15"/>
    <s v="Cliente_372"/>
    <n v="3"/>
    <x v="560"/>
    <d v="1899-12-30T01:05:00"/>
    <d v="1899-12-30T01:05:00"/>
    <d v="2023-04-07T02:53:00"/>
    <x v="2"/>
    <x v="0"/>
    <x v="2"/>
    <n v="43.07"/>
    <x v="1"/>
    <x v="5"/>
    <d v="1899-12-30T00:33:00"/>
    <d v="1899-12-30T00:32:00"/>
    <x v="0"/>
    <s v="Plato_3, Plato_10"/>
    <x v="28"/>
    <n v="66"/>
    <n v="46"/>
    <n v="0.4107142857142857"/>
    <n v="155.07"/>
    <n v="0.79526785714285708"/>
  </r>
  <r>
    <n v="706"/>
    <x v="12"/>
    <s v="Cliente_663"/>
    <n v="6"/>
    <x v="561"/>
    <d v="1899-12-30T03:40:00"/>
    <d v="1899-12-30T03:55:00"/>
    <d v="2023-04-07T04:54:00"/>
    <x v="1"/>
    <x v="0"/>
    <x v="2"/>
    <n v="44.45"/>
    <x v="2"/>
    <x v="10"/>
    <d v="1899-12-30T00:33:00"/>
    <d v="1899-12-30T03:07:00"/>
    <x v="0"/>
    <s v="Plato_4"/>
    <x v="40"/>
    <n v="30"/>
    <n v="24"/>
    <n v="0.44444444444444442"/>
    <n v="98.45"/>
    <n v="1.2675925925925926"/>
  </r>
  <r>
    <n v="707"/>
    <x v="8"/>
    <s v="Cliente_801"/>
    <n v="1"/>
    <x v="562"/>
    <d v="1899-12-30T02:18:00"/>
    <d v="1899-12-30T02:18:00"/>
    <d v="2023-04-07T05:23:00"/>
    <x v="2"/>
    <x v="1"/>
    <x v="2"/>
    <n v="40.39"/>
    <x v="0"/>
    <x v="7"/>
    <d v="1899-12-30T02:17:00"/>
    <d v="1899-12-30T00:01:00"/>
    <x v="0"/>
    <s v="Plato_15, Plato_13, Plato_2, Plato_19"/>
    <x v="115"/>
    <n v="112"/>
    <n v="73"/>
    <n v="0.39459459459459462"/>
    <n v="225.39"/>
    <n v="0.61291891891891892"/>
  </r>
  <r>
    <n v="708"/>
    <x v="23"/>
    <s v="Cliente_804"/>
    <n v="2"/>
    <x v="517"/>
    <d v="1899-12-30T03:48:00"/>
    <d v="1899-12-30T04:03:00"/>
    <d v="2023-04-07T07:24:00"/>
    <x v="0"/>
    <x v="2"/>
    <x v="2"/>
    <n v="41.8"/>
    <x v="2"/>
    <x v="0"/>
    <d v="1899-12-30T00:24:00"/>
    <d v="1899-12-30T03:24:00"/>
    <x v="0"/>
    <s v="Plato_6"/>
    <x v="40"/>
    <n v="32"/>
    <n v="22"/>
    <n v="0.40740740740740738"/>
    <n v="95.8"/>
    <n v="1.1814814814814814"/>
  </r>
  <r>
    <n v="709"/>
    <x v="4"/>
    <s v="Cliente_208"/>
    <n v="4"/>
    <x v="563"/>
    <d v="1899-12-30T01:45:00"/>
    <d v="1899-12-30T02:00:00"/>
    <d v="2023-04-07T03:40:00"/>
    <x v="2"/>
    <x v="0"/>
    <x v="1"/>
    <n v="26.15"/>
    <x v="2"/>
    <x v="8"/>
    <d v="1899-12-30T01:38:00"/>
    <d v="1899-12-30T00:07:00"/>
    <x v="0"/>
    <s v="Plato_13, Plato_8, Plato_11, Plato_1"/>
    <x v="150"/>
    <n v="117"/>
    <n v="76"/>
    <n v="0.39378238341968913"/>
    <n v="219.15"/>
    <n v="0.52927461139896381"/>
  </r>
  <r>
    <n v="710"/>
    <x v="19"/>
    <s v="Cliente_716"/>
    <n v="1"/>
    <x v="564"/>
    <d v="1899-12-30T01:10:00"/>
    <d v="1899-12-30T01:25:00"/>
    <d v="2023-04-07T03:38:00"/>
    <x v="3"/>
    <x v="0"/>
    <x v="2"/>
    <n v="28.43"/>
    <x v="2"/>
    <x v="0"/>
    <d v="1899-12-30T02:20:00"/>
    <d v="1899-12-30T00:00:00"/>
    <x v="1"/>
    <s v="Plato_3, Plato_12, Plato_4, Plato_14"/>
    <x v="0"/>
    <n v="81"/>
    <n v="57"/>
    <n v="0.41304347826086957"/>
    <n v="166.43"/>
    <n v="0.61905797101449278"/>
  </r>
  <r>
    <n v="711"/>
    <x v="2"/>
    <s v="Cliente_27"/>
    <n v="6"/>
    <x v="551"/>
    <d v="1899-12-30T03:27:00"/>
    <d v="1899-12-30T03:42:00"/>
    <d v="2023-04-07T05:18:00"/>
    <x v="1"/>
    <x v="0"/>
    <x v="0"/>
    <n v="49.74"/>
    <x v="2"/>
    <x v="7"/>
    <d v="1899-12-30T00:59:00"/>
    <d v="1899-12-30T02:28:00"/>
    <x v="0"/>
    <s v="Plato_18, Plato_15"/>
    <x v="82"/>
    <n v="98"/>
    <n v="68"/>
    <n v="0.40963855421686746"/>
    <n v="215.74"/>
    <n v="0.70927710843373504"/>
  </r>
  <r>
    <n v="712"/>
    <x v="34"/>
    <s v="Cliente_786"/>
    <n v="5"/>
    <x v="513"/>
    <d v="1899-12-30T02:21:00"/>
    <d v="1899-12-30T02:21:00"/>
    <d v="2023-04-07T02:27:00"/>
    <x v="2"/>
    <x v="1"/>
    <x v="1"/>
    <n v="42.21"/>
    <x v="0"/>
    <x v="4"/>
    <d v="1899-12-30T00:49:00"/>
    <d v="1899-12-30T01:32:00"/>
    <x v="0"/>
    <s v="Plato_7"/>
    <x v="51"/>
    <n v="28"/>
    <n v="20"/>
    <n v="0.41666666666666669"/>
    <n v="90.210000000000008"/>
    <n v="1.2960416666666668"/>
  </r>
  <r>
    <n v="713"/>
    <x v="1"/>
    <s v="Cliente_594"/>
    <n v="4"/>
    <x v="565"/>
    <d v="1899-12-30T02:37:00"/>
    <d v="1899-12-30T02:37:00"/>
    <d v="2023-04-07T02:52:00"/>
    <x v="1"/>
    <x v="2"/>
    <x v="2"/>
    <n v="35.11"/>
    <x v="1"/>
    <x v="7"/>
    <d v="1899-12-30T02:05:00"/>
    <d v="1899-12-30T00:32:00"/>
    <x v="0"/>
    <s v="Plato_11, Plato_9, Plato_15, Plato_10"/>
    <x v="241"/>
    <n v="213"/>
    <n v="147"/>
    <n v="0.40833333333333333"/>
    <n v="395.11"/>
    <n v="0.50586111111111109"/>
  </r>
  <r>
    <n v="714"/>
    <x v="27"/>
    <s v="Cliente_281"/>
    <n v="2"/>
    <x v="566"/>
    <d v="1899-12-30T01:44:00"/>
    <d v="1899-12-30T01:44:00"/>
    <d v="2023-04-07T04:05:00"/>
    <x v="3"/>
    <x v="0"/>
    <x v="2"/>
    <n v="10.69"/>
    <x v="1"/>
    <x v="1"/>
    <d v="1899-12-30T01:03:00"/>
    <d v="1899-12-30T00:41:00"/>
    <x v="0"/>
    <s v="Plato_18, Plato_2, Plato_11"/>
    <x v="46"/>
    <n v="134"/>
    <n v="91"/>
    <n v="0.40444444444444444"/>
    <n v="235.69"/>
    <n v="0.45195555555555555"/>
  </r>
  <r>
    <n v="715"/>
    <x v="15"/>
    <s v="Cliente_396"/>
    <n v="6"/>
    <x v="567"/>
    <d v="1899-12-30T02:30:00"/>
    <d v="1899-12-30T02:45:00"/>
    <d v="2023-04-07T04:15:00"/>
    <x v="0"/>
    <x v="0"/>
    <x v="0"/>
    <n v="39.909999999999997"/>
    <x v="2"/>
    <x v="4"/>
    <d v="1899-12-30T02:16:00"/>
    <d v="1899-12-30T00:14:00"/>
    <x v="0"/>
    <s v="Plato_2, Plato_6, Plato_1, Plato_4"/>
    <x v="242"/>
    <n v="145"/>
    <n v="101"/>
    <n v="0.41056910569105692"/>
    <n v="285.90999999999997"/>
    <n v="0.57280487804878044"/>
  </r>
  <r>
    <n v="716"/>
    <x v="15"/>
    <s v="Cliente_707"/>
    <n v="4"/>
    <x v="568"/>
    <d v="1899-12-30T02:57:00"/>
    <d v="1899-12-30T03:12:00"/>
    <d v="2023-04-07T04:44:00"/>
    <x v="2"/>
    <x v="2"/>
    <x v="2"/>
    <n v="44.73"/>
    <x v="2"/>
    <x v="2"/>
    <d v="1899-12-30T01:30:00"/>
    <d v="1899-12-30T01:27:00"/>
    <x v="0"/>
    <s v="Plato_13, Plato_1, Plato_17"/>
    <x v="231"/>
    <n v="141"/>
    <n v="90"/>
    <n v="0.38961038961038963"/>
    <n v="275.73"/>
    <n v="0.58324675324675324"/>
  </r>
  <r>
    <n v="717"/>
    <x v="4"/>
    <s v="Cliente_392"/>
    <n v="5"/>
    <x v="542"/>
    <d v="1899-12-30T02:07:00"/>
    <d v="1899-12-30T02:07:00"/>
    <d v="2023-04-07T06:03:00"/>
    <x v="1"/>
    <x v="0"/>
    <x v="2"/>
    <n v="23.67"/>
    <x v="1"/>
    <x v="6"/>
    <d v="1899-12-30T01:12:00"/>
    <d v="1899-12-30T00:55:00"/>
    <x v="0"/>
    <s v="Plato_5, Plato_2, Plato_6"/>
    <x v="207"/>
    <n v="92"/>
    <n v="63"/>
    <n v="0.40645161290322579"/>
    <n v="178.67000000000002"/>
    <n v="0.55916129032258066"/>
  </r>
  <r>
    <n v="718"/>
    <x v="5"/>
    <s v="Cliente_489"/>
    <n v="6"/>
    <x v="569"/>
    <d v="1899-12-30T03:48:00"/>
    <d v="1899-12-30T03:48:00"/>
    <d v="2023-04-07T07:06:00"/>
    <x v="2"/>
    <x v="1"/>
    <x v="2"/>
    <n v="37.21"/>
    <x v="1"/>
    <x v="5"/>
    <d v="1899-12-30T00:58:00"/>
    <d v="1899-12-30T02:50:00"/>
    <x v="0"/>
    <s v="Plato_3"/>
    <x v="91"/>
    <n v="12"/>
    <n v="8"/>
    <n v="0.4"/>
    <n v="57.21"/>
    <n v="2.2605"/>
  </r>
  <r>
    <n v="719"/>
    <x v="11"/>
    <s v="Cliente_954"/>
    <n v="3"/>
    <x v="570"/>
    <d v="1899-12-30T01:31:00"/>
    <d v="1899-12-30T01:31:00"/>
    <d v="2023-04-07T02:49:00"/>
    <x v="1"/>
    <x v="0"/>
    <x v="0"/>
    <n v="17.23"/>
    <x v="1"/>
    <x v="1"/>
    <d v="1899-12-30T01:10:00"/>
    <d v="1899-12-30T00:21:00"/>
    <x v="0"/>
    <s v="Plato_20, Plato_12, Plato_9"/>
    <x v="243"/>
    <n v="64"/>
    <n v="43"/>
    <n v="0.40186915887850466"/>
    <n v="124.23"/>
    <n v="0.56289719626168233"/>
  </r>
  <r>
    <n v="720"/>
    <x v="20"/>
    <s v="Cliente_263"/>
    <n v="5"/>
    <x v="571"/>
    <d v="1899-12-30T03:33:00"/>
    <d v="1899-12-30T03:33:00"/>
    <d v="2023-04-07T05:46:00"/>
    <x v="0"/>
    <x v="0"/>
    <x v="2"/>
    <n v="40.28"/>
    <x v="0"/>
    <x v="3"/>
    <d v="1899-12-30T02:13:00"/>
    <d v="1899-12-30T01:20:00"/>
    <x v="0"/>
    <s v="Plato_11, Plato_9, Plato_7"/>
    <x v="153"/>
    <n v="99"/>
    <n v="69"/>
    <n v="0.4107142857142857"/>
    <n v="208.28"/>
    <n v="0.65047619047619043"/>
  </r>
  <r>
    <n v="721"/>
    <x v="1"/>
    <s v="Cliente_733"/>
    <n v="2"/>
    <x v="572"/>
    <d v="1899-12-30T03:08:00"/>
    <d v="1899-12-30T03:08:00"/>
    <d v="2023-04-07T07:01:00"/>
    <x v="2"/>
    <x v="1"/>
    <x v="2"/>
    <n v="47.13"/>
    <x v="1"/>
    <x v="3"/>
    <d v="1899-12-30T02:13:00"/>
    <d v="1899-12-30T00:55:00"/>
    <x v="0"/>
    <s v="Plato_9, Plato_19, Plato_7, Plato_6"/>
    <x v="59"/>
    <n v="129"/>
    <n v="89"/>
    <n v="0.40825688073394495"/>
    <n v="265.13"/>
    <n v="0.62444954128440366"/>
  </r>
  <r>
    <n v="722"/>
    <x v="22"/>
    <s v="Cliente_438"/>
    <n v="5"/>
    <x v="573"/>
    <d v="1899-12-30T01:17:00"/>
    <d v="1899-12-30T01:17:00"/>
    <d v="2023-04-07T04:08:00"/>
    <x v="2"/>
    <x v="0"/>
    <x v="2"/>
    <n v="20.62"/>
    <x v="1"/>
    <x v="8"/>
    <d v="1899-12-30T00:59:00"/>
    <d v="1899-12-30T00:18:00"/>
    <x v="0"/>
    <s v="Plato_13, Plato_5"/>
    <x v="188"/>
    <n v="52"/>
    <n v="33"/>
    <n v="0.38823529411764707"/>
    <n v="105.62"/>
    <n v="0.63082352941176478"/>
  </r>
  <r>
    <n v="723"/>
    <x v="15"/>
    <s v="Cliente_116"/>
    <n v="2"/>
    <x v="525"/>
    <d v="1899-12-30T03:14:00"/>
    <d v="1899-12-30T03:14:00"/>
    <d v="2023-04-07T04:49:00"/>
    <x v="4"/>
    <x v="1"/>
    <x v="1"/>
    <n v="27.79"/>
    <x v="1"/>
    <x v="9"/>
    <d v="1899-12-30T00:31:00"/>
    <d v="1899-12-30T02:43:00"/>
    <x v="0"/>
    <s v="Plato_16, Plato_8"/>
    <x v="24"/>
    <n v="74"/>
    <n v="52"/>
    <n v="0.41269841269841268"/>
    <n v="153.79"/>
    <n v="0.63325396825396818"/>
  </r>
  <r>
    <n v="724"/>
    <x v="32"/>
    <s v="Cliente_929"/>
    <n v="6"/>
    <x v="540"/>
    <d v="1899-12-30T01:19:00"/>
    <d v="1899-12-30T01:19:00"/>
    <d v="2023-04-07T04:15:00"/>
    <x v="3"/>
    <x v="2"/>
    <x v="1"/>
    <n v="14.12"/>
    <x v="1"/>
    <x v="5"/>
    <d v="1899-12-30T00:56:00"/>
    <d v="1899-12-30T00:23:00"/>
    <x v="0"/>
    <s v="Plato_5"/>
    <x v="162"/>
    <n v="39"/>
    <n v="27"/>
    <n v="0.40909090909090912"/>
    <n v="80.12"/>
    <n v="0.62303030303030305"/>
  </r>
  <r>
    <n v="725"/>
    <x v="0"/>
    <s v="Cliente_353"/>
    <n v="4"/>
    <x v="560"/>
    <d v="1899-12-30T01:32:00"/>
    <d v="1899-12-30T01:47:00"/>
    <d v="2023-04-07T03:20:00"/>
    <x v="4"/>
    <x v="0"/>
    <x v="1"/>
    <n v="18.66"/>
    <x v="2"/>
    <x v="9"/>
    <d v="1899-12-30T01:25:00"/>
    <d v="1899-12-30T00:07:00"/>
    <x v="0"/>
    <s v="Plato_18, Plato_5"/>
    <x v="153"/>
    <n v="99"/>
    <n v="69"/>
    <n v="0.4107142857142857"/>
    <n v="186.66"/>
    <n v="0.5217857142857143"/>
  </r>
  <r>
    <n v="726"/>
    <x v="7"/>
    <s v="Cliente_715"/>
    <n v="2"/>
    <x v="564"/>
    <d v="1899-12-30T03:15:00"/>
    <d v="1899-12-30T03:15:00"/>
    <d v="2023-04-07T05:43:00"/>
    <x v="3"/>
    <x v="1"/>
    <x v="2"/>
    <n v="41.38"/>
    <x v="0"/>
    <x v="0"/>
    <d v="1899-12-30T01:14:00"/>
    <d v="1899-12-30T02:01:00"/>
    <x v="0"/>
    <s v="Plato_5, Plato_19, Plato_14"/>
    <x v="24"/>
    <n v="76"/>
    <n v="50"/>
    <n v="0.3968253968253968"/>
    <n v="167.38"/>
    <n v="0.72523809523809524"/>
  </r>
  <r>
    <n v="727"/>
    <x v="26"/>
    <s v="Cliente_117"/>
    <n v="6"/>
    <x v="574"/>
    <d v="1899-12-30T02:31:00"/>
    <d v="1899-12-30T02:31:00"/>
    <d v="2023-04-07T03:02:00"/>
    <x v="2"/>
    <x v="2"/>
    <x v="0"/>
    <n v="13.24"/>
    <x v="0"/>
    <x v="1"/>
    <d v="1899-12-30T00:21:00"/>
    <d v="1899-12-30T02:10:00"/>
    <x v="0"/>
    <s v="Plato_3"/>
    <x v="174"/>
    <n v="24"/>
    <n v="16"/>
    <n v="0.4"/>
    <n v="53.24"/>
    <n v="0.73100000000000009"/>
  </r>
  <r>
    <n v="728"/>
    <x v="13"/>
    <s v="Cliente_654"/>
    <n v="6"/>
    <x v="575"/>
    <d v="1899-12-30T02:23:00"/>
    <d v="1899-12-30T02:38:00"/>
    <d v="2023-04-07T04:29:00"/>
    <x v="1"/>
    <x v="1"/>
    <x v="0"/>
    <n v="34.28"/>
    <x v="2"/>
    <x v="10"/>
    <d v="1899-12-30T01:12:00"/>
    <d v="1899-12-30T01:11:00"/>
    <x v="0"/>
    <s v="Plato_4, Plato_6, Plato_15"/>
    <x v="146"/>
    <n v="115"/>
    <n v="80"/>
    <n v="0.41025641025641024"/>
    <n v="229.28"/>
    <n v="0.5860512820512821"/>
  </r>
  <r>
    <n v="729"/>
    <x v="2"/>
    <s v="Cliente_264"/>
    <n v="2"/>
    <x v="576"/>
    <d v="1899-12-30T03:16:00"/>
    <d v="1899-12-30T03:31:00"/>
    <d v="2023-04-07T06:05:00"/>
    <x v="3"/>
    <x v="1"/>
    <x v="2"/>
    <n v="18.97"/>
    <x v="2"/>
    <x v="7"/>
    <d v="1899-12-30T01:05:00"/>
    <d v="1899-12-30T02:11:00"/>
    <x v="0"/>
    <s v="Plato_18, Plato_3"/>
    <x v="182"/>
    <n v="76"/>
    <n v="52"/>
    <n v="0.40625"/>
    <n v="146.97"/>
    <n v="0.55445312499999999"/>
  </r>
  <r>
    <n v="730"/>
    <x v="4"/>
    <s v="Cliente_443"/>
    <n v="3"/>
    <x v="577"/>
    <d v="1899-12-30T02:04:00"/>
    <d v="1899-12-30T02:19:00"/>
    <d v="2023-04-07T02:33:00"/>
    <x v="0"/>
    <x v="0"/>
    <x v="2"/>
    <n v="15.02"/>
    <x v="2"/>
    <x v="0"/>
    <d v="1899-12-30T01:19:00"/>
    <d v="1899-12-30T00:45:00"/>
    <x v="0"/>
    <s v="Plato_2, Plato_7"/>
    <x v="192"/>
    <n v="68"/>
    <n v="46"/>
    <n v="0.40350877192982454"/>
    <n v="129.02000000000001"/>
    <n v="0.53526315789473677"/>
  </r>
  <r>
    <n v="731"/>
    <x v="26"/>
    <s v="Cliente_239"/>
    <n v="3"/>
    <x v="578"/>
    <d v="1899-12-30T03:09:00"/>
    <d v="1899-12-30T03:09:00"/>
    <d v="2023-04-07T06:25:00"/>
    <x v="2"/>
    <x v="0"/>
    <x v="2"/>
    <n v="14.35"/>
    <x v="0"/>
    <x v="9"/>
    <d v="1899-12-30T00:47:00"/>
    <d v="1899-12-30T02:22:00"/>
    <x v="0"/>
    <s v="Plato_15"/>
    <x v="212"/>
    <n v="38"/>
    <n v="26"/>
    <n v="0.40625"/>
    <n v="78.349999999999994"/>
    <n v="0.63046875000000002"/>
  </r>
  <r>
    <n v="732"/>
    <x v="15"/>
    <s v="Cliente_770"/>
    <n v="3"/>
    <x v="579"/>
    <d v="1899-12-30T03:56:00"/>
    <d v="1899-12-30T03:56:00"/>
    <d v="2023-04-07T07:13:00"/>
    <x v="4"/>
    <x v="0"/>
    <x v="2"/>
    <n v="43.35"/>
    <x v="0"/>
    <x v="2"/>
    <d v="1899-12-30T02:01:00"/>
    <d v="1899-12-30T01:55:00"/>
    <x v="0"/>
    <s v="Plato_20, Plato_10, Plato_19"/>
    <x v="30"/>
    <n v="186"/>
    <n v="120"/>
    <n v="0.39215686274509803"/>
    <n v="349.35"/>
    <n v="0.5338235294117647"/>
  </r>
  <r>
    <n v="733"/>
    <x v="9"/>
    <s v="Cliente_359"/>
    <n v="6"/>
    <x v="580"/>
    <d v="1899-12-30T01:48:00"/>
    <d v="1899-12-30T01:48:00"/>
    <d v="2023-04-07T05:28:00"/>
    <x v="4"/>
    <x v="2"/>
    <x v="2"/>
    <n v="35.090000000000003"/>
    <x v="1"/>
    <x v="10"/>
    <d v="1899-12-30T01:14:00"/>
    <d v="1899-12-30T00:34:00"/>
    <x v="0"/>
    <s v="Plato_19, Plato_7, Plato_6"/>
    <x v="44"/>
    <n v="112"/>
    <n v="74"/>
    <n v="0.39784946236559138"/>
    <n v="221.09"/>
    <n v="0.58650537634408606"/>
  </r>
  <r>
    <n v="734"/>
    <x v="9"/>
    <s v="Cliente_888"/>
    <n v="2"/>
    <x v="581"/>
    <d v="1899-12-30T02:30:00"/>
    <d v="1899-12-30T02:30:00"/>
    <d v="2023-04-07T04:57:00"/>
    <x v="2"/>
    <x v="0"/>
    <x v="1"/>
    <n v="46.82"/>
    <x v="1"/>
    <x v="5"/>
    <d v="1899-12-30T00:52:00"/>
    <d v="1899-12-30T01:38:00"/>
    <x v="0"/>
    <s v="Plato_15, Plato_7, Plato_12"/>
    <x v="83"/>
    <n v="82"/>
    <n v="57"/>
    <n v="0.41007194244604317"/>
    <n v="185.82"/>
    <n v="0.74690647482014383"/>
  </r>
  <r>
    <n v="735"/>
    <x v="2"/>
    <s v="Cliente_154"/>
    <n v="4"/>
    <x v="530"/>
    <d v="1899-12-30T01:55:00"/>
    <d v="1899-12-30T01:55:00"/>
    <d v="2023-04-07T03:47:00"/>
    <x v="0"/>
    <x v="1"/>
    <x v="2"/>
    <n v="38.43"/>
    <x v="1"/>
    <x v="0"/>
    <d v="1899-12-30T01:27:00"/>
    <d v="1899-12-30T00:28:00"/>
    <x v="0"/>
    <s v="Plato_14, Plato_15"/>
    <x v="149"/>
    <n v="85"/>
    <n v="57"/>
    <n v="0.40140845070422537"/>
    <n v="180.43"/>
    <n v="0.67204225352112679"/>
  </r>
  <r>
    <n v="736"/>
    <x v="6"/>
    <s v="Cliente_301"/>
    <n v="2"/>
    <x v="582"/>
    <d v="1899-12-30T02:16:00"/>
    <d v="1899-12-30T02:31:00"/>
    <d v="2023-04-07T03:24:00"/>
    <x v="4"/>
    <x v="1"/>
    <x v="2"/>
    <n v="25.91"/>
    <x v="2"/>
    <x v="0"/>
    <d v="1899-12-30T01:32:00"/>
    <d v="1899-12-30T00:44:00"/>
    <x v="0"/>
    <s v="Plato_5, Plato_16, Plato_17"/>
    <x v="244"/>
    <n v="128"/>
    <n v="87"/>
    <n v="0.40465116279069768"/>
    <n v="240.91"/>
    <n v="0.52516279069767435"/>
  </r>
  <r>
    <n v="737"/>
    <x v="1"/>
    <s v="Cliente_635"/>
    <n v="1"/>
    <x v="583"/>
    <d v="1899-12-30T02:27:00"/>
    <d v="1899-12-30T02:27:00"/>
    <d v="2023-04-07T03:06:00"/>
    <x v="2"/>
    <x v="1"/>
    <x v="0"/>
    <n v="24.09"/>
    <x v="0"/>
    <x v="3"/>
    <d v="1899-12-30T00:22:00"/>
    <d v="1899-12-30T02:05:00"/>
    <x v="0"/>
    <s v="Plato_9, Plato_2"/>
    <x v="61"/>
    <n v="70"/>
    <n v="48"/>
    <n v="0.40677966101694918"/>
    <n v="142.09"/>
    <n v="0.61093220338983056"/>
  </r>
  <r>
    <n v="738"/>
    <x v="8"/>
    <s v="Cliente_70"/>
    <n v="1"/>
    <x v="518"/>
    <d v="1899-12-30T01:13:00"/>
    <d v="1899-12-30T01:28:00"/>
    <d v="2023-04-07T02:04:00"/>
    <x v="0"/>
    <x v="0"/>
    <x v="2"/>
    <n v="17.37"/>
    <x v="2"/>
    <x v="0"/>
    <d v="1899-12-30T01:34:00"/>
    <d v="1899-12-30T00:00:00"/>
    <x v="1"/>
    <s v="Plato_10, Plato_16, Plato_4"/>
    <x v="95"/>
    <n v="76"/>
    <n v="58"/>
    <n v="0.43283582089552236"/>
    <n v="151.37"/>
    <n v="0.56246268656716425"/>
  </r>
  <r>
    <n v="739"/>
    <x v="34"/>
    <s v="Cliente_484"/>
    <n v="5"/>
    <x v="572"/>
    <d v="1899-12-30T02:17:00"/>
    <d v="1899-12-30T02:17:00"/>
    <d v="2023-04-07T06:10:00"/>
    <x v="2"/>
    <x v="0"/>
    <x v="0"/>
    <n v="33.69"/>
    <x v="0"/>
    <x v="1"/>
    <d v="1899-12-30T00:54:00"/>
    <d v="1899-12-30T01:23:00"/>
    <x v="0"/>
    <s v="Plato_14"/>
    <x v="127"/>
    <n v="28"/>
    <n v="18"/>
    <n v="0.39130434782608697"/>
    <n v="79.69"/>
    <n v="1.123695652173913"/>
  </r>
  <r>
    <n v="740"/>
    <x v="11"/>
    <s v="Cliente_297"/>
    <n v="6"/>
    <x v="584"/>
    <d v="1899-12-30T02:35:00"/>
    <d v="1899-12-30T02:35:00"/>
    <d v="2023-04-07T06:24:00"/>
    <x v="1"/>
    <x v="0"/>
    <x v="0"/>
    <n v="16.05"/>
    <x v="0"/>
    <x v="8"/>
    <d v="1899-12-30T01:53:00"/>
    <d v="1899-12-30T00:42:00"/>
    <x v="0"/>
    <s v="Plato_16, Plato_15, Plato_19, Plato_14"/>
    <x v="76"/>
    <n v="175"/>
    <n v="118"/>
    <n v="0.40273037542662116"/>
    <n v="309.05"/>
    <n v="0.45750853242320821"/>
  </r>
  <r>
    <n v="741"/>
    <x v="9"/>
    <s v="Cliente_196"/>
    <n v="4"/>
    <x v="577"/>
    <d v="1899-12-30T03:54:00"/>
    <d v="1899-12-30T04:09:00"/>
    <d v="2023-04-07T04:23:00"/>
    <x v="2"/>
    <x v="0"/>
    <x v="0"/>
    <n v="40.31"/>
    <x v="2"/>
    <x v="7"/>
    <d v="1899-12-30T02:45:00"/>
    <d v="1899-12-30T01:09:00"/>
    <x v="0"/>
    <s v="Plato_7, Plato_9, Plato_11, Plato_16"/>
    <x v="232"/>
    <n v="168"/>
    <n v="117"/>
    <n v="0.41052631578947368"/>
    <n v="325.31"/>
    <n v="0.55196491228070177"/>
  </r>
  <r>
    <n v="742"/>
    <x v="2"/>
    <s v="Cliente_320"/>
    <n v="4"/>
    <x v="547"/>
    <d v="1899-12-30T01:46:00"/>
    <d v="1899-12-30T01:46:00"/>
    <d v="2023-04-07T02:22:00"/>
    <x v="2"/>
    <x v="1"/>
    <x v="2"/>
    <n v="10.51"/>
    <x v="0"/>
    <x v="1"/>
    <d v="1899-12-30T02:25:00"/>
    <d v="1899-12-30T00:00:00"/>
    <x v="1"/>
    <s v="Plato_17, Plato_2, Plato_10, Plato_12"/>
    <x v="82"/>
    <n v="99"/>
    <n v="67"/>
    <n v="0.40361445783132532"/>
    <n v="176.51"/>
    <n v="0.46692771084337353"/>
  </r>
  <r>
    <n v="743"/>
    <x v="27"/>
    <s v="Cliente_597"/>
    <n v="2"/>
    <x v="585"/>
    <d v="1899-12-30T03:57:00"/>
    <d v="1899-12-30T04:12:00"/>
    <d v="2023-04-07T07:44:00"/>
    <x v="0"/>
    <x v="0"/>
    <x v="0"/>
    <n v="25.7"/>
    <x v="2"/>
    <x v="2"/>
    <d v="1899-12-30T02:23:00"/>
    <d v="1899-12-30T01:34:00"/>
    <x v="0"/>
    <s v="Plato_10, Plato_4, Plato_14"/>
    <x v="95"/>
    <n v="78"/>
    <n v="56"/>
    <n v="0.41791044776119401"/>
    <n v="159.69999999999999"/>
    <n v="0.60970149253731343"/>
  </r>
  <r>
    <n v="744"/>
    <x v="7"/>
    <s v="Cliente_974"/>
    <n v="1"/>
    <x v="586"/>
    <d v="1899-12-30T03:50:00"/>
    <d v="1899-12-30T03:50:00"/>
    <d v="2023-04-07T05:49:00"/>
    <x v="1"/>
    <x v="0"/>
    <x v="2"/>
    <n v="26.5"/>
    <x v="1"/>
    <x v="0"/>
    <d v="1899-12-30T01:07:00"/>
    <d v="1899-12-30T02:43:00"/>
    <x v="0"/>
    <s v="Plato_4, Plato_9"/>
    <x v="45"/>
    <n v="44"/>
    <n v="32"/>
    <n v="0.42105263157894735"/>
    <n v="102.5"/>
    <n v="0.76973684210526316"/>
  </r>
  <r>
    <n v="745"/>
    <x v="3"/>
    <s v="Cliente_90"/>
    <n v="1"/>
    <x v="587"/>
    <d v="1899-12-30T02:18:00"/>
    <d v="1899-12-30T02:18:00"/>
    <d v="2023-04-07T04:52:00"/>
    <x v="3"/>
    <x v="0"/>
    <x v="1"/>
    <n v="18.75"/>
    <x v="1"/>
    <x v="6"/>
    <d v="1899-12-30T01:13:00"/>
    <d v="1899-12-30T01:05:00"/>
    <x v="0"/>
    <s v="Plato_8, Plato_7, Plato_1, Plato_6"/>
    <x v="228"/>
    <n v="169"/>
    <n v="115"/>
    <n v="0.40492957746478875"/>
    <n v="302.75"/>
    <n v="0.47095070422535212"/>
  </r>
  <r>
    <n v="746"/>
    <x v="22"/>
    <s v="Cliente_950"/>
    <n v="2"/>
    <x v="588"/>
    <d v="1899-12-30T03:17:00"/>
    <d v="1899-12-30T03:32:00"/>
    <d v="2023-04-07T06:27:00"/>
    <x v="1"/>
    <x v="0"/>
    <x v="2"/>
    <n v="44.9"/>
    <x v="2"/>
    <x v="9"/>
    <d v="1899-12-30T01:17:00"/>
    <d v="1899-12-30T02:00:00"/>
    <x v="0"/>
    <s v="Plato_8, Plato_15"/>
    <x v="170"/>
    <n v="120"/>
    <n v="81"/>
    <n v="0.40298507462686567"/>
    <n v="245.9"/>
    <n v="0.62636815920398015"/>
  </r>
  <r>
    <n v="747"/>
    <x v="33"/>
    <s v="Cliente_446"/>
    <n v="3"/>
    <x v="589"/>
    <d v="1899-12-30T01:56:00"/>
    <d v="1899-12-30T01:56:00"/>
    <d v="2023-04-07T04:49:00"/>
    <x v="1"/>
    <x v="1"/>
    <x v="0"/>
    <n v="37.229999999999997"/>
    <x v="0"/>
    <x v="7"/>
    <d v="1899-12-30T00:28:00"/>
    <d v="1899-12-30T01:28:00"/>
    <x v="0"/>
    <s v="Plato_1"/>
    <x v="164"/>
    <n v="15"/>
    <n v="10"/>
    <n v="0.4"/>
    <n v="62.23"/>
    <n v="1.8891999999999998"/>
  </r>
  <r>
    <n v="748"/>
    <x v="21"/>
    <s v="Cliente_298"/>
    <n v="4"/>
    <x v="590"/>
    <d v="1899-12-30T03:26:00"/>
    <d v="1899-12-30T03:26:00"/>
    <d v="2023-04-07T05:58:00"/>
    <x v="2"/>
    <x v="0"/>
    <x v="2"/>
    <n v="12.55"/>
    <x v="0"/>
    <x v="5"/>
    <d v="1899-12-30T00:37:00"/>
    <d v="1899-12-30T02:49:00"/>
    <x v="0"/>
    <s v="Plato_15, Plato_10"/>
    <x v="245"/>
    <n v="64"/>
    <n v="46"/>
    <n v="0.41818181818181815"/>
    <n v="122.55"/>
    <n v="0.53227272727272723"/>
  </r>
  <r>
    <n v="749"/>
    <x v="28"/>
    <s v="Cliente_446"/>
    <n v="2"/>
    <x v="591"/>
    <d v="1899-12-30T01:31:00"/>
    <d v="1899-12-30T01:46:00"/>
    <d v="2023-04-07T02:52:00"/>
    <x v="4"/>
    <x v="0"/>
    <x v="0"/>
    <n v="24.12"/>
    <x v="2"/>
    <x v="4"/>
    <d v="1899-12-30T00:08:00"/>
    <d v="1899-12-30T01:23:00"/>
    <x v="0"/>
    <s v="Plato_8"/>
    <x v="5"/>
    <n v="42"/>
    <n v="28"/>
    <n v="0.4"/>
    <n v="94.12"/>
    <n v="0.74457142857142866"/>
  </r>
  <r>
    <n v="750"/>
    <x v="1"/>
    <s v="Cliente_304"/>
    <n v="4"/>
    <x v="592"/>
    <d v="1899-12-30T01:14:00"/>
    <d v="1899-12-30T01:14:00"/>
    <d v="2023-04-07T03:00:00"/>
    <x v="1"/>
    <x v="0"/>
    <x v="2"/>
    <n v="21.82"/>
    <x v="1"/>
    <x v="6"/>
    <d v="1899-12-30T01:26:00"/>
    <d v="1899-12-30T00:00:00"/>
    <x v="1"/>
    <s v="Plato_17, Plato_10"/>
    <x v="246"/>
    <n v="72"/>
    <n v="47"/>
    <n v="0.3949579831932773"/>
    <n v="140.82"/>
    <n v="0.5783193277310924"/>
  </r>
  <r>
    <n v="751"/>
    <x v="6"/>
    <s v="Cliente_157"/>
    <n v="6"/>
    <x v="593"/>
    <d v="1899-12-30T01:38:00"/>
    <d v="1899-12-30T01:38:00"/>
    <d v="2023-04-07T03:10:00"/>
    <x v="2"/>
    <x v="1"/>
    <x v="2"/>
    <n v="49.35"/>
    <x v="1"/>
    <x v="2"/>
    <d v="1899-12-30T01:27:00"/>
    <d v="1899-12-30T00:11:00"/>
    <x v="0"/>
    <s v="Plato_9, Plato_1, Plato_5"/>
    <x v="70"/>
    <n v="101"/>
    <n v="69"/>
    <n v="0.40588235294117647"/>
    <n v="219.35"/>
    <n v="0.69617647058823529"/>
  </r>
  <r>
    <n v="752"/>
    <x v="38"/>
    <s v="Cliente_736"/>
    <n v="5"/>
    <x v="526"/>
    <d v="1899-12-30T02:18:00"/>
    <d v="1899-12-30T02:18:00"/>
    <d v="2023-04-07T04:23:00"/>
    <x v="0"/>
    <x v="0"/>
    <x v="2"/>
    <n v="46.27"/>
    <x v="1"/>
    <x v="4"/>
    <d v="1899-12-30T00:30:00"/>
    <d v="1899-12-30T01:48:00"/>
    <x v="0"/>
    <s v="Plato_2"/>
    <x v="71"/>
    <n v="36"/>
    <n v="24"/>
    <n v="0.4"/>
    <n v="106.27000000000001"/>
    <n v="1.1711666666666669"/>
  </r>
  <r>
    <n v="753"/>
    <x v="7"/>
    <s v="Cliente_827"/>
    <n v="4"/>
    <x v="581"/>
    <d v="1899-12-30T02:11:00"/>
    <d v="1899-12-30T02:11:00"/>
    <d v="2023-04-07T04:38:00"/>
    <x v="4"/>
    <x v="0"/>
    <x v="0"/>
    <n v="26.24"/>
    <x v="1"/>
    <x v="9"/>
    <d v="1899-12-30T02:08:00"/>
    <d v="1899-12-30T00:03:00"/>
    <x v="0"/>
    <s v="Plato_15, Plato_14, Plato_7, Plato_19"/>
    <x v="90"/>
    <n v="97"/>
    <n v="66"/>
    <n v="0.40490797546012269"/>
    <n v="189.24"/>
    <n v="0.56588957055214717"/>
  </r>
  <r>
    <n v="754"/>
    <x v="4"/>
    <s v="Cliente_871"/>
    <n v="3"/>
    <x v="594"/>
    <d v="1899-12-30T01:15:00"/>
    <d v="1899-12-30T01:15:00"/>
    <d v="2023-04-07T04:36:00"/>
    <x v="0"/>
    <x v="0"/>
    <x v="2"/>
    <n v="42.74"/>
    <x v="0"/>
    <x v="0"/>
    <d v="1899-12-30T01:29:00"/>
    <d v="1899-12-30T00:00:00"/>
    <x v="1"/>
    <s v="Plato_7, Plato_6, Plato_16"/>
    <x v="92"/>
    <n v="138"/>
    <n v="99"/>
    <n v="0.41772151898734178"/>
    <n v="279.74"/>
    <n v="0.59805907172995787"/>
  </r>
  <r>
    <n v="755"/>
    <x v="15"/>
    <s v="Cliente_743"/>
    <n v="3"/>
    <x v="523"/>
    <d v="1899-12-30T02:26:00"/>
    <d v="1899-12-30T02:41:00"/>
    <d v="2023-04-07T04:27:00"/>
    <x v="2"/>
    <x v="0"/>
    <x v="2"/>
    <n v="26.65"/>
    <x v="2"/>
    <x v="2"/>
    <d v="1899-12-30T01:49:00"/>
    <d v="1899-12-30T00:37:00"/>
    <x v="0"/>
    <s v="Plato_13, Plato_1, Plato_12, Plato_9"/>
    <x v="29"/>
    <n v="125"/>
    <n v="86"/>
    <n v="0.40758293838862558"/>
    <n v="237.65"/>
    <n v="0.53388625592417061"/>
  </r>
  <r>
    <n v="756"/>
    <x v="7"/>
    <s v="Cliente_428"/>
    <n v="1"/>
    <x v="572"/>
    <d v="1899-12-30T03:58:00"/>
    <d v="1899-12-30T03:58:00"/>
    <d v="2023-04-07T07:51:00"/>
    <x v="1"/>
    <x v="2"/>
    <x v="2"/>
    <n v="31.75"/>
    <x v="1"/>
    <x v="4"/>
    <d v="1899-12-30T00:34:00"/>
    <d v="1899-12-30T03:24:00"/>
    <x v="0"/>
    <s v="Plato_17, Plato_12"/>
    <x v="73"/>
    <n v="30"/>
    <n v="20"/>
    <n v="0.4"/>
    <n v="81.75"/>
    <n v="1.0349999999999999"/>
  </r>
  <r>
    <n v="757"/>
    <x v="38"/>
    <s v="Cliente_750"/>
    <n v="6"/>
    <x v="568"/>
    <d v="1899-12-30T02:55:00"/>
    <d v="1899-12-30T02:55:00"/>
    <d v="2023-04-07T04:42:00"/>
    <x v="2"/>
    <x v="0"/>
    <x v="0"/>
    <n v="10.029999999999999"/>
    <x v="0"/>
    <x v="2"/>
    <d v="1899-12-30T00:40:00"/>
    <d v="1899-12-30T02:15:00"/>
    <x v="0"/>
    <s v="Plato_2"/>
    <x v="71"/>
    <n v="36"/>
    <n v="24"/>
    <n v="0.4"/>
    <n v="70.03"/>
    <n v="0.56716666666666671"/>
  </r>
  <r>
    <n v="758"/>
    <x v="19"/>
    <s v="Cliente_808"/>
    <n v="4"/>
    <x v="558"/>
    <d v="1899-12-30T01:53:00"/>
    <d v="1899-12-30T01:53:00"/>
    <d v="2023-04-07T02:10:00"/>
    <x v="0"/>
    <x v="1"/>
    <x v="1"/>
    <n v="27.04"/>
    <x v="0"/>
    <x v="4"/>
    <d v="1899-12-30T00:41:00"/>
    <d v="1899-12-30T01:12:00"/>
    <x v="0"/>
    <s v="Plato_2, Plato_5"/>
    <x v="97"/>
    <n v="31"/>
    <n v="21"/>
    <n v="0.40384615384615385"/>
    <n v="79.039999999999992"/>
    <n v="0.92384615384615387"/>
  </r>
  <r>
    <n v="759"/>
    <x v="2"/>
    <s v="Cliente_376"/>
    <n v="5"/>
    <x v="595"/>
    <d v="1899-12-30T03:05:00"/>
    <d v="1899-12-30T03:05:00"/>
    <d v="2023-04-07T03:45:00"/>
    <x v="1"/>
    <x v="0"/>
    <x v="2"/>
    <n v="13.7"/>
    <x v="0"/>
    <x v="10"/>
    <d v="1899-12-30T03:16:00"/>
    <d v="1899-12-30T00:00:00"/>
    <x v="1"/>
    <s v="Plato_11, Plato_6, Plato_1, Plato_9"/>
    <x v="247"/>
    <n v="204"/>
    <n v="138"/>
    <n v="0.40350877192982454"/>
    <n v="355.7"/>
    <n v="0.44356725146198828"/>
  </r>
  <r>
    <n v="760"/>
    <x v="23"/>
    <s v="Cliente_721"/>
    <n v="6"/>
    <x v="596"/>
    <d v="1899-12-30T01:15:00"/>
    <d v="1899-12-30T01:15:00"/>
    <d v="2023-04-07T01:40:00"/>
    <x v="4"/>
    <x v="0"/>
    <x v="2"/>
    <n v="39.42"/>
    <x v="1"/>
    <x v="10"/>
    <d v="1899-12-30T00:20:00"/>
    <d v="1899-12-30T00:55:00"/>
    <x v="0"/>
    <s v="Plato_8"/>
    <x v="98"/>
    <n v="63"/>
    <n v="42"/>
    <n v="0.4"/>
    <n v="144.42000000000002"/>
    <n v="0.77542857142857147"/>
  </r>
  <r>
    <n v="761"/>
    <x v="20"/>
    <s v="Cliente_782"/>
    <n v="4"/>
    <x v="597"/>
    <d v="1899-12-30T01:03:00"/>
    <d v="1899-12-30T01:03:00"/>
    <d v="2023-04-07T03:42:00"/>
    <x v="0"/>
    <x v="1"/>
    <x v="2"/>
    <n v="16.850000000000001"/>
    <x v="1"/>
    <x v="0"/>
    <d v="1899-12-30T01:42:00"/>
    <d v="1899-12-30T00:00:00"/>
    <x v="1"/>
    <s v="Plato_7, Plato_16, Plato_14"/>
    <x v="216"/>
    <n v="102"/>
    <n v="72"/>
    <n v="0.41379310344827586"/>
    <n v="190.85"/>
    <n v="0.51063218390804599"/>
  </r>
  <r>
    <n v="762"/>
    <x v="20"/>
    <s v="Cliente_729"/>
    <n v="3"/>
    <x v="570"/>
    <d v="1899-12-30T02:07:00"/>
    <d v="1899-12-30T02:07:00"/>
    <d v="2023-04-07T03:25:00"/>
    <x v="3"/>
    <x v="1"/>
    <x v="2"/>
    <n v="49.45"/>
    <x v="0"/>
    <x v="7"/>
    <d v="1899-12-30T00:29:00"/>
    <d v="1899-12-30T01:38:00"/>
    <x v="0"/>
    <s v="Plato_13, Plato_10"/>
    <x v="65"/>
    <n v="58"/>
    <n v="41"/>
    <n v="0.41414141414141414"/>
    <n v="148.44999999999999"/>
    <n v="0.91363636363636369"/>
  </r>
  <r>
    <n v="763"/>
    <x v="19"/>
    <s v="Cliente_351"/>
    <n v="3"/>
    <x v="584"/>
    <d v="1899-12-30T01:23:00"/>
    <d v="1899-12-30T01:23:00"/>
    <d v="2023-04-07T05:12:00"/>
    <x v="4"/>
    <x v="0"/>
    <x v="2"/>
    <n v="22.88"/>
    <x v="0"/>
    <x v="10"/>
    <d v="1899-12-30T00:32:00"/>
    <d v="1899-12-30T00:51:00"/>
    <x v="0"/>
    <s v="Plato_11, Plato_12"/>
    <x v="194"/>
    <n v="62"/>
    <n v="42"/>
    <n v="0.40384615384615385"/>
    <n v="126.88"/>
    <n v="0.62384615384615383"/>
  </r>
  <r>
    <n v="764"/>
    <x v="2"/>
    <s v="Cliente_227"/>
    <n v="1"/>
    <x v="598"/>
    <d v="1899-12-30T02:16:00"/>
    <d v="1899-12-30T02:31:00"/>
    <d v="2023-04-07T05:46:00"/>
    <x v="4"/>
    <x v="2"/>
    <x v="2"/>
    <n v="20.41"/>
    <x v="2"/>
    <x v="1"/>
    <d v="1899-12-30T01:52:00"/>
    <d v="1899-12-30T00:24:00"/>
    <x v="0"/>
    <s v="Plato_6, Plato_18, Plato_7"/>
    <x v="188"/>
    <n v="50"/>
    <n v="35"/>
    <n v="0.41176470588235292"/>
    <n v="105.41"/>
    <n v="0.65188235294117647"/>
  </r>
  <r>
    <n v="765"/>
    <x v="2"/>
    <s v="Cliente_825"/>
    <n v="4"/>
    <x v="599"/>
    <d v="1899-12-30T01:13:00"/>
    <d v="1899-12-30T01:13:00"/>
    <d v="2023-04-07T01:37:00"/>
    <x v="0"/>
    <x v="2"/>
    <x v="2"/>
    <n v="30.77"/>
    <x v="1"/>
    <x v="9"/>
    <d v="1899-12-30T02:44:00"/>
    <d v="1899-12-30T00:00:00"/>
    <x v="1"/>
    <s v="Plato_10, Plato_16, Plato_13, Plato_19"/>
    <x v="22"/>
    <n v="138"/>
    <n v="95"/>
    <n v="0.40772532188841204"/>
    <n v="263.77"/>
    <n v="0.53978540772532191"/>
  </r>
  <r>
    <n v="766"/>
    <x v="6"/>
    <s v="Cliente_175"/>
    <n v="6"/>
    <x v="600"/>
    <d v="1899-12-30T03:16:00"/>
    <d v="1899-12-30T03:16:00"/>
    <d v="2023-04-07T04:50:00"/>
    <x v="2"/>
    <x v="2"/>
    <x v="2"/>
    <n v="12.57"/>
    <x v="0"/>
    <x v="10"/>
    <d v="1899-12-30T02:14:00"/>
    <d v="1899-12-30T01:02:00"/>
    <x v="0"/>
    <s v="Plato_2, Plato_12, Plato_3, Plato_14"/>
    <x v="115"/>
    <n v="111"/>
    <n v="74"/>
    <n v="0.4"/>
    <n v="197.57"/>
    <n v="0.46794594594594591"/>
  </r>
  <r>
    <n v="767"/>
    <x v="0"/>
    <s v="Cliente_757"/>
    <n v="3"/>
    <x v="582"/>
    <d v="1899-12-30T02:49:00"/>
    <d v="1899-12-30T02:49:00"/>
    <d v="2023-04-07T03:57:00"/>
    <x v="2"/>
    <x v="1"/>
    <x v="2"/>
    <n v="15.98"/>
    <x v="0"/>
    <x v="8"/>
    <d v="1899-12-30T01:25:00"/>
    <d v="1899-12-30T01:24:00"/>
    <x v="0"/>
    <s v="Plato_9, Plato_7, Plato_13"/>
    <x v="8"/>
    <n v="101"/>
    <n v="68"/>
    <n v="0.40236686390532544"/>
    <n v="184.98"/>
    <n v="0.496923076923076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20047-E987-4D47-8CF3-1FDA7E6E61CC}" name="TablaDinámica5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B3:G7" firstHeaderRow="0" firstDataRow="1" firstDataCol="1"/>
  <pivotFields count="26">
    <pivotField dataField="1" showAll="0"/>
    <pivotField showAll="0"/>
    <pivotField showAll="0"/>
    <pivotField showAll="0"/>
    <pivotField numFmtId="22" showAll="0"/>
    <pivotField numFmtId="165" showAll="0"/>
    <pivotField numFmtId="165" showAll="0"/>
    <pivotField numFmtId="22" showAll="0"/>
    <pivotField showAll="0">
      <items count="6">
        <item x="1"/>
        <item x="2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dataField="1" numFmtId="44" showAll="0"/>
    <pivotField showAll="0"/>
    <pivotField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numFmtId="165" showAll="0"/>
    <pivotField numFmtId="165"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dataField="1" numFmtId="164" showAll="0"/>
    <pivotField numFmtId="9" showAll="0"/>
    <pivotField dataField="1" numFmtId="164" showAll="0"/>
    <pivotField numFmtId="9" showAll="0"/>
    <pivotField showAll="0" defaultSubtotal="0"/>
    <pivotField showAll="0" defaultSubtota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Nº de Ordenes" fld="0" subtotal="count" baseField="9" baseItem="0"/>
    <dataField name="Suma de Propina" fld="11" baseField="0" baseItem="0"/>
    <dataField name="Suma de Total ganancia pedido" fld="20" baseField="0" baseItem="0"/>
    <dataField name="Suma de Total cuenta" fld="18" baseField="0" baseItem="0"/>
    <dataField name="Suma de Total cuenta con propina " fld="22" baseField="0" baseItem="0"/>
  </dataFields>
  <formats count="6">
    <format dxfId="152">
      <pivotArea outline="0" collapsedLevelsAreSubtotals="1" fieldPosition="0"/>
    </format>
    <format dxfId="15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0">
      <pivotArea outline="0" collapsedLevelsAreSubtotals="1" fieldPosition="0"/>
    </format>
    <format dxfId="14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8">
      <pivotArea outline="0" collapsedLevelsAreSubtotals="1" fieldPosition="0"/>
    </format>
    <format dxfId="14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40">
    <chartFormat chart="1" format="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3"/>
          </reference>
          <reference field="9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3"/>
          </reference>
          <reference field="9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3"/>
          </reference>
          <reference field="9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2"/>
          </reference>
          <reference field="9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9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2"/>
          </reference>
          <reference field="9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4"/>
          </reference>
          <reference field="9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4"/>
          </reference>
          <reference field="9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4"/>
          </reference>
          <reference field="9" count="1" selected="0">
            <x v="2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3"/>
          </reference>
          <reference field="9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3"/>
          </reference>
          <reference field="9" count="1" selected="0">
            <x v="1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3"/>
          </reference>
          <reference field="9" count="1" selected="0">
            <x v="2"/>
          </reference>
        </references>
      </pivotArea>
    </chartFormat>
    <chartFormat chart="5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2"/>
          </reference>
          <reference field="9" count="1" selected="0">
            <x v="0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2"/>
          </reference>
          <reference field="9" count="1" selected="0">
            <x v="1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2"/>
          </reference>
          <reference field="9" count="1" selected="0">
            <x v="2"/>
          </reference>
        </references>
      </pivotArea>
    </chartFormat>
    <chartFormat chart="5" format="3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4"/>
          </reference>
          <reference field="9" count="1" selected="0">
            <x v="0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4"/>
          </reference>
          <reference field="9" count="1" selected="0">
            <x v="1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4"/>
          </reference>
          <reference field="9" count="1" selected="0">
            <x v="2"/>
          </reference>
        </references>
      </pivotArea>
    </chartFormat>
    <chartFormat chart="5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415EE-B889-4B36-BCA7-C2DCB254D90B}" name="TablaDinámica3" cacheId="2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>
  <location ref="B2:J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e Número de Orden" fld="2" subtotal="count" baseField="1" baseItem="0"/>
  </dataFields>
  <chartFormats count="4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e Número de Orden"/>
  </pivotHierarchies>
  <pivotTableStyleInfo name="PivotStyleLight16" showRowHeaders="1" showColHeaders="1" showRowStripes="0" showColStripes="0" showLastColumn="1"/>
  <filters count="1">
    <filter fld="0" type="dateBetween" evalOrder="-1" id="22" name="[Datos_Sala].[Fecha de factura]">
      <autoFilter ref="A1">
        <filterColumn colId="0">
          <customFilters and="1">
            <customFilter operator="greaterThanOrEqual" val="45017"/>
            <customFilter operator="lessThanOrEqual" val="4502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JERCICIO EXCELL HACKIO.xlsx!Datos_Sala">
        <x15:activeTabTopLevelEntity name="[Datos_Sal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98617-F6F9-4EC6-AEEE-2032619B14D5}" name="TablaDinámica4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D9:D10" firstHeaderRow="1" firstDataRow="1" firstDataCol="0"/>
  <pivotFields count="26">
    <pivotField showAll="0"/>
    <pivotField showAll="0"/>
    <pivotField showAll="0"/>
    <pivotField dataField="1" showAll="0"/>
    <pivotField numFmtId="22" showAll="0"/>
    <pivotField numFmtId="165" showAll="0"/>
    <pivotField numFmtId="165" showAll="0"/>
    <pivotField numFmtId="22" showAll="0"/>
    <pivotField showAll="0">
      <items count="6">
        <item x="1"/>
        <item x="2"/>
        <item x="0"/>
        <item x="4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numFmtId="44" showAll="0"/>
    <pivotField showAll="0"/>
    <pivotField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numFmtId="165" showAll="0"/>
    <pivotField numFmtId="165" showAll="0"/>
    <pivotField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  <pivotField numFmtId="9" showAll="0"/>
    <pivotField numFmtId="164" showAll="0"/>
    <pivotField numFmtId="9" showAll="0"/>
    <pivotField showAll="0" defaultSubtotal="0"/>
    <pivotField showAll="0" defaultSubtotal="0"/>
  </pivotFields>
  <rowItems count="1">
    <i/>
  </rowItems>
  <colItems count="1">
    <i/>
  </colItems>
  <dataFields count="1">
    <dataField name="Nº medio Comensales" fld="3" subtotal="average" baseField="0" baseItem="9" numFmtId="166"/>
  </dataFields>
  <formats count="25">
    <format dxfId="24">
      <pivotArea outline="0" collapsedLevelsAreSubtotals="1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outline="0" axis="axisValues" fieldPosition="0"/>
    </format>
    <format dxfId="20">
      <pivotArea dataOnly="0" labelOnly="1" outline="0" axis="axisValues" fieldPosition="0"/>
    </format>
    <format dxfId="19">
      <pivotArea outline="0" collapsedLevelsAreSubtotals="1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outline="0" collapsedLevelsAreSubtotals="1" fieldPosition="0"/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C9A42-53EA-448D-A8E0-1CF4E4698B2B}" name="TablaDinámica4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12:F13" firstHeaderRow="1" firstDataRow="1" firstDataCol="0"/>
  <pivotFields count="26">
    <pivotField showAll="0"/>
    <pivotField showAll="0"/>
    <pivotField showAll="0"/>
    <pivotField showAll="0"/>
    <pivotField numFmtId="22" showAll="0"/>
    <pivotField numFmtId="165" showAll="0"/>
    <pivotField numFmtId="165" showAll="0"/>
    <pivotField numFmtId="22" showAll="0"/>
    <pivotField showAll="0">
      <items count="6">
        <item x="1"/>
        <item x="2"/>
        <item x="0"/>
        <item x="4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numFmtId="44" showAll="0"/>
    <pivotField showAll="0"/>
    <pivotField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numFmtId="165" showAll="0"/>
    <pivotField numFmtId="165" showAll="0"/>
    <pivotField showAll="0">
      <items count="3">
        <item x="0"/>
        <item x="1"/>
        <item t="default"/>
      </items>
    </pivotField>
    <pivotField showAll="0"/>
    <pivotField numFmtId="164" showAll="0"/>
    <pivotField numFmtId="164" showAll="0"/>
    <pivotField dataField="1" numFmtId="164" showAll="0"/>
    <pivotField numFmtId="9" showAll="0"/>
    <pivotField numFmtId="164" showAll="0"/>
    <pivotField numFmtId="9" showAll="0"/>
    <pivotField showAll="0" defaultSubtotal="0"/>
    <pivotField showAll="0" defaultSubtotal="0"/>
  </pivotFields>
  <rowItems count="1">
    <i/>
  </rowItems>
  <colItems count="1">
    <i/>
  </colItems>
  <dataFields count="1">
    <dataField name="Margen" fld="20" baseField="0" baseItem="0" numFmtId="44"/>
  </dataFields>
  <formats count="7">
    <format dxfId="31">
      <pivotArea type="all" dataOnly="0" outline="0" fieldPosition="0"/>
    </format>
    <format dxfId="30">
      <pivotArea outline="0" collapsedLevelsAreSubtotals="1" fieldPosition="0"/>
    </format>
    <format dxfId="29">
      <pivotArea dataOnly="0" labelOnly="1" outline="0" axis="axisValues" fieldPosition="0"/>
    </format>
    <format dxfId="28">
      <pivotArea outline="0" collapsedLevelsAreSubtotals="1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58C1A-80F4-46C8-945A-D54E96613B7D}" name="TablaDinámica4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9:B10" firstHeaderRow="1" firstDataRow="1" firstDataCol="0"/>
  <pivotFields count="26">
    <pivotField dataField="1" showAll="0"/>
    <pivotField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65" showAll="0"/>
    <pivotField numFmtId="165" showAll="0"/>
    <pivotField numFmtId="22" showAll="0"/>
    <pivotField showAll="0">
      <items count="6">
        <item x="1"/>
        <item x="2"/>
        <item x="0"/>
        <item x="4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numFmtId="44" showAll="0"/>
    <pivotField showAll="0"/>
    <pivotField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numFmtId="165" showAll="0"/>
    <pivotField numFmtId="165" showAll="0"/>
    <pivotField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  <pivotField numFmtId="9" showAll="0"/>
    <pivotField numFmtId="164" showAll="0"/>
    <pivotField numFmtId="9" showAll="0"/>
    <pivotField showAll="0" defaultSubtotal="0"/>
    <pivotField showAll="0" defaultSubtotal="0"/>
  </pivotFields>
  <rowItems count="1">
    <i/>
  </rowItems>
  <colItems count="1">
    <i/>
  </colItems>
  <dataFields count="1">
    <dataField name="Número total de Órdenes" fld="0" subtotal="count" baseField="0" baseItem="9"/>
  </dataFields>
  <formats count="23">
    <format dxfId="54">
      <pivotArea type="all" dataOnly="0" outline="0" fieldPosition="0"/>
    </format>
    <format dxfId="53">
      <pivotArea outline="0" collapsedLevelsAreSubtotals="1" fieldPosition="0"/>
    </format>
    <format dxfId="52">
      <pivotArea dataOnly="0" labelOnly="1" outline="0" axis="axisValues" fieldPosition="0"/>
    </format>
    <format dxfId="51">
      <pivotArea dataOnly="0" outline="0" axis="axisValues" fieldPosition="0"/>
    </format>
    <format dxfId="50">
      <pivotArea outline="0" collapsedLevelsAreSubtotals="1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dataOnly="0" labelOnly="1" outline="0" axis="axisValues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dataOnly="0" labelOnly="1" outline="0" axis="axisValues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dataOnly="0" labelOnly="1" outline="0" axis="axisValues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dataOnly="0" labelOnly="1" outline="0" axis="axisValues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199FB-6490-4010-AEF8-EA3A252164FE}" name="TablaDinámica4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9:F10" firstHeaderRow="1" firstDataRow="1" firstDataCol="0"/>
  <pivotFields count="26">
    <pivotField showAll="0"/>
    <pivotField showAll="0"/>
    <pivotField showAll="0"/>
    <pivotField showAll="0"/>
    <pivotField numFmtId="22" showAll="0"/>
    <pivotField numFmtId="165" showAll="0"/>
    <pivotField numFmtId="165" showAll="0"/>
    <pivotField numFmtId="22" showAll="0"/>
    <pivotField showAll="0">
      <items count="6">
        <item x="1"/>
        <item x="2"/>
        <item x="0"/>
        <item x="4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numFmtId="44" showAll="0"/>
    <pivotField showAll="0"/>
    <pivotField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numFmtId="165" showAll="0"/>
    <pivotField numFmtId="165"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  <pivotField numFmtId="9" showAll="0"/>
    <pivotField numFmtId="164" showAll="0"/>
    <pivotField numFmtId="9" showAll="0"/>
    <pivotField showAll="0" defaultSubtotal="0"/>
    <pivotField showAll="0" defaultSubtotal="0"/>
  </pivotFields>
  <rowItems count="1">
    <i/>
  </rowItems>
  <colItems count="1">
    <i/>
  </colItems>
  <dataFields count="1">
    <dataField name="Ticket Medio" fld="18" subtotal="average" baseField="0" baseItem="9" numFmtId="44"/>
  </dataFields>
  <formats count="24">
    <format dxfId="78">
      <pivotArea outline="0" collapsedLevelsAreSubtotals="1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dataOnly="0" labelOnly="1" outline="0" axis="axisValues" fieldPosition="0"/>
    </format>
    <format dxfId="74">
      <pivotArea dataOnly="0" labelOnly="1" outline="0" axis="axisValues" fieldPosition="0"/>
    </format>
    <format dxfId="73">
      <pivotArea outline="0" collapsedLevelsAreSubtotals="1" fieldPosition="0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dataOnly="0" labelOnly="1" outline="0" axis="axisValues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dataOnly="0" labelOnly="1" outline="0" axis="axisValues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dataOnly="0" labelOnly="1" outline="0" axis="axisValues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dataOnly="0" labelOnly="1" outline="0" axis="axisValues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dataOnly="0" labelOnly="1" outline="0" axis="axisValues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EA724-4F19-487A-BC22-06715ED7368E}" name="TablaDinámica5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15:B16" firstHeaderRow="1" firstDataRow="1" firstDataCol="0"/>
  <pivotFields count="26">
    <pivotField showAll="0"/>
    <pivotField showAll="0"/>
    <pivotField showAll="0"/>
    <pivotField showAll="0"/>
    <pivotField numFmtId="22" showAll="0"/>
    <pivotField numFmtId="165" showAll="0"/>
    <pivotField numFmtId="165" showAll="0"/>
    <pivotField numFmtId="22" showAll="0"/>
    <pivotField showAll="0">
      <items count="6">
        <item x="1"/>
        <item x="2"/>
        <item x="0"/>
        <item x="4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dataField="1" numFmtId="44" showAll="0"/>
    <pivotField showAll="0"/>
    <pivotField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numFmtId="165" showAll="0"/>
    <pivotField numFmtId="165" showAll="0"/>
    <pivotField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  <pivotField numFmtId="9" showAll="0"/>
    <pivotField numFmtId="164" showAll="0"/>
    <pivotField numFmtId="9" showAll="0"/>
    <pivotField showAll="0" defaultSubtotal="0"/>
    <pivotField showAll="0" defaultSubtotal="0"/>
  </pivotFields>
  <rowItems count="1">
    <i/>
  </rowItems>
  <colItems count="1">
    <i/>
  </colItems>
  <dataFields count="1">
    <dataField name="_Total Propina_" fld="11" baseField="0" baseItem="0"/>
  </dataFields>
  <formats count="7">
    <format dxfId="85">
      <pivotArea type="all" dataOnly="0" outline="0" fieldPosition="0"/>
    </format>
    <format dxfId="84">
      <pivotArea outline="0" collapsedLevelsAreSubtotals="1" fieldPosition="0"/>
    </format>
    <format dxfId="83">
      <pivotArea dataOnly="0" labelOnly="1" outline="0" axis="axisValues" fieldPosition="0"/>
    </format>
    <format dxfId="82">
      <pivotArea outline="0" collapsedLevelsAreSubtotals="1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0564D-FDAB-487A-AEAA-DFB29DD3EC52}" name="TablaDinámica4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12:B13" firstHeaderRow="1" firstDataRow="1" firstDataCol="0"/>
  <pivotFields count="26">
    <pivotField showAll="0"/>
    <pivotField showAll="0"/>
    <pivotField showAll="0"/>
    <pivotField showAll="0"/>
    <pivotField numFmtId="22" showAll="0"/>
    <pivotField numFmtId="165" showAll="0"/>
    <pivotField numFmtId="165" showAll="0"/>
    <pivotField numFmtId="22" showAll="0"/>
    <pivotField showAll="0">
      <items count="6">
        <item x="1"/>
        <item x="2"/>
        <item x="0"/>
        <item x="4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numFmtId="44" showAll="0"/>
    <pivotField showAll="0"/>
    <pivotField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numFmtId="165" showAll="0"/>
    <pivotField numFmtId="165" showAll="0"/>
    <pivotField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  <pivotField numFmtId="9" showAll="0"/>
    <pivotField dataField="1" numFmtId="164" showAll="0"/>
    <pivotField numFmtId="9" showAll="0"/>
    <pivotField showAll="0" defaultSubtotal="0"/>
    <pivotField showAll="0" defaultSubtotal="0"/>
  </pivotFields>
  <rowItems count="1">
    <i/>
  </rowItems>
  <colItems count="1">
    <i/>
  </colItems>
  <dataFields count="1">
    <dataField name="_Facturación total_" fld="22" baseField="0" baseItem="0" numFmtId="44"/>
  </dataFields>
  <formats count="25">
    <format dxfId="110">
      <pivotArea outline="0" collapsedLevelsAreSubtotals="1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dataOnly="0" labelOnly="1" outline="0" axis="axisValues" fieldPosition="0"/>
    </format>
    <format dxfId="106">
      <pivotArea dataOnly="0" labelOnly="1" outline="0" axis="axisValues" fieldPosition="0"/>
    </format>
    <format dxfId="105">
      <pivotArea outline="0" collapsedLevelsAreSubtotals="1" fieldPosition="0"/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dataOnly="0" labelOnly="1" outline="0" axis="axisValues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dataOnly="0" labelOnly="1" outline="0" axis="axisValues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dataOnly="0" labelOnly="1" outline="0" axis="axisValues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dataOnly="0" labelOnly="1" outline="0" axis="axisValues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dataOnly="0" labelOnly="1" outline="0" axis="axisValues" fieldPosition="0"/>
    </format>
    <format dxfId="89">
      <pivotArea outline="0" collapsedLevelsAreSubtotals="1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30D2D-B4A2-4025-BD83-1518781191C7}" name="TablaDinámica5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D12:D13" firstHeaderRow="1" firstDataRow="1" firstDataCol="0"/>
  <pivotFields count="26">
    <pivotField showAll="0"/>
    <pivotField showAll="0"/>
    <pivotField showAll="0"/>
    <pivotField showAll="0"/>
    <pivotField numFmtId="22" showAll="0"/>
    <pivotField numFmtId="165" showAll="0"/>
    <pivotField numFmtId="165" showAll="0"/>
    <pivotField numFmtId="22" showAll="0"/>
    <pivotField showAll="0">
      <items count="6">
        <item x="1"/>
        <item x="2"/>
        <item x="0"/>
        <item x="4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numFmtId="44" showAll="0"/>
    <pivotField showAll="0"/>
    <pivotField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numFmtId="165" showAll="0"/>
    <pivotField numFmtId="165" showAll="0"/>
    <pivotField showAll="0">
      <items count="3">
        <item x="0"/>
        <item x="1"/>
        <item t="default"/>
      </items>
    </pivotField>
    <pivotField showAll="0"/>
    <pivotField numFmtId="164" showAll="0"/>
    <pivotField dataField="1" numFmtId="164" showAll="0"/>
    <pivotField numFmtId="164" showAll="0"/>
    <pivotField numFmtId="9" showAll="0"/>
    <pivotField numFmtId="164" showAll="0"/>
    <pivotField numFmtId="9" showAll="0"/>
    <pivotField showAll="0" defaultSubtotal="0"/>
    <pivotField showAll="0" defaultSubtotal="0"/>
  </pivotFields>
  <rowItems count="1">
    <i/>
  </rowItems>
  <colItems count="1">
    <i/>
  </colItems>
  <dataFields count="1">
    <dataField name="Coste Total" fld="19" baseField="0" baseItem="0"/>
  </dataFields>
  <formats count="7">
    <format dxfId="117">
      <pivotArea type="all" dataOnly="0" outline="0" fieldPosition="0"/>
    </format>
    <format dxfId="116">
      <pivotArea outline="0" collapsedLevelsAreSubtotals="1" fieldPosition="0"/>
    </format>
    <format dxfId="115">
      <pivotArea dataOnly="0" labelOnly="1" outline="0" axis="axisValues" fieldPosition="0"/>
    </format>
    <format dxfId="114">
      <pivotArea outline="0" collapsedLevelsAreSubtotals="1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2AA929-0FE6-4ABB-B591-708CDECFF373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2:C6" firstHeaderRow="1" firstDataRow="1" firstDataCol="1"/>
  <pivotFields count="26">
    <pivotField showAll="0"/>
    <pivotField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65" showAll="0"/>
    <pivotField numFmtId="165" showAll="0"/>
    <pivotField numFmtId="22" showAll="0"/>
    <pivotField showAll="0">
      <items count="6">
        <item x="1"/>
        <item x="2"/>
        <item x="0"/>
        <item x="4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numFmtId="44" showAll="0"/>
    <pivotField showAll="0"/>
    <pivotField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numFmtId="165" showAll="0"/>
    <pivotField numFmtId="165" showAll="0"/>
    <pivotField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  <pivotField numFmtId="9" showAll="0"/>
    <pivotField numFmtId="164" showAll="0"/>
    <pivotField numFmtId="9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º de transacciones" fld="10" subtotal="count" baseField="0" baseItem="0"/>
  </dataFields>
  <formats count="1">
    <format dxfId="146">
      <pivotArea dataOnly="0" labelOnly="1" outline="0" axis="axisValues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66911-028C-4818-82E0-E7617DBFA5DD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4">
  <location ref="B3:J8" firstHeaderRow="1" firstDataRow="2" firstDataCol="1"/>
  <pivotFields count="26">
    <pivotField showAll="0"/>
    <pivotField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65" showAll="0"/>
    <pivotField numFmtId="165" showAll="0"/>
    <pivotField numFmtId="22" showAll="0"/>
    <pivotField showAll="0">
      <items count="6">
        <item x="1"/>
        <item x="2"/>
        <item x="0"/>
        <item x="4"/>
        <item x="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numFmtId="44" showAll="0"/>
    <pivotField showAll="0"/>
    <pivotField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numFmtId="165" showAll="0"/>
    <pivotField numFmtId="165" showAll="0"/>
    <pivotField showAll="0">
      <items count="3">
        <item x="0"/>
        <item x="1"/>
        <item t="default"/>
      </items>
    </pivotField>
    <pivotField showAll="0"/>
    <pivotField numFmtId="164" showAll="0">
      <items count="249">
        <item x="159"/>
        <item x="211"/>
        <item x="91"/>
        <item x="33"/>
        <item x="204"/>
        <item x="240"/>
        <item x="99"/>
        <item x="164"/>
        <item x="197"/>
        <item x="133"/>
        <item x="15"/>
        <item x="77"/>
        <item x="32"/>
        <item x="152"/>
        <item x="156"/>
        <item x="23"/>
        <item x="105"/>
        <item x="198"/>
        <item x="134"/>
        <item x="174"/>
        <item x="223"/>
        <item x="172"/>
        <item x="129"/>
        <item x="127"/>
        <item x="51"/>
        <item x="202"/>
        <item x="73"/>
        <item x="97"/>
        <item x="183"/>
        <item x="40"/>
        <item x="54"/>
        <item x="121"/>
        <item x="66"/>
        <item x="1"/>
        <item x="177"/>
        <item x="71"/>
        <item x="25"/>
        <item x="69"/>
        <item x="111"/>
        <item x="212"/>
        <item x="162"/>
        <item x="4"/>
        <item x="88"/>
        <item x="154"/>
        <item x="5"/>
        <item x="102"/>
        <item x="85"/>
        <item x="157"/>
        <item x="63"/>
        <item x="45"/>
        <item x="86"/>
        <item x="171"/>
        <item x="215"/>
        <item x="18"/>
        <item x="64"/>
        <item x="52"/>
        <item x="138"/>
        <item x="116"/>
        <item x="188"/>
        <item x="173"/>
        <item x="12"/>
        <item x="10"/>
        <item x="126"/>
        <item x="136"/>
        <item x="213"/>
        <item x="169"/>
        <item x="26"/>
        <item x="208"/>
        <item x="143"/>
        <item x="151"/>
        <item x="187"/>
        <item x="65"/>
        <item x="193"/>
        <item x="199"/>
        <item x="37"/>
        <item x="219"/>
        <item x="194"/>
        <item x="98"/>
        <item x="104"/>
        <item x="243"/>
        <item x="35"/>
        <item x="42"/>
        <item x="245"/>
        <item x="227"/>
        <item x="28"/>
        <item x="192"/>
        <item x="166"/>
        <item x="168"/>
        <item x="165"/>
        <item x="61"/>
        <item x="246"/>
        <item x="109"/>
        <item x="68"/>
        <item x="39"/>
        <item x="74"/>
        <item x="89"/>
        <item x="24"/>
        <item x="182"/>
        <item x="13"/>
        <item x="214"/>
        <item x="209"/>
        <item x="120"/>
        <item x="237"/>
        <item x="95"/>
        <item x="62"/>
        <item x="16"/>
        <item x="0"/>
        <item x="83"/>
        <item x="41"/>
        <item x="87"/>
        <item x="149"/>
        <item x="196"/>
        <item x="122"/>
        <item x="96"/>
        <item x="218"/>
        <item x="189"/>
        <item x="9"/>
        <item x="217"/>
        <item x="119"/>
        <item x="206"/>
        <item x="128"/>
        <item x="79"/>
        <item x="130"/>
        <item x="207"/>
        <item x="125"/>
        <item x="106"/>
        <item x="43"/>
        <item x="75"/>
        <item x="53"/>
        <item x="185"/>
        <item x="141"/>
        <item x="90"/>
        <item x="195"/>
        <item x="2"/>
        <item x="82"/>
        <item x="153"/>
        <item x="8"/>
        <item x="70"/>
        <item x="84"/>
        <item x="6"/>
        <item x="27"/>
        <item x="216"/>
        <item x="178"/>
        <item x="80"/>
        <item x="132"/>
        <item x="19"/>
        <item x="226"/>
        <item x="145"/>
        <item x="114"/>
        <item x="108"/>
        <item x="3"/>
        <item x="101"/>
        <item x="115"/>
        <item x="44"/>
        <item x="49"/>
        <item x="81"/>
        <item x="155"/>
        <item x="113"/>
        <item x="139"/>
        <item x="150"/>
        <item x="146"/>
        <item x="56"/>
        <item x="221"/>
        <item x="205"/>
        <item x="239"/>
        <item x="201"/>
        <item x="170"/>
        <item x="140"/>
        <item x="38"/>
        <item x="36"/>
        <item x="135"/>
        <item x="107"/>
        <item x="190"/>
        <item x="72"/>
        <item x="94"/>
        <item x="57"/>
        <item x="29"/>
        <item x="117"/>
        <item x="21"/>
        <item x="31"/>
        <item x="244"/>
        <item x="175"/>
        <item x="191"/>
        <item x="59"/>
        <item x="210"/>
        <item x="142"/>
        <item x="100"/>
        <item x="180"/>
        <item x="14"/>
        <item x="46"/>
        <item x="118"/>
        <item x="225"/>
        <item x="148"/>
        <item x="231"/>
        <item x="184"/>
        <item x="22"/>
        <item x="60"/>
        <item x="34"/>
        <item x="235"/>
        <item x="92"/>
        <item x="112"/>
        <item x="103"/>
        <item x="200"/>
        <item x="7"/>
        <item x="131"/>
        <item x="222"/>
        <item x="147"/>
        <item x="242"/>
        <item x="176"/>
        <item x="167"/>
        <item x="17"/>
        <item x="78"/>
        <item x="50"/>
        <item x="58"/>
        <item x="110"/>
        <item x="144"/>
        <item x="47"/>
        <item x="238"/>
        <item x="230"/>
        <item x="48"/>
        <item x="186"/>
        <item x="93"/>
        <item x="137"/>
        <item x="123"/>
        <item x="160"/>
        <item x="20"/>
        <item x="224"/>
        <item x="181"/>
        <item x="220"/>
        <item x="228"/>
        <item x="232"/>
        <item x="55"/>
        <item x="179"/>
        <item x="203"/>
        <item x="229"/>
        <item x="76"/>
        <item x="158"/>
        <item x="163"/>
        <item x="30"/>
        <item x="67"/>
        <item x="124"/>
        <item x="234"/>
        <item x="11"/>
        <item x="161"/>
        <item x="233"/>
        <item x="247"/>
        <item x="236"/>
        <item x="241"/>
        <item t="default"/>
      </items>
    </pivotField>
    <pivotField numFmtId="164" showAll="0"/>
    <pivotField numFmtId="164" showAll="0"/>
    <pivotField numFmtId="9" showAll="0"/>
    <pivotField dataField="1" numFmtId="164" showAll="0"/>
    <pivotField numFmtId="9"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25"/>
  </colFields>
  <colItems count="8"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colItems>
  <dataFields count="1">
    <dataField name="Suma de Total cuenta con propina " fld="22" baseField="0" baseItem="0" numFmtId="44"/>
  </dataFields>
  <formats count="2">
    <format dxfId="145">
      <pivotArea type="all" dataOnly="0" outline="0" fieldPosition="0"/>
    </format>
    <format dxfId="144">
      <pivotArea dataOnly="0" labelOnly="1" fieldPosition="0">
        <references count="1">
          <reference field="25" count="7">
            <x v="92"/>
            <x v="93"/>
            <x v="94"/>
            <x v="95"/>
            <x v="96"/>
            <x v="97"/>
            <x v="98"/>
          </reference>
        </references>
      </pivotArea>
    </format>
  </formats>
  <chartFormats count="1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92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93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94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95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96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97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98"/>
          </reference>
        </references>
      </pivotArea>
    </chartFormat>
    <chartFormat chart="23" format="1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92"/>
          </reference>
        </references>
      </pivotArea>
    </chartFormat>
    <chartFormat chart="23" format="1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93"/>
          </reference>
        </references>
      </pivotArea>
    </chartFormat>
    <chartFormat chart="23" format="1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94"/>
          </reference>
        </references>
      </pivotArea>
    </chartFormat>
    <chartFormat chart="23" format="1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95"/>
          </reference>
        </references>
      </pivotArea>
    </chartFormat>
    <chartFormat chart="23" format="1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96"/>
          </reference>
        </references>
      </pivotArea>
    </chartFormat>
    <chartFormat chart="23" format="1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97"/>
          </reference>
        </references>
      </pivotArea>
    </chartFormat>
    <chartFormat chart="23" format="2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9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BAB9C-3A6D-40E1-B1D3-789583DA92C9}" name="TablaDiná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B2:D14" firstHeaderRow="0" firstDataRow="1" firstDataCol="1"/>
  <pivotFields count="26">
    <pivotField showAll="0"/>
    <pivotField showAll="0"/>
    <pivotField showAll="0"/>
    <pivotField showAll="0"/>
    <pivotField numFmtId="22" showAll="0"/>
    <pivotField numFmtId="165" showAll="0"/>
    <pivotField numFmtId="165" showAll="0"/>
    <pivotField numFmtId="22" showAll="0"/>
    <pivotField showAll="0">
      <items count="6">
        <item x="1"/>
        <item x="2"/>
        <item x="0"/>
        <item x="4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numFmtId="44" showAll="0"/>
    <pivotField showAll="0"/>
    <pivotField axis="axisRow"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numFmtId="165" showAll="0"/>
    <pivotField numFmtId="165"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  <pivotField numFmtId="9" showAll="0"/>
    <pivotField dataField="1" numFmtId="164" showAll="0"/>
    <pivotField numFmtId="9" showAll="0"/>
    <pivotField showAll="0" defaultSubtotal="0"/>
    <pivotField showAll="0" defaultSubtotal="0"/>
  </pivotFields>
  <rowFields count="1">
    <field x="1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cuenta con propina " fld="22" baseField="0" baseItem="0" numFmtId="44"/>
    <dataField name="Suma de Total cuenta" fld="18" baseField="0" baseItem="0"/>
  </dataFields>
  <formats count="1">
    <format dxfId="143">
      <pivotArea outline="0" collapsedLevelsAreSubtotals="1" fieldPosition="0"/>
    </format>
  </formats>
  <chartFormats count="3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1"/>
          </reference>
          <reference field="13" count="1" selected="0">
            <x v="3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1"/>
          </reference>
          <reference field="13" count="1" selected="0">
            <x v="4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1"/>
          </reference>
          <reference field="13" count="1" selected="0">
            <x v="5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1"/>
          </reference>
          <reference field="13" count="1" selected="0">
            <x v="6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1"/>
          </reference>
          <reference field="13" count="1" selected="0">
            <x v="7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1"/>
          </reference>
          <reference field="13" count="1" selected="0">
            <x v="8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1"/>
          </reference>
          <reference field="13" count="1" selected="0">
            <x v="9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1"/>
          </reference>
          <reference field="1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EA650E-3242-4140-B694-478F8C5837DE}" name="TablaDiná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:B4" firstHeaderRow="1" firstDataRow="1" firstDataCol="1"/>
  <pivotFields count="26">
    <pivotField showAll="0"/>
    <pivotField showAll="0"/>
    <pivotField showAll="0"/>
    <pivotField showAll="0"/>
    <pivotField numFmtId="22" showAll="0"/>
    <pivotField numFmtId="165" showAll="0"/>
    <pivotField numFmtId="165" showAll="0"/>
    <pivotField numFmtId="22" showAll="0"/>
    <pivotField showAll="0">
      <items count="6">
        <item x="1"/>
        <item x="2"/>
        <item x="0"/>
        <item x="4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numFmtId="44" showAll="0"/>
    <pivotField showAll="0"/>
    <pivotField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numFmtId="165" showAll="0"/>
    <pivotField numFmtId="165" showAll="0"/>
    <pivotField axis="axisRow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  <pivotField numFmtId="9" showAll="0"/>
    <pivotField dataField="1" numFmtId="164" showAll="0"/>
    <pivotField numFmtId="9" showAll="0"/>
    <pivotField showAll="0" defaultSubtotal="0"/>
    <pivotField showAll="0" defaultSubtota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Suma de Total cuenta con propina " fld="22" baseField="0" baseItem="0" numFmtId="44"/>
  </dataFields>
  <formats count="5">
    <format dxfId="133">
      <pivotArea outline="0" collapsedLevelsAreSubtotals="1" fieldPosition="0"/>
    </format>
    <format dxfId="132">
      <pivotArea outline="0" collapsedLevelsAreSubtotals="1" fieldPosition="0"/>
    </format>
    <format dxfId="131">
      <pivotArea dataOnly="0" labelOnly="1" outline="0" axis="axisValues" fieldPosition="0"/>
    </format>
    <format dxfId="130">
      <pivotArea outline="0" collapsedLevelsAreSubtotals="1" fieldPosition="0"/>
    </format>
    <format dxfId="129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39809-062F-4223-B7F4-57A68A5AC89F}" name="TablaDinámica5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3:B16" firstHeaderRow="1" firstDataRow="1" firstDataCol="1"/>
  <pivotFields count="26">
    <pivotField dataField="1" showAll="0"/>
    <pivotField showAll="0"/>
    <pivotField showAll="0"/>
    <pivotField showAll="0"/>
    <pivotField numFmtId="22" showAll="0"/>
    <pivotField numFmtId="165" showAll="0"/>
    <pivotField numFmtId="165" showAll="0"/>
    <pivotField numFmtId="22" showAll="0"/>
    <pivotField showAll="0">
      <items count="6">
        <item x="1"/>
        <item x="2"/>
        <item x="0"/>
        <item x="4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numFmtId="44" showAll="0"/>
    <pivotField showAll="0"/>
    <pivotField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numFmtId="165" showAll="0"/>
    <pivotField numFmtId="165" showAll="0"/>
    <pivotField axis="axisRow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  <pivotField numFmtId="9" showAll="0"/>
    <pivotField numFmtId="164" showAll="0"/>
    <pivotField numFmtId="9" showAll="0"/>
    <pivotField showAll="0" defaultSubtotal="0"/>
    <pivotField showAll="0" defaultSubtota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uenta de Número de Orden" fld="0" subtotal="count" baseField="0" baseItem="9"/>
  </dataFields>
  <formats count="4">
    <format dxfId="137">
      <pivotArea outline="0" collapsedLevelsAreSubtotals="1" fieldPosition="0"/>
    </format>
    <format dxfId="136">
      <pivotArea dataOnly="0" labelOnly="1" outline="0" axis="axisValues" fieldPosition="0"/>
    </format>
    <format dxfId="135">
      <pivotArea outline="0" collapsedLevelsAreSubtotals="1" fieldPosition="0"/>
    </format>
    <format dxfId="134">
      <pivotArea dataOnly="0" labelOnly="1" outline="0" axis="axisValues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B21FE-0921-408C-A3C9-88301CBB8BD2}" name="TablaDinámica5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7:B10" firstHeaderRow="1" firstDataRow="1" firstDataCol="1"/>
  <pivotFields count="26">
    <pivotField showAll="0"/>
    <pivotField showAll="0"/>
    <pivotField showAll="0"/>
    <pivotField showAll="0"/>
    <pivotField numFmtId="22" showAll="0"/>
    <pivotField numFmtId="165" showAll="0"/>
    <pivotField numFmtId="165" showAll="0"/>
    <pivotField numFmtId="22" showAll="0"/>
    <pivotField showAll="0">
      <items count="6">
        <item x="1"/>
        <item x="2"/>
        <item x="0"/>
        <item x="4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numFmtId="44" showAll="0"/>
    <pivotField showAll="0"/>
    <pivotField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numFmtId="165" showAll="0"/>
    <pivotField numFmtId="165" showAll="0"/>
    <pivotField axis="axisRow"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  <pivotField numFmtId="9" showAll="0"/>
    <pivotField numFmtId="164" showAll="0"/>
    <pivotField numFmtId="9" showAll="0"/>
    <pivotField showAll="0" defaultSubtotal="0"/>
    <pivotField showAll="0" defaultSubtota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Suma de Total cuenta" fld="18" baseField="0" baseItem="0" numFmtId="44"/>
  </dataFields>
  <formats count="5">
    <format dxfId="142">
      <pivotArea outline="0" collapsedLevelsAreSubtotals="1" fieldPosition="0"/>
    </format>
    <format dxfId="141">
      <pivotArea outline="0" collapsedLevelsAreSubtotals="1" fieldPosition="0"/>
    </format>
    <format dxfId="140">
      <pivotArea dataOnly="0" labelOnly="1" outline="0" axis="axisValues" fieldPosition="0"/>
    </format>
    <format dxfId="139">
      <pivotArea outline="0" collapsedLevelsAreSubtotals="1" fieldPosition="0"/>
    </format>
    <format dxfId="138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B7AC5-D6CE-4BD6-B401-4FE5DD8A1FA3}" name="TablaDinámica5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2:G8" firstHeaderRow="0" firstDataRow="1" firstDataCol="1"/>
  <pivotFields count="26">
    <pivotField showAll="0"/>
    <pivotField showAll="0"/>
    <pivotField showAll="0"/>
    <pivotField showAll="0"/>
    <pivotField numFmtId="22" showAll="0"/>
    <pivotField numFmtId="165" showAll="0"/>
    <pivotField numFmtId="165" showAll="0"/>
    <pivotField numFmtId="22"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dataField="1" numFmtId="44" showAll="0"/>
    <pivotField showAll="0"/>
    <pivotField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numFmtId="165" showAll="0"/>
    <pivotField numFmtId="165" showAll="0"/>
    <pivotField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  <pivotField numFmtId="9" showAll="0"/>
    <pivotField numFmtId="164" showAll="0"/>
    <pivotField numFmtId="9" showAll="0"/>
    <pivotField showAll="0" defaultSubtotal="0"/>
    <pivotField showAll="0" defaultSubtota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Nº de Propinas" fld="11" subtotal="count" baseField="0" baseItem="9"/>
    <dataField name="Promedio de Propina" fld="11" subtotal="average" baseField="0" baseItem="1"/>
    <dataField name="Mín. de Propina" fld="11" subtotal="min" baseField="0" baseItem="1"/>
    <dataField name="Máx. de Propina" fld="11" subtotal="max" baseField="0" baseItem="1"/>
    <dataField name="Suma de Propina" fld="11" baseField="0" baseItem="0"/>
  </dataFields>
  <formats count="11">
    <format dxfId="128">
      <pivotArea outline="0" collapsedLevelsAreSubtotals="1" fieldPosition="0"/>
    </format>
    <format dxfId="1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3">
      <pivotArea type="all" dataOnly="0" outline="0" fieldPosition="0"/>
    </format>
    <format dxfId="122">
      <pivotArea outline="0" collapsedLevelsAreSubtotals="1" fieldPosition="0"/>
    </format>
    <format dxfId="12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0">
      <pivotArea type="all" dataOnly="0" outline="0" fieldPosition="0"/>
    </format>
    <format dxfId="119">
      <pivotArea outline="0" collapsedLevelsAreSubtotals="1" fieldPosition="0"/>
    </format>
    <format dxfId="11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42351-12D9-40D1-8A35-0617A5678083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I10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e Número de Orden" fld="2" subtotal="count" baseField="1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e Número de Orden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JERCICIO EXCELL HACKIO.xlsx!Datos_Sala">
        <x15:activeTabTopLevelEntity name="[Datos_Sal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ro_Asignado" xr10:uid="{0341F57E-A5BC-4DAD-9884-4E5B454F6075}" sourceName="Mesero Asignado">
  <pivotTables>
    <pivotTable tabId="17" name="TablaDinámica43"/>
    <pivotTable tabId="17" name="TablaDinámica40"/>
    <pivotTable tabId="17" name="TablaDinámica41"/>
    <pivotTable tabId="17" name="TablaDinámica42"/>
    <pivotTable tabId="17" name="TablaDinámica49"/>
    <pivotTable tabId="17" name="TablaDinámica50"/>
    <pivotTable tabId="17" name="TablaDinámica51"/>
    <pivotTable tabId="12" name="TablaDinámica52"/>
    <pivotTable tabId="6" name="TablaDinámica54"/>
    <pivotTable tabId="8" name="TablaDinámica4"/>
    <pivotTable tabId="9" name="TablaDinámica5"/>
    <pivotTable tabId="10" name="TablaDinámica6"/>
    <pivotTable tabId="11" name="TablaDinámica55"/>
    <pivotTable tabId="11" name="TablaDinámica56"/>
    <pivotTable tabId="11" name="TablaDinámica7"/>
  </pivotTables>
  <data>
    <tabular pivotCacheId="1171877432">
      <items count="5">
        <i x="1" s="1"/>
        <i x="2" s="1"/>
        <i x="0" s="1"/>
        <i x="4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étodo_de_Pago" xr10:uid="{2F671218-329F-4A37-9F0A-0B376F951DF7}" sourceName="Método de Pago">
  <pivotTables>
    <pivotTable tabId="17" name="TablaDinámica43"/>
    <pivotTable tabId="17" name="TablaDinámica40"/>
    <pivotTable tabId="17" name="TablaDinámica41"/>
    <pivotTable tabId="17" name="TablaDinámica42"/>
    <pivotTable tabId="17" name="TablaDinámica49"/>
    <pivotTable tabId="17" name="TablaDinámica50"/>
    <pivotTable tabId="17" name="TablaDinámica51"/>
    <pivotTable tabId="12" name="TablaDinámica52"/>
    <pivotTable tabId="6" name="TablaDinámica54"/>
    <pivotTable tabId="8" name="TablaDinámica4"/>
    <pivotTable tabId="9" name="TablaDinámica5"/>
    <pivotTable tabId="10" name="TablaDinámica6"/>
    <pivotTable tabId="11" name="TablaDinámica55"/>
    <pivotTable tabId="11" name="TablaDinámica56"/>
    <pivotTable tabId="11" name="TablaDinámica7"/>
  </pivotTables>
  <data>
    <tabular pivotCacheId="1171877432">
      <items count="3">
        <i x="1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de_Servicio" xr10:uid="{88B6FB8C-5788-48E5-88EC-6E3DBD60C4E5}" sourceName="Tipo de Servicio">
  <pivotTables>
    <pivotTable tabId="17" name="TablaDinámica43"/>
    <pivotTable tabId="17" name="TablaDinámica40"/>
    <pivotTable tabId="17" name="TablaDinámica41"/>
    <pivotTable tabId="17" name="TablaDinámica42"/>
    <pivotTable tabId="17" name="TablaDinámica49"/>
    <pivotTable tabId="17" name="TablaDinámica50"/>
    <pivotTable tabId="17" name="TablaDinámica51"/>
    <pivotTable tabId="12" name="TablaDinámica52"/>
    <pivotTable tabId="6" name="TablaDinámica54"/>
    <pivotTable tabId="8" name="TablaDinámica4"/>
    <pivotTable tabId="9" name="TablaDinámica5"/>
    <pivotTable tabId="10" name="TablaDinámica6"/>
    <pivotTable tabId="11" name="TablaDinámica55"/>
    <pivotTable tabId="11" name="TablaDinámica56"/>
    <pivotTable tabId="11" name="TablaDinámica7"/>
  </pivotTables>
  <data>
    <tabular pivotCacheId="1171877432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­s_de_Origen" xr10:uid="{BA8FDE52-C846-4DCC-8F5A-4DA906D3CBBA}" sourceName="Paí­s de Origen">
  <pivotTables>
    <pivotTable tabId="17" name="TablaDinámica43"/>
    <pivotTable tabId="17" name="TablaDinámica40"/>
    <pivotTable tabId="17" name="TablaDinámica41"/>
    <pivotTable tabId="17" name="TablaDinámica42"/>
    <pivotTable tabId="17" name="TablaDinámica49"/>
    <pivotTable tabId="17" name="TablaDinámica50"/>
    <pivotTable tabId="17" name="TablaDinámica51"/>
    <pivotTable tabId="12" name="TablaDinámica52"/>
    <pivotTable tabId="6" name="TablaDinámica54"/>
    <pivotTable tabId="8" name="TablaDinámica4"/>
    <pivotTable tabId="9" name="TablaDinámica5"/>
    <pivotTable tabId="10" name="TablaDinámica6"/>
    <pivotTable tabId="11" name="TablaDinámica55"/>
    <pivotTable tabId="11" name="TablaDinámica7"/>
    <pivotTable tabId="11" name="TablaDinámica56"/>
  </pivotTables>
  <data>
    <tabular pivotCacheId="1171877432">
      <items count="11">
        <i x="10" s="1"/>
        <i x="6" s="1"/>
        <i x="2" s="1"/>
        <i x="9" s="1"/>
        <i x="1" s="1"/>
        <i x="8" s="1"/>
        <i x="0" s="1"/>
        <i x="3" s="1"/>
        <i x="4" s="1"/>
        <i x="7" s="1"/>
        <i x="5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bro_de_orden6" xr10:uid="{C5353A57-AEB3-4B0E-8089-DDCBD6E75A98}" sourceName="Cobro de orden">
  <pivotTables>
    <pivotTable tabId="17" name="TablaDinámica43"/>
    <pivotTable tabId="17" name="TablaDinámica40"/>
    <pivotTable tabId="17" name="TablaDinámica41"/>
    <pivotTable tabId="17" name="TablaDinámica42"/>
    <pivotTable tabId="17" name="TablaDinámica49"/>
    <pivotTable tabId="17" name="TablaDinámica50"/>
    <pivotTable tabId="17" name="TablaDinámica51"/>
    <pivotTable tabId="12" name="TablaDinámica52"/>
    <pivotTable tabId="6" name="TablaDinámica54"/>
    <pivotTable tabId="8" name="TablaDinámica4"/>
    <pivotTable tabId="9" name="TablaDinámica5"/>
    <pivotTable tabId="10" name="TablaDinámica6"/>
    <pivotTable tabId="11" name="TablaDinámica55"/>
    <pivotTable tabId="11" name="TablaDinámica56"/>
    <pivotTable tabId="11" name="TablaDinámica7"/>
  </pivotTables>
  <data>
    <tabular pivotCacheId="1171877432">
      <items count="2">
        <i x="0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bro_de_orden" xr10:uid="{53A3D1FF-01F0-40FD-8637-C7AADCEAAA0F}" sourceName="[Datos_Sala].[Cobro de orden]">
  <pivotTables>
    <pivotTable tabId="13" name="TablaDinámica3"/>
  </pivotTables>
  <data>
    <olap pivotCacheId="1987314149">
      <levels count="2">
        <level uniqueName="[Datos_Sala].[Cobro de orden].[(All)]" sourceCaption="(All)" count="0"/>
        <level uniqueName="[Datos_Sala].[Cobro de orden].[Cobro de orden]" sourceCaption="Cobro de orden" count="2">
          <ranges>
            <range startItem="0">
              <i n="[Datos_Sala].[Cobro de orden].&amp;[Cobrada]" c="Cobrada"/>
              <i n="[Datos_Sala].[Cobro de orden].&amp;[Sin cobrar]" c="Sin cobrar"/>
            </range>
          </ranges>
        </level>
      </levels>
      <selections count="1">
        <selection n="[Datos_Sala].[Cobro de orden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de_Servicio1" xr10:uid="{A7C5360E-27FF-4F04-B249-16FFDAF976C0}" sourceName="[Datos_Sala].[Tipo de Servicio]">
  <pivotTables>
    <pivotTable tabId="13" name="TablaDinámica3"/>
  </pivotTables>
  <data>
    <olap pivotCacheId="1987314149">
      <levels count="2">
        <level uniqueName="[Datos_Sala].[Tipo de Servicio].[(All)]" sourceCaption="(All)" count="0"/>
        <level uniqueName="[Datos_Sala].[Tipo de Servicio].[Tipo de Servicio]" sourceCaption="Tipo de Servicio" count="3">
          <ranges>
            <range startItem="0">
              <i n="[Datos_Sala].[Tipo de Servicio].&amp;[Almuerzo]" c="Almuerzo"/>
              <i n="[Datos_Sala].[Tipo de Servicio].&amp;[Cena]" c="Cena"/>
              <i n="[Datos_Sala].[Tipo de Servicio].&amp;[Desayuno]" c="Desayuno"/>
            </range>
          </ranges>
        </level>
      </levels>
      <selections count="1">
        <selection n="[Datos_Sala].[Tipo de Servicio].[All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de_la_Mesa1" xr10:uid="{7D7B88C2-0B49-486E-9BA5-4C265A3C354F}" sourceName="[Datos_Sala].[Estado de la Mesa]">
  <pivotTables>
    <pivotTable tabId="13" name="TablaDinámica3"/>
  </pivotTables>
  <data>
    <olap pivotCacheId="1987314149">
      <levels count="2">
        <level uniqueName="[Datos_Sala].[Estado de la Mesa].[(All)]" sourceCaption="(All)" count="0"/>
        <level uniqueName="[Datos_Sala].[Estado de la Mesa].[Estado de la Mesa]" sourceCaption="Estado de la Mesa" count="3">
          <ranges>
            <range startItem="0">
              <i n="[Datos_Sala].[Estado de la Mesa].&amp;[Libre]" c="Libre"/>
              <i n="[Datos_Sala].[Estado de la Mesa].&amp;[Ocupada]" c="Ocupada"/>
              <i n="[Datos_Sala].[Estado de la Mesa].&amp;[Reservada]" c="Reservada"/>
            </range>
          </ranges>
        </level>
      </levels>
      <selections count="1">
        <selection n="[Datos_Sala].[Estado de la Mesa].[All]"/>
      </selections>
    </olap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étodo_de_Pago1" xr10:uid="{155040EF-3271-424D-BB45-D167C6190F9B}" sourceName="[Datos_Sala].[Método de Pago]">
  <pivotTables>
    <pivotTable tabId="13" name="TablaDinámica3"/>
  </pivotTables>
  <data>
    <olap pivotCacheId="1987314149">
      <levels count="2">
        <level uniqueName="[Datos_Sala].[Método de Pago].[(All)]" sourceCaption="(All)" count="0"/>
        <level uniqueName="[Datos_Sala].[Método de Pago].[Método de Pago]" sourceCaption="Método de Pago" count="3">
          <ranges>
            <range startItem="0">
              <i n="[Datos_Sala].[Método de Pago].&amp;[Efectivo]" c="Efectivo"/>
              <i n="[Datos_Sala].[Método de Pago].&amp;[Tarjeta de crédito]" c="Tarjeta de crédito"/>
              <i n="[Datos_Sala].[Método de Pago].&amp;[Tarjeta de débito]" c="Tarjeta de débito"/>
            </range>
          </ranges>
        </level>
      </levels>
      <selections count="1">
        <selection n="[Datos_Sala].[Método de Pag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ro Asignado 2" xr10:uid="{E06E3958-B233-49BA-8480-7FA13691F91A}" cache="SegmentaciónDeDatos_Mesero_Asignado" caption="Mesero Asignado" rowHeight="234950"/>
  <slicer name="Cobro de orden 4" xr10:uid="{068E29A4-4C1B-4BE5-8604-89538DAE3AF5}" cache="SegmentaciónDeDatos_Cobro_de_orden6" caption="Cobro de orden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ro Asignado 3" xr10:uid="{190BBB90-CAB9-4A09-9581-C5C797485693}" cache="SegmentaciónDeDatos_Mesero_Asignado" caption="Mesero Asignado" rowHeight="234950"/>
  <slicer name="Cobro de orden 3" xr10:uid="{C084725C-516E-4916-AC20-4FE108214F86}" cache="SegmentaciónDeDatos_Cobro_de_orden6" caption="Cobro de orden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bro de orden 2" xr10:uid="{C94ABA3D-905E-438B-830B-A0DA82FBA430}" cache="SegmentaciónDeDatos_Cobro_de_orden6" caption="Cobro de orden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bro de orden 5" xr10:uid="{32ADF04D-30E8-4C5E-BC34-9CE93BB9041F}" cache="SegmentaciónDeDatos_Cobro_de_orden6" caption="Cobro de orden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ro Asignado 1" xr10:uid="{697A88C7-AF1C-4700-BA81-E7AEA710D1F6}" cache="SegmentaciónDeDatos_Mesero_Asignado" caption="Mesero Asignado" rowHeight="234950"/>
  <slicer name="Método de Pago 2" xr10:uid="{F5DB5C8F-10C3-4AC0-8DC6-F357513DF330}" cache="SegmentaciónDeDatos_Método_de_Pago" caption="Método de Pago" rowHeight="234950"/>
  <slicer name="Tipo de Servicio 2" xr10:uid="{E4776FBF-EE40-4DCD-BEFE-ABD499E2FF68}" cache="SegmentaciónDeDatos_Tipo_de_Servicio" caption="Tipo de Servicio" rowHeight="234950"/>
  <slicer name="Cobro de orden 1" xr10:uid="{3693FDAA-9BC1-4CB4-A3E9-F7A71A876A05}" cache="SegmentaciónDeDatos_Cobro_de_orden6" caption="Cobro de orden" rowHeight="23495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bro de orden 7" xr10:uid="{D75EF299-E17C-42DE-87FE-1996A5D728B9}" cache="SegmentaciónDeDatos_Cobro_de_orden" caption="Cobro de orden" level="1" rowHeight="234950"/>
  <slicer name="Tipo de Servicio 3" xr10:uid="{04CD6012-B88A-4067-A06F-CD3292DDD87F}" cache="SegmentaciónDeDatos_Tipo_de_Servicio1" caption="Tipo de Servicio" level="1" rowHeight="234950"/>
  <slicer name="Estado de la Mesa 1" xr10:uid="{670F14AC-8480-481A-96AA-1A0D7EFEA1A6}" cache="SegmentaciónDeDatos_Estado_de_la_Mesa1" caption="Estado de la Mesa" level="1" rowHeight="234950"/>
  <slicer name="Método de Pago 3" xr10:uid="{515024EB-6E86-4AE1-9313-EDAE4632A9CF}" cache="SegmentaciónDeDatos_Método_de_Pago1" caption="Método de Pago" level="1" rowHeight="23495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ro Asignado" xr10:uid="{955C4988-19F5-463D-9557-BACA4A47C107}" cache="SegmentaciónDeDatos_Mesero_Asignado" caption="Mesero Asignado" style="SlicerStyleOther2" rowHeight="234950"/>
  <slicer name="Método de Pago" xr10:uid="{39D125FB-9641-47ED-A83F-0F8D2874C027}" cache="SegmentaciónDeDatos_Método_de_Pago" caption="Método de Pago" style="SlicerStyleOther2" rowHeight="234950"/>
  <slicer name="Tipo de Servicio" xr10:uid="{764C664C-A5B5-47A3-BE28-8E6A047E0690}" cache="SegmentaciónDeDatos_Tipo_de_Servicio" caption="Tipo de Servicio" rowHeight="234950"/>
  <slicer name="Paí­s de Origen" xr10:uid="{BEF86420-5D88-435D-9537-E494883CE55F}" cache="SegmentaciónDeDatos_Paí­s_de_Origen" caption="Paí­s de Origen" rowHeight="234950"/>
  <slicer name="Cobro de orden 6" xr10:uid="{97FF1EE2-0304-4099-82ED-C31B2AD4704F}" cache="SegmentaciónDeDatos_Cobro_de_orden6" caption="Cobro de orden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CE4541-F352-4BDF-8EB9-EEBCE4006215}" name="Datos_Sala" displayName="Datos_Sala" ref="A1:X768" totalsRowShown="0" headerRowDxfId="194" dataDxfId="193">
  <autoFilter ref="A1:X768" xr:uid="{B5CE4541-F352-4BDF-8EB9-EEBCE4006215}"/>
  <sortState xmlns:xlrd2="http://schemas.microsoft.com/office/spreadsheetml/2017/richdata2" ref="A2:X768">
    <sortCondition ref="A1:A768"/>
  </sortState>
  <tableColumns count="24">
    <tableColumn id="1" xr3:uid="{6BC3FDE3-CEBF-41F9-9F63-F469219AEA01}" name="Número de Orden" dataDxfId="192"/>
    <tableColumn id="2" xr3:uid="{CDB18655-B423-41CC-A33F-5B4AE63A947A}" name="Número de Mesa" dataDxfId="191"/>
    <tableColumn id="3" xr3:uid="{9B5A2D4A-5FF2-461B-8F7A-A29E50EC2B6A}" name="Nombre del Cliente" dataDxfId="190"/>
    <tableColumn id="4" xr3:uid="{395BBC44-CC0C-4000-96E5-12F3DA9D79E7}" name="Número de Comensales" dataDxfId="189"/>
    <tableColumn id="9" xr3:uid="{E56424A0-4B3E-4520-BC25-B53969FAE919}" name="Mesero Asignado" dataDxfId="188"/>
    <tableColumn id="5" xr3:uid="{A0E2BBC5-9AE6-4BCB-AEEB-0D034F367A19}" name="Fecha de factura" dataDxfId="187"/>
    <tableColumn id="27" xr3:uid="{98FD3E0E-9D6D-497F-9D1B-79496D6820A5}" name="Hora de llegada" dataDxfId="186"/>
    <tableColumn id="28" xr3:uid="{C4EC8C79-75B4-4812-9F0D-747304C4A863}" name="Hora de Salida" dataDxfId="185"/>
    <tableColumn id="6" xr3:uid="{169BF40C-1FF2-46F8-BA81-43C722DDDE16}" name="Tiempo en rest" dataDxfId="184">
      <calculatedColumnFormula>Datos_Sala[[#This Row],[Hora de Salida]]-Datos_Sala[[#This Row],[Hora de llegada]]</calculatedColumnFormula>
    </tableColumn>
    <tableColumn id="7" xr3:uid="{10784575-28D8-4C3B-BC0B-EED8AE1C6FAD}" name="Tiempo de permanencia" dataDxfId="183">
      <calculatedColumnFormula>IF(Datos_Sala[[#This Row],[Estado de la Mesa]]="Ocupada",Datos_Sala[[#This Row],[Hora de Salida]]-Datos_Sala[[#This Row],[Hora de llegada]]+0.0104166666666667,Datos_Sala[[#This Row],[Hora de Salida]]-Datos_Sala[[#This Row],[Hora de llegada]])</calculatedColumnFormula>
    </tableColumn>
    <tableColumn id="15" xr3:uid="{19D88180-176F-47FB-B26C-615BF265BE32}" name="Tiempo total de preparación" dataDxfId="182">
      <calculatedColumnFormula>(SUMIFS('Datos Cocina'!M:M,'Datos Cocina'!A:A,'Datos Sala'!A:A)/60)/24</calculatedColumnFormula>
    </tableColumn>
    <tableColumn id="20" xr3:uid="{E30F322D-FE07-4E94-AD4C-F72320D9272A}" name="Tiempo de degustación" dataDxfId="181">
      <calculatedColumnFormula>IF(Datos_Sala[[#This Row],[Tiempo en rest]]-Datos_Sala[[#This Row],[Tiempo total de preparación]]&gt;0,Datos_Sala[[#This Row],[Tiempo en rest]]-Datos_Sala[[#This Row],[Tiempo total de preparación]],0)</calculatedColumnFormula>
    </tableColumn>
    <tableColumn id="21" xr3:uid="{C2B5002C-96B8-4401-83B2-29F4B681D747}" name="Cobro de orden" dataDxfId="180">
      <calculatedColumnFormula>IF(Datos_Sala[[#This Row],[Tiempo de degustación]]&gt;0,"Cobrada","Sin cobrar")</calculatedColumnFormula>
    </tableColumn>
    <tableColumn id="10" xr3:uid="{F7D9F1A0-1133-465E-AFAD-B8E0347CD2FD}" name="Tipo de Servicio" dataDxfId="179"/>
    <tableColumn id="11" xr3:uid="{DFF0C17F-D2DB-4592-80FD-56136AB68635}" name="Método de Pago" dataDxfId="178"/>
    <tableColumn id="12" xr3:uid="{2DD422E8-246A-4503-89F6-34CA68626923}" name="Propina" dataDxfId="177" dataCellStyle="Moneda"/>
    <tableColumn id="13" xr3:uid="{9553AB8B-B63D-4B26-95AA-1E9B22C683C1}" name="Estado de la Mesa" dataDxfId="176"/>
    <tableColumn id="14" xr3:uid="{5E1303FD-F866-4895-B5CD-EC1A1F26A7F6}" name="Paí­s de Origen" dataDxfId="175"/>
    <tableColumn id="16" xr3:uid="{6C82241B-C85F-4891-B70C-C3D025FE667A}" name="Platos Ordenados" dataDxfId="174"/>
    <tableColumn id="17" xr3:uid="{805FBD2C-0804-4A70-8A38-FA9D6F9A63C7}" name="Monto Total de la cuenta" dataDxfId="173">
      <calculatedColumnFormula>SUMIFS('Datos Cocina'!J:J,'Datos Cocina'!A:A,A:A)</calculatedColumnFormula>
    </tableColumn>
    <tableColumn id="25" xr3:uid="{AF9F6D68-32D8-4E5F-8883-EE2C2272939C}" name="Total coste" dataDxfId="172">
      <calculatedColumnFormula>SUMIFS('Datos Cocina'!F:F,'Datos Cocina'!A:A,'Datos Sala'!A:A)</calculatedColumnFormula>
    </tableColumn>
    <tableColumn id="22" xr3:uid="{7F7CBFD8-1D89-473C-B469-5C8058DB6D4B}" name="Total ganancia pedido" dataDxfId="171">
      <calculatedColumnFormula>SUMIFS('Datos Cocina'!I:I,'Datos Cocina'!A:A,A:A)</calculatedColumnFormula>
    </tableColumn>
    <tableColumn id="23" xr3:uid="{ABEF8F07-DAB8-41DB-A771-0E5AB39CC1E2}" name="% Ganancia a pedido" dataDxfId="170" dataCellStyle="Porcentaje">
      <calculatedColumnFormula>Datos_Sala[[#This Row],[Total ganancia pedido]]/Datos_Sala[[#This Row],[Monto Total de la cuenta]]</calculatedColumnFormula>
    </tableColumn>
    <tableColumn id="19" xr3:uid="{52AAC69F-6ECF-4E01-9D35-ABCC1C91CC40}" name="Total cuenta con propina " dataDxfId="169">
      <calculatedColumnFormula>Datos_Sala[[#This Row],[Monto Total de la cuenta]]+Datos_Sala[[#This Row],[Propina]]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7A4E5D-21C3-4A8E-809F-3865AC4B1BAE}" name="Datos_Cocina" displayName="Datos_Cocina" ref="A1:N1903" totalsRowShown="0" headerRowDxfId="168" dataDxfId="167">
  <autoFilter ref="A1:N1903" xr:uid="{2A7A4E5D-21C3-4A8E-809F-3865AC4B1BAE}"/>
  <sortState xmlns:xlrd2="http://schemas.microsoft.com/office/spreadsheetml/2017/richdata2" ref="A2:N1903">
    <sortCondition ref="A1:A1903"/>
  </sortState>
  <tableColumns count="14">
    <tableColumn id="1" xr3:uid="{AF01BB17-75B0-412D-B63C-DCD686B1445C}" name="Número de Orden" dataDxfId="166"/>
    <tableColumn id="2" xr3:uid="{31F4A256-E96C-400E-93BB-FC8710CD20E9}" name="Número de Mesa" dataDxfId="165"/>
    <tableColumn id="3" xr3:uid="{576AC890-6BDA-4003-AB7F-CF2778B56928}" name="Nombre del Plato" dataDxfId="164"/>
    <tableColumn id="4" xr3:uid="{08693281-0242-42EE-B933-054B316D4045}" name="Descripción del Plato" dataDxfId="163"/>
    <tableColumn id="5" xr3:uid="{362A769D-E32D-484B-9AF0-521A14A6D6E5}" name="Costo Unitario" dataDxfId="162"/>
    <tableColumn id="15" xr3:uid="{5832500D-A70D-4117-9015-4563703399FF}" name="Coste total" dataDxfId="161">
      <calculatedColumnFormula>E2*L2</calculatedColumnFormula>
    </tableColumn>
    <tableColumn id="6" xr3:uid="{3C52661E-0AC9-4863-8A40-5D7E3DF773DC}" name="Precio Unitario" dataDxfId="160"/>
    <tableColumn id="7" xr3:uid="{75D6AFDC-7D5D-436C-9A16-B8F0E90232DC}" name="Ganancia Bruta" dataDxfId="159">
      <calculatedColumnFormula>Datos_Cocina[[#This Row],[Precio Unitario]]-Datos_Cocina[[#This Row],[Costo Unitario]]</calculatedColumnFormula>
    </tableColumn>
    <tableColumn id="11" xr3:uid="{83A9C5FA-4430-4806-AC36-B84206CE4883}" name="Ganancia Neta" dataDxfId="158">
      <calculatedColumnFormula>Datos_Cocina[[#This Row],[Ganancia Bruta]]*Datos_Cocina[[#This Row],[Cantidad Ordenada]]</calculatedColumnFormula>
    </tableColumn>
    <tableColumn id="12" xr3:uid="{2CD9DCF8-F8A7-49FD-9955-6153B7DFE151}" name="Total Pedido" dataDxfId="157">
      <calculatedColumnFormula>Datos_Cocina[[#This Row],[Precio Unitario]]*Datos_Cocina[[#This Row],[Cantidad Ordenada]]</calculatedColumnFormula>
    </tableColumn>
    <tableColumn id="13" xr3:uid="{F1AD8745-9CAF-43A5-9E1A-5E1D2992C4D3}" name="% de Ganancia del plato" dataDxfId="156" dataCellStyle="Porcentaje">
      <calculatedColumnFormula>Datos_Cocina[[#This Row],[Ganancia Neta]]/Datos_Cocina[[#This Row],[Total Pedido]]</calculatedColumnFormula>
    </tableColumn>
    <tableColumn id="8" xr3:uid="{0CD8E653-90C0-4A44-9101-8F4A6356D884}" name="Cantidad Ordenada" dataDxfId="155"/>
    <tableColumn id="9" xr3:uid="{A0B8B665-E8C1-43D3-92AF-E15203FB9C0C}" name="Tiempo de Preparación" dataDxfId="154"/>
    <tableColumn id="10" xr3:uid="{03836DA9-755B-44DA-A325-023095886961}" name="Observaciones" dataDxfId="1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_de_factura" xr10:uid="{1EB70A5E-6937-404E-8B5B-6060F87D28DF}" sourceName="[Datos_Sala].[Fecha de factura]">
  <pivotTables>
    <pivotTable tabId="13" name="TablaDinámica3"/>
  </pivotTables>
  <state minimalRefreshVersion="6" lastRefreshVersion="6" pivotCacheId="1641666950" filterType="dateBetween">
    <selection startDate="2023-04-01T00:00:00" endDate="2023-04-07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factura" xr10:uid="{9A4E9212-F7BA-4F28-BCF4-F7302C3E7688}" cache="Timeline_Fecha_de_factura" caption="Fecha de factura" level="3" selectionLevel="3" scrollPosition="2023-04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Relationship Id="rId4" Type="http://schemas.microsoft.com/office/2011/relationships/timeline" Target="../timelines/timeline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5" Type="http://schemas.openxmlformats.org/officeDocument/2006/relationships/pivotTable" Target="../pivotTables/pivotTable15.xml"/><Relationship Id="rId10" Type="http://schemas.microsoft.com/office/2007/relationships/slicer" Target="../slicers/slicer7.xml"/><Relationship Id="rId4" Type="http://schemas.openxmlformats.org/officeDocument/2006/relationships/pivotTable" Target="../pivotTables/pivotTable14.xml"/><Relationship Id="rId9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68"/>
  <sheetViews>
    <sheetView workbookViewId="0">
      <selection activeCell="G10" sqref="G10"/>
    </sheetView>
  </sheetViews>
  <sheetFormatPr baseColWidth="10" defaultRowHeight="14.4" x14ac:dyDescent="0.3"/>
  <cols>
    <col min="1" max="1" width="18" style="2" customWidth="1"/>
    <col min="2" max="2" width="17.33203125" style="2" customWidth="1"/>
    <col min="3" max="3" width="19" style="2" customWidth="1"/>
    <col min="4" max="4" width="22.77734375" style="2" customWidth="1"/>
    <col min="5" max="5" width="18.5546875" style="2" customWidth="1"/>
    <col min="6" max="6" width="16.44140625" style="2" customWidth="1"/>
    <col min="7" max="7" width="14.6640625" style="5" customWidth="1"/>
    <col min="8" max="8" width="15.6640625" style="5" customWidth="1"/>
    <col min="9" max="9" width="17.44140625" style="2" customWidth="1"/>
    <col min="10" max="10" width="19.21875" style="2" bestFit="1" customWidth="1"/>
    <col min="11" max="11" width="16.88671875" style="2" customWidth="1"/>
    <col min="12" max="12" width="18.44140625" style="6" bestFit="1" customWidth="1"/>
    <col min="13" max="13" width="19.44140625" style="2" bestFit="1" customWidth="1"/>
    <col min="14" max="14" width="16.5546875" style="2" bestFit="1" customWidth="1"/>
    <col min="15" max="15" width="12.33203125" style="3" customWidth="1"/>
    <col min="16" max="16" width="13.77734375" style="5" customWidth="1"/>
    <col min="17" max="17" width="16.44140625" style="5" customWidth="1"/>
    <col min="18" max="18" width="18" style="2" bestFit="1" customWidth="1"/>
    <col min="19" max="19" width="17.21875" style="2" customWidth="1"/>
    <col min="20" max="20" width="21.109375" style="4" customWidth="1"/>
    <col min="21" max="21" width="16" style="7" customWidth="1"/>
    <col min="22" max="22" width="21.21875" style="2" customWidth="1"/>
    <col min="23" max="23" width="20.33203125" style="7" customWidth="1"/>
    <col min="24" max="24" width="23.33203125" style="2" customWidth="1"/>
    <col min="25" max="16384" width="11.5546875" style="2"/>
  </cols>
  <sheetData>
    <row r="1" spans="1:24" x14ac:dyDescent="0.3">
      <c r="A1" s="2" t="s">
        <v>1178</v>
      </c>
      <c r="B1" s="2" t="s">
        <v>1142</v>
      </c>
      <c r="C1" s="2" t="s">
        <v>0</v>
      </c>
      <c r="D1" s="2" t="s">
        <v>1141</v>
      </c>
      <c r="E1" s="2" t="s">
        <v>2</v>
      </c>
      <c r="F1" s="2" t="s">
        <v>1222</v>
      </c>
      <c r="G1" s="5" t="s">
        <v>1223</v>
      </c>
      <c r="H1" s="2" t="s">
        <v>1</v>
      </c>
      <c r="I1" s="5" t="s">
        <v>1180</v>
      </c>
      <c r="J1" s="5" t="s">
        <v>1181</v>
      </c>
      <c r="K1" s="3" t="s">
        <v>1185</v>
      </c>
      <c r="L1" s="5" t="s">
        <v>1186</v>
      </c>
      <c r="M1" s="5" t="s">
        <v>1187</v>
      </c>
      <c r="N1" s="2" t="s">
        <v>3</v>
      </c>
      <c r="O1" s="2" t="s">
        <v>1143</v>
      </c>
      <c r="P1" s="6" t="s">
        <v>4</v>
      </c>
      <c r="Q1" s="2" t="s">
        <v>5</v>
      </c>
      <c r="R1" s="2" t="s">
        <v>1144</v>
      </c>
      <c r="S1" s="2" t="s">
        <v>6</v>
      </c>
      <c r="T1" s="4" t="s">
        <v>1221</v>
      </c>
      <c r="U1" s="4" t="s">
        <v>1208</v>
      </c>
      <c r="V1" s="2" t="s">
        <v>1189</v>
      </c>
      <c r="W1" s="7" t="s">
        <v>1190</v>
      </c>
      <c r="X1" s="4" t="s">
        <v>1184</v>
      </c>
    </row>
    <row r="2" spans="1:24" x14ac:dyDescent="0.3">
      <c r="A2" s="2">
        <v>1</v>
      </c>
      <c r="B2" s="3">
        <v>10</v>
      </c>
      <c r="C2" s="3" t="s">
        <v>247</v>
      </c>
      <c r="D2" s="2">
        <v>6</v>
      </c>
      <c r="E2" s="3" t="s">
        <v>52</v>
      </c>
      <c r="F2" s="23">
        <v>45017</v>
      </c>
      <c r="G2" s="5">
        <v>4.6527777777777779E-2</v>
      </c>
      <c r="H2" s="24">
        <v>0.15972222222222221</v>
      </c>
      <c r="I2" s="5">
        <f>Datos_Sala[[#This Row],[Hora de Salida]]-Datos_Sala[[#This Row],[Hora de llegada]]</f>
        <v>0.11319444444444443</v>
      </c>
      <c r="J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0.11319444444444443</v>
      </c>
      <c r="K2" s="5">
        <f>(SUMIFS('Datos Cocina'!M:M,'Datos Cocina'!A:A,'Datos Sala'!A:A)/60)/24</f>
        <v>3.9583333333333331E-2</v>
      </c>
      <c r="L2" s="5">
        <f>IF(Datos_Sala[[#This Row],[Tiempo en rest]]-Datos_Sala[[#This Row],[Tiempo total de preparación]]&gt;0,Datos_Sala[[#This Row],[Tiempo en rest]]-Datos_Sala[[#This Row],[Tiempo total de preparación]],0)</f>
        <v>7.3611111111111099E-2</v>
      </c>
      <c r="M2" s="5" t="str">
        <f>IF(Datos_Sala[[#This Row],[Tiempo de degustación]]&gt;0,"Cobrada","Sin cobrar")</f>
        <v>Cobrada</v>
      </c>
      <c r="N2" s="3" t="s">
        <v>16</v>
      </c>
      <c r="O2" s="3" t="s">
        <v>1146</v>
      </c>
      <c r="P2" s="6">
        <v>48.55</v>
      </c>
      <c r="Q2" s="3" t="s">
        <v>23</v>
      </c>
      <c r="R2" s="3" t="s">
        <v>1147</v>
      </c>
      <c r="S2" s="3" t="s">
        <v>248</v>
      </c>
      <c r="T2" s="4">
        <f>SUMIFS('Datos Cocina'!J:J,'Datos Cocina'!A:A,A:A)</f>
        <v>138</v>
      </c>
      <c r="U2" s="4">
        <f>SUMIFS('Datos Cocina'!F:F,'Datos Cocina'!A:A,'Datos Sala'!A:A)</f>
        <v>82</v>
      </c>
      <c r="V2" s="4">
        <f>SUMIFS('Datos Cocina'!I:I,'Datos Cocina'!A:A,A:A)</f>
        <v>56</v>
      </c>
      <c r="W2" s="7">
        <f>Datos_Sala[[#This Row],[Total ganancia pedido]]/Datos_Sala[[#This Row],[Monto Total de la cuenta]]</f>
        <v>0.40579710144927539</v>
      </c>
      <c r="X2" s="4">
        <f>Datos_Sala[[#This Row],[Monto Total de la cuenta]]+Datos_Sala[[#This Row],[Propina]]</f>
        <v>186.55</v>
      </c>
    </row>
    <row r="3" spans="1:24" x14ac:dyDescent="0.3">
      <c r="A3" s="2">
        <v>2</v>
      </c>
      <c r="B3" s="3">
        <v>6</v>
      </c>
      <c r="C3" s="3" t="s">
        <v>249</v>
      </c>
      <c r="D3" s="2">
        <v>6</v>
      </c>
      <c r="E3" s="3" t="s">
        <v>76</v>
      </c>
      <c r="F3" s="23">
        <v>45017</v>
      </c>
      <c r="G3" s="5">
        <v>6.1111111111111109E-2</v>
      </c>
      <c r="H3" s="24">
        <v>0.15902777777777777</v>
      </c>
      <c r="I3" s="5">
        <f>Datos_Sala[[#This Row],[Hora de Salida]]-Datos_Sala[[#This Row],[Hora de llegada]]</f>
        <v>9.7916666666666652E-2</v>
      </c>
      <c r="J3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9.7916666666666652E-2</v>
      </c>
      <c r="K3" s="5">
        <f>(SUMIFS('Datos Cocina'!M:M,'Datos Cocina'!A:A,'Datos Sala'!A:A)/60)/24</f>
        <v>5.9027777777777783E-2</v>
      </c>
      <c r="L3" s="5">
        <f>IF(Datos_Sala[[#This Row],[Tiempo en rest]]-Datos_Sala[[#This Row],[Tiempo total de preparación]]&gt;0,Datos_Sala[[#This Row],[Tiempo en rest]]-Datos_Sala[[#This Row],[Tiempo total de preparación]],0)</f>
        <v>3.8888888888888869E-2</v>
      </c>
      <c r="M3" s="5" t="str">
        <f>IF(Datos_Sala[[#This Row],[Tiempo de degustación]]&gt;0,"Cobrada","Sin cobrar")</f>
        <v>Cobrada</v>
      </c>
      <c r="N3" s="3" t="s">
        <v>48</v>
      </c>
      <c r="O3" s="3" t="s">
        <v>17</v>
      </c>
      <c r="P3" s="6">
        <v>43.3</v>
      </c>
      <c r="Q3" s="3" t="s">
        <v>23</v>
      </c>
      <c r="R3" s="3" t="s">
        <v>33</v>
      </c>
      <c r="S3" s="3" t="s">
        <v>250</v>
      </c>
      <c r="T3" s="4">
        <f>SUMIFS('Datos Cocina'!J:J,'Datos Cocina'!A:A,A:A)</f>
        <v>58</v>
      </c>
      <c r="U3" s="4">
        <f>SUMIFS('Datos Cocina'!F:F,'Datos Cocina'!A:A,'Datos Sala'!A:A)</f>
        <v>35</v>
      </c>
      <c r="V3" s="4">
        <f>SUMIFS('Datos Cocina'!I:I,'Datos Cocina'!A:A,A:A)</f>
        <v>23</v>
      </c>
      <c r="W3" s="7">
        <f>Datos_Sala[[#This Row],[Total ganancia pedido]]/Datos_Sala[[#This Row],[Monto Total de la cuenta]]</f>
        <v>0.39655172413793105</v>
      </c>
      <c r="X3" s="4">
        <f>Datos_Sala[[#This Row],[Monto Total de la cuenta]]+Datos_Sala[[#This Row],[Propina]]</f>
        <v>101.3</v>
      </c>
    </row>
    <row r="4" spans="1:24" x14ac:dyDescent="0.3">
      <c r="A4" s="2">
        <v>3</v>
      </c>
      <c r="B4" s="3">
        <v>20</v>
      </c>
      <c r="C4" s="3" t="s">
        <v>251</v>
      </c>
      <c r="D4" s="2">
        <v>1</v>
      </c>
      <c r="E4" s="3" t="s">
        <v>28</v>
      </c>
      <c r="F4" s="23">
        <v>45017</v>
      </c>
      <c r="G4" s="5">
        <v>2.013888888888889E-2</v>
      </c>
      <c r="H4" s="24">
        <v>0.16388888888888889</v>
      </c>
      <c r="I4" s="5">
        <f>Datos_Sala[[#This Row],[Hora de Salida]]-Datos_Sala[[#This Row],[Hora de llegada]]</f>
        <v>0.14374999999999999</v>
      </c>
      <c r="J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0.14374999999999999</v>
      </c>
      <c r="K4" s="5">
        <f>(SUMIFS('Datos Cocina'!M:M,'Datos Cocina'!A:A,'Datos Sala'!A:A)/60)/24</f>
        <v>8.7500000000000008E-2</v>
      </c>
      <c r="L4" s="5">
        <f>IF(Datos_Sala[[#This Row],[Tiempo en rest]]-Datos_Sala[[#This Row],[Tiempo total de preparación]]&gt;0,Datos_Sala[[#This Row],[Tiempo en rest]]-Datos_Sala[[#This Row],[Tiempo total de preparación]],0)</f>
        <v>5.6249999999999981E-2</v>
      </c>
      <c r="M4" s="5" t="str">
        <f>IF(Datos_Sala[[#This Row],[Tiempo de degustación]]&gt;0,"Cobrada","Sin cobrar")</f>
        <v>Cobrada</v>
      </c>
      <c r="N4" s="3" t="s">
        <v>48</v>
      </c>
      <c r="O4" s="3" t="s">
        <v>1145</v>
      </c>
      <c r="P4" s="6">
        <v>30.87</v>
      </c>
      <c r="Q4" s="3" t="s">
        <v>11</v>
      </c>
      <c r="R4" s="3" t="s">
        <v>19</v>
      </c>
      <c r="S4" s="3" t="s">
        <v>252</v>
      </c>
      <c r="T4" s="4">
        <f>SUMIFS('Datos Cocina'!J:J,'Datos Cocina'!A:A,A:A)</f>
        <v>165</v>
      </c>
      <c r="U4" s="4">
        <f>SUMIFS('Datos Cocina'!F:F,'Datos Cocina'!A:A,'Datos Sala'!A:A)</f>
        <v>100</v>
      </c>
      <c r="V4" s="4">
        <f>SUMIFS('Datos Cocina'!I:I,'Datos Cocina'!A:A,A:A)</f>
        <v>65</v>
      </c>
      <c r="W4" s="7">
        <f>Datos_Sala[[#This Row],[Total ganancia pedido]]/Datos_Sala[[#This Row],[Monto Total de la cuenta]]</f>
        <v>0.39393939393939392</v>
      </c>
      <c r="X4" s="4">
        <f>Datos_Sala[[#This Row],[Monto Total de la cuenta]]+Datos_Sala[[#This Row],[Propina]]</f>
        <v>195.87</v>
      </c>
    </row>
    <row r="5" spans="1:24" x14ac:dyDescent="0.3">
      <c r="A5" s="2">
        <v>4</v>
      </c>
      <c r="B5" s="3">
        <v>3</v>
      </c>
      <c r="C5" s="3" t="s">
        <v>253</v>
      </c>
      <c r="D5" s="2">
        <v>1</v>
      </c>
      <c r="E5" s="3" t="s">
        <v>15</v>
      </c>
      <c r="F5" s="23">
        <v>45017</v>
      </c>
      <c r="G5" s="5">
        <v>0.12708333333333333</v>
      </c>
      <c r="H5" s="24">
        <v>0.18819444444444444</v>
      </c>
      <c r="I5" s="5">
        <f>Datos_Sala[[#This Row],[Hora de Salida]]-Datos_Sala[[#This Row],[Hora de llegada]]</f>
        <v>6.1111111111111116E-2</v>
      </c>
      <c r="J5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6.1111111111111116E-2</v>
      </c>
      <c r="K5" s="5">
        <f>(SUMIFS('Datos Cocina'!M:M,'Datos Cocina'!A:A,'Datos Sala'!A:A)/60)/24</f>
        <v>2.7777777777777776E-2</v>
      </c>
      <c r="L5" s="5">
        <f>IF(Datos_Sala[[#This Row],[Tiempo en rest]]-Datos_Sala[[#This Row],[Tiempo total de preparación]]&gt;0,Datos_Sala[[#This Row],[Tiempo en rest]]-Datos_Sala[[#This Row],[Tiempo total de preparación]],0)</f>
        <v>3.333333333333334E-2</v>
      </c>
      <c r="M5" s="5" t="str">
        <f>IF(Datos_Sala[[#This Row],[Tiempo de degustación]]&gt;0,"Cobrada","Sin cobrar")</f>
        <v>Cobrada</v>
      </c>
      <c r="N5" s="3" t="s">
        <v>16</v>
      </c>
      <c r="O5" s="3" t="s">
        <v>1145</v>
      </c>
      <c r="P5" s="6">
        <v>34.68</v>
      </c>
      <c r="Q5" s="3" t="s">
        <v>11</v>
      </c>
      <c r="R5" s="3" t="s">
        <v>73</v>
      </c>
      <c r="S5" s="3" t="s">
        <v>254</v>
      </c>
      <c r="T5" s="4">
        <f>SUMIFS('Datos Cocina'!J:J,'Datos Cocina'!A:A,A:A)</f>
        <v>183</v>
      </c>
      <c r="U5" s="4">
        <f>SUMIFS('Datos Cocina'!F:F,'Datos Cocina'!A:A,'Datos Sala'!A:A)</f>
        <v>108</v>
      </c>
      <c r="V5" s="4">
        <f>SUMIFS('Datos Cocina'!I:I,'Datos Cocina'!A:A,A:A)</f>
        <v>75</v>
      </c>
      <c r="W5" s="7">
        <f>Datos_Sala[[#This Row],[Total ganancia pedido]]/Datos_Sala[[#This Row],[Monto Total de la cuenta]]</f>
        <v>0.4098360655737705</v>
      </c>
      <c r="X5" s="4">
        <f>Datos_Sala[[#This Row],[Monto Total de la cuenta]]+Datos_Sala[[#This Row],[Propina]]</f>
        <v>217.68</v>
      </c>
    </row>
    <row r="6" spans="1:24" x14ac:dyDescent="0.3">
      <c r="A6" s="2">
        <v>5</v>
      </c>
      <c r="B6" s="3">
        <v>8</v>
      </c>
      <c r="C6" s="3" t="s">
        <v>255</v>
      </c>
      <c r="D6" s="2">
        <v>2</v>
      </c>
      <c r="E6" s="3" t="s">
        <v>9</v>
      </c>
      <c r="F6" s="23">
        <v>45017</v>
      </c>
      <c r="G6" s="5">
        <v>6.9444444444444447E-4</v>
      </c>
      <c r="H6" s="24">
        <v>8.7499999999999994E-2</v>
      </c>
      <c r="I6" s="5">
        <f>Datos_Sala[[#This Row],[Hora de Salida]]-Datos_Sala[[#This Row],[Hora de llegada]]</f>
        <v>8.6805555555555552E-2</v>
      </c>
      <c r="J6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8.6805555555555552E-2</v>
      </c>
      <c r="K6" s="5">
        <f>(SUMIFS('Datos Cocina'!M:M,'Datos Cocina'!A:A,'Datos Sala'!A:A)/60)/24</f>
        <v>1.1805555555555555E-2</v>
      </c>
      <c r="L6" s="5">
        <f>IF(Datos_Sala[[#This Row],[Tiempo en rest]]-Datos_Sala[[#This Row],[Tiempo total de preparación]]&gt;0,Datos_Sala[[#This Row],[Tiempo en rest]]-Datos_Sala[[#This Row],[Tiempo total de preparación]],0)</f>
        <v>7.4999999999999997E-2</v>
      </c>
      <c r="M6" s="5" t="str">
        <f>IF(Datos_Sala[[#This Row],[Tiempo de degustación]]&gt;0,"Cobrada","Sin cobrar")</f>
        <v>Cobrada</v>
      </c>
      <c r="N6" s="3" t="s">
        <v>16</v>
      </c>
      <c r="O6" s="3" t="s">
        <v>1145</v>
      </c>
      <c r="P6" s="6">
        <v>24.33</v>
      </c>
      <c r="Q6" s="3" t="s">
        <v>11</v>
      </c>
      <c r="R6" s="3" t="s">
        <v>1148</v>
      </c>
      <c r="S6" s="3" t="s">
        <v>256</v>
      </c>
      <c r="T6" s="4">
        <f>SUMIFS('Datos Cocina'!J:J,'Datos Cocina'!A:A,A:A)</f>
        <v>67</v>
      </c>
      <c r="U6" s="4">
        <f>SUMIFS('Datos Cocina'!F:F,'Datos Cocina'!A:A,'Datos Sala'!A:A)</f>
        <v>39</v>
      </c>
      <c r="V6" s="4">
        <f>SUMIFS('Datos Cocina'!I:I,'Datos Cocina'!A:A,A:A)</f>
        <v>28</v>
      </c>
      <c r="W6" s="7">
        <f>Datos_Sala[[#This Row],[Total ganancia pedido]]/Datos_Sala[[#This Row],[Monto Total de la cuenta]]</f>
        <v>0.41791044776119401</v>
      </c>
      <c r="X6" s="4">
        <f>Datos_Sala[[#This Row],[Monto Total de la cuenta]]+Datos_Sala[[#This Row],[Propina]]</f>
        <v>91.33</v>
      </c>
    </row>
    <row r="7" spans="1:24" x14ac:dyDescent="0.3">
      <c r="A7" s="2">
        <v>6</v>
      </c>
      <c r="B7" s="3" t="s">
        <v>7</v>
      </c>
      <c r="C7" s="3" t="s">
        <v>8</v>
      </c>
      <c r="D7" s="2">
        <v>5</v>
      </c>
      <c r="E7" s="3" t="s">
        <v>9</v>
      </c>
      <c r="F7" s="23">
        <v>45017</v>
      </c>
      <c r="G7" s="5">
        <v>5.8333333333333334E-2</v>
      </c>
      <c r="H7" s="24">
        <v>0.14722222222222223</v>
      </c>
      <c r="I7" s="5">
        <f>Datos_Sala[[#This Row],[Hora de Salida]]-Datos_Sala[[#This Row],[Hora de llegada]]</f>
        <v>8.8888888888888892E-2</v>
      </c>
      <c r="J7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8.8888888888888892E-2</v>
      </c>
      <c r="K7" s="5">
        <f>(SUMIFS('Datos Cocina'!M:M,'Datos Cocina'!A:A,'Datos Sala'!A:A)/60)/24</f>
        <v>7.6388888888888886E-3</v>
      </c>
      <c r="L7" s="5">
        <f>IF(Datos_Sala[[#This Row],[Tiempo en rest]]-Datos_Sala[[#This Row],[Tiempo total de preparación]]&gt;0,Datos_Sala[[#This Row],[Tiempo en rest]]-Datos_Sala[[#This Row],[Tiempo total de preparación]],0)</f>
        <v>8.1250000000000003E-2</v>
      </c>
      <c r="M7" s="5" t="str">
        <f>IF(Datos_Sala[[#This Row],[Tiempo de degustación]]&gt;0,"Cobrada","Sin cobrar")</f>
        <v>Cobrada</v>
      </c>
      <c r="N7" s="3" t="s">
        <v>10</v>
      </c>
      <c r="O7" s="3" t="s">
        <v>1145</v>
      </c>
      <c r="P7" s="6">
        <v>26.57</v>
      </c>
      <c r="Q7" s="3" t="s">
        <v>11</v>
      </c>
      <c r="R7" s="3" t="s">
        <v>1148</v>
      </c>
      <c r="S7" s="3" t="s">
        <v>12</v>
      </c>
      <c r="T7" s="4">
        <f>SUMIFS('Datos Cocina'!J:J,'Datos Cocina'!A:A,A:A)</f>
        <v>70</v>
      </c>
      <c r="U7" s="4">
        <f>SUMIFS('Datos Cocina'!F:F,'Datos Cocina'!A:A,'Datos Sala'!A:A)</f>
        <v>42</v>
      </c>
      <c r="V7" s="4">
        <f>SUMIFS('Datos Cocina'!I:I,'Datos Cocina'!A:A,A:A)</f>
        <v>28</v>
      </c>
      <c r="W7" s="7">
        <f>Datos_Sala[[#This Row],[Total ganancia pedido]]/Datos_Sala[[#This Row],[Monto Total de la cuenta]]</f>
        <v>0.4</v>
      </c>
      <c r="X7" s="4">
        <f>Datos_Sala[[#This Row],[Monto Total de la cuenta]]+Datos_Sala[[#This Row],[Propina]]</f>
        <v>96.57</v>
      </c>
    </row>
    <row r="8" spans="1:24" x14ac:dyDescent="0.3">
      <c r="A8" s="2">
        <v>7</v>
      </c>
      <c r="B8" s="3">
        <v>17</v>
      </c>
      <c r="C8" s="3" t="s">
        <v>257</v>
      </c>
      <c r="D8" s="2">
        <v>6</v>
      </c>
      <c r="E8" s="3" t="s">
        <v>28</v>
      </c>
      <c r="F8" s="23">
        <v>45017</v>
      </c>
      <c r="G8" s="5">
        <v>8.1250000000000003E-2</v>
      </c>
      <c r="H8" s="24">
        <v>0.18194444444444444</v>
      </c>
      <c r="I8" s="5">
        <f>Datos_Sala[[#This Row],[Hora de Salida]]-Datos_Sala[[#This Row],[Hora de llegada]]</f>
        <v>0.10069444444444443</v>
      </c>
      <c r="J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0.11111111111111113</v>
      </c>
      <c r="K8" s="5">
        <f>(SUMIFS('Datos Cocina'!M:M,'Datos Cocina'!A:A,'Datos Sala'!A:A)/60)/24</f>
        <v>2.8472222222222222E-2</v>
      </c>
      <c r="L8" s="5">
        <f>IF(Datos_Sala[[#This Row],[Tiempo en rest]]-Datos_Sala[[#This Row],[Tiempo total de preparación]]&gt;0,Datos_Sala[[#This Row],[Tiempo en rest]]-Datos_Sala[[#This Row],[Tiempo total de preparación]],0)</f>
        <v>7.2222222222222215E-2</v>
      </c>
      <c r="M8" s="5" t="str">
        <f>IF(Datos_Sala[[#This Row],[Tiempo de degustación]]&gt;0,"Cobrada","Sin cobrar")</f>
        <v>Cobrada</v>
      </c>
      <c r="N8" s="3" t="s">
        <v>10</v>
      </c>
      <c r="O8" s="3" t="s">
        <v>1145</v>
      </c>
      <c r="P8" s="6">
        <v>10.54</v>
      </c>
      <c r="Q8" s="3" t="s">
        <v>18</v>
      </c>
      <c r="R8" s="3" t="s">
        <v>99</v>
      </c>
      <c r="S8" s="3" t="s">
        <v>258</v>
      </c>
      <c r="T8" s="4">
        <f>SUMIFS('Datos Cocina'!J:J,'Datos Cocina'!A:A,A:A)</f>
        <v>172</v>
      </c>
      <c r="U8" s="4">
        <f>SUMIFS('Datos Cocina'!F:F,'Datos Cocina'!A:A,'Datos Sala'!A:A)</f>
        <v>104</v>
      </c>
      <c r="V8" s="4">
        <f>SUMIFS('Datos Cocina'!I:I,'Datos Cocina'!A:A,A:A)</f>
        <v>68</v>
      </c>
      <c r="W8" s="7">
        <f>Datos_Sala[[#This Row],[Total ganancia pedido]]/Datos_Sala[[#This Row],[Monto Total de la cuenta]]</f>
        <v>0.39534883720930231</v>
      </c>
      <c r="X8" s="4">
        <f>Datos_Sala[[#This Row],[Monto Total de la cuenta]]+Datos_Sala[[#This Row],[Propina]]</f>
        <v>182.54</v>
      </c>
    </row>
    <row r="9" spans="1:24" x14ac:dyDescent="0.3">
      <c r="A9" s="2">
        <v>8</v>
      </c>
      <c r="B9" s="3">
        <v>11</v>
      </c>
      <c r="C9" s="3" t="s">
        <v>259</v>
      </c>
      <c r="D9" s="2">
        <v>1</v>
      </c>
      <c r="E9" s="3" t="s">
        <v>28</v>
      </c>
      <c r="F9" s="23">
        <v>45017</v>
      </c>
      <c r="G9" s="5">
        <v>9.0972222222222218E-2</v>
      </c>
      <c r="H9" s="24">
        <v>0.20069444444444445</v>
      </c>
      <c r="I9" s="5">
        <f>Datos_Sala[[#This Row],[Hora de Salida]]-Datos_Sala[[#This Row],[Hora de llegada]]</f>
        <v>0.10972222222222223</v>
      </c>
      <c r="J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0.10972222222222223</v>
      </c>
      <c r="K9" s="5">
        <f>(SUMIFS('Datos Cocina'!M:M,'Datos Cocina'!A:A,'Datos Sala'!A:A)/60)/24</f>
        <v>3.8194444444444441E-2</v>
      </c>
      <c r="L9" s="5">
        <f>IF(Datos_Sala[[#This Row],[Tiempo en rest]]-Datos_Sala[[#This Row],[Tiempo total de preparación]]&gt;0,Datos_Sala[[#This Row],[Tiempo en rest]]-Datos_Sala[[#This Row],[Tiempo total de preparación]],0)</f>
        <v>7.1527777777777801E-2</v>
      </c>
      <c r="M9" s="5" t="str">
        <f>IF(Datos_Sala[[#This Row],[Tiempo de degustación]]&gt;0,"Cobrada","Sin cobrar")</f>
        <v>Cobrada</v>
      </c>
      <c r="N9" s="3" t="s">
        <v>48</v>
      </c>
      <c r="O9" s="3" t="s">
        <v>1145</v>
      </c>
      <c r="P9" s="6">
        <v>49.18</v>
      </c>
      <c r="Q9" s="3" t="s">
        <v>23</v>
      </c>
      <c r="R9" s="3" t="s">
        <v>73</v>
      </c>
      <c r="S9" s="3" t="s">
        <v>260</v>
      </c>
      <c r="T9" s="4">
        <f>SUMIFS('Datos Cocina'!J:J,'Datos Cocina'!A:A,A:A)</f>
        <v>242</v>
      </c>
      <c r="U9" s="4">
        <f>SUMIFS('Datos Cocina'!F:F,'Datos Cocina'!A:A,'Datos Sala'!A:A)</f>
        <v>146</v>
      </c>
      <c r="V9" s="4">
        <f>SUMIFS('Datos Cocina'!I:I,'Datos Cocina'!A:A,A:A)</f>
        <v>96</v>
      </c>
      <c r="W9" s="7">
        <f>Datos_Sala[[#This Row],[Total ganancia pedido]]/Datos_Sala[[#This Row],[Monto Total de la cuenta]]</f>
        <v>0.39669421487603307</v>
      </c>
      <c r="X9" s="4">
        <f>Datos_Sala[[#This Row],[Monto Total de la cuenta]]+Datos_Sala[[#This Row],[Propina]]</f>
        <v>291.18</v>
      </c>
    </row>
    <row r="10" spans="1:24" x14ac:dyDescent="0.3">
      <c r="A10" s="2">
        <v>9</v>
      </c>
      <c r="B10" s="3">
        <v>15</v>
      </c>
      <c r="C10" s="3" t="s">
        <v>197</v>
      </c>
      <c r="D10" s="2">
        <v>5</v>
      </c>
      <c r="E10" s="3" t="s">
        <v>28</v>
      </c>
      <c r="F10" s="23">
        <v>45017</v>
      </c>
      <c r="G10" s="5">
        <v>8.5416666666666669E-2</v>
      </c>
      <c r="H10" s="24">
        <v>0.18402777777777779</v>
      </c>
      <c r="I10" s="5">
        <f>Datos_Sala[[#This Row],[Hora de Salida]]-Datos_Sala[[#This Row],[Hora de llegada]]</f>
        <v>9.8611111111111122E-2</v>
      </c>
      <c r="J10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9.8611111111111122E-2</v>
      </c>
      <c r="K10" s="5">
        <f>(SUMIFS('Datos Cocina'!M:M,'Datos Cocina'!A:A,'Datos Sala'!A:A)/60)/24</f>
        <v>0.10138888888888888</v>
      </c>
      <c r="L10" s="5">
        <f>IF(Datos_Sala[[#This Row],[Tiempo en rest]]-Datos_Sala[[#This Row],[Tiempo total de preparación]]&gt;0,Datos_Sala[[#This Row],[Tiempo en rest]]-Datos_Sala[[#This Row],[Tiempo total de preparación]],0)</f>
        <v>0</v>
      </c>
      <c r="M10" s="5" t="str">
        <f>IF(Datos_Sala[[#This Row],[Tiempo de degustación]]&gt;0,"Cobrada","Sin cobrar")</f>
        <v>Sin cobrar</v>
      </c>
      <c r="N10" s="3" t="s">
        <v>16</v>
      </c>
      <c r="O10" s="3" t="s">
        <v>1146</v>
      </c>
      <c r="P10" s="6">
        <v>46.85</v>
      </c>
      <c r="Q10" s="3" t="s">
        <v>11</v>
      </c>
      <c r="R10" s="3" t="s">
        <v>24</v>
      </c>
      <c r="S10" s="3" t="s">
        <v>261</v>
      </c>
      <c r="T10" s="4">
        <f>SUMIFS('Datos Cocina'!J:J,'Datos Cocina'!A:A,A:A)</f>
        <v>169</v>
      </c>
      <c r="U10" s="4">
        <f>SUMIFS('Datos Cocina'!F:F,'Datos Cocina'!A:A,'Datos Sala'!A:A)</f>
        <v>100</v>
      </c>
      <c r="V10" s="4">
        <f>SUMIFS('Datos Cocina'!I:I,'Datos Cocina'!A:A,A:A)</f>
        <v>69</v>
      </c>
      <c r="W10" s="7">
        <f>Datos_Sala[[#This Row],[Total ganancia pedido]]/Datos_Sala[[#This Row],[Monto Total de la cuenta]]</f>
        <v>0.40828402366863903</v>
      </c>
      <c r="X10" s="4">
        <f>Datos_Sala[[#This Row],[Monto Total de la cuenta]]+Datos_Sala[[#This Row],[Propina]]</f>
        <v>215.85</v>
      </c>
    </row>
    <row r="11" spans="1:24" x14ac:dyDescent="0.3">
      <c r="A11" s="2">
        <v>10</v>
      </c>
      <c r="B11" s="3">
        <v>17</v>
      </c>
      <c r="C11" s="3" t="s">
        <v>262</v>
      </c>
      <c r="D11" s="2">
        <v>1</v>
      </c>
      <c r="E11" s="3" t="s">
        <v>9</v>
      </c>
      <c r="F11" s="23">
        <v>45017</v>
      </c>
      <c r="G11" s="5">
        <v>1.3888888888888889E-3</v>
      </c>
      <c r="H11" s="24">
        <v>7.8472222222222221E-2</v>
      </c>
      <c r="I11" s="5">
        <f>Datos_Sala[[#This Row],[Hora de Salida]]-Datos_Sala[[#This Row],[Hora de llegada]]</f>
        <v>7.7083333333333337E-2</v>
      </c>
      <c r="J11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8.7500000000000036E-2</v>
      </c>
      <c r="K11" s="5">
        <f>(SUMIFS('Datos Cocina'!M:M,'Datos Cocina'!A:A,'Datos Sala'!A:A)/60)/24</f>
        <v>2.013888888888889E-2</v>
      </c>
      <c r="L11" s="5">
        <f>IF(Datos_Sala[[#This Row],[Tiempo en rest]]-Datos_Sala[[#This Row],[Tiempo total de preparación]]&gt;0,Datos_Sala[[#This Row],[Tiempo en rest]]-Datos_Sala[[#This Row],[Tiempo total de preparación]],0)</f>
        <v>5.694444444444445E-2</v>
      </c>
      <c r="M11" s="5" t="str">
        <f>IF(Datos_Sala[[#This Row],[Tiempo de degustación]]&gt;0,"Cobrada","Sin cobrar")</f>
        <v>Cobrada</v>
      </c>
      <c r="N11" s="3" t="s">
        <v>16</v>
      </c>
      <c r="O11" s="3" t="s">
        <v>1145</v>
      </c>
      <c r="P11" s="6">
        <v>16.600000000000001</v>
      </c>
      <c r="Q11" s="3" t="s">
        <v>18</v>
      </c>
      <c r="R11" s="3" t="s">
        <v>55</v>
      </c>
      <c r="S11" s="3" t="s">
        <v>263</v>
      </c>
      <c r="T11" s="4">
        <f>SUMIFS('Datos Cocina'!J:J,'Datos Cocina'!A:A,A:A)</f>
        <v>148</v>
      </c>
      <c r="U11" s="4">
        <f>SUMIFS('Datos Cocina'!F:F,'Datos Cocina'!A:A,'Datos Sala'!A:A)</f>
        <v>90</v>
      </c>
      <c r="V11" s="4">
        <f>SUMIFS('Datos Cocina'!I:I,'Datos Cocina'!A:A,A:A)</f>
        <v>58</v>
      </c>
      <c r="W11" s="7">
        <f>Datos_Sala[[#This Row],[Total ganancia pedido]]/Datos_Sala[[#This Row],[Monto Total de la cuenta]]</f>
        <v>0.39189189189189189</v>
      </c>
      <c r="X11" s="4">
        <f>Datos_Sala[[#This Row],[Monto Total de la cuenta]]+Datos_Sala[[#This Row],[Propina]]</f>
        <v>164.6</v>
      </c>
    </row>
    <row r="12" spans="1:24" x14ac:dyDescent="0.3">
      <c r="A12" s="2">
        <v>11</v>
      </c>
      <c r="B12" s="3">
        <v>14</v>
      </c>
      <c r="C12" s="3" t="s">
        <v>119</v>
      </c>
      <c r="D12" s="2">
        <v>1</v>
      </c>
      <c r="E12" s="3" t="s">
        <v>76</v>
      </c>
      <c r="F12" s="23">
        <v>45017</v>
      </c>
      <c r="G12" s="5">
        <v>0.15694444444444444</v>
      </c>
      <c r="H12" s="24">
        <v>0.27291666666666664</v>
      </c>
      <c r="I12" s="5">
        <f>Datos_Sala[[#This Row],[Hora de Salida]]-Datos_Sala[[#This Row],[Hora de llegada]]</f>
        <v>0.1159722222222222</v>
      </c>
      <c r="J1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0.1159722222222222</v>
      </c>
      <c r="K12" s="5">
        <f>(SUMIFS('Datos Cocina'!M:M,'Datos Cocina'!A:A,'Datos Sala'!A:A)/60)/24</f>
        <v>3.888888888888889E-2</v>
      </c>
      <c r="L12" s="5">
        <f>IF(Datos_Sala[[#This Row],[Tiempo en rest]]-Datos_Sala[[#This Row],[Tiempo total de preparación]]&gt;0,Datos_Sala[[#This Row],[Tiempo en rest]]-Datos_Sala[[#This Row],[Tiempo total de preparación]],0)</f>
        <v>7.7083333333333309E-2</v>
      </c>
      <c r="M12" s="5" t="str">
        <f>IF(Datos_Sala[[#This Row],[Tiempo de degustación]]&gt;0,"Cobrada","Sin cobrar")</f>
        <v>Cobrada</v>
      </c>
      <c r="N12" s="3" t="s">
        <v>16</v>
      </c>
      <c r="O12" s="3" t="s">
        <v>1145</v>
      </c>
      <c r="P12" s="6">
        <v>32.89</v>
      </c>
      <c r="Q12" s="3" t="s">
        <v>11</v>
      </c>
      <c r="R12" s="3" t="s">
        <v>1148</v>
      </c>
      <c r="S12" s="3" t="s">
        <v>264</v>
      </c>
      <c r="T12" s="4">
        <f>SUMIFS('Datos Cocina'!J:J,'Datos Cocina'!A:A,A:A)</f>
        <v>88</v>
      </c>
      <c r="U12" s="4">
        <f>SUMIFS('Datos Cocina'!F:F,'Datos Cocina'!A:A,'Datos Sala'!A:A)</f>
        <v>52</v>
      </c>
      <c r="V12" s="4">
        <f>SUMIFS('Datos Cocina'!I:I,'Datos Cocina'!A:A,A:A)</f>
        <v>36</v>
      </c>
      <c r="W12" s="7">
        <f>Datos_Sala[[#This Row],[Total ganancia pedido]]/Datos_Sala[[#This Row],[Monto Total de la cuenta]]</f>
        <v>0.40909090909090912</v>
      </c>
      <c r="X12" s="4">
        <f>Datos_Sala[[#This Row],[Monto Total de la cuenta]]+Datos_Sala[[#This Row],[Propina]]</f>
        <v>120.89</v>
      </c>
    </row>
    <row r="13" spans="1:24" x14ac:dyDescent="0.3">
      <c r="A13" s="2">
        <v>12</v>
      </c>
      <c r="B13" s="3">
        <v>14</v>
      </c>
      <c r="C13" s="3" t="s">
        <v>265</v>
      </c>
      <c r="D13" s="2">
        <v>6</v>
      </c>
      <c r="E13" s="3" t="s">
        <v>9</v>
      </c>
      <c r="F13" s="23">
        <v>45017</v>
      </c>
      <c r="G13" s="5">
        <v>2.7777777777777779E-3</v>
      </c>
      <c r="H13" s="24">
        <v>0.14097222222222222</v>
      </c>
      <c r="I13" s="5">
        <f>Datos_Sala[[#This Row],[Hora de Salida]]-Datos_Sala[[#This Row],[Hora de llegada]]</f>
        <v>0.13819444444444445</v>
      </c>
      <c r="J1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0.14861111111111117</v>
      </c>
      <c r="K13" s="5">
        <f>(SUMIFS('Datos Cocina'!M:M,'Datos Cocina'!A:A,'Datos Sala'!A:A)/60)/24</f>
        <v>6.5972222222222224E-2</v>
      </c>
      <c r="L13" s="5">
        <f>IF(Datos_Sala[[#This Row],[Tiempo en rest]]-Datos_Sala[[#This Row],[Tiempo total de preparación]]&gt;0,Datos_Sala[[#This Row],[Tiempo en rest]]-Datos_Sala[[#This Row],[Tiempo total de preparación]],0)</f>
        <v>7.2222222222222229E-2</v>
      </c>
      <c r="M13" s="5" t="str">
        <f>IF(Datos_Sala[[#This Row],[Tiempo de degustación]]&gt;0,"Cobrada","Sin cobrar")</f>
        <v>Cobrada</v>
      </c>
      <c r="N13" s="3" t="s">
        <v>10</v>
      </c>
      <c r="O13" s="3" t="s">
        <v>1145</v>
      </c>
      <c r="P13" s="6">
        <v>45.27</v>
      </c>
      <c r="Q13" s="3" t="s">
        <v>18</v>
      </c>
      <c r="R13" s="3" t="s">
        <v>33</v>
      </c>
      <c r="S13" s="3" t="s">
        <v>266</v>
      </c>
      <c r="T13" s="4">
        <f>SUMIFS('Datos Cocina'!J:J,'Datos Cocina'!A:A,A:A)</f>
        <v>326</v>
      </c>
      <c r="U13" s="4">
        <f>SUMIFS('Datos Cocina'!F:F,'Datos Cocina'!A:A,'Datos Sala'!A:A)</f>
        <v>199</v>
      </c>
      <c r="V13" s="4">
        <f>SUMIFS('Datos Cocina'!I:I,'Datos Cocina'!A:A,A:A)</f>
        <v>127</v>
      </c>
      <c r="W13" s="7">
        <f>Datos_Sala[[#This Row],[Total ganancia pedido]]/Datos_Sala[[#This Row],[Monto Total de la cuenta]]</f>
        <v>0.38957055214723929</v>
      </c>
      <c r="X13" s="4">
        <f>Datos_Sala[[#This Row],[Monto Total de la cuenta]]+Datos_Sala[[#This Row],[Propina]]</f>
        <v>371.27</v>
      </c>
    </row>
    <row r="14" spans="1:24" x14ac:dyDescent="0.3">
      <c r="A14" s="2">
        <v>13</v>
      </c>
      <c r="B14" s="3" t="s">
        <v>13</v>
      </c>
      <c r="C14" s="3" t="s">
        <v>14</v>
      </c>
      <c r="D14" s="2">
        <v>1</v>
      </c>
      <c r="E14" s="3" t="s">
        <v>15</v>
      </c>
      <c r="F14" s="23">
        <v>45017</v>
      </c>
      <c r="G14" s="5">
        <v>0.13125000000000001</v>
      </c>
      <c r="H14" s="24">
        <v>0.23055555555555557</v>
      </c>
      <c r="I14" s="5">
        <f>Datos_Sala[[#This Row],[Hora de Salida]]-Datos_Sala[[#This Row],[Hora de llegada]]</f>
        <v>9.9305555555555564E-2</v>
      </c>
      <c r="J1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0.10972222222222226</v>
      </c>
      <c r="K14" s="5">
        <f>(SUMIFS('Datos Cocina'!M:M,'Datos Cocina'!A:A,'Datos Sala'!A:A)/60)/24</f>
        <v>4.0972222222222222E-2</v>
      </c>
      <c r="L14" s="5">
        <f>IF(Datos_Sala[[#This Row],[Tiempo en rest]]-Datos_Sala[[#This Row],[Tiempo total de preparación]]&gt;0,Datos_Sala[[#This Row],[Tiempo en rest]]-Datos_Sala[[#This Row],[Tiempo total de preparación]],0)</f>
        <v>5.8333333333333341E-2</v>
      </c>
      <c r="M14" s="5" t="str">
        <f>IF(Datos_Sala[[#This Row],[Tiempo de degustación]]&gt;0,"Cobrada","Sin cobrar")</f>
        <v>Cobrada</v>
      </c>
      <c r="N14" s="3" t="s">
        <v>16</v>
      </c>
      <c r="O14" s="3" t="s">
        <v>17</v>
      </c>
      <c r="P14" s="6">
        <v>22.06</v>
      </c>
      <c r="Q14" s="3" t="s">
        <v>18</v>
      </c>
      <c r="R14" s="3" t="s">
        <v>19</v>
      </c>
      <c r="S14" s="3" t="s">
        <v>20</v>
      </c>
      <c r="T14" s="4">
        <f>SUMIFS('Datos Cocina'!J:J,'Datos Cocina'!A:A,A:A)</f>
        <v>87</v>
      </c>
      <c r="U14" s="4">
        <f>SUMIFS('Datos Cocina'!F:F,'Datos Cocina'!A:A,'Datos Sala'!A:A)</f>
        <v>51</v>
      </c>
      <c r="V14" s="4">
        <f>SUMIFS('Datos Cocina'!I:I,'Datos Cocina'!A:A,A:A)</f>
        <v>36</v>
      </c>
      <c r="W14" s="7">
        <f>Datos_Sala[[#This Row],[Total ganancia pedido]]/Datos_Sala[[#This Row],[Monto Total de la cuenta]]</f>
        <v>0.41379310344827586</v>
      </c>
      <c r="X14" s="4">
        <f>Datos_Sala[[#This Row],[Monto Total de la cuenta]]+Datos_Sala[[#This Row],[Propina]]</f>
        <v>109.06</v>
      </c>
    </row>
    <row r="15" spans="1:24" x14ac:dyDescent="0.3">
      <c r="A15" s="2">
        <v>14</v>
      </c>
      <c r="B15" s="3">
        <v>16</v>
      </c>
      <c r="C15" s="3" t="s">
        <v>151</v>
      </c>
      <c r="D15" s="2">
        <v>6</v>
      </c>
      <c r="E15" s="3" t="s">
        <v>28</v>
      </c>
      <c r="F15" s="23">
        <v>45017</v>
      </c>
      <c r="G15" s="5">
        <v>1.2500000000000001E-2</v>
      </c>
      <c r="H15" s="24">
        <v>8.1944444444444445E-2</v>
      </c>
      <c r="I15" s="5">
        <f>Datos_Sala[[#This Row],[Hora de Salida]]-Datos_Sala[[#This Row],[Hora de llegada]]</f>
        <v>6.9444444444444448E-2</v>
      </c>
      <c r="J15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6.9444444444444448E-2</v>
      </c>
      <c r="K15" s="5">
        <f>(SUMIFS('Datos Cocina'!M:M,'Datos Cocina'!A:A,'Datos Sala'!A:A)/60)/24</f>
        <v>0.10694444444444445</v>
      </c>
      <c r="L15" s="5">
        <f>IF(Datos_Sala[[#This Row],[Tiempo en rest]]-Datos_Sala[[#This Row],[Tiempo total de preparación]]&gt;0,Datos_Sala[[#This Row],[Tiempo en rest]]-Datos_Sala[[#This Row],[Tiempo total de preparación]],0)</f>
        <v>0</v>
      </c>
      <c r="M15" s="5" t="str">
        <f>IF(Datos_Sala[[#This Row],[Tiempo de degustación]]&gt;0,"Cobrada","Sin cobrar")</f>
        <v>Sin cobrar</v>
      </c>
      <c r="N15" s="3" t="s">
        <v>16</v>
      </c>
      <c r="O15" s="3" t="s">
        <v>17</v>
      </c>
      <c r="P15" s="6">
        <v>48.76</v>
      </c>
      <c r="Q15" s="3" t="s">
        <v>11</v>
      </c>
      <c r="R15" s="3" t="s">
        <v>1148</v>
      </c>
      <c r="S15" s="3" t="s">
        <v>267</v>
      </c>
      <c r="T15" s="4">
        <f>SUMIFS('Datos Cocina'!J:J,'Datos Cocina'!A:A,A:A)</f>
        <v>129</v>
      </c>
      <c r="U15" s="4">
        <f>SUMIFS('Datos Cocina'!F:F,'Datos Cocina'!A:A,'Datos Sala'!A:A)</f>
        <v>78</v>
      </c>
      <c r="V15" s="4">
        <f>SUMIFS('Datos Cocina'!I:I,'Datos Cocina'!A:A,A:A)</f>
        <v>51</v>
      </c>
      <c r="W15" s="7">
        <f>Datos_Sala[[#This Row],[Total ganancia pedido]]/Datos_Sala[[#This Row],[Monto Total de la cuenta]]</f>
        <v>0.39534883720930231</v>
      </c>
      <c r="X15" s="4">
        <f>Datos_Sala[[#This Row],[Monto Total de la cuenta]]+Datos_Sala[[#This Row],[Propina]]</f>
        <v>177.76</v>
      </c>
    </row>
    <row r="16" spans="1:24" x14ac:dyDescent="0.3">
      <c r="A16" s="2">
        <v>15</v>
      </c>
      <c r="B16" s="3">
        <v>6</v>
      </c>
      <c r="C16" s="3" t="s">
        <v>203</v>
      </c>
      <c r="D16" s="2">
        <v>4</v>
      </c>
      <c r="E16" s="3" t="s">
        <v>76</v>
      </c>
      <c r="F16" s="23">
        <v>45017</v>
      </c>
      <c r="G16" s="5">
        <v>0.14166666666666666</v>
      </c>
      <c r="H16" s="24">
        <v>0.2076388888888889</v>
      </c>
      <c r="I16" s="5">
        <f>Datos_Sala[[#This Row],[Hora de Salida]]-Datos_Sala[[#This Row],[Hora de llegada]]</f>
        <v>6.5972222222222238E-2</v>
      </c>
      <c r="J16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7.6388888888888937E-2</v>
      </c>
      <c r="K16" s="5">
        <f>(SUMIFS('Datos Cocina'!M:M,'Datos Cocina'!A:A,'Datos Sala'!A:A)/60)/24</f>
        <v>7.1527777777777773E-2</v>
      </c>
      <c r="L16" s="5">
        <f>IF(Datos_Sala[[#This Row],[Tiempo en rest]]-Datos_Sala[[#This Row],[Tiempo total de preparación]]&gt;0,Datos_Sala[[#This Row],[Tiempo en rest]]-Datos_Sala[[#This Row],[Tiempo total de preparación]],0)</f>
        <v>0</v>
      </c>
      <c r="M16" s="5" t="str">
        <f>IF(Datos_Sala[[#This Row],[Tiempo de degustación]]&gt;0,"Cobrada","Sin cobrar")</f>
        <v>Sin cobrar</v>
      </c>
      <c r="N16" s="3" t="s">
        <v>48</v>
      </c>
      <c r="O16" s="3" t="s">
        <v>1145</v>
      </c>
      <c r="P16" s="6">
        <v>28.77</v>
      </c>
      <c r="Q16" s="3" t="s">
        <v>18</v>
      </c>
      <c r="R16" s="3" t="s">
        <v>55</v>
      </c>
      <c r="S16" s="3" t="s">
        <v>268</v>
      </c>
      <c r="T16" s="4">
        <f>SUMIFS('Datos Cocina'!J:J,'Datos Cocina'!A:A,A:A)</f>
        <v>224</v>
      </c>
      <c r="U16" s="4">
        <f>SUMIFS('Datos Cocina'!F:F,'Datos Cocina'!A:A,'Datos Sala'!A:A)</f>
        <v>134</v>
      </c>
      <c r="V16" s="4">
        <f>SUMIFS('Datos Cocina'!I:I,'Datos Cocina'!A:A,A:A)</f>
        <v>90</v>
      </c>
      <c r="W16" s="7">
        <f>Datos_Sala[[#This Row],[Total ganancia pedido]]/Datos_Sala[[#This Row],[Monto Total de la cuenta]]</f>
        <v>0.4017857142857143</v>
      </c>
      <c r="X16" s="4">
        <f>Datos_Sala[[#This Row],[Monto Total de la cuenta]]+Datos_Sala[[#This Row],[Propina]]</f>
        <v>252.77</v>
      </c>
    </row>
    <row r="17" spans="1:24" x14ac:dyDescent="0.3">
      <c r="A17" s="2">
        <v>16</v>
      </c>
      <c r="B17" s="3" t="s">
        <v>21</v>
      </c>
      <c r="C17" s="3" t="s">
        <v>22</v>
      </c>
      <c r="D17" s="2">
        <v>5</v>
      </c>
      <c r="E17" s="3" t="s">
        <v>9</v>
      </c>
      <c r="F17" s="23">
        <v>45017</v>
      </c>
      <c r="G17" s="5">
        <v>0.10486111111111111</v>
      </c>
      <c r="H17" s="24">
        <v>0.18333333333333332</v>
      </c>
      <c r="I17" s="5">
        <f>Datos_Sala[[#This Row],[Hora de Salida]]-Datos_Sala[[#This Row],[Hora de llegada]]</f>
        <v>7.8472222222222207E-2</v>
      </c>
      <c r="J17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7.8472222222222207E-2</v>
      </c>
      <c r="K17" s="5">
        <f>(SUMIFS('Datos Cocina'!M:M,'Datos Cocina'!A:A,'Datos Sala'!A:A)/60)/24</f>
        <v>2.6388888888888889E-2</v>
      </c>
      <c r="L17" s="5">
        <f>IF(Datos_Sala[[#This Row],[Tiempo en rest]]-Datos_Sala[[#This Row],[Tiempo total de preparación]]&gt;0,Datos_Sala[[#This Row],[Tiempo en rest]]-Datos_Sala[[#This Row],[Tiempo total de preparación]],0)</f>
        <v>5.2083333333333315E-2</v>
      </c>
      <c r="M17" s="5" t="str">
        <f>IF(Datos_Sala[[#This Row],[Tiempo de degustación]]&gt;0,"Cobrada","Sin cobrar")</f>
        <v>Cobrada</v>
      </c>
      <c r="N17" s="3" t="s">
        <v>16</v>
      </c>
      <c r="O17" s="3" t="s">
        <v>17</v>
      </c>
      <c r="P17" s="6">
        <v>37.9</v>
      </c>
      <c r="Q17" s="3" t="s">
        <v>23</v>
      </c>
      <c r="R17" s="3" t="s">
        <v>24</v>
      </c>
      <c r="S17" s="3" t="s">
        <v>25</v>
      </c>
      <c r="T17" s="4">
        <f>SUMIFS('Datos Cocina'!J:J,'Datos Cocina'!A:A,A:A)</f>
        <v>28</v>
      </c>
      <c r="U17" s="4">
        <f>SUMIFS('Datos Cocina'!F:F,'Datos Cocina'!A:A,'Datos Sala'!A:A)</f>
        <v>16</v>
      </c>
      <c r="V17" s="4">
        <f>SUMIFS('Datos Cocina'!I:I,'Datos Cocina'!A:A,A:A)</f>
        <v>12</v>
      </c>
      <c r="W17" s="7">
        <f>Datos_Sala[[#This Row],[Total ganancia pedido]]/Datos_Sala[[#This Row],[Monto Total de la cuenta]]</f>
        <v>0.42857142857142855</v>
      </c>
      <c r="X17" s="4">
        <f>Datos_Sala[[#This Row],[Monto Total de la cuenta]]+Datos_Sala[[#This Row],[Propina]]</f>
        <v>65.900000000000006</v>
      </c>
    </row>
    <row r="18" spans="1:24" x14ac:dyDescent="0.3">
      <c r="A18" s="2">
        <v>17</v>
      </c>
      <c r="B18" s="3">
        <v>14</v>
      </c>
      <c r="C18" s="3" t="s">
        <v>269</v>
      </c>
      <c r="D18" s="2">
        <v>6</v>
      </c>
      <c r="E18" s="3" t="s">
        <v>28</v>
      </c>
      <c r="F18" s="23">
        <v>45017</v>
      </c>
      <c r="G18" s="5">
        <v>6.2500000000000003E-3</v>
      </c>
      <c r="H18" s="24">
        <v>0.14374999999999999</v>
      </c>
      <c r="I18" s="5">
        <f>Datos_Sala[[#This Row],[Hora de Salida]]-Datos_Sala[[#This Row],[Hora de llegada]]</f>
        <v>0.13749999999999998</v>
      </c>
      <c r="J1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0.13749999999999998</v>
      </c>
      <c r="K18" s="5">
        <f>(SUMIFS('Datos Cocina'!M:M,'Datos Cocina'!A:A,'Datos Sala'!A:A)/60)/24</f>
        <v>0.10972222222222222</v>
      </c>
      <c r="L18" s="5">
        <f>IF(Datos_Sala[[#This Row],[Tiempo en rest]]-Datos_Sala[[#This Row],[Tiempo total de preparación]]&gt;0,Datos_Sala[[#This Row],[Tiempo en rest]]-Datos_Sala[[#This Row],[Tiempo total de preparación]],0)</f>
        <v>2.7777777777777762E-2</v>
      </c>
      <c r="M18" s="5" t="str">
        <f>IF(Datos_Sala[[#This Row],[Tiempo de degustación]]&gt;0,"Cobrada","Sin cobrar")</f>
        <v>Cobrada</v>
      </c>
      <c r="N18" s="3" t="s">
        <v>48</v>
      </c>
      <c r="O18" s="3" t="s">
        <v>1145</v>
      </c>
      <c r="P18" s="6">
        <v>12.17</v>
      </c>
      <c r="Q18" s="3" t="s">
        <v>11</v>
      </c>
      <c r="R18" s="3" t="s">
        <v>63</v>
      </c>
      <c r="S18" s="3" t="s">
        <v>270</v>
      </c>
      <c r="T18" s="4">
        <f>SUMIFS('Datos Cocina'!J:J,'Datos Cocina'!A:A,A:A)</f>
        <v>137</v>
      </c>
      <c r="U18" s="4">
        <f>SUMIFS('Datos Cocina'!F:F,'Datos Cocina'!A:A,'Datos Sala'!A:A)</f>
        <v>80</v>
      </c>
      <c r="V18" s="4">
        <f>SUMIFS('Datos Cocina'!I:I,'Datos Cocina'!A:A,A:A)</f>
        <v>57</v>
      </c>
      <c r="W18" s="7">
        <f>Datos_Sala[[#This Row],[Total ganancia pedido]]/Datos_Sala[[#This Row],[Monto Total de la cuenta]]</f>
        <v>0.41605839416058393</v>
      </c>
      <c r="X18" s="4">
        <f>Datos_Sala[[#This Row],[Monto Total de la cuenta]]+Datos_Sala[[#This Row],[Propina]]</f>
        <v>149.16999999999999</v>
      </c>
    </row>
    <row r="19" spans="1:24" x14ac:dyDescent="0.3">
      <c r="A19" s="2">
        <v>18</v>
      </c>
      <c r="B19" s="3">
        <v>9</v>
      </c>
      <c r="C19" s="3" t="s">
        <v>271</v>
      </c>
      <c r="D19" s="2">
        <v>2</v>
      </c>
      <c r="E19" s="3" t="s">
        <v>28</v>
      </c>
      <c r="F19" s="23">
        <v>45017</v>
      </c>
      <c r="G19" s="5">
        <v>8.7499999999999994E-2</v>
      </c>
      <c r="H19" s="24">
        <v>0.18472222222222223</v>
      </c>
      <c r="I19" s="5">
        <f>Datos_Sala[[#This Row],[Hora de Salida]]-Datos_Sala[[#This Row],[Hora de llegada]]</f>
        <v>9.7222222222222238E-2</v>
      </c>
      <c r="J19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9.7222222222222238E-2</v>
      </c>
      <c r="K19" s="5">
        <f>(SUMIFS('Datos Cocina'!M:M,'Datos Cocina'!A:A,'Datos Sala'!A:A)/60)/24</f>
        <v>9.3055555555555558E-2</v>
      </c>
      <c r="L19" s="5">
        <f>IF(Datos_Sala[[#This Row],[Tiempo en rest]]-Datos_Sala[[#This Row],[Tiempo total de preparación]]&gt;0,Datos_Sala[[#This Row],[Tiempo en rest]]-Datos_Sala[[#This Row],[Tiempo total de preparación]],0)</f>
        <v>4.1666666666666796E-3</v>
      </c>
      <c r="M19" s="5" t="str">
        <f>IF(Datos_Sala[[#This Row],[Tiempo de degustación]]&gt;0,"Cobrada","Sin cobrar")</f>
        <v>Cobrada</v>
      </c>
      <c r="N19" s="3" t="s">
        <v>48</v>
      </c>
      <c r="O19" s="3" t="s">
        <v>1145</v>
      </c>
      <c r="P19" s="6">
        <v>33.090000000000003</v>
      </c>
      <c r="Q19" s="3" t="s">
        <v>11</v>
      </c>
      <c r="R19" s="3" t="s">
        <v>33</v>
      </c>
      <c r="S19" s="3" t="s">
        <v>272</v>
      </c>
      <c r="T19" s="4">
        <f>SUMIFS('Datos Cocina'!J:J,'Datos Cocina'!A:A,A:A)</f>
        <v>251</v>
      </c>
      <c r="U19" s="4">
        <f>SUMIFS('Datos Cocina'!F:F,'Datos Cocina'!A:A,'Datos Sala'!A:A)</f>
        <v>150</v>
      </c>
      <c r="V19" s="4">
        <f>SUMIFS('Datos Cocina'!I:I,'Datos Cocina'!A:A,A:A)</f>
        <v>101</v>
      </c>
      <c r="W19" s="7">
        <f>Datos_Sala[[#This Row],[Total ganancia pedido]]/Datos_Sala[[#This Row],[Monto Total de la cuenta]]</f>
        <v>0.40239043824701193</v>
      </c>
      <c r="X19" s="4">
        <f>Datos_Sala[[#This Row],[Monto Total de la cuenta]]+Datos_Sala[[#This Row],[Propina]]</f>
        <v>284.09000000000003</v>
      </c>
    </row>
    <row r="20" spans="1:24" x14ac:dyDescent="0.3">
      <c r="A20" s="2">
        <v>19</v>
      </c>
      <c r="B20" s="3" t="s">
        <v>26</v>
      </c>
      <c r="C20" s="3" t="s">
        <v>27</v>
      </c>
      <c r="D20" s="2">
        <v>3</v>
      </c>
      <c r="E20" s="3" t="s">
        <v>28</v>
      </c>
      <c r="F20" s="23">
        <v>45017</v>
      </c>
      <c r="G20" s="5">
        <v>2.4305555555555556E-2</v>
      </c>
      <c r="H20" s="24">
        <v>0.1451388888888889</v>
      </c>
      <c r="I20" s="5">
        <f>Datos_Sala[[#This Row],[Hora de Salida]]-Datos_Sala[[#This Row],[Hora de llegada]]</f>
        <v>0.12083333333333335</v>
      </c>
      <c r="J2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0.12083333333333335</v>
      </c>
      <c r="K20" s="5">
        <f>(SUMIFS('Datos Cocina'!M:M,'Datos Cocina'!A:A,'Datos Sala'!A:A)/60)/24</f>
        <v>3.0555555555555555E-2</v>
      </c>
      <c r="L20" s="5">
        <f>IF(Datos_Sala[[#This Row],[Tiempo en rest]]-Datos_Sala[[#This Row],[Tiempo total de preparación]]&gt;0,Datos_Sala[[#This Row],[Tiempo en rest]]-Datos_Sala[[#This Row],[Tiempo total de preparación]],0)</f>
        <v>9.027777777777779E-2</v>
      </c>
      <c r="M20" s="5" t="str">
        <f>IF(Datos_Sala[[#This Row],[Tiempo de degustación]]&gt;0,"Cobrada","Sin cobrar")</f>
        <v>Cobrada</v>
      </c>
      <c r="N20" s="3" t="s">
        <v>16</v>
      </c>
      <c r="O20" s="3" t="s">
        <v>1145</v>
      </c>
      <c r="P20" s="6">
        <v>17.45</v>
      </c>
      <c r="Q20" s="3" t="s">
        <v>11</v>
      </c>
      <c r="R20" s="3" t="s">
        <v>29</v>
      </c>
      <c r="S20" s="3" t="s">
        <v>30</v>
      </c>
      <c r="T20" s="4">
        <f>SUMIFS('Datos Cocina'!J:J,'Datos Cocina'!A:A,A:A)</f>
        <v>80</v>
      </c>
      <c r="U20" s="4">
        <f>SUMIFS('Datos Cocina'!F:F,'Datos Cocina'!A:A,'Datos Sala'!A:A)</f>
        <v>50</v>
      </c>
      <c r="V20" s="4">
        <f>SUMIFS('Datos Cocina'!I:I,'Datos Cocina'!A:A,A:A)</f>
        <v>30</v>
      </c>
      <c r="W20" s="7">
        <f>Datos_Sala[[#This Row],[Total ganancia pedido]]/Datos_Sala[[#This Row],[Monto Total de la cuenta]]</f>
        <v>0.375</v>
      </c>
      <c r="X20" s="4">
        <f>Datos_Sala[[#This Row],[Monto Total de la cuenta]]+Datos_Sala[[#This Row],[Propina]]</f>
        <v>97.45</v>
      </c>
    </row>
    <row r="21" spans="1:24" x14ac:dyDescent="0.3">
      <c r="A21" s="2">
        <v>20</v>
      </c>
      <c r="B21" s="3">
        <v>8</v>
      </c>
      <c r="C21" s="3" t="s">
        <v>273</v>
      </c>
      <c r="D21" s="2">
        <v>2</v>
      </c>
      <c r="E21" s="3" t="s">
        <v>52</v>
      </c>
      <c r="F21" s="23">
        <v>45017</v>
      </c>
      <c r="G21" s="5">
        <v>5.9027777777777776E-2</v>
      </c>
      <c r="H21" s="24">
        <v>0.21666666666666667</v>
      </c>
      <c r="I21" s="5">
        <f>Datos_Sala[[#This Row],[Hora de Salida]]-Datos_Sala[[#This Row],[Hora de llegada]]</f>
        <v>0.15763888888888888</v>
      </c>
      <c r="J2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0.15763888888888888</v>
      </c>
      <c r="K21" s="5">
        <f>(SUMIFS('Datos Cocina'!M:M,'Datos Cocina'!A:A,'Datos Sala'!A:A)/60)/24</f>
        <v>4.8611111111111112E-2</v>
      </c>
      <c r="L21" s="5">
        <f>IF(Datos_Sala[[#This Row],[Tiempo en rest]]-Datos_Sala[[#This Row],[Tiempo total de preparación]]&gt;0,Datos_Sala[[#This Row],[Tiempo en rest]]-Datos_Sala[[#This Row],[Tiempo total de preparación]],0)</f>
        <v>0.10902777777777778</v>
      </c>
      <c r="M21" s="5" t="str">
        <f>IF(Datos_Sala[[#This Row],[Tiempo de degustación]]&gt;0,"Cobrada","Sin cobrar")</f>
        <v>Cobrada</v>
      </c>
      <c r="N21" s="3" t="s">
        <v>16</v>
      </c>
      <c r="O21" s="3" t="s">
        <v>1145</v>
      </c>
      <c r="P21" s="6">
        <v>31.7</v>
      </c>
      <c r="Q21" s="3" t="s">
        <v>23</v>
      </c>
      <c r="R21" s="3" t="s">
        <v>29</v>
      </c>
      <c r="S21" s="3" t="s">
        <v>274</v>
      </c>
      <c r="T21" s="4">
        <f>SUMIFS('Datos Cocina'!J:J,'Datos Cocina'!A:A,A:A)</f>
        <v>178</v>
      </c>
      <c r="U21" s="4">
        <f>SUMIFS('Datos Cocina'!F:F,'Datos Cocina'!A:A,'Datos Sala'!A:A)</f>
        <v>107</v>
      </c>
      <c r="V21" s="4">
        <f>SUMIFS('Datos Cocina'!I:I,'Datos Cocina'!A:A,A:A)</f>
        <v>71</v>
      </c>
      <c r="W21" s="7">
        <f>Datos_Sala[[#This Row],[Total ganancia pedido]]/Datos_Sala[[#This Row],[Monto Total de la cuenta]]</f>
        <v>0.398876404494382</v>
      </c>
      <c r="X21" s="4">
        <f>Datos_Sala[[#This Row],[Monto Total de la cuenta]]+Datos_Sala[[#This Row],[Propina]]</f>
        <v>209.7</v>
      </c>
    </row>
    <row r="22" spans="1:24" x14ac:dyDescent="0.3">
      <c r="A22" s="2">
        <v>21</v>
      </c>
      <c r="B22" s="3">
        <v>12</v>
      </c>
      <c r="C22" s="3" t="s">
        <v>275</v>
      </c>
      <c r="D22" s="2">
        <v>2</v>
      </c>
      <c r="E22" s="3" t="s">
        <v>52</v>
      </c>
      <c r="F22" s="23">
        <v>45017</v>
      </c>
      <c r="G22" s="5">
        <v>0.15208333333333332</v>
      </c>
      <c r="H22" s="24">
        <v>0.24444444444444444</v>
      </c>
      <c r="I22" s="5">
        <f>Datos_Sala[[#This Row],[Hora de Salida]]-Datos_Sala[[#This Row],[Hora de llegada]]</f>
        <v>9.2361111111111116E-2</v>
      </c>
      <c r="J22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9.2361111111111116E-2</v>
      </c>
      <c r="K22" s="5">
        <f>(SUMIFS('Datos Cocina'!M:M,'Datos Cocina'!A:A,'Datos Sala'!A:A)/60)/24</f>
        <v>0.10555555555555556</v>
      </c>
      <c r="L22" s="5">
        <f>IF(Datos_Sala[[#This Row],[Tiempo en rest]]-Datos_Sala[[#This Row],[Tiempo total de preparación]]&gt;0,Datos_Sala[[#This Row],[Tiempo en rest]]-Datos_Sala[[#This Row],[Tiempo total de preparación]],0)</f>
        <v>0</v>
      </c>
      <c r="M22" s="5" t="str">
        <f>IF(Datos_Sala[[#This Row],[Tiempo de degustación]]&gt;0,"Cobrada","Sin cobrar")</f>
        <v>Sin cobrar</v>
      </c>
      <c r="N22" s="3" t="s">
        <v>16</v>
      </c>
      <c r="O22" s="3" t="s">
        <v>1145</v>
      </c>
      <c r="P22" s="6">
        <v>20.53</v>
      </c>
      <c r="Q22" s="3" t="s">
        <v>23</v>
      </c>
      <c r="R22" s="3" t="s">
        <v>55</v>
      </c>
      <c r="S22" s="3" t="s">
        <v>276</v>
      </c>
      <c r="T22" s="4">
        <f>SUMIFS('Datos Cocina'!J:J,'Datos Cocina'!A:A,A:A)</f>
        <v>274</v>
      </c>
      <c r="U22" s="4">
        <f>SUMIFS('Datos Cocina'!F:F,'Datos Cocina'!A:A,'Datos Sala'!A:A)</f>
        <v>167</v>
      </c>
      <c r="V22" s="4">
        <f>SUMIFS('Datos Cocina'!I:I,'Datos Cocina'!A:A,A:A)</f>
        <v>107</v>
      </c>
      <c r="W22" s="7">
        <f>Datos_Sala[[#This Row],[Total ganancia pedido]]/Datos_Sala[[#This Row],[Monto Total de la cuenta]]</f>
        <v>0.39051094890510951</v>
      </c>
      <c r="X22" s="4">
        <f>Datos_Sala[[#This Row],[Monto Total de la cuenta]]+Datos_Sala[[#This Row],[Propina]]</f>
        <v>294.52999999999997</v>
      </c>
    </row>
    <row r="23" spans="1:24" x14ac:dyDescent="0.3">
      <c r="A23" s="2">
        <v>22</v>
      </c>
      <c r="B23" s="3">
        <v>15</v>
      </c>
      <c r="C23" s="3" t="s">
        <v>205</v>
      </c>
      <c r="D23" s="2">
        <v>1</v>
      </c>
      <c r="E23" s="3" t="s">
        <v>9</v>
      </c>
      <c r="F23" s="23">
        <v>45017</v>
      </c>
      <c r="G23" s="5">
        <v>9.4444444444444442E-2</v>
      </c>
      <c r="H23" s="24">
        <v>0.19930555555555557</v>
      </c>
      <c r="I23" s="5">
        <f>Datos_Sala[[#This Row],[Hora de Salida]]-Datos_Sala[[#This Row],[Hora de llegada]]</f>
        <v>0.10486111111111113</v>
      </c>
      <c r="J2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0.10486111111111113</v>
      </c>
      <c r="K23" s="5">
        <f>(SUMIFS('Datos Cocina'!M:M,'Datos Cocina'!A:A,'Datos Sala'!A:A)/60)/24</f>
        <v>8.5416666666666655E-2</v>
      </c>
      <c r="L23" s="5">
        <f>IF(Datos_Sala[[#This Row],[Tiempo en rest]]-Datos_Sala[[#This Row],[Tiempo total de preparación]]&gt;0,Datos_Sala[[#This Row],[Tiempo en rest]]-Datos_Sala[[#This Row],[Tiempo total de preparación]],0)</f>
        <v>1.9444444444444473E-2</v>
      </c>
      <c r="M23" s="5" t="str">
        <f>IF(Datos_Sala[[#This Row],[Tiempo de degustación]]&gt;0,"Cobrada","Sin cobrar")</f>
        <v>Cobrada</v>
      </c>
      <c r="N23" s="3" t="s">
        <v>16</v>
      </c>
      <c r="O23" s="3" t="s">
        <v>1145</v>
      </c>
      <c r="P23" s="6">
        <v>45.41</v>
      </c>
      <c r="Q23" s="3" t="s">
        <v>11</v>
      </c>
      <c r="R23" s="3" t="s">
        <v>63</v>
      </c>
      <c r="S23" s="3" t="s">
        <v>277</v>
      </c>
      <c r="T23" s="4">
        <f>SUMIFS('Datos Cocina'!J:J,'Datos Cocina'!A:A,A:A)</f>
        <v>213</v>
      </c>
      <c r="U23" s="4">
        <f>SUMIFS('Datos Cocina'!F:F,'Datos Cocina'!A:A,'Datos Sala'!A:A)</f>
        <v>125</v>
      </c>
      <c r="V23" s="4">
        <f>SUMIFS('Datos Cocina'!I:I,'Datos Cocina'!A:A,A:A)</f>
        <v>88</v>
      </c>
      <c r="W23" s="7">
        <f>Datos_Sala[[#This Row],[Total ganancia pedido]]/Datos_Sala[[#This Row],[Monto Total de la cuenta]]</f>
        <v>0.41314553990610331</v>
      </c>
      <c r="X23" s="4">
        <f>Datos_Sala[[#This Row],[Monto Total de la cuenta]]+Datos_Sala[[#This Row],[Propina]]</f>
        <v>258.40999999999997</v>
      </c>
    </row>
    <row r="24" spans="1:24" x14ac:dyDescent="0.3">
      <c r="A24" s="2">
        <v>23</v>
      </c>
      <c r="B24" s="3">
        <v>1</v>
      </c>
      <c r="C24" s="3" t="s">
        <v>278</v>
      </c>
      <c r="D24" s="2">
        <v>5</v>
      </c>
      <c r="E24" s="3" t="s">
        <v>15</v>
      </c>
      <c r="F24" s="23">
        <v>45017</v>
      </c>
      <c r="G24" s="5">
        <v>0.11388888888888889</v>
      </c>
      <c r="H24" s="24">
        <v>0.17291666666666666</v>
      </c>
      <c r="I24" s="5">
        <f>Datos_Sala[[#This Row],[Hora de Salida]]-Datos_Sala[[#This Row],[Hora de llegada]]</f>
        <v>5.9027777777777776E-2</v>
      </c>
      <c r="J24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5.9027777777777776E-2</v>
      </c>
      <c r="K24" s="5">
        <f>(SUMIFS('Datos Cocina'!M:M,'Datos Cocina'!A:A,'Datos Sala'!A:A)/60)/24</f>
        <v>4.3750000000000004E-2</v>
      </c>
      <c r="L24" s="5">
        <f>IF(Datos_Sala[[#This Row],[Tiempo en rest]]-Datos_Sala[[#This Row],[Tiempo total de preparación]]&gt;0,Datos_Sala[[#This Row],[Tiempo en rest]]-Datos_Sala[[#This Row],[Tiempo total de preparación]],0)</f>
        <v>1.5277777777777772E-2</v>
      </c>
      <c r="M24" s="5" t="str">
        <f>IF(Datos_Sala[[#This Row],[Tiempo de degustación]]&gt;0,"Cobrada","Sin cobrar")</f>
        <v>Cobrada</v>
      </c>
      <c r="N24" s="3" t="s">
        <v>10</v>
      </c>
      <c r="O24" s="3" t="s">
        <v>1145</v>
      </c>
      <c r="P24" s="6">
        <v>38.46</v>
      </c>
      <c r="Q24" s="3" t="s">
        <v>11</v>
      </c>
      <c r="R24" s="3" t="s">
        <v>29</v>
      </c>
      <c r="S24" s="3" t="s">
        <v>279</v>
      </c>
      <c r="T24" s="4">
        <f>SUMIFS('Datos Cocina'!J:J,'Datos Cocina'!A:A,A:A)</f>
        <v>138</v>
      </c>
      <c r="U24" s="4">
        <f>SUMIFS('Datos Cocina'!F:F,'Datos Cocina'!A:A,'Datos Sala'!A:A)</f>
        <v>81</v>
      </c>
      <c r="V24" s="4">
        <f>SUMIFS('Datos Cocina'!I:I,'Datos Cocina'!A:A,A:A)</f>
        <v>57</v>
      </c>
      <c r="W24" s="7">
        <f>Datos_Sala[[#This Row],[Total ganancia pedido]]/Datos_Sala[[#This Row],[Monto Total de la cuenta]]</f>
        <v>0.41304347826086957</v>
      </c>
      <c r="X24" s="4">
        <f>Datos_Sala[[#This Row],[Monto Total de la cuenta]]+Datos_Sala[[#This Row],[Propina]]</f>
        <v>176.46</v>
      </c>
    </row>
    <row r="25" spans="1:24" x14ac:dyDescent="0.3">
      <c r="A25" s="2">
        <v>24</v>
      </c>
      <c r="B25" s="3">
        <v>5</v>
      </c>
      <c r="C25" s="3" t="s">
        <v>280</v>
      </c>
      <c r="D25" s="2">
        <v>5</v>
      </c>
      <c r="E25" s="3" t="s">
        <v>52</v>
      </c>
      <c r="F25" s="23">
        <v>45017</v>
      </c>
      <c r="G25" s="5">
        <v>0.12569444444444444</v>
      </c>
      <c r="H25" s="24">
        <v>0.2638888888888889</v>
      </c>
      <c r="I25" s="5">
        <f>Datos_Sala[[#This Row],[Hora de Salida]]-Datos_Sala[[#This Row],[Hora de llegada]]</f>
        <v>0.13819444444444445</v>
      </c>
      <c r="J2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0.14861111111111117</v>
      </c>
      <c r="K25" s="5">
        <f>(SUMIFS('Datos Cocina'!M:M,'Datos Cocina'!A:A,'Datos Sala'!A:A)/60)/24</f>
        <v>0.125</v>
      </c>
      <c r="L25" s="5">
        <f>IF(Datos_Sala[[#This Row],[Tiempo en rest]]-Datos_Sala[[#This Row],[Tiempo total de preparación]]&gt;0,Datos_Sala[[#This Row],[Tiempo en rest]]-Datos_Sala[[#This Row],[Tiempo total de preparación]],0)</f>
        <v>1.3194444444444453E-2</v>
      </c>
      <c r="M25" s="5" t="str">
        <f>IF(Datos_Sala[[#This Row],[Tiempo de degustación]]&gt;0,"Cobrada","Sin cobrar")</f>
        <v>Cobrada</v>
      </c>
      <c r="N25" s="3" t="s">
        <v>16</v>
      </c>
      <c r="O25" s="3" t="s">
        <v>1145</v>
      </c>
      <c r="P25" s="6">
        <v>38.18</v>
      </c>
      <c r="Q25" s="3" t="s">
        <v>18</v>
      </c>
      <c r="R25" s="3" t="s">
        <v>99</v>
      </c>
      <c r="S25" s="3" t="s">
        <v>281</v>
      </c>
      <c r="T25" s="4">
        <f>SUMIFS('Datos Cocina'!J:J,'Datos Cocina'!A:A,A:A)</f>
        <v>233</v>
      </c>
      <c r="U25" s="4">
        <f>SUMIFS('Datos Cocina'!F:F,'Datos Cocina'!A:A,'Datos Sala'!A:A)</f>
        <v>140</v>
      </c>
      <c r="V25" s="4">
        <f>SUMIFS('Datos Cocina'!I:I,'Datos Cocina'!A:A,A:A)</f>
        <v>93</v>
      </c>
      <c r="W25" s="7">
        <f>Datos_Sala[[#This Row],[Total ganancia pedido]]/Datos_Sala[[#This Row],[Monto Total de la cuenta]]</f>
        <v>0.39914163090128757</v>
      </c>
      <c r="X25" s="4">
        <f>Datos_Sala[[#This Row],[Monto Total de la cuenta]]+Datos_Sala[[#This Row],[Propina]]</f>
        <v>271.18</v>
      </c>
    </row>
    <row r="26" spans="1:24" x14ac:dyDescent="0.3">
      <c r="A26" s="2">
        <v>25</v>
      </c>
      <c r="B26" s="3" t="s">
        <v>31</v>
      </c>
      <c r="C26" s="3" t="s">
        <v>32</v>
      </c>
      <c r="D26" s="2">
        <v>5</v>
      </c>
      <c r="E26" s="3" t="s">
        <v>15</v>
      </c>
      <c r="F26" s="23">
        <v>45017</v>
      </c>
      <c r="G26" s="5">
        <v>0.12569444444444444</v>
      </c>
      <c r="H26" s="24">
        <v>0.2076388888888889</v>
      </c>
      <c r="I26" s="5">
        <f>Datos_Sala[[#This Row],[Hora de Salida]]-Datos_Sala[[#This Row],[Hora de llegada]]</f>
        <v>8.1944444444444459E-2</v>
      </c>
      <c r="J26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9.2361111111111158E-2</v>
      </c>
      <c r="K26" s="5">
        <f>(SUMIFS('Datos Cocina'!M:M,'Datos Cocina'!A:A,'Datos Sala'!A:A)/60)/24</f>
        <v>2.4305555555555556E-2</v>
      </c>
      <c r="L26" s="5">
        <f>IF(Datos_Sala[[#This Row],[Tiempo en rest]]-Datos_Sala[[#This Row],[Tiempo total de preparación]]&gt;0,Datos_Sala[[#This Row],[Tiempo en rest]]-Datos_Sala[[#This Row],[Tiempo total de preparación]],0)</f>
        <v>5.7638888888888906E-2</v>
      </c>
      <c r="M26" s="5" t="str">
        <f>IF(Datos_Sala[[#This Row],[Tiempo de degustación]]&gt;0,"Cobrada","Sin cobrar")</f>
        <v>Cobrada</v>
      </c>
      <c r="N26" s="3" t="s">
        <v>10</v>
      </c>
      <c r="O26" s="3" t="s">
        <v>1146</v>
      </c>
      <c r="P26" s="6">
        <v>46.15</v>
      </c>
      <c r="Q26" s="3" t="s">
        <v>18</v>
      </c>
      <c r="R26" s="3" t="s">
        <v>33</v>
      </c>
      <c r="S26" s="3" t="s">
        <v>34</v>
      </c>
      <c r="T26" s="4">
        <f>SUMIFS('Datos Cocina'!J:J,'Datos Cocina'!A:A,A:A)</f>
        <v>34</v>
      </c>
      <c r="U26" s="4">
        <f>SUMIFS('Datos Cocina'!F:F,'Datos Cocina'!A:A,'Datos Sala'!A:A)</f>
        <v>20</v>
      </c>
      <c r="V26" s="4">
        <f>SUMIFS('Datos Cocina'!I:I,'Datos Cocina'!A:A,A:A)</f>
        <v>14</v>
      </c>
      <c r="W26" s="7">
        <f>Datos_Sala[[#This Row],[Total ganancia pedido]]/Datos_Sala[[#This Row],[Monto Total de la cuenta]]</f>
        <v>0.41176470588235292</v>
      </c>
      <c r="X26" s="4">
        <f>Datos_Sala[[#This Row],[Monto Total de la cuenta]]+Datos_Sala[[#This Row],[Propina]]</f>
        <v>80.150000000000006</v>
      </c>
    </row>
    <row r="27" spans="1:24" x14ac:dyDescent="0.3">
      <c r="A27" s="2">
        <v>26</v>
      </c>
      <c r="B27" s="3">
        <v>18</v>
      </c>
      <c r="C27" s="3" t="s">
        <v>282</v>
      </c>
      <c r="D27" s="2">
        <v>2</v>
      </c>
      <c r="E27" s="3" t="s">
        <v>15</v>
      </c>
      <c r="F27" s="23">
        <v>45017</v>
      </c>
      <c r="G27" s="5">
        <v>8.611111111111111E-2</v>
      </c>
      <c r="H27" s="24">
        <v>0.24097222222222223</v>
      </c>
      <c r="I27" s="5">
        <f>Datos_Sala[[#This Row],[Hora de Salida]]-Datos_Sala[[#This Row],[Hora de llegada]]</f>
        <v>0.15486111111111112</v>
      </c>
      <c r="J2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0.16527777777777783</v>
      </c>
      <c r="K27" s="5">
        <f>(SUMIFS('Datos Cocina'!M:M,'Datos Cocina'!A:A,'Datos Sala'!A:A)/60)/24</f>
        <v>7.5694444444444439E-2</v>
      </c>
      <c r="L27" s="5">
        <f>IF(Datos_Sala[[#This Row],[Tiempo en rest]]-Datos_Sala[[#This Row],[Tiempo total de preparación]]&gt;0,Datos_Sala[[#This Row],[Tiempo en rest]]-Datos_Sala[[#This Row],[Tiempo total de preparación]],0)</f>
        <v>7.9166666666666677E-2</v>
      </c>
      <c r="M27" s="5" t="str">
        <f>IF(Datos_Sala[[#This Row],[Tiempo de degustación]]&gt;0,"Cobrada","Sin cobrar")</f>
        <v>Cobrada</v>
      </c>
      <c r="N27" s="3" t="s">
        <v>48</v>
      </c>
      <c r="O27" s="3" t="s">
        <v>1145</v>
      </c>
      <c r="P27" s="6">
        <v>10.37</v>
      </c>
      <c r="Q27" s="3" t="s">
        <v>18</v>
      </c>
      <c r="R27" s="3" t="s">
        <v>55</v>
      </c>
      <c r="S27" s="3" t="s">
        <v>283</v>
      </c>
      <c r="T27" s="4">
        <f>SUMIFS('Datos Cocina'!J:J,'Datos Cocina'!A:A,A:A)</f>
        <v>126</v>
      </c>
      <c r="U27" s="4">
        <f>SUMIFS('Datos Cocina'!F:F,'Datos Cocina'!A:A,'Datos Sala'!A:A)</f>
        <v>74</v>
      </c>
      <c r="V27" s="4">
        <f>SUMIFS('Datos Cocina'!I:I,'Datos Cocina'!A:A,A:A)</f>
        <v>52</v>
      </c>
      <c r="W27" s="7">
        <f>Datos_Sala[[#This Row],[Total ganancia pedido]]/Datos_Sala[[#This Row],[Monto Total de la cuenta]]</f>
        <v>0.41269841269841268</v>
      </c>
      <c r="X27" s="4">
        <f>Datos_Sala[[#This Row],[Monto Total de la cuenta]]+Datos_Sala[[#This Row],[Propina]]</f>
        <v>136.37</v>
      </c>
    </row>
    <row r="28" spans="1:24" x14ac:dyDescent="0.3">
      <c r="A28" s="2">
        <v>27</v>
      </c>
      <c r="B28" s="3">
        <v>4</v>
      </c>
      <c r="C28" s="3" t="s">
        <v>133</v>
      </c>
      <c r="D28" s="2">
        <v>2</v>
      </c>
      <c r="E28" s="3" t="s">
        <v>15</v>
      </c>
      <c r="F28" s="23">
        <v>45017</v>
      </c>
      <c r="G28" s="5">
        <v>5.486111111111111E-2</v>
      </c>
      <c r="H28" s="24">
        <v>0.10208333333333333</v>
      </c>
      <c r="I28" s="5">
        <f>Datos_Sala[[#This Row],[Hora de Salida]]-Datos_Sala[[#This Row],[Hora de llegada]]</f>
        <v>4.7222222222222221E-2</v>
      </c>
      <c r="J28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5.763888888888892E-2</v>
      </c>
      <c r="K28" s="5">
        <f>(SUMIFS('Datos Cocina'!M:M,'Datos Cocina'!A:A,'Datos Sala'!A:A)/60)/24</f>
        <v>3.8194444444444441E-2</v>
      </c>
      <c r="L28" s="5">
        <f>IF(Datos_Sala[[#This Row],[Tiempo en rest]]-Datos_Sala[[#This Row],[Tiempo total de preparación]]&gt;0,Datos_Sala[[#This Row],[Tiempo en rest]]-Datos_Sala[[#This Row],[Tiempo total de preparación]],0)</f>
        <v>9.0277777777777804E-3</v>
      </c>
      <c r="M28" s="5" t="str">
        <f>IF(Datos_Sala[[#This Row],[Tiempo de degustación]]&gt;0,"Cobrada","Sin cobrar")</f>
        <v>Cobrada</v>
      </c>
      <c r="N28" s="3" t="s">
        <v>16</v>
      </c>
      <c r="O28" s="3" t="s">
        <v>1145</v>
      </c>
      <c r="P28" s="6">
        <v>19.27</v>
      </c>
      <c r="Q28" s="3" t="s">
        <v>18</v>
      </c>
      <c r="R28" s="3" t="s">
        <v>19</v>
      </c>
      <c r="S28" s="3" t="s">
        <v>284</v>
      </c>
      <c r="T28" s="4">
        <f>SUMIFS('Datos Cocina'!J:J,'Datos Cocina'!A:A,A:A)</f>
        <v>61</v>
      </c>
      <c r="U28" s="4">
        <f>SUMIFS('Datos Cocina'!F:F,'Datos Cocina'!A:A,'Datos Sala'!A:A)</f>
        <v>36</v>
      </c>
      <c r="V28" s="4">
        <f>SUMIFS('Datos Cocina'!I:I,'Datos Cocina'!A:A,A:A)</f>
        <v>25</v>
      </c>
      <c r="W28" s="7">
        <f>Datos_Sala[[#This Row],[Total ganancia pedido]]/Datos_Sala[[#This Row],[Monto Total de la cuenta]]</f>
        <v>0.4098360655737705</v>
      </c>
      <c r="X28" s="4">
        <f>Datos_Sala[[#This Row],[Monto Total de la cuenta]]+Datos_Sala[[#This Row],[Propina]]</f>
        <v>80.27</v>
      </c>
    </row>
    <row r="29" spans="1:24" x14ac:dyDescent="0.3">
      <c r="A29" s="2">
        <v>28</v>
      </c>
      <c r="B29" s="3">
        <v>2</v>
      </c>
      <c r="C29" s="3" t="s">
        <v>285</v>
      </c>
      <c r="D29" s="2">
        <v>2</v>
      </c>
      <c r="E29" s="3" t="s">
        <v>9</v>
      </c>
      <c r="F29" s="23">
        <v>45017</v>
      </c>
      <c r="G29" s="5">
        <v>3.4027777777777775E-2</v>
      </c>
      <c r="H29" s="24">
        <v>0.1361111111111111</v>
      </c>
      <c r="I29" s="5">
        <f>Datos_Sala[[#This Row],[Hora de Salida]]-Datos_Sala[[#This Row],[Hora de llegada]]</f>
        <v>0.10208333333333333</v>
      </c>
      <c r="J2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0.10208333333333333</v>
      </c>
      <c r="K29" s="5">
        <f>(SUMIFS('Datos Cocina'!M:M,'Datos Cocina'!A:A,'Datos Sala'!A:A)/60)/24</f>
        <v>3.888888888888889E-2</v>
      </c>
      <c r="L29" s="5">
        <f>IF(Datos_Sala[[#This Row],[Tiempo en rest]]-Datos_Sala[[#This Row],[Tiempo total de preparación]]&gt;0,Datos_Sala[[#This Row],[Tiempo en rest]]-Datos_Sala[[#This Row],[Tiempo total de preparación]],0)</f>
        <v>6.3194444444444442E-2</v>
      </c>
      <c r="M29" s="5" t="str">
        <f>IF(Datos_Sala[[#This Row],[Tiempo de degustación]]&gt;0,"Cobrada","Sin cobrar")</f>
        <v>Cobrada</v>
      </c>
      <c r="N29" s="3" t="s">
        <v>10</v>
      </c>
      <c r="O29" s="3" t="s">
        <v>1145</v>
      </c>
      <c r="P29" s="6">
        <v>41.22</v>
      </c>
      <c r="Q29" s="3" t="s">
        <v>23</v>
      </c>
      <c r="R29" s="3" t="s">
        <v>49</v>
      </c>
      <c r="S29" s="3" t="s">
        <v>286</v>
      </c>
      <c r="T29" s="4">
        <f>SUMIFS('Datos Cocina'!J:J,'Datos Cocina'!A:A,A:A)</f>
        <v>94</v>
      </c>
      <c r="U29" s="4">
        <f>SUMIFS('Datos Cocina'!F:F,'Datos Cocina'!A:A,'Datos Sala'!A:A)</f>
        <v>54</v>
      </c>
      <c r="V29" s="4">
        <f>SUMIFS('Datos Cocina'!I:I,'Datos Cocina'!A:A,A:A)</f>
        <v>40</v>
      </c>
      <c r="W29" s="7">
        <f>Datos_Sala[[#This Row],[Total ganancia pedido]]/Datos_Sala[[#This Row],[Monto Total de la cuenta]]</f>
        <v>0.42553191489361702</v>
      </c>
      <c r="X29" s="4">
        <f>Datos_Sala[[#This Row],[Monto Total de la cuenta]]+Datos_Sala[[#This Row],[Propina]]</f>
        <v>135.22</v>
      </c>
    </row>
    <row r="30" spans="1:24" x14ac:dyDescent="0.3">
      <c r="A30" s="2">
        <v>29</v>
      </c>
      <c r="B30" s="3">
        <v>20</v>
      </c>
      <c r="C30" s="3" t="s">
        <v>287</v>
      </c>
      <c r="D30" s="2">
        <v>5</v>
      </c>
      <c r="E30" s="3" t="s">
        <v>28</v>
      </c>
      <c r="F30" s="23">
        <v>45017</v>
      </c>
      <c r="G30" s="5">
        <v>0.12638888888888888</v>
      </c>
      <c r="H30" s="24">
        <v>0.25694444444444442</v>
      </c>
      <c r="I30" s="5">
        <f>Datos_Sala[[#This Row],[Hora de Salida]]-Datos_Sala[[#This Row],[Hora de llegada]]</f>
        <v>0.13055555555555554</v>
      </c>
      <c r="J3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0.14097222222222225</v>
      </c>
      <c r="K30" s="5">
        <f>(SUMIFS('Datos Cocina'!M:M,'Datos Cocina'!A:A,'Datos Sala'!A:A)/60)/24</f>
        <v>4.9305555555555554E-2</v>
      </c>
      <c r="L30" s="5">
        <f>IF(Datos_Sala[[#This Row],[Tiempo en rest]]-Datos_Sala[[#This Row],[Tiempo total de preparación]]&gt;0,Datos_Sala[[#This Row],[Tiempo en rest]]-Datos_Sala[[#This Row],[Tiempo total de preparación]],0)</f>
        <v>8.1249999999999989E-2</v>
      </c>
      <c r="M30" s="5" t="str">
        <f>IF(Datos_Sala[[#This Row],[Tiempo de degustación]]&gt;0,"Cobrada","Sin cobrar")</f>
        <v>Cobrada</v>
      </c>
      <c r="N30" s="3" t="s">
        <v>16</v>
      </c>
      <c r="O30" s="3" t="s">
        <v>1145</v>
      </c>
      <c r="P30" s="6">
        <v>14.83</v>
      </c>
      <c r="Q30" s="3" t="s">
        <v>18</v>
      </c>
      <c r="R30" s="3" t="s">
        <v>63</v>
      </c>
      <c r="S30" s="3" t="s">
        <v>288</v>
      </c>
      <c r="T30" s="4">
        <f>SUMIFS('Datos Cocina'!J:J,'Datos Cocina'!A:A,A:A)</f>
        <v>173</v>
      </c>
      <c r="U30" s="4">
        <f>SUMIFS('Datos Cocina'!F:F,'Datos Cocina'!A:A,'Datos Sala'!A:A)</f>
        <v>103</v>
      </c>
      <c r="V30" s="4">
        <f>SUMIFS('Datos Cocina'!I:I,'Datos Cocina'!A:A,A:A)</f>
        <v>70</v>
      </c>
      <c r="W30" s="7">
        <f>Datos_Sala[[#This Row],[Total ganancia pedido]]/Datos_Sala[[#This Row],[Monto Total de la cuenta]]</f>
        <v>0.40462427745664742</v>
      </c>
      <c r="X30" s="4">
        <f>Datos_Sala[[#This Row],[Monto Total de la cuenta]]+Datos_Sala[[#This Row],[Propina]]</f>
        <v>187.83</v>
      </c>
    </row>
    <row r="31" spans="1:24" x14ac:dyDescent="0.3">
      <c r="A31" s="2">
        <v>30</v>
      </c>
      <c r="B31" s="3">
        <v>14</v>
      </c>
      <c r="C31" s="3" t="s">
        <v>289</v>
      </c>
      <c r="D31" s="2">
        <v>4</v>
      </c>
      <c r="E31" s="3" t="s">
        <v>9</v>
      </c>
      <c r="F31" s="23">
        <v>45017</v>
      </c>
      <c r="G31" s="5">
        <v>0.12152777777777778</v>
      </c>
      <c r="H31" s="24">
        <v>0.2590277777777778</v>
      </c>
      <c r="I31" s="5">
        <f>Datos_Sala[[#This Row],[Hora de Salida]]-Datos_Sala[[#This Row],[Hora de llegada]]</f>
        <v>0.13750000000000001</v>
      </c>
      <c r="J3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0.13750000000000001</v>
      </c>
      <c r="K31" s="5">
        <f>(SUMIFS('Datos Cocina'!M:M,'Datos Cocina'!A:A,'Datos Sala'!A:A)/60)/24</f>
        <v>4.7916666666666663E-2</v>
      </c>
      <c r="L31" s="5">
        <f>IF(Datos_Sala[[#This Row],[Tiempo en rest]]-Datos_Sala[[#This Row],[Tiempo total de preparación]]&gt;0,Datos_Sala[[#This Row],[Tiempo en rest]]-Datos_Sala[[#This Row],[Tiempo total de preparación]],0)</f>
        <v>8.9583333333333348E-2</v>
      </c>
      <c r="M31" s="5" t="str">
        <f>IF(Datos_Sala[[#This Row],[Tiempo de degustación]]&gt;0,"Cobrada","Sin cobrar")</f>
        <v>Cobrada</v>
      </c>
      <c r="N31" s="3" t="s">
        <v>16</v>
      </c>
      <c r="O31" s="3" t="s">
        <v>17</v>
      </c>
      <c r="P31" s="6">
        <v>26.29</v>
      </c>
      <c r="Q31" s="3" t="s">
        <v>11</v>
      </c>
      <c r="R31" s="3" t="s">
        <v>99</v>
      </c>
      <c r="S31" s="3" t="s">
        <v>290</v>
      </c>
      <c r="T31" s="4">
        <f>SUMIFS('Datos Cocina'!J:J,'Datos Cocina'!A:A,A:A)</f>
        <v>112</v>
      </c>
      <c r="U31" s="4">
        <f>SUMIFS('Datos Cocina'!F:F,'Datos Cocina'!A:A,'Datos Sala'!A:A)</f>
        <v>66</v>
      </c>
      <c r="V31" s="4">
        <f>SUMIFS('Datos Cocina'!I:I,'Datos Cocina'!A:A,A:A)</f>
        <v>46</v>
      </c>
      <c r="W31" s="7">
        <f>Datos_Sala[[#This Row],[Total ganancia pedido]]/Datos_Sala[[#This Row],[Monto Total de la cuenta]]</f>
        <v>0.4107142857142857</v>
      </c>
      <c r="X31" s="4">
        <f>Datos_Sala[[#This Row],[Monto Total de la cuenta]]+Datos_Sala[[#This Row],[Propina]]</f>
        <v>138.29</v>
      </c>
    </row>
    <row r="32" spans="1:24" x14ac:dyDescent="0.3">
      <c r="A32" s="2">
        <v>31</v>
      </c>
      <c r="B32" s="3">
        <v>13</v>
      </c>
      <c r="C32" s="3" t="s">
        <v>291</v>
      </c>
      <c r="D32" s="2">
        <v>3</v>
      </c>
      <c r="E32" s="3" t="s">
        <v>28</v>
      </c>
      <c r="F32" s="23">
        <v>45017</v>
      </c>
      <c r="G32" s="5">
        <v>0.11874999999999999</v>
      </c>
      <c r="H32" s="24">
        <v>0.25138888888888888</v>
      </c>
      <c r="I32" s="5">
        <f>Datos_Sala[[#This Row],[Hora de Salida]]-Datos_Sala[[#This Row],[Hora de llegada]]</f>
        <v>0.13263888888888889</v>
      </c>
      <c r="J3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0.1430555555555556</v>
      </c>
      <c r="K32" s="5">
        <f>(SUMIFS('Datos Cocina'!M:M,'Datos Cocina'!A:A,'Datos Sala'!A:A)/60)/24</f>
        <v>7.2916666666666671E-2</v>
      </c>
      <c r="L32" s="5">
        <f>IF(Datos_Sala[[#This Row],[Tiempo en rest]]-Datos_Sala[[#This Row],[Tiempo total de preparación]]&gt;0,Datos_Sala[[#This Row],[Tiempo en rest]]-Datos_Sala[[#This Row],[Tiempo total de preparación]],0)</f>
        <v>5.9722222222222218E-2</v>
      </c>
      <c r="M32" s="5" t="str">
        <f>IF(Datos_Sala[[#This Row],[Tiempo de degustación]]&gt;0,"Cobrada","Sin cobrar")</f>
        <v>Cobrada</v>
      </c>
      <c r="N32" s="3" t="s">
        <v>48</v>
      </c>
      <c r="O32" s="3" t="s">
        <v>1145</v>
      </c>
      <c r="P32" s="6">
        <v>19.809999999999999</v>
      </c>
      <c r="Q32" s="3" t="s">
        <v>18</v>
      </c>
      <c r="R32" s="3" t="s">
        <v>49</v>
      </c>
      <c r="S32" s="3" t="s">
        <v>292</v>
      </c>
      <c r="T32" s="4">
        <f>SUMIFS('Datos Cocina'!J:J,'Datos Cocina'!A:A,A:A)</f>
        <v>67</v>
      </c>
      <c r="U32" s="4">
        <f>SUMIFS('Datos Cocina'!F:F,'Datos Cocina'!A:A,'Datos Sala'!A:A)</f>
        <v>39</v>
      </c>
      <c r="V32" s="4">
        <f>SUMIFS('Datos Cocina'!I:I,'Datos Cocina'!A:A,A:A)</f>
        <v>28</v>
      </c>
      <c r="W32" s="7">
        <f>Datos_Sala[[#This Row],[Total ganancia pedido]]/Datos_Sala[[#This Row],[Monto Total de la cuenta]]</f>
        <v>0.41791044776119401</v>
      </c>
      <c r="X32" s="4">
        <f>Datos_Sala[[#This Row],[Monto Total de la cuenta]]+Datos_Sala[[#This Row],[Propina]]</f>
        <v>86.81</v>
      </c>
    </row>
    <row r="33" spans="1:24" x14ac:dyDescent="0.3">
      <c r="A33" s="2">
        <v>32</v>
      </c>
      <c r="B33" s="3">
        <v>5</v>
      </c>
      <c r="C33" s="3" t="s">
        <v>183</v>
      </c>
      <c r="D33" s="2">
        <v>1</v>
      </c>
      <c r="E33" s="3" t="s">
        <v>76</v>
      </c>
      <c r="F33" s="23">
        <v>45017</v>
      </c>
      <c r="G33" s="5">
        <v>0.13055555555555556</v>
      </c>
      <c r="H33" s="24">
        <v>0.28402777777777777</v>
      </c>
      <c r="I33" s="5">
        <f>Datos_Sala[[#This Row],[Hora de Salida]]-Datos_Sala[[#This Row],[Hora de llegada]]</f>
        <v>0.1534722222222222</v>
      </c>
      <c r="J3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0.16388888888888892</v>
      </c>
      <c r="K33" s="5">
        <f>(SUMIFS('Datos Cocina'!M:M,'Datos Cocina'!A:A,'Datos Sala'!A:A)/60)/24</f>
        <v>8.8888888888888892E-2</v>
      </c>
      <c r="L33" s="5">
        <f>IF(Datos_Sala[[#This Row],[Tiempo en rest]]-Datos_Sala[[#This Row],[Tiempo total de preparación]]&gt;0,Datos_Sala[[#This Row],[Tiempo en rest]]-Datos_Sala[[#This Row],[Tiempo total de preparación]],0)</f>
        <v>6.4583333333333312E-2</v>
      </c>
      <c r="M33" s="5" t="str">
        <f>IF(Datos_Sala[[#This Row],[Tiempo de degustación]]&gt;0,"Cobrada","Sin cobrar")</f>
        <v>Cobrada</v>
      </c>
      <c r="N33" s="3" t="s">
        <v>16</v>
      </c>
      <c r="O33" s="3" t="s">
        <v>1145</v>
      </c>
      <c r="P33" s="6">
        <v>28.25</v>
      </c>
      <c r="Q33" s="3" t="s">
        <v>18</v>
      </c>
      <c r="R33" s="3" t="s">
        <v>55</v>
      </c>
      <c r="S33" s="3" t="s">
        <v>293</v>
      </c>
      <c r="T33" s="4">
        <f>SUMIFS('Datos Cocina'!J:J,'Datos Cocina'!A:A,A:A)</f>
        <v>211</v>
      </c>
      <c r="U33" s="4">
        <f>SUMIFS('Datos Cocina'!F:F,'Datos Cocina'!A:A,'Datos Sala'!A:A)</f>
        <v>123</v>
      </c>
      <c r="V33" s="4">
        <f>SUMIFS('Datos Cocina'!I:I,'Datos Cocina'!A:A,A:A)</f>
        <v>88</v>
      </c>
      <c r="W33" s="7">
        <f>Datos_Sala[[#This Row],[Total ganancia pedido]]/Datos_Sala[[#This Row],[Monto Total de la cuenta]]</f>
        <v>0.41706161137440756</v>
      </c>
      <c r="X33" s="4">
        <f>Datos_Sala[[#This Row],[Monto Total de la cuenta]]+Datos_Sala[[#This Row],[Propina]]</f>
        <v>239.25</v>
      </c>
    </row>
    <row r="34" spans="1:24" x14ac:dyDescent="0.3">
      <c r="A34" s="2">
        <v>33</v>
      </c>
      <c r="B34" s="3">
        <v>4</v>
      </c>
      <c r="C34" s="3" t="s">
        <v>232</v>
      </c>
      <c r="D34" s="2">
        <v>5</v>
      </c>
      <c r="E34" s="3" t="s">
        <v>9</v>
      </c>
      <c r="F34" s="23">
        <v>45017</v>
      </c>
      <c r="G34" s="5">
        <v>0.14791666666666667</v>
      </c>
      <c r="H34" s="24">
        <v>0.26458333333333334</v>
      </c>
      <c r="I34" s="5">
        <f>Datos_Sala[[#This Row],[Hora de Salida]]-Datos_Sala[[#This Row],[Hora de llegada]]</f>
        <v>0.11666666666666667</v>
      </c>
      <c r="J3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0.12708333333333338</v>
      </c>
      <c r="K34" s="5">
        <f>(SUMIFS('Datos Cocina'!M:M,'Datos Cocina'!A:A,'Datos Sala'!A:A)/60)/24</f>
        <v>9.0277777777777776E-2</v>
      </c>
      <c r="L34" s="5">
        <f>IF(Datos_Sala[[#This Row],[Tiempo en rest]]-Datos_Sala[[#This Row],[Tiempo total de preparación]]&gt;0,Datos_Sala[[#This Row],[Tiempo en rest]]-Datos_Sala[[#This Row],[Tiempo total de preparación]],0)</f>
        <v>2.6388888888888892E-2</v>
      </c>
      <c r="M34" s="5" t="str">
        <f>IF(Datos_Sala[[#This Row],[Tiempo de degustación]]&gt;0,"Cobrada","Sin cobrar")</f>
        <v>Cobrada</v>
      </c>
      <c r="N34" s="3" t="s">
        <v>10</v>
      </c>
      <c r="O34" s="3" t="s">
        <v>1146</v>
      </c>
      <c r="P34" s="6">
        <v>20.38</v>
      </c>
      <c r="Q34" s="3" t="s">
        <v>18</v>
      </c>
      <c r="R34" s="3" t="s">
        <v>1148</v>
      </c>
      <c r="S34" s="3" t="s">
        <v>294</v>
      </c>
      <c r="T34" s="4">
        <f>SUMIFS('Datos Cocina'!J:J,'Datos Cocina'!A:A,A:A)</f>
        <v>306</v>
      </c>
      <c r="U34" s="4">
        <f>SUMIFS('Datos Cocina'!F:F,'Datos Cocina'!A:A,'Datos Sala'!A:A)</f>
        <v>181</v>
      </c>
      <c r="V34" s="4">
        <f>SUMIFS('Datos Cocina'!I:I,'Datos Cocina'!A:A,A:A)</f>
        <v>125</v>
      </c>
      <c r="W34" s="7">
        <f>Datos_Sala[[#This Row],[Total ganancia pedido]]/Datos_Sala[[#This Row],[Monto Total de la cuenta]]</f>
        <v>0.40849673202614378</v>
      </c>
      <c r="X34" s="4">
        <f>Datos_Sala[[#This Row],[Monto Total de la cuenta]]+Datos_Sala[[#This Row],[Propina]]</f>
        <v>326.38</v>
      </c>
    </row>
    <row r="35" spans="1:24" x14ac:dyDescent="0.3">
      <c r="A35" s="2">
        <v>34</v>
      </c>
      <c r="B35" s="3">
        <v>15</v>
      </c>
      <c r="C35" s="3" t="s">
        <v>295</v>
      </c>
      <c r="D35" s="2">
        <v>1</v>
      </c>
      <c r="E35" s="3" t="s">
        <v>9</v>
      </c>
      <c r="F35" s="23">
        <v>45017</v>
      </c>
      <c r="G35" s="5">
        <v>9.4444444444444442E-2</v>
      </c>
      <c r="H35" s="24">
        <v>0.25486111111111109</v>
      </c>
      <c r="I35" s="5">
        <f>Datos_Sala[[#This Row],[Hora de Salida]]-Datos_Sala[[#This Row],[Hora de llegada]]</f>
        <v>0.16041666666666665</v>
      </c>
      <c r="J3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0.16041666666666665</v>
      </c>
      <c r="K35" s="5">
        <f>(SUMIFS('Datos Cocina'!M:M,'Datos Cocina'!A:A,'Datos Sala'!A:A)/60)/24</f>
        <v>4.5138888888888888E-2</v>
      </c>
      <c r="L35" s="5">
        <f>IF(Datos_Sala[[#This Row],[Tiempo en rest]]-Datos_Sala[[#This Row],[Tiempo total de preparación]]&gt;0,Datos_Sala[[#This Row],[Tiempo en rest]]-Datos_Sala[[#This Row],[Tiempo total de preparación]],0)</f>
        <v>0.11527777777777776</v>
      </c>
      <c r="M35" s="5" t="str">
        <f>IF(Datos_Sala[[#This Row],[Tiempo de degustación]]&gt;0,"Cobrada","Sin cobrar")</f>
        <v>Cobrada</v>
      </c>
      <c r="N35" s="3" t="s">
        <v>48</v>
      </c>
      <c r="O35" s="3" t="s">
        <v>1145</v>
      </c>
      <c r="P35" s="6">
        <v>13.08</v>
      </c>
      <c r="Q35" s="3" t="s">
        <v>11</v>
      </c>
      <c r="R35" s="3" t="s">
        <v>1148</v>
      </c>
      <c r="S35" s="3" t="s">
        <v>296</v>
      </c>
      <c r="T35" s="4">
        <f>SUMIFS('Datos Cocina'!J:J,'Datos Cocina'!A:A,A:A)</f>
        <v>112</v>
      </c>
      <c r="U35" s="4">
        <f>SUMIFS('Datos Cocina'!F:F,'Datos Cocina'!A:A,'Datos Sala'!A:A)</f>
        <v>65</v>
      </c>
      <c r="V35" s="4">
        <f>SUMIFS('Datos Cocina'!I:I,'Datos Cocina'!A:A,A:A)</f>
        <v>47</v>
      </c>
      <c r="W35" s="7">
        <f>Datos_Sala[[#This Row],[Total ganancia pedido]]/Datos_Sala[[#This Row],[Monto Total de la cuenta]]</f>
        <v>0.41964285714285715</v>
      </c>
      <c r="X35" s="4">
        <f>Datos_Sala[[#This Row],[Monto Total de la cuenta]]+Datos_Sala[[#This Row],[Propina]]</f>
        <v>125.08</v>
      </c>
    </row>
    <row r="36" spans="1:24" x14ac:dyDescent="0.3">
      <c r="A36" s="2">
        <v>35</v>
      </c>
      <c r="B36" s="3">
        <v>13</v>
      </c>
      <c r="C36" s="3" t="s">
        <v>297</v>
      </c>
      <c r="D36" s="2">
        <v>2</v>
      </c>
      <c r="E36" s="3" t="s">
        <v>52</v>
      </c>
      <c r="F36" s="23">
        <v>45017</v>
      </c>
      <c r="G36" s="5">
        <v>0.13750000000000001</v>
      </c>
      <c r="H36" s="24">
        <v>0.24652777777777779</v>
      </c>
      <c r="I36" s="5">
        <f>Datos_Sala[[#This Row],[Hora de Salida]]-Datos_Sala[[#This Row],[Hora de llegada]]</f>
        <v>0.10902777777777778</v>
      </c>
      <c r="J3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0.11944444444444448</v>
      </c>
      <c r="K36" s="5">
        <f>(SUMIFS('Datos Cocina'!M:M,'Datos Cocina'!A:A,'Datos Sala'!A:A)/60)/24</f>
        <v>4.5138888888888888E-2</v>
      </c>
      <c r="L36" s="5">
        <f>IF(Datos_Sala[[#This Row],[Tiempo en rest]]-Datos_Sala[[#This Row],[Tiempo total de preparación]]&gt;0,Datos_Sala[[#This Row],[Tiempo en rest]]-Datos_Sala[[#This Row],[Tiempo total de preparación]],0)</f>
        <v>6.3888888888888884E-2</v>
      </c>
      <c r="M36" s="5" t="str">
        <f>IF(Datos_Sala[[#This Row],[Tiempo de degustación]]&gt;0,"Cobrada","Sin cobrar")</f>
        <v>Cobrada</v>
      </c>
      <c r="N36" s="3" t="s">
        <v>16</v>
      </c>
      <c r="O36" s="3" t="s">
        <v>1145</v>
      </c>
      <c r="P36" s="6">
        <v>15.75</v>
      </c>
      <c r="Q36" s="3" t="s">
        <v>18</v>
      </c>
      <c r="R36" s="3" t="s">
        <v>1148</v>
      </c>
      <c r="S36" s="3" t="s">
        <v>298</v>
      </c>
      <c r="T36" s="4">
        <f>SUMIFS('Datos Cocina'!J:J,'Datos Cocina'!A:A,A:A)</f>
        <v>214</v>
      </c>
      <c r="U36" s="4">
        <f>SUMIFS('Datos Cocina'!F:F,'Datos Cocina'!A:A,'Datos Sala'!A:A)</f>
        <v>129</v>
      </c>
      <c r="V36" s="4">
        <f>SUMIFS('Datos Cocina'!I:I,'Datos Cocina'!A:A,A:A)</f>
        <v>85</v>
      </c>
      <c r="W36" s="7">
        <f>Datos_Sala[[#This Row],[Total ganancia pedido]]/Datos_Sala[[#This Row],[Monto Total de la cuenta]]</f>
        <v>0.39719626168224298</v>
      </c>
      <c r="X36" s="4">
        <f>Datos_Sala[[#This Row],[Monto Total de la cuenta]]+Datos_Sala[[#This Row],[Propina]]</f>
        <v>229.75</v>
      </c>
    </row>
    <row r="37" spans="1:24" x14ac:dyDescent="0.3">
      <c r="A37" s="2">
        <v>36</v>
      </c>
      <c r="B37" s="3" t="s">
        <v>35</v>
      </c>
      <c r="C37" s="3" t="s">
        <v>36</v>
      </c>
      <c r="D37" s="2">
        <v>5</v>
      </c>
      <c r="E37" s="3" t="s">
        <v>28</v>
      </c>
      <c r="F37" s="23">
        <v>45017</v>
      </c>
      <c r="G37" s="5">
        <v>0.14374999999999999</v>
      </c>
      <c r="H37" s="24">
        <v>0.26805555555555555</v>
      </c>
      <c r="I37" s="5">
        <f>Datos_Sala[[#This Row],[Hora de Salida]]-Datos_Sala[[#This Row],[Hora de llegada]]</f>
        <v>0.12430555555555556</v>
      </c>
      <c r="J3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0.13472222222222227</v>
      </c>
      <c r="K37" s="5">
        <f>(SUMIFS('Datos Cocina'!M:M,'Datos Cocina'!A:A,'Datos Sala'!A:A)/60)/24</f>
        <v>2.6388888888888889E-2</v>
      </c>
      <c r="L37" s="5">
        <f>IF(Datos_Sala[[#This Row],[Tiempo en rest]]-Datos_Sala[[#This Row],[Tiempo total de preparación]]&gt;0,Datos_Sala[[#This Row],[Tiempo en rest]]-Datos_Sala[[#This Row],[Tiempo total de preparación]],0)</f>
        <v>9.7916666666666666E-2</v>
      </c>
      <c r="M37" s="5" t="str">
        <f>IF(Datos_Sala[[#This Row],[Tiempo de degustación]]&gt;0,"Cobrada","Sin cobrar")</f>
        <v>Cobrada</v>
      </c>
      <c r="N37" s="3" t="s">
        <v>16</v>
      </c>
      <c r="O37" s="3" t="s">
        <v>1145</v>
      </c>
      <c r="P37" s="6">
        <v>45.28</v>
      </c>
      <c r="Q37" s="3" t="s">
        <v>18</v>
      </c>
      <c r="R37" s="3" t="s">
        <v>24</v>
      </c>
      <c r="S37" s="3" t="s">
        <v>37</v>
      </c>
      <c r="T37" s="4">
        <f>SUMIFS('Datos Cocina'!J:J,'Datos Cocina'!A:A,A:A)</f>
        <v>30</v>
      </c>
      <c r="U37" s="4">
        <f>SUMIFS('Datos Cocina'!F:F,'Datos Cocina'!A:A,'Datos Sala'!A:A)</f>
        <v>18</v>
      </c>
      <c r="V37" s="4">
        <f>SUMIFS('Datos Cocina'!I:I,'Datos Cocina'!A:A,A:A)</f>
        <v>12</v>
      </c>
      <c r="W37" s="7">
        <f>Datos_Sala[[#This Row],[Total ganancia pedido]]/Datos_Sala[[#This Row],[Monto Total de la cuenta]]</f>
        <v>0.4</v>
      </c>
      <c r="X37" s="4">
        <f>Datos_Sala[[#This Row],[Monto Total de la cuenta]]+Datos_Sala[[#This Row],[Propina]]</f>
        <v>75.28</v>
      </c>
    </row>
    <row r="38" spans="1:24" x14ac:dyDescent="0.3">
      <c r="A38" s="2">
        <v>37</v>
      </c>
      <c r="B38" s="3" t="s">
        <v>21</v>
      </c>
      <c r="C38" s="3" t="s">
        <v>38</v>
      </c>
      <c r="D38" s="2">
        <v>1</v>
      </c>
      <c r="E38" s="3" t="s">
        <v>15</v>
      </c>
      <c r="F38" s="23">
        <v>45017</v>
      </c>
      <c r="G38" s="5">
        <v>0.14166666666666666</v>
      </c>
      <c r="H38" s="24">
        <v>0.25138888888888888</v>
      </c>
      <c r="I38" s="5">
        <f>Datos_Sala[[#This Row],[Hora de Salida]]-Datos_Sala[[#This Row],[Hora de llegada]]</f>
        <v>0.10972222222222222</v>
      </c>
      <c r="J3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0.12013888888888892</v>
      </c>
      <c r="K38" s="5">
        <f>(SUMIFS('Datos Cocina'!M:M,'Datos Cocina'!A:A,'Datos Sala'!A:A)/60)/24</f>
        <v>3.2638888888888891E-2</v>
      </c>
      <c r="L38" s="5">
        <f>IF(Datos_Sala[[#This Row],[Tiempo en rest]]-Datos_Sala[[#This Row],[Tiempo total de preparación]]&gt;0,Datos_Sala[[#This Row],[Tiempo en rest]]-Datos_Sala[[#This Row],[Tiempo total de preparación]],0)</f>
        <v>7.7083333333333337E-2</v>
      </c>
      <c r="M38" s="5" t="str">
        <f>IF(Datos_Sala[[#This Row],[Tiempo de degustación]]&gt;0,"Cobrada","Sin cobrar")</f>
        <v>Cobrada</v>
      </c>
      <c r="N38" s="3" t="s">
        <v>10</v>
      </c>
      <c r="O38" s="3" t="s">
        <v>1145</v>
      </c>
      <c r="P38" s="6">
        <v>10.39</v>
      </c>
      <c r="Q38" s="3" t="s">
        <v>18</v>
      </c>
      <c r="R38" s="3" t="s">
        <v>19</v>
      </c>
      <c r="S38" s="3" t="s">
        <v>39</v>
      </c>
      <c r="T38" s="4">
        <f>SUMIFS('Datos Cocina'!J:J,'Datos Cocina'!A:A,A:A)</f>
        <v>21</v>
      </c>
      <c r="U38" s="4">
        <f>SUMIFS('Datos Cocina'!F:F,'Datos Cocina'!A:A,'Datos Sala'!A:A)</f>
        <v>13</v>
      </c>
      <c r="V38" s="4">
        <f>SUMIFS('Datos Cocina'!I:I,'Datos Cocina'!A:A,A:A)</f>
        <v>8</v>
      </c>
      <c r="W38" s="7">
        <f>Datos_Sala[[#This Row],[Total ganancia pedido]]/Datos_Sala[[#This Row],[Monto Total de la cuenta]]</f>
        <v>0.38095238095238093</v>
      </c>
      <c r="X38" s="4">
        <f>Datos_Sala[[#This Row],[Monto Total de la cuenta]]+Datos_Sala[[#This Row],[Propina]]</f>
        <v>31.39</v>
      </c>
    </row>
    <row r="39" spans="1:24" x14ac:dyDescent="0.3">
      <c r="A39" s="2">
        <v>38</v>
      </c>
      <c r="B39" s="3">
        <v>10</v>
      </c>
      <c r="C39" s="3" t="s">
        <v>299</v>
      </c>
      <c r="D39" s="2">
        <v>6</v>
      </c>
      <c r="E39" s="3" t="s">
        <v>9</v>
      </c>
      <c r="F39" s="23">
        <v>45017</v>
      </c>
      <c r="G39" s="5">
        <v>0.10972222222222222</v>
      </c>
      <c r="H39" s="24">
        <v>0.16180555555555556</v>
      </c>
      <c r="I39" s="5">
        <f>Datos_Sala[[#This Row],[Hora de Salida]]-Datos_Sala[[#This Row],[Hora de llegada]]</f>
        <v>5.2083333333333343E-2</v>
      </c>
      <c r="J39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5.2083333333333343E-2</v>
      </c>
      <c r="K39" s="5">
        <f>(SUMIFS('Datos Cocina'!M:M,'Datos Cocina'!A:A,'Datos Sala'!A:A)/60)/24</f>
        <v>6.805555555555555E-2</v>
      </c>
      <c r="L39" s="5">
        <f>IF(Datos_Sala[[#This Row],[Tiempo en rest]]-Datos_Sala[[#This Row],[Tiempo total de preparación]]&gt;0,Datos_Sala[[#This Row],[Tiempo en rest]]-Datos_Sala[[#This Row],[Tiempo total de preparación]],0)</f>
        <v>0</v>
      </c>
      <c r="M39" s="5" t="str">
        <f>IF(Datos_Sala[[#This Row],[Tiempo de degustación]]&gt;0,"Cobrada","Sin cobrar")</f>
        <v>Sin cobrar</v>
      </c>
      <c r="N39" s="3" t="s">
        <v>16</v>
      </c>
      <c r="O39" s="3" t="s">
        <v>1146</v>
      </c>
      <c r="P39" s="6">
        <v>16.309999999999999</v>
      </c>
      <c r="Q39" s="3" t="s">
        <v>23</v>
      </c>
      <c r="R39" s="3" t="s">
        <v>29</v>
      </c>
      <c r="S39" s="3" t="s">
        <v>300</v>
      </c>
      <c r="T39" s="4">
        <f>SUMIFS('Datos Cocina'!J:J,'Datos Cocina'!A:A,A:A)</f>
        <v>235</v>
      </c>
      <c r="U39" s="4">
        <f>SUMIFS('Datos Cocina'!F:F,'Datos Cocina'!A:A,'Datos Sala'!A:A)</f>
        <v>143</v>
      </c>
      <c r="V39" s="4">
        <f>SUMIFS('Datos Cocina'!I:I,'Datos Cocina'!A:A,A:A)</f>
        <v>92</v>
      </c>
      <c r="W39" s="7">
        <f>Datos_Sala[[#This Row],[Total ganancia pedido]]/Datos_Sala[[#This Row],[Monto Total de la cuenta]]</f>
        <v>0.39148936170212767</v>
      </c>
      <c r="X39" s="4">
        <f>Datos_Sala[[#This Row],[Monto Total de la cuenta]]+Datos_Sala[[#This Row],[Propina]]</f>
        <v>251.31</v>
      </c>
    </row>
    <row r="40" spans="1:24" x14ac:dyDescent="0.3">
      <c r="A40" s="2">
        <v>39</v>
      </c>
      <c r="B40" s="3" t="s">
        <v>40</v>
      </c>
      <c r="C40" s="3" t="s">
        <v>41</v>
      </c>
      <c r="D40" s="2">
        <v>3</v>
      </c>
      <c r="E40" s="3" t="s">
        <v>28</v>
      </c>
      <c r="F40" s="23">
        <v>45017</v>
      </c>
      <c r="G40" s="5">
        <v>0.15347222222222223</v>
      </c>
      <c r="H40" s="24">
        <v>0.31874999999999998</v>
      </c>
      <c r="I40" s="5">
        <f>Datos_Sala[[#This Row],[Hora de Salida]]-Datos_Sala[[#This Row],[Hora de llegada]]</f>
        <v>0.16527777777777775</v>
      </c>
      <c r="J4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0.17569444444444446</v>
      </c>
      <c r="K40" s="5">
        <f>(SUMIFS('Datos Cocina'!M:M,'Datos Cocina'!A:A,'Datos Sala'!A:A)/60)/24</f>
        <v>3.9583333333333331E-2</v>
      </c>
      <c r="L40" s="5">
        <f>IF(Datos_Sala[[#This Row],[Tiempo en rest]]-Datos_Sala[[#This Row],[Tiempo total de preparación]]&gt;0,Datos_Sala[[#This Row],[Tiempo en rest]]-Datos_Sala[[#This Row],[Tiempo total de preparación]],0)</f>
        <v>0.12569444444444441</v>
      </c>
      <c r="M40" s="5" t="str">
        <f>IF(Datos_Sala[[#This Row],[Tiempo de degustación]]&gt;0,"Cobrada","Sin cobrar")</f>
        <v>Cobrada</v>
      </c>
      <c r="N40" s="3" t="s">
        <v>10</v>
      </c>
      <c r="O40" s="3" t="s">
        <v>17</v>
      </c>
      <c r="P40" s="6">
        <v>48.36</v>
      </c>
      <c r="Q40" s="3" t="s">
        <v>18</v>
      </c>
      <c r="R40" s="3" t="s">
        <v>24</v>
      </c>
      <c r="S40" s="3" t="s">
        <v>42</v>
      </c>
      <c r="T40" s="4">
        <f>SUMIFS('Datos Cocina'!J:J,'Datos Cocina'!A:A,A:A)</f>
        <v>108</v>
      </c>
      <c r="U40" s="4">
        <f>SUMIFS('Datos Cocina'!F:F,'Datos Cocina'!A:A,'Datos Sala'!A:A)</f>
        <v>66</v>
      </c>
      <c r="V40" s="4">
        <f>SUMIFS('Datos Cocina'!I:I,'Datos Cocina'!A:A,A:A)</f>
        <v>42</v>
      </c>
      <c r="W40" s="7">
        <f>Datos_Sala[[#This Row],[Total ganancia pedido]]/Datos_Sala[[#This Row],[Monto Total de la cuenta]]</f>
        <v>0.3888888888888889</v>
      </c>
      <c r="X40" s="4">
        <f>Datos_Sala[[#This Row],[Monto Total de la cuenta]]+Datos_Sala[[#This Row],[Propina]]</f>
        <v>156.36000000000001</v>
      </c>
    </row>
    <row r="41" spans="1:24" x14ac:dyDescent="0.3">
      <c r="A41" s="2">
        <v>40</v>
      </c>
      <c r="B41" s="3">
        <v>1</v>
      </c>
      <c r="C41" s="3" t="s">
        <v>206</v>
      </c>
      <c r="D41" s="2">
        <v>1</v>
      </c>
      <c r="E41" s="3" t="s">
        <v>52</v>
      </c>
      <c r="F41" s="23">
        <v>45017</v>
      </c>
      <c r="G41" s="5">
        <v>8.3333333333333329E-2</v>
      </c>
      <c r="H41" s="24">
        <v>0.1701388888888889</v>
      </c>
      <c r="I41" s="5">
        <f>Datos_Sala[[#This Row],[Hora de Salida]]-Datos_Sala[[#This Row],[Hora de llegada]]</f>
        <v>8.6805555555555566E-2</v>
      </c>
      <c r="J41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8.6805555555555566E-2</v>
      </c>
      <c r="K41" s="5">
        <f>(SUMIFS('Datos Cocina'!M:M,'Datos Cocina'!A:A,'Datos Sala'!A:A)/60)/24</f>
        <v>5.4166666666666669E-2</v>
      </c>
      <c r="L41" s="5">
        <f>IF(Datos_Sala[[#This Row],[Tiempo en rest]]-Datos_Sala[[#This Row],[Tiempo total de preparación]]&gt;0,Datos_Sala[[#This Row],[Tiempo en rest]]-Datos_Sala[[#This Row],[Tiempo total de preparación]],0)</f>
        <v>3.2638888888888898E-2</v>
      </c>
      <c r="M41" s="5" t="str">
        <f>IF(Datos_Sala[[#This Row],[Tiempo de degustación]]&gt;0,"Cobrada","Sin cobrar")</f>
        <v>Cobrada</v>
      </c>
      <c r="N41" s="3" t="s">
        <v>16</v>
      </c>
      <c r="O41" s="3" t="s">
        <v>17</v>
      </c>
      <c r="P41" s="6">
        <v>13.68</v>
      </c>
      <c r="Q41" s="3" t="s">
        <v>11</v>
      </c>
      <c r="R41" s="3" t="s">
        <v>49</v>
      </c>
      <c r="S41" s="3" t="s">
        <v>301</v>
      </c>
      <c r="T41" s="4">
        <f>SUMIFS('Datos Cocina'!J:J,'Datos Cocina'!A:A,A:A)</f>
        <v>148</v>
      </c>
      <c r="U41" s="4">
        <f>SUMIFS('Datos Cocina'!F:F,'Datos Cocina'!A:A,'Datos Sala'!A:A)</f>
        <v>87</v>
      </c>
      <c r="V41" s="4">
        <f>SUMIFS('Datos Cocina'!I:I,'Datos Cocina'!A:A,A:A)</f>
        <v>61</v>
      </c>
      <c r="W41" s="7">
        <f>Datos_Sala[[#This Row],[Total ganancia pedido]]/Datos_Sala[[#This Row],[Monto Total de la cuenta]]</f>
        <v>0.41216216216216217</v>
      </c>
      <c r="X41" s="4">
        <f>Datos_Sala[[#This Row],[Monto Total de la cuenta]]+Datos_Sala[[#This Row],[Propina]]</f>
        <v>161.68</v>
      </c>
    </row>
    <row r="42" spans="1:24" x14ac:dyDescent="0.3">
      <c r="A42" s="2">
        <v>41</v>
      </c>
      <c r="B42" s="3">
        <v>7</v>
      </c>
      <c r="C42" s="3" t="s">
        <v>302</v>
      </c>
      <c r="D42" s="2">
        <v>4</v>
      </c>
      <c r="E42" s="3" t="s">
        <v>28</v>
      </c>
      <c r="F42" s="23">
        <v>45017</v>
      </c>
      <c r="G42" s="5">
        <v>9.3055555555555558E-2</v>
      </c>
      <c r="H42" s="24">
        <v>0.18055555555555555</v>
      </c>
      <c r="I42" s="5">
        <f>Datos_Sala[[#This Row],[Hora de Salida]]-Datos_Sala[[#This Row],[Hora de llegada]]</f>
        <v>8.7499999999999994E-2</v>
      </c>
      <c r="J42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9.7916666666666693E-2</v>
      </c>
      <c r="K42" s="5">
        <f>(SUMIFS('Datos Cocina'!M:M,'Datos Cocina'!A:A,'Datos Sala'!A:A)/60)/24</f>
        <v>6.1805555555555558E-2</v>
      </c>
      <c r="L42" s="5">
        <f>IF(Datos_Sala[[#This Row],[Tiempo en rest]]-Datos_Sala[[#This Row],[Tiempo total de preparación]]&gt;0,Datos_Sala[[#This Row],[Tiempo en rest]]-Datos_Sala[[#This Row],[Tiempo total de preparación]],0)</f>
        <v>2.5694444444444436E-2</v>
      </c>
      <c r="M42" s="5" t="str">
        <f>IF(Datos_Sala[[#This Row],[Tiempo de degustación]]&gt;0,"Cobrada","Sin cobrar")</f>
        <v>Cobrada</v>
      </c>
      <c r="N42" s="3" t="s">
        <v>16</v>
      </c>
      <c r="O42" s="3" t="s">
        <v>1145</v>
      </c>
      <c r="P42" s="6">
        <v>15.24</v>
      </c>
      <c r="Q42" s="3" t="s">
        <v>18</v>
      </c>
      <c r="R42" s="3" t="s">
        <v>1148</v>
      </c>
      <c r="S42" s="3" t="s">
        <v>303</v>
      </c>
      <c r="T42" s="4">
        <f>SUMIFS('Datos Cocina'!J:J,'Datos Cocina'!A:A,A:A)</f>
        <v>204</v>
      </c>
      <c r="U42" s="4">
        <f>SUMIFS('Datos Cocina'!F:F,'Datos Cocina'!A:A,'Datos Sala'!A:A)</f>
        <v>120</v>
      </c>
      <c r="V42" s="4">
        <f>SUMIFS('Datos Cocina'!I:I,'Datos Cocina'!A:A,A:A)</f>
        <v>84</v>
      </c>
      <c r="W42" s="7">
        <f>Datos_Sala[[#This Row],[Total ganancia pedido]]/Datos_Sala[[#This Row],[Monto Total de la cuenta]]</f>
        <v>0.41176470588235292</v>
      </c>
      <c r="X42" s="4">
        <f>Datos_Sala[[#This Row],[Monto Total de la cuenta]]+Datos_Sala[[#This Row],[Propina]]</f>
        <v>219.24</v>
      </c>
    </row>
    <row r="43" spans="1:24" x14ac:dyDescent="0.3">
      <c r="A43" s="2">
        <v>42</v>
      </c>
      <c r="B43" s="3">
        <v>14</v>
      </c>
      <c r="C43" s="3" t="s">
        <v>120</v>
      </c>
      <c r="D43" s="2">
        <v>1</v>
      </c>
      <c r="E43" s="3" t="s">
        <v>28</v>
      </c>
      <c r="F43" s="23">
        <v>45017</v>
      </c>
      <c r="G43" s="5">
        <v>1.7361111111111112E-2</v>
      </c>
      <c r="H43" s="24">
        <v>7.3611111111111113E-2</v>
      </c>
      <c r="I43" s="5">
        <f>Datos_Sala[[#This Row],[Hora de Salida]]-Datos_Sala[[#This Row],[Hora de llegada]]</f>
        <v>5.6250000000000001E-2</v>
      </c>
      <c r="J43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5.6250000000000001E-2</v>
      </c>
      <c r="K43" s="5">
        <f>(SUMIFS('Datos Cocina'!M:M,'Datos Cocina'!A:A,'Datos Sala'!A:A)/60)/24</f>
        <v>4.7916666666666663E-2</v>
      </c>
      <c r="L43" s="5">
        <f>IF(Datos_Sala[[#This Row],[Tiempo en rest]]-Datos_Sala[[#This Row],[Tiempo total de preparación]]&gt;0,Datos_Sala[[#This Row],[Tiempo en rest]]-Datos_Sala[[#This Row],[Tiempo total de preparación]],0)</f>
        <v>8.3333333333333384E-3</v>
      </c>
      <c r="M43" s="5" t="str">
        <f>IF(Datos_Sala[[#This Row],[Tiempo de degustación]]&gt;0,"Cobrada","Sin cobrar")</f>
        <v>Cobrada</v>
      </c>
      <c r="N43" s="3" t="s">
        <v>16</v>
      </c>
      <c r="O43" s="3" t="s">
        <v>1145</v>
      </c>
      <c r="P43" s="6">
        <v>49.58</v>
      </c>
      <c r="Q43" s="3" t="s">
        <v>23</v>
      </c>
      <c r="R43" s="3" t="s">
        <v>24</v>
      </c>
      <c r="S43" s="3" t="s">
        <v>304</v>
      </c>
      <c r="T43" s="4">
        <f>SUMIFS('Datos Cocina'!J:J,'Datos Cocina'!A:A,A:A)</f>
        <v>102</v>
      </c>
      <c r="U43" s="4">
        <f>SUMIFS('Datos Cocina'!F:F,'Datos Cocina'!A:A,'Datos Sala'!A:A)</f>
        <v>63</v>
      </c>
      <c r="V43" s="4">
        <f>SUMIFS('Datos Cocina'!I:I,'Datos Cocina'!A:A,A:A)</f>
        <v>39</v>
      </c>
      <c r="W43" s="7">
        <f>Datos_Sala[[#This Row],[Total ganancia pedido]]/Datos_Sala[[#This Row],[Monto Total de la cuenta]]</f>
        <v>0.38235294117647056</v>
      </c>
      <c r="X43" s="4">
        <f>Datos_Sala[[#This Row],[Monto Total de la cuenta]]+Datos_Sala[[#This Row],[Propina]]</f>
        <v>151.57999999999998</v>
      </c>
    </row>
    <row r="44" spans="1:24" x14ac:dyDescent="0.3">
      <c r="A44" s="2">
        <v>43</v>
      </c>
      <c r="B44" s="3">
        <v>8</v>
      </c>
      <c r="C44" s="3" t="s">
        <v>305</v>
      </c>
      <c r="D44" s="2">
        <v>6</v>
      </c>
      <c r="E44" s="3" t="s">
        <v>9</v>
      </c>
      <c r="F44" s="23">
        <v>45017</v>
      </c>
      <c r="G44" s="5">
        <v>4.3055555555555555E-2</v>
      </c>
      <c r="H44" s="24">
        <v>0.13472222222222222</v>
      </c>
      <c r="I44" s="5">
        <f>Datos_Sala[[#This Row],[Hora de Salida]]-Datos_Sala[[#This Row],[Hora de llegada]]</f>
        <v>9.166666666666666E-2</v>
      </c>
      <c r="J4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0.10208333333333336</v>
      </c>
      <c r="K44" s="5">
        <f>(SUMIFS('Datos Cocina'!M:M,'Datos Cocina'!A:A,'Datos Sala'!A:A)/60)/24</f>
        <v>0.10138888888888888</v>
      </c>
      <c r="L44" s="5">
        <f>IF(Datos_Sala[[#This Row],[Tiempo en rest]]-Datos_Sala[[#This Row],[Tiempo total de preparación]]&gt;0,Datos_Sala[[#This Row],[Tiempo en rest]]-Datos_Sala[[#This Row],[Tiempo total de preparación]],0)</f>
        <v>0</v>
      </c>
      <c r="M44" s="5" t="str">
        <f>IF(Datos_Sala[[#This Row],[Tiempo de degustación]]&gt;0,"Cobrada","Sin cobrar")</f>
        <v>Sin cobrar</v>
      </c>
      <c r="N44" s="3" t="s">
        <v>16</v>
      </c>
      <c r="O44" s="3" t="s">
        <v>1145</v>
      </c>
      <c r="P44" s="6">
        <v>32.19</v>
      </c>
      <c r="Q44" s="3" t="s">
        <v>18</v>
      </c>
      <c r="R44" s="3" t="s">
        <v>1148</v>
      </c>
      <c r="S44" s="3" t="s">
        <v>306</v>
      </c>
      <c r="T44" s="4">
        <f>SUMIFS('Datos Cocina'!J:J,'Datos Cocina'!A:A,A:A)</f>
        <v>203</v>
      </c>
      <c r="U44" s="4">
        <f>SUMIFS('Datos Cocina'!F:F,'Datos Cocina'!A:A,'Datos Sala'!A:A)</f>
        <v>120</v>
      </c>
      <c r="V44" s="4">
        <f>SUMIFS('Datos Cocina'!I:I,'Datos Cocina'!A:A,A:A)</f>
        <v>83</v>
      </c>
      <c r="W44" s="7">
        <f>Datos_Sala[[#This Row],[Total ganancia pedido]]/Datos_Sala[[#This Row],[Monto Total de la cuenta]]</f>
        <v>0.40886699507389163</v>
      </c>
      <c r="X44" s="4">
        <f>Datos_Sala[[#This Row],[Monto Total de la cuenta]]+Datos_Sala[[#This Row],[Propina]]</f>
        <v>235.19</v>
      </c>
    </row>
    <row r="45" spans="1:24" x14ac:dyDescent="0.3">
      <c r="A45" s="2">
        <v>44</v>
      </c>
      <c r="B45" s="3">
        <v>18</v>
      </c>
      <c r="C45" s="3" t="s">
        <v>206</v>
      </c>
      <c r="D45" s="2">
        <v>1</v>
      </c>
      <c r="E45" s="3" t="s">
        <v>9</v>
      </c>
      <c r="F45" s="23">
        <v>45017</v>
      </c>
      <c r="G45" s="5">
        <v>0.12916666666666668</v>
      </c>
      <c r="H45" s="24">
        <v>0.26250000000000001</v>
      </c>
      <c r="I45" s="5">
        <f>Datos_Sala[[#This Row],[Hora de Salida]]-Datos_Sala[[#This Row],[Hora de llegada]]</f>
        <v>0.13333333333333333</v>
      </c>
      <c r="J4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0.13333333333333333</v>
      </c>
      <c r="K45" s="5">
        <f>(SUMIFS('Datos Cocina'!M:M,'Datos Cocina'!A:A,'Datos Sala'!A:A)/60)/24</f>
        <v>5.9027777777777783E-2</v>
      </c>
      <c r="L45" s="5">
        <f>IF(Datos_Sala[[#This Row],[Tiempo en rest]]-Datos_Sala[[#This Row],[Tiempo total de preparación]]&gt;0,Datos_Sala[[#This Row],[Tiempo en rest]]-Datos_Sala[[#This Row],[Tiempo total de preparación]],0)</f>
        <v>7.4305555555555541E-2</v>
      </c>
      <c r="M45" s="5" t="str">
        <f>IF(Datos_Sala[[#This Row],[Tiempo de degustación]]&gt;0,"Cobrada","Sin cobrar")</f>
        <v>Cobrada</v>
      </c>
      <c r="N45" s="3" t="s">
        <v>16</v>
      </c>
      <c r="O45" s="3" t="s">
        <v>1145</v>
      </c>
      <c r="P45" s="6">
        <v>42.6</v>
      </c>
      <c r="Q45" s="3" t="s">
        <v>11</v>
      </c>
      <c r="R45" s="3" t="s">
        <v>1147</v>
      </c>
      <c r="S45" s="3" t="s">
        <v>307</v>
      </c>
      <c r="T45" s="4">
        <f>SUMIFS('Datos Cocina'!J:J,'Datos Cocina'!A:A,A:A)</f>
        <v>122</v>
      </c>
      <c r="U45" s="4">
        <f>SUMIFS('Datos Cocina'!F:F,'Datos Cocina'!A:A,'Datos Sala'!A:A)</f>
        <v>73</v>
      </c>
      <c r="V45" s="4">
        <f>SUMIFS('Datos Cocina'!I:I,'Datos Cocina'!A:A,A:A)</f>
        <v>49</v>
      </c>
      <c r="W45" s="7">
        <f>Datos_Sala[[#This Row],[Total ganancia pedido]]/Datos_Sala[[#This Row],[Monto Total de la cuenta]]</f>
        <v>0.40163934426229508</v>
      </c>
      <c r="X45" s="4">
        <f>Datos_Sala[[#This Row],[Monto Total de la cuenta]]+Datos_Sala[[#This Row],[Propina]]</f>
        <v>164.6</v>
      </c>
    </row>
    <row r="46" spans="1:24" x14ac:dyDescent="0.3">
      <c r="A46" s="2">
        <v>45</v>
      </c>
      <c r="B46" s="3" t="s">
        <v>43</v>
      </c>
      <c r="C46" s="3" t="s">
        <v>44</v>
      </c>
      <c r="D46" s="2">
        <v>2</v>
      </c>
      <c r="E46" s="3" t="s">
        <v>28</v>
      </c>
      <c r="F46" s="23">
        <v>45017</v>
      </c>
      <c r="G46" s="5">
        <v>9.375E-2</v>
      </c>
      <c r="H46" s="24">
        <v>0.1673611111111111</v>
      </c>
      <c r="I46" s="5">
        <f>Datos_Sala[[#This Row],[Hora de Salida]]-Datos_Sala[[#This Row],[Hora de llegada]]</f>
        <v>7.3611111111111099E-2</v>
      </c>
      <c r="J46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7.3611111111111099E-2</v>
      </c>
      <c r="K46" s="5">
        <f>(SUMIFS('Datos Cocina'!M:M,'Datos Cocina'!A:A,'Datos Sala'!A:A)/60)/24</f>
        <v>3.2638888888888891E-2</v>
      </c>
      <c r="L46" s="5">
        <f>IF(Datos_Sala[[#This Row],[Tiempo en rest]]-Datos_Sala[[#This Row],[Tiempo total de preparación]]&gt;0,Datos_Sala[[#This Row],[Tiempo en rest]]-Datos_Sala[[#This Row],[Tiempo total de preparación]],0)</f>
        <v>4.0972222222222208E-2</v>
      </c>
      <c r="M46" s="5" t="str">
        <f>IF(Datos_Sala[[#This Row],[Tiempo de degustación]]&gt;0,"Cobrada","Sin cobrar")</f>
        <v>Cobrada</v>
      </c>
      <c r="N46" s="3" t="s">
        <v>16</v>
      </c>
      <c r="O46" s="3" t="s">
        <v>1145</v>
      </c>
      <c r="P46" s="6">
        <v>25.41</v>
      </c>
      <c r="Q46" s="3" t="s">
        <v>23</v>
      </c>
      <c r="R46" s="3" t="s">
        <v>1148</v>
      </c>
      <c r="S46" s="3" t="s">
        <v>45</v>
      </c>
      <c r="T46" s="4">
        <f>SUMIFS('Datos Cocina'!J:J,'Datos Cocina'!A:A,A:A)</f>
        <v>54</v>
      </c>
      <c r="U46" s="4">
        <f>SUMIFS('Datos Cocina'!F:F,'Datos Cocina'!A:A,'Datos Sala'!A:A)</f>
        <v>30</v>
      </c>
      <c r="V46" s="4">
        <f>SUMIFS('Datos Cocina'!I:I,'Datos Cocina'!A:A,A:A)</f>
        <v>24</v>
      </c>
      <c r="W46" s="7">
        <f>Datos_Sala[[#This Row],[Total ganancia pedido]]/Datos_Sala[[#This Row],[Monto Total de la cuenta]]</f>
        <v>0.44444444444444442</v>
      </c>
      <c r="X46" s="4">
        <f>Datos_Sala[[#This Row],[Monto Total de la cuenta]]+Datos_Sala[[#This Row],[Propina]]</f>
        <v>79.41</v>
      </c>
    </row>
    <row r="47" spans="1:24" x14ac:dyDescent="0.3">
      <c r="A47" s="2">
        <v>46</v>
      </c>
      <c r="B47" s="3">
        <v>10</v>
      </c>
      <c r="C47" s="3" t="s">
        <v>223</v>
      </c>
      <c r="D47" s="2">
        <v>1</v>
      </c>
      <c r="E47" s="3" t="s">
        <v>15</v>
      </c>
      <c r="F47" s="23">
        <v>45017</v>
      </c>
      <c r="G47" s="5">
        <v>7.4305555555555555E-2</v>
      </c>
      <c r="H47" s="24">
        <v>0.15208333333333332</v>
      </c>
      <c r="I47" s="5">
        <f>Datos_Sala[[#This Row],[Hora de Salida]]-Datos_Sala[[#This Row],[Hora de llegada]]</f>
        <v>7.7777777777777765E-2</v>
      </c>
      <c r="J47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7.7777777777777765E-2</v>
      </c>
      <c r="K47" s="5">
        <f>(SUMIFS('Datos Cocina'!M:M,'Datos Cocina'!A:A,'Datos Sala'!A:A)/60)/24</f>
        <v>5.9722222222222225E-2</v>
      </c>
      <c r="L47" s="5">
        <f>IF(Datos_Sala[[#This Row],[Tiempo en rest]]-Datos_Sala[[#This Row],[Tiempo total de preparación]]&gt;0,Datos_Sala[[#This Row],[Tiempo en rest]]-Datos_Sala[[#This Row],[Tiempo total de preparación]],0)</f>
        <v>1.805555555555554E-2</v>
      </c>
      <c r="M47" s="5" t="str">
        <f>IF(Datos_Sala[[#This Row],[Tiempo de degustación]]&gt;0,"Cobrada","Sin cobrar")</f>
        <v>Cobrada</v>
      </c>
      <c r="N47" s="3" t="s">
        <v>16</v>
      </c>
      <c r="O47" s="3" t="s">
        <v>1145</v>
      </c>
      <c r="P47" s="6">
        <v>27.97</v>
      </c>
      <c r="Q47" s="3" t="s">
        <v>11</v>
      </c>
      <c r="R47" s="3" t="s">
        <v>29</v>
      </c>
      <c r="S47" s="3" t="s">
        <v>308</v>
      </c>
      <c r="T47" s="4">
        <f>SUMIFS('Datos Cocina'!J:J,'Datos Cocina'!A:A,A:A)</f>
        <v>140</v>
      </c>
      <c r="U47" s="4">
        <f>SUMIFS('Datos Cocina'!F:F,'Datos Cocina'!A:A,'Datos Sala'!A:A)</f>
        <v>84</v>
      </c>
      <c r="V47" s="4">
        <f>SUMIFS('Datos Cocina'!I:I,'Datos Cocina'!A:A,A:A)</f>
        <v>56</v>
      </c>
      <c r="W47" s="7">
        <f>Datos_Sala[[#This Row],[Total ganancia pedido]]/Datos_Sala[[#This Row],[Monto Total de la cuenta]]</f>
        <v>0.4</v>
      </c>
      <c r="X47" s="4">
        <f>Datos_Sala[[#This Row],[Monto Total de la cuenta]]+Datos_Sala[[#This Row],[Propina]]</f>
        <v>167.97</v>
      </c>
    </row>
    <row r="48" spans="1:24" x14ac:dyDescent="0.3">
      <c r="A48" s="2">
        <v>47</v>
      </c>
      <c r="B48" s="3">
        <v>18</v>
      </c>
      <c r="C48" s="3" t="s">
        <v>309</v>
      </c>
      <c r="D48" s="2">
        <v>3</v>
      </c>
      <c r="E48" s="3" t="s">
        <v>28</v>
      </c>
      <c r="F48" s="23">
        <v>45017</v>
      </c>
      <c r="G48" s="5">
        <v>0.14583333333333334</v>
      </c>
      <c r="H48" s="24">
        <v>0.31180555555555556</v>
      </c>
      <c r="I48" s="5">
        <f>Datos_Sala[[#This Row],[Hora de Salida]]-Datos_Sala[[#This Row],[Hora de llegada]]</f>
        <v>0.16597222222222222</v>
      </c>
      <c r="J4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0.17638888888888893</v>
      </c>
      <c r="K48" s="5">
        <f>(SUMIFS('Datos Cocina'!M:M,'Datos Cocina'!A:A,'Datos Sala'!A:A)/60)/24</f>
        <v>6.0416666666666667E-2</v>
      </c>
      <c r="L48" s="5">
        <f>IF(Datos_Sala[[#This Row],[Tiempo en rest]]-Datos_Sala[[#This Row],[Tiempo total de preparación]]&gt;0,Datos_Sala[[#This Row],[Tiempo en rest]]-Datos_Sala[[#This Row],[Tiempo total de preparación]],0)</f>
        <v>0.10555555555555554</v>
      </c>
      <c r="M48" s="5" t="str">
        <f>IF(Datos_Sala[[#This Row],[Tiempo de degustación]]&gt;0,"Cobrada","Sin cobrar")</f>
        <v>Cobrada</v>
      </c>
      <c r="N48" s="3" t="s">
        <v>16</v>
      </c>
      <c r="O48" s="3" t="s">
        <v>1145</v>
      </c>
      <c r="P48" s="6">
        <v>10.98</v>
      </c>
      <c r="Q48" s="3" t="s">
        <v>18</v>
      </c>
      <c r="R48" s="3" t="s">
        <v>19</v>
      </c>
      <c r="S48" s="3" t="s">
        <v>310</v>
      </c>
      <c r="T48" s="4">
        <f>SUMIFS('Datos Cocina'!J:J,'Datos Cocina'!A:A,A:A)</f>
        <v>109</v>
      </c>
      <c r="U48" s="4">
        <f>SUMIFS('Datos Cocina'!F:F,'Datos Cocina'!A:A,'Datos Sala'!A:A)</f>
        <v>66</v>
      </c>
      <c r="V48" s="4">
        <f>SUMIFS('Datos Cocina'!I:I,'Datos Cocina'!A:A,A:A)</f>
        <v>43</v>
      </c>
      <c r="W48" s="7">
        <f>Datos_Sala[[#This Row],[Total ganancia pedido]]/Datos_Sala[[#This Row],[Monto Total de la cuenta]]</f>
        <v>0.39449541284403672</v>
      </c>
      <c r="X48" s="4">
        <f>Datos_Sala[[#This Row],[Monto Total de la cuenta]]+Datos_Sala[[#This Row],[Propina]]</f>
        <v>119.98</v>
      </c>
    </row>
    <row r="49" spans="1:24" x14ac:dyDescent="0.3">
      <c r="A49" s="2">
        <v>48</v>
      </c>
      <c r="B49" s="3">
        <v>17</v>
      </c>
      <c r="C49" s="3" t="s">
        <v>311</v>
      </c>
      <c r="D49" s="2">
        <v>2</v>
      </c>
      <c r="E49" s="3" t="s">
        <v>52</v>
      </c>
      <c r="F49" s="23">
        <v>45017</v>
      </c>
      <c r="G49" s="5">
        <v>1.9444444444444445E-2</v>
      </c>
      <c r="H49" s="24">
        <v>0.16805555555555557</v>
      </c>
      <c r="I49" s="5">
        <f>Datos_Sala[[#This Row],[Hora de Salida]]-Datos_Sala[[#This Row],[Hora de llegada]]</f>
        <v>0.14861111111111114</v>
      </c>
      <c r="J4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0.14861111111111114</v>
      </c>
      <c r="K49" s="5">
        <f>(SUMIFS('Datos Cocina'!M:M,'Datos Cocina'!A:A,'Datos Sala'!A:A)/60)/24</f>
        <v>8.6111111111111124E-2</v>
      </c>
      <c r="L49" s="5">
        <f>IF(Datos_Sala[[#This Row],[Tiempo en rest]]-Datos_Sala[[#This Row],[Tiempo total de preparación]]&gt;0,Datos_Sala[[#This Row],[Tiempo en rest]]-Datos_Sala[[#This Row],[Tiempo total de preparación]],0)</f>
        <v>6.2500000000000014E-2</v>
      </c>
      <c r="M49" s="5" t="str">
        <f>IF(Datos_Sala[[#This Row],[Tiempo de degustación]]&gt;0,"Cobrada","Sin cobrar")</f>
        <v>Cobrada</v>
      </c>
      <c r="N49" s="3" t="s">
        <v>48</v>
      </c>
      <c r="O49" s="3" t="s">
        <v>1145</v>
      </c>
      <c r="P49" s="6">
        <v>25.31</v>
      </c>
      <c r="Q49" s="3" t="s">
        <v>11</v>
      </c>
      <c r="R49" s="3" t="s">
        <v>24</v>
      </c>
      <c r="S49" s="3" t="s">
        <v>312</v>
      </c>
      <c r="T49" s="4">
        <f>SUMIFS('Datos Cocina'!J:J,'Datos Cocina'!A:A,A:A)</f>
        <v>158</v>
      </c>
      <c r="U49" s="4">
        <f>SUMIFS('Datos Cocina'!F:F,'Datos Cocina'!A:A,'Datos Sala'!A:A)</f>
        <v>94</v>
      </c>
      <c r="V49" s="4">
        <f>SUMIFS('Datos Cocina'!I:I,'Datos Cocina'!A:A,A:A)</f>
        <v>64</v>
      </c>
      <c r="W49" s="7">
        <f>Datos_Sala[[#This Row],[Total ganancia pedido]]/Datos_Sala[[#This Row],[Monto Total de la cuenta]]</f>
        <v>0.4050632911392405</v>
      </c>
      <c r="X49" s="4">
        <f>Datos_Sala[[#This Row],[Monto Total de la cuenta]]+Datos_Sala[[#This Row],[Propina]]</f>
        <v>183.31</v>
      </c>
    </row>
    <row r="50" spans="1:24" x14ac:dyDescent="0.3">
      <c r="A50" s="2">
        <v>49</v>
      </c>
      <c r="B50" s="3">
        <v>8</v>
      </c>
      <c r="C50" s="3" t="s">
        <v>142</v>
      </c>
      <c r="D50" s="2">
        <v>3</v>
      </c>
      <c r="E50" s="3" t="s">
        <v>28</v>
      </c>
      <c r="F50" s="23">
        <v>45017</v>
      </c>
      <c r="G50" s="5">
        <v>7.2222222222222215E-2</v>
      </c>
      <c r="H50" s="24">
        <v>0.22847222222222222</v>
      </c>
      <c r="I50" s="5">
        <f>Datos_Sala[[#This Row],[Hora de Salida]]-Datos_Sala[[#This Row],[Hora de llegada]]</f>
        <v>0.15625</v>
      </c>
      <c r="J5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0.15625</v>
      </c>
      <c r="K50" s="5">
        <f>(SUMIFS('Datos Cocina'!M:M,'Datos Cocina'!A:A,'Datos Sala'!A:A)/60)/24</f>
        <v>5.6250000000000001E-2</v>
      </c>
      <c r="L50" s="5">
        <f>IF(Datos_Sala[[#This Row],[Tiempo en rest]]-Datos_Sala[[#This Row],[Tiempo total de preparación]]&gt;0,Datos_Sala[[#This Row],[Tiempo en rest]]-Datos_Sala[[#This Row],[Tiempo total de preparación]],0)</f>
        <v>0.1</v>
      </c>
      <c r="M50" s="5" t="str">
        <f>IF(Datos_Sala[[#This Row],[Tiempo de degustación]]&gt;0,"Cobrada","Sin cobrar")</f>
        <v>Cobrada</v>
      </c>
      <c r="N50" s="3" t="s">
        <v>16</v>
      </c>
      <c r="O50" s="3" t="s">
        <v>1145</v>
      </c>
      <c r="P50" s="6">
        <v>20.92</v>
      </c>
      <c r="Q50" s="3" t="s">
        <v>11</v>
      </c>
      <c r="R50" s="3" t="s">
        <v>55</v>
      </c>
      <c r="S50" s="3" t="s">
        <v>313</v>
      </c>
      <c r="T50" s="4">
        <f>SUMIFS('Datos Cocina'!J:J,'Datos Cocina'!A:A,A:A)</f>
        <v>186</v>
      </c>
      <c r="U50" s="4">
        <f>SUMIFS('Datos Cocina'!F:F,'Datos Cocina'!A:A,'Datos Sala'!A:A)</f>
        <v>109</v>
      </c>
      <c r="V50" s="4">
        <f>SUMIFS('Datos Cocina'!I:I,'Datos Cocina'!A:A,A:A)</f>
        <v>77</v>
      </c>
      <c r="W50" s="7">
        <f>Datos_Sala[[#This Row],[Total ganancia pedido]]/Datos_Sala[[#This Row],[Monto Total de la cuenta]]</f>
        <v>0.41397849462365593</v>
      </c>
      <c r="X50" s="4">
        <f>Datos_Sala[[#This Row],[Monto Total de la cuenta]]+Datos_Sala[[#This Row],[Propina]]</f>
        <v>206.92000000000002</v>
      </c>
    </row>
    <row r="51" spans="1:24" x14ac:dyDescent="0.3">
      <c r="A51" s="2">
        <v>50</v>
      </c>
      <c r="B51" s="3">
        <v>19</v>
      </c>
      <c r="C51" s="3" t="s">
        <v>314</v>
      </c>
      <c r="D51" s="2">
        <v>5</v>
      </c>
      <c r="E51" s="3" t="s">
        <v>9</v>
      </c>
      <c r="F51" s="23">
        <v>45017</v>
      </c>
      <c r="G51" s="5">
        <v>0.16250000000000001</v>
      </c>
      <c r="H51" s="24">
        <v>0.28958333333333336</v>
      </c>
      <c r="I51" s="5">
        <f>Datos_Sala[[#This Row],[Hora de Salida]]-Datos_Sala[[#This Row],[Hora de llegada]]</f>
        <v>0.12708333333333335</v>
      </c>
      <c r="J5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0.13750000000000007</v>
      </c>
      <c r="K51" s="5">
        <f>(SUMIFS('Datos Cocina'!M:M,'Datos Cocina'!A:A,'Datos Sala'!A:A)/60)/24</f>
        <v>1.4583333333333332E-2</v>
      </c>
      <c r="L51" s="5">
        <f>IF(Datos_Sala[[#This Row],[Tiempo en rest]]-Datos_Sala[[#This Row],[Tiempo total de preparación]]&gt;0,Datos_Sala[[#This Row],[Tiempo en rest]]-Datos_Sala[[#This Row],[Tiempo total de preparación]],0)</f>
        <v>0.11250000000000002</v>
      </c>
      <c r="M51" s="5" t="str">
        <f>IF(Datos_Sala[[#This Row],[Tiempo de degustación]]&gt;0,"Cobrada","Sin cobrar")</f>
        <v>Cobrada</v>
      </c>
      <c r="N51" s="3" t="s">
        <v>16</v>
      </c>
      <c r="O51" s="3" t="s">
        <v>1146</v>
      </c>
      <c r="P51" s="6">
        <v>16.739999999999998</v>
      </c>
      <c r="Q51" s="3" t="s">
        <v>18</v>
      </c>
      <c r="R51" s="3" t="s">
        <v>49</v>
      </c>
      <c r="S51" s="3" t="s">
        <v>315</v>
      </c>
      <c r="T51" s="4">
        <f>SUMIFS('Datos Cocina'!J:J,'Datos Cocina'!A:A,A:A)</f>
        <v>76</v>
      </c>
      <c r="U51" s="4">
        <f>SUMIFS('Datos Cocina'!F:F,'Datos Cocina'!A:A,'Datos Sala'!A:A)</f>
        <v>45</v>
      </c>
      <c r="V51" s="4">
        <f>SUMIFS('Datos Cocina'!I:I,'Datos Cocina'!A:A,A:A)</f>
        <v>31</v>
      </c>
      <c r="W51" s="7">
        <f>Datos_Sala[[#This Row],[Total ganancia pedido]]/Datos_Sala[[#This Row],[Monto Total de la cuenta]]</f>
        <v>0.40789473684210525</v>
      </c>
      <c r="X51" s="4">
        <f>Datos_Sala[[#This Row],[Monto Total de la cuenta]]+Datos_Sala[[#This Row],[Propina]]</f>
        <v>92.74</v>
      </c>
    </row>
    <row r="52" spans="1:24" x14ac:dyDescent="0.3">
      <c r="A52" s="2">
        <v>51</v>
      </c>
      <c r="B52" s="3">
        <v>12</v>
      </c>
      <c r="C52" s="3" t="s">
        <v>316</v>
      </c>
      <c r="D52" s="2">
        <v>1</v>
      </c>
      <c r="E52" s="3" t="s">
        <v>15</v>
      </c>
      <c r="F52" s="23">
        <v>45017</v>
      </c>
      <c r="G52" s="5">
        <v>7.0833333333333331E-2</v>
      </c>
      <c r="H52" s="24">
        <v>0.12638888888888888</v>
      </c>
      <c r="I52" s="5">
        <f>Datos_Sala[[#This Row],[Hora de Salida]]-Datos_Sala[[#This Row],[Hora de llegada]]</f>
        <v>5.5555555555555552E-2</v>
      </c>
      <c r="J52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5.5555555555555552E-2</v>
      </c>
      <c r="K52" s="5">
        <f>(SUMIFS('Datos Cocina'!M:M,'Datos Cocina'!A:A,'Datos Sala'!A:A)/60)/24</f>
        <v>0.11388888888888889</v>
      </c>
      <c r="L52" s="5">
        <f>IF(Datos_Sala[[#This Row],[Tiempo en rest]]-Datos_Sala[[#This Row],[Tiempo total de preparación]]&gt;0,Datos_Sala[[#This Row],[Tiempo en rest]]-Datos_Sala[[#This Row],[Tiempo total de preparación]],0)</f>
        <v>0</v>
      </c>
      <c r="M52" s="5" t="str">
        <f>IF(Datos_Sala[[#This Row],[Tiempo de degustación]]&gt;0,"Cobrada","Sin cobrar")</f>
        <v>Sin cobrar</v>
      </c>
      <c r="N52" s="3" t="s">
        <v>10</v>
      </c>
      <c r="O52" s="3" t="s">
        <v>1145</v>
      </c>
      <c r="P52" s="6">
        <v>37.08</v>
      </c>
      <c r="Q52" s="3" t="s">
        <v>23</v>
      </c>
      <c r="R52" s="3" t="s">
        <v>1147</v>
      </c>
      <c r="S52" s="3" t="s">
        <v>317</v>
      </c>
      <c r="T52" s="4">
        <f>SUMIFS('Datos Cocina'!J:J,'Datos Cocina'!A:A,A:A)</f>
        <v>225</v>
      </c>
      <c r="U52" s="4">
        <f>SUMIFS('Datos Cocina'!F:F,'Datos Cocina'!A:A,'Datos Sala'!A:A)</f>
        <v>134</v>
      </c>
      <c r="V52" s="4">
        <f>SUMIFS('Datos Cocina'!I:I,'Datos Cocina'!A:A,A:A)</f>
        <v>91</v>
      </c>
      <c r="W52" s="7">
        <f>Datos_Sala[[#This Row],[Total ganancia pedido]]/Datos_Sala[[#This Row],[Monto Total de la cuenta]]</f>
        <v>0.40444444444444444</v>
      </c>
      <c r="X52" s="4">
        <f>Datos_Sala[[#This Row],[Monto Total de la cuenta]]+Datos_Sala[[#This Row],[Propina]]</f>
        <v>262.08</v>
      </c>
    </row>
    <row r="53" spans="1:24" x14ac:dyDescent="0.3">
      <c r="A53" s="2">
        <v>52</v>
      </c>
      <c r="B53" s="3">
        <v>7</v>
      </c>
      <c r="C53" s="3" t="s">
        <v>318</v>
      </c>
      <c r="D53" s="2">
        <v>4</v>
      </c>
      <c r="E53" s="3" t="s">
        <v>52</v>
      </c>
      <c r="F53" s="23">
        <v>45017</v>
      </c>
      <c r="G53" s="5">
        <v>6.9444444444444447E-4</v>
      </c>
      <c r="H53" s="24">
        <v>4.9305555555555554E-2</v>
      </c>
      <c r="I53" s="5">
        <f>Datos_Sala[[#This Row],[Hora de Salida]]-Datos_Sala[[#This Row],[Hora de llegada]]</f>
        <v>4.8611111111111112E-2</v>
      </c>
      <c r="J53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4.8611111111111112E-2</v>
      </c>
      <c r="K53" s="5">
        <f>(SUMIFS('Datos Cocina'!M:M,'Datos Cocina'!A:A,'Datos Sala'!A:A)/60)/24</f>
        <v>4.3055555555555562E-2</v>
      </c>
      <c r="L53" s="5">
        <f>IF(Datos_Sala[[#This Row],[Tiempo en rest]]-Datos_Sala[[#This Row],[Tiempo total de preparación]]&gt;0,Datos_Sala[[#This Row],[Tiempo en rest]]-Datos_Sala[[#This Row],[Tiempo total de preparación]],0)</f>
        <v>5.5555555555555497E-3</v>
      </c>
      <c r="M53" s="5" t="str">
        <f>IF(Datos_Sala[[#This Row],[Tiempo de degustación]]&gt;0,"Cobrada","Sin cobrar")</f>
        <v>Cobrada</v>
      </c>
      <c r="N53" s="3" t="s">
        <v>16</v>
      </c>
      <c r="O53" s="3" t="s">
        <v>1145</v>
      </c>
      <c r="P53" s="6">
        <v>46.88</v>
      </c>
      <c r="Q53" s="3" t="s">
        <v>11</v>
      </c>
      <c r="R53" s="3" t="s">
        <v>73</v>
      </c>
      <c r="S53" s="3" t="s">
        <v>319</v>
      </c>
      <c r="T53" s="4">
        <f>SUMIFS('Datos Cocina'!J:J,'Datos Cocina'!A:A,A:A)</f>
        <v>263</v>
      </c>
      <c r="U53" s="4">
        <f>SUMIFS('Datos Cocina'!F:F,'Datos Cocina'!A:A,'Datos Sala'!A:A)</f>
        <v>158</v>
      </c>
      <c r="V53" s="4">
        <f>SUMIFS('Datos Cocina'!I:I,'Datos Cocina'!A:A,A:A)</f>
        <v>105</v>
      </c>
      <c r="W53" s="7">
        <f>Datos_Sala[[#This Row],[Total ganancia pedido]]/Datos_Sala[[#This Row],[Monto Total de la cuenta]]</f>
        <v>0.39923954372623577</v>
      </c>
      <c r="X53" s="4">
        <f>Datos_Sala[[#This Row],[Monto Total de la cuenta]]+Datos_Sala[[#This Row],[Propina]]</f>
        <v>309.88</v>
      </c>
    </row>
    <row r="54" spans="1:24" x14ac:dyDescent="0.3">
      <c r="A54" s="2">
        <v>53</v>
      </c>
      <c r="B54" s="3">
        <v>16</v>
      </c>
      <c r="C54" s="3" t="s">
        <v>320</v>
      </c>
      <c r="D54" s="2">
        <v>5</v>
      </c>
      <c r="E54" s="3" t="s">
        <v>15</v>
      </c>
      <c r="F54" s="23">
        <v>45017</v>
      </c>
      <c r="G54" s="5">
        <v>0.12569444444444444</v>
      </c>
      <c r="H54" s="24">
        <v>0.19722222222222222</v>
      </c>
      <c r="I54" s="5">
        <f>Datos_Sala[[#This Row],[Hora de Salida]]-Datos_Sala[[#This Row],[Hora de llegada]]</f>
        <v>7.1527777777777773E-2</v>
      </c>
      <c r="J54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7.1527777777777773E-2</v>
      </c>
      <c r="K54" s="5">
        <f>(SUMIFS('Datos Cocina'!M:M,'Datos Cocina'!A:A,'Datos Sala'!A:A)/60)/24</f>
        <v>7.7777777777777779E-2</v>
      </c>
      <c r="L54" s="5">
        <f>IF(Datos_Sala[[#This Row],[Tiempo en rest]]-Datos_Sala[[#This Row],[Tiempo total de preparación]]&gt;0,Datos_Sala[[#This Row],[Tiempo en rest]]-Datos_Sala[[#This Row],[Tiempo total de preparación]],0)</f>
        <v>0</v>
      </c>
      <c r="M54" s="5" t="str">
        <f>IF(Datos_Sala[[#This Row],[Tiempo de degustación]]&gt;0,"Cobrada","Sin cobrar")</f>
        <v>Sin cobrar</v>
      </c>
      <c r="N54" s="3" t="s">
        <v>16</v>
      </c>
      <c r="O54" s="3" t="s">
        <v>1146</v>
      </c>
      <c r="P54" s="6">
        <v>36.880000000000003</v>
      </c>
      <c r="Q54" s="3" t="s">
        <v>11</v>
      </c>
      <c r="R54" s="3" t="s">
        <v>73</v>
      </c>
      <c r="S54" s="3" t="s">
        <v>321</v>
      </c>
      <c r="T54" s="4">
        <f>SUMIFS('Datos Cocina'!J:J,'Datos Cocina'!A:A,A:A)</f>
        <v>267</v>
      </c>
      <c r="U54" s="4">
        <f>SUMIFS('Datos Cocina'!F:F,'Datos Cocina'!A:A,'Datos Sala'!A:A)</f>
        <v>162</v>
      </c>
      <c r="V54" s="4">
        <f>SUMIFS('Datos Cocina'!I:I,'Datos Cocina'!A:A,A:A)</f>
        <v>105</v>
      </c>
      <c r="W54" s="7">
        <f>Datos_Sala[[#This Row],[Total ganancia pedido]]/Datos_Sala[[#This Row],[Monto Total de la cuenta]]</f>
        <v>0.39325842696629215</v>
      </c>
      <c r="X54" s="4">
        <f>Datos_Sala[[#This Row],[Monto Total de la cuenta]]+Datos_Sala[[#This Row],[Propina]]</f>
        <v>303.88</v>
      </c>
    </row>
    <row r="55" spans="1:24" x14ac:dyDescent="0.3">
      <c r="A55" s="2">
        <v>54</v>
      </c>
      <c r="B55" s="3">
        <v>6</v>
      </c>
      <c r="C55" s="3" t="s">
        <v>322</v>
      </c>
      <c r="D55" s="2">
        <v>6</v>
      </c>
      <c r="E55" s="3" t="s">
        <v>9</v>
      </c>
      <c r="F55" s="23">
        <v>45017</v>
      </c>
      <c r="G55" s="5">
        <v>2.7777777777777776E-2</v>
      </c>
      <c r="H55" s="24">
        <v>0.1763888888888889</v>
      </c>
      <c r="I55" s="5">
        <f>Datos_Sala[[#This Row],[Hora de Salida]]-Datos_Sala[[#This Row],[Hora de llegada]]</f>
        <v>0.14861111111111114</v>
      </c>
      <c r="J5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0.14861111111111114</v>
      </c>
      <c r="K55" s="5">
        <f>(SUMIFS('Datos Cocina'!M:M,'Datos Cocina'!A:A,'Datos Sala'!A:A)/60)/24</f>
        <v>0.14097222222222222</v>
      </c>
      <c r="L55" s="5">
        <f>IF(Datos_Sala[[#This Row],[Tiempo en rest]]-Datos_Sala[[#This Row],[Tiempo total de preparación]]&gt;0,Datos_Sala[[#This Row],[Tiempo en rest]]-Datos_Sala[[#This Row],[Tiempo total de preparación]],0)</f>
        <v>7.6388888888889173E-3</v>
      </c>
      <c r="M55" s="5" t="str">
        <f>IF(Datos_Sala[[#This Row],[Tiempo de degustación]]&gt;0,"Cobrada","Sin cobrar")</f>
        <v>Cobrada</v>
      </c>
      <c r="N55" s="3" t="s">
        <v>10</v>
      </c>
      <c r="O55" s="3" t="s">
        <v>1145</v>
      </c>
      <c r="P55" s="6">
        <v>23.36</v>
      </c>
      <c r="Q55" s="3" t="s">
        <v>23</v>
      </c>
      <c r="R55" s="3" t="s">
        <v>24</v>
      </c>
      <c r="S55" s="3" t="s">
        <v>323</v>
      </c>
      <c r="T55" s="4">
        <f>SUMIFS('Datos Cocina'!J:J,'Datos Cocina'!A:A,A:A)</f>
        <v>187</v>
      </c>
      <c r="U55" s="4">
        <f>SUMIFS('Datos Cocina'!F:F,'Datos Cocina'!A:A,'Datos Sala'!A:A)</f>
        <v>112</v>
      </c>
      <c r="V55" s="4">
        <f>SUMIFS('Datos Cocina'!I:I,'Datos Cocina'!A:A,A:A)</f>
        <v>75</v>
      </c>
      <c r="W55" s="7">
        <f>Datos_Sala[[#This Row],[Total ganancia pedido]]/Datos_Sala[[#This Row],[Monto Total de la cuenta]]</f>
        <v>0.40106951871657753</v>
      </c>
      <c r="X55" s="4">
        <f>Datos_Sala[[#This Row],[Monto Total de la cuenta]]+Datos_Sala[[#This Row],[Propina]]</f>
        <v>210.36</v>
      </c>
    </row>
    <row r="56" spans="1:24" x14ac:dyDescent="0.3">
      <c r="A56" s="2">
        <v>55</v>
      </c>
      <c r="B56" s="3">
        <v>20</v>
      </c>
      <c r="C56" s="3" t="s">
        <v>324</v>
      </c>
      <c r="D56" s="2">
        <v>5</v>
      </c>
      <c r="E56" s="3" t="s">
        <v>9</v>
      </c>
      <c r="F56" s="23">
        <v>45017</v>
      </c>
      <c r="G56" s="5">
        <v>6.25E-2</v>
      </c>
      <c r="H56" s="24">
        <v>0.20833333333333334</v>
      </c>
      <c r="I56" s="5">
        <f>Datos_Sala[[#This Row],[Hora de Salida]]-Datos_Sala[[#This Row],[Hora de llegada]]</f>
        <v>0.14583333333333334</v>
      </c>
      <c r="J5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0.15625000000000006</v>
      </c>
      <c r="K56" s="5">
        <f>(SUMIFS('Datos Cocina'!M:M,'Datos Cocina'!A:A,'Datos Sala'!A:A)/60)/24</f>
        <v>6.6666666666666666E-2</v>
      </c>
      <c r="L56" s="5">
        <f>IF(Datos_Sala[[#This Row],[Tiempo en rest]]-Datos_Sala[[#This Row],[Tiempo total de preparación]]&gt;0,Datos_Sala[[#This Row],[Tiempo en rest]]-Datos_Sala[[#This Row],[Tiempo total de preparación]],0)</f>
        <v>7.9166666666666677E-2</v>
      </c>
      <c r="M56" s="5" t="str">
        <f>IF(Datos_Sala[[#This Row],[Tiempo de degustación]]&gt;0,"Cobrada","Sin cobrar")</f>
        <v>Cobrada</v>
      </c>
      <c r="N56" s="3" t="s">
        <v>10</v>
      </c>
      <c r="O56" s="3" t="s">
        <v>1145</v>
      </c>
      <c r="P56" s="6">
        <v>45.49</v>
      </c>
      <c r="Q56" s="3" t="s">
        <v>18</v>
      </c>
      <c r="R56" s="3" t="s">
        <v>1148</v>
      </c>
      <c r="S56" s="3" t="s">
        <v>325</v>
      </c>
      <c r="T56" s="4">
        <f>SUMIFS('Datos Cocina'!J:J,'Datos Cocina'!A:A,A:A)</f>
        <v>255</v>
      </c>
      <c r="U56" s="4">
        <f>SUMIFS('Datos Cocina'!F:F,'Datos Cocina'!A:A,'Datos Sala'!A:A)</f>
        <v>153</v>
      </c>
      <c r="V56" s="4">
        <f>SUMIFS('Datos Cocina'!I:I,'Datos Cocina'!A:A,A:A)</f>
        <v>102</v>
      </c>
      <c r="W56" s="7">
        <f>Datos_Sala[[#This Row],[Total ganancia pedido]]/Datos_Sala[[#This Row],[Monto Total de la cuenta]]</f>
        <v>0.4</v>
      </c>
      <c r="X56" s="4">
        <f>Datos_Sala[[#This Row],[Monto Total de la cuenta]]+Datos_Sala[[#This Row],[Propina]]</f>
        <v>300.49</v>
      </c>
    </row>
    <row r="57" spans="1:24" x14ac:dyDescent="0.3">
      <c r="A57" s="2">
        <v>56</v>
      </c>
      <c r="B57" s="3">
        <v>1</v>
      </c>
      <c r="C57" s="3" t="s">
        <v>203</v>
      </c>
      <c r="D57" s="2">
        <v>3</v>
      </c>
      <c r="E57" s="3" t="s">
        <v>15</v>
      </c>
      <c r="F57" s="23">
        <v>45017</v>
      </c>
      <c r="G57" s="5">
        <v>5.5555555555555552E-2</v>
      </c>
      <c r="H57" s="24">
        <v>0.20624999999999999</v>
      </c>
      <c r="I57" s="5">
        <f>Datos_Sala[[#This Row],[Hora de Salida]]-Datos_Sala[[#This Row],[Hora de llegada]]</f>
        <v>0.15069444444444444</v>
      </c>
      <c r="J5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0.15069444444444444</v>
      </c>
      <c r="K57" s="5">
        <f>(SUMIFS('Datos Cocina'!M:M,'Datos Cocina'!A:A,'Datos Sala'!A:A)/60)/24</f>
        <v>5.4166666666666669E-2</v>
      </c>
      <c r="L57" s="5">
        <f>IF(Datos_Sala[[#This Row],[Tiempo en rest]]-Datos_Sala[[#This Row],[Tiempo total de preparación]]&gt;0,Datos_Sala[[#This Row],[Tiempo en rest]]-Datos_Sala[[#This Row],[Tiempo total de preparación]],0)</f>
        <v>9.6527777777777768E-2</v>
      </c>
      <c r="M57" s="5" t="str">
        <f>IF(Datos_Sala[[#This Row],[Tiempo de degustación]]&gt;0,"Cobrada","Sin cobrar")</f>
        <v>Cobrada</v>
      </c>
      <c r="N57" s="3" t="s">
        <v>16</v>
      </c>
      <c r="O57" s="3" t="s">
        <v>1146</v>
      </c>
      <c r="P57" s="6">
        <v>43.2</v>
      </c>
      <c r="Q57" s="3" t="s">
        <v>11</v>
      </c>
      <c r="R57" s="3" t="s">
        <v>63</v>
      </c>
      <c r="S57" s="3" t="s">
        <v>292</v>
      </c>
      <c r="T57" s="4">
        <f>SUMIFS('Datos Cocina'!J:J,'Datos Cocina'!A:A,A:A)</f>
        <v>48</v>
      </c>
      <c r="U57" s="4">
        <f>SUMIFS('Datos Cocina'!F:F,'Datos Cocina'!A:A,'Datos Sala'!A:A)</f>
        <v>28</v>
      </c>
      <c r="V57" s="4">
        <f>SUMIFS('Datos Cocina'!I:I,'Datos Cocina'!A:A,A:A)</f>
        <v>20</v>
      </c>
      <c r="W57" s="7">
        <f>Datos_Sala[[#This Row],[Total ganancia pedido]]/Datos_Sala[[#This Row],[Monto Total de la cuenta]]</f>
        <v>0.41666666666666669</v>
      </c>
      <c r="X57" s="4">
        <f>Datos_Sala[[#This Row],[Monto Total de la cuenta]]+Datos_Sala[[#This Row],[Propina]]</f>
        <v>91.2</v>
      </c>
    </row>
    <row r="58" spans="1:24" x14ac:dyDescent="0.3">
      <c r="A58" s="2">
        <v>57</v>
      </c>
      <c r="B58" s="3">
        <v>18</v>
      </c>
      <c r="C58" s="3" t="s">
        <v>326</v>
      </c>
      <c r="D58" s="2">
        <v>2</v>
      </c>
      <c r="E58" s="3" t="s">
        <v>28</v>
      </c>
      <c r="F58" s="23">
        <v>45017</v>
      </c>
      <c r="G58" s="5">
        <v>0.12777777777777777</v>
      </c>
      <c r="H58" s="24">
        <v>0.20277777777777778</v>
      </c>
      <c r="I58" s="5">
        <f>Datos_Sala[[#This Row],[Hora de Salida]]-Datos_Sala[[#This Row],[Hora de llegada]]</f>
        <v>7.5000000000000011E-2</v>
      </c>
      <c r="J58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7.5000000000000011E-2</v>
      </c>
      <c r="K58" s="5">
        <f>(SUMIFS('Datos Cocina'!M:M,'Datos Cocina'!A:A,'Datos Sala'!A:A)/60)/24</f>
        <v>4.7222222222222221E-2</v>
      </c>
      <c r="L58" s="5">
        <f>IF(Datos_Sala[[#This Row],[Tiempo en rest]]-Datos_Sala[[#This Row],[Tiempo total de preparación]]&gt;0,Datos_Sala[[#This Row],[Tiempo en rest]]-Datos_Sala[[#This Row],[Tiempo total de preparación]],0)</f>
        <v>2.777777777777779E-2</v>
      </c>
      <c r="M58" s="5" t="str">
        <f>IF(Datos_Sala[[#This Row],[Tiempo de degustación]]&gt;0,"Cobrada","Sin cobrar")</f>
        <v>Cobrada</v>
      </c>
      <c r="N58" s="3" t="s">
        <v>16</v>
      </c>
      <c r="O58" s="3" t="s">
        <v>1145</v>
      </c>
      <c r="P58" s="6">
        <v>45.45</v>
      </c>
      <c r="Q58" s="3" t="s">
        <v>11</v>
      </c>
      <c r="R58" s="3" t="s">
        <v>33</v>
      </c>
      <c r="S58" s="3" t="s">
        <v>327</v>
      </c>
      <c r="T58" s="4">
        <f>SUMIFS('Datos Cocina'!J:J,'Datos Cocina'!A:A,A:A)</f>
        <v>169</v>
      </c>
      <c r="U58" s="4">
        <f>SUMIFS('Datos Cocina'!F:F,'Datos Cocina'!A:A,'Datos Sala'!A:A)</f>
        <v>103</v>
      </c>
      <c r="V58" s="4">
        <f>SUMIFS('Datos Cocina'!I:I,'Datos Cocina'!A:A,A:A)</f>
        <v>66</v>
      </c>
      <c r="W58" s="7">
        <f>Datos_Sala[[#This Row],[Total ganancia pedido]]/Datos_Sala[[#This Row],[Monto Total de la cuenta]]</f>
        <v>0.39053254437869822</v>
      </c>
      <c r="X58" s="4">
        <f>Datos_Sala[[#This Row],[Monto Total de la cuenta]]+Datos_Sala[[#This Row],[Propina]]</f>
        <v>214.45</v>
      </c>
    </row>
    <row r="59" spans="1:24" x14ac:dyDescent="0.3">
      <c r="A59" s="2">
        <v>58</v>
      </c>
      <c r="B59" s="3">
        <v>8</v>
      </c>
      <c r="C59" s="3" t="s">
        <v>328</v>
      </c>
      <c r="D59" s="2">
        <v>3</v>
      </c>
      <c r="E59" s="3" t="s">
        <v>76</v>
      </c>
      <c r="F59" s="23">
        <v>45017</v>
      </c>
      <c r="G59" s="5">
        <v>6.3194444444444442E-2</v>
      </c>
      <c r="H59" s="24">
        <v>0.18124999999999999</v>
      </c>
      <c r="I59" s="5">
        <f>Datos_Sala[[#This Row],[Hora de Salida]]-Datos_Sala[[#This Row],[Hora de llegada]]</f>
        <v>0.11805555555555555</v>
      </c>
      <c r="J5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0.11805555555555555</v>
      </c>
      <c r="K59" s="5">
        <f>(SUMIFS('Datos Cocina'!M:M,'Datos Cocina'!A:A,'Datos Sala'!A:A)/60)/24</f>
        <v>5.0694444444444438E-2</v>
      </c>
      <c r="L59" s="5">
        <f>IF(Datos_Sala[[#This Row],[Tiempo en rest]]-Datos_Sala[[#This Row],[Tiempo total de preparación]]&gt;0,Datos_Sala[[#This Row],[Tiempo en rest]]-Datos_Sala[[#This Row],[Tiempo total de preparación]],0)</f>
        <v>6.7361111111111122E-2</v>
      </c>
      <c r="M59" s="5" t="str">
        <f>IF(Datos_Sala[[#This Row],[Tiempo de degustación]]&gt;0,"Cobrada","Sin cobrar")</f>
        <v>Cobrada</v>
      </c>
      <c r="N59" s="3" t="s">
        <v>10</v>
      </c>
      <c r="O59" s="3" t="s">
        <v>1145</v>
      </c>
      <c r="P59" s="6">
        <v>30.7</v>
      </c>
      <c r="Q59" s="3" t="s">
        <v>23</v>
      </c>
      <c r="R59" s="3" t="s">
        <v>19</v>
      </c>
      <c r="S59" s="3" t="s">
        <v>329</v>
      </c>
      <c r="T59" s="4">
        <f>SUMIFS('Datos Cocina'!J:J,'Datos Cocina'!A:A,A:A)</f>
        <v>82</v>
      </c>
      <c r="U59" s="4">
        <f>SUMIFS('Datos Cocina'!F:F,'Datos Cocina'!A:A,'Datos Sala'!A:A)</f>
        <v>49</v>
      </c>
      <c r="V59" s="4">
        <f>SUMIFS('Datos Cocina'!I:I,'Datos Cocina'!A:A,A:A)</f>
        <v>33</v>
      </c>
      <c r="W59" s="7">
        <f>Datos_Sala[[#This Row],[Total ganancia pedido]]/Datos_Sala[[#This Row],[Monto Total de la cuenta]]</f>
        <v>0.40243902439024393</v>
      </c>
      <c r="X59" s="4">
        <f>Datos_Sala[[#This Row],[Monto Total de la cuenta]]+Datos_Sala[[#This Row],[Propina]]</f>
        <v>112.7</v>
      </c>
    </row>
    <row r="60" spans="1:24" x14ac:dyDescent="0.3">
      <c r="A60" s="2">
        <v>59</v>
      </c>
      <c r="B60" s="3">
        <v>8</v>
      </c>
      <c r="C60" s="3" t="s">
        <v>330</v>
      </c>
      <c r="D60" s="2">
        <v>4</v>
      </c>
      <c r="E60" s="3" t="s">
        <v>76</v>
      </c>
      <c r="F60" s="23">
        <v>45017</v>
      </c>
      <c r="G60" s="5">
        <v>5.6250000000000001E-2</v>
      </c>
      <c r="H60" s="24">
        <v>0.21111111111111111</v>
      </c>
      <c r="I60" s="5">
        <f>Datos_Sala[[#This Row],[Hora de Salida]]-Datos_Sala[[#This Row],[Hora de llegada]]</f>
        <v>0.15486111111111112</v>
      </c>
      <c r="J6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0.15486111111111112</v>
      </c>
      <c r="K60" s="5">
        <f>(SUMIFS('Datos Cocina'!M:M,'Datos Cocina'!A:A,'Datos Sala'!A:A)/60)/24</f>
        <v>3.3333333333333333E-2</v>
      </c>
      <c r="L60" s="5">
        <f>IF(Datos_Sala[[#This Row],[Tiempo en rest]]-Datos_Sala[[#This Row],[Tiempo total de preparación]]&gt;0,Datos_Sala[[#This Row],[Tiempo en rest]]-Datos_Sala[[#This Row],[Tiempo total de preparación]],0)</f>
        <v>0.12152777777777779</v>
      </c>
      <c r="M60" s="5" t="str">
        <f>IF(Datos_Sala[[#This Row],[Tiempo de degustación]]&gt;0,"Cobrada","Sin cobrar")</f>
        <v>Cobrada</v>
      </c>
      <c r="N60" s="3" t="s">
        <v>16</v>
      </c>
      <c r="O60" s="3" t="s">
        <v>17</v>
      </c>
      <c r="P60" s="6">
        <v>33.89</v>
      </c>
      <c r="Q60" s="3" t="s">
        <v>11</v>
      </c>
      <c r="R60" s="3" t="s">
        <v>33</v>
      </c>
      <c r="S60" s="3" t="s">
        <v>331</v>
      </c>
      <c r="T60" s="4">
        <f>SUMIFS('Datos Cocina'!J:J,'Datos Cocina'!A:A,A:A)</f>
        <v>160</v>
      </c>
      <c r="U60" s="4">
        <f>SUMIFS('Datos Cocina'!F:F,'Datos Cocina'!A:A,'Datos Sala'!A:A)</f>
        <v>95</v>
      </c>
      <c r="V60" s="4">
        <f>SUMIFS('Datos Cocina'!I:I,'Datos Cocina'!A:A,A:A)</f>
        <v>65</v>
      </c>
      <c r="W60" s="7">
        <f>Datos_Sala[[#This Row],[Total ganancia pedido]]/Datos_Sala[[#This Row],[Monto Total de la cuenta]]</f>
        <v>0.40625</v>
      </c>
      <c r="X60" s="4">
        <f>Datos_Sala[[#This Row],[Monto Total de la cuenta]]+Datos_Sala[[#This Row],[Propina]]</f>
        <v>193.89</v>
      </c>
    </row>
    <row r="61" spans="1:24" x14ac:dyDescent="0.3">
      <c r="A61" s="2">
        <v>60</v>
      </c>
      <c r="B61" s="3">
        <v>6</v>
      </c>
      <c r="C61" s="3" t="s">
        <v>194</v>
      </c>
      <c r="D61" s="2">
        <v>1</v>
      </c>
      <c r="E61" s="3" t="s">
        <v>76</v>
      </c>
      <c r="F61" s="23">
        <v>45017</v>
      </c>
      <c r="G61" s="5">
        <v>8.9583333333333334E-2</v>
      </c>
      <c r="H61" s="24">
        <v>0.24027777777777778</v>
      </c>
      <c r="I61" s="5">
        <f>Datos_Sala[[#This Row],[Hora de Salida]]-Datos_Sala[[#This Row],[Hora de llegada]]</f>
        <v>0.15069444444444446</v>
      </c>
      <c r="J6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0.15069444444444446</v>
      </c>
      <c r="K61" s="5">
        <f>(SUMIFS('Datos Cocina'!M:M,'Datos Cocina'!A:A,'Datos Sala'!A:A)/60)/24</f>
        <v>2.9861111111111113E-2</v>
      </c>
      <c r="L61" s="5">
        <f>IF(Datos_Sala[[#This Row],[Tiempo en rest]]-Datos_Sala[[#This Row],[Tiempo total de preparación]]&gt;0,Datos_Sala[[#This Row],[Tiempo en rest]]-Datos_Sala[[#This Row],[Tiempo total de preparación]],0)</f>
        <v>0.12083333333333335</v>
      </c>
      <c r="M61" s="5" t="str">
        <f>IF(Datos_Sala[[#This Row],[Tiempo de degustación]]&gt;0,"Cobrada","Sin cobrar")</f>
        <v>Cobrada</v>
      </c>
      <c r="N61" s="3" t="s">
        <v>16</v>
      </c>
      <c r="O61" s="3" t="s">
        <v>1145</v>
      </c>
      <c r="P61" s="6">
        <v>19.54</v>
      </c>
      <c r="Q61" s="3" t="s">
        <v>23</v>
      </c>
      <c r="R61" s="3" t="s">
        <v>24</v>
      </c>
      <c r="S61" s="3" t="s">
        <v>332</v>
      </c>
      <c r="T61" s="4">
        <f>SUMIFS('Datos Cocina'!J:J,'Datos Cocina'!A:A,A:A)</f>
        <v>102</v>
      </c>
      <c r="U61" s="4">
        <f>SUMIFS('Datos Cocina'!F:F,'Datos Cocina'!A:A,'Datos Sala'!A:A)</f>
        <v>60</v>
      </c>
      <c r="V61" s="4">
        <f>SUMIFS('Datos Cocina'!I:I,'Datos Cocina'!A:A,A:A)</f>
        <v>42</v>
      </c>
      <c r="W61" s="7">
        <f>Datos_Sala[[#This Row],[Total ganancia pedido]]/Datos_Sala[[#This Row],[Monto Total de la cuenta]]</f>
        <v>0.41176470588235292</v>
      </c>
      <c r="X61" s="4">
        <f>Datos_Sala[[#This Row],[Monto Total de la cuenta]]+Datos_Sala[[#This Row],[Propina]]</f>
        <v>121.53999999999999</v>
      </c>
    </row>
    <row r="62" spans="1:24" x14ac:dyDescent="0.3">
      <c r="A62" s="2">
        <v>61</v>
      </c>
      <c r="B62" s="3">
        <v>10</v>
      </c>
      <c r="C62" s="3" t="s">
        <v>131</v>
      </c>
      <c r="D62" s="2">
        <v>5</v>
      </c>
      <c r="E62" s="3" t="s">
        <v>28</v>
      </c>
      <c r="F62" s="23">
        <v>45017</v>
      </c>
      <c r="G62" s="5">
        <v>0.15902777777777777</v>
      </c>
      <c r="H62" s="24">
        <v>0.26527777777777778</v>
      </c>
      <c r="I62" s="5">
        <f>Datos_Sala[[#This Row],[Hora de Salida]]-Datos_Sala[[#This Row],[Hora de llegada]]</f>
        <v>0.10625000000000001</v>
      </c>
      <c r="J6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0.11666666666666671</v>
      </c>
      <c r="K62" s="5">
        <f>(SUMIFS('Datos Cocina'!M:M,'Datos Cocina'!A:A,'Datos Sala'!A:A)/60)/24</f>
        <v>0.11041666666666666</v>
      </c>
      <c r="L62" s="5">
        <f>IF(Datos_Sala[[#This Row],[Tiempo en rest]]-Datos_Sala[[#This Row],[Tiempo total de preparación]]&gt;0,Datos_Sala[[#This Row],[Tiempo en rest]]-Datos_Sala[[#This Row],[Tiempo total de preparación]],0)</f>
        <v>0</v>
      </c>
      <c r="M62" s="5" t="str">
        <f>IF(Datos_Sala[[#This Row],[Tiempo de degustación]]&gt;0,"Cobrada","Sin cobrar")</f>
        <v>Sin cobrar</v>
      </c>
      <c r="N62" s="3" t="s">
        <v>16</v>
      </c>
      <c r="O62" s="3" t="s">
        <v>1145</v>
      </c>
      <c r="P62" s="6">
        <v>42.87</v>
      </c>
      <c r="Q62" s="3" t="s">
        <v>18</v>
      </c>
      <c r="R62" s="3" t="s">
        <v>29</v>
      </c>
      <c r="S62" s="3" t="s">
        <v>333</v>
      </c>
      <c r="T62" s="4">
        <f>SUMIFS('Datos Cocina'!J:J,'Datos Cocina'!A:A,A:A)</f>
        <v>242</v>
      </c>
      <c r="U62" s="4">
        <f>SUMIFS('Datos Cocina'!F:F,'Datos Cocina'!A:A,'Datos Sala'!A:A)</f>
        <v>144</v>
      </c>
      <c r="V62" s="4">
        <f>SUMIFS('Datos Cocina'!I:I,'Datos Cocina'!A:A,A:A)</f>
        <v>98</v>
      </c>
      <c r="W62" s="7">
        <f>Datos_Sala[[#This Row],[Total ganancia pedido]]/Datos_Sala[[#This Row],[Monto Total de la cuenta]]</f>
        <v>0.4049586776859504</v>
      </c>
      <c r="X62" s="4">
        <f>Datos_Sala[[#This Row],[Monto Total de la cuenta]]+Datos_Sala[[#This Row],[Propina]]</f>
        <v>284.87</v>
      </c>
    </row>
    <row r="63" spans="1:24" x14ac:dyDescent="0.3">
      <c r="A63" s="2">
        <v>62</v>
      </c>
      <c r="B63" s="3">
        <v>2</v>
      </c>
      <c r="C63" s="3" t="s">
        <v>334</v>
      </c>
      <c r="D63" s="2">
        <v>1</v>
      </c>
      <c r="E63" s="3" t="s">
        <v>76</v>
      </c>
      <c r="F63" s="23">
        <v>45017</v>
      </c>
      <c r="G63" s="5">
        <v>0.11597222222222223</v>
      </c>
      <c r="H63" s="24">
        <v>0.26666666666666666</v>
      </c>
      <c r="I63" s="5">
        <f>Datos_Sala[[#This Row],[Hora de Salida]]-Datos_Sala[[#This Row],[Hora de llegada]]</f>
        <v>0.15069444444444444</v>
      </c>
      <c r="J6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0.16111111111111115</v>
      </c>
      <c r="K63" s="5">
        <f>(SUMIFS('Datos Cocina'!M:M,'Datos Cocina'!A:A,'Datos Sala'!A:A)/60)/24</f>
        <v>0.1076388888888889</v>
      </c>
      <c r="L63" s="5">
        <f>IF(Datos_Sala[[#This Row],[Tiempo en rest]]-Datos_Sala[[#This Row],[Tiempo total de preparación]]&gt;0,Datos_Sala[[#This Row],[Tiempo en rest]]-Datos_Sala[[#This Row],[Tiempo total de preparación]],0)</f>
        <v>4.3055555555555541E-2</v>
      </c>
      <c r="M63" s="5" t="str">
        <f>IF(Datos_Sala[[#This Row],[Tiempo de degustación]]&gt;0,"Cobrada","Sin cobrar")</f>
        <v>Cobrada</v>
      </c>
      <c r="N63" s="3" t="s">
        <v>10</v>
      </c>
      <c r="O63" s="3" t="s">
        <v>1145</v>
      </c>
      <c r="P63" s="6">
        <v>37.93</v>
      </c>
      <c r="Q63" s="3" t="s">
        <v>18</v>
      </c>
      <c r="R63" s="3" t="s">
        <v>49</v>
      </c>
      <c r="S63" s="3" t="s">
        <v>335</v>
      </c>
      <c r="T63" s="4">
        <f>SUMIFS('Datos Cocina'!J:J,'Datos Cocina'!A:A,A:A)</f>
        <v>148</v>
      </c>
      <c r="U63" s="4">
        <f>SUMIFS('Datos Cocina'!F:F,'Datos Cocina'!A:A,'Datos Sala'!A:A)</f>
        <v>88</v>
      </c>
      <c r="V63" s="4">
        <f>SUMIFS('Datos Cocina'!I:I,'Datos Cocina'!A:A,A:A)</f>
        <v>60</v>
      </c>
      <c r="W63" s="7">
        <f>Datos_Sala[[#This Row],[Total ganancia pedido]]/Datos_Sala[[#This Row],[Monto Total de la cuenta]]</f>
        <v>0.40540540540540543</v>
      </c>
      <c r="X63" s="4">
        <f>Datos_Sala[[#This Row],[Monto Total de la cuenta]]+Datos_Sala[[#This Row],[Propina]]</f>
        <v>185.93</v>
      </c>
    </row>
    <row r="64" spans="1:24" x14ac:dyDescent="0.3">
      <c r="A64" s="2">
        <v>63</v>
      </c>
      <c r="B64" s="3">
        <v>17</v>
      </c>
      <c r="C64" s="3" t="s">
        <v>119</v>
      </c>
      <c r="D64" s="2">
        <v>4</v>
      </c>
      <c r="E64" s="3" t="s">
        <v>9</v>
      </c>
      <c r="F64" s="23">
        <v>45017</v>
      </c>
      <c r="G64" s="5">
        <v>2.8472222222222222E-2</v>
      </c>
      <c r="H64" s="24">
        <v>0.17083333333333334</v>
      </c>
      <c r="I64" s="5">
        <f>Datos_Sala[[#This Row],[Hora de Salida]]-Datos_Sala[[#This Row],[Hora de llegada]]</f>
        <v>0.1423611111111111</v>
      </c>
      <c r="J6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0.1423611111111111</v>
      </c>
      <c r="K64" s="5">
        <f>(SUMIFS('Datos Cocina'!M:M,'Datos Cocina'!A:A,'Datos Sala'!A:A)/60)/24</f>
        <v>2.0833333333333332E-2</v>
      </c>
      <c r="L64" s="5">
        <f>IF(Datos_Sala[[#This Row],[Tiempo en rest]]-Datos_Sala[[#This Row],[Tiempo total de preparación]]&gt;0,Datos_Sala[[#This Row],[Tiempo en rest]]-Datos_Sala[[#This Row],[Tiempo total de preparación]],0)</f>
        <v>0.12152777777777778</v>
      </c>
      <c r="M64" s="5" t="str">
        <f>IF(Datos_Sala[[#This Row],[Tiempo de degustación]]&gt;0,"Cobrada","Sin cobrar")</f>
        <v>Cobrada</v>
      </c>
      <c r="N64" s="3" t="s">
        <v>16</v>
      </c>
      <c r="O64" s="3" t="s">
        <v>1145</v>
      </c>
      <c r="P64" s="6">
        <v>33.340000000000003</v>
      </c>
      <c r="Q64" s="3" t="s">
        <v>23</v>
      </c>
      <c r="R64" s="3" t="s">
        <v>33</v>
      </c>
      <c r="S64" s="3" t="s">
        <v>336</v>
      </c>
      <c r="T64" s="4">
        <f>SUMIFS('Datos Cocina'!J:J,'Datos Cocina'!A:A,A:A)</f>
        <v>55</v>
      </c>
      <c r="U64" s="4">
        <f>SUMIFS('Datos Cocina'!F:F,'Datos Cocina'!A:A,'Datos Sala'!A:A)</f>
        <v>33</v>
      </c>
      <c r="V64" s="4">
        <f>SUMIFS('Datos Cocina'!I:I,'Datos Cocina'!A:A,A:A)</f>
        <v>22</v>
      </c>
      <c r="W64" s="7">
        <f>Datos_Sala[[#This Row],[Total ganancia pedido]]/Datos_Sala[[#This Row],[Monto Total de la cuenta]]</f>
        <v>0.4</v>
      </c>
      <c r="X64" s="4">
        <f>Datos_Sala[[#This Row],[Monto Total de la cuenta]]+Datos_Sala[[#This Row],[Propina]]</f>
        <v>88.34</v>
      </c>
    </row>
    <row r="65" spans="1:24" x14ac:dyDescent="0.3">
      <c r="A65" s="2">
        <v>64</v>
      </c>
      <c r="B65" s="3">
        <v>3</v>
      </c>
      <c r="C65" s="3" t="s">
        <v>337</v>
      </c>
      <c r="D65" s="2">
        <v>3</v>
      </c>
      <c r="E65" s="3" t="s">
        <v>15</v>
      </c>
      <c r="F65" s="23">
        <v>45017</v>
      </c>
      <c r="G65" s="5">
        <v>6.9444444444444448E-2</v>
      </c>
      <c r="H65" s="24">
        <v>0.16805555555555557</v>
      </c>
      <c r="I65" s="5">
        <f>Datos_Sala[[#This Row],[Hora de Salida]]-Datos_Sala[[#This Row],[Hora de llegada]]</f>
        <v>9.8611111111111122E-2</v>
      </c>
      <c r="J65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9.8611111111111122E-2</v>
      </c>
      <c r="K65" s="5">
        <f>(SUMIFS('Datos Cocina'!M:M,'Datos Cocina'!A:A,'Datos Sala'!A:A)/60)/24</f>
        <v>5.6944444444444443E-2</v>
      </c>
      <c r="L65" s="5">
        <f>IF(Datos_Sala[[#This Row],[Tiempo en rest]]-Datos_Sala[[#This Row],[Tiempo total de preparación]]&gt;0,Datos_Sala[[#This Row],[Tiempo en rest]]-Datos_Sala[[#This Row],[Tiempo total de preparación]],0)</f>
        <v>4.1666666666666678E-2</v>
      </c>
      <c r="M65" s="5" t="str">
        <f>IF(Datos_Sala[[#This Row],[Tiempo de degustación]]&gt;0,"Cobrada","Sin cobrar")</f>
        <v>Cobrada</v>
      </c>
      <c r="N65" s="3" t="s">
        <v>48</v>
      </c>
      <c r="O65" s="3" t="s">
        <v>17</v>
      </c>
      <c r="P65" s="6">
        <v>34.770000000000003</v>
      </c>
      <c r="Q65" s="3" t="s">
        <v>23</v>
      </c>
      <c r="R65" s="3" t="s">
        <v>1148</v>
      </c>
      <c r="S65" s="3" t="s">
        <v>338</v>
      </c>
      <c r="T65" s="4">
        <f>SUMIFS('Datos Cocina'!J:J,'Datos Cocina'!A:A,A:A)</f>
        <v>288</v>
      </c>
      <c r="U65" s="4">
        <f>SUMIFS('Datos Cocina'!F:F,'Datos Cocina'!A:A,'Datos Sala'!A:A)</f>
        <v>177</v>
      </c>
      <c r="V65" s="4">
        <f>SUMIFS('Datos Cocina'!I:I,'Datos Cocina'!A:A,A:A)</f>
        <v>111</v>
      </c>
      <c r="W65" s="7">
        <f>Datos_Sala[[#This Row],[Total ganancia pedido]]/Datos_Sala[[#This Row],[Monto Total de la cuenta]]</f>
        <v>0.38541666666666669</v>
      </c>
      <c r="X65" s="4">
        <f>Datos_Sala[[#This Row],[Monto Total de la cuenta]]+Datos_Sala[[#This Row],[Propina]]</f>
        <v>322.77</v>
      </c>
    </row>
    <row r="66" spans="1:24" x14ac:dyDescent="0.3">
      <c r="A66" s="2">
        <v>65</v>
      </c>
      <c r="B66" s="3">
        <v>5</v>
      </c>
      <c r="C66" s="3" t="s">
        <v>224</v>
      </c>
      <c r="D66" s="2">
        <v>1</v>
      </c>
      <c r="E66" s="3" t="s">
        <v>52</v>
      </c>
      <c r="F66" s="23">
        <v>45017</v>
      </c>
      <c r="G66" s="5">
        <v>7.9166666666666663E-2</v>
      </c>
      <c r="H66" s="24">
        <v>0.12708333333333333</v>
      </c>
      <c r="I66" s="5">
        <f>Datos_Sala[[#This Row],[Hora de Salida]]-Datos_Sala[[#This Row],[Hora de llegada]]</f>
        <v>4.7916666666666663E-2</v>
      </c>
      <c r="J66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5.8333333333333362E-2</v>
      </c>
      <c r="K66" s="5">
        <f>(SUMIFS('Datos Cocina'!M:M,'Datos Cocina'!A:A,'Datos Sala'!A:A)/60)/24</f>
        <v>0.1076388888888889</v>
      </c>
      <c r="L66" s="5">
        <f>IF(Datos_Sala[[#This Row],[Tiempo en rest]]-Datos_Sala[[#This Row],[Tiempo total de preparación]]&gt;0,Datos_Sala[[#This Row],[Tiempo en rest]]-Datos_Sala[[#This Row],[Tiempo total de preparación]],0)</f>
        <v>0</v>
      </c>
      <c r="M66" s="5" t="str">
        <f>IF(Datos_Sala[[#This Row],[Tiempo de degustación]]&gt;0,"Cobrada","Sin cobrar")</f>
        <v>Sin cobrar</v>
      </c>
      <c r="N66" s="3" t="s">
        <v>16</v>
      </c>
      <c r="O66" s="3" t="s">
        <v>1146</v>
      </c>
      <c r="P66" s="6">
        <v>14</v>
      </c>
      <c r="Q66" s="3" t="s">
        <v>18</v>
      </c>
      <c r="R66" s="3" t="s">
        <v>24</v>
      </c>
      <c r="S66" s="3" t="s">
        <v>339</v>
      </c>
      <c r="T66" s="4">
        <f>SUMIFS('Datos Cocina'!J:J,'Datos Cocina'!A:A,A:A)</f>
        <v>196</v>
      </c>
      <c r="U66" s="4">
        <f>SUMIFS('Datos Cocina'!F:F,'Datos Cocina'!A:A,'Datos Sala'!A:A)</f>
        <v>118</v>
      </c>
      <c r="V66" s="4">
        <f>SUMIFS('Datos Cocina'!I:I,'Datos Cocina'!A:A,A:A)</f>
        <v>78</v>
      </c>
      <c r="W66" s="7">
        <f>Datos_Sala[[#This Row],[Total ganancia pedido]]/Datos_Sala[[#This Row],[Monto Total de la cuenta]]</f>
        <v>0.39795918367346939</v>
      </c>
      <c r="X66" s="4">
        <f>Datos_Sala[[#This Row],[Monto Total de la cuenta]]+Datos_Sala[[#This Row],[Propina]]</f>
        <v>210</v>
      </c>
    </row>
    <row r="67" spans="1:24" x14ac:dyDescent="0.3">
      <c r="A67" s="2">
        <v>66</v>
      </c>
      <c r="B67" s="3">
        <v>18</v>
      </c>
      <c r="C67" s="3" t="s">
        <v>340</v>
      </c>
      <c r="D67" s="2">
        <v>2</v>
      </c>
      <c r="E67" s="3" t="s">
        <v>15</v>
      </c>
      <c r="F67" s="23">
        <v>45017</v>
      </c>
      <c r="G67" s="5">
        <v>0.10277777777777777</v>
      </c>
      <c r="H67" s="24">
        <v>0.26250000000000001</v>
      </c>
      <c r="I67" s="5">
        <f>Datos_Sala[[#This Row],[Hora de Salida]]-Datos_Sala[[#This Row],[Hora de llegada]]</f>
        <v>0.15972222222222224</v>
      </c>
      <c r="J6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0.15972222222222224</v>
      </c>
      <c r="K67" s="5">
        <f>(SUMIFS('Datos Cocina'!M:M,'Datos Cocina'!A:A,'Datos Sala'!A:A)/60)/24</f>
        <v>7.9166666666666663E-2</v>
      </c>
      <c r="L67" s="5">
        <f>IF(Datos_Sala[[#This Row],[Tiempo en rest]]-Datos_Sala[[#This Row],[Tiempo total de preparación]]&gt;0,Datos_Sala[[#This Row],[Tiempo en rest]]-Datos_Sala[[#This Row],[Tiempo total de preparación]],0)</f>
        <v>8.0555555555555575E-2</v>
      </c>
      <c r="M67" s="5" t="str">
        <f>IF(Datos_Sala[[#This Row],[Tiempo de degustación]]&gt;0,"Cobrada","Sin cobrar")</f>
        <v>Cobrada</v>
      </c>
      <c r="N67" s="3" t="s">
        <v>16</v>
      </c>
      <c r="O67" s="3" t="s">
        <v>1145</v>
      </c>
      <c r="P67" s="6">
        <v>10.88</v>
      </c>
      <c r="Q67" s="3" t="s">
        <v>23</v>
      </c>
      <c r="R67" s="3" t="s">
        <v>1147</v>
      </c>
      <c r="S67" s="3" t="s">
        <v>341</v>
      </c>
      <c r="T67" s="4">
        <f>SUMIFS('Datos Cocina'!J:J,'Datos Cocina'!A:A,A:A)</f>
        <v>210</v>
      </c>
      <c r="U67" s="4">
        <f>SUMIFS('Datos Cocina'!F:F,'Datos Cocina'!A:A,'Datos Sala'!A:A)</f>
        <v>127</v>
      </c>
      <c r="V67" s="4">
        <f>SUMIFS('Datos Cocina'!I:I,'Datos Cocina'!A:A,A:A)</f>
        <v>83</v>
      </c>
      <c r="W67" s="7">
        <f>Datos_Sala[[#This Row],[Total ganancia pedido]]/Datos_Sala[[#This Row],[Monto Total de la cuenta]]</f>
        <v>0.39523809523809522</v>
      </c>
      <c r="X67" s="4">
        <f>Datos_Sala[[#This Row],[Monto Total de la cuenta]]+Datos_Sala[[#This Row],[Propina]]</f>
        <v>220.88</v>
      </c>
    </row>
    <row r="68" spans="1:24" x14ac:dyDescent="0.3">
      <c r="A68" s="2">
        <v>67</v>
      </c>
      <c r="B68" s="3">
        <v>2</v>
      </c>
      <c r="C68" s="3" t="s">
        <v>342</v>
      </c>
      <c r="D68" s="2">
        <v>6</v>
      </c>
      <c r="E68" s="3" t="s">
        <v>28</v>
      </c>
      <c r="F68" s="23">
        <v>45017</v>
      </c>
      <c r="G68" s="5">
        <v>0.15625</v>
      </c>
      <c r="H68" s="24">
        <v>0.21527777777777779</v>
      </c>
      <c r="I68" s="5">
        <f>Datos_Sala[[#This Row],[Hora de Salida]]-Datos_Sala[[#This Row],[Hora de llegada]]</f>
        <v>5.902777777777779E-2</v>
      </c>
      <c r="J68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5.902777777777779E-2</v>
      </c>
      <c r="K68" s="5">
        <f>(SUMIFS('Datos Cocina'!M:M,'Datos Cocina'!A:A,'Datos Sala'!A:A)/60)/24</f>
        <v>9.0972222222222218E-2</v>
      </c>
      <c r="L68" s="5">
        <f>IF(Datos_Sala[[#This Row],[Tiempo en rest]]-Datos_Sala[[#This Row],[Tiempo total de preparación]]&gt;0,Datos_Sala[[#This Row],[Tiempo en rest]]-Datos_Sala[[#This Row],[Tiempo total de preparación]],0)</f>
        <v>0</v>
      </c>
      <c r="M68" s="5" t="str">
        <f>IF(Datos_Sala[[#This Row],[Tiempo de degustación]]&gt;0,"Cobrada","Sin cobrar")</f>
        <v>Sin cobrar</v>
      </c>
      <c r="N68" s="3" t="s">
        <v>16</v>
      </c>
      <c r="O68" s="3" t="s">
        <v>1146</v>
      </c>
      <c r="P68" s="6">
        <v>21.25</v>
      </c>
      <c r="Q68" s="3" t="s">
        <v>23</v>
      </c>
      <c r="R68" s="3" t="s">
        <v>1148</v>
      </c>
      <c r="S68" s="3" t="s">
        <v>343</v>
      </c>
      <c r="T68" s="4">
        <f>SUMIFS('Datos Cocina'!J:J,'Datos Cocina'!A:A,A:A)</f>
        <v>256</v>
      </c>
      <c r="U68" s="4">
        <f>SUMIFS('Datos Cocina'!F:F,'Datos Cocina'!A:A,'Datos Sala'!A:A)</f>
        <v>154</v>
      </c>
      <c r="V68" s="4">
        <f>SUMIFS('Datos Cocina'!I:I,'Datos Cocina'!A:A,A:A)</f>
        <v>102</v>
      </c>
      <c r="W68" s="7">
        <f>Datos_Sala[[#This Row],[Total ganancia pedido]]/Datos_Sala[[#This Row],[Monto Total de la cuenta]]</f>
        <v>0.3984375</v>
      </c>
      <c r="X68" s="4">
        <f>Datos_Sala[[#This Row],[Monto Total de la cuenta]]+Datos_Sala[[#This Row],[Propina]]</f>
        <v>277.25</v>
      </c>
    </row>
    <row r="69" spans="1:24" x14ac:dyDescent="0.3">
      <c r="A69" s="2">
        <v>68</v>
      </c>
      <c r="B69" s="3">
        <v>8</v>
      </c>
      <c r="C69" s="3" t="s">
        <v>344</v>
      </c>
      <c r="D69" s="2">
        <v>4</v>
      </c>
      <c r="E69" s="3" t="s">
        <v>15</v>
      </c>
      <c r="F69" s="23">
        <v>45017</v>
      </c>
      <c r="G69" s="5">
        <v>1.3888888888888889E-3</v>
      </c>
      <c r="H69" s="24">
        <v>0.13541666666666666</v>
      </c>
      <c r="I69" s="5">
        <f>Datos_Sala[[#This Row],[Hora de Salida]]-Datos_Sala[[#This Row],[Hora de llegada]]</f>
        <v>0.13402777777777777</v>
      </c>
      <c r="J6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0.14444444444444449</v>
      </c>
      <c r="K69" s="5">
        <f>(SUMIFS('Datos Cocina'!M:M,'Datos Cocina'!A:A,'Datos Sala'!A:A)/60)/24</f>
        <v>0.10069444444444443</v>
      </c>
      <c r="L69" s="5">
        <f>IF(Datos_Sala[[#This Row],[Tiempo en rest]]-Datos_Sala[[#This Row],[Tiempo total de preparación]]&gt;0,Datos_Sala[[#This Row],[Tiempo en rest]]-Datos_Sala[[#This Row],[Tiempo total de preparación]],0)</f>
        <v>3.333333333333334E-2</v>
      </c>
      <c r="M69" s="5" t="str">
        <f>IF(Datos_Sala[[#This Row],[Tiempo de degustación]]&gt;0,"Cobrada","Sin cobrar")</f>
        <v>Cobrada</v>
      </c>
      <c r="N69" s="3" t="s">
        <v>10</v>
      </c>
      <c r="O69" s="3" t="s">
        <v>1145</v>
      </c>
      <c r="P69" s="6">
        <v>45.65</v>
      </c>
      <c r="Q69" s="3" t="s">
        <v>18</v>
      </c>
      <c r="R69" s="3" t="s">
        <v>19</v>
      </c>
      <c r="S69" s="3" t="s">
        <v>345</v>
      </c>
      <c r="T69" s="4">
        <f>SUMIFS('Datos Cocina'!J:J,'Datos Cocina'!A:A,A:A)</f>
        <v>218</v>
      </c>
      <c r="U69" s="4">
        <f>SUMIFS('Datos Cocina'!F:F,'Datos Cocina'!A:A,'Datos Sala'!A:A)</f>
        <v>130</v>
      </c>
      <c r="V69" s="4">
        <f>SUMIFS('Datos Cocina'!I:I,'Datos Cocina'!A:A,A:A)</f>
        <v>88</v>
      </c>
      <c r="W69" s="7">
        <f>Datos_Sala[[#This Row],[Total ganancia pedido]]/Datos_Sala[[#This Row],[Monto Total de la cuenta]]</f>
        <v>0.40366972477064222</v>
      </c>
      <c r="X69" s="4">
        <f>Datos_Sala[[#This Row],[Monto Total de la cuenta]]+Datos_Sala[[#This Row],[Propina]]</f>
        <v>263.64999999999998</v>
      </c>
    </row>
    <row r="70" spans="1:24" x14ac:dyDescent="0.3">
      <c r="A70" s="2">
        <v>69</v>
      </c>
      <c r="B70" s="3">
        <v>5</v>
      </c>
      <c r="C70" s="3" t="s">
        <v>346</v>
      </c>
      <c r="D70" s="2">
        <v>4</v>
      </c>
      <c r="E70" s="3" t="s">
        <v>28</v>
      </c>
      <c r="F70" s="23">
        <v>45017</v>
      </c>
      <c r="G70" s="5">
        <v>8.4722222222222227E-2</v>
      </c>
      <c r="H70" s="24">
        <v>0.16458333333333333</v>
      </c>
      <c r="I70" s="5">
        <f>Datos_Sala[[#This Row],[Hora de Salida]]-Datos_Sala[[#This Row],[Hora de llegada]]</f>
        <v>7.9861111111111105E-2</v>
      </c>
      <c r="J70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7.9861111111111105E-2</v>
      </c>
      <c r="K70" s="5">
        <f>(SUMIFS('Datos Cocina'!M:M,'Datos Cocina'!A:A,'Datos Sala'!A:A)/60)/24</f>
        <v>6.3888888888888898E-2</v>
      </c>
      <c r="L70" s="5">
        <f>IF(Datos_Sala[[#This Row],[Tiempo en rest]]-Datos_Sala[[#This Row],[Tiempo total de preparación]]&gt;0,Datos_Sala[[#This Row],[Tiempo en rest]]-Datos_Sala[[#This Row],[Tiempo total de preparación]],0)</f>
        <v>1.5972222222222207E-2</v>
      </c>
      <c r="M70" s="5" t="str">
        <f>IF(Datos_Sala[[#This Row],[Tiempo de degustación]]&gt;0,"Cobrada","Sin cobrar")</f>
        <v>Cobrada</v>
      </c>
      <c r="N70" s="3" t="s">
        <v>16</v>
      </c>
      <c r="O70" s="3" t="s">
        <v>1145</v>
      </c>
      <c r="P70" s="6">
        <v>31.49</v>
      </c>
      <c r="Q70" s="3" t="s">
        <v>11</v>
      </c>
      <c r="R70" s="3" t="s">
        <v>1148</v>
      </c>
      <c r="S70" s="3" t="s">
        <v>347</v>
      </c>
      <c r="T70" s="4">
        <f>SUMIFS('Datos Cocina'!J:J,'Datos Cocina'!A:A,A:A)</f>
        <v>234</v>
      </c>
      <c r="U70" s="4">
        <f>SUMIFS('Datos Cocina'!F:F,'Datos Cocina'!A:A,'Datos Sala'!A:A)</f>
        <v>141</v>
      </c>
      <c r="V70" s="4">
        <f>SUMIFS('Datos Cocina'!I:I,'Datos Cocina'!A:A,A:A)</f>
        <v>93</v>
      </c>
      <c r="W70" s="7">
        <f>Datos_Sala[[#This Row],[Total ganancia pedido]]/Datos_Sala[[#This Row],[Monto Total de la cuenta]]</f>
        <v>0.39743589743589741</v>
      </c>
      <c r="X70" s="4">
        <f>Datos_Sala[[#This Row],[Monto Total de la cuenta]]+Datos_Sala[[#This Row],[Propina]]</f>
        <v>265.49</v>
      </c>
    </row>
    <row r="71" spans="1:24" x14ac:dyDescent="0.3">
      <c r="A71" s="2">
        <v>70</v>
      </c>
      <c r="B71" s="3">
        <v>17</v>
      </c>
      <c r="C71" s="3" t="s">
        <v>348</v>
      </c>
      <c r="D71" s="2">
        <v>4</v>
      </c>
      <c r="E71" s="3" t="s">
        <v>9</v>
      </c>
      <c r="F71" s="23">
        <v>45017</v>
      </c>
      <c r="G71" s="5">
        <v>7.6388888888888886E-3</v>
      </c>
      <c r="H71" s="24">
        <v>5.6944444444444443E-2</v>
      </c>
      <c r="I71" s="5">
        <f>Datos_Sala[[#This Row],[Hora de Salida]]-Datos_Sala[[#This Row],[Hora de llegada]]</f>
        <v>4.9305555555555554E-2</v>
      </c>
      <c r="J71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4.9305555555555554E-2</v>
      </c>
      <c r="K71" s="5">
        <f>(SUMIFS('Datos Cocina'!M:M,'Datos Cocina'!A:A,'Datos Sala'!A:A)/60)/24</f>
        <v>2.7777777777777776E-2</v>
      </c>
      <c r="L71" s="5">
        <f>IF(Datos_Sala[[#This Row],[Tiempo en rest]]-Datos_Sala[[#This Row],[Tiempo total de preparación]]&gt;0,Datos_Sala[[#This Row],[Tiempo en rest]]-Datos_Sala[[#This Row],[Tiempo total de preparación]],0)</f>
        <v>2.1527777777777778E-2</v>
      </c>
      <c r="M71" s="5" t="str">
        <f>IF(Datos_Sala[[#This Row],[Tiempo de degustación]]&gt;0,"Cobrada","Sin cobrar")</f>
        <v>Cobrada</v>
      </c>
      <c r="N71" s="3" t="s">
        <v>16</v>
      </c>
      <c r="O71" s="3" t="s">
        <v>1146</v>
      </c>
      <c r="P71" s="6">
        <v>28.26</v>
      </c>
      <c r="Q71" s="3" t="s">
        <v>11</v>
      </c>
      <c r="R71" s="3" t="s">
        <v>73</v>
      </c>
      <c r="S71" s="3" t="s">
        <v>349</v>
      </c>
      <c r="T71" s="4">
        <f>SUMIFS('Datos Cocina'!J:J,'Datos Cocina'!A:A,A:A)</f>
        <v>118</v>
      </c>
      <c r="U71" s="4">
        <f>SUMIFS('Datos Cocina'!F:F,'Datos Cocina'!A:A,'Datos Sala'!A:A)</f>
        <v>70</v>
      </c>
      <c r="V71" s="4">
        <f>SUMIFS('Datos Cocina'!I:I,'Datos Cocina'!A:A,A:A)</f>
        <v>48</v>
      </c>
      <c r="W71" s="7">
        <f>Datos_Sala[[#This Row],[Total ganancia pedido]]/Datos_Sala[[#This Row],[Monto Total de la cuenta]]</f>
        <v>0.40677966101694918</v>
      </c>
      <c r="X71" s="4">
        <f>Datos_Sala[[#This Row],[Monto Total de la cuenta]]+Datos_Sala[[#This Row],[Propina]]</f>
        <v>146.26</v>
      </c>
    </row>
    <row r="72" spans="1:24" x14ac:dyDescent="0.3">
      <c r="A72" s="2">
        <v>71</v>
      </c>
      <c r="B72" s="3">
        <v>18</v>
      </c>
      <c r="C72" s="3" t="s">
        <v>350</v>
      </c>
      <c r="D72" s="2">
        <v>4</v>
      </c>
      <c r="E72" s="3" t="s">
        <v>52</v>
      </c>
      <c r="F72" s="23">
        <v>45017</v>
      </c>
      <c r="G72" s="5">
        <v>8.1250000000000003E-2</v>
      </c>
      <c r="H72" s="24">
        <v>0.24722222222222223</v>
      </c>
      <c r="I72" s="5">
        <f>Datos_Sala[[#This Row],[Hora de Salida]]-Datos_Sala[[#This Row],[Hora de llegada]]</f>
        <v>0.16597222222222224</v>
      </c>
      <c r="J7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0.17638888888888896</v>
      </c>
      <c r="K72" s="5">
        <f>(SUMIFS('Datos Cocina'!M:M,'Datos Cocina'!A:A,'Datos Sala'!A:A)/60)/24</f>
        <v>3.4027777777777775E-2</v>
      </c>
      <c r="L72" s="5">
        <f>IF(Datos_Sala[[#This Row],[Tiempo en rest]]-Datos_Sala[[#This Row],[Tiempo total de preparación]]&gt;0,Datos_Sala[[#This Row],[Tiempo en rest]]-Datos_Sala[[#This Row],[Tiempo total de preparación]],0)</f>
        <v>0.13194444444444448</v>
      </c>
      <c r="M72" s="5" t="str">
        <f>IF(Datos_Sala[[#This Row],[Tiempo de degustación]]&gt;0,"Cobrada","Sin cobrar")</f>
        <v>Cobrada</v>
      </c>
      <c r="N72" s="3" t="s">
        <v>16</v>
      </c>
      <c r="O72" s="3" t="s">
        <v>1145</v>
      </c>
      <c r="P72" s="6">
        <v>24.01</v>
      </c>
      <c r="Q72" s="3" t="s">
        <v>18</v>
      </c>
      <c r="R72" s="3" t="s">
        <v>73</v>
      </c>
      <c r="S72" s="3" t="s">
        <v>351</v>
      </c>
      <c r="T72" s="4">
        <f>SUMIFS('Datos Cocina'!J:J,'Datos Cocina'!A:A,A:A)</f>
        <v>136</v>
      </c>
      <c r="U72" s="4">
        <f>SUMIFS('Datos Cocina'!F:F,'Datos Cocina'!A:A,'Datos Sala'!A:A)</f>
        <v>82</v>
      </c>
      <c r="V72" s="4">
        <f>SUMIFS('Datos Cocina'!I:I,'Datos Cocina'!A:A,A:A)</f>
        <v>54</v>
      </c>
      <c r="W72" s="7">
        <f>Datos_Sala[[#This Row],[Total ganancia pedido]]/Datos_Sala[[#This Row],[Monto Total de la cuenta]]</f>
        <v>0.39705882352941174</v>
      </c>
      <c r="X72" s="4">
        <f>Datos_Sala[[#This Row],[Monto Total de la cuenta]]+Datos_Sala[[#This Row],[Propina]]</f>
        <v>160.01</v>
      </c>
    </row>
    <row r="73" spans="1:24" x14ac:dyDescent="0.3">
      <c r="A73" s="2">
        <v>72</v>
      </c>
      <c r="B73" s="3">
        <v>17</v>
      </c>
      <c r="C73" s="3" t="s">
        <v>352</v>
      </c>
      <c r="D73" s="2">
        <v>1</v>
      </c>
      <c r="E73" s="3" t="s">
        <v>28</v>
      </c>
      <c r="F73" s="23">
        <v>45017</v>
      </c>
      <c r="G73" s="5">
        <v>0.1125</v>
      </c>
      <c r="H73" s="24">
        <v>0.24374999999999999</v>
      </c>
      <c r="I73" s="5">
        <f>Datos_Sala[[#This Row],[Hora de Salida]]-Datos_Sala[[#This Row],[Hora de llegada]]</f>
        <v>0.13124999999999998</v>
      </c>
      <c r="J7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0.13124999999999998</v>
      </c>
      <c r="K73" s="5">
        <f>(SUMIFS('Datos Cocina'!M:M,'Datos Cocina'!A:A,'Datos Sala'!A:A)/60)/24</f>
        <v>3.7499999999999999E-2</v>
      </c>
      <c r="L73" s="5">
        <f>IF(Datos_Sala[[#This Row],[Tiempo en rest]]-Datos_Sala[[#This Row],[Tiempo total de preparación]]&gt;0,Datos_Sala[[#This Row],[Tiempo en rest]]-Datos_Sala[[#This Row],[Tiempo total de preparación]],0)</f>
        <v>9.3749999999999972E-2</v>
      </c>
      <c r="M73" s="5" t="str">
        <f>IF(Datos_Sala[[#This Row],[Tiempo de degustación]]&gt;0,"Cobrada","Sin cobrar")</f>
        <v>Cobrada</v>
      </c>
      <c r="N73" s="3" t="s">
        <v>16</v>
      </c>
      <c r="O73" s="3" t="s">
        <v>1145</v>
      </c>
      <c r="P73" s="6">
        <v>15.28</v>
      </c>
      <c r="Q73" s="3" t="s">
        <v>23</v>
      </c>
      <c r="R73" s="3" t="s">
        <v>1148</v>
      </c>
      <c r="S73" s="3" t="s">
        <v>353</v>
      </c>
      <c r="T73" s="4">
        <f>SUMIFS('Datos Cocina'!J:J,'Datos Cocina'!A:A,A:A)</f>
        <v>75</v>
      </c>
      <c r="U73" s="4">
        <f>SUMIFS('Datos Cocina'!F:F,'Datos Cocina'!A:A,'Datos Sala'!A:A)</f>
        <v>43</v>
      </c>
      <c r="V73" s="4">
        <f>SUMIFS('Datos Cocina'!I:I,'Datos Cocina'!A:A,A:A)</f>
        <v>32</v>
      </c>
      <c r="W73" s="7">
        <f>Datos_Sala[[#This Row],[Total ganancia pedido]]/Datos_Sala[[#This Row],[Monto Total de la cuenta]]</f>
        <v>0.42666666666666669</v>
      </c>
      <c r="X73" s="4">
        <f>Datos_Sala[[#This Row],[Monto Total de la cuenta]]+Datos_Sala[[#This Row],[Propina]]</f>
        <v>90.28</v>
      </c>
    </row>
    <row r="74" spans="1:24" x14ac:dyDescent="0.3">
      <c r="A74" s="2">
        <v>73</v>
      </c>
      <c r="B74" s="3" t="s">
        <v>46</v>
      </c>
      <c r="C74" s="3" t="s">
        <v>47</v>
      </c>
      <c r="D74" s="2">
        <v>4</v>
      </c>
      <c r="E74" s="3" t="s">
        <v>9</v>
      </c>
      <c r="F74" s="23">
        <v>45017</v>
      </c>
      <c r="G74" s="5">
        <v>0.11041666666666666</v>
      </c>
      <c r="H74" s="24">
        <v>0.25624999999999998</v>
      </c>
      <c r="I74" s="5">
        <f>Datos_Sala[[#This Row],[Hora de Salida]]-Datos_Sala[[#This Row],[Hora de llegada]]</f>
        <v>0.14583333333333331</v>
      </c>
      <c r="J7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0.14583333333333331</v>
      </c>
      <c r="K74" s="5">
        <f>(SUMIFS('Datos Cocina'!M:M,'Datos Cocina'!A:A,'Datos Sala'!A:A)/60)/24</f>
        <v>1.3888888888888888E-2</v>
      </c>
      <c r="L74" s="5">
        <f>IF(Datos_Sala[[#This Row],[Tiempo en rest]]-Datos_Sala[[#This Row],[Tiempo total de preparación]]&gt;0,Datos_Sala[[#This Row],[Tiempo en rest]]-Datos_Sala[[#This Row],[Tiempo total de preparación]],0)</f>
        <v>0.13194444444444442</v>
      </c>
      <c r="M74" s="5" t="str">
        <f>IF(Datos_Sala[[#This Row],[Tiempo de degustación]]&gt;0,"Cobrada","Sin cobrar")</f>
        <v>Cobrada</v>
      </c>
      <c r="N74" s="3" t="s">
        <v>48</v>
      </c>
      <c r="O74" s="3" t="s">
        <v>1145</v>
      </c>
      <c r="P74" s="6">
        <v>34.51</v>
      </c>
      <c r="Q74" s="3" t="s">
        <v>11</v>
      </c>
      <c r="R74" s="3" t="s">
        <v>49</v>
      </c>
      <c r="S74" s="3" t="s">
        <v>50</v>
      </c>
      <c r="T74" s="4">
        <f>SUMIFS('Datos Cocina'!J:J,'Datos Cocina'!A:A,A:A)</f>
        <v>81</v>
      </c>
      <c r="U74" s="4">
        <f>SUMIFS('Datos Cocina'!F:F,'Datos Cocina'!A:A,'Datos Sala'!A:A)</f>
        <v>48</v>
      </c>
      <c r="V74" s="4">
        <f>SUMIFS('Datos Cocina'!I:I,'Datos Cocina'!A:A,A:A)</f>
        <v>33</v>
      </c>
      <c r="W74" s="7">
        <f>Datos_Sala[[#This Row],[Total ganancia pedido]]/Datos_Sala[[#This Row],[Monto Total de la cuenta]]</f>
        <v>0.40740740740740738</v>
      </c>
      <c r="X74" s="4">
        <f>Datos_Sala[[#This Row],[Monto Total de la cuenta]]+Datos_Sala[[#This Row],[Propina]]</f>
        <v>115.50999999999999</v>
      </c>
    </row>
    <row r="75" spans="1:24" x14ac:dyDescent="0.3">
      <c r="A75" s="2">
        <v>74</v>
      </c>
      <c r="B75" s="3">
        <v>19</v>
      </c>
      <c r="C75" s="3" t="s">
        <v>204</v>
      </c>
      <c r="D75" s="2">
        <v>4</v>
      </c>
      <c r="E75" s="3" t="s">
        <v>9</v>
      </c>
      <c r="F75" s="23">
        <v>45017</v>
      </c>
      <c r="G75" s="5">
        <v>4.4444444444444446E-2</v>
      </c>
      <c r="H75" s="24">
        <v>0.17569444444444443</v>
      </c>
      <c r="I75" s="5">
        <f>Datos_Sala[[#This Row],[Hora de Salida]]-Datos_Sala[[#This Row],[Hora de llegada]]</f>
        <v>0.13124999999999998</v>
      </c>
      <c r="J7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0.13124999999999998</v>
      </c>
      <c r="K75" s="5">
        <f>(SUMIFS('Datos Cocina'!M:M,'Datos Cocina'!A:A,'Datos Sala'!A:A)/60)/24</f>
        <v>6.9444444444444448E-2</v>
      </c>
      <c r="L75" s="5">
        <f>IF(Datos_Sala[[#This Row],[Tiempo en rest]]-Datos_Sala[[#This Row],[Tiempo total de preparación]]&gt;0,Datos_Sala[[#This Row],[Tiempo en rest]]-Datos_Sala[[#This Row],[Tiempo total de preparación]],0)</f>
        <v>6.180555555555553E-2</v>
      </c>
      <c r="M75" s="5" t="str">
        <f>IF(Datos_Sala[[#This Row],[Tiempo de degustación]]&gt;0,"Cobrada","Sin cobrar")</f>
        <v>Cobrada</v>
      </c>
      <c r="N75" s="3" t="s">
        <v>16</v>
      </c>
      <c r="O75" s="3" t="s">
        <v>1145</v>
      </c>
      <c r="P75" s="6">
        <v>30.83</v>
      </c>
      <c r="Q75" s="3" t="s">
        <v>11</v>
      </c>
      <c r="R75" s="3" t="s">
        <v>19</v>
      </c>
      <c r="S75" s="3" t="s">
        <v>354</v>
      </c>
      <c r="T75" s="4">
        <f>SUMIFS('Datos Cocina'!J:J,'Datos Cocina'!A:A,A:A)</f>
        <v>218</v>
      </c>
      <c r="U75" s="4">
        <f>SUMIFS('Datos Cocina'!F:F,'Datos Cocina'!A:A,'Datos Sala'!A:A)</f>
        <v>128</v>
      </c>
      <c r="V75" s="4">
        <f>SUMIFS('Datos Cocina'!I:I,'Datos Cocina'!A:A,A:A)</f>
        <v>90</v>
      </c>
      <c r="W75" s="7">
        <f>Datos_Sala[[#This Row],[Total ganancia pedido]]/Datos_Sala[[#This Row],[Monto Total de la cuenta]]</f>
        <v>0.41284403669724773</v>
      </c>
      <c r="X75" s="4">
        <f>Datos_Sala[[#This Row],[Monto Total de la cuenta]]+Datos_Sala[[#This Row],[Propina]]</f>
        <v>248.82999999999998</v>
      </c>
    </row>
    <row r="76" spans="1:24" x14ac:dyDescent="0.3">
      <c r="A76" s="2">
        <v>75</v>
      </c>
      <c r="B76" s="3">
        <v>19</v>
      </c>
      <c r="C76" s="3" t="s">
        <v>355</v>
      </c>
      <c r="D76" s="2">
        <v>5</v>
      </c>
      <c r="E76" s="3" t="s">
        <v>15</v>
      </c>
      <c r="F76" s="23">
        <v>45017</v>
      </c>
      <c r="G76" s="5">
        <v>0.15</v>
      </c>
      <c r="H76" s="24">
        <v>0.20069444444444445</v>
      </c>
      <c r="I76" s="5">
        <f>Datos_Sala[[#This Row],[Hora de Salida]]-Datos_Sala[[#This Row],[Hora de llegada]]</f>
        <v>5.0694444444444459E-2</v>
      </c>
      <c r="J76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6.1111111111111158E-2</v>
      </c>
      <c r="K76" s="5">
        <f>(SUMIFS('Datos Cocina'!M:M,'Datos Cocina'!A:A,'Datos Sala'!A:A)/60)/24</f>
        <v>3.5416666666666666E-2</v>
      </c>
      <c r="L76" s="5">
        <f>IF(Datos_Sala[[#This Row],[Tiempo en rest]]-Datos_Sala[[#This Row],[Tiempo total de preparación]]&gt;0,Datos_Sala[[#This Row],[Tiempo en rest]]-Datos_Sala[[#This Row],[Tiempo total de preparación]],0)</f>
        <v>1.5277777777777793E-2</v>
      </c>
      <c r="M76" s="5" t="str">
        <f>IF(Datos_Sala[[#This Row],[Tiempo de degustación]]&gt;0,"Cobrada","Sin cobrar")</f>
        <v>Cobrada</v>
      </c>
      <c r="N76" s="3" t="s">
        <v>16</v>
      </c>
      <c r="O76" s="3" t="s">
        <v>1145</v>
      </c>
      <c r="P76" s="6">
        <v>45.23</v>
      </c>
      <c r="Q76" s="3" t="s">
        <v>18</v>
      </c>
      <c r="R76" s="3" t="s">
        <v>99</v>
      </c>
      <c r="S76" s="3" t="s">
        <v>356</v>
      </c>
      <c r="T76" s="4">
        <f>SUMIFS('Datos Cocina'!J:J,'Datos Cocina'!A:A,A:A)</f>
        <v>109</v>
      </c>
      <c r="U76" s="4">
        <f>SUMIFS('Datos Cocina'!F:F,'Datos Cocina'!A:A,'Datos Sala'!A:A)</f>
        <v>67</v>
      </c>
      <c r="V76" s="4">
        <f>SUMIFS('Datos Cocina'!I:I,'Datos Cocina'!A:A,A:A)</f>
        <v>42</v>
      </c>
      <c r="W76" s="7">
        <f>Datos_Sala[[#This Row],[Total ganancia pedido]]/Datos_Sala[[#This Row],[Monto Total de la cuenta]]</f>
        <v>0.38532110091743121</v>
      </c>
      <c r="X76" s="4">
        <f>Datos_Sala[[#This Row],[Monto Total de la cuenta]]+Datos_Sala[[#This Row],[Propina]]</f>
        <v>154.22999999999999</v>
      </c>
    </row>
    <row r="77" spans="1:24" x14ac:dyDescent="0.3">
      <c r="A77" s="2">
        <v>76</v>
      </c>
      <c r="B77" s="3">
        <v>17</v>
      </c>
      <c r="C77" s="3" t="s">
        <v>357</v>
      </c>
      <c r="D77" s="2">
        <v>3</v>
      </c>
      <c r="E77" s="3" t="s">
        <v>76</v>
      </c>
      <c r="F77" s="23">
        <v>45017</v>
      </c>
      <c r="G77" s="5">
        <v>0.12291666666666666</v>
      </c>
      <c r="H77" s="24">
        <v>0.22500000000000001</v>
      </c>
      <c r="I77" s="5">
        <f>Datos_Sala[[#This Row],[Hora de Salida]]-Datos_Sala[[#This Row],[Hora de llegada]]</f>
        <v>0.10208333333333335</v>
      </c>
      <c r="J7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0.10208333333333335</v>
      </c>
      <c r="K77" s="5">
        <f>(SUMIFS('Datos Cocina'!M:M,'Datos Cocina'!A:A,'Datos Sala'!A:A)/60)/24</f>
        <v>6.7361111111111108E-2</v>
      </c>
      <c r="L77" s="5">
        <f>IF(Datos_Sala[[#This Row],[Tiempo en rest]]-Datos_Sala[[#This Row],[Tiempo total de preparación]]&gt;0,Datos_Sala[[#This Row],[Tiempo en rest]]-Datos_Sala[[#This Row],[Tiempo total de preparación]],0)</f>
        <v>3.4722222222222238E-2</v>
      </c>
      <c r="M77" s="5" t="str">
        <f>IF(Datos_Sala[[#This Row],[Tiempo de degustación]]&gt;0,"Cobrada","Sin cobrar")</f>
        <v>Cobrada</v>
      </c>
      <c r="N77" s="3" t="s">
        <v>16</v>
      </c>
      <c r="O77" s="3" t="s">
        <v>1145</v>
      </c>
      <c r="P77" s="6">
        <v>17.760000000000002</v>
      </c>
      <c r="Q77" s="3" t="s">
        <v>23</v>
      </c>
      <c r="R77" s="3" t="s">
        <v>49</v>
      </c>
      <c r="S77" s="3" t="s">
        <v>358</v>
      </c>
      <c r="T77" s="4">
        <f>SUMIFS('Datos Cocina'!J:J,'Datos Cocina'!A:A,A:A)</f>
        <v>158</v>
      </c>
      <c r="U77" s="4">
        <f>SUMIFS('Datos Cocina'!F:F,'Datos Cocina'!A:A,'Datos Sala'!A:A)</f>
        <v>93</v>
      </c>
      <c r="V77" s="4">
        <f>SUMIFS('Datos Cocina'!I:I,'Datos Cocina'!A:A,A:A)</f>
        <v>65</v>
      </c>
      <c r="W77" s="7">
        <f>Datos_Sala[[#This Row],[Total ganancia pedido]]/Datos_Sala[[#This Row],[Monto Total de la cuenta]]</f>
        <v>0.41139240506329117</v>
      </c>
      <c r="X77" s="4">
        <f>Datos_Sala[[#This Row],[Monto Total de la cuenta]]+Datos_Sala[[#This Row],[Propina]]</f>
        <v>175.76</v>
      </c>
    </row>
    <row r="78" spans="1:24" x14ac:dyDescent="0.3">
      <c r="A78" s="2">
        <v>77</v>
      </c>
      <c r="B78" s="3">
        <v>3</v>
      </c>
      <c r="C78" s="3" t="s">
        <v>359</v>
      </c>
      <c r="D78" s="2">
        <v>1</v>
      </c>
      <c r="E78" s="3" t="s">
        <v>52</v>
      </c>
      <c r="F78" s="23">
        <v>45017</v>
      </c>
      <c r="G78" s="5">
        <v>0.11527777777777778</v>
      </c>
      <c r="H78" s="24">
        <v>0.26041666666666669</v>
      </c>
      <c r="I78" s="5">
        <f>Datos_Sala[[#This Row],[Hora de Salida]]-Datos_Sala[[#This Row],[Hora de llegada]]</f>
        <v>0.1451388888888889</v>
      </c>
      <c r="J7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0.1451388888888889</v>
      </c>
      <c r="K78" s="5">
        <f>(SUMIFS('Datos Cocina'!M:M,'Datos Cocina'!A:A,'Datos Sala'!A:A)/60)/24</f>
        <v>6.7361111111111108E-2</v>
      </c>
      <c r="L78" s="5">
        <f>IF(Datos_Sala[[#This Row],[Tiempo en rest]]-Datos_Sala[[#This Row],[Tiempo total de preparación]]&gt;0,Datos_Sala[[#This Row],[Tiempo en rest]]-Datos_Sala[[#This Row],[Tiempo total de preparación]],0)</f>
        <v>7.7777777777777793E-2</v>
      </c>
      <c r="M78" s="5" t="str">
        <f>IF(Datos_Sala[[#This Row],[Tiempo de degustación]]&gt;0,"Cobrada","Sin cobrar")</f>
        <v>Cobrada</v>
      </c>
      <c r="N78" s="3" t="s">
        <v>10</v>
      </c>
      <c r="O78" s="3" t="s">
        <v>1145</v>
      </c>
      <c r="P78" s="6">
        <v>19.88</v>
      </c>
      <c r="Q78" s="3" t="s">
        <v>11</v>
      </c>
      <c r="R78" s="3" t="s">
        <v>24</v>
      </c>
      <c r="S78" s="3" t="s">
        <v>360</v>
      </c>
      <c r="T78" s="4">
        <f>SUMIFS('Datos Cocina'!J:J,'Datos Cocina'!A:A,A:A)</f>
        <v>99</v>
      </c>
      <c r="U78" s="4">
        <f>SUMIFS('Datos Cocina'!F:F,'Datos Cocina'!A:A,'Datos Sala'!A:A)</f>
        <v>58</v>
      </c>
      <c r="V78" s="4">
        <f>SUMIFS('Datos Cocina'!I:I,'Datos Cocina'!A:A,A:A)</f>
        <v>41</v>
      </c>
      <c r="W78" s="7">
        <f>Datos_Sala[[#This Row],[Total ganancia pedido]]/Datos_Sala[[#This Row],[Monto Total de la cuenta]]</f>
        <v>0.41414141414141414</v>
      </c>
      <c r="X78" s="4">
        <f>Datos_Sala[[#This Row],[Monto Total de la cuenta]]+Datos_Sala[[#This Row],[Propina]]</f>
        <v>118.88</v>
      </c>
    </row>
    <row r="79" spans="1:24" x14ac:dyDescent="0.3">
      <c r="A79" s="2">
        <v>78</v>
      </c>
      <c r="B79" s="3" t="s">
        <v>7</v>
      </c>
      <c r="C79" s="3" t="s">
        <v>51</v>
      </c>
      <c r="D79" s="2">
        <v>4</v>
      </c>
      <c r="E79" s="3" t="s">
        <v>52</v>
      </c>
      <c r="F79" s="23">
        <v>45017</v>
      </c>
      <c r="G79" s="5">
        <v>6.5277777777777782E-2</v>
      </c>
      <c r="H79" s="24">
        <v>0.12708333333333333</v>
      </c>
      <c r="I79" s="5">
        <f>Datos_Sala[[#This Row],[Hora de Salida]]-Datos_Sala[[#This Row],[Hora de llegada]]</f>
        <v>6.1805555555555544E-2</v>
      </c>
      <c r="J79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6.1805555555555544E-2</v>
      </c>
      <c r="K79" s="5">
        <f>(SUMIFS('Datos Cocina'!M:M,'Datos Cocina'!A:A,'Datos Sala'!A:A)/60)/24</f>
        <v>3.7499999999999999E-2</v>
      </c>
      <c r="L79" s="5">
        <f>IF(Datos_Sala[[#This Row],[Tiempo en rest]]-Datos_Sala[[#This Row],[Tiempo total de preparación]]&gt;0,Datos_Sala[[#This Row],[Tiempo en rest]]-Datos_Sala[[#This Row],[Tiempo total de preparación]],0)</f>
        <v>2.4305555555555546E-2</v>
      </c>
      <c r="M79" s="5" t="str">
        <f>IF(Datos_Sala[[#This Row],[Tiempo de degustación]]&gt;0,"Cobrada","Sin cobrar")</f>
        <v>Cobrada</v>
      </c>
      <c r="N79" s="3" t="s">
        <v>16</v>
      </c>
      <c r="O79" s="3" t="s">
        <v>1145</v>
      </c>
      <c r="P79" s="6">
        <v>20.02</v>
      </c>
      <c r="Q79" s="3" t="s">
        <v>11</v>
      </c>
      <c r="R79" s="3" t="s">
        <v>33</v>
      </c>
      <c r="S79" s="3" t="s">
        <v>53</v>
      </c>
      <c r="T79" s="4">
        <f>SUMIFS('Datos Cocina'!J:J,'Datos Cocina'!A:A,A:A)</f>
        <v>57</v>
      </c>
      <c r="U79" s="4">
        <f>SUMIFS('Datos Cocina'!F:F,'Datos Cocina'!A:A,'Datos Sala'!A:A)</f>
        <v>33</v>
      </c>
      <c r="V79" s="4">
        <f>SUMIFS('Datos Cocina'!I:I,'Datos Cocina'!A:A,A:A)</f>
        <v>24</v>
      </c>
      <c r="W79" s="7">
        <f>Datos_Sala[[#This Row],[Total ganancia pedido]]/Datos_Sala[[#This Row],[Monto Total de la cuenta]]</f>
        <v>0.42105263157894735</v>
      </c>
      <c r="X79" s="4">
        <f>Datos_Sala[[#This Row],[Monto Total de la cuenta]]+Datos_Sala[[#This Row],[Propina]]</f>
        <v>77.02</v>
      </c>
    </row>
    <row r="80" spans="1:24" x14ac:dyDescent="0.3">
      <c r="A80" s="2">
        <v>79</v>
      </c>
      <c r="B80" s="3">
        <v>16</v>
      </c>
      <c r="C80" s="3" t="s">
        <v>361</v>
      </c>
      <c r="D80" s="2">
        <v>2</v>
      </c>
      <c r="E80" s="3" t="s">
        <v>52</v>
      </c>
      <c r="F80" s="23">
        <v>45017</v>
      </c>
      <c r="G80" s="5">
        <v>6.5277777777777782E-2</v>
      </c>
      <c r="H80" s="24">
        <v>0.21388888888888888</v>
      </c>
      <c r="I80" s="5">
        <f>Datos_Sala[[#This Row],[Hora de Salida]]-Datos_Sala[[#This Row],[Hora de llegada]]</f>
        <v>0.14861111111111108</v>
      </c>
      <c r="J8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0.14861111111111108</v>
      </c>
      <c r="K80" s="5">
        <f>(SUMIFS('Datos Cocina'!M:M,'Datos Cocina'!A:A,'Datos Sala'!A:A)/60)/24</f>
        <v>6.6666666666666666E-2</v>
      </c>
      <c r="L80" s="5">
        <f>IF(Datos_Sala[[#This Row],[Tiempo en rest]]-Datos_Sala[[#This Row],[Tiempo total de preparación]]&gt;0,Datos_Sala[[#This Row],[Tiempo en rest]]-Datos_Sala[[#This Row],[Tiempo total de preparación]],0)</f>
        <v>8.1944444444444417E-2</v>
      </c>
      <c r="M80" s="5" t="str">
        <f>IF(Datos_Sala[[#This Row],[Tiempo de degustación]]&gt;0,"Cobrada","Sin cobrar")</f>
        <v>Cobrada</v>
      </c>
      <c r="N80" s="3" t="s">
        <v>16</v>
      </c>
      <c r="O80" s="3" t="s">
        <v>1145</v>
      </c>
      <c r="P80" s="6">
        <v>34.01</v>
      </c>
      <c r="Q80" s="3" t="s">
        <v>11</v>
      </c>
      <c r="R80" s="3" t="s">
        <v>99</v>
      </c>
      <c r="S80" s="3" t="s">
        <v>362</v>
      </c>
      <c r="T80" s="4">
        <f>SUMIFS('Datos Cocina'!J:J,'Datos Cocina'!A:A,A:A)</f>
        <v>309</v>
      </c>
      <c r="U80" s="4">
        <f>SUMIFS('Datos Cocina'!F:F,'Datos Cocina'!A:A,'Datos Sala'!A:A)</f>
        <v>186</v>
      </c>
      <c r="V80" s="4">
        <f>SUMIFS('Datos Cocina'!I:I,'Datos Cocina'!A:A,A:A)</f>
        <v>123</v>
      </c>
      <c r="W80" s="7">
        <f>Datos_Sala[[#This Row],[Total ganancia pedido]]/Datos_Sala[[#This Row],[Monto Total de la cuenta]]</f>
        <v>0.39805825242718446</v>
      </c>
      <c r="X80" s="4">
        <f>Datos_Sala[[#This Row],[Monto Total de la cuenta]]+Datos_Sala[[#This Row],[Propina]]</f>
        <v>343.01</v>
      </c>
    </row>
    <row r="81" spans="1:24" x14ac:dyDescent="0.3">
      <c r="A81" s="2">
        <v>80</v>
      </c>
      <c r="B81" s="3">
        <v>18</v>
      </c>
      <c r="C81" s="3" t="s">
        <v>363</v>
      </c>
      <c r="D81" s="2">
        <v>6</v>
      </c>
      <c r="E81" s="3" t="s">
        <v>9</v>
      </c>
      <c r="F81" s="23">
        <v>45017</v>
      </c>
      <c r="G81" s="5">
        <v>9.3055555555555558E-2</v>
      </c>
      <c r="H81" s="24">
        <v>0.15694444444444444</v>
      </c>
      <c r="I81" s="5">
        <f>Datos_Sala[[#This Row],[Hora de Salida]]-Datos_Sala[[#This Row],[Hora de llegada]]</f>
        <v>6.3888888888888884E-2</v>
      </c>
      <c r="J81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6.3888888888888884E-2</v>
      </c>
      <c r="K81" s="5">
        <f>(SUMIFS('Datos Cocina'!M:M,'Datos Cocina'!A:A,'Datos Sala'!A:A)/60)/24</f>
        <v>4.6527777777777779E-2</v>
      </c>
      <c r="L81" s="5">
        <f>IF(Datos_Sala[[#This Row],[Tiempo en rest]]-Datos_Sala[[#This Row],[Tiempo total de preparación]]&gt;0,Datos_Sala[[#This Row],[Tiempo en rest]]-Datos_Sala[[#This Row],[Tiempo total de preparación]],0)</f>
        <v>1.7361111111111105E-2</v>
      </c>
      <c r="M81" s="5" t="str">
        <f>IF(Datos_Sala[[#This Row],[Tiempo de degustación]]&gt;0,"Cobrada","Sin cobrar")</f>
        <v>Cobrada</v>
      </c>
      <c r="N81" s="3" t="s">
        <v>16</v>
      </c>
      <c r="O81" s="3" t="s">
        <v>1145</v>
      </c>
      <c r="P81" s="6">
        <v>39.049999999999997</v>
      </c>
      <c r="Q81" s="3" t="s">
        <v>11</v>
      </c>
      <c r="R81" s="3" t="s">
        <v>99</v>
      </c>
      <c r="S81" s="3" t="s">
        <v>364</v>
      </c>
      <c r="T81" s="4">
        <f>SUMIFS('Datos Cocina'!J:J,'Datos Cocina'!A:A,A:A)</f>
        <v>121</v>
      </c>
      <c r="U81" s="4">
        <f>SUMIFS('Datos Cocina'!F:F,'Datos Cocina'!A:A,'Datos Sala'!A:A)</f>
        <v>71</v>
      </c>
      <c r="V81" s="4">
        <f>SUMIFS('Datos Cocina'!I:I,'Datos Cocina'!A:A,A:A)</f>
        <v>50</v>
      </c>
      <c r="W81" s="7">
        <f>Datos_Sala[[#This Row],[Total ganancia pedido]]/Datos_Sala[[#This Row],[Monto Total de la cuenta]]</f>
        <v>0.41322314049586778</v>
      </c>
      <c r="X81" s="4">
        <f>Datos_Sala[[#This Row],[Monto Total de la cuenta]]+Datos_Sala[[#This Row],[Propina]]</f>
        <v>160.05000000000001</v>
      </c>
    </row>
    <row r="82" spans="1:24" x14ac:dyDescent="0.3">
      <c r="A82" s="2">
        <v>81</v>
      </c>
      <c r="B82" s="3" t="s">
        <v>43</v>
      </c>
      <c r="C82" s="3" t="s">
        <v>54</v>
      </c>
      <c r="D82" s="2">
        <v>4</v>
      </c>
      <c r="E82" s="3" t="s">
        <v>15</v>
      </c>
      <c r="F82" s="23">
        <v>45017</v>
      </c>
      <c r="G82" s="5">
        <v>0.15277777777777779</v>
      </c>
      <c r="H82" s="24">
        <v>0.27152777777777776</v>
      </c>
      <c r="I82" s="5">
        <f>Datos_Sala[[#This Row],[Hora de Salida]]-Datos_Sala[[#This Row],[Hora de llegada]]</f>
        <v>0.11874999999999997</v>
      </c>
      <c r="J8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0.12916666666666668</v>
      </c>
      <c r="K82" s="5">
        <f>(SUMIFS('Datos Cocina'!M:M,'Datos Cocina'!A:A,'Datos Sala'!A:A)/60)/24</f>
        <v>4.0972222222222222E-2</v>
      </c>
      <c r="L82" s="5">
        <f>IF(Datos_Sala[[#This Row],[Tiempo en rest]]-Datos_Sala[[#This Row],[Tiempo total de preparación]]&gt;0,Datos_Sala[[#This Row],[Tiempo en rest]]-Datos_Sala[[#This Row],[Tiempo total de preparación]],0)</f>
        <v>7.7777777777777751E-2</v>
      </c>
      <c r="M82" s="5" t="str">
        <f>IF(Datos_Sala[[#This Row],[Tiempo de degustación]]&gt;0,"Cobrada","Sin cobrar")</f>
        <v>Cobrada</v>
      </c>
      <c r="N82" s="3" t="s">
        <v>10</v>
      </c>
      <c r="O82" s="3" t="s">
        <v>1145</v>
      </c>
      <c r="P82" s="6">
        <v>23.69</v>
      </c>
      <c r="Q82" s="3" t="s">
        <v>18</v>
      </c>
      <c r="R82" s="3" t="s">
        <v>55</v>
      </c>
      <c r="S82" s="3" t="s">
        <v>56</v>
      </c>
      <c r="T82" s="4">
        <f>SUMIFS('Datos Cocina'!J:J,'Datos Cocina'!A:A,A:A)</f>
        <v>62</v>
      </c>
      <c r="U82" s="4">
        <f>SUMIFS('Datos Cocina'!F:F,'Datos Cocina'!A:A,'Datos Sala'!A:A)</f>
        <v>38</v>
      </c>
      <c r="V82" s="4">
        <f>SUMIFS('Datos Cocina'!I:I,'Datos Cocina'!A:A,A:A)</f>
        <v>24</v>
      </c>
      <c r="W82" s="7">
        <f>Datos_Sala[[#This Row],[Total ganancia pedido]]/Datos_Sala[[#This Row],[Monto Total de la cuenta]]</f>
        <v>0.38709677419354838</v>
      </c>
      <c r="X82" s="4">
        <f>Datos_Sala[[#This Row],[Monto Total de la cuenta]]+Datos_Sala[[#This Row],[Propina]]</f>
        <v>85.69</v>
      </c>
    </row>
    <row r="83" spans="1:24" x14ac:dyDescent="0.3">
      <c r="A83" s="2">
        <v>82</v>
      </c>
      <c r="B83" s="3">
        <v>16</v>
      </c>
      <c r="C83" s="3" t="s">
        <v>365</v>
      </c>
      <c r="D83" s="2">
        <v>3</v>
      </c>
      <c r="E83" s="3" t="s">
        <v>15</v>
      </c>
      <c r="F83" s="23">
        <v>45017</v>
      </c>
      <c r="G83" s="5">
        <v>0.1423611111111111</v>
      </c>
      <c r="H83" s="24">
        <v>0.2986111111111111</v>
      </c>
      <c r="I83" s="5">
        <f>Datos_Sala[[#This Row],[Hora de Salida]]-Datos_Sala[[#This Row],[Hora de llegada]]</f>
        <v>0.15625</v>
      </c>
      <c r="J8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0.15625</v>
      </c>
      <c r="K83" s="5">
        <f>(SUMIFS('Datos Cocina'!M:M,'Datos Cocina'!A:A,'Datos Sala'!A:A)/60)/24</f>
        <v>1.3194444444444444E-2</v>
      </c>
      <c r="L83" s="5">
        <f>IF(Datos_Sala[[#This Row],[Tiempo en rest]]-Datos_Sala[[#This Row],[Tiempo total de preparación]]&gt;0,Datos_Sala[[#This Row],[Tiempo en rest]]-Datos_Sala[[#This Row],[Tiempo total de preparación]],0)</f>
        <v>0.14305555555555555</v>
      </c>
      <c r="M83" s="5" t="str">
        <f>IF(Datos_Sala[[#This Row],[Tiempo de degustación]]&gt;0,"Cobrada","Sin cobrar")</f>
        <v>Cobrada</v>
      </c>
      <c r="N83" s="3" t="s">
        <v>48</v>
      </c>
      <c r="O83" s="3" t="s">
        <v>1145</v>
      </c>
      <c r="P83" s="6">
        <v>38.6</v>
      </c>
      <c r="Q83" s="3" t="s">
        <v>11</v>
      </c>
      <c r="R83" s="3" t="s">
        <v>73</v>
      </c>
      <c r="S83" s="3" t="s">
        <v>366</v>
      </c>
      <c r="T83" s="4">
        <f>SUMIFS('Datos Cocina'!J:J,'Datos Cocina'!A:A,A:A)</f>
        <v>80</v>
      </c>
      <c r="U83" s="4">
        <f>SUMIFS('Datos Cocina'!F:F,'Datos Cocina'!A:A,'Datos Sala'!A:A)</f>
        <v>48</v>
      </c>
      <c r="V83" s="4">
        <f>SUMIFS('Datos Cocina'!I:I,'Datos Cocina'!A:A,A:A)</f>
        <v>32</v>
      </c>
      <c r="W83" s="7">
        <f>Datos_Sala[[#This Row],[Total ganancia pedido]]/Datos_Sala[[#This Row],[Monto Total de la cuenta]]</f>
        <v>0.4</v>
      </c>
      <c r="X83" s="4">
        <f>Datos_Sala[[#This Row],[Monto Total de la cuenta]]+Datos_Sala[[#This Row],[Propina]]</f>
        <v>118.6</v>
      </c>
    </row>
    <row r="84" spans="1:24" x14ac:dyDescent="0.3">
      <c r="A84" s="2">
        <v>83</v>
      </c>
      <c r="B84" s="3">
        <v>15</v>
      </c>
      <c r="C84" s="3" t="s">
        <v>367</v>
      </c>
      <c r="D84" s="2">
        <v>1</v>
      </c>
      <c r="E84" s="3" t="s">
        <v>76</v>
      </c>
      <c r="F84" s="23">
        <v>45017</v>
      </c>
      <c r="G84" s="5">
        <v>0.15416666666666667</v>
      </c>
      <c r="H84" s="24">
        <v>0.27708333333333335</v>
      </c>
      <c r="I84" s="5">
        <f>Datos_Sala[[#This Row],[Hora de Salida]]-Datos_Sala[[#This Row],[Hora de llegada]]</f>
        <v>0.12291666666666667</v>
      </c>
      <c r="J8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0.13333333333333339</v>
      </c>
      <c r="K84" s="5">
        <f>(SUMIFS('Datos Cocina'!M:M,'Datos Cocina'!A:A,'Datos Sala'!A:A)/60)/24</f>
        <v>6.5277777777777782E-2</v>
      </c>
      <c r="L84" s="5">
        <f>IF(Datos_Sala[[#This Row],[Tiempo en rest]]-Datos_Sala[[#This Row],[Tiempo total de preparación]]&gt;0,Datos_Sala[[#This Row],[Tiempo en rest]]-Datos_Sala[[#This Row],[Tiempo total de preparación]],0)</f>
        <v>5.7638888888888892E-2</v>
      </c>
      <c r="M84" s="5" t="str">
        <f>IF(Datos_Sala[[#This Row],[Tiempo de degustación]]&gt;0,"Cobrada","Sin cobrar")</f>
        <v>Cobrada</v>
      </c>
      <c r="N84" s="3" t="s">
        <v>10</v>
      </c>
      <c r="O84" s="3" t="s">
        <v>1145</v>
      </c>
      <c r="P84" s="6">
        <v>24.94</v>
      </c>
      <c r="Q84" s="3" t="s">
        <v>18</v>
      </c>
      <c r="R84" s="3" t="s">
        <v>49</v>
      </c>
      <c r="S84" s="3" t="s">
        <v>368</v>
      </c>
      <c r="T84" s="4">
        <f>SUMIFS('Datos Cocina'!J:J,'Datos Cocina'!A:A,A:A)</f>
        <v>170</v>
      </c>
      <c r="U84" s="4">
        <f>SUMIFS('Datos Cocina'!F:F,'Datos Cocina'!A:A,'Datos Sala'!A:A)</f>
        <v>101</v>
      </c>
      <c r="V84" s="4">
        <f>SUMIFS('Datos Cocina'!I:I,'Datos Cocina'!A:A,A:A)</f>
        <v>69</v>
      </c>
      <c r="W84" s="7">
        <f>Datos_Sala[[#This Row],[Total ganancia pedido]]/Datos_Sala[[#This Row],[Monto Total de la cuenta]]</f>
        <v>0.40588235294117647</v>
      </c>
      <c r="X84" s="4">
        <f>Datos_Sala[[#This Row],[Monto Total de la cuenta]]+Datos_Sala[[#This Row],[Propina]]</f>
        <v>194.94</v>
      </c>
    </row>
    <row r="85" spans="1:24" x14ac:dyDescent="0.3">
      <c r="A85" s="2">
        <v>84</v>
      </c>
      <c r="B85" s="3" t="s">
        <v>57</v>
      </c>
      <c r="C85" s="3" t="s">
        <v>58</v>
      </c>
      <c r="D85" s="2">
        <v>5</v>
      </c>
      <c r="E85" s="3" t="s">
        <v>9</v>
      </c>
      <c r="F85" s="23">
        <v>45017</v>
      </c>
      <c r="G85" s="5">
        <v>7.0833333333333331E-2</v>
      </c>
      <c r="H85" s="24">
        <v>0.13750000000000001</v>
      </c>
      <c r="I85" s="5">
        <f>Datos_Sala[[#This Row],[Hora de Salida]]-Datos_Sala[[#This Row],[Hora de llegada]]</f>
        <v>6.666666666666668E-2</v>
      </c>
      <c r="J85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7.7083333333333379E-2</v>
      </c>
      <c r="K85" s="5">
        <f>(SUMIFS('Datos Cocina'!M:M,'Datos Cocina'!A:A,'Datos Sala'!A:A)/60)/24</f>
        <v>6.9444444444444441E-3</v>
      </c>
      <c r="L85" s="5">
        <f>IF(Datos_Sala[[#This Row],[Tiempo en rest]]-Datos_Sala[[#This Row],[Tiempo total de preparación]]&gt;0,Datos_Sala[[#This Row],[Tiempo en rest]]-Datos_Sala[[#This Row],[Tiempo total de preparación]],0)</f>
        <v>5.9722222222222232E-2</v>
      </c>
      <c r="M85" s="5" t="str">
        <f>IF(Datos_Sala[[#This Row],[Tiempo de degustación]]&gt;0,"Cobrada","Sin cobrar")</f>
        <v>Cobrada</v>
      </c>
      <c r="N85" s="3" t="s">
        <v>16</v>
      </c>
      <c r="O85" s="3" t="s">
        <v>1145</v>
      </c>
      <c r="P85" s="6">
        <v>15.11</v>
      </c>
      <c r="Q85" s="3" t="s">
        <v>18</v>
      </c>
      <c r="R85" s="3" t="s">
        <v>1148</v>
      </c>
      <c r="S85" s="3" t="s">
        <v>37</v>
      </c>
      <c r="T85" s="4">
        <f>SUMIFS('Datos Cocina'!J:J,'Datos Cocina'!A:A,A:A)</f>
        <v>60</v>
      </c>
      <c r="U85" s="4">
        <f>SUMIFS('Datos Cocina'!F:F,'Datos Cocina'!A:A,'Datos Sala'!A:A)</f>
        <v>36</v>
      </c>
      <c r="V85" s="4">
        <f>SUMIFS('Datos Cocina'!I:I,'Datos Cocina'!A:A,A:A)</f>
        <v>24</v>
      </c>
      <c r="W85" s="7">
        <f>Datos_Sala[[#This Row],[Total ganancia pedido]]/Datos_Sala[[#This Row],[Monto Total de la cuenta]]</f>
        <v>0.4</v>
      </c>
      <c r="X85" s="4">
        <f>Datos_Sala[[#This Row],[Monto Total de la cuenta]]+Datos_Sala[[#This Row],[Propina]]</f>
        <v>75.11</v>
      </c>
    </row>
    <row r="86" spans="1:24" x14ac:dyDescent="0.3">
      <c r="A86" s="2">
        <v>85</v>
      </c>
      <c r="B86" s="3">
        <v>8</v>
      </c>
      <c r="C86" s="3" t="s">
        <v>369</v>
      </c>
      <c r="D86" s="2">
        <v>3</v>
      </c>
      <c r="E86" s="3" t="s">
        <v>28</v>
      </c>
      <c r="F86" s="23">
        <v>45017</v>
      </c>
      <c r="G86" s="5">
        <v>0.1076388888888889</v>
      </c>
      <c r="H86" s="24">
        <v>0.18819444444444444</v>
      </c>
      <c r="I86" s="5">
        <f>Datos_Sala[[#This Row],[Hora de Salida]]-Datos_Sala[[#This Row],[Hora de llegada]]</f>
        <v>8.0555555555555547E-2</v>
      </c>
      <c r="J86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8.0555555555555547E-2</v>
      </c>
      <c r="K86" s="5">
        <f>(SUMIFS('Datos Cocina'!M:M,'Datos Cocina'!A:A,'Datos Sala'!A:A)/60)/24</f>
        <v>9.8611111111111108E-2</v>
      </c>
      <c r="L86" s="5">
        <f>IF(Datos_Sala[[#This Row],[Tiempo en rest]]-Datos_Sala[[#This Row],[Tiempo total de preparación]]&gt;0,Datos_Sala[[#This Row],[Tiempo en rest]]-Datos_Sala[[#This Row],[Tiempo total de preparación]],0)</f>
        <v>0</v>
      </c>
      <c r="M86" s="5" t="str">
        <f>IF(Datos_Sala[[#This Row],[Tiempo de degustación]]&gt;0,"Cobrada","Sin cobrar")</f>
        <v>Sin cobrar</v>
      </c>
      <c r="N86" s="3" t="s">
        <v>10</v>
      </c>
      <c r="O86" s="3" t="s">
        <v>1145</v>
      </c>
      <c r="P86" s="6">
        <v>45.96</v>
      </c>
      <c r="Q86" s="3" t="s">
        <v>11</v>
      </c>
      <c r="R86" s="3" t="s">
        <v>63</v>
      </c>
      <c r="S86" s="3" t="s">
        <v>370</v>
      </c>
      <c r="T86" s="4">
        <f>SUMIFS('Datos Cocina'!J:J,'Datos Cocina'!A:A,A:A)</f>
        <v>208</v>
      </c>
      <c r="U86" s="4">
        <f>SUMIFS('Datos Cocina'!F:F,'Datos Cocina'!A:A,'Datos Sala'!A:A)</f>
        <v>123</v>
      </c>
      <c r="V86" s="4">
        <f>SUMIFS('Datos Cocina'!I:I,'Datos Cocina'!A:A,A:A)</f>
        <v>85</v>
      </c>
      <c r="W86" s="7">
        <f>Datos_Sala[[#This Row],[Total ganancia pedido]]/Datos_Sala[[#This Row],[Monto Total de la cuenta]]</f>
        <v>0.40865384615384615</v>
      </c>
      <c r="X86" s="4">
        <f>Datos_Sala[[#This Row],[Monto Total de la cuenta]]+Datos_Sala[[#This Row],[Propina]]</f>
        <v>253.96</v>
      </c>
    </row>
    <row r="87" spans="1:24" x14ac:dyDescent="0.3">
      <c r="A87" s="2">
        <v>86</v>
      </c>
      <c r="B87" s="3" t="s">
        <v>21</v>
      </c>
      <c r="C87" s="3" t="s">
        <v>59</v>
      </c>
      <c r="D87" s="2">
        <v>3</v>
      </c>
      <c r="E87" s="3" t="s">
        <v>15</v>
      </c>
      <c r="F87" s="23">
        <v>45017</v>
      </c>
      <c r="G87" s="5">
        <v>1.3888888888888889E-3</v>
      </c>
      <c r="H87" s="24">
        <v>8.8888888888888892E-2</v>
      </c>
      <c r="I87" s="5">
        <f>Datos_Sala[[#This Row],[Hora de Salida]]-Datos_Sala[[#This Row],[Hora de llegada]]</f>
        <v>8.7500000000000008E-2</v>
      </c>
      <c r="J87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8.7500000000000008E-2</v>
      </c>
      <c r="K87" s="5">
        <f>(SUMIFS('Datos Cocina'!M:M,'Datos Cocina'!A:A,'Datos Sala'!A:A)/60)/24</f>
        <v>5.5555555555555558E-3</v>
      </c>
      <c r="L87" s="5">
        <f>IF(Datos_Sala[[#This Row],[Tiempo en rest]]-Datos_Sala[[#This Row],[Tiempo total de preparación]]&gt;0,Datos_Sala[[#This Row],[Tiempo en rest]]-Datos_Sala[[#This Row],[Tiempo total de preparación]],0)</f>
        <v>8.1944444444444459E-2</v>
      </c>
      <c r="M87" s="5" t="str">
        <f>IF(Datos_Sala[[#This Row],[Tiempo de degustación]]&gt;0,"Cobrada","Sin cobrar")</f>
        <v>Cobrada</v>
      </c>
      <c r="N87" s="3" t="s">
        <v>16</v>
      </c>
      <c r="O87" s="3" t="s">
        <v>1146</v>
      </c>
      <c r="P87" s="6">
        <v>11.84</v>
      </c>
      <c r="Q87" s="3" t="s">
        <v>11</v>
      </c>
      <c r="R87" s="3" t="s">
        <v>1147</v>
      </c>
      <c r="S87" s="3" t="s">
        <v>60</v>
      </c>
      <c r="T87" s="4">
        <f>SUMIFS('Datos Cocina'!J:J,'Datos Cocina'!A:A,A:A)</f>
        <v>50</v>
      </c>
      <c r="U87" s="4">
        <f>SUMIFS('Datos Cocina'!F:F,'Datos Cocina'!A:A,'Datos Sala'!A:A)</f>
        <v>30</v>
      </c>
      <c r="V87" s="4">
        <f>SUMIFS('Datos Cocina'!I:I,'Datos Cocina'!A:A,A:A)</f>
        <v>20</v>
      </c>
      <c r="W87" s="7">
        <f>Datos_Sala[[#This Row],[Total ganancia pedido]]/Datos_Sala[[#This Row],[Monto Total de la cuenta]]</f>
        <v>0.4</v>
      </c>
      <c r="X87" s="4">
        <f>Datos_Sala[[#This Row],[Monto Total de la cuenta]]+Datos_Sala[[#This Row],[Propina]]</f>
        <v>61.84</v>
      </c>
    </row>
    <row r="88" spans="1:24" x14ac:dyDescent="0.3">
      <c r="A88" s="2">
        <v>87</v>
      </c>
      <c r="B88" s="3">
        <v>3</v>
      </c>
      <c r="C88" s="3" t="s">
        <v>371</v>
      </c>
      <c r="D88" s="2">
        <v>2</v>
      </c>
      <c r="E88" s="3" t="s">
        <v>9</v>
      </c>
      <c r="F88" s="23">
        <v>45017</v>
      </c>
      <c r="G88" s="5">
        <v>7.3611111111111113E-2</v>
      </c>
      <c r="H88" s="24">
        <v>0.13750000000000001</v>
      </c>
      <c r="I88" s="5">
        <f>Datos_Sala[[#This Row],[Hora de Salida]]-Datos_Sala[[#This Row],[Hora de llegada]]</f>
        <v>6.3888888888888898E-2</v>
      </c>
      <c r="J88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7.4305555555555597E-2</v>
      </c>
      <c r="K88" s="5">
        <f>(SUMIFS('Datos Cocina'!M:M,'Datos Cocina'!A:A,'Datos Sala'!A:A)/60)/24</f>
        <v>4.9305555555555554E-2</v>
      </c>
      <c r="L88" s="5">
        <f>IF(Datos_Sala[[#This Row],[Tiempo en rest]]-Datos_Sala[[#This Row],[Tiempo total de preparación]]&gt;0,Datos_Sala[[#This Row],[Tiempo en rest]]-Datos_Sala[[#This Row],[Tiempo total de preparación]],0)</f>
        <v>1.4583333333333344E-2</v>
      </c>
      <c r="M88" s="5" t="str">
        <f>IF(Datos_Sala[[#This Row],[Tiempo de degustación]]&gt;0,"Cobrada","Sin cobrar")</f>
        <v>Cobrada</v>
      </c>
      <c r="N88" s="3" t="s">
        <v>16</v>
      </c>
      <c r="O88" s="3" t="s">
        <v>1145</v>
      </c>
      <c r="P88" s="6">
        <v>29.46</v>
      </c>
      <c r="Q88" s="3" t="s">
        <v>18</v>
      </c>
      <c r="R88" s="3" t="s">
        <v>99</v>
      </c>
      <c r="S88" s="3" t="s">
        <v>372</v>
      </c>
      <c r="T88" s="4">
        <f>SUMIFS('Datos Cocina'!J:J,'Datos Cocina'!A:A,A:A)</f>
        <v>99</v>
      </c>
      <c r="U88" s="4">
        <f>SUMIFS('Datos Cocina'!F:F,'Datos Cocina'!A:A,'Datos Sala'!A:A)</f>
        <v>58</v>
      </c>
      <c r="V88" s="4">
        <f>SUMIFS('Datos Cocina'!I:I,'Datos Cocina'!A:A,A:A)</f>
        <v>41</v>
      </c>
      <c r="W88" s="7">
        <f>Datos_Sala[[#This Row],[Total ganancia pedido]]/Datos_Sala[[#This Row],[Monto Total de la cuenta]]</f>
        <v>0.41414141414141414</v>
      </c>
      <c r="X88" s="4">
        <f>Datos_Sala[[#This Row],[Monto Total de la cuenta]]+Datos_Sala[[#This Row],[Propina]]</f>
        <v>128.46</v>
      </c>
    </row>
    <row r="89" spans="1:24" x14ac:dyDescent="0.3">
      <c r="A89" s="2">
        <v>88</v>
      </c>
      <c r="B89" s="3">
        <v>18</v>
      </c>
      <c r="C89" s="3" t="s">
        <v>228</v>
      </c>
      <c r="D89" s="2">
        <v>1</v>
      </c>
      <c r="E89" s="3" t="s">
        <v>9</v>
      </c>
      <c r="F89" s="23">
        <v>45017</v>
      </c>
      <c r="G89" s="5">
        <v>0.14583333333333334</v>
      </c>
      <c r="H89" s="24">
        <v>0.27777777777777779</v>
      </c>
      <c r="I89" s="5">
        <f>Datos_Sala[[#This Row],[Hora de Salida]]-Datos_Sala[[#This Row],[Hora de llegada]]</f>
        <v>0.13194444444444445</v>
      </c>
      <c r="J8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0.13194444444444445</v>
      </c>
      <c r="K89" s="5">
        <f>(SUMIFS('Datos Cocina'!M:M,'Datos Cocina'!A:A,'Datos Sala'!A:A)/60)/24</f>
        <v>8.1250000000000003E-2</v>
      </c>
      <c r="L89" s="5">
        <f>IF(Datos_Sala[[#This Row],[Tiempo en rest]]-Datos_Sala[[#This Row],[Tiempo total de preparación]]&gt;0,Datos_Sala[[#This Row],[Tiempo en rest]]-Datos_Sala[[#This Row],[Tiempo total de preparación]],0)</f>
        <v>5.0694444444444445E-2</v>
      </c>
      <c r="M89" s="5" t="str">
        <f>IF(Datos_Sala[[#This Row],[Tiempo de degustación]]&gt;0,"Cobrada","Sin cobrar")</f>
        <v>Cobrada</v>
      </c>
      <c r="N89" s="3" t="s">
        <v>16</v>
      </c>
      <c r="O89" s="3" t="s">
        <v>1146</v>
      </c>
      <c r="P89" s="6">
        <v>23.93</v>
      </c>
      <c r="Q89" s="3" t="s">
        <v>23</v>
      </c>
      <c r="R89" s="3" t="s">
        <v>63</v>
      </c>
      <c r="S89" s="3" t="s">
        <v>373</v>
      </c>
      <c r="T89" s="4">
        <f>SUMIFS('Datos Cocina'!J:J,'Datos Cocina'!A:A,A:A)</f>
        <v>123</v>
      </c>
      <c r="U89" s="4">
        <f>SUMIFS('Datos Cocina'!F:F,'Datos Cocina'!A:A,'Datos Sala'!A:A)</f>
        <v>73</v>
      </c>
      <c r="V89" s="4">
        <f>SUMIFS('Datos Cocina'!I:I,'Datos Cocina'!A:A,A:A)</f>
        <v>50</v>
      </c>
      <c r="W89" s="7">
        <f>Datos_Sala[[#This Row],[Total ganancia pedido]]/Datos_Sala[[#This Row],[Monto Total de la cuenta]]</f>
        <v>0.4065040650406504</v>
      </c>
      <c r="X89" s="4">
        <f>Datos_Sala[[#This Row],[Monto Total de la cuenta]]+Datos_Sala[[#This Row],[Propina]]</f>
        <v>146.93</v>
      </c>
    </row>
    <row r="90" spans="1:24" x14ac:dyDescent="0.3">
      <c r="A90" s="2">
        <v>89</v>
      </c>
      <c r="B90" s="3">
        <v>11</v>
      </c>
      <c r="C90" s="3" t="s">
        <v>131</v>
      </c>
      <c r="D90" s="2">
        <v>4</v>
      </c>
      <c r="E90" s="3" t="s">
        <v>15</v>
      </c>
      <c r="F90" s="23">
        <v>45017</v>
      </c>
      <c r="G90" s="5">
        <v>2.9166666666666667E-2</v>
      </c>
      <c r="H90" s="24">
        <v>9.6527777777777782E-2</v>
      </c>
      <c r="I90" s="5">
        <f>Datos_Sala[[#This Row],[Hora de Salida]]-Datos_Sala[[#This Row],[Hora de llegada]]</f>
        <v>6.7361111111111122E-2</v>
      </c>
      <c r="J90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6.7361111111111122E-2</v>
      </c>
      <c r="K90" s="5">
        <f>(SUMIFS('Datos Cocina'!M:M,'Datos Cocina'!A:A,'Datos Sala'!A:A)/60)/24</f>
        <v>9.8611111111111108E-2</v>
      </c>
      <c r="L90" s="5">
        <f>IF(Datos_Sala[[#This Row],[Tiempo en rest]]-Datos_Sala[[#This Row],[Tiempo total de preparación]]&gt;0,Datos_Sala[[#This Row],[Tiempo en rest]]-Datos_Sala[[#This Row],[Tiempo total de preparación]],0)</f>
        <v>0</v>
      </c>
      <c r="M90" s="5" t="str">
        <f>IF(Datos_Sala[[#This Row],[Tiempo de degustación]]&gt;0,"Cobrada","Sin cobrar")</f>
        <v>Sin cobrar</v>
      </c>
      <c r="N90" s="3" t="s">
        <v>48</v>
      </c>
      <c r="O90" s="3" t="s">
        <v>1146</v>
      </c>
      <c r="P90" s="6">
        <v>12.28</v>
      </c>
      <c r="Q90" s="3" t="s">
        <v>11</v>
      </c>
      <c r="R90" s="3" t="s">
        <v>55</v>
      </c>
      <c r="S90" s="3" t="s">
        <v>374</v>
      </c>
      <c r="T90" s="4">
        <f>SUMIFS('Datos Cocina'!J:J,'Datos Cocina'!A:A,A:A)</f>
        <v>159</v>
      </c>
      <c r="U90" s="4">
        <f>SUMIFS('Datos Cocina'!F:F,'Datos Cocina'!A:A,'Datos Sala'!A:A)</f>
        <v>95</v>
      </c>
      <c r="V90" s="4">
        <f>SUMIFS('Datos Cocina'!I:I,'Datos Cocina'!A:A,A:A)</f>
        <v>64</v>
      </c>
      <c r="W90" s="7">
        <f>Datos_Sala[[#This Row],[Total ganancia pedido]]/Datos_Sala[[#This Row],[Monto Total de la cuenta]]</f>
        <v>0.40251572327044027</v>
      </c>
      <c r="X90" s="4">
        <f>Datos_Sala[[#This Row],[Monto Total de la cuenta]]+Datos_Sala[[#This Row],[Propina]]</f>
        <v>171.28</v>
      </c>
    </row>
    <row r="91" spans="1:24" x14ac:dyDescent="0.3">
      <c r="A91" s="2">
        <v>90</v>
      </c>
      <c r="B91" s="3" t="s">
        <v>61</v>
      </c>
      <c r="C91" s="3" t="s">
        <v>62</v>
      </c>
      <c r="D91" s="2">
        <v>3</v>
      </c>
      <c r="E91" s="3" t="s">
        <v>15</v>
      </c>
      <c r="F91" s="23">
        <v>45017</v>
      </c>
      <c r="G91" s="5">
        <v>5.347222222222222E-2</v>
      </c>
      <c r="H91" s="24">
        <v>0.13402777777777777</v>
      </c>
      <c r="I91" s="5">
        <f>Datos_Sala[[#This Row],[Hora de Salida]]-Datos_Sala[[#This Row],[Hora de llegada]]</f>
        <v>8.0555555555555547E-2</v>
      </c>
      <c r="J91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8.0555555555555547E-2</v>
      </c>
      <c r="K91" s="5">
        <f>(SUMIFS('Datos Cocina'!M:M,'Datos Cocina'!A:A,'Datos Sala'!A:A)/60)/24</f>
        <v>3.3333333333333333E-2</v>
      </c>
      <c r="L91" s="5">
        <f>IF(Datos_Sala[[#This Row],[Tiempo en rest]]-Datos_Sala[[#This Row],[Tiempo total de preparación]]&gt;0,Datos_Sala[[#This Row],[Tiempo en rest]]-Datos_Sala[[#This Row],[Tiempo total de preparación]],0)</f>
        <v>4.7222222222222214E-2</v>
      </c>
      <c r="M91" s="5" t="str">
        <f>IF(Datos_Sala[[#This Row],[Tiempo de degustación]]&gt;0,"Cobrada","Sin cobrar")</f>
        <v>Cobrada</v>
      </c>
      <c r="N91" s="3" t="s">
        <v>16</v>
      </c>
      <c r="O91" s="3" t="s">
        <v>1146</v>
      </c>
      <c r="P91" s="6">
        <v>30.69</v>
      </c>
      <c r="Q91" s="3" t="s">
        <v>23</v>
      </c>
      <c r="R91" s="3" t="s">
        <v>63</v>
      </c>
      <c r="S91" s="3" t="s">
        <v>34</v>
      </c>
      <c r="T91" s="4">
        <f>SUMIFS('Datos Cocina'!J:J,'Datos Cocina'!A:A,A:A)</f>
        <v>34</v>
      </c>
      <c r="U91" s="4">
        <f>SUMIFS('Datos Cocina'!F:F,'Datos Cocina'!A:A,'Datos Sala'!A:A)</f>
        <v>20</v>
      </c>
      <c r="V91" s="4">
        <f>SUMIFS('Datos Cocina'!I:I,'Datos Cocina'!A:A,A:A)</f>
        <v>14</v>
      </c>
      <c r="W91" s="7">
        <f>Datos_Sala[[#This Row],[Total ganancia pedido]]/Datos_Sala[[#This Row],[Monto Total de la cuenta]]</f>
        <v>0.41176470588235292</v>
      </c>
      <c r="X91" s="4">
        <f>Datos_Sala[[#This Row],[Monto Total de la cuenta]]+Datos_Sala[[#This Row],[Propina]]</f>
        <v>64.69</v>
      </c>
    </row>
    <row r="92" spans="1:24" x14ac:dyDescent="0.3">
      <c r="A92" s="2">
        <v>91</v>
      </c>
      <c r="B92" s="3">
        <v>1</v>
      </c>
      <c r="C92" s="3" t="s">
        <v>375</v>
      </c>
      <c r="D92" s="2">
        <v>5</v>
      </c>
      <c r="E92" s="3" t="s">
        <v>15</v>
      </c>
      <c r="F92" s="23">
        <v>45017</v>
      </c>
      <c r="G92" s="5">
        <v>0.15138888888888888</v>
      </c>
      <c r="H92" s="24">
        <v>0.22500000000000001</v>
      </c>
      <c r="I92" s="5">
        <f>Datos_Sala[[#This Row],[Hora de Salida]]-Datos_Sala[[#This Row],[Hora de llegada]]</f>
        <v>7.3611111111111127E-2</v>
      </c>
      <c r="J92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7.3611111111111127E-2</v>
      </c>
      <c r="K92" s="5">
        <f>(SUMIFS('Datos Cocina'!M:M,'Datos Cocina'!A:A,'Datos Sala'!A:A)/60)/24</f>
        <v>9.1666666666666674E-2</v>
      </c>
      <c r="L92" s="5">
        <f>IF(Datos_Sala[[#This Row],[Tiempo en rest]]-Datos_Sala[[#This Row],[Tiempo total de preparación]]&gt;0,Datos_Sala[[#This Row],[Tiempo en rest]]-Datos_Sala[[#This Row],[Tiempo total de preparación]],0)</f>
        <v>0</v>
      </c>
      <c r="M92" s="5" t="str">
        <f>IF(Datos_Sala[[#This Row],[Tiempo de degustación]]&gt;0,"Cobrada","Sin cobrar")</f>
        <v>Sin cobrar</v>
      </c>
      <c r="N92" s="3" t="s">
        <v>16</v>
      </c>
      <c r="O92" s="3" t="s">
        <v>1145</v>
      </c>
      <c r="P92" s="6">
        <v>39.1</v>
      </c>
      <c r="Q92" s="3" t="s">
        <v>23</v>
      </c>
      <c r="R92" s="3" t="s">
        <v>1147</v>
      </c>
      <c r="S92" s="3" t="s">
        <v>376</v>
      </c>
      <c r="T92" s="4">
        <f>SUMIFS('Datos Cocina'!J:J,'Datos Cocina'!A:A,A:A)</f>
        <v>293</v>
      </c>
      <c r="U92" s="4">
        <f>SUMIFS('Datos Cocina'!F:F,'Datos Cocina'!A:A,'Datos Sala'!A:A)</f>
        <v>176</v>
      </c>
      <c r="V92" s="4">
        <f>SUMIFS('Datos Cocina'!I:I,'Datos Cocina'!A:A,A:A)</f>
        <v>117</v>
      </c>
      <c r="W92" s="7">
        <f>Datos_Sala[[#This Row],[Total ganancia pedido]]/Datos_Sala[[#This Row],[Monto Total de la cuenta]]</f>
        <v>0.39931740614334471</v>
      </c>
      <c r="X92" s="4">
        <f>Datos_Sala[[#This Row],[Monto Total de la cuenta]]+Datos_Sala[[#This Row],[Propina]]</f>
        <v>332.1</v>
      </c>
    </row>
    <row r="93" spans="1:24" x14ac:dyDescent="0.3">
      <c r="A93" s="2">
        <v>92</v>
      </c>
      <c r="B93" s="3">
        <v>6</v>
      </c>
      <c r="C93" s="3" t="s">
        <v>377</v>
      </c>
      <c r="D93" s="2">
        <v>2</v>
      </c>
      <c r="E93" s="3" t="s">
        <v>28</v>
      </c>
      <c r="F93" s="23">
        <v>45017</v>
      </c>
      <c r="G93" s="5">
        <v>0.14930555555555555</v>
      </c>
      <c r="H93" s="24">
        <v>0.25624999999999998</v>
      </c>
      <c r="I93" s="5">
        <f>Datos_Sala[[#This Row],[Hora de Salida]]-Datos_Sala[[#This Row],[Hora de llegada]]</f>
        <v>0.10694444444444443</v>
      </c>
      <c r="J9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0.10694444444444443</v>
      </c>
      <c r="K93" s="5">
        <f>(SUMIFS('Datos Cocina'!M:M,'Datos Cocina'!A:A,'Datos Sala'!A:A)/60)/24</f>
        <v>2.9166666666666664E-2</v>
      </c>
      <c r="L93" s="5">
        <f>IF(Datos_Sala[[#This Row],[Tiempo en rest]]-Datos_Sala[[#This Row],[Tiempo total de preparación]]&gt;0,Datos_Sala[[#This Row],[Tiempo en rest]]-Datos_Sala[[#This Row],[Tiempo total de preparación]],0)</f>
        <v>7.7777777777777765E-2</v>
      </c>
      <c r="M93" s="5" t="str">
        <f>IF(Datos_Sala[[#This Row],[Tiempo de degustación]]&gt;0,"Cobrada","Sin cobrar")</f>
        <v>Cobrada</v>
      </c>
      <c r="N93" s="3" t="s">
        <v>48</v>
      </c>
      <c r="O93" s="3" t="s">
        <v>1145</v>
      </c>
      <c r="P93" s="6">
        <v>12.75</v>
      </c>
      <c r="Q93" s="3" t="s">
        <v>11</v>
      </c>
      <c r="R93" s="3" t="s">
        <v>99</v>
      </c>
      <c r="S93" s="3" t="s">
        <v>378</v>
      </c>
      <c r="T93" s="4">
        <f>SUMIFS('Datos Cocina'!J:J,'Datos Cocina'!A:A,A:A)</f>
        <v>82</v>
      </c>
      <c r="U93" s="4">
        <f>SUMIFS('Datos Cocina'!F:F,'Datos Cocina'!A:A,'Datos Sala'!A:A)</f>
        <v>48</v>
      </c>
      <c r="V93" s="4">
        <f>SUMIFS('Datos Cocina'!I:I,'Datos Cocina'!A:A,A:A)</f>
        <v>34</v>
      </c>
      <c r="W93" s="7">
        <f>Datos_Sala[[#This Row],[Total ganancia pedido]]/Datos_Sala[[#This Row],[Monto Total de la cuenta]]</f>
        <v>0.41463414634146339</v>
      </c>
      <c r="X93" s="4">
        <f>Datos_Sala[[#This Row],[Monto Total de la cuenta]]+Datos_Sala[[#This Row],[Propina]]</f>
        <v>94.75</v>
      </c>
    </row>
    <row r="94" spans="1:24" x14ac:dyDescent="0.3">
      <c r="A94" s="2">
        <v>93</v>
      </c>
      <c r="B94" s="3" t="s">
        <v>13</v>
      </c>
      <c r="C94" s="3" t="s">
        <v>64</v>
      </c>
      <c r="D94" s="2">
        <v>2</v>
      </c>
      <c r="E94" s="3" t="s">
        <v>28</v>
      </c>
      <c r="F94" s="23">
        <v>45017</v>
      </c>
      <c r="G94" s="5">
        <v>6.8750000000000006E-2</v>
      </c>
      <c r="H94" s="24">
        <v>0.15833333333333333</v>
      </c>
      <c r="I94" s="5">
        <f>Datos_Sala[[#This Row],[Hora de Salida]]-Datos_Sala[[#This Row],[Hora de llegada]]</f>
        <v>8.958333333333332E-2</v>
      </c>
      <c r="J94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8.958333333333332E-2</v>
      </c>
      <c r="K94" s="5">
        <f>(SUMIFS('Datos Cocina'!M:M,'Datos Cocina'!A:A,'Datos Sala'!A:A)/60)/24</f>
        <v>1.2499999999999999E-2</v>
      </c>
      <c r="L94" s="5">
        <f>IF(Datos_Sala[[#This Row],[Tiempo en rest]]-Datos_Sala[[#This Row],[Tiempo total de preparación]]&gt;0,Datos_Sala[[#This Row],[Tiempo en rest]]-Datos_Sala[[#This Row],[Tiempo total de preparación]],0)</f>
        <v>7.7083333333333323E-2</v>
      </c>
      <c r="M94" s="5" t="str">
        <f>IF(Datos_Sala[[#This Row],[Tiempo de degustación]]&gt;0,"Cobrada","Sin cobrar")</f>
        <v>Cobrada</v>
      </c>
      <c r="N94" s="3" t="s">
        <v>16</v>
      </c>
      <c r="O94" s="3" t="s">
        <v>1145</v>
      </c>
      <c r="P94" s="6">
        <v>45.66</v>
      </c>
      <c r="Q94" s="3" t="s">
        <v>11</v>
      </c>
      <c r="R94" s="3" t="s">
        <v>1148</v>
      </c>
      <c r="S94" s="3" t="s">
        <v>20</v>
      </c>
      <c r="T94" s="4">
        <f>SUMIFS('Datos Cocina'!J:J,'Datos Cocina'!A:A,A:A)</f>
        <v>29</v>
      </c>
      <c r="U94" s="4">
        <f>SUMIFS('Datos Cocina'!F:F,'Datos Cocina'!A:A,'Datos Sala'!A:A)</f>
        <v>17</v>
      </c>
      <c r="V94" s="4">
        <f>SUMIFS('Datos Cocina'!I:I,'Datos Cocina'!A:A,A:A)</f>
        <v>12</v>
      </c>
      <c r="W94" s="7">
        <f>Datos_Sala[[#This Row],[Total ganancia pedido]]/Datos_Sala[[#This Row],[Monto Total de la cuenta]]</f>
        <v>0.41379310344827586</v>
      </c>
      <c r="X94" s="4">
        <f>Datos_Sala[[#This Row],[Monto Total de la cuenta]]+Datos_Sala[[#This Row],[Propina]]</f>
        <v>74.66</v>
      </c>
    </row>
    <row r="95" spans="1:24" x14ac:dyDescent="0.3">
      <c r="A95" s="2">
        <v>94</v>
      </c>
      <c r="B95" s="3">
        <v>12</v>
      </c>
      <c r="C95" s="3" t="s">
        <v>379</v>
      </c>
      <c r="D95" s="2">
        <v>1</v>
      </c>
      <c r="E95" s="3" t="s">
        <v>9</v>
      </c>
      <c r="F95" s="23">
        <v>45017</v>
      </c>
      <c r="G95" s="5">
        <v>7.7777777777777779E-2</v>
      </c>
      <c r="H95" s="24">
        <v>0.20347222222222222</v>
      </c>
      <c r="I95" s="5">
        <f>Datos_Sala[[#This Row],[Hora de Salida]]-Datos_Sala[[#This Row],[Hora de llegada]]</f>
        <v>0.12569444444444444</v>
      </c>
      <c r="J9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0.13611111111111115</v>
      </c>
      <c r="K95" s="5">
        <f>(SUMIFS('Datos Cocina'!M:M,'Datos Cocina'!A:A,'Datos Sala'!A:A)/60)/24</f>
        <v>8.9583333333333334E-2</v>
      </c>
      <c r="L95" s="5">
        <f>IF(Datos_Sala[[#This Row],[Tiempo en rest]]-Datos_Sala[[#This Row],[Tiempo total de preparación]]&gt;0,Datos_Sala[[#This Row],[Tiempo en rest]]-Datos_Sala[[#This Row],[Tiempo total de preparación]],0)</f>
        <v>3.6111111111111108E-2</v>
      </c>
      <c r="M95" s="5" t="str">
        <f>IF(Datos_Sala[[#This Row],[Tiempo de degustación]]&gt;0,"Cobrada","Sin cobrar")</f>
        <v>Cobrada</v>
      </c>
      <c r="N95" s="3" t="s">
        <v>16</v>
      </c>
      <c r="O95" s="3" t="s">
        <v>1145</v>
      </c>
      <c r="P95" s="6">
        <v>28.36</v>
      </c>
      <c r="Q95" s="3" t="s">
        <v>18</v>
      </c>
      <c r="R95" s="3" t="s">
        <v>29</v>
      </c>
      <c r="S95" s="3" t="s">
        <v>380</v>
      </c>
      <c r="T95" s="4">
        <f>SUMIFS('Datos Cocina'!J:J,'Datos Cocina'!A:A,A:A)</f>
        <v>253</v>
      </c>
      <c r="U95" s="4">
        <f>SUMIFS('Datos Cocina'!F:F,'Datos Cocina'!A:A,'Datos Sala'!A:A)</f>
        <v>152</v>
      </c>
      <c r="V95" s="4">
        <f>SUMIFS('Datos Cocina'!I:I,'Datos Cocina'!A:A,A:A)</f>
        <v>101</v>
      </c>
      <c r="W95" s="7">
        <f>Datos_Sala[[#This Row],[Total ganancia pedido]]/Datos_Sala[[#This Row],[Monto Total de la cuenta]]</f>
        <v>0.39920948616600793</v>
      </c>
      <c r="X95" s="4">
        <f>Datos_Sala[[#This Row],[Monto Total de la cuenta]]+Datos_Sala[[#This Row],[Propina]]</f>
        <v>281.36</v>
      </c>
    </row>
    <row r="96" spans="1:24" x14ac:dyDescent="0.3">
      <c r="A96" s="2">
        <v>95</v>
      </c>
      <c r="B96" s="3">
        <v>12</v>
      </c>
      <c r="C96" s="3" t="s">
        <v>139</v>
      </c>
      <c r="D96" s="2">
        <v>5</v>
      </c>
      <c r="E96" s="3" t="s">
        <v>28</v>
      </c>
      <c r="F96" s="23">
        <v>45017</v>
      </c>
      <c r="G96" s="5">
        <v>0.13819444444444445</v>
      </c>
      <c r="H96" s="24">
        <v>0.25486111111111109</v>
      </c>
      <c r="I96" s="5">
        <f>Datos_Sala[[#This Row],[Hora de Salida]]-Datos_Sala[[#This Row],[Hora de llegada]]</f>
        <v>0.11666666666666664</v>
      </c>
      <c r="J9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0.12708333333333335</v>
      </c>
      <c r="K96" s="5">
        <f>(SUMIFS('Datos Cocina'!M:M,'Datos Cocina'!A:A,'Datos Sala'!A:A)/60)/24</f>
        <v>2.8472222222222222E-2</v>
      </c>
      <c r="L96" s="5">
        <f>IF(Datos_Sala[[#This Row],[Tiempo en rest]]-Datos_Sala[[#This Row],[Tiempo total de preparación]]&gt;0,Datos_Sala[[#This Row],[Tiempo en rest]]-Datos_Sala[[#This Row],[Tiempo total de preparación]],0)</f>
        <v>8.8194444444444423E-2</v>
      </c>
      <c r="M96" s="5" t="str">
        <f>IF(Datos_Sala[[#This Row],[Tiempo de degustación]]&gt;0,"Cobrada","Sin cobrar")</f>
        <v>Cobrada</v>
      </c>
      <c r="N96" s="3" t="s">
        <v>10</v>
      </c>
      <c r="O96" s="3" t="s">
        <v>1145</v>
      </c>
      <c r="P96" s="6">
        <v>24.68</v>
      </c>
      <c r="Q96" s="3" t="s">
        <v>18</v>
      </c>
      <c r="R96" s="3" t="s">
        <v>1147</v>
      </c>
      <c r="S96" s="3" t="s">
        <v>381</v>
      </c>
      <c r="T96" s="4">
        <f>SUMIFS('Datos Cocina'!J:J,'Datos Cocina'!A:A,A:A)</f>
        <v>153</v>
      </c>
      <c r="U96" s="4">
        <f>SUMIFS('Datos Cocina'!F:F,'Datos Cocina'!A:A,'Datos Sala'!A:A)</f>
        <v>90</v>
      </c>
      <c r="V96" s="4">
        <f>SUMIFS('Datos Cocina'!I:I,'Datos Cocina'!A:A,A:A)</f>
        <v>63</v>
      </c>
      <c r="W96" s="7">
        <f>Datos_Sala[[#This Row],[Total ganancia pedido]]/Datos_Sala[[#This Row],[Monto Total de la cuenta]]</f>
        <v>0.41176470588235292</v>
      </c>
      <c r="X96" s="4">
        <f>Datos_Sala[[#This Row],[Monto Total de la cuenta]]+Datos_Sala[[#This Row],[Propina]]</f>
        <v>177.68</v>
      </c>
    </row>
    <row r="97" spans="1:24" x14ac:dyDescent="0.3">
      <c r="A97" s="2">
        <v>96</v>
      </c>
      <c r="B97" s="3">
        <v>16</v>
      </c>
      <c r="C97" s="3" t="s">
        <v>382</v>
      </c>
      <c r="D97" s="2">
        <v>5</v>
      </c>
      <c r="E97" s="3" t="s">
        <v>9</v>
      </c>
      <c r="F97" s="23">
        <v>45017</v>
      </c>
      <c r="G97" s="5">
        <v>8.2638888888888887E-2</v>
      </c>
      <c r="H97" s="24">
        <v>0.22638888888888889</v>
      </c>
      <c r="I97" s="5">
        <f>Datos_Sala[[#This Row],[Hora de Salida]]-Datos_Sala[[#This Row],[Hora de llegada]]</f>
        <v>0.14374999999999999</v>
      </c>
      <c r="J9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0.14374999999999999</v>
      </c>
      <c r="K97" s="5">
        <f>(SUMIFS('Datos Cocina'!M:M,'Datos Cocina'!A:A,'Datos Sala'!A:A)/60)/24</f>
        <v>5.2777777777777778E-2</v>
      </c>
      <c r="L97" s="5">
        <f>IF(Datos_Sala[[#This Row],[Tiempo en rest]]-Datos_Sala[[#This Row],[Tiempo total de preparación]]&gt;0,Datos_Sala[[#This Row],[Tiempo en rest]]-Datos_Sala[[#This Row],[Tiempo total de preparación]],0)</f>
        <v>9.0972222222222204E-2</v>
      </c>
      <c r="M97" s="5" t="str">
        <f>IF(Datos_Sala[[#This Row],[Tiempo de degustación]]&gt;0,"Cobrada","Sin cobrar")</f>
        <v>Cobrada</v>
      </c>
      <c r="N97" s="3" t="s">
        <v>48</v>
      </c>
      <c r="O97" s="3" t="s">
        <v>1145</v>
      </c>
      <c r="P97" s="6">
        <v>33.630000000000003</v>
      </c>
      <c r="Q97" s="3" t="s">
        <v>11</v>
      </c>
      <c r="R97" s="3" t="s">
        <v>24</v>
      </c>
      <c r="S97" s="3" t="s">
        <v>383</v>
      </c>
      <c r="T97" s="4">
        <f>SUMIFS('Datos Cocina'!J:J,'Datos Cocina'!A:A,A:A)</f>
        <v>176</v>
      </c>
      <c r="U97" s="4">
        <f>SUMIFS('Datos Cocina'!F:F,'Datos Cocina'!A:A,'Datos Sala'!A:A)</f>
        <v>104</v>
      </c>
      <c r="V97" s="4">
        <f>SUMIFS('Datos Cocina'!I:I,'Datos Cocina'!A:A,A:A)</f>
        <v>72</v>
      </c>
      <c r="W97" s="7">
        <f>Datos_Sala[[#This Row],[Total ganancia pedido]]/Datos_Sala[[#This Row],[Monto Total de la cuenta]]</f>
        <v>0.40909090909090912</v>
      </c>
      <c r="X97" s="4">
        <f>Datos_Sala[[#This Row],[Monto Total de la cuenta]]+Datos_Sala[[#This Row],[Propina]]</f>
        <v>209.63</v>
      </c>
    </row>
    <row r="98" spans="1:24" x14ac:dyDescent="0.3">
      <c r="A98" s="2">
        <v>97</v>
      </c>
      <c r="B98" s="3">
        <v>14</v>
      </c>
      <c r="C98" s="3" t="s">
        <v>384</v>
      </c>
      <c r="D98" s="2">
        <v>2</v>
      </c>
      <c r="E98" s="3" t="s">
        <v>28</v>
      </c>
      <c r="F98" s="23">
        <v>45017</v>
      </c>
      <c r="G98" s="5">
        <v>7.3611111111111113E-2</v>
      </c>
      <c r="H98" s="24">
        <v>0.12708333333333333</v>
      </c>
      <c r="I98" s="5">
        <f>Datos_Sala[[#This Row],[Hora de Salida]]-Datos_Sala[[#This Row],[Hora de llegada]]</f>
        <v>5.3472222222222213E-2</v>
      </c>
      <c r="J98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6.3888888888888912E-2</v>
      </c>
      <c r="K98" s="5">
        <f>(SUMIFS('Datos Cocina'!M:M,'Datos Cocina'!A:A,'Datos Sala'!A:A)/60)/24</f>
        <v>5.486111111111111E-2</v>
      </c>
      <c r="L98" s="5">
        <f>IF(Datos_Sala[[#This Row],[Tiempo en rest]]-Datos_Sala[[#This Row],[Tiempo total de preparación]]&gt;0,Datos_Sala[[#This Row],[Tiempo en rest]]-Datos_Sala[[#This Row],[Tiempo total de preparación]],0)</f>
        <v>0</v>
      </c>
      <c r="M98" s="5" t="str">
        <f>IF(Datos_Sala[[#This Row],[Tiempo de degustación]]&gt;0,"Cobrada","Sin cobrar")</f>
        <v>Sin cobrar</v>
      </c>
      <c r="N98" s="3" t="s">
        <v>10</v>
      </c>
      <c r="O98" s="3" t="s">
        <v>1145</v>
      </c>
      <c r="P98" s="6">
        <v>19.22</v>
      </c>
      <c r="Q98" s="3" t="s">
        <v>18</v>
      </c>
      <c r="R98" s="3" t="s">
        <v>63</v>
      </c>
      <c r="S98" s="3" t="s">
        <v>385</v>
      </c>
      <c r="T98" s="4">
        <f>SUMIFS('Datos Cocina'!J:J,'Datos Cocina'!A:A,A:A)</f>
        <v>188</v>
      </c>
      <c r="U98" s="4">
        <f>SUMIFS('Datos Cocina'!F:F,'Datos Cocina'!A:A,'Datos Sala'!A:A)</f>
        <v>111</v>
      </c>
      <c r="V98" s="4">
        <f>SUMIFS('Datos Cocina'!I:I,'Datos Cocina'!A:A,A:A)</f>
        <v>77</v>
      </c>
      <c r="W98" s="7">
        <f>Datos_Sala[[#This Row],[Total ganancia pedido]]/Datos_Sala[[#This Row],[Monto Total de la cuenta]]</f>
        <v>0.40957446808510639</v>
      </c>
      <c r="X98" s="4">
        <f>Datos_Sala[[#This Row],[Monto Total de la cuenta]]+Datos_Sala[[#This Row],[Propina]]</f>
        <v>207.22</v>
      </c>
    </row>
    <row r="99" spans="1:24" x14ac:dyDescent="0.3">
      <c r="A99" s="2">
        <v>98</v>
      </c>
      <c r="B99" s="3">
        <v>7</v>
      </c>
      <c r="C99" s="3" t="s">
        <v>386</v>
      </c>
      <c r="D99" s="2">
        <v>3</v>
      </c>
      <c r="E99" s="3" t="s">
        <v>15</v>
      </c>
      <c r="F99" s="23">
        <v>45017</v>
      </c>
      <c r="G99" s="5">
        <v>4.2361111111111113E-2</v>
      </c>
      <c r="H99" s="24">
        <v>0.14027777777777778</v>
      </c>
      <c r="I99" s="5">
        <f>Datos_Sala[[#This Row],[Hora de Salida]]-Datos_Sala[[#This Row],[Hora de llegada]]</f>
        <v>9.7916666666666666E-2</v>
      </c>
      <c r="J9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0.10833333333333336</v>
      </c>
      <c r="K99" s="5">
        <f>(SUMIFS('Datos Cocina'!M:M,'Datos Cocina'!A:A,'Datos Sala'!A:A)/60)/24</f>
        <v>9.7222222222222224E-2</v>
      </c>
      <c r="L99" s="5">
        <f>IF(Datos_Sala[[#This Row],[Tiempo en rest]]-Datos_Sala[[#This Row],[Tiempo total de preparación]]&gt;0,Datos_Sala[[#This Row],[Tiempo en rest]]-Datos_Sala[[#This Row],[Tiempo total de preparación]],0)</f>
        <v>6.9444444444444198E-4</v>
      </c>
      <c r="M99" s="5" t="str">
        <f>IF(Datos_Sala[[#This Row],[Tiempo de degustación]]&gt;0,"Cobrada","Sin cobrar")</f>
        <v>Cobrada</v>
      </c>
      <c r="N99" s="3" t="s">
        <v>16</v>
      </c>
      <c r="O99" s="3" t="s">
        <v>1145</v>
      </c>
      <c r="P99" s="6">
        <v>17.149999999999999</v>
      </c>
      <c r="Q99" s="3" t="s">
        <v>18</v>
      </c>
      <c r="R99" s="3" t="s">
        <v>24</v>
      </c>
      <c r="S99" s="3" t="s">
        <v>387</v>
      </c>
      <c r="T99" s="4">
        <f>SUMIFS('Datos Cocina'!J:J,'Datos Cocina'!A:A,A:A)</f>
        <v>166</v>
      </c>
      <c r="U99" s="4">
        <f>SUMIFS('Datos Cocina'!F:F,'Datos Cocina'!A:A,'Datos Sala'!A:A)</f>
        <v>98</v>
      </c>
      <c r="V99" s="4">
        <f>SUMIFS('Datos Cocina'!I:I,'Datos Cocina'!A:A,A:A)</f>
        <v>68</v>
      </c>
      <c r="W99" s="7">
        <f>Datos_Sala[[#This Row],[Total ganancia pedido]]/Datos_Sala[[#This Row],[Monto Total de la cuenta]]</f>
        <v>0.40963855421686746</v>
      </c>
      <c r="X99" s="4">
        <f>Datos_Sala[[#This Row],[Monto Total de la cuenta]]+Datos_Sala[[#This Row],[Propina]]</f>
        <v>183.15</v>
      </c>
    </row>
    <row r="100" spans="1:24" x14ac:dyDescent="0.3">
      <c r="A100" s="2">
        <v>99</v>
      </c>
      <c r="B100" s="3">
        <v>2</v>
      </c>
      <c r="C100" s="3" t="s">
        <v>14</v>
      </c>
      <c r="D100" s="2">
        <v>6</v>
      </c>
      <c r="E100" s="3" t="s">
        <v>28</v>
      </c>
      <c r="F100" s="23">
        <v>45017</v>
      </c>
      <c r="G100" s="5">
        <v>9.8611111111111108E-2</v>
      </c>
      <c r="H100" s="24">
        <v>0.26250000000000001</v>
      </c>
      <c r="I100" s="5">
        <f>Datos_Sala[[#This Row],[Hora de Salida]]-Datos_Sala[[#This Row],[Hora de llegada]]</f>
        <v>0.16388888888888892</v>
      </c>
      <c r="J10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0.17430555555555563</v>
      </c>
      <c r="K100" s="5">
        <f>(SUMIFS('Datos Cocina'!M:M,'Datos Cocina'!A:A,'Datos Sala'!A:A)/60)/24</f>
        <v>5.9722222222222225E-2</v>
      </c>
      <c r="L100" s="5">
        <f>IF(Datos_Sala[[#This Row],[Tiempo en rest]]-Datos_Sala[[#This Row],[Tiempo total de preparación]]&gt;0,Datos_Sala[[#This Row],[Tiempo en rest]]-Datos_Sala[[#This Row],[Tiempo total de preparación]],0)</f>
        <v>0.10416666666666669</v>
      </c>
      <c r="M100" s="5" t="str">
        <f>IF(Datos_Sala[[#This Row],[Tiempo de degustación]]&gt;0,"Cobrada","Sin cobrar")</f>
        <v>Cobrada</v>
      </c>
      <c r="N100" s="3" t="s">
        <v>16</v>
      </c>
      <c r="O100" s="3" t="s">
        <v>1145</v>
      </c>
      <c r="P100" s="6">
        <v>33.549999999999997</v>
      </c>
      <c r="Q100" s="3" t="s">
        <v>18</v>
      </c>
      <c r="R100" s="3" t="s">
        <v>29</v>
      </c>
      <c r="S100" s="3" t="s">
        <v>388</v>
      </c>
      <c r="T100" s="4">
        <f>SUMIFS('Datos Cocina'!J:J,'Datos Cocina'!A:A,A:A)</f>
        <v>139</v>
      </c>
      <c r="U100" s="4">
        <f>SUMIFS('Datos Cocina'!F:F,'Datos Cocina'!A:A,'Datos Sala'!A:A)</f>
        <v>83</v>
      </c>
      <c r="V100" s="4">
        <f>SUMIFS('Datos Cocina'!I:I,'Datos Cocina'!A:A,A:A)</f>
        <v>56</v>
      </c>
      <c r="W100" s="7">
        <f>Datos_Sala[[#This Row],[Total ganancia pedido]]/Datos_Sala[[#This Row],[Monto Total de la cuenta]]</f>
        <v>0.40287769784172661</v>
      </c>
      <c r="X100" s="4">
        <f>Datos_Sala[[#This Row],[Monto Total de la cuenta]]+Datos_Sala[[#This Row],[Propina]]</f>
        <v>172.55</v>
      </c>
    </row>
    <row r="101" spans="1:24" x14ac:dyDescent="0.3">
      <c r="A101" s="2">
        <v>100</v>
      </c>
      <c r="B101" s="3">
        <v>18</v>
      </c>
      <c r="C101" s="3" t="s">
        <v>8</v>
      </c>
      <c r="D101" s="2">
        <v>1</v>
      </c>
      <c r="E101" s="3" t="s">
        <v>76</v>
      </c>
      <c r="F101" s="23">
        <v>45017</v>
      </c>
      <c r="G101" s="5">
        <v>0.14722222222222223</v>
      </c>
      <c r="H101" s="24">
        <v>0.28125</v>
      </c>
      <c r="I101" s="5">
        <f>Datos_Sala[[#This Row],[Hora de Salida]]-Datos_Sala[[#This Row],[Hora de llegada]]</f>
        <v>0.13402777777777777</v>
      </c>
      <c r="J10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0.13402777777777777</v>
      </c>
      <c r="K101" s="5">
        <f>(SUMIFS('Datos Cocina'!M:M,'Datos Cocina'!A:A,'Datos Sala'!A:A)/60)/24</f>
        <v>7.1527777777777773E-2</v>
      </c>
      <c r="L101" s="5">
        <f>IF(Datos_Sala[[#This Row],[Tiempo en rest]]-Datos_Sala[[#This Row],[Tiempo total de preparación]]&gt;0,Datos_Sala[[#This Row],[Tiempo en rest]]-Datos_Sala[[#This Row],[Tiempo total de preparación]],0)</f>
        <v>6.25E-2</v>
      </c>
      <c r="M101" s="5" t="str">
        <f>IF(Datos_Sala[[#This Row],[Tiempo de degustación]]&gt;0,"Cobrada","Sin cobrar")</f>
        <v>Cobrada</v>
      </c>
      <c r="N101" s="3" t="s">
        <v>16</v>
      </c>
      <c r="O101" s="3" t="s">
        <v>1145</v>
      </c>
      <c r="P101" s="6">
        <v>15.15</v>
      </c>
      <c r="Q101" s="3" t="s">
        <v>23</v>
      </c>
      <c r="R101" s="3" t="s">
        <v>73</v>
      </c>
      <c r="S101" s="3" t="s">
        <v>389</v>
      </c>
      <c r="T101" s="4">
        <f>SUMIFS('Datos Cocina'!J:J,'Datos Cocina'!A:A,A:A)</f>
        <v>166</v>
      </c>
      <c r="U101" s="4">
        <f>SUMIFS('Datos Cocina'!F:F,'Datos Cocina'!A:A,'Datos Sala'!A:A)</f>
        <v>98</v>
      </c>
      <c r="V101" s="4">
        <f>SUMIFS('Datos Cocina'!I:I,'Datos Cocina'!A:A,A:A)</f>
        <v>68</v>
      </c>
      <c r="W101" s="7">
        <f>Datos_Sala[[#This Row],[Total ganancia pedido]]/Datos_Sala[[#This Row],[Monto Total de la cuenta]]</f>
        <v>0.40963855421686746</v>
      </c>
      <c r="X101" s="4">
        <f>Datos_Sala[[#This Row],[Monto Total de la cuenta]]+Datos_Sala[[#This Row],[Propina]]</f>
        <v>181.15</v>
      </c>
    </row>
    <row r="102" spans="1:24" x14ac:dyDescent="0.3">
      <c r="A102" s="2">
        <v>101</v>
      </c>
      <c r="B102" s="3">
        <v>1</v>
      </c>
      <c r="C102" s="3" t="s">
        <v>390</v>
      </c>
      <c r="D102" s="2">
        <v>5</v>
      </c>
      <c r="E102" s="3" t="s">
        <v>9</v>
      </c>
      <c r="F102" s="23">
        <v>45017</v>
      </c>
      <c r="G102" s="5">
        <v>9.7222222222222224E-3</v>
      </c>
      <c r="H102" s="24">
        <v>9.375E-2</v>
      </c>
      <c r="I102" s="5">
        <f>Datos_Sala[[#This Row],[Hora de Salida]]-Datos_Sala[[#This Row],[Hora de llegada]]</f>
        <v>8.4027777777777785E-2</v>
      </c>
      <c r="J102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8.4027777777777785E-2</v>
      </c>
      <c r="K102" s="5">
        <f>(SUMIFS('Datos Cocina'!M:M,'Datos Cocina'!A:A,'Datos Sala'!A:A)/60)/24</f>
        <v>9.3055555555555558E-2</v>
      </c>
      <c r="L102" s="5">
        <f>IF(Datos_Sala[[#This Row],[Tiempo en rest]]-Datos_Sala[[#This Row],[Tiempo total de preparación]]&gt;0,Datos_Sala[[#This Row],[Tiempo en rest]]-Datos_Sala[[#This Row],[Tiempo total de preparación]],0)</f>
        <v>0</v>
      </c>
      <c r="M102" s="5" t="str">
        <f>IF(Datos_Sala[[#This Row],[Tiempo de degustación]]&gt;0,"Cobrada","Sin cobrar")</f>
        <v>Sin cobrar</v>
      </c>
      <c r="N102" s="3" t="s">
        <v>16</v>
      </c>
      <c r="O102" s="3" t="s">
        <v>1145</v>
      </c>
      <c r="P102" s="6">
        <v>15.09</v>
      </c>
      <c r="Q102" s="3" t="s">
        <v>11</v>
      </c>
      <c r="R102" s="3" t="s">
        <v>99</v>
      </c>
      <c r="S102" s="3" t="s">
        <v>391</v>
      </c>
      <c r="T102" s="4">
        <f>SUMIFS('Datos Cocina'!J:J,'Datos Cocina'!A:A,A:A)</f>
        <v>138</v>
      </c>
      <c r="U102" s="4">
        <f>SUMIFS('Datos Cocina'!F:F,'Datos Cocina'!A:A,'Datos Sala'!A:A)</f>
        <v>83</v>
      </c>
      <c r="V102" s="4">
        <f>SUMIFS('Datos Cocina'!I:I,'Datos Cocina'!A:A,A:A)</f>
        <v>55</v>
      </c>
      <c r="W102" s="7">
        <f>Datos_Sala[[#This Row],[Total ganancia pedido]]/Datos_Sala[[#This Row],[Monto Total de la cuenta]]</f>
        <v>0.39855072463768115</v>
      </c>
      <c r="X102" s="4">
        <f>Datos_Sala[[#This Row],[Monto Total de la cuenta]]+Datos_Sala[[#This Row],[Propina]]</f>
        <v>153.09</v>
      </c>
    </row>
    <row r="103" spans="1:24" x14ac:dyDescent="0.3">
      <c r="A103" s="2">
        <v>102</v>
      </c>
      <c r="B103" s="3">
        <v>19</v>
      </c>
      <c r="C103" s="3" t="s">
        <v>392</v>
      </c>
      <c r="D103" s="2">
        <v>2</v>
      </c>
      <c r="E103" s="3" t="s">
        <v>52</v>
      </c>
      <c r="F103" s="23">
        <v>45017</v>
      </c>
      <c r="G103" s="5">
        <v>6.458333333333334E-2</v>
      </c>
      <c r="H103" s="24">
        <v>0.1763888888888889</v>
      </c>
      <c r="I103" s="5">
        <f>Datos_Sala[[#This Row],[Hora de Salida]]-Datos_Sala[[#This Row],[Hora de llegada]]</f>
        <v>0.11180555555555556</v>
      </c>
      <c r="J10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0.11180555555555556</v>
      </c>
      <c r="K103" s="5">
        <f>(SUMIFS('Datos Cocina'!M:M,'Datos Cocina'!A:A,'Datos Sala'!A:A)/60)/24</f>
        <v>3.1944444444444449E-2</v>
      </c>
      <c r="L103" s="5">
        <f>IF(Datos_Sala[[#This Row],[Tiempo en rest]]-Datos_Sala[[#This Row],[Tiempo total de preparación]]&gt;0,Datos_Sala[[#This Row],[Tiempo en rest]]-Datos_Sala[[#This Row],[Tiempo total de preparación]],0)</f>
        <v>7.9861111111111105E-2</v>
      </c>
      <c r="M103" s="5" t="str">
        <f>IF(Datos_Sala[[#This Row],[Tiempo de degustación]]&gt;0,"Cobrada","Sin cobrar")</f>
        <v>Cobrada</v>
      </c>
      <c r="N103" s="3" t="s">
        <v>16</v>
      </c>
      <c r="O103" s="3" t="s">
        <v>1145</v>
      </c>
      <c r="P103" s="6">
        <v>12.65</v>
      </c>
      <c r="Q103" s="3" t="s">
        <v>23</v>
      </c>
      <c r="R103" s="3" t="s">
        <v>99</v>
      </c>
      <c r="S103" s="3" t="s">
        <v>393</v>
      </c>
      <c r="T103" s="4">
        <f>SUMIFS('Datos Cocina'!J:J,'Datos Cocina'!A:A,A:A)</f>
        <v>171</v>
      </c>
      <c r="U103" s="4">
        <f>SUMIFS('Datos Cocina'!F:F,'Datos Cocina'!A:A,'Datos Sala'!A:A)</f>
        <v>99</v>
      </c>
      <c r="V103" s="4">
        <f>SUMIFS('Datos Cocina'!I:I,'Datos Cocina'!A:A,A:A)</f>
        <v>72</v>
      </c>
      <c r="W103" s="7">
        <f>Datos_Sala[[#This Row],[Total ganancia pedido]]/Datos_Sala[[#This Row],[Monto Total de la cuenta]]</f>
        <v>0.42105263157894735</v>
      </c>
      <c r="X103" s="4">
        <f>Datos_Sala[[#This Row],[Monto Total de la cuenta]]+Datos_Sala[[#This Row],[Propina]]</f>
        <v>183.65</v>
      </c>
    </row>
    <row r="104" spans="1:24" x14ac:dyDescent="0.3">
      <c r="A104" s="2">
        <v>103</v>
      </c>
      <c r="B104" s="3">
        <v>13</v>
      </c>
      <c r="C104" s="3" t="s">
        <v>394</v>
      </c>
      <c r="D104" s="2">
        <v>3</v>
      </c>
      <c r="E104" s="3" t="s">
        <v>9</v>
      </c>
      <c r="F104" s="23">
        <v>45017</v>
      </c>
      <c r="G104" s="5">
        <v>7.0833333333333331E-2</v>
      </c>
      <c r="H104" s="24">
        <v>0.21527777777777779</v>
      </c>
      <c r="I104" s="5">
        <f>Datos_Sala[[#This Row],[Hora de Salida]]-Datos_Sala[[#This Row],[Hora de llegada]]</f>
        <v>0.14444444444444446</v>
      </c>
      <c r="J10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0.14444444444444446</v>
      </c>
      <c r="K104" s="5">
        <f>(SUMIFS('Datos Cocina'!M:M,'Datos Cocina'!A:A,'Datos Sala'!A:A)/60)/24</f>
        <v>6.8749999999999992E-2</v>
      </c>
      <c r="L104" s="5">
        <f>IF(Datos_Sala[[#This Row],[Tiempo en rest]]-Datos_Sala[[#This Row],[Tiempo total de preparación]]&gt;0,Datos_Sala[[#This Row],[Tiempo en rest]]-Datos_Sala[[#This Row],[Tiempo total de preparación]],0)</f>
        <v>7.5694444444444467E-2</v>
      </c>
      <c r="M104" s="5" t="str">
        <f>IF(Datos_Sala[[#This Row],[Tiempo de degustación]]&gt;0,"Cobrada","Sin cobrar")</f>
        <v>Cobrada</v>
      </c>
      <c r="N104" s="3" t="s">
        <v>16</v>
      </c>
      <c r="O104" s="3" t="s">
        <v>1146</v>
      </c>
      <c r="P104" s="6">
        <v>26.75</v>
      </c>
      <c r="Q104" s="3" t="s">
        <v>23</v>
      </c>
      <c r="R104" s="3" t="s">
        <v>19</v>
      </c>
      <c r="S104" s="3" t="s">
        <v>395</v>
      </c>
      <c r="T104" s="4">
        <f>SUMIFS('Datos Cocina'!J:J,'Datos Cocina'!A:A,A:A)</f>
        <v>73</v>
      </c>
      <c r="U104" s="4">
        <f>SUMIFS('Datos Cocina'!F:F,'Datos Cocina'!A:A,'Datos Sala'!A:A)</f>
        <v>43</v>
      </c>
      <c r="V104" s="4">
        <f>SUMIFS('Datos Cocina'!I:I,'Datos Cocina'!A:A,A:A)</f>
        <v>30</v>
      </c>
      <c r="W104" s="7">
        <f>Datos_Sala[[#This Row],[Total ganancia pedido]]/Datos_Sala[[#This Row],[Monto Total de la cuenta]]</f>
        <v>0.41095890410958902</v>
      </c>
      <c r="X104" s="4">
        <f>Datos_Sala[[#This Row],[Monto Total de la cuenta]]+Datos_Sala[[#This Row],[Propina]]</f>
        <v>99.75</v>
      </c>
    </row>
    <row r="105" spans="1:24" x14ac:dyDescent="0.3">
      <c r="A105" s="2">
        <v>104</v>
      </c>
      <c r="B105" s="3">
        <v>14</v>
      </c>
      <c r="C105" s="3" t="s">
        <v>396</v>
      </c>
      <c r="D105" s="2">
        <v>4</v>
      </c>
      <c r="E105" s="3" t="s">
        <v>52</v>
      </c>
      <c r="F105" s="23">
        <v>45017</v>
      </c>
      <c r="G105" s="5">
        <v>6.1111111111111109E-2</v>
      </c>
      <c r="H105" s="24">
        <v>0.11388888888888889</v>
      </c>
      <c r="I105" s="5">
        <f>Datos_Sala[[#This Row],[Hora de Salida]]-Datos_Sala[[#This Row],[Hora de llegada]]</f>
        <v>5.2777777777777778E-2</v>
      </c>
      <c r="J105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5.2777777777777778E-2</v>
      </c>
      <c r="K105" s="5">
        <f>(SUMIFS('Datos Cocina'!M:M,'Datos Cocina'!A:A,'Datos Sala'!A:A)/60)/24</f>
        <v>3.8194444444444441E-2</v>
      </c>
      <c r="L105" s="5">
        <f>IF(Datos_Sala[[#This Row],[Tiempo en rest]]-Datos_Sala[[#This Row],[Tiempo total de preparación]]&gt;0,Datos_Sala[[#This Row],[Tiempo en rest]]-Datos_Sala[[#This Row],[Tiempo total de preparación]],0)</f>
        <v>1.4583333333333337E-2</v>
      </c>
      <c r="M105" s="5" t="str">
        <f>IF(Datos_Sala[[#This Row],[Tiempo de degustación]]&gt;0,"Cobrada","Sin cobrar")</f>
        <v>Cobrada</v>
      </c>
      <c r="N105" s="3" t="s">
        <v>48</v>
      </c>
      <c r="O105" s="3" t="s">
        <v>1146</v>
      </c>
      <c r="P105" s="6">
        <v>11.12</v>
      </c>
      <c r="Q105" s="3" t="s">
        <v>23</v>
      </c>
      <c r="R105" s="3" t="s">
        <v>55</v>
      </c>
      <c r="S105" s="3" t="s">
        <v>397</v>
      </c>
      <c r="T105" s="4">
        <f>SUMIFS('Datos Cocina'!J:J,'Datos Cocina'!A:A,A:A)</f>
        <v>77</v>
      </c>
      <c r="U105" s="4">
        <f>SUMIFS('Datos Cocina'!F:F,'Datos Cocina'!A:A,'Datos Sala'!A:A)</f>
        <v>47</v>
      </c>
      <c r="V105" s="4">
        <f>SUMIFS('Datos Cocina'!I:I,'Datos Cocina'!A:A,A:A)</f>
        <v>30</v>
      </c>
      <c r="W105" s="7">
        <f>Datos_Sala[[#This Row],[Total ganancia pedido]]/Datos_Sala[[#This Row],[Monto Total de la cuenta]]</f>
        <v>0.38961038961038963</v>
      </c>
      <c r="X105" s="4">
        <f>Datos_Sala[[#This Row],[Monto Total de la cuenta]]+Datos_Sala[[#This Row],[Propina]]</f>
        <v>88.12</v>
      </c>
    </row>
    <row r="106" spans="1:24" x14ac:dyDescent="0.3">
      <c r="A106" s="2">
        <v>105</v>
      </c>
      <c r="B106" s="3">
        <v>14</v>
      </c>
      <c r="C106" s="3" t="s">
        <v>398</v>
      </c>
      <c r="D106" s="2">
        <v>6</v>
      </c>
      <c r="E106" s="3" t="s">
        <v>52</v>
      </c>
      <c r="F106" s="23">
        <v>45017</v>
      </c>
      <c r="G106" s="5">
        <v>5.4166666666666669E-2</v>
      </c>
      <c r="H106" s="24">
        <v>0.16666666666666666</v>
      </c>
      <c r="I106" s="5">
        <f>Datos_Sala[[#This Row],[Hora de Salida]]-Datos_Sala[[#This Row],[Hora de llegada]]</f>
        <v>0.11249999999999999</v>
      </c>
      <c r="J10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0.11249999999999999</v>
      </c>
      <c r="K106" s="5">
        <f>(SUMIFS('Datos Cocina'!M:M,'Datos Cocina'!A:A,'Datos Sala'!A:A)/60)/24</f>
        <v>2.9861111111111113E-2</v>
      </c>
      <c r="L106" s="5">
        <f>IF(Datos_Sala[[#This Row],[Tiempo en rest]]-Datos_Sala[[#This Row],[Tiempo total de preparación]]&gt;0,Datos_Sala[[#This Row],[Tiempo en rest]]-Datos_Sala[[#This Row],[Tiempo total de preparación]],0)</f>
        <v>8.2638888888888873E-2</v>
      </c>
      <c r="M106" s="5" t="str">
        <f>IF(Datos_Sala[[#This Row],[Tiempo de degustación]]&gt;0,"Cobrada","Sin cobrar")</f>
        <v>Cobrada</v>
      </c>
      <c r="N106" s="3" t="s">
        <v>16</v>
      </c>
      <c r="O106" s="3" t="s">
        <v>1145</v>
      </c>
      <c r="P106" s="6">
        <v>15.64</v>
      </c>
      <c r="Q106" s="3" t="s">
        <v>11</v>
      </c>
      <c r="R106" s="3" t="s">
        <v>19</v>
      </c>
      <c r="S106" s="3" t="s">
        <v>399</v>
      </c>
      <c r="T106" s="4">
        <f>SUMIFS('Datos Cocina'!J:J,'Datos Cocina'!A:A,A:A)</f>
        <v>141</v>
      </c>
      <c r="U106" s="4">
        <f>SUMIFS('Datos Cocina'!F:F,'Datos Cocina'!A:A,'Datos Sala'!A:A)</f>
        <v>84</v>
      </c>
      <c r="V106" s="4">
        <f>SUMIFS('Datos Cocina'!I:I,'Datos Cocina'!A:A,A:A)</f>
        <v>57</v>
      </c>
      <c r="W106" s="7">
        <f>Datos_Sala[[#This Row],[Total ganancia pedido]]/Datos_Sala[[#This Row],[Monto Total de la cuenta]]</f>
        <v>0.40425531914893614</v>
      </c>
      <c r="X106" s="4">
        <f>Datos_Sala[[#This Row],[Monto Total de la cuenta]]+Datos_Sala[[#This Row],[Propina]]</f>
        <v>156.63999999999999</v>
      </c>
    </row>
    <row r="107" spans="1:24" x14ac:dyDescent="0.3">
      <c r="A107" s="2">
        <v>106</v>
      </c>
      <c r="B107" s="3" t="s">
        <v>40</v>
      </c>
      <c r="C107" s="3" t="s">
        <v>65</v>
      </c>
      <c r="D107" s="2">
        <v>3</v>
      </c>
      <c r="E107" s="3" t="s">
        <v>9</v>
      </c>
      <c r="F107" s="23">
        <v>45017</v>
      </c>
      <c r="G107" s="5">
        <v>8.3333333333333329E-2</v>
      </c>
      <c r="H107" s="24">
        <v>0.21388888888888888</v>
      </c>
      <c r="I107" s="5">
        <f>Datos_Sala[[#This Row],[Hora de Salida]]-Datos_Sala[[#This Row],[Hora de llegada]]</f>
        <v>0.13055555555555554</v>
      </c>
      <c r="J10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0.13055555555555554</v>
      </c>
      <c r="K107" s="5">
        <f>(SUMIFS('Datos Cocina'!M:M,'Datos Cocina'!A:A,'Datos Sala'!A:A)/60)/24</f>
        <v>2.013888888888889E-2</v>
      </c>
      <c r="L107" s="5">
        <f>IF(Datos_Sala[[#This Row],[Tiempo en rest]]-Datos_Sala[[#This Row],[Tiempo total de preparación]]&gt;0,Datos_Sala[[#This Row],[Tiempo en rest]]-Datos_Sala[[#This Row],[Tiempo total de preparación]],0)</f>
        <v>0.11041666666666665</v>
      </c>
      <c r="M107" s="5" t="str">
        <f>IF(Datos_Sala[[#This Row],[Tiempo de degustación]]&gt;0,"Cobrada","Sin cobrar")</f>
        <v>Cobrada</v>
      </c>
      <c r="N107" s="3" t="s">
        <v>48</v>
      </c>
      <c r="O107" s="3" t="s">
        <v>17</v>
      </c>
      <c r="P107" s="6">
        <v>22.72</v>
      </c>
      <c r="Q107" s="3" t="s">
        <v>11</v>
      </c>
      <c r="R107" s="3" t="s">
        <v>55</v>
      </c>
      <c r="S107" s="3" t="s">
        <v>34</v>
      </c>
      <c r="T107" s="4">
        <f>SUMIFS('Datos Cocina'!J:J,'Datos Cocina'!A:A,A:A)</f>
        <v>68</v>
      </c>
      <c r="U107" s="4">
        <f>SUMIFS('Datos Cocina'!F:F,'Datos Cocina'!A:A,'Datos Sala'!A:A)</f>
        <v>40</v>
      </c>
      <c r="V107" s="4">
        <f>SUMIFS('Datos Cocina'!I:I,'Datos Cocina'!A:A,A:A)</f>
        <v>28</v>
      </c>
      <c r="W107" s="7">
        <f>Datos_Sala[[#This Row],[Total ganancia pedido]]/Datos_Sala[[#This Row],[Monto Total de la cuenta]]</f>
        <v>0.41176470588235292</v>
      </c>
      <c r="X107" s="4">
        <f>Datos_Sala[[#This Row],[Monto Total de la cuenta]]+Datos_Sala[[#This Row],[Propina]]</f>
        <v>90.72</v>
      </c>
    </row>
    <row r="108" spans="1:24" x14ac:dyDescent="0.3">
      <c r="A108" s="2">
        <v>107</v>
      </c>
      <c r="B108" s="3">
        <v>11</v>
      </c>
      <c r="C108" s="3" t="s">
        <v>400</v>
      </c>
      <c r="D108" s="2">
        <v>5</v>
      </c>
      <c r="E108" s="3" t="s">
        <v>28</v>
      </c>
      <c r="F108" s="23">
        <v>45017</v>
      </c>
      <c r="G108" s="5">
        <v>6.1805555555555558E-2</v>
      </c>
      <c r="H108" s="24">
        <v>0.12361111111111112</v>
      </c>
      <c r="I108" s="5">
        <f>Datos_Sala[[#This Row],[Hora de Salida]]-Datos_Sala[[#This Row],[Hora de llegada]]</f>
        <v>6.1805555555555558E-2</v>
      </c>
      <c r="J108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6.1805555555555558E-2</v>
      </c>
      <c r="K108" s="5">
        <f>(SUMIFS('Datos Cocina'!M:M,'Datos Cocina'!A:A,'Datos Sala'!A:A)/60)/24</f>
        <v>9.7916666666666666E-2</v>
      </c>
      <c r="L108" s="5">
        <f>IF(Datos_Sala[[#This Row],[Tiempo en rest]]-Datos_Sala[[#This Row],[Tiempo total de preparación]]&gt;0,Datos_Sala[[#This Row],[Tiempo en rest]]-Datos_Sala[[#This Row],[Tiempo total de preparación]],0)</f>
        <v>0</v>
      </c>
      <c r="M108" s="5" t="str">
        <f>IF(Datos_Sala[[#This Row],[Tiempo de degustación]]&gt;0,"Cobrada","Sin cobrar")</f>
        <v>Sin cobrar</v>
      </c>
      <c r="N108" s="3" t="s">
        <v>16</v>
      </c>
      <c r="O108" s="3" t="s">
        <v>1146</v>
      </c>
      <c r="P108" s="6">
        <v>48.77</v>
      </c>
      <c r="Q108" s="3" t="s">
        <v>23</v>
      </c>
      <c r="R108" s="3" t="s">
        <v>24</v>
      </c>
      <c r="S108" s="3" t="s">
        <v>401</v>
      </c>
      <c r="T108" s="4">
        <f>SUMIFS('Datos Cocina'!J:J,'Datos Cocina'!A:A,A:A)</f>
        <v>253</v>
      </c>
      <c r="U108" s="4">
        <f>SUMIFS('Datos Cocina'!F:F,'Datos Cocina'!A:A,'Datos Sala'!A:A)</f>
        <v>149</v>
      </c>
      <c r="V108" s="4">
        <f>SUMIFS('Datos Cocina'!I:I,'Datos Cocina'!A:A,A:A)</f>
        <v>104</v>
      </c>
      <c r="W108" s="7">
        <f>Datos_Sala[[#This Row],[Total ganancia pedido]]/Datos_Sala[[#This Row],[Monto Total de la cuenta]]</f>
        <v>0.41106719367588934</v>
      </c>
      <c r="X108" s="4">
        <f>Datos_Sala[[#This Row],[Monto Total de la cuenta]]+Datos_Sala[[#This Row],[Propina]]</f>
        <v>301.77</v>
      </c>
    </row>
    <row r="109" spans="1:24" x14ac:dyDescent="0.3">
      <c r="A109" s="2">
        <v>108</v>
      </c>
      <c r="B109" s="3">
        <v>3</v>
      </c>
      <c r="C109" s="3" t="s">
        <v>402</v>
      </c>
      <c r="D109" s="2">
        <v>3</v>
      </c>
      <c r="E109" s="3" t="s">
        <v>9</v>
      </c>
      <c r="F109" s="23">
        <v>45017</v>
      </c>
      <c r="G109" s="5">
        <v>6.3888888888888884E-2</v>
      </c>
      <c r="H109" s="24">
        <v>0.15069444444444444</v>
      </c>
      <c r="I109" s="5">
        <f>Datos_Sala[[#This Row],[Hora de Salida]]-Datos_Sala[[#This Row],[Hora de llegada]]</f>
        <v>8.6805555555555552E-2</v>
      </c>
      <c r="J109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8.6805555555555552E-2</v>
      </c>
      <c r="K109" s="5">
        <f>(SUMIFS('Datos Cocina'!M:M,'Datos Cocina'!A:A,'Datos Sala'!A:A)/60)/24</f>
        <v>7.9861111111111119E-2</v>
      </c>
      <c r="L109" s="5">
        <f>IF(Datos_Sala[[#This Row],[Tiempo en rest]]-Datos_Sala[[#This Row],[Tiempo total de preparación]]&gt;0,Datos_Sala[[#This Row],[Tiempo en rest]]-Datos_Sala[[#This Row],[Tiempo total de preparación]],0)</f>
        <v>6.9444444444444337E-3</v>
      </c>
      <c r="M109" s="5" t="str">
        <f>IF(Datos_Sala[[#This Row],[Tiempo de degustación]]&gt;0,"Cobrada","Sin cobrar")</f>
        <v>Cobrada</v>
      </c>
      <c r="N109" s="3" t="s">
        <v>48</v>
      </c>
      <c r="O109" s="3" t="s">
        <v>1146</v>
      </c>
      <c r="P109" s="6">
        <v>23.26</v>
      </c>
      <c r="Q109" s="3" t="s">
        <v>23</v>
      </c>
      <c r="R109" s="3" t="s">
        <v>73</v>
      </c>
      <c r="S109" s="3" t="s">
        <v>403</v>
      </c>
      <c r="T109" s="4">
        <f>SUMIFS('Datos Cocina'!J:J,'Datos Cocina'!A:A,A:A)</f>
        <v>124</v>
      </c>
      <c r="U109" s="4">
        <f>SUMIFS('Datos Cocina'!F:F,'Datos Cocina'!A:A,'Datos Sala'!A:A)</f>
        <v>72</v>
      </c>
      <c r="V109" s="4">
        <f>SUMIFS('Datos Cocina'!I:I,'Datos Cocina'!A:A,A:A)</f>
        <v>52</v>
      </c>
      <c r="W109" s="7">
        <f>Datos_Sala[[#This Row],[Total ganancia pedido]]/Datos_Sala[[#This Row],[Monto Total de la cuenta]]</f>
        <v>0.41935483870967744</v>
      </c>
      <c r="X109" s="4">
        <f>Datos_Sala[[#This Row],[Monto Total de la cuenta]]+Datos_Sala[[#This Row],[Propina]]</f>
        <v>147.26</v>
      </c>
    </row>
    <row r="110" spans="1:24" x14ac:dyDescent="0.3">
      <c r="A110" s="2">
        <v>109</v>
      </c>
      <c r="B110" s="3">
        <v>10</v>
      </c>
      <c r="C110" s="3" t="s">
        <v>404</v>
      </c>
      <c r="D110" s="2">
        <v>2</v>
      </c>
      <c r="E110" s="3" t="s">
        <v>9</v>
      </c>
      <c r="F110" s="23">
        <v>45017</v>
      </c>
      <c r="G110" s="5">
        <v>5.9027777777777776E-2</v>
      </c>
      <c r="H110" s="24">
        <v>0.10138888888888889</v>
      </c>
      <c r="I110" s="5">
        <f>Datos_Sala[[#This Row],[Hora de Salida]]-Datos_Sala[[#This Row],[Hora de llegada]]</f>
        <v>4.2361111111111113E-2</v>
      </c>
      <c r="J110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4.2361111111111113E-2</v>
      </c>
      <c r="K110" s="5">
        <f>(SUMIFS('Datos Cocina'!M:M,'Datos Cocina'!A:A,'Datos Sala'!A:A)/60)/24</f>
        <v>8.1944444444444445E-2</v>
      </c>
      <c r="L110" s="5">
        <f>IF(Datos_Sala[[#This Row],[Tiempo en rest]]-Datos_Sala[[#This Row],[Tiempo total de preparación]]&gt;0,Datos_Sala[[#This Row],[Tiempo en rest]]-Datos_Sala[[#This Row],[Tiempo total de preparación]],0)</f>
        <v>0</v>
      </c>
      <c r="M110" s="5" t="str">
        <f>IF(Datos_Sala[[#This Row],[Tiempo de degustación]]&gt;0,"Cobrada","Sin cobrar")</f>
        <v>Sin cobrar</v>
      </c>
      <c r="N110" s="3" t="s">
        <v>48</v>
      </c>
      <c r="O110" s="3" t="s">
        <v>1145</v>
      </c>
      <c r="P110" s="6">
        <v>42.95</v>
      </c>
      <c r="Q110" s="3" t="s">
        <v>11</v>
      </c>
      <c r="R110" s="3" t="s">
        <v>63</v>
      </c>
      <c r="S110" s="3" t="s">
        <v>405</v>
      </c>
      <c r="T110" s="4">
        <f>SUMIFS('Datos Cocina'!J:J,'Datos Cocina'!A:A,A:A)</f>
        <v>169</v>
      </c>
      <c r="U110" s="4">
        <f>SUMIFS('Datos Cocina'!F:F,'Datos Cocina'!A:A,'Datos Sala'!A:A)</f>
        <v>100</v>
      </c>
      <c r="V110" s="4">
        <f>SUMIFS('Datos Cocina'!I:I,'Datos Cocina'!A:A,A:A)</f>
        <v>69</v>
      </c>
      <c r="W110" s="7">
        <f>Datos_Sala[[#This Row],[Total ganancia pedido]]/Datos_Sala[[#This Row],[Monto Total de la cuenta]]</f>
        <v>0.40828402366863903</v>
      </c>
      <c r="X110" s="4">
        <f>Datos_Sala[[#This Row],[Monto Total de la cuenta]]+Datos_Sala[[#This Row],[Propina]]</f>
        <v>211.95</v>
      </c>
    </row>
    <row r="111" spans="1:24" x14ac:dyDescent="0.3">
      <c r="A111" s="2">
        <v>110</v>
      </c>
      <c r="B111" s="3">
        <v>5</v>
      </c>
      <c r="C111" s="3" t="s">
        <v>406</v>
      </c>
      <c r="D111" s="2">
        <v>1</v>
      </c>
      <c r="E111" s="3" t="s">
        <v>76</v>
      </c>
      <c r="F111" s="23">
        <v>45017</v>
      </c>
      <c r="G111" s="5">
        <v>0.14722222222222223</v>
      </c>
      <c r="H111" s="24">
        <v>0.27569444444444446</v>
      </c>
      <c r="I111" s="5">
        <f>Datos_Sala[[#This Row],[Hora de Salida]]-Datos_Sala[[#This Row],[Hora de llegada]]</f>
        <v>0.12847222222222224</v>
      </c>
      <c r="J11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0.12847222222222224</v>
      </c>
      <c r="K111" s="5">
        <f>(SUMIFS('Datos Cocina'!M:M,'Datos Cocina'!A:A,'Datos Sala'!A:A)/60)/24</f>
        <v>8.4027777777777771E-2</v>
      </c>
      <c r="L111" s="5">
        <f>IF(Datos_Sala[[#This Row],[Tiempo en rest]]-Datos_Sala[[#This Row],[Tiempo total de preparación]]&gt;0,Datos_Sala[[#This Row],[Tiempo en rest]]-Datos_Sala[[#This Row],[Tiempo total de preparación]],0)</f>
        <v>4.4444444444444467E-2</v>
      </c>
      <c r="M111" s="5" t="str">
        <f>IF(Datos_Sala[[#This Row],[Tiempo de degustación]]&gt;0,"Cobrada","Sin cobrar")</f>
        <v>Cobrada</v>
      </c>
      <c r="N111" s="3" t="s">
        <v>16</v>
      </c>
      <c r="O111" s="3" t="s">
        <v>1145</v>
      </c>
      <c r="P111" s="6">
        <v>47.91</v>
      </c>
      <c r="Q111" s="3" t="s">
        <v>23</v>
      </c>
      <c r="R111" s="3" t="s">
        <v>73</v>
      </c>
      <c r="S111" s="3" t="s">
        <v>407</v>
      </c>
      <c r="T111" s="4">
        <f>SUMIFS('Datos Cocina'!J:J,'Datos Cocina'!A:A,A:A)</f>
        <v>163</v>
      </c>
      <c r="U111" s="4">
        <f>SUMIFS('Datos Cocina'!F:F,'Datos Cocina'!A:A,'Datos Sala'!A:A)</f>
        <v>95</v>
      </c>
      <c r="V111" s="4">
        <f>SUMIFS('Datos Cocina'!I:I,'Datos Cocina'!A:A,A:A)</f>
        <v>68</v>
      </c>
      <c r="W111" s="7">
        <f>Datos_Sala[[#This Row],[Total ganancia pedido]]/Datos_Sala[[#This Row],[Monto Total de la cuenta]]</f>
        <v>0.41717791411042943</v>
      </c>
      <c r="X111" s="4">
        <f>Datos_Sala[[#This Row],[Monto Total de la cuenta]]+Datos_Sala[[#This Row],[Propina]]</f>
        <v>210.91</v>
      </c>
    </row>
    <row r="112" spans="1:24" x14ac:dyDescent="0.3">
      <c r="A112" s="2">
        <v>111</v>
      </c>
      <c r="B112" s="3">
        <v>3</v>
      </c>
      <c r="C112" s="3" t="s">
        <v>408</v>
      </c>
      <c r="D112" s="2">
        <v>2</v>
      </c>
      <c r="E112" s="3" t="s">
        <v>52</v>
      </c>
      <c r="F112" s="23">
        <v>45017</v>
      </c>
      <c r="G112" s="5">
        <v>7.4999999999999997E-2</v>
      </c>
      <c r="H112" s="24">
        <v>0.21319444444444444</v>
      </c>
      <c r="I112" s="5">
        <f>Datos_Sala[[#This Row],[Hora de Salida]]-Datos_Sala[[#This Row],[Hora de llegada]]</f>
        <v>0.13819444444444445</v>
      </c>
      <c r="J11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0.13819444444444445</v>
      </c>
      <c r="K112" s="5">
        <f>(SUMIFS('Datos Cocina'!M:M,'Datos Cocina'!A:A,'Datos Sala'!A:A)/60)/24</f>
        <v>9.5138888888888884E-2</v>
      </c>
      <c r="L112" s="5">
        <f>IF(Datos_Sala[[#This Row],[Tiempo en rest]]-Datos_Sala[[#This Row],[Tiempo total de preparación]]&gt;0,Datos_Sala[[#This Row],[Tiempo en rest]]-Datos_Sala[[#This Row],[Tiempo total de preparación]],0)</f>
        <v>4.3055555555555569E-2</v>
      </c>
      <c r="M112" s="5" t="str">
        <f>IF(Datos_Sala[[#This Row],[Tiempo de degustación]]&gt;0,"Cobrada","Sin cobrar")</f>
        <v>Cobrada</v>
      </c>
      <c r="N112" s="3" t="s">
        <v>48</v>
      </c>
      <c r="O112" s="3" t="s">
        <v>1145</v>
      </c>
      <c r="P112" s="6">
        <v>18.82</v>
      </c>
      <c r="Q112" s="3" t="s">
        <v>23</v>
      </c>
      <c r="R112" s="3" t="s">
        <v>63</v>
      </c>
      <c r="S112" s="3" t="s">
        <v>409</v>
      </c>
      <c r="T112" s="4">
        <f>SUMIFS('Datos Cocina'!J:J,'Datos Cocina'!A:A,A:A)</f>
        <v>204</v>
      </c>
      <c r="U112" s="4">
        <f>SUMIFS('Datos Cocina'!F:F,'Datos Cocina'!A:A,'Datos Sala'!A:A)</f>
        <v>120</v>
      </c>
      <c r="V112" s="4">
        <f>SUMIFS('Datos Cocina'!I:I,'Datos Cocina'!A:A,A:A)</f>
        <v>84</v>
      </c>
      <c r="W112" s="7">
        <f>Datos_Sala[[#This Row],[Total ganancia pedido]]/Datos_Sala[[#This Row],[Monto Total de la cuenta]]</f>
        <v>0.41176470588235292</v>
      </c>
      <c r="X112" s="4">
        <f>Datos_Sala[[#This Row],[Monto Total de la cuenta]]+Datos_Sala[[#This Row],[Propina]]</f>
        <v>222.82</v>
      </c>
    </row>
    <row r="113" spans="1:24" x14ac:dyDescent="0.3">
      <c r="A113" s="2">
        <v>112</v>
      </c>
      <c r="B113" s="3" t="s">
        <v>61</v>
      </c>
      <c r="C113" s="3" t="s">
        <v>66</v>
      </c>
      <c r="D113" s="2">
        <v>2</v>
      </c>
      <c r="E113" s="3" t="s">
        <v>28</v>
      </c>
      <c r="F113" s="23">
        <v>45017</v>
      </c>
      <c r="G113" s="5">
        <v>7.5694444444444439E-2</v>
      </c>
      <c r="H113" s="24">
        <v>0.1673611111111111</v>
      </c>
      <c r="I113" s="5">
        <f>Datos_Sala[[#This Row],[Hora de Salida]]-Datos_Sala[[#This Row],[Hora de llegada]]</f>
        <v>9.166666666666666E-2</v>
      </c>
      <c r="J11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0.10208333333333336</v>
      </c>
      <c r="K113" s="5">
        <f>(SUMIFS('Datos Cocina'!M:M,'Datos Cocina'!A:A,'Datos Sala'!A:A)/60)/24</f>
        <v>1.1111111111111112E-2</v>
      </c>
      <c r="L113" s="5">
        <f>IF(Datos_Sala[[#This Row],[Tiempo en rest]]-Datos_Sala[[#This Row],[Tiempo total de preparación]]&gt;0,Datos_Sala[[#This Row],[Tiempo en rest]]-Datos_Sala[[#This Row],[Tiempo total de preparación]],0)</f>
        <v>8.0555555555555547E-2</v>
      </c>
      <c r="M113" s="5" t="str">
        <f>IF(Datos_Sala[[#This Row],[Tiempo de degustación]]&gt;0,"Cobrada","Sin cobrar")</f>
        <v>Cobrada</v>
      </c>
      <c r="N113" s="3" t="s">
        <v>10</v>
      </c>
      <c r="O113" s="3" t="s">
        <v>17</v>
      </c>
      <c r="P113" s="6">
        <v>35.36</v>
      </c>
      <c r="Q113" s="3" t="s">
        <v>18</v>
      </c>
      <c r="R113" s="3" t="s">
        <v>1148</v>
      </c>
      <c r="S113" s="3" t="s">
        <v>67</v>
      </c>
      <c r="T113" s="4">
        <f>SUMIFS('Datos Cocina'!J:J,'Datos Cocina'!A:A,A:A)</f>
        <v>20</v>
      </c>
      <c r="U113" s="4">
        <f>SUMIFS('Datos Cocina'!F:F,'Datos Cocina'!A:A,'Datos Sala'!A:A)</f>
        <v>12</v>
      </c>
      <c r="V113" s="4">
        <f>SUMIFS('Datos Cocina'!I:I,'Datos Cocina'!A:A,A:A)</f>
        <v>8</v>
      </c>
      <c r="W113" s="7">
        <f>Datos_Sala[[#This Row],[Total ganancia pedido]]/Datos_Sala[[#This Row],[Monto Total de la cuenta]]</f>
        <v>0.4</v>
      </c>
      <c r="X113" s="4">
        <f>Datos_Sala[[#This Row],[Monto Total de la cuenta]]+Datos_Sala[[#This Row],[Propina]]</f>
        <v>55.36</v>
      </c>
    </row>
    <row r="114" spans="1:24" x14ac:dyDescent="0.3">
      <c r="A114" s="2">
        <v>113</v>
      </c>
      <c r="B114" s="3" t="s">
        <v>68</v>
      </c>
      <c r="C114" s="3" t="s">
        <v>69</v>
      </c>
      <c r="D114" s="2">
        <v>2</v>
      </c>
      <c r="E114" s="3" t="s">
        <v>52</v>
      </c>
      <c r="F114" s="23">
        <v>45017</v>
      </c>
      <c r="G114" s="5">
        <v>0.05</v>
      </c>
      <c r="H114" s="24">
        <v>0.18124999999999999</v>
      </c>
      <c r="I114" s="5">
        <f>Datos_Sala[[#This Row],[Hora de Salida]]-Datos_Sala[[#This Row],[Hora de llegada]]</f>
        <v>0.13124999999999998</v>
      </c>
      <c r="J11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0.14166666666666669</v>
      </c>
      <c r="K114" s="5">
        <f>(SUMIFS('Datos Cocina'!M:M,'Datos Cocina'!A:A,'Datos Sala'!A:A)/60)/24</f>
        <v>3.5416666666666666E-2</v>
      </c>
      <c r="L114" s="5">
        <f>IF(Datos_Sala[[#This Row],[Tiempo en rest]]-Datos_Sala[[#This Row],[Tiempo total de preparación]]&gt;0,Datos_Sala[[#This Row],[Tiempo en rest]]-Datos_Sala[[#This Row],[Tiempo total de preparación]],0)</f>
        <v>9.5833333333333312E-2</v>
      </c>
      <c r="M114" s="5" t="str">
        <f>IF(Datos_Sala[[#This Row],[Tiempo de degustación]]&gt;0,"Cobrada","Sin cobrar")</f>
        <v>Cobrada</v>
      </c>
      <c r="N114" s="3" t="s">
        <v>16</v>
      </c>
      <c r="O114" s="3" t="s">
        <v>1145</v>
      </c>
      <c r="P114" s="6">
        <v>29.74</v>
      </c>
      <c r="Q114" s="3" t="s">
        <v>18</v>
      </c>
      <c r="R114" s="3" t="s">
        <v>19</v>
      </c>
      <c r="S114" s="3" t="s">
        <v>34</v>
      </c>
      <c r="T114" s="4">
        <f>SUMIFS('Datos Cocina'!J:J,'Datos Cocina'!A:A,A:A)</f>
        <v>68</v>
      </c>
      <c r="U114" s="4">
        <f>SUMIFS('Datos Cocina'!F:F,'Datos Cocina'!A:A,'Datos Sala'!A:A)</f>
        <v>40</v>
      </c>
      <c r="V114" s="4">
        <f>SUMIFS('Datos Cocina'!I:I,'Datos Cocina'!A:A,A:A)</f>
        <v>28</v>
      </c>
      <c r="W114" s="7">
        <f>Datos_Sala[[#This Row],[Total ganancia pedido]]/Datos_Sala[[#This Row],[Monto Total de la cuenta]]</f>
        <v>0.41176470588235292</v>
      </c>
      <c r="X114" s="4">
        <f>Datos_Sala[[#This Row],[Monto Total de la cuenta]]+Datos_Sala[[#This Row],[Propina]]</f>
        <v>97.74</v>
      </c>
    </row>
    <row r="115" spans="1:24" x14ac:dyDescent="0.3">
      <c r="A115" s="2">
        <v>114</v>
      </c>
      <c r="B115" s="3">
        <v>7</v>
      </c>
      <c r="C115" s="3" t="s">
        <v>410</v>
      </c>
      <c r="D115" s="2">
        <v>6</v>
      </c>
      <c r="E115" s="3" t="s">
        <v>76</v>
      </c>
      <c r="F115" s="23">
        <v>45017</v>
      </c>
      <c r="G115" s="5">
        <v>3.4027777777777775E-2</v>
      </c>
      <c r="H115" s="24">
        <v>0.14583333333333334</v>
      </c>
      <c r="I115" s="5">
        <f>Datos_Sala[[#This Row],[Hora de Salida]]-Datos_Sala[[#This Row],[Hora de llegada]]</f>
        <v>0.11180555555555557</v>
      </c>
      <c r="J11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0.12222222222222227</v>
      </c>
      <c r="K115" s="5">
        <f>(SUMIFS('Datos Cocina'!M:M,'Datos Cocina'!A:A,'Datos Sala'!A:A)/60)/24</f>
        <v>9.0972222222222218E-2</v>
      </c>
      <c r="L115" s="5">
        <f>IF(Datos_Sala[[#This Row],[Tiempo en rest]]-Datos_Sala[[#This Row],[Tiempo total de preparación]]&gt;0,Datos_Sala[[#This Row],[Tiempo en rest]]-Datos_Sala[[#This Row],[Tiempo total de preparación]],0)</f>
        <v>2.0833333333333356E-2</v>
      </c>
      <c r="M115" s="5" t="str">
        <f>IF(Datos_Sala[[#This Row],[Tiempo de degustación]]&gt;0,"Cobrada","Sin cobrar")</f>
        <v>Cobrada</v>
      </c>
      <c r="N115" s="3" t="s">
        <v>16</v>
      </c>
      <c r="O115" s="3" t="s">
        <v>1145</v>
      </c>
      <c r="P115" s="6">
        <v>38.81</v>
      </c>
      <c r="Q115" s="3" t="s">
        <v>18</v>
      </c>
      <c r="R115" s="3" t="s">
        <v>29</v>
      </c>
      <c r="S115" s="3" t="s">
        <v>411</v>
      </c>
      <c r="T115" s="4">
        <f>SUMIFS('Datos Cocina'!J:J,'Datos Cocina'!A:A,A:A)</f>
        <v>253</v>
      </c>
      <c r="U115" s="4">
        <f>SUMIFS('Datos Cocina'!F:F,'Datos Cocina'!A:A,'Datos Sala'!A:A)</f>
        <v>148</v>
      </c>
      <c r="V115" s="4">
        <f>SUMIFS('Datos Cocina'!I:I,'Datos Cocina'!A:A,A:A)</f>
        <v>105</v>
      </c>
      <c r="W115" s="7">
        <f>Datos_Sala[[#This Row],[Total ganancia pedido]]/Datos_Sala[[#This Row],[Monto Total de la cuenta]]</f>
        <v>0.41501976284584979</v>
      </c>
      <c r="X115" s="4">
        <f>Datos_Sala[[#This Row],[Monto Total de la cuenta]]+Datos_Sala[[#This Row],[Propina]]</f>
        <v>291.81</v>
      </c>
    </row>
    <row r="116" spans="1:24" x14ac:dyDescent="0.3">
      <c r="A116" s="2">
        <v>115</v>
      </c>
      <c r="B116" s="3">
        <v>12</v>
      </c>
      <c r="C116" s="3" t="s">
        <v>390</v>
      </c>
      <c r="D116" s="2">
        <v>6</v>
      </c>
      <c r="E116" s="3" t="s">
        <v>76</v>
      </c>
      <c r="F116" s="23">
        <v>45017</v>
      </c>
      <c r="G116" s="5">
        <v>0.15486111111111112</v>
      </c>
      <c r="H116" s="24">
        <v>0.26805555555555555</v>
      </c>
      <c r="I116" s="5">
        <f>Datos_Sala[[#This Row],[Hora de Salida]]-Datos_Sala[[#This Row],[Hora de llegada]]</f>
        <v>0.11319444444444443</v>
      </c>
      <c r="J11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0.12361111111111113</v>
      </c>
      <c r="K116" s="5">
        <f>(SUMIFS('Datos Cocina'!M:M,'Datos Cocina'!A:A,'Datos Sala'!A:A)/60)/24</f>
        <v>6.805555555555555E-2</v>
      </c>
      <c r="L116" s="5">
        <f>IF(Datos_Sala[[#This Row],[Tiempo en rest]]-Datos_Sala[[#This Row],[Tiempo total de preparación]]&gt;0,Datos_Sala[[#This Row],[Tiempo en rest]]-Datos_Sala[[#This Row],[Tiempo total de preparación]],0)</f>
        <v>4.5138888888888881E-2</v>
      </c>
      <c r="M116" s="5" t="str">
        <f>IF(Datos_Sala[[#This Row],[Tiempo de degustación]]&gt;0,"Cobrada","Sin cobrar")</f>
        <v>Cobrada</v>
      </c>
      <c r="N116" s="3" t="s">
        <v>10</v>
      </c>
      <c r="O116" s="3" t="s">
        <v>1146</v>
      </c>
      <c r="P116" s="6">
        <v>46.46</v>
      </c>
      <c r="Q116" s="3" t="s">
        <v>18</v>
      </c>
      <c r="R116" s="3" t="s">
        <v>55</v>
      </c>
      <c r="S116" s="3" t="s">
        <v>412</v>
      </c>
      <c r="T116" s="4">
        <f>SUMIFS('Datos Cocina'!J:J,'Datos Cocina'!A:A,A:A)</f>
        <v>237</v>
      </c>
      <c r="U116" s="4">
        <f>SUMIFS('Datos Cocina'!F:F,'Datos Cocina'!A:A,'Datos Sala'!A:A)</f>
        <v>141</v>
      </c>
      <c r="V116" s="4">
        <f>SUMIFS('Datos Cocina'!I:I,'Datos Cocina'!A:A,A:A)</f>
        <v>96</v>
      </c>
      <c r="W116" s="7">
        <f>Datos_Sala[[#This Row],[Total ganancia pedido]]/Datos_Sala[[#This Row],[Monto Total de la cuenta]]</f>
        <v>0.4050632911392405</v>
      </c>
      <c r="X116" s="4">
        <f>Datos_Sala[[#This Row],[Monto Total de la cuenta]]+Datos_Sala[[#This Row],[Propina]]</f>
        <v>283.45999999999998</v>
      </c>
    </row>
    <row r="117" spans="1:24" x14ac:dyDescent="0.3">
      <c r="A117" s="2">
        <v>116</v>
      </c>
      <c r="B117" s="3">
        <v>8</v>
      </c>
      <c r="C117" s="3" t="s">
        <v>413</v>
      </c>
      <c r="D117" s="2">
        <v>5</v>
      </c>
      <c r="E117" s="3" t="s">
        <v>76</v>
      </c>
      <c r="F117" s="23">
        <v>45017</v>
      </c>
      <c r="G117" s="5">
        <v>0.13541666666666666</v>
      </c>
      <c r="H117" s="24">
        <v>0.27291666666666664</v>
      </c>
      <c r="I117" s="5">
        <f>Datos_Sala[[#This Row],[Hora de Salida]]-Datos_Sala[[#This Row],[Hora de llegada]]</f>
        <v>0.13749999999999998</v>
      </c>
      <c r="J11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0.1479166666666667</v>
      </c>
      <c r="K117" s="5">
        <f>(SUMIFS('Datos Cocina'!M:M,'Datos Cocina'!A:A,'Datos Sala'!A:A)/60)/24</f>
        <v>8.9583333333333334E-2</v>
      </c>
      <c r="L117" s="5">
        <f>IF(Datos_Sala[[#This Row],[Tiempo en rest]]-Datos_Sala[[#This Row],[Tiempo total de preparación]]&gt;0,Datos_Sala[[#This Row],[Tiempo en rest]]-Datos_Sala[[#This Row],[Tiempo total de preparación]],0)</f>
        <v>4.7916666666666649E-2</v>
      </c>
      <c r="M117" s="5" t="str">
        <f>IF(Datos_Sala[[#This Row],[Tiempo de degustación]]&gt;0,"Cobrada","Sin cobrar")</f>
        <v>Cobrada</v>
      </c>
      <c r="N117" s="3" t="s">
        <v>16</v>
      </c>
      <c r="O117" s="3" t="s">
        <v>1145</v>
      </c>
      <c r="P117" s="6">
        <v>47.69</v>
      </c>
      <c r="Q117" s="3" t="s">
        <v>18</v>
      </c>
      <c r="R117" s="3" t="s">
        <v>29</v>
      </c>
      <c r="S117" s="3" t="s">
        <v>414</v>
      </c>
      <c r="T117" s="4">
        <f>SUMIFS('Datos Cocina'!J:J,'Datos Cocina'!A:A,A:A)</f>
        <v>269</v>
      </c>
      <c r="U117" s="4">
        <f>SUMIFS('Datos Cocina'!F:F,'Datos Cocina'!A:A,'Datos Sala'!A:A)</f>
        <v>160</v>
      </c>
      <c r="V117" s="4">
        <f>SUMIFS('Datos Cocina'!I:I,'Datos Cocina'!A:A,A:A)</f>
        <v>109</v>
      </c>
      <c r="W117" s="7">
        <f>Datos_Sala[[#This Row],[Total ganancia pedido]]/Datos_Sala[[#This Row],[Monto Total de la cuenta]]</f>
        <v>0.40520446096654272</v>
      </c>
      <c r="X117" s="4">
        <f>Datos_Sala[[#This Row],[Monto Total de la cuenta]]+Datos_Sala[[#This Row],[Propina]]</f>
        <v>316.69</v>
      </c>
    </row>
    <row r="118" spans="1:24" x14ac:dyDescent="0.3">
      <c r="A118" s="2">
        <v>117</v>
      </c>
      <c r="B118" s="3" t="s">
        <v>70</v>
      </c>
      <c r="C118" s="3" t="s">
        <v>71</v>
      </c>
      <c r="D118" s="2">
        <v>4</v>
      </c>
      <c r="E118" s="3" t="s">
        <v>52</v>
      </c>
      <c r="F118" s="23">
        <v>45017</v>
      </c>
      <c r="G118" s="5">
        <v>0.12152777777777778</v>
      </c>
      <c r="H118" s="24">
        <v>0.23958333333333334</v>
      </c>
      <c r="I118" s="5">
        <f>Datos_Sala[[#This Row],[Hora de Salida]]-Datos_Sala[[#This Row],[Hora de llegada]]</f>
        <v>0.11805555555555557</v>
      </c>
      <c r="J11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0.12847222222222227</v>
      </c>
      <c r="K118" s="5">
        <f>(SUMIFS('Datos Cocina'!M:M,'Datos Cocina'!A:A,'Datos Sala'!A:A)/60)/24</f>
        <v>5.5555555555555558E-3</v>
      </c>
      <c r="L118" s="5">
        <f>IF(Datos_Sala[[#This Row],[Tiempo en rest]]-Datos_Sala[[#This Row],[Tiempo total de preparación]]&gt;0,Datos_Sala[[#This Row],[Tiempo en rest]]-Datos_Sala[[#This Row],[Tiempo total de preparación]],0)</f>
        <v>0.11250000000000002</v>
      </c>
      <c r="M118" s="5" t="str">
        <f>IF(Datos_Sala[[#This Row],[Tiempo de degustación]]&gt;0,"Cobrada","Sin cobrar")</f>
        <v>Cobrada</v>
      </c>
      <c r="N118" s="3" t="s">
        <v>48</v>
      </c>
      <c r="O118" s="3" t="s">
        <v>1145</v>
      </c>
      <c r="P118" s="6">
        <v>11.65</v>
      </c>
      <c r="Q118" s="3" t="s">
        <v>18</v>
      </c>
      <c r="R118" s="3" t="s">
        <v>29</v>
      </c>
      <c r="S118" s="3" t="s">
        <v>12</v>
      </c>
      <c r="T118" s="4">
        <f>SUMIFS('Datos Cocina'!J:J,'Datos Cocina'!A:A,A:A)</f>
        <v>70</v>
      </c>
      <c r="U118" s="4">
        <f>SUMIFS('Datos Cocina'!F:F,'Datos Cocina'!A:A,'Datos Sala'!A:A)</f>
        <v>42</v>
      </c>
      <c r="V118" s="4">
        <f>SUMIFS('Datos Cocina'!I:I,'Datos Cocina'!A:A,A:A)</f>
        <v>28</v>
      </c>
      <c r="W118" s="7">
        <f>Datos_Sala[[#This Row],[Total ganancia pedido]]/Datos_Sala[[#This Row],[Monto Total de la cuenta]]</f>
        <v>0.4</v>
      </c>
      <c r="X118" s="4">
        <f>Datos_Sala[[#This Row],[Monto Total de la cuenta]]+Datos_Sala[[#This Row],[Propina]]</f>
        <v>81.650000000000006</v>
      </c>
    </row>
    <row r="119" spans="1:24" x14ac:dyDescent="0.3">
      <c r="A119" s="2">
        <v>118</v>
      </c>
      <c r="B119" s="3">
        <v>13</v>
      </c>
      <c r="C119" s="3" t="s">
        <v>190</v>
      </c>
      <c r="D119" s="2">
        <v>1</v>
      </c>
      <c r="E119" s="3" t="s">
        <v>15</v>
      </c>
      <c r="F119" s="23">
        <v>45017</v>
      </c>
      <c r="G119" s="5">
        <v>2.361111111111111E-2</v>
      </c>
      <c r="H119" s="24">
        <v>7.2916666666666671E-2</v>
      </c>
      <c r="I119" s="5">
        <f>Datos_Sala[[#This Row],[Hora de Salida]]-Datos_Sala[[#This Row],[Hora de llegada]]</f>
        <v>4.9305555555555561E-2</v>
      </c>
      <c r="J119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4.9305555555555561E-2</v>
      </c>
      <c r="K119" s="5">
        <f>(SUMIFS('Datos Cocina'!M:M,'Datos Cocina'!A:A,'Datos Sala'!A:A)/60)/24</f>
        <v>9.4444444444444442E-2</v>
      </c>
      <c r="L119" s="5">
        <f>IF(Datos_Sala[[#This Row],[Tiempo en rest]]-Datos_Sala[[#This Row],[Tiempo total de preparación]]&gt;0,Datos_Sala[[#This Row],[Tiempo en rest]]-Datos_Sala[[#This Row],[Tiempo total de preparación]],0)</f>
        <v>0</v>
      </c>
      <c r="M119" s="5" t="str">
        <f>IF(Datos_Sala[[#This Row],[Tiempo de degustación]]&gt;0,"Cobrada","Sin cobrar")</f>
        <v>Sin cobrar</v>
      </c>
      <c r="N119" s="3" t="s">
        <v>10</v>
      </c>
      <c r="O119" s="3" t="s">
        <v>1146</v>
      </c>
      <c r="P119" s="6">
        <v>49.32</v>
      </c>
      <c r="Q119" s="3" t="s">
        <v>11</v>
      </c>
      <c r="R119" s="3" t="s">
        <v>24</v>
      </c>
      <c r="S119" s="3" t="s">
        <v>415</v>
      </c>
      <c r="T119" s="4">
        <f>SUMIFS('Datos Cocina'!J:J,'Datos Cocina'!A:A,A:A)</f>
        <v>209</v>
      </c>
      <c r="U119" s="4">
        <f>SUMIFS('Datos Cocina'!F:F,'Datos Cocina'!A:A,'Datos Sala'!A:A)</f>
        <v>123</v>
      </c>
      <c r="V119" s="4">
        <f>SUMIFS('Datos Cocina'!I:I,'Datos Cocina'!A:A,A:A)</f>
        <v>86</v>
      </c>
      <c r="W119" s="7">
        <f>Datos_Sala[[#This Row],[Total ganancia pedido]]/Datos_Sala[[#This Row],[Monto Total de la cuenta]]</f>
        <v>0.41148325358851673</v>
      </c>
      <c r="X119" s="4">
        <f>Datos_Sala[[#This Row],[Monto Total de la cuenta]]+Datos_Sala[[#This Row],[Propina]]</f>
        <v>258.32</v>
      </c>
    </row>
    <row r="120" spans="1:24" x14ac:dyDescent="0.3">
      <c r="A120" s="2">
        <v>119</v>
      </c>
      <c r="B120" s="3">
        <v>17</v>
      </c>
      <c r="C120" s="3" t="s">
        <v>152</v>
      </c>
      <c r="D120" s="2">
        <v>3</v>
      </c>
      <c r="E120" s="3" t="s">
        <v>28</v>
      </c>
      <c r="F120" s="23">
        <v>45018</v>
      </c>
      <c r="G120" s="5">
        <v>0.14166666666666666</v>
      </c>
      <c r="H120" s="24">
        <v>0.21041666666666667</v>
      </c>
      <c r="I120" s="5">
        <f>Datos_Sala[[#This Row],[Hora de Salida]]-Datos_Sala[[#This Row],[Hora de llegada]]</f>
        <v>6.8750000000000006E-2</v>
      </c>
      <c r="J120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6.8750000000000006E-2</v>
      </c>
      <c r="K120" s="5">
        <f>(SUMIFS('Datos Cocina'!M:M,'Datos Cocina'!A:A,'Datos Sala'!A:A)/60)/24</f>
        <v>3.7499999999999999E-2</v>
      </c>
      <c r="L120" s="5">
        <f>IF(Datos_Sala[[#This Row],[Tiempo en rest]]-Datos_Sala[[#This Row],[Tiempo total de preparación]]&gt;0,Datos_Sala[[#This Row],[Tiempo en rest]]-Datos_Sala[[#This Row],[Tiempo total de preparación]],0)</f>
        <v>3.1250000000000007E-2</v>
      </c>
      <c r="M120" s="5" t="str">
        <f>IF(Datos_Sala[[#This Row],[Tiempo de degustación]]&gt;0,"Cobrada","Sin cobrar")</f>
        <v>Cobrada</v>
      </c>
      <c r="N120" s="3" t="s">
        <v>48</v>
      </c>
      <c r="O120" s="3" t="s">
        <v>1145</v>
      </c>
      <c r="P120" s="6">
        <v>11.5</v>
      </c>
      <c r="Q120" s="3" t="s">
        <v>23</v>
      </c>
      <c r="R120" s="3" t="s">
        <v>1148</v>
      </c>
      <c r="S120" s="3" t="s">
        <v>416</v>
      </c>
      <c r="T120" s="4">
        <f>SUMIFS('Datos Cocina'!J:J,'Datos Cocina'!A:A,A:A)</f>
        <v>134</v>
      </c>
      <c r="U120" s="4">
        <f>SUMIFS('Datos Cocina'!F:F,'Datos Cocina'!A:A,'Datos Sala'!A:A)</f>
        <v>79</v>
      </c>
      <c r="V120" s="4">
        <f>SUMIFS('Datos Cocina'!I:I,'Datos Cocina'!A:A,A:A)</f>
        <v>55</v>
      </c>
      <c r="W120" s="7">
        <f>Datos_Sala[[#This Row],[Total ganancia pedido]]/Datos_Sala[[#This Row],[Monto Total de la cuenta]]</f>
        <v>0.41044776119402987</v>
      </c>
      <c r="X120" s="4">
        <f>Datos_Sala[[#This Row],[Monto Total de la cuenta]]+Datos_Sala[[#This Row],[Propina]]</f>
        <v>145.5</v>
      </c>
    </row>
    <row r="121" spans="1:24" x14ac:dyDescent="0.3">
      <c r="A121" s="2">
        <v>120</v>
      </c>
      <c r="B121" s="3">
        <v>4</v>
      </c>
      <c r="C121" s="3" t="s">
        <v>417</v>
      </c>
      <c r="D121" s="2">
        <v>2</v>
      </c>
      <c r="E121" s="3" t="s">
        <v>76</v>
      </c>
      <c r="F121" s="23">
        <v>45018</v>
      </c>
      <c r="G121" s="5">
        <v>2.6388888888888889E-2</v>
      </c>
      <c r="H121" s="24">
        <v>7.0833333333333331E-2</v>
      </c>
      <c r="I121" s="5">
        <f>Datos_Sala[[#This Row],[Hora de Salida]]-Datos_Sala[[#This Row],[Hora de llegada]]</f>
        <v>4.4444444444444439E-2</v>
      </c>
      <c r="J121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4.4444444444444439E-2</v>
      </c>
      <c r="K121" s="5">
        <f>(SUMIFS('Datos Cocina'!M:M,'Datos Cocina'!A:A,'Datos Sala'!A:A)/60)/24</f>
        <v>6.7361111111111108E-2</v>
      </c>
      <c r="L121" s="5">
        <f>IF(Datos_Sala[[#This Row],[Tiempo en rest]]-Datos_Sala[[#This Row],[Tiempo total de preparación]]&gt;0,Datos_Sala[[#This Row],[Tiempo en rest]]-Datos_Sala[[#This Row],[Tiempo total de preparación]],0)</f>
        <v>0</v>
      </c>
      <c r="M121" s="5" t="str">
        <f>IF(Datos_Sala[[#This Row],[Tiempo de degustación]]&gt;0,"Cobrada","Sin cobrar")</f>
        <v>Sin cobrar</v>
      </c>
      <c r="N121" s="3" t="s">
        <v>16</v>
      </c>
      <c r="O121" s="3" t="s">
        <v>17</v>
      </c>
      <c r="P121" s="6">
        <v>12.51</v>
      </c>
      <c r="Q121" s="3" t="s">
        <v>23</v>
      </c>
      <c r="R121" s="3" t="s">
        <v>55</v>
      </c>
      <c r="S121" s="3" t="s">
        <v>418</v>
      </c>
      <c r="T121" s="4">
        <f>SUMIFS('Datos Cocina'!J:J,'Datos Cocina'!A:A,A:A)</f>
        <v>145</v>
      </c>
      <c r="U121" s="4">
        <f>SUMIFS('Datos Cocina'!F:F,'Datos Cocina'!A:A,'Datos Sala'!A:A)</f>
        <v>87</v>
      </c>
      <c r="V121" s="4">
        <f>SUMIFS('Datos Cocina'!I:I,'Datos Cocina'!A:A,A:A)</f>
        <v>58</v>
      </c>
      <c r="W121" s="7">
        <f>Datos_Sala[[#This Row],[Total ganancia pedido]]/Datos_Sala[[#This Row],[Monto Total de la cuenta]]</f>
        <v>0.4</v>
      </c>
      <c r="X121" s="4">
        <f>Datos_Sala[[#This Row],[Monto Total de la cuenta]]+Datos_Sala[[#This Row],[Propina]]</f>
        <v>157.51</v>
      </c>
    </row>
    <row r="122" spans="1:24" x14ac:dyDescent="0.3">
      <c r="A122" s="2">
        <v>121</v>
      </c>
      <c r="B122" s="3" t="s">
        <v>35</v>
      </c>
      <c r="C122" s="3" t="s">
        <v>72</v>
      </c>
      <c r="D122" s="2">
        <v>4</v>
      </c>
      <c r="E122" s="3" t="s">
        <v>9</v>
      </c>
      <c r="F122" s="23">
        <v>45018</v>
      </c>
      <c r="G122" s="5">
        <v>0.15625</v>
      </c>
      <c r="H122" s="24">
        <v>0.2590277777777778</v>
      </c>
      <c r="I122" s="5">
        <f>Datos_Sala[[#This Row],[Hora de Salida]]-Datos_Sala[[#This Row],[Hora de llegada]]</f>
        <v>0.1027777777777778</v>
      </c>
      <c r="J12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0.1027777777777778</v>
      </c>
      <c r="K122" s="5">
        <f>(SUMIFS('Datos Cocina'!M:M,'Datos Cocina'!A:A,'Datos Sala'!A:A)/60)/24</f>
        <v>2.6388888888888889E-2</v>
      </c>
      <c r="L122" s="5">
        <f>IF(Datos_Sala[[#This Row],[Tiempo en rest]]-Datos_Sala[[#This Row],[Tiempo total de preparación]]&gt;0,Datos_Sala[[#This Row],[Tiempo en rest]]-Datos_Sala[[#This Row],[Tiempo total de preparación]],0)</f>
        <v>7.6388888888888909E-2</v>
      </c>
      <c r="M122" s="5" t="str">
        <f>IF(Datos_Sala[[#This Row],[Tiempo de degustación]]&gt;0,"Cobrada","Sin cobrar")</f>
        <v>Cobrada</v>
      </c>
      <c r="N122" s="3" t="s">
        <v>16</v>
      </c>
      <c r="O122" s="3" t="s">
        <v>1145</v>
      </c>
      <c r="P122" s="6">
        <v>12.3</v>
      </c>
      <c r="Q122" s="3" t="s">
        <v>23</v>
      </c>
      <c r="R122" s="3" t="s">
        <v>73</v>
      </c>
      <c r="S122" s="3" t="s">
        <v>74</v>
      </c>
      <c r="T122" s="4">
        <f>SUMIFS('Datos Cocina'!J:J,'Datos Cocina'!A:A,A:A)</f>
        <v>52</v>
      </c>
      <c r="U122" s="4">
        <f>SUMIFS('Datos Cocina'!F:F,'Datos Cocina'!A:A,'Datos Sala'!A:A)</f>
        <v>30</v>
      </c>
      <c r="V122" s="4">
        <f>SUMIFS('Datos Cocina'!I:I,'Datos Cocina'!A:A,A:A)</f>
        <v>22</v>
      </c>
      <c r="W122" s="7">
        <f>Datos_Sala[[#This Row],[Total ganancia pedido]]/Datos_Sala[[#This Row],[Monto Total de la cuenta]]</f>
        <v>0.42307692307692307</v>
      </c>
      <c r="X122" s="4">
        <f>Datos_Sala[[#This Row],[Monto Total de la cuenta]]+Datos_Sala[[#This Row],[Propina]]</f>
        <v>64.3</v>
      </c>
    </row>
    <row r="123" spans="1:24" x14ac:dyDescent="0.3">
      <c r="A123" s="2">
        <v>122</v>
      </c>
      <c r="B123" s="3" t="s">
        <v>61</v>
      </c>
      <c r="C123" s="3" t="s">
        <v>75</v>
      </c>
      <c r="D123" s="2">
        <v>6</v>
      </c>
      <c r="E123" s="3" t="s">
        <v>76</v>
      </c>
      <c r="F123" s="23">
        <v>45018</v>
      </c>
      <c r="G123" s="5">
        <v>5.7638888888888892E-2</v>
      </c>
      <c r="H123" s="24">
        <v>0.11666666666666667</v>
      </c>
      <c r="I123" s="5">
        <f>Datos_Sala[[#This Row],[Hora de Salida]]-Datos_Sala[[#This Row],[Hora de llegada]]</f>
        <v>5.9027777777777776E-2</v>
      </c>
      <c r="J123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6.9444444444444475E-2</v>
      </c>
      <c r="K123" s="5">
        <f>(SUMIFS('Datos Cocina'!M:M,'Datos Cocina'!A:A,'Datos Sala'!A:A)/60)/24</f>
        <v>2.2222222222222223E-2</v>
      </c>
      <c r="L123" s="5">
        <f>IF(Datos_Sala[[#This Row],[Tiempo en rest]]-Datos_Sala[[#This Row],[Tiempo total de preparación]]&gt;0,Datos_Sala[[#This Row],[Tiempo en rest]]-Datos_Sala[[#This Row],[Tiempo total de preparación]],0)</f>
        <v>3.680555555555555E-2</v>
      </c>
      <c r="M123" s="5" t="str">
        <f>IF(Datos_Sala[[#This Row],[Tiempo de degustación]]&gt;0,"Cobrada","Sin cobrar")</f>
        <v>Cobrada</v>
      </c>
      <c r="N123" s="3" t="s">
        <v>16</v>
      </c>
      <c r="O123" s="3" t="s">
        <v>1146</v>
      </c>
      <c r="P123" s="6">
        <v>20.38</v>
      </c>
      <c r="Q123" s="3" t="s">
        <v>18</v>
      </c>
      <c r="R123" s="3" t="s">
        <v>33</v>
      </c>
      <c r="S123" s="3" t="s">
        <v>12</v>
      </c>
      <c r="T123" s="4">
        <f>SUMIFS('Datos Cocina'!J:J,'Datos Cocina'!A:A,A:A)</f>
        <v>105</v>
      </c>
      <c r="U123" s="4">
        <f>SUMIFS('Datos Cocina'!F:F,'Datos Cocina'!A:A,'Datos Sala'!A:A)</f>
        <v>63</v>
      </c>
      <c r="V123" s="4">
        <f>SUMIFS('Datos Cocina'!I:I,'Datos Cocina'!A:A,A:A)</f>
        <v>42</v>
      </c>
      <c r="W123" s="7">
        <f>Datos_Sala[[#This Row],[Total ganancia pedido]]/Datos_Sala[[#This Row],[Monto Total de la cuenta]]</f>
        <v>0.4</v>
      </c>
      <c r="X123" s="4">
        <f>Datos_Sala[[#This Row],[Monto Total de la cuenta]]+Datos_Sala[[#This Row],[Propina]]</f>
        <v>125.38</v>
      </c>
    </row>
    <row r="124" spans="1:24" x14ac:dyDescent="0.3">
      <c r="A124" s="2">
        <v>123</v>
      </c>
      <c r="B124" s="3" t="s">
        <v>77</v>
      </c>
      <c r="C124" s="3" t="s">
        <v>78</v>
      </c>
      <c r="D124" s="2">
        <v>6</v>
      </c>
      <c r="E124" s="3" t="s">
        <v>9</v>
      </c>
      <c r="F124" s="23">
        <v>45018</v>
      </c>
      <c r="G124" s="5">
        <v>0.13125000000000001</v>
      </c>
      <c r="H124" s="24">
        <v>0.1736111111111111</v>
      </c>
      <c r="I124" s="5">
        <f>Datos_Sala[[#This Row],[Hora de Salida]]-Datos_Sala[[#This Row],[Hora de llegada]]</f>
        <v>4.2361111111111099E-2</v>
      </c>
      <c r="J124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4.2361111111111099E-2</v>
      </c>
      <c r="K124" s="5">
        <f>(SUMIFS('Datos Cocina'!M:M,'Datos Cocina'!A:A,'Datos Sala'!A:A)/60)/24</f>
        <v>2.2916666666666669E-2</v>
      </c>
      <c r="L124" s="5">
        <f>IF(Datos_Sala[[#This Row],[Tiempo en rest]]-Datos_Sala[[#This Row],[Tiempo total de preparación]]&gt;0,Datos_Sala[[#This Row],[Tiempo en rest]]-Datos_Sala[[#This Row],[Tiempo total de preparación]],0)</f>
        <v>1.9444444444444431E-2</v>
      </c>
      <c r="M124" s="5" t="str">
        <f>IF(Datos_Sala[[#This Row],[Tiempo de degustación]]&gt;0,"Cobrada","Sin cobrar")</f>
        <v>Cobrada</v>
      </c>
      <c r="N124" s="3" t="s">
        <v>16</v>
      </c>
      <c r="O124" s="3" t="s">
        <v>1146</v>
      </c>
      <c r="P124" s="6">
        <v>46.88</v>
      </c>
      <c r="Q124" s="3" t="s">
        <v>23</v>
      </c>
      <c r="R124" s="3" t="s">
        <v>49</v>
      </c>
      <c r="S124" s="3" t="s">
        <v>79</v>
      </c>
      <c r="T124" s="4">
        <f>SUMIFS('Datos Cocina'!J:J,'Datos Cocina'!A:A,A:A)</f>
        <v>24</v>
      </c>
      <c r="U124" s="4">
        <f>SUMIFS('Datos Cocina'!F:F,'Datos Cocina'!A:A,'Datos Sala'!A:A)</f>
        <v>14</v>
      </c>
      <c r="V124" s="4">
        <f>SUMIFS('Datos Cocina'!I:I,'Datos Cocina'!A:A,A:A)</f>
        <v>10</v>
      </c>
      <c r="W124" s="7">
        <f>Datos_Sala[[#This Row],[Total ganancia pedido]]/Datos_Sala[[#This Row],[Monto Total de la cuenta]]</f>
        <v>0.41666666666666669</v>
      </c>
      <c r="X124" s="4">
        <f>Datos_Sala[[#This Row],[Monto Total de la cuenta]]+Datos_Sala[[#This Row],[Propina]]</f>
        <v>70.88</v>
      </c>
    </row>
    <row r="125" spans="1:24" x14ac:dyDescent="0.3">
      <c r="A125" s="2">
        <v>124</v>
      </c>
      <c r="B125" s="3">
        <v>16</v>
      </c>
      <c r="C125" s="3" t="s">
        <v>419</v>
      </c>
      <c r="D125" s="2">
        <v>5</v>
      </c>
      <c r="E125" s="3" t="s">
        <v>52</v>
      </c>
      <c r="F125" s="23">
        <v>45018</v>
      </c>
      <c r="G125" s="5">
        <v>0.15208333333333332</v>
      </c>
      <c r="H125" s="24">
        <v>0.22361111111111112</v>
      </c>
      <c r="I125" s="5">
        <f>Datos_Sala[[#This Row],[Hora de Salida]]-Datos_Sala[[#This Row],[Hora de llegada]]</f>
        <v>7.1527777777777801E-2</v>
      </c>
      <c r="J125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7.1527777777777801E-2</v>
      </c>
      <c r="K125" s="5">
        <f>(SUMIFS('Datos Cocina'!M:M,'Datos Cocina'!A:A,'Datos Sala'!A:A)/60)/24</f>
        <v>9.5833333333333326E-2</v>
      </c>
      <c r="L125" s="5">
        <f>IF(Datos_Sala[[#This Row],[Tiempo en rest]]-Datos_Sala[[#This Row],[Tiempo total de preparación]]&gt;0,Datos_Sala[[#This Row],[Tiempo en rest]]-Datos_Sala[[#This Row],[Tiempo total de preparación]],0)</f>
        <v>0</v>
      </c>
      <c r="M125" s="5" t="str">
        <f>IF(Datos_Sala[[#This Row],[Tiempo de degustación]]&gt;0,"Cobrada","Sin cobrar")</f>
        <v>Sin cobrar</v>
      </c>
      <c r="N125" s="3" t="s">
        <v>16</v>
      </c>
      <c r="O125" s="3" t="s">
        <v>1146</v>
      </c>
      <c r="P125" s="6">
        <v>10.85</v>
      </c>
      <c r="Q125" s="3" t="s">
        <v>11</v>
      </c>
      <c r="R125" s="3" t="s">
        <v>1147</v>
      </c>
      <c r="S125" s="3" t="s">
        <v>420</v>
      </c>
      <c r="T125" s="4">
        <f>SUMIFS('Datos Cocina'!J:J,'Datos Cocina'!A:A,A:A)</f>
        <v>222</v>
      </c>
      <c r="U125" s="4">
        <f>SUMIFS('Datos Cocina'!F:F,'Datos Cocina'!A:A,'Datos Sala'!A:A)</f>
        <v>133</v>
      </c>
      <c r="V125" s="4">
        <f>SUMIFS('Datos Cocina'!I:I,'Datos Cocina'!A:A,A:A)</f>
        <v>89</v>
      </c>
      <c r="W125" s="7">
        <f>Datos_Sala[[#This Row],[Total ganancia pedido]]/Datos_Sala[[#This Row],[Monto Total de la cuenta]]</f>
        <v>0.40090090090090091</v>
      </c>
      <c r="X125" s="4">
        <f>Datos_Sala[[#This Row],[Monto Total de la cuenta]]+Datos_Sala[[#This Row],[Propina]]</f>
        <v>232.85</v>
      </c>
    </row>
    <row r="126" spans="1:24" x14ac:dyDescent="0.3">
      <c r="A126" s="2">
        <v>125</v>
      </c>
      <c r="B126" s="3">
        <v>14</v>
      </c>
      <c r="C126" s="3" t="s">
        <v>421</v>
      </c>
      <c r="D126" s="2">
        <v>2</v>
      </c>
      <c r="E126" s="3" t="s">
        <v>52</v>
      </c>
      <c r="F126" s="23">
        <v>45018</v>
      </c>
      <c r="G126" s="5">
        <v>0.12222222222222222</v>
      </c>
      <c r="H126" s="24">
        <v>0.2590277777777778</v>
      </c>
      <c r="I126" s="5">
        <f>Datos_Sala[[#This Row],[Hora de Salida]]-Datos_Sala[[#This Row],[Hora de llegada]]</f>
        <v>0.13680555555555557</v>
      </c>
      <c r="J12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0.13680555555555557</v>
      </c>
      <c r="K126" s="5">
        <f>(SUMIFS('Datos Cocina'!M:M,'Datos Cocina'!A:A,'Datos Sala'!A:A)/60)/24</f>
        <v>5.8333333333333327E-2</v>
      </c>
      <c r="L126" s="5">
        <f>IF(Datos_Sala[[#This Row],[Tiempo en rest]]-Datos_Sala[[#This Row],[Tiempo total de preparación]]&gt;0,Datos_Sala[[#This Row],[Tiempo en rest]]-Datos_Sala[[#This Row],[Tiempo total de preparación]],0)</f>
        <v>7.8472222222222249E-2</v>
      </c>
      <c r="M126" s="5" t="str">
        <f>IF(Datos_Sala[[#This Row],[Tiempo de degustación]]&gt;0,"Cobrada","Sin cobrar")</f>
        <v>Cobrada</v>
      </c>
      <c r="N126" s="3" t="s">
        <v>16</v>
      </c>
      <c r="O126" s="3" t="s">
        <v>1145</v>
      </c>
      <c r="P126" s="6">
        <v>24.66</v>
      </c>
      <c r="Q126" s="3" t="s">
        <v>11</v>
      </c>
      <c r="R126" s="3" t="s">
        <v>24</v>
      </c>
      <c r="S126" s="3" t="s">
        <v>422</v>
      </c>
      <c r="T126" s="4">
        <f>SUMIFS('Datos Cocina'!J:J,'Datos Cocina'!A:A,A:A)</f>
        <v>184</v>
      </c>
      <c r="U126" s="4">
        <f>SUMIFS('Datos Cocina'!F:F,'Datos Cocina'!A:A,'Datos Sala'!A:A)</f>
        <v>108</v>
      </c>
      <c r="V126" s="4">
        <f>SUMIFS('Datos Cocina'!I:I,'Datos Cocina'!A:A,A:A)</f>
        <v>76</v>
      </c>
      <c r="W126" s="7">
        <f>Datos_Sala[[#This Row],[Total ganancia pedido]]/Datos_Sala[[#This Row],[Monto Total de la cuenta]]</f>
        <v>0.41304347826086957</v>
      </c>
      <c r="X126" s="4">
        <f>Datos_Sala[[#This Row],[Monto Total de la cuenta]]+Datos_Sala[[#This Row],[Propina]]</f>
        <v>208.66</v>
      </c>
    </row>
    <row r="127" spans="1:24" x14ac:dyDescent="0.3">
      <c r="A127" s="2">
        <v>126</v>
      </c>
      <c r="B127" s="3">
        <v>18</v>
      </c>
      <c r="C127" s="3" t="s">
        <v>423</v>
      </c>
      <c r="D127" s="2">
        <v>3</v>
      </c>
      <c r="E127" s="3" t="s">
        <v>76</v>
      </c>
      <c r="F127" s="23">
        <v>45018</v>
      </c>
      <c r="G127" s="5">
        <v>0.11458333333333333</v>
      </c>
      <c r="H127" s="24">
        <v>0.21666666666666667</v>
      </c>
      <c r="I127" s="5">
        <f>Datos_Sala[[#This Row],[Hora de Salida]]-Datos_Sala[[#This Row],[Hora de llegada]]</f>
        <v>0.10208333333333335</v>
      </c>
      <c r="J12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0.10208333333333335</v>
      </c>
      <c r="K127" s="5">
        <f>(SUMIFS('Datos Cocina'!M:M,'Datos Cocina'!A:A,'Datos Sala'!A:A)/60)/24</f>
        <v>9.6527777777777782E-2</v>
      </c>
      <c r="L127" s="5">
        <f>IF(Datos_Sala[[#This Row],[Tiempo en rest]]-Datos_Sala[[#This Row],[Tiempo total de preparación]]&gt;0,Datos_Sala[[#This Row],[Tiempo en rest]]-Datos_Sala[[#This Row],[Tiempo total de preparación]],0)</f>
        <v>5.5555555555555636E-3</v>
      </c>
      <c r="M127" s="5" t="str">
        <f>IF(Datos_Sala[[#This Row],[Tiempo de degustación]]&gt;0,"Cobrada","Sin cobrar")</f>
        <v>Cobrada</v>
      </c>
      <c r="N127" s="3" t="s">
        <v>16</v>
      </c>
      <c r="O127" s="3" t="s">
        <v>1145</v>
      </c>
      <c r="P127" s="6">
        <v>41.82</v>
      </c>
      <c r="Q127" s="3" t="s">
        <v>11</v>
      </c>
      <c r="R127" s="3" t="s">
        <v>1148</v>
      </c>
      <c r="S127" s="3" t="s">
        <v>424</v>
      </c>
      <c r="T127" s="4">
        <f>SUMIFS('Datos Cocina'!J:J,'Datos Cocina'!A:A,A:A)</f>
        <v>165</v>
      </c>
      <c r="U127" s="4">
        <f>SUMIFS('Datos Cocina'!F:F,'Datos Cocina'!A:A,'Datos Sala'!A:A)</f>
        <v>97</v>
      </c>
      <c r="V127" s="4">
        <f>SUMIFS('Datos Cocina'!I:I,'Datos Cocina'!A:A,A:A)</f>
        <v>68</v>
      </c>
      <c r="W127" s="7">
        <f>Datos_Sala[[#This Row],[Total ganancia pedido]]/Datos_Sala[[#This Row],[Monto Total de la cuenta]]</f>
        <v>0.41212121212121211</v>
      </c>
      <c r="X127" s="4">
        <f>Datos_Sala[[#This Row],[Monto Total de la cuenta]]+Datos_Sala[[#This Row],[Propina]]</f>
        <v>206.82</v>
      </c>
    </row>
    <row r="128" spans="1:24" x14ac:dyDescent="0.3">
      <c r="A128" s="2">
        <v>127</v>
      </c>
      <c r="B128" s="3" t="s">
        <v>61</v>
      </c>
      <c r="C128" s="3" t="s">
        <v>80</v>
      </c>
      <c r="D128" s="2">
        <v>4</v>
      </c>
      <c r="E128" s="3" t="s">
        <v>9</v>
      </c>
      <c r="F128" s="23">
        <v>45018</v>
      </c>
      <c r="G128" s="5">
        <v>2.9166666666666667E-2</v>
      </c>
      <c r="H128" s="24">
        <v>0.10277777777777777</v>
      </c>
      <c r="I128" s="5">
        <f>Datos_Sala[[#This Row],[Hora de Salida]]-Datos_Sala[[#This Row],[Hora de llegada]]</f>
        <v>7.3611111111111099E-2</v>
      </c>
      <c r="J128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7.3611111111111099E-2</v>
      </c>
      <c r="K128" s="5">
        <f>(SUMIFS('Datos Cocina'!M:M,'Datos Cocina'!A:A,'Datos Sala'!A:A)/60)/24</f>
        <v>2.0833333333333332E-2</v>
      </c>
      <c r="L128" s="5">
        <f>IF(Datos_Sala[[#This Row],[Tiempo en rest]]-Datos_Sala[[#This Row],[Tiempo total de preparación]]&gt;0,Datos_Sala[[#This Row],[Tiempo en rest]]-Datos_Sala[[#This Row],[Tiempo total de preparación]],0)</f>
        <v>5.2777777777777771E-2</v>
      </c>
      <c r="M128" s="5" t="str">
        <f>IF(Datos_Sala[[#This Row],[Tiempo de degustación]]&gt;0,"Cobrada","Sin cobrar")</f>
        <v>Cobrada</v>
      </c>
      <c r="N128" s="3" t="s">
        <v>16</v>
      </c>
      <c r="O128" s="3" t="s">
        <v>1145</v>
      </c>
      <c r="P128" s="6">
        <v>32.82</v>
      </c>
      <c r="Q128" s="3" t="s">
        <v>11</v>
      </c>
      <c r="R128" s="3" t="s">
        <v>49</v>
      </c>
      <c r="S128" s="3" t="s">
        <v>42</v>
      </c>
      <c r="T128" s="4">
        <f>SUMIFS('Datos Cocina'!J:J,'Datos Cocina'!A:A,A:A)</f>
        <v>72</v>
      </c>
      <c r="U128" s="4">
        <f>SUMIFS('Datos Cocina'!F:F,'Datos Cocina'!A:A,'Datos Sala'!A:A)</f>
        <v>44</v>
      </c>
      <c r="V128" s="4">
        <f>SUMIFS('Datos Cocina'!I:I,'Datos Cocina'!A:A,A:A)</f>
        <v>28</v>
      </c>
      <c r="W128" s="7">
        <f>Datos_Sala[[#This Row],[Total ganancia pedido]]/Datos_Sala[[#This Row],[Monto Total de la cuenta]]</f>
        <v>0.3888888888888889</v>
      </c>
      <c r="X128" s="4">
        <f>Datos_Sala[[#This Row],[Monto Total de la cuenta]]+Datos_Sala[[#This Row],[Propina]]</f>
        <v>104.82</v>
      </c>
    </row>
    <row r="129" spans="1:24" x14ac:dyDescent="0.3">
      <c r="A129" s="2">
        <v>128</v>
      </c>
      <c r="B129" s="3">
        <v>2</v>
      </c>
      <c r="C129" s="3" t="s">
        <v>425</v>
      </c>
      <c r="D129" s="2">
        <v>5</v>
      </c>
      <c r="E129" s="3" t="s">
        <v>28</v>
      </c>
      <c r="F129" s="23">
        <v>45018</v>
      </c>
      <c r="G129" s="5">
        <v>6.3194444444444442E-2</v>
      </c>
      <c r="H129" s="24">
        <v>0.14444444444444443</v>
      </c>
      <c r="I129" s="5">
        <f>Datos_Sala[[#This Row],[Hora de Salida]]-Datos_Sala[[#This Row],[Hora de llegada]]</f>
        <v>8.1249999999999989E-2</v>
      </c>
      <c r="J129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9.1666666666666688E-2</v>
      </c>
      <c r="K129" s="5">
        <f>(SUMIFS('Datos Cocina'!M:M,'Datos Cocina'!A:A,'Datos Sala'!A:A)/60)/24</f>
        <v>0.11944444444444445</v>
      </c>
      <c r="L129" s="5">
        <f>IF(Datos_Sala[[#This Row],[Tiempo en rest]]-Datos_Sala[[#This Row],[Tiempo total de preparación]]&gt;0,Datos_Sala[[#This Row],[Tiempo en rest]]-Datos_Sala[[#This Row],[Tiempo total de preparación]],0)</f>
        <v>0</v>
      </c>
      <c r="M129" s="5" t="str">
        <f>IF(Datos_Sala[[#This Row],[Tiempo de degustación]]&gt;0,"Cobrada","Sin cobrar")</f>
        <v>Sin cobrar</v>
      </c>
      <c r="N129" s="3" t="s">
        <v>16</v>
      </c>
      <c r="O129" s="3" t="s">
        <v>17</v>
      </c>
      <c r="P129" s="6">
        <v>49.36</v>
      </c>
      <c r="Q129" s="3" t="s">
        <v>18</v>
      </c>
      <c r="R129" s="3" t="s">
        <v>55</v>
      </c>
      <c r="S129" s="3" t="s">
        <v>426</v>
      </c>
      <c r="T129" s="4">
        <f>SUMIFS('Datos Cocina'!J:J,'Datos Cocina'!A:A,A:A)</f>
        <v>239</v>
      </c>
      <c r="U129" s="4">
        <f>SUMIFS('Datos Cocina'!F:F,'Datos Cocina'!A:A,'Datos Sala'!A:A)</f>
        <v>141</v>
      </c>
      <c r="V129" s="4">
        <f>SUMIFS('Datos Cocina'!I:I,'Datos Cocina'!A:A,A:A)</f>
        <v>98</v>
      </c>
      <c r="W129" s="7">
        <f>Datos_Sala[[#This Row],[Total ganancia pedido]]/Datos_Sala[[#This Row],[Monto Total de la cuenta]]</f>
        <v>0.41004184100418412</v>
      </c>
      <c r="X129" s="4">
        <f>Datos_Sala[[#This Row],[Monto Total de la cuenta]]+Datos_Sala[[#This Row],[Propina]]</f>
        <v>288.36</v>
      </c>
    </row>
    <row r="130" spans="1:24" x14ac:dyDescent="0.3">
      <c r="A130" s="2">
        <v>129</v>
      </c>
      <c r="B130" s="3">
        <v>16</v>
      </c>
      <c r="C130" s="3" t="s">
        <v>427</v>
      </c>
      <c r="D130" s="2">
        <v>5</v>
      </c>
      <c r="E130" s="3" t="s">
        <v>28</v>
      </c>
      <c r="F130" s="23">
        <v>45018</v>
      </c>
      <c r="G130" s="5">
        <v>2.8472222222222222E-2</v>
      </c>
      <c r="H130" s="24">
        <v>0.11180555555555556</v>
      </c>
      <c r="I130" s="5">
        <f>Datos_Sala[[#This Row],[Hora de Salida]]-Datos_Sala[[#This Row],[Hora de llegada]]</f>
        <v>8.3333333333333343E-2</v>
      </c>
      <c r="J130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8.3333333333333343E-2</v>
      </c>
      <c r="K130" s="5">
        <f>(SUMIFS('Datos Cocina'!M:M,'Datos Cocina'!A:A,'Datos Sala'!A:A)/60)/24</f>
        <v>5.5555555555555552E-2</v>
      </c>
      <c r="L130" s="5">
        <f>IF(Datos_Sala[[#This Row],[Tiempo en rest]]-Datos_Sala[[#This Row],[Tiempo total de preparación]]&gt;0,Datos_Sala[[#This Row],[Tiempo en rest]]-Datos_Sala[[#This Row],[Tiempo total de preparación]],0)</f>
        <v>2.777777777777779E-2</v>
      </c>
      <c r="M130" s="5" t="str">
        <f>IF(Datos_Sala[[#This Row],[Tiempo de degustación]]&gt;0,"Cobrada","Sin cobrar")</f>
        <v>Cobrada</v>
      </c>
      <c r="N130" s="3" t="s">
        <v>16</v>
      </c>
      <c r="O130" s="3" t="s">
        <v>1145</v>
      </c>
      <c r="P130" s="6">
        <v>49.3</v>
      </c>
      <c r="Q130" s="3" t="s">
        <v>23</v>
      </c>
      <c r="R130" s="3" t="s">
        <v>1148</v>
      </c>
      <c r="S130" s="3" t="s">
        <v>428</v>
      </c>
      <c r="T130" s="4">
        <f>SUMIFS('Datos Cocina'!J:J,'Datos Cocina'!A:A,A:A)</f>
        <v>106</v>
      </c>
      <c r="U130" s="4">
        <f>SUMIFS('Datos Cocina'!F:F,'Datos Cocina'!A:A,'Datos Sala'!A:A)</f>
        <v>62</v>
      </c>
      <c r="V130" s="4">
        <f>SUMIFS('Datos Cocina'!I:I,'Datos Cocina'!A:A,A:A)</f>
        <v>44</v>
      </c>
      <c r="W130" s="7">
        <f>Datos_Sala[[#This Row],[Total ganancia pedido]]/Datos_Sala[[#This Row],[Monto Total de la cuenta]]</f>
        <v>0.41509433962264153</v>
      </c>
      <c r="X130" s="4">
        <f>Datos_Sala[[#This Row],[Monto Total de la cuenta]]+Datos_Sala[[#This Row],[Propina]]</f>
        <v>155.30000000000001</v>
      </c>
    </row>
    <row r="131" spans="1:24" x14ac:dyDescent="0.3">
      <c r="A131" s="2">
        <v>130</v>
      </c>
      <c r="B131" s="3" t="s">
        <v>81</v>
      </c>
      <c r="C131" s="3" t="s">
        <v>82</v>
      </c>
      <c r="D131" s="2">
        <v>4</v>
      </c>
      <c r="E131" s="3" t="s">
        <v>28</v>
      </c>
      <c r="F131" s="23">
        <v>45018</v>
      </c>
      <c r="G131" s="5">
        <v>1.8055555555555554E-2</v>
      </c>
      <c r="H131" s="24">
        <v>6.3888888888888884E-2</v>
      </c>
      <c r="I131" s="5">
        <f>Datos_Sala[[#This Row],[Hora de Salida]]-Datos_Sala[[#This Row],[Hora de llegada]]</f>
        <v>4.583333333333333E-2</v>
      </c>
      <c r="J131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4.583333333333333E-2</v>
      </c>
      <c r="K131" s="5">
        <f>(SUMIFS('Datos Cocina'!M:M,'Datos Cocina'!A:A,'Datos Sala'!A:A)/60)/24</f>
        <v>1.7361111111111112E-2</v>
      </c>
      <c r="L131" s="5">
        <f>IF(Datos_Sala[[#This Row],[Tiempo en rest]]-Datos_Sala[[#This Row],[Tiempo total de preparación]]&gt;0,Datos_Sala[[#This Row],[Tiempo en rest]]-Datos_Sala[[#This Row],[Tiempo total de preparación]],0)</f>
        <v>2.8472222222222218E-2</v>
      </c>
      <c r="M131" s="5" t="str">
        <f>IF(Datos_Sala[[#This Row],[Tiempo de degustación]]&gt;0,"Cobrada","Sin cobrar")</f>
        <v>Cobrada</v>
      </c>
      <c r="N131" s="3" t="s">
        <v>16</v>
      </c>
      <c r="O131" s="3" t="s">
        <v>1145</v>
      </c>
      <c r="P131" s="6">
        <v>38.130000000000003</v>
      </c>
      <c r="Q131" s="3" t="s">
        <v>11</v>
      </c>
      <c r="R131" s="3" t="s">
        <v>33</v>
      </c>
      <c r="S131" s="3" t="s">
        <v>12</v>
      </c>
      <c r="T131" s="4">
        <f>SUMIFS('Datos Cocina'!J:J,'Datos Cocina'!A:A,A:A)</f>
        <v>35</v>
      </c>
      <c r="U131" s="4">
        <f>SUMIFS('Datos Cocina'!F:F,'Datos Cocina'!A:A,'Datos Sala'!A:A)</f>
        <v>21</v>
      </c>
      <c r="V131" s="4">
        <f>SUMIFS('Datos Cocina'!I:I,'Datos Cocina'!A:A,A:A)</f>
        <v>14</v>
      </c>
      <c r="W131" s="7">
        <f>Datos_Sala[[#This Row],[Total ganancia pedido]]/Datos_Sala[[#This Row],[Monto Total de la cuenta]]</f>
        <v>0.4</v>
      </c>
      <c r="X131" s="4">
        <f>Datos_Sala[[#This Row],[Monto Total de la cuenta]]+Datos_Sala[[#This Row],[Propina]]</f>
        <v>73.13</v>
      </c>
    </row>
    <row r="132" spans="1:24" x14ac:dyDescent="0.3">
      <c r="A132" s="2">
        <v>131</v>
      </c>
      <c r="B132" s="3">
        <v>7</v>
      </c>
      <c r="C132" s="3" t="s">
        <v>203</v>
      </c>
      <c r="D132" s="2">
        <v>5</v>
      </c>
      <c r="E132" s="3" t="s">
        <v>9</v>
      </c>
      <c r="F132" s="23">
        <v>45018</v>
      </c>
      <c r="G132" s="5">
        <v>2.9861111111111113E-2</v>
      </c>
      <c r="H132" s="24">
        <v>0.17916666666666667</v>
      </c>
      <c r="I132" s="5">
        <f>Datos_Sala[[#This Row],[Hora de Salida]]-Datos_Sala[[#This Row],[Hora de llegada]]</f>
        <v>0.14930555555555555</v>
      </c>
      <c r="J13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0.15972222222222227</v>
      </c>
      <c r="K132" s="5">
        <f>(SUMIFS('Datos Cocina'!M:M,'Datos Cocina'!A:A,'Datos Sala'!A:A)/60)/24</f>
        <v>8.3333333333333329E-2</v>
      </c>
      <c r="L132" s="5">
        <f>IF(Datos_Sala[[#This Row],[Tiempo en rest]]-Datos_Sala[[#This Row],[Tiempo total de preparación]]&gt;0,Datos_Sala[[#This Row],[Tiempo en rest]]-Datos_Sala[[#This Row],[Tiempo total de preparación]],0)</f>
        <v>6.5972222222222224E-2</v>
      </c>
      <c r="M132" s="5" t="str">
        <f>IF(Datos_Sala[[#This Row],[Tiempo de degustación]]&gt;0,"Cobrada","Sin cobrar")</f>
        <v>Cobrada</v>
      </c>
      <c r="N132" s="3" t="s">
        <v>16</v>
      </c>
      <c r="O132" s="3" t="s">
        <v>1145</v>
      </c>
      <c r="P132" s="6">
        <v>42.41</v>
      </c>
      <c r="Q132" s="3" t="s">
        <v>18</v>
      </c>
      <c r="R132" s="3" t="s">
        <v>63</v>
      </c>
      <c r="S132" s="3" t="s">
        <v>429</v>
      </c>
      <c r="T132" s="4">
        <f>SUMIFS('Datos Cocina'!J:J,'Datos Cocina'!A:A,A:A)</f>
        <v>157</v>
      </c>
      <c r="U132" s="4">
        <f>SUMIFS('Datos Cocina'!F:F,'Datos Cocina'!A:A,'Datos Sala'!A:A)</f>
        <v>94</v>
      </c>
      <c r="V132" s="4">
        <f>SUMIFS('Datos Cocina'!I:I,'Datos Cocina'!A:A,A:A)</f>
        <v>63</v>
      </c>
      <c r="W132" s="7">
        <f>Datos_Sala[[#This Row],[Total ganancia pedido]]/Datos_Sala[[#This Row],[Monto Total de la cuenta]]</f>
        <v>0.40127388535031849</v>
      </c>
      <c r="X132" s="4">
        <f>Datos_Sala[[#This Row],[Monto Total de la cuenta]]+Datos_Sala[[#This Row],[Propina]]</f>
        <v>199.41</v>
      </c>
    </row>
    <row r="133" spans="1:24" x14ac:dyDescent="0.3">
      <c r="A133" s="2">
        <v>132</v>
      </c>
      <c r="B133" s="3">
        <v>9</v>
      </c>
      <c r="C133" s="3" t="s">
        <v>430</v>
      </c>
      <c r="D133" s="2">
        <v>2</v>
      </c>
      <c r="E133" s="3" t="s">
        <v>52</v>
      </c>
      <c r="F133" s="23">
        <v>45018</v>
      </c>
      <c r="G133" s="5">
        <v>5.9722222222222225E-2</v>
      </c>
      <c r="H133" s="24">
        <v>0.11319444444444444</v>
      </c>
      <c r="I133" s="5">
        <f>Datos_Sala[[#This Row],[Hora de Salida]]-Datos_Sala[[#This Row],[Hora de llegada]]</f>
        <v>5.347222222222222E-2</v>
      </c>
      <c r="J133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5.347222222222222E-2</v>
      </c>
      <c r="K133" s="5">
        <f>(SUMIFS('Datos Cocina'!M:M,'Datos Cocina'!A:A,'Datos Sala'!A:A)/60)/24</f>
        <v>7.0833333333333331E-2</v>
      </c>
      <c r="L133" s="5">
        <f>IF(Datos_Sala[[#This Row],[Tiempo en rest]]-Datos_Sala[[#This Row],[Tiempo total de preparación]]&gt;0,Datos_Sala[[#This Row],[Tiempo en rest]]-Datos_Sala[[#This Row],[Tiempo total de preparación]],0)</f>
        <v>0</v>
      </c>
      <c r="M133" s="5" t="str">
        <f>IF(Datos_Sala[[#This Row],[Tiempo de degustación]]&gt;0,"Cobrada","Sin cobrar")</f>
        <v>Sin cobrar</v>
      </c>
      <c r="N133" s="3" t="s">
        <v>10</v>
      </c>
      <c r="O133" s="3" t="s">
        <v>1146</v>
      </c>
      <c r="P133" s="6">
        <v>30.96</v>
      </c>
      <c r="Q133" s="3" t="s">
        <v>23</v>
      </c>
      <c r="R133" s="3" t="s">
        <v>24</v>
      </c>
      <c r="S133" s="3" t="s">
        <v>431</v>
      </c>
      <c r="T133" s="4">
        <f>SUMIFS('Datos Cocina'!J:J,'Datos Cocina'!A:A,A:A)</f>
        <v>206</v>
      </c>
      <c r="U133" s="4">
        <f>SUMIFS('Datos Cocina'!F:F,'Datos Cocina'!A:A,'Datos Sala'!A:A)</f>
        <v>125</v>
      </c>
      <c r="V133" s="4">
        <f>SUMIFS('Datos Cocina'!I:I,'Datos Cocina'!A:A,A:A)</f>
        <v>81</v>
      </c>
      <c r="W133" s="7">
        <f>Datos_Sala[[#This Row],[Total ganancia pedido]]/Datos_Sala[[#This Row],[Monto Total de la cuenta]]</f>
        <v>0.39320388349514562</v>
      </c>
      <c r="X133" s="4">
        <f>Datos_Sala[[#This Row],[Monto Total de la cuenta]]+Datos_Sala[[#This Row],[Propina]]</f>
        <v>236.96</v>
      </c>
    </row>
    <row r="134" spans="1:24" x14ac:dyDescent="0.3">
      <c r="A134" s="2">
        <v>133</v>
      </c>
      <c r="B134" s="3">
        <v>20</v>
      </c>
      <c r="C134" s="3" t="s">
        <v>140</v>
      </c>
      <c r="D134" s="2">
        <v>6</v>
      </c>
      <c r="E134" s="3" t="s">
        <v>28</v>
      </c>
      <c r="F134" s="23">
        <v>45018</v>
      </c>
      <c r="G134" s="5">
        <v>3.7499999999999999E-2</v>
      </c>
      <c r="H134" s="24">
        <v>0.16111111111111112</v>
      </c>
      <c r="I134" s="5">
        <f>Datos_Sala[[#This Row],[Hora de Salida]]-Datos_Sala[[#This Row],[Hora de llegada]]</f>
        <v>0.12361111111111112</v>
      </c>
      <c r="J13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0.13402777777777783</v>
      </c>
      <c r="K134" s="5">
        <f>(SUMIFS('Datos Cocina'!M:M,'Datos Cocina'!A:A,'Datos Sala'!A:A)/60)/24</f>
        <v>7.4305555555555555E-2</v>
      </c>
      <c r="L134" s="5">
        <f>IF(Datos_Sala[[#This Row],[Tiempo en rest]]-Datos_Sala[[#This Row],[Tiempo total de preparación]]&gt;0,Datos_Sala[[#This Row],[Tiempo en rest]]-Datos_Sala[[#This Row],[Tiempo total de preparación]],0)</f>
        <v>4.9305555555555561E-2</v>
      </c>
      <c r="M134" s="5" t="str">
        <f>IF(Datos_Sala[[#This Row],[Tiempo de degustación]]&gt;0,"Cobrada","Sin cobrar")</f>
        <v>Cobrada</v>
      </c>
      <c r="N134" s="3" t="s">
        <v>16</v>
      </c>
      <c r="O134" s="3" t="s">
        <v>1145</v>
      </c>
      <c r="P134" s="6">
        <v>39.74</v>
      </c>
      <c r="Q134" s="3" t="s">
        <v>18</v>
      </c>
      <c r="R134" s="3" t="s">
        <v>29</v>
      </c>
      <c r="S134" s="3" t="s">
        <v>432</v>
      </c>
      <c r="T134" s="4">
        <f>SUMIFS('Datos Cocina'!J:J,'Datos Cocina'!A:A,A:A)</f>
        <v>182</v>
      </c>
      <c r="U134" s="4">
        <f>SUMIFS('Datos Cocina'!F:F,'Datos Cocina'!A:A,'Datos Sala'!A:A)</f>
        <v>107</v>
      </c>
      <c r="V134" s="4">
        <f>SUMIFS('Datos Cocina'!I:I,'Datos Cocina'!A:A,A:A)</f>
        <v>75</v>
      </c>
      <c r="W134" s="7">
        <f>Datos_Sala[[#This Row],[Total ganancia pedido]]/Datos_Sala[[#This Row],[Monto Total de la cuenta]]</f>
        <v>0.41208791208791207</v>
      </c>
      <c r="X134" s="4">
        <f>Datos_Sala[[#This Row],[Monto Total de la cuenta]]+Datos_Sala[[#This Row],[Propina]]</f>
        <v>221.74</v>
      </c>
    </row>
    <row r="135" spans="1:24" x14ac:dyDescent="0.3">
      <c r="A135" s="2">
        <v>134</v>
      </c>
      <c r="B135" s="3">
        <v>3</v>
      </c>
      <c r="C135" s="3" t="s">
        <v>433</v>
      </c>
      <c r="D135" s="2">
        <v>6</v>
      </c>
      <c r="E135" s="3" t="s">
        <v>76</v>
      </c>
      <c r="F135" s="23">
        <v>45018</v>
      </c>
      <c r="G135" s="5">
        <v>4.8611111111111112E-3</v>
      </c>
      <c r="H135" s="24">
        <v>0.16111111111111112</v>
      </c>
      <c r="I135" s="5">
        <f>Datos_Sala[[#This Row],[Hora de Salida]]-Datos_Sala[[#This Row],[Hora de llegada]]</f>
        <v>0.15625</v>
      </c>
      <c r="J13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0.15625</v>
      </c>
      <c r="K135" s="5">
        <f>(SUMIFS('Datos Cocina'!M:M,'Datos Cocina'!A:A,'Datos Sala'!A:A)/60)/24</f>
        <v>3.3333333333333333E-2</v>
      </c>
      <c r="L135" s="5">
        <f>IF(Datos_Sala[[#This Row],[Tiempo en rest]]-Datos_Sala[[#This Row],[Tiempo total de preparación]]&gt;0,Datos_Sala[[#This Row],[Tiempo en rest]]-Datos_Sala[[#This Row],[Tiempo total de preparación]],0)</f>
        <v>0.12291666666666667</v>
      </c>
      <c r="M135" s="5" t="str">
        <f>IF(Datos_Sala[[#This Row],[Tiempo de degustación]]&gt;0,"Cobrada","Sin cobrar")</f>
        <v>Cobrada</v>
      </c>
      <c r="N135" s="3" t="s">
        <v>10</v>
      </c>
      <c r="O135" s="3" t="s">
        <v>1145</v>
      </c>
      <c r="P135" s="6">
        <v>30.1</v>
      </c>
      <c r="Q135" s="3" t="s">
        <v>11</v>
      </c>
      <c r="R135" s="3" t="s">
        <v>55</v>
      </c>
      <c r="S135" s="3" t="s">
        <v>434</v>
      </c>
      <c r="T135" s="4">
        <f>SUMIFS('Datos Cocina'!J:J,'Datos Cocina'!A:A,A:A)</f>
        <v>120</v>
      </c>
      <c r="U135" s="4">
        <f>SUMIFS('Datos Cocina'!F:F,'Datos Cocina'!A:A,'Datos Sala'!A:A)</f>
        <v>71</v>
      </c>
      <c r="V135" s="4">
        <f>SUMIFS('Datos Cocina'!I:I,'Datos Cocina'!A:A,A:A)</f>
        <v>49</v>
      </c>
      <c r="W135" s="7">
        <f>Datos_Sala[[#This Row],[Total ganancia pedido]]/Datos_Sala[[#This Row],[Monto Total de la cuenta]]</f>
        <v>0.40833333333333333</v>
      </c>
      <c r="X135" s="4">
        <f>Datos_Sala[[#This Row],[Monto Total de la cuenta]]+Datos_Sala[[#This Row],[Propina]]</f>
        <v>150.1</v>
      </c>
    </row>
    <row r="136" spans="1:24" x14ac:dyDescent="0.3">
      <c r="A136" s="2">
        <v>135</v>
      </c>
      <c r="B136" s="3">
        <v>11</v>
      </c>
      <c r="C136" s="3" t="s">
        <v>213</v>
      </c>
      <c r="D136" s="2">
        <v>1</v>
      </c>
      <c r="E136" s="3" t="s">
        <v>15</v>
      </c>
      <c r="F136" s="23">
        <v>45018</v>
      </c>
      <c r="G136" s="5">
        <v>4.1666666666666664E-2</v>
      </c>
      <c r="H136" s="24">
        <v>0.12569444444444444</v>
      </c>
      <c r="I136" s="5">
        <f>Datos_Sala[[#This Row],[Hora de Salida]]-Datos_Sala[[#This Row],[Hora de llegada]]</f>
        <v>8.4027777777777785E-2</v>
      </c>
      <c r="J136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9.4444444444444484E-2</v>
      </c>
      <c r="K136" s="5">
        <f>(SUMIFS('Datos Cocina'!M:M,'Datos Cocina'!A:A,'Datos Sala'!A:A)/60)/24</f>
        <v>6.1111111111111109E-2</v>
      </c>
      <c r="L136" s="5">
        <f>IF(Datos_Sala[[#This Row],[Tiempo en rest]]-Datos_Sala[[#This Row],[Tiempo total de preparación]]&gt;0,Datos_Sala[[#This Row],[Tiempo en rest]]-Datos_Sala[[#This Row],[Tiempo total de preparación]],0)</f>
        <v>2.2916666666666675E-2</v>
      </c>
      <c r="M136" s="5" t="str">
        <f>IF(Datos_Sala[[#This Row],[Tiempo de degustación]]&gt;0,"Cobrada","Sin cobrar")</f>
        <v>Cobrada</v>
      </c>
      <c r="N136" s="3" t="s">
        <v>10</v>
      </c>
      <c r="O136" s="3" t="s">
        <v>1145</v>
      </c>
      <c r="P136" s="6">
        <v>34.700000000000003</v>
      </c>
      <c r="Q136" s="3" t="s">
        <v>18</v>
      </c>
      <c r="R136" s="3" t="s">
        <v>19</v>
      </c>
      <c r="S136" s="3" t="s">
        <v>435</v>
      </c>
      <c r="T136" s="4">
        <f>SUMIFS('Datos Cocina'!J:J,'Datos Cocina'!A:A,A:A)</f>
        <v>260</v>
      </c>
      <c r="U136" s="4">
        <f>SUMIFS('Datos Cocina'!F:F,'Datos Cocina'!A:A,'Datos Sala'!A:A)</f>
        <v>158</v>
      </c>
      <c r="V136" s="4">
        <f>SUMIFS('Datos Cocina'!I:I,'Datos Cocina'!A:A,A:A)</f>
        <v>102</v>
      </c>
      <c r="W136" s="7">
        <f>Datos_Sala[[#This Row],[Total ganancia pedido]]/Datos_Sala[[#This Row],[Monto Total de la cuenta]]</f>
        <v>0.3923076923076923</v>
      </c>
      <c r="X136" s="4">
        <f>Datos_Sala[[#This Row],[Monto Total de la cuenta]]+Datos_Sala[[#This Row],[Propina]]</f>
        <v>294.7</v>
      </c>
    </row>
    <row r="137" spans="1:24" x14ac:dyDescent="0.3">
      <c r="A137" s="2">
        <v>136</v>
      </c>
      <c r="B137" s="3" t="s">
        <v>61</v>
      </c>
      <c r="C137" s="3" t="s">
        <v>83</v>
      </c>
      <c r="D137" s="2">
        <v>1</v>
      </c>
      <c r="E137" s="3" t="s">
        <v>76</v>
      </c>
      <c r="F137" s="23">
        <v>45018</v>
      </c>
      <c r="G137" s="5">
        <v>7.6388888888888895E-2</v>
      </c>
      <c r="H137" s="24">
        <v>0.20902777777777778</v>
      </c>
      <c r="I137" s="5">
        <f>Datos_Sala[[#This Row],[Hora de Salida]]-Datos_Sala[[#This Row],[Hora de llegada]]</f>
        <v>0.13263888888888889</v>
      </c>
      <c r="J13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0.1430555555555556</v>
      </c>
      <c r="K137" s="5">
        <f>(SUMIFS('Datos Cocina'!M:M,'Datos Cocina'!A:A,'Datos Sala'!A:A)/60)/24</f>
        <v>9.0277777777777787E-3</v>
      </c>
      <c r="L137" s="5">
        <f>IF(Datos_Sala[[#This Row],[Tiempo en rest]]-Datos_Sala[[#This Row],[Tiempo total de preparación]]&gt;0,Datos_Sala[[#This Row],[Tiempo en rest]]-Datos_Sala[[#This Row],[Tiempo total de preparación]],0)</f>
        <v>0.12361111111111112</v>
      </c>
      <c r="M137" s="5" t="str">
        <f>IF(Datos_Sala[[#This Row],[Tiempo de degustación]]&gt;0,"Cobrada","Sin cobrar")</f>
        <v>Cobrada</v>
      </c>
      <c r="N137" s="3" t="s">
        <v>16</v>
      </c>
      <c r="O137" s="3" t="s">
        <v>1145</v>
      </c>
      <c r="P137" s="6">
        <v>30.25</v>
      </c>
      <c r="Q137" s="3" t="s">
        <v>18</v>
      </c>
      <c r="R137" s="3" t="s">
        <v>24</v>
      </c>
      <c r="S137" s="3" t="s">
        <v>30</v>
      </c>
      <c r="T137" s="4">
        <f>SUMIFS('Datos Cocina'!J:J,'Datos Cocina'!A:A,A:A)</f>
        <v>80</v>
      </c>
      <c r="U137" s="4">
        <f>SUMIFS('Datos Cocina'!F:F,'Datos Cocina'!A:A,'Datos Sala'!A:A)</f>
        <v>50</v>
      </c>
      <c r="V137" s="4">
        <f>SUMIFS('Datos Cocina'!I:I,'Datos Cocina'!A:A,A:A)</f>
        <v>30</v>
      </c>
      <c r="W137" s="7">
        <f>Datos_Sala[[#This Row],[Total ganancia pedido]]/Datos_Sala[[#This Row],[Monto Total de la cuenta]]</f>
        <v>0.375</v>
      </c>
      <c r="X137" s="4">
        <f>Datos_Sala[[#This Row],[Monto Total de la cuenta]]+Datos_Sala[[#This Row],[Propina]]</f>
        <v>110.25</v>
      </c>
    </row>
    <row r="138" spans="1:24" x14ac:dyDescent="0.3">
      <c r="A138" s="2">
        <v>137</v>
      </c>
      <c r="B138" s="3" t="s">
        <v>84</v>
      </c>
      <c r="C138" s="3" t="s">
        <v>85</v>
      </c>
      <c r="D138" s="2">
        <v>3</v>
      </c>
      <c r="E138" s="3" t="s">
        <v>9</v>
      </c>
      <c r="F138" s="23">
        <v>45018</v>
      </c>
      <c r="G138" s="5">
        <v>5.6250000000000001E-2</v>
      </c>
      <c r="H138" s="24">
        <v>0.17430555555555555</v>
      </c>
      <c r="I138" s="5">
        <f>Datos_Sala[[#This Row],[Hora de Salida]]-Datos_Sala[[#This Row],[Hora de llegada]]</f>
        <v>0.11805555555555555</v>
      </c>
      <c r="J13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0.12847222222222227</v>
      </c>
      <c r="K138" s="5">
        <f>(SUMIFS('Datos Cocina'!M:M,'Datos Cocina'!A:A,'Datos Sala'!A:A)/60)/24</f>
        <v>2.8472222222222222E-2</v>
      </c>
      <c r="L138" s="5">
        <f>IF(Datos_Sala[[#This Row],[Tiempo en rest]]-Datos_Sala[[#This Row],[Tiempo total de preparación]]&gt;0,Datos_Sala[[#This Row],[Tiempo en rest]]-Datos_Sala[[#This Row],[Tiempo total de preparación]],0)</f>
        <v>8.9583333333333334E-2</v>
      </c>
      <c r="M138" s="5" t="str">
        <f>IF(Datos_Sala[[#This Row],[Tiempo de degustación]]&gt;0,"Cobrada","Sin cobrar")</f>
        <v>Cobrada</v>
      </c>
      <c r="N138" s="3" t="s">
        <v>48</v>
      </c>
      <c r="O138" s="3" t="s">
        <v>1145</v>
      </c>
      <c r="P138" s="6">
        <v>12.4</v>
      </c>
      <c r="Q138" s="3" t="s">
        <v>18</v>
      </c>
      <c r="R138" s="3" t="s">
        <v>33</v>
      </c>
      <c r="S138" s="3" t="s">
        <v>39</v>
      </c>
      <c r="T138" s="4">
        <f>SUMIFS('Datos Cocina'!J:J,'Datos Cocina'!A:A,A:A)</f>
        <v>63</v>
      </c>
      <c r="U138" s="4">
        <f>SUMIFS('Datos Cocina'!F:F,'Datos Cocina'!A:A,'Datos Sala'!A:A)</f>
        <v>39</v>
      </c>
      <c r="V138" s="4">
        <f>SUMIFS('Datos Cocina'!I:I,'Datos Cocina'!A:A,A:A)</f>
        <v>24</v>
      </c>
      <c r="W138" s="7">
        <f>Datos_Sala[[#This Row],[Total ganancia pedido]]/Datos_Sala[[#This Row],[Monto Total de la cuenta]]</f>
        <v>0.38095238095238093</v>
      </c>
      <c r="X138" s="4">
        <f>Datos_Sala[[#This Row],[Monto Total de la cuenta]]+Datos_Sala[[#This Row],[Propina]]</f>
        <v>75.400000000000006</v>
      </c>
    </row>
    <row r="139" spans="1:24" x14ac:dyDescent="0.3">
      <c r="A139" s="2">
        <v>138</v>
      </c>
      <c r="B139" s="3">
        <v>6</v>
      </c>
      <c r="C139" s="3" t="s">
        <v>436</v>
      </c>
      <c r="D139" s="2">
        <v>2</v>
      </c>
      <c r="E139" s="3" t="s">
        <v>28</v>
      </c>
      <c r="F139" s="23">
        <v>45018</v>
      </c>
      <c r="G139" s="5">
        <v>0.15833333333333333</v>
      </c>
      <c r="H139" s="24">
        <v>0.21458333333333332</v>
      </c>
      <c r="I139" s="5">
        <f>Datos_Sala[[#This Row],[Hora de Salida]]-Datos_Sala[[#This Row],[Hora de llegada]]</f>
        <v>5.6249999999999994E-2</v>
      </c>
      <c r="J139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6.6666666666666693E-2</v>
      </c>
      <c r="K139" s="5">
        <f>(SUMIFS('Datos Cocina'!M:M,'Datos Cocina'!A:A,'Datos Sala'!A:A)/60)/24</f>
        <v>6.7361111111111108E-2</v>
      </c>
      <c r="L139" s="5">
        <f>IF(Datos_Sala[[#This Row],[Tiempo en rest]]-Datos_Sala[[#This Row],[Tiempo total de preparación]]&gt;0,Datos_Sala[[#This Row],[Tiempo en rest]]-Datos_Sala[[#This Row],[Tiempo total de preparación]],0)</f>
        <v>0</v>
      </c>
      <c r="M139" s="5" t="str">
        <f>IF(Datos_Sala[[#This Row],[Tiempo de degustación]]&gt;0,"Cobrada","Sin cobrar")</f>
        <v>Sin cobrar</v>
      </c>
      <c r="N139" s="3" t="s">
        <v>48</v>
      </c>
      <c r="O139" s="3" t="s">
        <v>1146</v>
      </c>
      <c r="P139" s="6">
        <v>32.79</v>
      </c>
      <c r="Q139" s="3" t="s">
        <v>18</v>
      </c>
      <c r="R139" s="3" t="s">
        <v>99</v>
      </c>
      <c r="S139" s="3" t="s">
        <v>437</v>
      </c>
      <c r="T139" s="4">
        <f>SUMIFS('Datos Cocina'!J:J,'Datos Cocina'!A:A,A:A)</f>
        <v>238</v>
      </c>
      <c r="U139" s="4">
        <f>SUMIFS('Datos Cocina'!F:F,'Datos Cocina'!A:A,'Datos Sala'!A:A)</f>
        <v>141</v>
      </c>
      <c r="V139" s="4">
        <f>SUMIFS('Datos Cocina'!I:I,'Datos Cocina'!A:A,A:A)</f>
        <v>97</v>
      </c>
      <c r="W139" s="7">
        <f>Datos_Sala[[#This Row],[Total ganancia pedido]]/Datos_Sala[[#This Row],[Monto Total de la cuenta]]</f>
        <v>0.40756302521008403</v>
      </c>
      <c r="X139" s="4">
        <f>Datos_Sala[[#This Row],[Monto Total de la cuenta]]+Datos_Sala[[#This Row],[Propina]]</f>
        <v>270.79000000000002</v>
      </c>
    </row>
    <row r="140" spans="1:24" x14ac:dyDescent="0.3">
      <c r="A140" s="2">
        <v>139</v>
      </c>
      <c r="B140" s="3" t="s">
        <v>77</v>
      </c>
      <c r="C140" s="3" t="s">
        <v>86</v>
      </c>
      <c r="D140" s="2">
        <v>3</v>
      </c>
      <c r="E140" s="3" t="s">
        <v>28</v>
      </c>
      <c r="F140" s="23">
        <v>45018</v>
      </c>
      <c r="G140" s="5">
        <v>2.7777777777777776E-2</v>
      </c>
      <c r="H140" s="24">
        <v>0.19375000000000001</v>
      </c>
      <c r="I140" s="5">
        <f>Datos_Sala[[#This Row],[Hora de Salida]]-Datos_Sala[[#This Row],[Hora de llegada]]</f>
        <v>0.16597222222222224</v>
      </c>
      <c r="J14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0.16597222222222224</v>
      </c>
      <c r="K140" s="5">
        <f>(SUMIFS('Datos Cocina'!M:M,'Datos Cocina'!A:A,'Datos Sala'!A:A)/60)/24</f>
        <v>1.8055555555555557E-2</v>
      </c>
      <c r="L140" s="5">
        <f>IF(Datos_Sala[[#This Row],[Tiempo en rest]]-Datos_Sala[[#This Row],[Tiempo total de preparación]]&gt;0,Datos_Sala[[#This Row],[Tiempo en rest]]-Datos_Sala[[#This Row],[Tiempo total de preparación]],0)</f>
        <v>0.1479166666666667</v>
      </c>
      <c r="M140" s="5" t="str">
        <f>IF(Datos_Sala[[#This Row],[Tiempo de degustación]]&gt;0,"Cobrada","Sin cobrar")</f>
        <v>Cobrada</v>
      </c>
      <c r="N140" s="3" t="s">
        <v>16</v>
      </c>
      <c r="O140" s="3" t="s">
        <v>1145</v>
      </c>
      <c r="P140" s="6">
        <v>47.2</v>
      </c>
      <c r="Q140" s="3" t="s">
        <v>11</v>
      </c>
      <c r="R140" s="3" t="s">
        <v>29</v>
      </c>
      <c r="S140" s="3" t="s">
        <v>12</v>
      </c>
      <c r="T140" s="4">
        <f>SUMIFS('Datos Cocina'!J:J,'Datos Cocina'!A:A,A:A)</f>
        <v>35</v>
      </c>
      <c r="U140" s="4">
        <f>SUMIFS('Datos Cocina'!F:F,'Datos Cocina'!A:A,'Datos Sala'!A:A)</f>
        <v>21</v>
      </c>
      <c r="V140" s="4">
        <f>SUMIFS('Datos Cocina'!I:I,'Datos Cocina'!A:A,A:A)</f>
        <v>14</v>
      </c>
      <c r="W140" s="7">
        <f>Datos_Sala[[#This Row],[Total ganancia pedido]]/Datos_Sala[[#This Row],[Monto Total de la cuenta]]</f>
        <v>0.4</v>
      </c>
      <c r="X140" s="4">
        <f>Datos_Sala[[#This Row],[Monto Total de la cuenta]]+Datos_Sala[[#This Row],[Propina]]</f>
        <v>82.2</v>
      </c>
    </row>
    <row r="141" spans="1:24" x14ac:dyDescent="0.3">
      <c r="A141" s="2">
        <v>140</v>
      </c>
      <c r="B141" s="3">
        <v>11</v>
      </c>
      <c r="C141" s="3" t="s">
        <v>438</v>
      </c>
      <c r="D141" s="2">
        <v>4</v>
      </c>
      <c r="E141" s="3" t="s">
        <v>28</v>
      </c>
      <c r="F141" s="23">
        <v>45018</v>
      </c>
      <c r="G141" s="5">
        <v>0.15902777777777777</v>
      </c>
      <c r="H141" s="24">
        <v>0.27013888888888887</v>
      </c>
      <c r="I141" s="5">
        <f>Datos_Sala[[#This Row],[Hora de Salida]]-Datos_Sala[[#This Row],[Hora de llegada]]</f>
        <v>0.1111111111111111</v>
      </c>
      <c r="J14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0.1111111111111111</v>
      </c>
      <c r="K141" s="5">
        <f>(SUMIFS('Datos Cocina'!M:M,'Datos Cocina'!A:A,'Datos Sala'!A:A)/60)/24</f>
        <v>8.1944444444444445E-2</v>
      </c>
      <c r="L141" s="5">
        <f>IF(Datos_Sala[[#This Row],[Tiempo en rest]]-Datos_Sala[[#This Row],[Tiempo total de preparación]]&gt;0,Datos_Sala[[#This Row],[Tiempo en rest]]-Datos_Sala[[#This Row],[Tiempo total de preparación]],0)</f>
        <v>2.916666666666666E-2</v>
      </c>
      <c r="M141" s="5" t="str">
        <f>IF(Datos_Sala[[#This Row],[Tiempo de degustación]]&gt;0,"Cobrada","Sin cobrar")</f>
        <v>Cobrada</v>
      </c>
      <c r="N141" s="3" t="s">
        <v>16</v>
      </c>
      <c r="O141" s="3" t="s">
        <v>17</v>
      </c>
      <c r="P141" s="6">
        <v>32.130000000000003</v>
      </c>
      <c r="Q141" s="3" t="s">
        <v>11</v>
      </c>
      <c r="R141" s="3" t="s">
        <v>73</v>
      </c>
      <c r="S141" s="3" t="s">
        <v>439</v>
      </c>
      <c r="T141" s="4">
        <f>SUMIFS('Datos Cocina'!J:J,'Datos Cocina'!A:A,A:A)</f>
        <v>191</v>
      </c>
      <c r="U141" s="4">
        <f>SUMIFS('Datos Cocina'!F:F,'Datos Cocina'!A:A,'Datos Sala'!A:A)</f>
        <v>113</v>
      </c>
      <c r="V141" s="4">
        <f>SUMIFS('Datos Cocina'!I:I,'Datos Cocina'!A:A,A:A)</f>
        <v>78</v>
      </c>
      <c r="W141" s="7">
        <f>Datos_Sala[[#This Row],[Total ganancia pedido]]/Datos_Sala[[#This Row],[Monto Total de la cuenta]]</f>
        <v>0.40837696335078533</v>
      </c>
      <c r="X141" s="4">
        <f>Datos_Sala[[#This Row],[Monto Total de la cuenta]]+Datos_Sala[[#This Row],[Propina]]</f>
        <v>223.13</v>
      </c>
    </row>
    <row r="142" spans="1:24" x14ac:dyDescent="0.3">
      <c r="A142" s="2">
        <v>141</v>
      </c>
      <c r="B142" s="3" t="s">
        <v>68</v>
      </c>
      <c r="C142" s="3" t="s">
        <v>87</v>
      </c>
      <c r="D142" s="2">
        <v>4</v>
      </c>
      <c r="E142" s="3" t="s">
        <v>52</v>
      </c>
      <c r="F142" s="23">
        <v>45018</v>
      </c>
      <c r="G142" s="5">
        <v>8.1944444444444445E-2</v>
      </c>
      <c r="H142" s="24">
        <v>0.23958333333333334</v>
      </c>
      <c r="I142" s="5">
        <f>Datos_Sala[[#This Row],[Hora de Salida]]-Datos_Sala[[#This Row],[Hora de llegada]]</f>
        <v>0.15763888888888888</v>
      </c>
      <c r="J14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0.15763888888888888</v>
      </c>
      <c r="K142" s="5">
        <f>(SUMIFS('Datos Cocina'!M:M,'Datos Cocina'!A:A,'Datos Sala'!A:A)/60)/24</f>
        <v>1.9444444444444445E-2</v>
      </c>
      <c r="L142" s="5">
        <f>IF(Datos_Sala[[#This Row],[Tiempo en rest]]-Datos_Sala[[#This Row],[Tiempo total de preparación]]&gt;0,Datos_Sala[[#This Row],[Tiempo en rest]]-Datos_Sala[[#This Row],[Tiempo total de preparación]],0)</f>
        <v>0.13819444444444445</v>
      </c>
      <c r="M142" s="5" t="str">
        <f>IF(Datos_Sala[[#This Row],[Tiempo de degustación]]&gt;0,"Cobrada","Sin cobrar")</f>
        <v>Cobrada</v>
      </c>
      <c r="N142" s="3" t="s">
        <v>48</v>
      </c>
      <c r="O142" s="3" t="s">
        <v>1145</v>
      </c>
      <c r="P142" s="6">
        <v>41.56</v>
      </c>
      <c r="Q142" s="3" t="s">
        <v>23</v>
      </c>
      <c r="R142" s="3" t="s">
        <v>63</v>
      </c>
      <c r="S142" s="3" t="s">
        <v>39</v>
      </c>
      <c r="T142" s="4">
        <f>SUMIFS('Datos Cocina'!J:J,'Datos Cocina'!A:A,A:A)</f>
        <v>21</v>
      </c>
      <c r="U142" s="4">
        <f>SUMIFS('Datos Cocina'!F:F,'Datos Cocina'!A:A,'Datos Sala'!A:A)</f>
        <v>13</v>
      </c>
      <c r="V142" s="4">
        <f>SUMIFS('Datos Cocina'!I:I,'Datos Cocina'!A:A,A:A)</f>
        <v>8</v>
      </c>
      <c r="W142" s="7">
        <f>Datos_Sala[[#This Row],[Total ganancia pedido]]/Datos_Sala[[#This Row],[Monto Total de la cuenta]]</f>
        <v>0.38095238095238093</v>
      </c>
      <c r="X142" s="4">
        <f>Datos_Sala[[#This Row],[Monto Total de la cuenta]]+Datos_Sala[[#This Row],[Propina]]</f>
        <v>62.56</v>
      </c>
    </row>
    <row r="143" spans="1:24" x14ac:dyDescent="0.3">
      <c r="A143" s="2">
        <v>142</v>
      </c>
      <c r="B143" s="3">
        <v>14</v>
      </c>
      <c r="C143" s="3" t="s">
        <v>440</v>
      </c>
      <c r="D143" s="2">
        <v>3</v>
      </c>
      <c r="E143" s="3" t="s">
        <v>9</v>
      </c>
      <c r="F143" s="23">
        <v>45018</v>
      </c>
      <c r="G143" s="5">
        <v>8.6805555555555552E-2</v>
      </c>
      <c r="H143" s="24">
        <v>0.1701388888888889</v>
      </c>
      <c r="I143" s="5">
        <f>Datos_Sala[[#This Row],[Hora de Salida]]-Datos_Sala[[#This Row],[Hora de llegada]]</f>
        <v>8.3333333333333343E-2</v>
      </c>
      <c r="J143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9.3750000000000042E-2</v>
      </c>
      <c r="K143" s="5">
        <f>(SUMIFS('Datos Cocina'!M:M,'Datos Cocina'!A:A,'Datos Sala'!A:A)/60)/24</f>
        <v>4.8611111111111112E-2</v>
      </c>
      <c r="L143" s="5">
        <f>IF(Datos_Sala[[#This Row],[Tiempo en rest]]-Datos_Sala[[#This Row],[Tiempo total de preparación]]&gt;0,Datos_Sala[[#This Row],[Tiempo en rest]]-Datos_Sala[[#This Row],[Tiempo total de preparación]],0)</f>
        <v>3.4722222222222231E-2</v>
      </c>
      <c r="M143" s="5" t="str">
        <f>IF(Datos_Sala[[#This Row],[Tiempo de degustación]]&gt;0,"Cobrada","Sin cobrar")</f>
        <v>Cobrada</v>
      </c>
      <c r="N143" s="3" t="s">
        <v>16</v>
      </c>
      <c r="O143" s="3" t="s">
        <v>1145</v>
      </c>
      <c r="P143" s="6">
        <v>16.29</v>
      </c>
      <c r="Q143" s="3" t="s">
        <v>18</v>
      </c>
      <c r="R143" s="3" t="s">
        <v>49</v>
      </c>
      <c r="S143" s="3" t="s">
        <v>441</v>
      </c>
      <c r="T143" s="4">
        <f>SUMIFS('Datos Cocina'!J:J,'Datos Cocina'!A:A,A:A)</f>
        <v>181</v>
      </c>
      <c r="U143" s="4">
        <f>SUMIFS('Datos Cocina'!F:F,'Datos Cocina'!A:A,'Datos Sala'!A:A)</f>
        <v>109</v>
      </c>
      <c r="V143" s="4">
        <f>SUMIFS('Datos Cocina'!I:I,'Datos Cocina'!A:A,A:A)</f>
        <v>72</v>
      </c>
      <c r="W143" s="7">
        <f>Datos_Sala[[#This Row],[Total ganancia pedido]]/Datos_Sala[[#This Row],[Monto Total de la cuenta]]</f>
        <v>0.39779005524861877</v>
      </c>
      <c r="X143" s="4">
        <f>Datos_Sala[[#This Row],[Monto Total de la cuenta]]+Datos_Sala[[#This Row],[Propina]]</f>
        <v>197.29</v>
      </c>
    </row>
    <row r="144" spans="1:24" x14ac:dyDescent="0.3">
      <c r="A144" s="2">
        <v>143</v>
      </c>
      <c r="B144" s="3" t="s">
        <v>88</v>
      </c>
      <c r="C144" s="3" t="s">
        <v>89</v>
      </c>
      <c r="D144" s="2">
        <v>4</v>
      </c>
      <c r="E144" s="3" t="s">
        <v>9</v>
      </c>
      <c r="F144" s="23">
        <v>45018</v>
      </c>
      <c r="G144" s="5">
        <v>2.2222222222222223E-2</v>
      </c>
      <c r="H144" s="24">
        <v>0.1875</v>
      </c>
      <c r="I144" s="5">
        <f>Datos_Sala[[#This Row],[Hora de Salida]]-Datos_Sala[[#This Row],[Hora de llegada]]</f>
        <v>0.16527777777777777</v>
      </c>
      <c r="J14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0.16527777777777777</v>
      </c>
      <c r="K144" s="5">
        <f>(SUMIFS('Datos Cocina'!M:M,'Datos Cocina'!A:A,'Datos Sala'!A:A)/60)/24</f>
        <v>1.1111111111111112E-2</v>
      </c>
      <c r="L144" s="5">
        <f>IF(Datos_Sala[[#This Row],[Tiempo en rest]]-Datos_Sala[[#This Row],[Tiempo total de preparación]]&gt;0,Datos_Sala[[#This Row],[Tiempo en rest]]-Datos_Sala[[#This Row],[Tiempo total de preparación]],0)</f>
        <v>0.15416666666666667</v>
      </c>
      <c r="M144" s="5" t="str">
        <f>IF(Datos_Sala[[#This Row],[Tiempo de degustación]]&gt;0,"Cobrada","Sin cobrar")</f>
        <v>Cobrada</v>
      </c>
      <c r="N144" s="3" t="s">
        <v>16</v>
      </c>
      <c r="O144" s="3" t="s">
        <v>17</v>
      </c>
      <c r="P144" s="6">
        <v>48.26</v>
      </c>
      <c r="Q144" s="3" t="s">
        <v>11</v>
      </c>
      <c r="R144" s="3" t="s">
        <v>1148</v>
      </c>
      <c r="S144" s="3" t="s">
        <v>60</v>
      </c>
      <c r="T144" s="4">
        <f>SUMIFS('Datos Cocina'!J:J,'Datos Cocina'!A:A,A:A)</f>
        <v>50</v>
      </c>
      <c r="U144" s="4">
        <f>SUMIFS('Datos Cocina'!F:F,'Datos Cocina'!A:A,'Datos Sala'!A:A)</f>
        <v>30</v>
      </c>
      <c r="V144" s="4">
        <f>SUMIFS('Datos Cocina'!I:I,'Datos Cocina'!A:A,A:A)</f>
        <v>20</v>
      </c>
      <c r="W144" s="7">
        <f>Datos_Sala[[#This Row],[Total ganancia pedido]]/Datos_Sala[[#This Row],[Monto Total de la cuenta]]</f>
        <v>0.4</v>
      </c>
      <c r="X144" s="4">
        <f>Datos_Sala[[#This Row],[Monto Total de la cuenta]]+Datos_Sala[[#This Row],[Propina]]</f>
        <v>98.259999999999991</v>
      </c>
    </row>
    <row r="145" spans="1:24" x14ac:dyDescent="0.3">
      <c r="A145" s="2">
        <v>144</v>
      </c>
      <c r="B145" s="3">
        <v>18</v>
      </c>
      <c r="C145" s="3" t="s">
        <v>442</v>
      </c>
      <c r="D145" s="2">
        <v>1</v>
      </c>
      <c r="E145" s="3" t="s">
        <v>9</v>
      </c>
      <c r="F145" s="23">
        <v>45018</v>
      </c>
      <c r="G145" s="5">
        <v>0.12361111111111112</v>
      </c>
      <c r="H145" s="24">
        <v>0.23055555555555557</v>
      </c>
      <c r="I145" s="5">
        <f>Datos_Sala[[#This Row],[Hora de Salida]]-Datos_Sala[[#This Row],[Hora de llegada]]</f>
        <v>0.10694444444444445</v>
      </c>
      <c r="J14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0.11736111111111115</v>
      </c>
      <c r="K145" s="5">
        <f>(SUMIFS('Datos Cocina'!M:M,'Datos Cocina'!A:A,'Datos Sala'!A:A)/60)/24</f>
        <v>0.10416666666666667</v>
      </c>
      <c r="L145" s="5">
        <f>IF(Datos_Sala[[#This Row],[Tiempo en rest]]-Datos_Sala[[#This Row],[Tiempo total de preparación]]&gt;0,Datos_Sala[[#This Row],[Tiempo en rest]]-Datos_Sala[[#This Row],[Tiempo total de preparación]],0)</f>
        <v>2.7777777777777818E-3</v>
      </c>
      <c r="M145" s="5" t="str">
        <f>IF(Datos_Sala[[#This Row],[Tiempo de degustación]]&gt;0,"Cobrada","Sin cobrar")</f>
        <v>Cobrada</v>
      </c>
      <c r="N145" s="3" t="s">
        <v>10</v>
      </c>
      <c r="O145" s="3" t="s">
        <v>1145</v>
      </c>
      <c r="P145" s="6">
        <v>11.22</v>
      </c>
      <c r="Q145" s="3" t="s">
        <v>18</v>
      </c>
      <c r="R145" s="3" t="s">
        <v>1148</v>
      </c>
      <c r="S145" s="3" t="s">
        <v>443</v>
      </c>
      <c r="T145" s="4">
        <f>SUMIFS('Datos Cocina'!J:J,'Datos Cocina'!A:A,A:A)</f>
        <v>185</v>
      </c>
      <c r="U145" s="4">
        <f>SUMIFS('Datos Cocina'!F:F,'Datos Cocina'!A:A,'Datos Sala'!A:A)</f>
        <v>109</v>
      </c>
      <c r="V145" s="4">
        <f>SUMIFS('Datos Cocina'!I:I,'Datos Cocina'!A:A,A:A)</f>
        <v>76</v>
      </c>
      <c r="W145" s="7">
        <f>Datos_Sala[[#This Row],[Total ganancia pedido]]/Datos_Sala[[#This Row],[Monto Total de la cuenta]]</f>
        <v>0.41081081081081083</v>
      </c>
      <c r="X145" s="4">
        <f>Datos_Sala[[#This Row],[Monto Total de la cuenta]]+Datos_Sala[[#This Row],[Propina]]</f>
        <v>196.22</v>
      </c>
    </row>
    <row r="146" spans="1:24" x14ac:dyDescent="0.3">
      <c r="A146" s="2">
        <v>145</v>
      </c>
      <c r="B146" s="3">
        <v>2</v>
      </c>
      <c r="C146" s="3" t="s">
        <v>444</v>
      </c>
      <c r="D146" s="2">
        <v>5</v>
      </c>
      <c r="E146" s="3" t="s">
        <v>28</v>
      </c>
      <c r="F146" s="23">
        <v>45018</v>
      </c>
      <c r="G146" s="5">
        <v>2.5694444444444443E-2</v>
      </c>
      <c r="H146" s="24">
        <v>7.0833333333333331E-2</v>
      </c>
      <c r="I146" s="5">
        <f>Datos_Sala[[#This Row],[Hora de Salida]]-Datos_Sala[[#This Row],[Hora de llegada]]</f>
        <v>4.5138888888888888E-2</v>
      </c>
      <c r="J146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5.5555555555555587E-2</v>
      </c>
      <c r="K146" s="5">
        <f>(SUMIFS('Datos Cocina'!M:M,'Datos Cocina'!A:A,'Datos Sala'!A:A)/60)/24</f>
        <v>7.3611111111111113E-2</v>
      </c>
      <c r="L146" s="5">
        <f>IF(Datos_Sala[[#This Row],[Tiempo en rest]]-Datos_Sala[[#This Row],[Tiempo total de preparación]]&gt;0,Datos_Sala[[#This Row],[Tiempo en rest]]-Datos_Sala[[#This Row],[Tiempo total de preparación]],0)</f>
        <v>0</v>
      </c>
      <c r="M146" s="5" t="str">
        <f>IF(Datos_Sala[[#This Row],[Tiempo de degustación]]&gt;0,"Cobrada","Sin cobrar")</f>
        <v>Sin cobrar</v>
      </c>
      <c r="N146" s="3" t="s">
        <v>10</v>
      </c>
      <c r="O146" s="3" t="s">
        <v>1145</v>
      </c>
      <c r="P146" s="6">
        <v>11.32</v>
      </c>
      <c r="Q146" s="3" t="s">
        <v>18</v>
      </c>
      <c r="R146" s="3" t="s">
        <v>99</v>
      </c>
      <c r="S146" s="3" t="s">
        <v>445</v>
      </c>
      <c r="T146" s="4">
        <f>SUMIFS('Datos Cocina'!J:J,'Datos Cocina'!A:A,A:A)</f>
        <v>126</v>
      </c>
      <c r="U146" s="4">
        <f>SUMIFS('Datos Cocina'!F:F,'Datos Cocina'!A:A,'Datos Sala'!A:A)</f>
        <v>75</v>
      </c>
      <c r="V146" s="4">
        <f>SUMIFS('Datos Cocina'!I:I,'Datos Cocina'!A:A,A:A)</f>
        <v>51</v>
      </c>
      <c r="W146" s="7">
        <f>Datos_Sala[[#This Row],[Total ganancia pedido]]/Datos_Sala[[#This Row],[Monto Total de la cuenta]]</f>
        <v>0.40476190476190477</v>
      </c>
      <c r="X146" s="4">
        <f>Datos_Sala[[#This Row],[Monto Total de la cuenta]]+Datos_Sala[[#This Row],[Propina]]</f>
        <v>137.32</v>
      </c>
    </row>
    <row r="147" spans="1:24" x14ac:dyDescent="0.3">
      <c r="A147" s="2">
        <v>146</v>
      </c>
      <c r="B147" s="3" t="s">
        <v>70</v>
      </c>
      <c r="C147" s="3" t="s">
        <v>90</v>
      </c>
      <c r="D147" s="2">
        <v>6</v>
      </c>
      <c r="E147" s="3" t="s">
        <v>52</v>
      </c>
      <c r="F147" s="23">
        <v>45018</v>
      </c>
      <c r="G147" s="5">
        <v>6.9444444444444448E-2</v>
      </c>
      <c r="H147" s="24">
        <v>0.12083333333333333</v>
      </c>
      <c r="I147" s="5">
        <f>Datos_Sala[[#This Row],[Hora de Salida]]-Datos_Sala[[#This Row],[Hora de llegada]]</f>
        <v>5.1388888888888887E-2</v>
      </c>
      <c r="J147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5.1388888888888887E-2</v>
      </c>
      <c r="K147" s="5">
        <f>(SUMIFS('Datos Cocina'!M:M,'Datos Cocina'!A:A,'Datos Sala'!A:A)/60)/24</f>
        <v>3.2638888888888891E-2</v>
      </c>
      <c r="L147" s="5">
        <f>IF(Datos_Sala[[#This Row],[Tiempo en rest]]-Datos_Sala[[#This Row],[Tiempo total de preparación]]&gt;0,Datos_Sala[[#This Row],[Tiempo en rest]]-Datos_Sala[[#This Row],[Tiempo total de preparación]],0)</f>
        <v>1.8749999999999996E-2</v>
      </c>
      <c r="M147" s="5" t="str">
        <f>IF(Datos_Sala[[#This Row],[Tiempo de degustación]]&gt;0,"Cobrada","Sin cobrar")</f>
        <v>Cobrada</v>
      </c>
      <c r="N147" s="3" t="s">
        <v>16</v>
      </c>
      <c r="O147" s="3" t="s">
        <v>1145</v>
      </c>
      <c r="P147" s="6">
        <v>38.4</v>
      </c>
      <c r="Q147" s="3" t="s">
        <v>23</v>
      </c>
      <c r="R147" s="3" t="s">
        <v>73</v>
      </c>
      <c r="S147" s="3" t="s">
        <v>56</v>
      </c>
      <c r="T147" s="4">
        <f>SUMIFS('Datos Cocina'!J:J,'Datos Cocina'!A:A,A:A)</f>
        <v>62</v>
      </c>
      <c r="U147" s="4">
        <f>SUMIFS('Datos Cocina'!F:F,'Datos Cocina'!A:A,'Datos Sala'!A:A)</f>
        <v>38</v>
      </c>
      <c r="V147" s="4">
        <f>SUMIFS('Datos Cocina'!I:I,'Datos Cocina'!A:A,A:A)</f>
        <v>24</v>
      </c>
      <c r="W147" s="7">
        <f>Datos_Sala[[#This Row],[Total ganancia pedido]]/Datos_Sala[[#This Row],[Monto Total de la cuenta]]</f>
        <v>0.38709677419354838</v>
      </c>
      <c r="X147" s="4">
        <f>Datos_Sala[[#This Row],[Monto Total de la cuenta]]+Datos_Sala[[#This Row],[Propina]]</f>
        <v>100.4</v>
      </c>
    </row>
    <row r="148" spans="1:24" x14ac:dyDescent="0.3">
      <c r="A148" s="2">
        <v>147</v>
      </c>
      <c r="B148" s="3">
        <v>5</v>
      </c>
      <c r="C148" s="3" t="s">
        <v>446</v>
      </c>
      <c r="D148" s="2">
        <v>4</v>
      </c>
      <c r="E148" s="3" t="s">
        <v>52</v>
      </c>
      <c r="F148" s="23">
        <v>45018</v>
      </c>
      <c r="G148" s="5">
        <v>0.13750000000000001</v>
      </c>
      <c r="H148" s="24">
        <v>0.20694444444444443</v>
      </c>
      <c r="I148" s="5">
        <f>Datos_Sala[[#This Row],[Hora de Salida]]-Datos_Sala[[#This Row],[Hora de llegada]]</f>
        <v>6.944444444444442E-2</v>
      </c>
      <c r="J148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6.944444444444442E-2</v>
      </c>
      <c r="K148" s="5">
        <f>(SUMIFS('Datos Cocina'!M:M,'Datos Cocina'!A:A,'Datos Sala'!A:A)/60)/24</f>
        <v>2.2916666666666669E-2</v>
      </c>
      <c r="L148" s="5">
        <f>IF(Datos_Sala[[#This Row],[Tiempo en rest]]-Datos_Sala[[#This Row],[Tiempo total de preparación]]&gt;0,Datos_Sala[[#This Row],[Tiempo en rest]]-Datos_Sala[[#This Row],[Tiempo total de preparación]],0)</f>
        <v>4.6527777777777751E-2</v>
      </c>
      <c r="M148" s="5" t="str">
        <f>IF(Datos_Sala[[#This Row],[Tiempo de degustación]]&gt;0,"Cobrada","Sin cobrar")</f>
        <v>Cobrada</v>
      </c>
      <c r="N148" s="3" t="s">
        <v>48</v>
      </c>
      <c r="O148" s="3" t="s">
        <v>1145</v>
      </c>
      <c r="P148" s="6">
        <v>27.14</v>
      </c>
      <c r="Q148" s="3" t="s">
        <v>23</v>
      </c>
      <c r="R148" s="3" t="s">
        <v>33</v>
      </c>
      <c r="S148" s="3" t="s">
        <v>447</v>
      </c>
      <c r="T148" s="4">
        <f>SUMIFS('Datos Cocina'!J:J,'Datos Cocina'!A:A,A:A)</f>
        <v>84</v>
      </c>
      <c r="U148" s="4">
        <f>SUMIFS('Datos Cocina'!F:F,'Datos Cocina'!A:A,'Datos Sala'!A:A)</f>
        <v>51</v>
      </c>
      <c r="V148" s="4">
        <f>SUMIFS('Datos Cocina'!I:I,'Datos Cocina'!A:A,A:A)</f>
        <v>33</v>
      </c>
      <c r="W148" s="7">
        <f>Datos_Sala[[#This Row],[Total ganancia pedido]]/Datos_Sala[[#This Row],[Monto Total de la cuenta]]</f>
        <v>0.39285714285714285</v>
      </c>
      <c r="X148" s="4">
        <f>Datos_Sala[[#This Row],[Monto Total de la cuenta]]+Datos_Sala[[#This Row],[Propina]]</f>
        <v>111.14</v>
      </c>
    </row>
    <row r="149" spans="1:24" x14ac:dyDescent="0.3">
      <c r="A149" s="2">
        <v>148</v>
      </c>
      <c r="B149" s="3">
        <v>10</v>
      </c>
      <c r="C149" s="3" t="s">
        <v>448</v>
      </c>
      <c r="D149" s="2">
        <v>6</v>
      </c>
      <c r="E149" s="3" t="s">
        <v>52</v>
      </c>
      <c r="F149" s="23">
        <v>45018</v>
      </c>
      <c r="G149" s="5">
        <v>0.16111111111111112</v>
      </c>
      <c r="H149" s="24">
        <v>0.24930555555555556</v>
      </c>
      <c r="I149" s="5">
        <f>Datos_Sala[[#This Row],[Hora de Salida]]-Datos_Sala[[#This Row],[Hora de llegada]]</f>
        <v>8.8194444444444436E-2</v>
      </c>
      <c r="J149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9.8611111111111135E-2</v>
      </c>
      <c r="K149" s="5">
        <f>(SUMIFS('Datos Cocina'!M:M,'Datos Cocina'!A:A,'Datos Sala'!A:A)/60)/24</f>
        <v>0.11041666666666666</v>
      </c>
      <c r="L149" s="5">
        <f>IF(Datos_Sala[[#This Row],[Tiempo en rest]]-Datos_Sala[[#This Row],[Tiempo total de preparación]]&gt;0,Datos_Sala[[#This Row],[Tiempo en rest]]-Datos_Sala[[#This Row],[Tiempo total de preparación]],0)</f>
        <v>0</v>
      </c>
      <c r="M149" s="5" t="str">
        <f>IF(Datos_Sala[[#This Row],[Tiempo de degustación]]&gt;0,"Cobrada","Sin cobrar")</f>
        <v>Sin cobrar</v>
      </c>
      <c r="N149" s="3" t="s">
        <v>16</v>
      </c>
      <c r="O149" s="3" t="s">
        <v>1146</v>
      </c>
      <c r="P149" s="6">
        <v>46.26</v>
      </c>
      <c r="Q149" s="3" t="s">
        <v>18</v>
      </c>
      <c r="R149" s="3" t="s">
        <v>33</v>
      </c>
      <c r="S149" s="3" t="s">
        <v>449</v>
      </c>
      <c r="T149" s="4">
        <f>SUMIFS('Datos Cocina'!J:J,'Datos Cocina'!A:A,A:A)</f>
        <v>212</v>
      </c>
      <c r="U149" s="4">
        <f>SUMIFS('Datos Cocina'!F:F,'Datos Cocina'!A:A,'Datos Sala'!A:A)</f>
        <v>125</v>
      </c>
      <c r="V149" s="4">
        <f>SUMIFS('Datos Cocina'!I:I,'Datos Cocina'!A:A,A:A)</f>
        <v>87</v>
      </c>
      <c r="W149" s="7">
        <f>Datos_Sala[[#This Row],[Total ganancia pedido]]/Datos_Sala[[#This Row],[Monto Total de la cuenta]]</f>
        <v>0.41037735849056606</v>
      </c>
      <c r="X149" s="4">
        <f>Datos_Sala[[#This Row],[Monto Total de la cuenta]]+Datos_Sala[[#This Row],[Propina]]</f>
        <v>258.26</v>
      </c>
    </row>
    <row r="150" spans="1:24" x14ac:dyDescent="0.3">
      <c r="A150" s="2">
        <v>149</v>
      </c>
      <c r="B150" s="3">
        <v>18</v>
      </c>
      <c r="C150" s="3" t="s">
        <v>450</v>
      </c>
      <c r="D150" s="2">
        <v>4</v>
      </c>
      <c r="E150" s="3" t="s">
        <v>15</v>
      </c>
      <c r="F150" s="23">
        <v>45018</v>
      </c>
      <c r="G150" s="5">
        <v>6.5972222222222224E-2</v>
      </c>
      <c r="H150" s="24">
        <v>0.2013888888888889</v>
      </c>
      <c r="I150" s="5">
        <f>Datos_Sala[[#This Row],[Hora de Salida]]-Datos_Sala[[#This Row],[Hora de llegada]]</f>
        <v>0.13541666666666669</v>
      </c>
      <c r="J15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0.1458333333333334</v>
      </c>
      <c r="K150" s="5">
        <f>(SUMIFS('Datos Cocina'!M:M,'Datos Cocina'!A:A,'Datos Sala'!A:A)/60)/24</f>
        <v>9.6527777777777782E-2</v>
      </c>
      <c r="L150" s="5">
        <f>IF(Datos_Sala[[#This Row],[Tiempo en rest]]-Datos_Sala[[#This Row],[Tiempo total de preparación]]&gt;0,Datos_Sala[[#This Row],[Tiempo en rest]]-Datos_Sala[[#This Row],[Tiempo total de preparación]],0)</f>
        <v>3.8888888888888903E-2</v>
      </c>
      <c r="M150" s="5" t="str">
        <f>IF(Datos_Sala[[#This Row],[Tiempo de degustación]]&gt;0,"Cobrada","Sin cobrar")</f>
        <v>Cobrada</v>
      </c>
      <c r="N150" s="3" t="s">
        <v>48</v>
      </c>
      <c r="O150" s="3" t="s">
        <v>1145</v>
      </c>
      <c r="P150" s="6">
        <v>15.92</v>
      </c>
      <c r="Q150" s="3" t="s">
        <v>18</v>
      </c>
      <c r="R150" s="3" t="s">
        <v>19</v>
      </c>
      <c r="S150" s="3" t="s">
        <v>451</v>
      </c>
      <c r="T150" s="4">
        <f>SUMIFS('Datos Cocina'!J:J,'Datos Cocina'!A:A,A:A)</f>
        <v>226</v>
      </c>
      <c r="U150" s="4">
        <f>SUMIFS('Datos Cocina'!F:F,'Datos Cocina'!A:A,'Datos Sala'!A:A)</f>
        <v>132</v>
      </c>
      <c r="V150" s="4">
        <f>SUMIFS('Datos Cocina'!I:I,'Datos Cocina'!A:A,A:A)</f>
        <v>94</v>
      </c>
      <c r="W150" s="7">
        <f>Datos_Sala[[#This Row],[Total ganancia pedido]]/Datos_Sala[[#This Row],[Monto Total de la cuenta]]</f>
        <v>0.41592920353982299</v>
      </c>
      <c r="X150" s="4">
        <f>Datos_Sala[[#This Row],[Monto Total de la cuenta]]+Datos_Sala[[#This Row],[Propina]]</f>
        <v>241.92</v>
      </c>
    </row>
    <row r="151" spans="1:24" x14ac:dyDescent="0.3">
      <c r="A151" s="2">
        <v>150</v>
      </c>
      <c r="B151" s="3">
        <v>18</v>
      </c>
      <c r="C151" s="3" t="s">
        <v>452</v>
      </c>
      <c r="D151" s="2">
        <v>6</v>
      </c>
      <c r="E151" s="3" t="s">
        <v>76</v>
      </c>
      <c r="F151" s="23">
        <v>45018</v>
      </c>
      <c r="G151" s="5">
        <v>2.5694444444444443E-2</v>
      </c>
      <c r="H151" s="24">
        <v>0.13194444444444445</v>
      </c>
      <c r="I151" s="5">
        <f>Datos_Sala[[#This Row],[Hora de Salida]]-Datos_Sala[[#This Row],[Hora de llegada]]</f>
        <v>0.10625000000000001</v>
      </c>
      <c r="J15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0.10625000000000001</v>
      </c>
      <c r="K151" s="5">
        <f>(SUMIFS('Datos Cocina'!M:M,'Datos Cocina'!A:A,'Datos Sala'!A:A)/60)/24</f>
        <v>7.3611111111111113E-2</v>
      </c>
      <c r="L151" s="5">
        <f>IF(Datos_Sala[[#This Row],[Tiempo en rest]]-Datos_Sala[[#This Row],[Tiempo total de preparación]]&gt;0,Datos_Sala[[#This Row],[Tiempo en rest]]-Datos_Sala[[#This Row],[Tiempo total de preparación]],0)</f>
        <v>3.2638888888888898E-2</v>
      </c>
      <c r="M151" s="5" t="str">
        <f>IF(Datos_Sala[[#This Row],[Tiempo de degustación]]&gt;0,"Cobrada","Sin cobrar")</f>
        <v>Cobrada</v>
      </c>
      <c r="N151" s="3" t="s">
        <v>16</v>
      </c>
      <c r="O151" s="3" t="s">
        <v>1146</v>
      </c>
      <c r="P151" s="6">
        <v>48.43</v>
      </c>
      <c r="Q151" s="3" t="s">
        <v>11</v>
      </c>
      <c r="R151" s="3" t="s">
        <v>49</v>
      </c>
      <c r="S151" s="3" t="s">
        <v>453</v>
      </c>
      <c r="T151" s="4">
        <f>SUMIFS('Datos Cocina'!J:J,'Datos Cocina'!A:A,A:A)</f>
        <v>150</v>
      </c>
      <c r="U151" s="4">
        <f>SUMIFS('Datos Cocina'!F:F,'Datos Cocina'!A:A,'Datos Sala'!A:A)</f>
        <v>90</v>
      </c>
      <c r="V151" s="4">
        <f>SUMIFS('Datos Cocina'!I:I,'Datos Cocina'!A:A,A:A)</f>
        <v>60</v>
      </c>
      <c r="W151" s="7">
        <f>Datos_Sala[[#This Row],[Total ganancia pedido]]/Datos_Sala[[#This Row],[Monto Total de la cuenta]]</f>
        <v>0.4</v>
      </c>
      <c r="X151" s="4">
        <f>Datos_Sala[[#This Row],[Monto Total de la cuenta]]+Datos_Sala[[#This Row],[Propina]]</f>
        <v>198.43</v>
      </c>
    </row>
    <row r="152" spans="1:24" x14ac:dyDescent="0.3">
      <c r="A152" s="2">
        <v>151</v>
      </c>
      <c r="B152" s="3">
        <v>6</v>
      </c>
      <c r="C152" s="3" t="s">
        <v>454</v>
      </c>
      <c r="D152" s="2">
        <v>2</v>
      </c>
      <c r="E152" s="3" t="s">
        <v>9</v>
      </c>
      <c r="F152" s="23">
        <v>45018</v>
      </c>
      <c r="G152" s="5">
        <v>0.13541666666666666</v>
      </c>
      <c r="H152" s="24">
        <v>0.28680555555555554</v>
      </c>
      <c r="I152" s="5">
        <f>Datos_Sala[[#This Row],[Hora de Salida]]-Datos_Sala[[#This Row],[Hora de llegada]]</f>
        <v>0.15138888888888888</v>
      </c>
      <c r="J15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0.16180555555555559</v>
      </c>
      <c r="K152" s="5">
        <f>(SUMIFS('Datos Cocina'!M:M,'Datos Cocina'!A:A,'Datos Sala'!A:A)/60)/24</f>
        <v>1.3194444444444444E-2</v>
      </c>
      <c r="L152" s="5">
        <f>IF(Datos_Sala[[#This Row],[Tiempo en rest]]-Datos_Sala[[#This Row],[Tiempo total de preparación]]&gt;0,Datos_Sala[[#This Row],[Tiempo en rest]]-Datos_Sala[[#This Row],[Tiempo total de preparación]],0)</f>
        <v>0.13819444444444443</v>
      </c>
      <c r="M152" s="5" t="str">
        <f>IF(Datos_Sala[[#This Row],[Tiempo de degustación]]&gt;0,"Cobrada","Sin cobrar")</f>
        <v>Cobrada</v>
      </c>
      <c r="N152" s="3" t="s">
        <v>10</v>
      </c>
      <c r="O152" s="3" t="s">
        <v>1145</v>
      </c>
      <c r="P152" s="6">
        <v>41.51</v>
      </c>
      <c r="Q152" s="3" t="s">
        <v>18</v>
      </c>
      <c r="R152" s="3" t="s">
        <v>63</v>
      </c>
      <c r="S152" s="3" t="s">
        <v>455</v>
      </c>
      <c r="T152" s="4">
        <f>SUMIFS('Datos Cocina'!J:J,'Datos Cocina'!A:A,A:A)</f>
        <v>132</v>
      </c>
      <c r="U152" s="4">
        <f>SUMIFS('Datos Cocina'!F:F,'Datos Cocina'!A:A,'Datos Sala'!A:A)</f>
        <v>81</v>
      </c>
      <c r="V152" s="4">
        <f>SUMIFS('Datos Cocina'!I:I,'Datos Cocina'!A:A,A:A)</f>
        <v>51</v>
      </c>
      <c r="W152" s="7">
        <f>Datos_Sala[[#This Row],[Total ganancia pedido]]/Datos_Sala[[#This Row],[Monto Total de la cuenta]]</f>
        <v>0.38636363636363635</v>
      </c>
      <c r="X152" s="4">
        <f>Datos_Sala[[#This Row],[Monto Total de la cuenta]]+Datos_Sala[[#This Row],[Propina]]</f>
        <v>173.51</v>
      </c>
    </row>
    <row r="153" spans="1:24" x14ac:dyDescent="0.3">
      <c r="A153" s="2">
        <v>152</v>
      </c>
      <c r="B153" s="3" t="s">
        <v>35</v>
      </c>
      <c r="C153" s="3" t="s">
        <v>91</v>
      </c>
      <c r="D153" s="2">
        <v>6</v>
      </c>
      <c r="E153" s="3" t="s">
        <v>9</v>
      </c>
      <c r="F153" s="23">
        <v>45018</v>
      </c>
      <c r="G153" s="5">
        <v>5.1388888888888887E-2</v>
      </c>
      <c r="H153" s="24">
        <v>0.11944444444444445</v>
      </c>
      <c r="I153" s="5">
        <f>Datos_Sala[[#This Row],[Hora de Salida]]-Datos_Sala[[#This Row],[Hora de llegada]]</f>
        <v>6.8055555555555564E-2</v>
      </c>
      <c r="J153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6.8055555555555564E-2</v>
      </c>
      <c r="K153" s="5">
        <f>(SUMIFS('Datos Cocina'!M:M,'Datos Cocina'!A:A,'Datos Sala'!A:A)/60)/24</f>
        <v>8.3333333333333332E-3</v>
      </c>
      <c r="L153" s="5">
        <f>IF(Datos_Sala[[#This Row],[Tiempo en rest]]-Datos_Sala[[#This Row],[Tiempo total de preparación]]&gt;0,Datos_Sala[[#This Row],[Tiempo en rest]]-Datos_Sala[[#This Row],[Tiempo total de preparación]],0)</f>
        <v>5.9722222222222232E-2</v>
      </c>
      <c r="M153" s="5" t="str">
        <f>IF(Datos_Sala[[#This Row],[Tiempo de degustación]]&gt;0,"Cobrada","Sin cobrar")</f>
        <v>Cobrada</v>
      </c>
      <c r="N153" s="3" t="s">
        <v>16</v>
      </c>
      <c r="O153" s="3" t="s">
        <v>1146</v>
      </c>
      <c r="P153" s="6">
        <v>25.57</v>
      </c>
      <c r="Q153" s="3" t="s">
        <v>23</v>
      </c>
      <c r="R153" s="3" t="s">
        <v>63</v>
      </c>
      <c r="S153" s="3" t="s">
        <v>25</v>
      </c>
      <c r="T153" s="4">
        <f>SUMIFS('Datos Cocina'!J:J,'Datos Cocina'!A:A,A:A)</f>
        <v>56</v>
      </c>
      <c r="U153" s="4">
        <f>SUMIFS('Datos Cocina'!F:F,'Datos Cocina'!A:A,'Datos Sala'!A:A)</f>
        <v>32</v>
      </c>
      <c r="V153" s="4">
        <f>SUMIFS('Datos Cocina'!I:I,'Datos Cocina'!A:A,A:A)</f>
        <v>24</v>
      </c>
      <c r="W153" s="7">
        <f>Datos_Sala[[#This Row],[Total ganancia pedido]]/Datos_Sala[[#This Row],[Monto Total de la cuenta]]</f>
        <v>0.42857142857142855</v>
      </c>
      <c r="X153" s="4">
        <f>Datos_Sala[[#This Row],[Monto Total de la cuenta]]+Datos_Sala[[#This Row],[Propina]]</f>
        <v>81.569999999999993</v>
      </c>
    </row>
    <row r="154" spans="1:24" x14ac:dyDescent="0.3">
      <c r="A154" s="2">
        <v>153</v>
      </c>
      <c r="B154" s="3">
        <v>10</v>
      </c>
      <c r="C154" s="3" t="s">
        <v>302</v>
      </c>
      <c r="D154" s="2">
        <v>1</v>
      </c>
      <c r="E154" s="3" t="s">
        <v>28</v>
      </c>
      <c r="F154" s="23">
        <v>45018</v>
      </c>
      <c r="G154" s="5">
        <v>0.12916666666666668</v>
      </c>
      <c r="H154" s="24">
        <v>0.22638888888888889</v>
      </c>
      <c r="I154" s="5">
        <f>Datos_Sala[[#This Row],[Hora de Salida]]-Datos_Sala[[#This Row],[Hora de llegada]]</f>
        <v>9.722222222222221E-2</v>
      </c>
      <c r="J15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0.10763888888888891</v>
      </c>
      <c r="K154" s="5">
        <f>(SUMIFS('Datos Cocina'!M:M,'Datos Cocina'!A:A,'Datos Sala'!A:A)/60)/24</f>
        <v>6.1805555555555558E-2</v>
      </c>
      <c r="L154" s="5">
        <f>IF(Datos_Sala[[#This Row],[Tiempo en rest]]-Datos_Sala[[#This Row],[Tiempo total de preparación]]&gt;0,Datos_Sala[[#This Row],[Tiempo en rest]]-Datos_Sala[[#This Row],[Tiempo total de preparación]],0)</f>
        <v>3.5416666666666652E-2</v>
      </c>
      <c r="M154" s="5" t="str">
        <f>IF(Datos_Sala[[#This Row],[Tiempo de degustación]]&gt;0,"Cobrada","Sin cobrar")</f>
        <v>Cobrada</v>
      </c>
      <c r="N154" s="3" t="s">
        <v>48</v>
      </c>
      <c r="O154" s="3" t="s">
        <v>1146</v>
      </c>
      <c r="P154" s="6">
        <v>42.84</v>
      </c>
      <c r="Q154" s="3" t="s">
        <v>18</v>
      </c>
      <c r="R154" s="3" t="s">
        <v>73</v>
      </c>
      <c r="S154" s="3" t="s">
        <v>456</v>
      </c>
      <c r="T154" s="4">
        <f>SUMIFS('Datos Cocina'!J:J,'Datos Cocina'!A:A,A:A)</f>
        <v>203</v>
      </c>
      <c r="U154" s="4">
        <f>SUMIFS('Datos Cocina'!F:F,'Datos Cocina'!A:A,'Datos Sala'!A:A)</f>
        <v>124</v>
      </c>
      <c r="V154" s="4">
        <f>SUMIFS('Datos Cocina'!I:I,'Datos Cocina'!A:A,A:A)</f>
        <v>79</v>
      </c>
      <c r="W154" s="7">
        <f>Datos_Sala[[#This Row],[Total ganancia pedido]]/Datos_Sala[[#This Row],[Monto Total de la cuenta]]</f>
        <v>0.3891625615763547</v>
      </c>
      <c r="X154" s="4">
        <f>Datos_Sala[[#This Row],[Monto Total de la cuenta]]+Datos_Sala[[#This Row],[Propina]]</f>
        <v>245.84</v>
      </c>
    </row>
    <row r="155" spans="1:24" x14ac:dyDescent="0.3">
      <c r="A155" s="2">
        <v>154</v>
      </c>
      <c r="B155" s="3">
        <v>11</v>
      </c>
      <c r="C155" s="3" t="s">
        <v>457</v>
      </c>
      <c r="D155" s="2">
        <v>6</v>
      </c>
      <c r="E155" s="3" t="s">
        <v>76</v>
      </c>
      <c r="F155" s="23">
        <v>45018</v>
      </c>
      <c r="G155" s="5">
        <v>8.9583333333333334E-2</v>
      </c>
      <c r="H155" s="24">
        <v>0.15</v>
      </c>
      <c r="I155" s="5">
        <f>Datos_Sala[[#This Row],[Hora de Salida]]-Datos_Sala[[#This Row],[Hora de llegada]]</f>
        <v>6.041666666666666E-2</v>
      </c>
      <c r="J155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6.041666666666666E-2</v>
      </c>
      <c r="K155" s="5">
        <f>(SUMIFS('Datos Cocina'!M:M,'Datos Cocina'!A:A,'Datos Sala'!A:A)/60)/24</f>
        <v>5.6944444444444443E-2</v>
      </c>
      <c r="L155" s="5">
        <f>IF(Datos_Sala[[#This Row],[Tiempo en rest]]-Datos_Sala[[#This Row],[Tiempo total de preparación]]&gt;0,Datos_Sala[[#This Row],[Tiempo en rest]]-Datos_Sala[[#This Row],[Tiempo total de preparación]],0)</f>
        <v>3.4722222222222168E-3</v>
      </c>
      <c r="M155" s="5" t="str">
        <f>IF(Datos_Sala[[#This Row],[Tiempo de degustación]]&gt;0,"Cobrada","Sin cobrar")</f>
        <v>Cobrada</v>
      </c>
      <c r="N155" s="3" t="s">
        <v>48</v>
      </c>
      <c r="O155" s="3" t="s">
        <v>1145</v>
      </c>
      <c r="P155" s="6">
        <v>17.2</v>
      </c>
      <c r="Q155" s="3" t="s">
        <v>11</v>
      </c>
      <c r="R155" s="3" t="s">
        <v>63</v>
      </c>
      <c r="S155" s="3" t="s">
        <v>458</v>
      </c>
      <c r="T155" s="4">
        <f>SUMIFS('Datos Cocina'!J:J,'Datos Cocina'!A:A,A:A)</f>
        <v>144</v>
      </c>
      <c r="U155" s="4">
        <f>SUMIFS('Datos Cocina'!F:F,'Datos Cocina'!A:A,'Datos Sala'!A:A)</f>
        <v>86</v>
      </c>
      <c r="V155" s="4">
        <f>SUMIFS('Datos Cocina'!I:I,'Datos Cocina'!A:A,A:A)</f>
        <v>58</v>
      </c>
      <c r="W155" s="7">
        <f>Datos_Sala[[#This Row],[Total ganancia pedido]]/Datos_Sala[[#This Row],[Monto Total de la cuenta]]</f>
        <v>0.40277777777777779</v>
      </c>
      <c r="X155" s="4">
        <f>Datos_Sala[[#This Row],[Monto Total de la cuenta]]+Datos_Sala[[#This Row],[Propina]]</f>
        <v>161.19999999999999</v>
      </c>
    </row>
    <row r="156" spans="1:24" x14ac:dyDescent="0.3">
      <c r="A156" s="2">
        <v>155</v>
      </c>
      <c r="B156" s="3">
        <v>7</v>
      </c>
      <c r="C156" s="3" t="s">
        <v>459</v>
      </c>
      <c r="D156" s="2">
        <v>2</v>
      </c>
      <c r="E156" s="3" t="s">
        <v>15</v>
      </c>
      <c r="F156" s="23">
        <v>45018</v>
      </c>
      <c r="G156" s="5">
        <v>7.8472222222222221E-2</v>
      </c>
      <c r="H156" s="24">
        <v>0.19722222222222222</v>
      </c>
      <c r="I156" s="5">
        <f>Datos_Sala[[#This Row],[Hora de Salida]]-Datos_Sala[[#This Row],[Hora de llegada]]</f>
        <v>0.11874999999999999</v>
      </c>
      <c r="J15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0.11874999999999999</v>
      </c>
      <c r="K156" s="5">
        <f>(SUMIFS('Datos Cocina'!M:M,'Datos Cocina'!A:A,'Datos Sala'!A:A)/60)/24</f>
        <v>6.9444444444444448E-2</v>
      </c>
      <c r="L156" s="5">
        <f>IF(Datos_Sala[[#This Row],[Tiempo en rest]]-Datos_Sala[[#This Row],[Tiempo total de preparación]]&gt;0,Datos_Sala[[#This Row],[Tiempo en rest]]-Datos_Sala[[#This Row],[Tiempo total de preparación]],0)</f>
        <v>4.9305555555555547E-2</v>
      </c>
      <c r="M156" s="5" t="str">
        <f>IF(Datos_Sala[[#This Row],[Tiempo de degustación]]&gt;0,"Cobrada","Sin cobrar")</f>
        <v>Cobrada</v>
      </c>
      <c r="N156" s="3" t="s">
        <v>16</v>
      </c>
      <c r="O156" s="3" t="s">
        <v>1145</v>
      </c>
      <c r="P156" s="6">
        <v>25.72</v>
      </c>
      <c r="Q156" s="3" t="s">
        <v>23</v>
      </c>
      <c r="R156" s="3" t="s">
        <v>99</v>
      </c>
      <c r="S156" s="3" t="s">
        <v>460</v>
      </c>
      <c r="T156" s="4">
        <f>SUMIFS('Datos Cocina'!J:J,'Datos Cocina'!A:A,A:A)</f>
        <v>136</v>
      </c>
      <c r="U156" s="4">
        <f>SUMIFS('Datos Cocina'!F:F,'Datos Cocina'!A:A,'Datos Sala'!A:A)</f>
        <v>82</v>
      </c>
      <c r="V156" s="4">
        <f>SUMIFS('Datos Cocina'!I:I,'Datos Cocina'!A:A,A:A)</f>
        <v>54</v>
      </c>
      <c r="W156" s="7">
        <f>Datos_Sala[[#This Row],[Total ganancia pedido]]/Datos_Sala[[#This Row],[Monto Total de la cuenta]]</f>
        <v>0.39705882352941174</v>
      </c>
      <c r="X156" s="4">
        <f>Datos_Sala[[#This Row],[Monto Total de la cuenta]]+Datos_Sala[[#This Row],[Propina]]</f>
        <v>161.72</v>
      </c>
    </row>
    <row r="157" spans="1:24" x14ac:dyDescent="0.3">
      <c r="A157" s="2">
        <v>156</v>
      </c>
      <c r="B157" s="3" t="s">
        <v>61</v>
      </c>
      <c r="C157" s="3" t="s">
        <v>92</v>
      </c>
      <c r="D157" s="2">
        <v>4</v>
      </c>
      <c r="E157" s="3" t="s">
        <v>52</v>
      </c>
      <c r="F157" s="23">
        <v>45018</v>
      </c>
      <c r="G157" s="5">
        <v>2.7777777777777776E-2</v>
      </c>
      <c r="H157" s="24">
        <v>0.17847222222222223</v>
      </c>
      <c r="I157" s="5">
        <f>Datos_Sala[[#This Row],[Hora de Salida]]-Datos_Sala[[#This Row],[Hora de llegada]]</f>
        <v>0.15069444444444446</v>
      </c>
      <c r="J15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0.15069444444444446</v>
      </c>
      <c r="K157" s="5">
        <f>(SUMIFS('Datos Cocina'!M:M,'Datos Cocina'!A:A,'Datos Sala'!A:A)/60)/24</f>
        <v>4.1666666666666666E-3</v>
      </c>
      <c r="L157" s="5">
        <f>IF(Datos_Sala[[#This Row],[Tiempo en rest]]-Datos_Sala[[#This Row],[Tiempo total de preparación]]&gt;0,Datos_Sala[[#This Row],[Tiempo en rest]]-Datos_Sala[[#This Row],[Tiempo total de preparación]],0)</f>
        <v>0.14652777777777778</v>
      </c>
      <c r="M157" s="5" t="str">
        <f>IF(Datos_Sala[[#This Row],[Tiempo de degustación]]&gt;0,"Cobrada","Sin cobrar")</f>
        <v>Cobrada</v>
      </c>
      <c r="N157" s="3" t="s">
        <v>10</v>
      </c>
      <c r="O157" s="3" t="s">
        <v>1145</v>
      </c>
      <c r="P157" s="6">
        <v>19.03</v>
      </c>
      <c r="Q157" s="3" t="s">
        <v>11</v>
      </c>
      <c r="R157" s="3" t="s">
        <v>1147</v>
      </c>
      <c r="S157" s="3" t="s">
        <v>25</v>
      </c>
      <c r="T157" s="4">
        <f>SUMIFS('Datos Cocina'!J:J,'Datos Cocina'!A:A,A:A)</f>
        <v>56</v>
      </c>
      <c r="U157" s="4">
        <f>SUMIFS('Datos Cocina'!F:F,'Datos Cocina'!A:A,'Datos Sala'!A:A)</f>
        <v>32</v>
      </c>
      <c r="V157" s="4">
        <f>SUMIFS('Datos Cocina'!I:I,'Datos Cocina'!A:A,A:A)</f>
        <v>24</v>
      </c>
      <c r="W157" s="7">
        <f>Datos_Sala[[#This Row],[Total ganancia pedido]]/Datos_Sala[[#This Row],[Monto Total de la cuenta]]</f>
        <v>0.42857142857142855</v>
      </c>
      <c r="X157" s="4">
        <f>Datos_Sala[[#This Row],[Monto Total de la cuenta]]+Datos_Sala[[#This Row],[Propina]]</f>
        <v>75.03</v>
      </c>
    </row>
    <row r="158" spans="1:24" x14ac:dyDescent="0.3">
      <c r="A158" s="2">
        <v>157</v>
      </c>
      <c r="B158" s="3">
        <v>13</v>
      </c>
      <c r="C158" s="3" t="s">
        <v>461</v>
      </c>
      <c r="D158" s="2">
        <v>5</v>
      </c>
      <c r="E158" s="3" t="s">
        <v>52</v>
      </c>
      <c r="F158" s="23">
        <v>45018</v>
      </c>
      <c r="G158" s="5">
        <v>0.14027777777777778</v>
      </c>
      <c r="H158" s="24">
        <v>0.26041666666666669</v>
      </c>
      <c r="I158" s="5">
        <f>Datos_Sala[[#This Row],[Hora de Salida]]-Datos_Sala[[#This Row],[Hora de llegada]]</f>
        <v>0.12013888888888891</v>
      </c>
      <c r="J15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0.13055555555555562</v>
      </c>
      <c r="K158" s="5">
        <f>(SUMIFS('Datos Cocina'!M:M,'Datos Cocina'!A:A,'Datos Sala'!A:A)/60)/24</f>
        <v>0.10416666666666667</v>
      </c>
      <c r="L158" s="5">
        <f>IF(Datos_Sala[[#This Row],[Tiempo en rest]]-Datos_Sala[[#This Row],[Tiempo total de preparación]]&gt;0,Datos_Sala[[#This Row],[Tiempo en rest]]-Datos_Sala[[#This Row],[Tiempo total de preparación]],0)</f>
        <v>1.5972222222222235E-2</v>
      </c>
      <c r="M158" s="5" t="str">
        <f>IF(Datos_Sala[[#This Row],[Tiempo de degustación]]&gt;0,"Cobrada","Sin cobrar")</f>
        <v>Cobrada</v>
      </c>
      <c r="N158" s="3" t="s">
        <v>48</v>
      </c>
      <c r="O158" s="3" t="s">
        <v>1145</v>
      </c>
      <c r="P158" s="6">
        <v>28.48</v>
      </c>
      <c r="Q158" s="3" t="s">
        <v>18</v>
      </c>
      <c r="R158" s="3" t="s">
        <v>1148</v>
      </c>
      <c r="S158" s="3" t="s">
        <v>462</v>
      </c>
      <c r="T158" s="4">
        <f>SUMIFS('Datos Cocina'!J:J,'Datos Cocina'!A:A,A:A)</f>
        <v>271</v>
      </c>
      <c r="U158" s="4">
        <f>SUMIFS('Datos Cocina'!F:F,'Datos Cocina'!A:A,'Datos Sala'!A:A)</f>
        <v>163</v>
      </c>
      <c r="V158" s="4">
        <f>SUMIFS('Datos Cocina'!I:I,'Datos Cocina'!A:A,A:A)</f>
        <v>108</v>
      </c>
      <c r="W158" s="7">
        <f>Datos_Sala[[#This Row],[Total ganancia pedido]]/Datos_Sala[[#This Row],[Monto Total de la cuenta]]</f>
        <v>0.39852398523985239</v>
      </c>
      <c r="X158" s="4">
        <f>Datos_Sala[[#This Row],[Monto Total de la cuenta]]+Datos_Sala[[#This Row],[Propina]]</f>
        <v>299.48</v>
      </c>
    </row>
    <row r="159" spans="1:24" x14ac:dyDescent="0.3">
      <c r="A159" s="2">
        <v>158</v>
      </c>
      <c r="B159" s="3">
        <v>5</v>
      </c>
      <c r="C159" s="3" t="s">
        <v>187</v>
      </c>
      <c r="D159" s="2">
        <v>5</v>
      </c>
      <c r="E159" s="3" t="s">
        <v>52</v>
      </c>
      <c r="F159" s="23">
        <v>45018</v>
      </c>
      <c r="G159" s="5">
        <v>0.11458333333333333</v>
      </c>
      <c r="H159" s="24">
        <v>0.16597222222222222</v>
      </c>
      <c r="I159" s="5">
        <f>Datos_Sala[[#This Row],[Hora de Salida]]-Datos_Sala[[#This Row],[Hora de llegada]]</f>
        <v>5.1388888888888887E-2</v>
      </c>
      <c r="J159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5.1388888888888887E-2</v>
      </c>
      <c r="K159" s="5">
        <f>(SUMIFS('Datos Cocina'!M:M,'Datos Cocina'!A:A,'Datos Sala'!A:A)/60)/24</f>
        <v>9.375E-2</v>
      </c>
      <c r="L159" s="5">
        <f>IF(Datos_Sala[[#This Row],[Tiempo en rest]]-Datos_Sala[[#This Row],[Tiempo total de preparación]]&gt;0,Datos_Sala[[#This Row],[Tiempo en rest]]-Datos_Sala[[#This Row],[Tiempo total de preparación]],0)</f>
        <v>0</v>
      </c>
      <c r="M159" s="5" t="str">
        <f>IF(Datos_Sala[[#This Row],[Tiempo de degustación]]&gt;0,"Cobrada","Sin cobrar")</f>
        <v>Sin cobrar</v>
      </c>
      <c r="N159" s="3" t="s">
        <v>16</v>
      </c>
      <c r="O159" s="3" t="s">
        <v>1145</v>
      </c>
      <c r="P159" s="6">
        <v>48.75</v>
      </c>
      <c r="Q159" s="3" t="s">
        <v>11</v>
      </c>
      <c r="R159" s="3" t="s">
        <v>29</v>
      </c>
      <c r="S159" s="3" t="s">
        <v>463</v>
      </c>
      <c r="T159" s="4">
        <f>SUMIFS('Datos Cocina'!J:J,'Datos Cocina'!A:A,A:A)</f>
        <v>310</v>
      </c>
      <c r="U159" s="4">
        <f>SUMIFS('Datos Cocina'!F:F,'Datos Cocina'!A:A,'Datos Sala'!A:A)</f>
        <v>185</v>
      </c>
      <c r="V159" s="4">
        <f>SUMIFS('Datos Cocina'!I:I,'Datos Cocina'!A:A,A:A)</f>
        <v>125</v>
      </c>
      <c r="W159" s="7">
        <f>Datos_Sala[[#This Row],[Total ganancia pedido]]/Datos_Sala[[#This Row],[Monto Total de la cuenta]]</f>
        <v>0.40322580645161288</v>
      </c>
      <c r="X159" s="4">
        <f>Datos_Sala[[#This Row],[Monto Total de la cuenta]]+Datos_Sala[[#This Row],[Propina]]</f>
        <v>358.75</v>
      </c>
    </row>
    <row r="160" spans="1:24" x14ac:dyDescent="0.3">
      <c r="A160" s="2">
        <v>159</v>
      </c>
      <c r="B160" s="3">
        <v>16</v>
      </c>
      <c r="C160" s="3" t="s">
        <v>464</v>
      </c>
      <c r="D160" s="2">
        <v>1</v>
      </c>
      <c r="E160" s="3" t="s">
        <v>52</v>
      </c>
      <c r="F160" s="23">
        <v>45018</v>
      </c>
      <c r="G160" s="5">
        <v>6.9444444444444441E-3</v>
      </c>
      <c r="H160" s="24">
        <v>5.2083333333333336E-2</v>
      </c>
      <c r="I160" s="5">
        <f>Datos_Sala[[#This Row],[Hora de Salida]]-Datos_Sala[[#This Row],[Hora de llegada]]</f>
        <v>4.5138888888888895E-2</v>
      </c>
      <c r="J160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5.5555555555555594E-2</v>
      </c>
      <c r="K160" s="5">
        <f>(SUMIFS('Datos Cocina'!M:M,'Datos Cocina'!A:A,'Datos Sala'!A:A)/60)/24</f>
        <v>5.1388888888888894E-2</v>
      </c>
      <c r="L160" s="5">
        <f>IF(Datos_Sala[[#This Row],[Tiempo en rest]]-Datos_Sala[[#This Row],[Tiempo total de preparación]]&gt;0,Datos_Sala[[#This Row],[Tiempo en rest]]-Datos_Sala[[#This Row],[Tiempo total de preparación]],0)</f>
        <v>0</v>
      </c>
      <c r="M160" s="5" t="str">
        <f>IF(Datos_Sala[[#This Row],[Tiempo de degustación]]&gt;0,"Cobrada","Sin cobrar")</f>
        <v>Sin cobrar</v>
      </c>
      <c r="N160" s="3" t="s">
        <v>48</v>
      </c>
      <c r="O160" s="3" t="s">
        <v>1145</v>
      </c>
      <c r="P160" s="6">
        <v>47.81</v>
      </c>
      <c r="Q160" s="3" t="s">
        <v>18</v>
      </c>
      <c r="R160" s="3" t="s">
        <v>19</v>
      </c>
      <c r="S160" s="3" t="s">
        <v>465</v>
      </c>
      <c r="T160" s="4">
        <f>SUMIFS('Datos Cocina'!J:J,'Datos Cocina'!A:A,A:A)</f>
        <v>253</v>
      </c>
      <c r="U160" s="4">
        <f>SUMIFS('Datos Cocina'!F:F,'Datos Cocina'!A:A,'Datos Sala'!A:A)</f>
        <v>150</v>
      </c>
      <c r="V160" s="4">
        <f>SUMIFS('Datos Cocina'!I:I,'Datos Cocina'!A:A,A:A)</f>
        <v>103</v>
      </c>
      <c r="W160" s="7">
        <f>Datos_Sala[[#This Row],[Total ganancia pedido]]/Datos_Sala[[#This Row],[Monto Total de la cuenta]]</f>
        <v>0.40711462450592883</v>
      </c>
      <c r="X160" s="4">
        <f>Datos_Sala[[#This Row],[Monto Total de la cuenta]]+Datos_Sala[[#This Row],[Propina]]</f>
        <v>300.81</v>
      </c>
    </row>
    <row r="161" spans="1:24" x14ac:dyDescent="0.3">
      <c r="A161" s="2">
        <v>160</v>
      </c>
      <c r="B161" s="3">
        <v>19</v>
      </c>
      <c r="C161" s="3" t="s">
        <v>126</v>
      </c>
      <c r="D161" s="2">
        <v>6</v>
      </c>
      <c r="E161" s="3" t="s">
        <v>28</v>
      </c>
      <c r="F161" s="23">
        <v>45018</v>
      </c>
      <c r="G161" s="5">
        <v>4.583333333333333E-2</v>
      </c>
      <c r="H161" s="24">
        <v>0.18958333333333333</v>
      </c>
      <c r="I161" s="5">
        <f>Datos_Sala[[#This Row],[Hora de Salida]]-Datos_Sala[[#This Row],[Hora de llegada]]</f>
        <v>0.14374999999999999</v>
      </c>
      <c r="J16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0.14374999999999999</v>
      </c>
      <c r="K161" s="5">
        <f>(SUMIFS('Datos Cocina'!M:M,'Datos Cocina'!A:A,'Datos Sala'!A:A)/60)/24</f>
        <v>4.6527777777777779E-2</v>
      </c>
      <c r="L161" s="5">
        <f>IF(Datos_Sala[[#This Row],[Tiempo en rest]]-Datos_Sala[[#This Row],[Tiempo total de preparación]]&gt;0,Datos_Sala[[#This Row],[Tiempo en rest]]-Datos_Sala[[#This Row],[Tiempo total de preparación]],0)</f>
        <v>9.722222222222221E-2</v>
      </c>
      <c r="M161" s="5" t="str">
        <f>IF(Datos_Sala[[#This Row],[Tiempo de degustación]]&gt;0,"Cobrada","Sin cobrar")</f>
        <v>Cobrada</v>
      </c>
      <c r="N161" s="3" t="s">
        <v>16</v>
      </c>
      <c r="O161" s="3" t="s">
        <v>1145</v>
      </c>
      <c r="P161" s="6">
        <v>26.02</v>
      </c>
      <c r="Q161" s="3" t="s">
        <v>23</v>
      </c>
      <c r="R161" s="3" t="s">
        <v>33</v>
      </c>
      <c r="S161" s="3" t="s">
        <v>466</v>
      </c>
      <c r="T161" s="4">
        <f>SUMIFS('Datos Cocina'!J:J,'Datos Cocina'!A:A,A:A)</f>
        <v>156</v>
      </c>
      <c r="U161" s="4">
        <f>SUMIFS('Datos Cocina'!F:F,'Datos Cocina'!A:A,'Datos Sala'!A:A)</f>
        <v>94</v>
      </c>
      <c r="V161" s="4">
        <f>SUMIFS('Datos Cocina'!I:I,'Datos Cocina'!A:A,A:A)</f>
        <v>62</v>
      </c>
      <c r="W161" s="7">
        <f>Datos_Sala[[#This Row],[Total ganancia pedido]]/Datos_Sala[[#This Row],[Monto Total de la cuenta]]</f>
        <v>0.39743589743589741</v>
      </c>
      <c r="X161" s="4">
        <f>Datos_Sala[[#This Row],[Monto Total de la cuenta]]+Datos_Sala[[#This Row],[Propina]]</f>
        <v>182.02</v>
      </c>
    </row>
    <row r="162" spans="1:24" x14ac:dyDescent="0.3">
      <c r="A162" s="2">
        <v>161</v>
      </c>
      <c r="B162" s="3" t="s">
        <v>84</v>
      </c>
      <c r="C162" s="3" t="s">
        <v>93</v>
      </c>
      <c r="D162" s="2">
        <v>6</v>
      </c>
      <c r="E162" s="3" t="s">
        <v>28</v>
      </c>
      <c r="F162" s="23">
        <v>45018</v>
      </c>
      <c r="G162" s="5">
        <v>3.125E-2</v>
      </c>
      <c r="H162" s="24">
        <v>0.18263888888888888</v>
      </c>
      <c r="I162" s="5">
        <f>Datos_Sala[[#This Row],[Hora de Salida]]-Datos_Sala[[#This Row],[Hora de llegada]]</f>
        <v>0.15138888888888888</v>
      </c>
      <c r="J16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0.15138888888888888</v>
      </c>
      <c r="K162" s="5">
        <f>(SUMIFS('Datos Cocina'!M:M,'Datos Cocina'!A:A,'Datos Sala'!A:A)/60)/24</f>
        <v>3.9583333333333331E-2</v>
      </c>
      <c r="L162" s="5">
        <f>IF(Datos_Sala[[#This Row],[Tiempo en rest]]-Datos_Sala[[#This Row],[Tiempo total de preparación]]&gt;0,Datos_Sala[[#This Row],[Tiempo en rest]]-Datos_Sala[[#This Row],[Tiempo total de preparación]],0)</f>
        <v>0.11180555555555555</v>
      </c>
      <c r="M162" s="5" t="str">
        <f>IF(Datos_Sala[[#This Row],[Tiempo de degustación]]&gt;0,"Cobrada","Sin cobrar")</f>
        <v>Cobrada</v>
      </c>
      <c r="N162" s="3" t="s">
        <v>16</v>
      </c>
      <c r="O162" s="3" t="s">
        <v>1145</v>
      </c>
      <c r="P162" s="6">
        <v>18.86</v>
      </c>
      <c r="Q162" s="3" t="s">
        <v>23</v>
      </c>
      <c r="R162" s="3" t="s">
        <v>73</v>
      </c>
      <c r="S162" s="3" t="s">
        <v>25</v>
      </c>
      <c r="T162" s="4">
        <f>SUMIFS('Datos Cocina'!J:J,'Datos Cocina'!A:A,A:A)</f>
        <v>84</v>
      </c>
      <c r="U162" s="4">
        <f>SUMIFS('Datos Cocina'!F:F,'Datos Cocina'!A:A,'Datos Sala'!A:A)</f>
        <v>48</v>
      </c>
      <c r="V162" s="4">
        <f>SUMIFS('Datos Cocina'!I:I,'Datos Cocina'!A:A,A:A)</f>
        <v>36</v>
      </c>
      <c r="W162" s="7">
        <f>Datos_Sala[[#This Row],[Total ganancia pedido]]/Datos_Sala[[#This Row],[Monto Total de la cuenta]]</f>
        <v>0.42857142857142855</v>
      </c>
      <c r="X162" s="4">
        <f>Datos_Sala[[#This Row],[Monto Total de la cuenta]]+Datos_Sala[[#This Row],[Propina]]</f>
        <v>102.86</v>
      </c>
    </row>
    <row r="163" spans="1:24" x14ac:dyDescent="0.3">
      <c r="A163" s="2">
        <v>162</v>
      </c>
      <c r="B163" s="3" t="s">
        <v>94</v>
      </c>
      <c r="C163" s="3" t="s">
        <v>95</v>
      </c>
      <c r="D163" s="2">
        <v>4</v>
      </c>
      <c r="E163" s="3" t="s">
        <v>76</v>
      </c>
      <c r="F163" s="23">
        <v>45018</v>
      </c>
      <c r="G163" s="5">
        <v>3.9583333333333331E-2</v>
      </c>
      <c r="H163" s="24">
        <v>0.10694444444444444</v>
      </c>
      <c r="I163" s="5">
        <f>Datos_Sala[[#This Row],[Hora de Salida]]-Datos_Sala[[#This Row],[Hora de llegada]]</f>
        <v>6.7361111111111108E-2</v>
      </c>
      <c r="J163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6.7361111111111108E-2</v>
      </c>
      <c r="K163" s="5">
        <f>(SUMIFS('Datos Cocina'!M:M,'Datos Cocina'!A:A,'Datos Sala'!A:A)/60)/24</f>
        <v>1.7361111111111112E-2</v>
      </c>
      <c r="L163" s="5">
        <f>IF(Datos_Sala[[#This Row],[Tiempo en rest]]-Datos_Sala[[#This Row],[Tiempo total de preparación]]&gt;0,Datos_Sala[[#This Row],[Tiempo en rest]]-Datos_Sala[[#This Row],[Tiempo total de preparación]],0)</f>
        <v>4.9999999999999996E-2</v>
      </c>
      <c r="M163" s="5" t="str">
        <f>IF(Datos_Sala[[#This Row],[Tiempo de degustación]]&gt;0,"Cobrada","Sin cobrar")</f>
        <v>Cobrada</v>
      </c>
      <c r="N163" s="3" t="s">
        <v>16</v>
      </c>
      <c r="O163" s="3" t="s">
        <v>1145</v>
      </c>
      <c r="P163" s="6">
        <v>17.55</v>
      </c>
      <c r="Q163" s="3" t="s">
        <v>23</v>
      </c>
      <c r="R163" s="3" t="s">
        <v>73</v>
      </c>
      <c r="S163" s="3" t="s">
        <v>79</v>
      </c>
      <c r="T163" s="4">
        <f>SUMIFS('Datos Cocina'!J:J,'Datos Cocina'!A:A,A:A)</f>
        <v>72</v>
      </c>
      <c r="U163" s="4">
        <f>SUMIFS('Datos Cocina'!F:F,'Datos Cocina'!A:A,'Datos Sala'!A:A)</f>
        <v>42</v>
      </c>
      <c r="V163" s="4">
        <f>SUMIFS('Datos Cocina'!I:I,'Datos Cocina'!A:A,A:A)</f>
        <v>30</v>
      </c>
      <c r="W163" s="7">
        <f>Datos_Sala[[#This Row],[Total ganancia pedido]]/Datos_Sala[[#This Row],[Monto Total de la cuenta]]</f>
        <v>0.41666666666666669</v>
      </c>
      <c r="X163" s="4">
        <f>Datos_Sala[[#This Row],[Monto Total de la cuenta]]+Datos_Sala[[#This Row],[Propina]]</f>
        <v>89.55</v>
      </c>
    </row>
    <row r="164" spans="1:24" x14ac:dyDescent="0.3">
      <c r="A164" s="2">
        <v>163</v>
      </c>
      <c r="B164" s="3">
        <v>6</v>
      </c>
      <c r="C164" s="3" t="s">
        <v>467</v>
      </c>
      <c r="D164" s="2">
        <v>1</v>
      </c>
      <c r="E164" s="3" t="s">
        <v>15</v>
      </c>
      <c r="F164" s="23">
        <v>45018</v>
      </c>
      <c r="G164" s="5">
        <v>6.5972222222222224E-2</v>
      </c>
      <c r="H164" s="24">
        <v>0.17291666666666666</v>
      </c>
      <c r="I164" s="5">
        <f>Datos_Sala[[#This Row],[Hora de Salida]]-Datos_Sala[[#This Row],[Hora de llegada]]</f>
        <v>0.10694444444444444</v>
      </c>
      <c r="J16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0.11736111111111114</v>
      </c>
      <c r="K164" s="5">
        <f>(SUMIFS('Datos Cocina'!M:M,'Datos Cocina'!A:A,'Datos Sala'!A:A)/60)/24</f>
        <v>4.9305555555555554E-2</v>
      </c>
      <c r="L164" s="5">
        <f>IF(Datos_Sala[[#This Row],[Tiempo en rest]]-Datos_Sala[[#This Row],[Tiempo total de preparación]]&gt;0,Datos_Sala[[#This Row],[Tiempo en rest]]-Datos_Sala[[#This Row],[Tiempo total de preparación]],0)</f>
        <v>5.7638888888888885E-2</v>
      </c>
      <c r="M164" s="5" t="str">
        <f>IF(Datos_Sala[[#This Row],[Tiempo de degustación]]&gt;0,"Cobrada","Sin cobrar")</f>
        <v>Cobrada</v>
      </c>
      <c r="N164" s="3" t="s">
        <v>16</v>
      </c>
      <c r="O164" s="3" t="s">
        <v>1145</v>
      </c>
      <c r="P164" s="6">
        <v>14.94</v>
      </c>
      <c r="Q164" s="3" t="s">
        <v>18</v>
      </c>
      <c r="R164" s="3" t="s">
        <v>29</v>
      </c>
      <c r="S164" s="3" t="s">
        <v>468</v>
      </c>
      <c r="T164" s="4">
        <f>SUMIFS('Datos Cocina'!J:J,'Datos Cocina'!A:A,A:A)</f>
        <v>271</v>
      </c>
      <c r="U164" s="4">
        <f>SUMIFS('Datos Cocina'!F:F,'Datos Cocina'!A:A,'Datos Sala'!A:A)</f>
        <v>164</v>
      </c>
      <c r="V164" s="4">
        <f>SUMIFS('Datos Cocina'!I:I,'Datos Cocina'!A:A,A:A)</f>
        <v>107</v>
      </c>
      <c r="W164" s="7">
        <f>Datos_Sala[[#This Row],[Total ganancia pedido]]/Datos_Sala[[#This Row],[Monto Total de la cuenta]]</f>
        <v>0.39483394833948338</v>
      </c>
      <c r="X164" s="4">
        <f>Datos_Sala[[#This Row],[Monto Total de la cuenta]]+Datos_Sala[[#This Row],[Propina]]</f>
        <v>285.94</v>
      </c>
    </row>
    <row r="165" spans="1:24" x14ac:dyDescent="0.3">
      <c r="A165" s="2">
        <v>164</v>
      </c>
      <c r="B165" s="3">
        <v>8</v>
      </c>
      <c r="C165" s="3" t="s">
        <v>469</v>
      </c>
      <c r="D165" s="2">
        <v>2</v>
      </c>
      <c r="E165" s="3" t="s">
        <v>9</v>
      </c>
      <c r="F165" s="23">
        <v>45018</v>
      </c>
      <c r="G165" s="5">
        <v>0.10694444444444444</v>
      </c>
      <c r="H165" s="24">
        <v>0.25138888888888888</v>
      </c>
      <c r="I165" s="5">
        <f>Datos_Sala[[#This Row],[Hora de Salida]]-Datos_Sala[[#This Row],[Hora de llegada]]</f>
        <v>0.14444444444444443</v>
      </c>
      <c r="J16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0.14444444444444443</v>
      </c>
      <c r="K165" s="5">
        <f>(SUMIFS('Datos Cocina'!M:M,'Datos Cocina'!A:A,'Datos Sala'!A:A)/60)/24</f>
        <v>7.2916666666666671E-2</v>
      </c>
      <c r="L165" s="5">
        <f>IF(Datos_Sala[[#This Row],[Tiempo en rest]]-Datos_Sala[[#This Row],[Tiempo total de preparación]]&gt;0,Datos_Sala[[#This Row],[Tiempo en rest]]-Datos_Sala[[#This Row],[Tiempo total de preparación]],0)</f>
        <v>7.152777777777776E-2</v>
      </c>
      <c r="M165" s="5" t="str">
        <f>IF(Datos_Sala[[#This Row],[Tiempo de degustación]]&gt;0,"Cobrada","Sin cobrar")</f>
        <v>Cobrada</v>
      </c>
      <c r="N165" s="3" t="s">
        <v>10</v>
      </c>
      <c r="O165" s="3" t="s">
        <v>1145</v>
      </c>
      <c r="P165" s="6">
        <v>47.53</v>
      </c>
      <c r="Q165" s="3" t="s">
        <v>23</v>
      </c>
      <c r="R165" s="3" t="s">
        <v>33</v>
      </c>
      <c r="S165" s="3" t="s">
        <v>470</v>
      </c>
      <c r="T165" s="4">
        <f>SUMIFS('Datos Cocina'!J:J,'Datos Cocina'!A:A,A:A)</f>
        <v>170</v>
      </c>
      <c r="U165" s="4">
        <f>SUMIFS('Datos Cocina'!F:F,'Datos Cocina'!A:A,'Datos Sala'!A:A)</f>
        <v>101</v>
      </c>
      <c r="V165" s="4">
        <f>SUMIFS('Datos Cocina'!I:I,'Datos Cocina'!A:A,A:A)</f>
        <v>69</v>
      </c>
      <c r="W165" s="7">
        <f>Datos_Sala[[#This Row],[Total ganancia pedido]]/Datos_Sala[[#This Row],[Monto Total de la cuenta]]</f>
        <v>0.40588235294117647</v>
      </c>
      <c r="X165" s="4">
        <f>Datos_Sala[[#This Row],[Monto Total de la cuenta]]+Datos_Sala[[#This Row],[Propina]]</f>
        <v>217.53</v>
      </c>
    </row>
    <row r="166" spans="1:24" x14ac:dyDescent="0.3">
      <c r="A166" s="2">
        <v>165</v>
      </c>
      <c r="B166" s="3">
        <v>10</v>
      </c>
      <c r="C166" s="3" t="s">
        <v>471</v>
      </c>
      <c r="D166" s="2">
        <v>3</v>
      </c>
      <c r="E166" s="3" t="s">
        <v>52</v>
      </c>
      <c r="F166" s="23">
        <v>45018</v>
      </c>
      <c r="G166" s="5">
        <v>9.7916666666666666E-2</v>
      </c>
      <c r="H166" s="24">
        <v>0.21666666666666667</v>
      </c>
      <c r="I166" s="5">
        <f>Datos_Sala[[#This Row],[Hora de Salida]]-Datos_Sala[[#This Row],[Hora de llegada]]</f>
        <v>0.11875000000000001</v>
      </c>
      <c r="J16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0.12916666666666671</v>
      </c>
      <c r="K166" s="5">
        <f>(SUMIFS('Datos Cocina'!M:M,'Datos Cocina'!A:A,'Datos Sala'!A:A)/60)/24</f>
        <v>3.888888888888889E-2</v>
      </c>
      <c r="L166" s="5">
        <f>IF(Datos_Sala[[#This Row],[Tiempo en rest]]-Datos_Sala[[#This Row],[Tiempo total de preparación]]&gt;0,Datos_Sala[[#This Row],[Tiempo en rest]]-Datos_Sala[[#This Row],[Tiempo total de preparación]],0)</f>
        <v>7.9861111111111119E-2</v>
      </c>
      <c r="M166" s="5" t="str">
        <f>IF(Datos_Sala[[#This Row],[Tiempo de degustación]]&gt;0,"Cobrada","Sin cobrar")</f>
        <v>Cobrada</v>
      </c>
      <c r="N166" s="3" t="s">
        <v>10</v>
      </c>
      <c r="O166" s="3" t="s">
        <v>1145</v>
      </c>
      <c r="P166" s="6">
        <v>41.9</v>
      </c>
      <c r="Q166" s="3" t="s">
        <v>18</v>
      </c>
      <c r="R166" s="3" t="s">
        <v>1148</v>
      </c>
      <c r="S166" s="3" t="s">
        <v>472</v>
      </c>
      <c r="T166" s="4">
        <f>SUMIFS('Datos Cocina'!J:J,'Datos Cocina'!A:A,A:A)</f>
        <v>90</v>
      </c>
      <c r="U166" s="4">
        <f>SUMIFS('Datos Cocina'!F:F,'Datos Cocina'!A:A,'Datos Sala'!A:A)</f>
        <v>54</v>
      </c>
      <c r="V166" s="4">
        <f>SUMIFS('Datos Cocina'!I:I,'Datos Cocina'!A:A,A:A)</f>
        <v>36</v>
      </c>
      <c r="W166" s="7">
        <f>Datos_Sala[[#This Row],[Total ganancia pedido]]/Datos_Sala[[#This Row],[Monto Total de la cuenta]]</f>
        <v>0.4</v>
      </c>
      <c r="X166" s="4">
        <f>Datos_Sala[[#This Row],[Monto Total de la cuenta]]+Datos_Sala[[#This Row],[Propina]]</f>
        <v>131.9</v>
      </c>
    </row>
    <row r="167" spans="1:24" x14ac:dyDescent="0.3">
      <c r="A167" s="2">
        <v>166</v>
      </c>
      <c r="B167" s="3" t="s">
        <v>31</v>
      </c>
      <c r="C167" s="3" t="s">
        <v>96</v>
      </c>
      <c r="D167" s="2">
        <v>1</v>
      </c>
      <c r="E167" s="3" t="s">
        <v>9</v>
      </c>
      <c r="F167" s="23">
        <v>45018</v>
      </c>
      <c r="G167" s="5">
        <v>5.4166666666666669E-2</v>
      </c>
      <c r="H167" s="24">
        <v>0.11388888888888889</v>
      </c>
      <c r="I167" s="5">
        <f>Datos_Sala[[#This Row],[Hora de Salida]]-Datos_Sala[[#This Row],[Hora de llegada]]</f>
        <v>5.9722222222222218E-2</v>
      </c>
      <c r="J167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7.0138888888888917E-2</v>
      </c>
      <c r="K167" s="5">
        <f>(SUMIFS('Datos Cocina'!M:M,'Datos Cocina'!A:A,'Datos Sala'!A:A)/60)/24</f>
        <v>1.5277777777777777E-2</v>
      </c>
      <c r="L167" s="5">
        <f>IF(Datos_Sala[[#This Row],[Tiempo en rest]]-Datos_Sala[[#This Row],[Tiempo total de preparación]]&gt;0,Datos_Sala[[#This Row],[Tiempo en rest]]-Datos_Sala[[#This Row],[Tiempo total de preparación]],0)</f>
        <v>4.4444444444444439E-2</v>
      </c>
      <c r="M167" s="5" t="str">
        <f>IF(Datos_Sala[[#This Row],[Tiempo de degustación]]&gt;0,"Cobrada","Sin cobrar")</f>
        <v>Cobrada</v>
      </c>
      <c r="N167" s="3" t="s">
        <v>16</v>
      </c>
      <c r="O167" s="3" t="s">
        <v>17</v>
      </c>
      <c r="P167" s="6">
        <v>43.95</v>
      </c>
      <c r="Q167" s="3" t="s">
        <v>18</v>
      </c>
      <c r="R167" s="3" t="s">
        <v>1148</v>
      </c>
      <c r="S167" s="3" t="s">
        <v>97</v>
      </c>
      <c r="T167" s="4">
        <f>SUMIFS('Datos Cocina'!J:J,'Datos Cocina'!A:A,A:A)</f>
        <v>46</v>
      </c>
      <c r="U167" s="4">
        <f>SUMIFS('Datos Cocina'!F:F,'Datos Cocina'!A:A,'Datos Sala'!A:A)</f>
        <v>28</v>
      </c>
      <c r="V167" s="4">
        <f>SUMIFS('Datos Cocina'!I:I,'Datos Cocina'!A:A,A:A)</f>
        <v>18</v>
      </c>
      <c r="W167" s="7">
        <f>Datos_Sala[[#This Row],[Total ganancia pedido]]/Datos_Sala[[#This Row],[Monto Total de la cuenta]]</f>
        <v>0.39130434782608697</v>
      </c>
      <c r="X167" s="4">
        <f>Datos_Sala[[#This Row],[Monto Total de la cuenta]]+Datos_Sala[[#This Row],[Propina]]</f>
        <v>89.95</v>
      </c>
    </row>
    <row r="168" spans="1:24" x14ac:dyDescent="0.3">
      <c r="A168" s="2">
        <v>167</v>
      </c>
      <c r="B168" s="3">
        <v>5</v>
      </c>
      <c r="C168" s="3" t="s">
        <v>473</v>
      </c>
      <c r="D168" s="2">
        <v>6</v>
      </c>
      <c r="E168" s="3" t="s">
        <v>28</v>
      </c>
      <c r="F168" s="23">
        <v>45018</v>
      </c>
      <c r="G168" s="5">
        <v>5.486111111111111E-2</v>
      </c>
      <c r="H168" s="24">
        <v>0.11527777777777778</v>
      </c>
      <c r="I168" s="5">
        <f>Datos_Sala[[#This Row],[Hora de Salida]]-Datos_Sala[[#This Row],[Hora de llegada]]</f>
        <v>6.0416666666666674E-2</v>
      </c>
      <c r="J168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6.0416666666666674E-2</v>
      </c>
      <c r="K168" s="5">
        <f>(SUMIFS('Datos Cocina'!M:M,'Datos Cocina'!A:A,'Datos Sala'!A:A)/60)/24</f>
        <v>5.2777777777777778E-2</v>
      </c>
      <c r="L168" s="5">
        <f>IF(Datos_Sala[[#This Row],[Tiempo en rest]]-Datos_Sala[[#This Row],[Tiempo total de preparación]]&gt;0,Datos_Sala[[#This Row],[Tiempo en rest]]-Datos_Sala[[#This Row],[Tiempo total de preparación]],0)</f>
        <v>7.6388888888888964E-3</v>
      </c>
      <c r="M168" s="5" t="str">
        <f>IF(Datos_Sala[[#This Row],[Tiempo de degustación]]&gt;0,"Cobrada","Sin cobrar")</f>
        <v>Cobrada</v>
      </c>
      <c r="N168" s="3" t="s">
        <v>16</v>
      </c>
      <c r="O168" s="3" t="s">
        <v>1146</v>
      </c>
      <c r="P168" s="6">
        <v>42.74</v>
      </c>
      <c r="Q168" s="3" t="s">
        <v>23</v>
      </c>
      <c r="R168" s="3" t="s">
        <v>49</v>
      </c>
      <c r="S168" s="3" t="s">
        <v>474</v>
      </c>
      <c r="T168" s="4">
        <f>SUMIFS('Datos Cocina'!J:J,'Datos Cocina'!A:A,A:A)</f>
        <v>152</v>
      </c>
      <c r="U168" s="4">
        <f>SUMIFS('Datos Cocina'!F:F,'Datos Cocina'!A:A,'Datos Sala'!A:A)</f>
        <v>90</v>
      </c>
      <c r="V168" s="4">
        <f>SUMIFS('Datos Cocina'!I:I,'Datos Cocina'!A:A,A:A)</f>
        <v>62</v>
      </c>
      <c r="W168" s="7">
        <f>Datos_Sala[[#This Row],[Total ganancia pedido]]/Datos_Sala[[#This Row],[Monto Total de la cuenta]]</f>
        <v>0.40789473684210525</v>
      </c>
      <c r="X168" s="4">
        <f>Datos_Sala[[#This Row],[Monto Total de la cuenta]]+Datos_Sala[[#This Row],[Propina]]</f>
        <v>194.74</v>
      </c>
    </row>
    <row r="169" spans="1:24" x14ac:dyDescent="0.3">
      <c r="A169" s="2">
        <v>168</v>
      </c>
      <c r="B169" s="3" t="s">
        <v>43</v>
      </c>
      <c r="C169" s="3" t="s">
        <v>98</v>
      </c>
      <c r="D169" s="2">
        <v>4</v>
      </c>
      <c r="E169" s="3" t="s">
        <v>76</v>
      </c>
      <c r="F169" s="23">
        <v>45018</v>
      </c>
      <c r="G169" s="5">
        <v>8.6805555555555552E-2</v>
      </c>
      <c r="H169" s="24">
        <v>0.14097222222222222</v>
      </c>
      <c r="I169" s="5">
        <f>Datos_Sala[[#This Row],[Hora de Salida]]-Datos_Sala[[#This Row],[Hora de llegada]]</f>
        <v>5.4166666666666669E-2</v>
      </c>
      <c r="J169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5.4166666666666669E-2</v>
      </c>
      <c r="K169" s="5">
        <f>(SUMIFS('Datos Cocina'!M:M,'Datos Cocina'!A:A,'Datos Sala'!A:A)/60)/24</f>
        <v>4.8611111111111112E-3</v>
      </c>
      <c r="L169" s="5">
        <f>IF(Datos_Sala[[#This Row],[Tiempo en rest]]-Datos_Sala[[#This Row],[Tiempo total de preparación]]&gt;0,Datos_Sala[[#This Row],[Tiempo en rest]]-Datos_Sala[[#This Row],[Tiempo total de preparación]],0)</f>
        <v>4.9305555555555561E-2</v>
      </c>
      <c r="M169" s="5" t="str">
        <f>IF(Datos_Sala[[#This Row],[Tiempo de degustación]]&gt;0,"Cobrada","Sin cobrar")</f>
        <v>Cobrada</v>
      </c>
      <c r="N169" s="3" t="s">
        <v>16</v>
      </c>
      <c r="O169" s="3" t="s">
        <v>1145</v>
      </c>
      <c r="P169" s="6">
        <v>17.09</v>
      </c>
      <c r="Q169" s="3" t="s">
        <v>23</v>
      </c>
      <c r="R169" s="3" t="s">
        <v>99</v>
      </c>
      <c r="S169" s="3" t="s">
        <v>100</v>
      </c>
      <c r="T169" s="4">
        <f>SUMIFS('Datos Cocina'!J:J,'Datos Cocina'!A:A,A:A)</f>
        <v>44</v>
      </c>
      <c r="U169" s="4">
        <f>SUMIFS('Datos Cocina'!F:F,'Datos Cocina'!A:A,'Datos Sala'!A:A)</f>
        <v>26</v>
      </c>
      <c r="V169" s="4">
        <f>SUMIFS('Datos Cocina'!I:I,'Datos Cocina'!A:A,A:A)</f>
        <v>18</v>
      </c>
      <c r="W169" s="7">
        <f>Datos_Sala[[#This Row],[Total ganancia pedido]]/Datos_Sala[[#This Row],[Monto Total de la cuenta]]</f>
        <v>0.40909090909090912</v>
      </c>
      <c r="X169" s="4">
        <f>Datos_Sala[[#This Row],[Monto Total de la cuenta]]+Datos_Sala[[#This Row],[Propina]]</f>
        <v>61.09</v>
      </c>
    </row>
    <row r="170" spans="1:24" x14ac:dyDescent="0.3">
      <c r="A170" s="2">
        <v>169</v>
      </c>
      <c r="B170" s="3">
        <v>19</v>
      </c>
      <c r="C170" s="3" t="s">
        <v>229</v>
      </c>
      <c r="D170" s="2">
        <v>1</v>
      </c>
      <c r="E170" s="3" t="s">
        <v>52</v>
      </c>
      <c r="F170" s="23">
        <v>45018</v>
      </c>
      <c r="G170" s="5">
        <v>8.0555555555555561E-2</v>
      </c>
      <c r="H170" s="24">
        <v>0.21805555555555556</v>
      </c>
      <c r="I170" s="5">
        <f>Datos_Sala[[#This Row],[Hora de Salida]]-Datos_Sala[[#This Row],[Hora de llegada]]</f>
        <v>0.13750000000000001</v>
      </c>
      <c r="J17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0.13750000000000001</v>
      </c>
      <c r="K170" s="5">
        <f>(SUMIFS('Datos Cocina'!M:M,'Datos Cocina'!A:A,'Datos Sala'!A:A)/60)/24</f>
        <v>7.6388888888888881E-2</v>
      </c>
      <c r="L170" s="5">
        <f>IF(Datos_Sala[[#This Row],[Tiempo en rest]]-Datos_Sala[[#This Row],[Tiempo total de preparación]]&gt;0,Datos_Sala[[#This Row],[Tiempo en rest]]-Datos_Sala[[#This Row],[Tiempo total de preparación]],0)</f>
        <v>6.111111111111113E-2</v>
      </c>
      <c r="M170" s="5" t="str">
        <f>IF(Datos_Sala[[#This Row],[Tiempo de degustación]]&gt;0,"Cobrada","Sin cobrar")</f>
        <v>Cobrada</v>
      </c>
      <c r="N170" s="3" t="s">
        <v>16</v>
      </c>
      <c r="O170" s="3" t="s">
        <v>1146</v>
      </c>
      <c r="P170" s="6">
        <v>16.62</v>
      </c>
      <c r="Q170" s="3" t="s">
        <v>11</v>
      </c>
      <c r="R170" s="3" t="s">
        <v>73</v>
      </c>
      <c r="S170" s="3" t="s">
        <v>475</v>
      </c>
      <c r="T170" s="4">
        <f>SUMIFS('Datos Cocina'!J:J,'Datos Cocina'!A:A,A:A)</f>
        <v>154</v>
      </c>
      <c r="U170" s="4">
        <f>SUMIFS('Datos Cocina'!F:F,'Datos Cocina'!A:A,'Datos Sala'!A:A)</f>
        <v>92</v>
      </c>
      <c r="V170" s="4">
        <f>SUMIFS('Datos Cocina'!I:I,'Datos Cocina'!A:A,A:A)</f>
        <v>62</v>
      </c>
      <c r="W170" s="7">
        <f>Datos_Sala[[#This Row],[Total ganancia pedido]]/Datos_Sala[[#This Row],[Monto Total de la cuenta]]</f>
        <v>0.40259740259740262</v>
      </c>
      <c r="X170" s="4">
        <f>Datos_Sala[[#This Row],[Monto Total de la cuenta]]+Datos_Sala[[#This Row],[Propina]]</f>
        <v>170.62</v>
      </c>
    </row>
    <row r="171" spans="1:24" x14ac:dyDescent="0.3">
      <c r="A171" s="2">
        <v>170</v>
      </c>
      <c r="B171" s="3">
        <v>12</v>
      </c>
      <c r="C171" s="3" t="s">
        <v>476</v>
      </c>
      <c r="D171" s="2">
        <v>2</v>
      </c>
      <c r="E171" s="3" t="s">
        <v>28</v>
      </c>
      <c r="F171" s="23">
        <v>45018</v>
      </c>
      <c r="G171" s="5">
        <v>0.10902777777777778</v>
      </c>
      <c r="H171" s="24">
        <v>0.22638888888888889</v>
      </c>
      <c r="I171" s="5">
        <f>Datos_Sala[[#This Row],[Hora de Salida]]-Datos_Sala[[#This Row],[Hora de llegada]]</f>
        <v>0.11736111111111111</v>
      </c>
      <c r="J17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0.11736111111111111</v>
      </c>
      <c r="K171" s="5">
        <f>(SUMIFS('Datos Cocina'!M:M,'Datos Cocina'!A:A,'Datos Sala'!A:A)/60)/24</f>
        <v>5.0694444444444438E-2</v>
      </c>
      <c r="L171" s="5">
        <f>IF(Datos_Sala[[#This Row],[Tiempo en rest]]-Datos_Sala[[#This Row],[Tiempo total de preparación]]&gt;0,Datos_Sala[[#This Row],[Tiempo en rest]]-Datos_Sala[[#This Row],[Tiempo total de preparación]],0)</f>
        <v>6.666666666666668E-2</v>
      </c>
      <c r="M171" s="5" t="str">
        <f>IF(Datos_Sala[[#This Row],[Tiempo de degustación]]&gt;0,"Cobrada","Sin cobrar")</f>
        <v>Cobrada</v>
      </c>
      <c r="N171" s="3" t="s">
        <v>10</v>
      </c>
      <c r="O171" s="3" t="s">
        <v>1145</v>
      </c>
      <c r="P171" s="6">
        <v>25.98</v>
      </c>
      <c r="Q171" s="3" t="s">
        <v>11</v>
      </c>
      <c r="R171" s="3" t="s">
        <v>33</v>
      </c>
      <c r="S171" s="3" t="s">
        <v>477</v>
      </c>
      <c r="T171" s="4">
        <f>SUMIFS('Datos Cocina'!J:J,'Datos Cocina'!A:A,A:A)</f>
        <v>243</v>
      </c>
      <c r="U171" s="4">
        <f>SUMIFS('Datos Cocina'!F:F,'Datos Cocina'!A:A,'Datos Sala'!A:A)</f>
        <v>145</v>
      </c>
      <c r="V171" s="4">
        <f>SUMIFS('Datos Cocina'!I:I,'Datos Cocina'!A:A,A:A)</f>
        <v>98</v>
      </c>
      <c r="W171" s="7">
        <f>Datos_Sala[[#This Row],[Total ganancia pedido]]/Datos_Sala[[#This Row],[Monto Total de la cuenta]]</f>
        <v>0.40329218106995884</v>
      </c>
      <c r="X171" s="4">
        <f>Datos_Sala[[#This Row],[Monto Total de la cuenta]]+Datos_Sala[[#This Row],[Propina]]</f>
        <v>268.98</v>
      </c>
    </row>
    <row r="172" spans="1:24" x14ac:dyDescent="0.3">
      <c r="A172" s="2">
        <v>171</v>
      </c>
      <c r="B172" s="3">
        <v>16</v>
      </c>
      <c r="C172" s="3" t="s">
        <v>233</v>
      </c>
      <c r="D172" s="2">
        <v>6</v>
      </c>
      <c r="E172" s="3" t="s">
        <v>28</v>
      </c>
      <c r="F172" s="23">
        <v>45018</v>
      </c>
      <c r="G172" s="5">
        <v>7.8472222222222221E-2</v>
      </c>
      <c r="H172" s="24">
        <v>0.12777777777777777</v>
      </c>
      <c r="I172" s="5">
        <f>Datos_Sala[[#This Row],[Hora de Salida]]-Datos_Sala[[#This Row],[Hora de llegada]]</f>
        <v>4.9305555555555547E-2</v>
      </c>
      <c r="J172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4.9305555555555547E-2</v>
      </c>
      <c r="K172" s="5">
        <f>(SUMIFS('Datos Cocina'!M:M,'Datos Cocina'!A:A,'Datos Sala'!A:A)/60)/24</f>
        <v>3.5416666666666666E-2</v>
      </c>
      <c r="L172" s="5">
        <f>IF(Datos_Sala[[#This Row],[Tiempo en rest]]-Datos_Sala[[#This Row],[Tiempo total de preparación]]&gt;0,Datos_Sala[[#This Row],[Tiempo en rest]]-Datos_Sala[[#This Row],[Tiempo total de preparación]],0)</f>
        <v>1.3888888888888881E-2</v>
      </c>
      <c r="M172" s="5" t="str">
        <f>IF(Datos_Sala[[#This Row],[Tiempo de degustación]]&gt;0,"Cobrada","Sin cobrar")</f>
        <v>Cobrada</v>
      </c>
      <c r="N172" s="3" t="s">
        <v>10</v>
      </c>
      <c r="O172" s="3" t="s">
        <v>1145</v>
      </c>
      <c r="P172" s="6">
        <v>46.56</v>
      </c>
      <c r="Q172" s="3" t="s">
        <v>11</v>
      </c>
      <c r="R172" s="3" t="s">
        <v>19</v>
      </c>
      <c r="S172" s="3" t="s">
        <v>478</v>
      </c>
      <c r="T172" s="4">
        <f>SUMIFS('Datos Cocina'!J:J,'Datos Cocina'!A:A,A:A)</f>
        <v>139</v>
      </c>
      <c r="U172" s="4">
        <f>SUMIFS('Datos Cocina'!F:F,'Datos Cocina'!A:A,'Datos Sala'!A:A)</f>
        <v>81</v>
      </c>
      <c r="V172" s="4">
        <f>SUMIFS('Datos Cocina'!I:I,'Datos Cocina'!A:A,A:A)</f>
        <v>58</v>
      </c>
      <c r="W172" s="7">
        <f>Datos_Sala[[#This Row],[Total ganancia pedido]]/Datos_Sala[[#This Row],[Monto Total de la cuenta]]</f>
        <v>0.41726618705035973</v>
      </c>
      <c r="X172" s="4">
        <f>Datos_Sala[[#This Row],[Monto Total de la cuenta]]+Datos_Sala[[#This Row],[Propina]]</f>
        <v>185.56</v>
      </c>
    </row>
    <row r="173" spans="1:24" x14ac:dyDescent="0.3">
      <c r="A173" s="2">
        <v>172</v>
      </c>
      <c r="B173" s="3" t="s">
        <v>31</v>
      </c>
      <c r="C173" s="3" t="s">
        <v>101</v>
      </c>
      <c r="D173" s="2">
        <v>3</v>
      </c>
      <c r="E173" s="3" t="s">
        <v>76</v>
      </c>
      <c r="F173" s="23">
        <v>45018</v>
      </c>
      <c r="G173" s="5">
        <v>0.11736111111111111</v>
      </c>
      <c r="H173" s="24">
        <v>0.25416666666666665</v>
      </c>
      <c r="I173" s="5">
        <f>Datos_Sala[[#This Row],[Hora de Salida]]-Datos_Sala[[#This Row],[Hora de llegada]]</f>
        <v>0.13680555555555554</v>
      </c>
      <c r="J17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0.14722222222222225</v>
      </c>
      <c r="K173" s="5">
        <f>(SUMIFS('Datos Cocina'!M:M,'Datos Cocina'!A:A,'Datos Sala'!A:A)/60)/24</f>
        <v>1.8749999999999999E-2</v>
      </c>
      <c r="L173" s="5">
        <f>IF(Datos_Sala[[#This Row],[Tiempo en rest]]-Datos_Sala[[#This Row],[Tiempo total de preparación]]&gt;0,Datos_Sala[[#This Row],[Tiempo en rest]]-Datos_Sala[[#This Row],[Tiempo total de preparación]],0)</f>
        <v>0.11805555555555554</v>
      </c>
      <c r="M173" s="5" t="str">
        <f>IF(Datos_Sala[[#This Row],[Tiempo de degustación]]&gt;0,"Cobrada","Sin cobrar")</f>
        <v>Cobrada</v>
      </c>
      <c r="N173" s="3" t="s">
        <v>16</v>
      </c>
      <c r="O173" s="3" t="s">
        <v>1145</v>
      </c>
      <c r="P173" s="6">
        <v>45.17</v>
      </c>
      <c r="Q173" s="3" t="s">
        <v>18</v>
      </c>
      <c r="R173" s="3" t="s">
        <v>24</v>
      </c>
      <c r="S173" s="3" t="s">
        <v>34</v>
      </c>
      <c r="T173" s="4">
        <f>SUMIFS('Datos Cocina'!J:J,'Datos Cocina'!A:A,A:A)</f>
        <v>68</v>
      </c>
      <c r="U173" s="4">
        <f>SUMIFS('Datos Cocina'!F:F,'Datos Cocina'!A:A,'Datos Sala'!A:A)</f>
        <v>40</v>
      </c>
      <c r="V173" s="4">
        <f>SUMIFS('Datos Cocina'!I:I,'Datos Cocina'!A:A,A:A)</f>
        <v>28</v>
      </c>
      <c r="W173" s="7">
        <f>Datos_Sala[[#This Row],[Total ganancia pedido]]/Datos_Sala[[#This Row],[Monto Total de la cuenta]]</f>
        <v>0.41176470588235292</v>
      </c>
      <c r="X173" s="4">
        <f>Datos_Sala[[#This Row],[Monto Total de la cuenta]]+Datos_Sala[[#This Row],[Propina]]</f>
        <v>113.17</v>
      </c>
    </row>
    <row r="174" spans="1:24" x14ac:dyDescent="0.3">
      <c r="A174" s="2">
        <v>173</v>
      </c>
      <c r="B174" s="3">
        <v>11</v>
      </c>
      <c r="C174" s="3" t="s">
        <v>479</v>
      </c>
      <c r="D174" s="2">
        <v>3</v>
      </c>
      <c r="E174" s="3" t="s">
        <v>9</v>
      </c>
      <c r="F174" s="23">
        <v>45018</v>
      </c>
      <c r="G174" s="5">
        <v>1.2500000000000001E-2</v>
      </c>
      <c r="H174" s="24">
        <v>0.15486111111111112</v>
      </c>
      <c r="I174" s="5">
        <f>Datos_Sala[[#This Row],[Hora de Salida]]-Datos_Sala[[#This Row],[Hora de llegada]]</f>
        <v>0.1423611111111111</v>
      </c>
      <c r="J17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0.15277777777777782</v>
      </c>
      <c r="K174" s="5">
        <f>(SUMIFS('Datos Cocina'!M:M,'Datos Cocina'!A:A,'Datos Sala'!A:A)/60)/24</f>
        <v>4.6527777777777779E-2</v>
      </c>
      <c r="L174" s="5">
        <f>IF(Datos_Sala[[#This Row],[Tiempo en rest]]-Datos_Sala[[#This Row],[Tiempo total de preparación]]&gt;0,Datos_Sala[[#This Row],[Tiempo en rest]]-Datos_Sala[[#This Row],[Tiempo total de preparación]],0)</f>
        <v>9.5833333333333326E-2</v>
      </c>
      <c r="M174" s="5" t="str">
        <f>IF(Datos_Sala[[#This Row],[Tiempo de degustación]]&gt;0,"Cobrada","Sin cobrar")</f>
        <v>Cobrada</v>
      </c>
      <c r="N174" s="3" t="s">
        <v>16</v>
      </c>
      <c r="O174" s="3" t="s">
        <v>1145</v>
      </c>
      <c r="P174" s="6">
        <v>48.73</v>
      </c>
      <c r="Q174" s="3" t="s">
        <v>18</v>
      </c>
      <c r="R174" s="3" t="s">
        <v>29</v>
      </c>
      <c r="S174" s="3" t="s">
        <v>480</v>
      </c>
      <c r="T174" s="4">
        <f>SUMIFS('Datos Cocina'!J:J,'Datos Cocina'!A:A,A:A)</f>
        <v>177</v>
      </c>
      <c r="U174" s="4">
        <f>SUMIFS('Datos Cocina'!F:F,'Datos Cocina'!A:A,'Datos Sala'!A:A)</f>
        <v>105</v>
      </c>
      <c r="V174" s="4">
        <f>SUMIFS('Datos Cocina'!I:I,'Datos Cocina'!A:A,A:A)</f>
        <v>72</v>
      </c>
      <c r="W174" s="7">
        <f>Datos_Sala[[#This Row],[Total ganancia pedido]]/Datos_Sala[[#This Row],[Monto Total de la cuenta]]</f>
        <v>0.40677966101694918</v>
      </c>
      <c r="X174" s="4">
        <f>Datos_Sala[[#This Row],[Monto Total de la cuenta]]+Datos_Sala[[#This Row],[Propina]]</f>
        <v>225.73</v>
      </c>
    </row>
    <row r="175" spans="1:24" x14ac:dyDescent="0.3">
      <c r="A175" s="2">
        <v>174</v>
      </c>
      <c r="B175" s="3" t="s">
        <v>81</v>
      </c>
      <c r="C175" s="3" t="s">
        <v>102</v>
      </c>
      <c r="D175" s="2">
        <v>5</v>
      </c>
      <c r="E175" s="3" t="s">
        <v>9</v>
      </c>
      <c r="F175" s="23">
        <v>45018</v>
      </c>
      <c r="G175" s="5">
        <v>6.2500000000000003E-3</v>
      </c>
      <c r="H175" s="24">
        <v>0.05</v>
      </c>
      <c r="I175" s="5">
        <f>Datos_Sala[[#This Row],[Hora de Salida]]-Datos_Sala[[#This Row],[Hora de llegada]]</f>
        <v>4.3750000000000004E-2</v>
      </c>
      <c r="J175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4.3750000000000004E-2</v>
      </c>
      <c r="K175" s="5">
        <f>(SUMIFS('Datos Cocina'!M:M,'Datos Cocina'!A:A,'Datos Sala'!A:A)/60)/24</f>
        <v>8.3333333333333332E-3</v>
      </c>
      <c r="L175" s="5">
        <f>IF(Datos_Sala[[#This Row],[Tiempo en rest]]-Datos_Sala[[#This Row],[Tiempo total de preparación]]&gt;0,Datos_Sala[[#This Row],[Tiempo en rest]]-Datos_Sala[[#This Row],[Tiempo total de preparación]],0)</f>
        <v>3.5416666666666673E-2</v>
      </c>
      <c r="M175" s="5" t="str">
        <f>IF(Datos_Sala[[#This Row],[Tiempo de degustación]]&gt;0,"Cobrada","Sin cobrar")</f>
        <v>Cobrada</v>
      </c>
      <c r="N175" s="3" t="s">
        <v>16</v>
      </c>
      <c r="O175" s="3" t="s">
        <v>1145</v>
      </c>
      <c r="P175" s="6">
        <v>48.24</v>
      </c>
      <c r="Q175" s="3" t="s">
        <v>23</v>
      </c>
      <c r="R175" s="3" t="s">
        <v>99</v>
      </c>
      <c r="S175" s="3" t="s">
        <v>37</v>
      </c>
      <c r="T175" s="4">
        <f>SUMIFS('Datos Cocina'!J:J,'Datos Cocina'!A:A,A:A)</f>
        <v>60</v>
      </c>
      <c r="U175" s="4">
        <f>SUMIFS('Datos Cocina'!F:F,'Datos Cocina'!A:A,'Datos Sala'!A:A)</f>
        <v>36</v>
      </c>
      <c r="V175" s="4">
        <f>SUMIFS('Datos Cocina'!I:I,'Datos Cocina'!A:A,A:A)</f>
        <v>24</v>
      </c>
      <c r="W175" s="7">
        <f>Datos_Sala[[#This Row],[Total ganancia pedido]]/Datos_Sala[[#This Row],[Monto Total de la cuenta]]</f>
        <v>0.4</v>
      </c>
      <c r="X175" s="4">
        <f>Datos_Sala[[#This Row],[Monto Total de la cuenta]]+Datos_Sala[[#This Row],[Propina]]</f>
        <v>108.24000000000001</v>
      </c>
    </row>
    <row r="176" spans="1:24" x14ac:dyDescent="0.3">
      <c r="A176" s="2">
        <v>175</v>
      </c>
      <c r="B176" s="3">
        <v>14</v>
      </c>
      <c r="C176" s="3" t="s">
        <v>369</v>
      </c>
      <c r="D176" s="2">
        <v>3</v>
      </c>
      <c r="E176" s="3" t="s">
        <v>52</v>
      </c>
      <c r="F176" s="23">
        <v>45018</v>
      </c>
      <c r="G176" s="5">
        <v>6.0416666666666667E-2</v>
      </c>
      <c r="H176" s="24">
        <v>0.12777777777777777</v>
      </c>
      <c r="I176" s="5">
        <f>Datos_Sala[[#This Row],[Hora de Salida]]-Datos_Sala[[#This Row],[Hora de llegada]]</f>
        <v>6.7361111111111094E-2</v>
      </c>
      <c r="J176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6.7361111111111094E-2</v>
      </c>
      <c r="K176" s="5">
        <f>(SUMIFS('Datos Cocina'!M:M,'Datos Cocina'!A:A,'Datos Sala'!A:A)/60)/24</f>
        <v>3.2638888888888891E-2</v>
      </c>
      <c r="L176" s="5">
        <f>IF(Datos_Sala[[#This Row],[Tiempo en rest]]-Datos_Sala[[#This Row],[Tiempo total de preparación]]&gt;0,Datos_Sala[[#This Row],[Tiempo en rest]]-Datos_Sala[[#This Row],[Tiempo total de preparación]],0)</f>
        <v>3.4722222222222203E-2</v>
      </c>
      <c r="M176" s="5" t="str">
        <f>IF(Datos_Sala[[#This Row],[Tiempo de degustación]]&gt;0,"Cobrada","Sin cobrar")</f>
        <v>Cobrada</v>
      </c>
      <c r="N176" s="3" t="s">
        <v>16</v>
      </c>
      <c r="O176" s="3" t="s">
        <v>1145</v>
      </c>
      <c r="P176" s="6">
        <v>27.94</v>
      </c>
      <c r="Q176" s="3" t="s">
        <v>23</v>
      </c>
      <c r="R176" s="3" t="s">
        <v>33</v>
      </c>
      <c r="S176" s="3" t="s">
        <v>481</v>
      </c>
      <c r="T176" s="4">
        <f>SUMIFS('Datos Cocina'!J:J,'Datos Cocina'!A:A,A:A)</f>
        <v>144</v>
      </c>
      <c r="U176" s="4">
        <f>SUMIFS('Datos Cocina'!F:F,'Datos Cocina'!A:A,'Datos Sala'!A:A)</f>
        <v>85</v>
      </c>
      <c r="V176" s="4">
        <f>SUMIFS('Datos Cocina'!I:I,'Datos Cocina'!A:A,A:A)</f>
        <v>59</v>
      </c>
      <c r="W176" s="7">
        <f>Datos_Sala[[#This Row],[Total ganancia pedido]]/Datos_Sala[[#This Row],[Monto Total de la cuenta]]</f>
        <v>0.40972222222222221</v>
      </c>
      <c r="X176" s="4">
        <f>Datos_Sala[[#This Row],[Monto Total de la cuenta]]+Datos_Sala[[#This Row],[Propina]]</f>
        <v>171.94</v>
      </c>
    </row>
    <row r="177" spans="1:24" x14ac:dyDescent="0.3">
      <c r="A177" s="2">
        <v>176</v>
      </c>
      <c r="B177" s="3" t="s">
        <v>21</v>
      </c>
      <c r="C177" s="3" t="s">
        <v>103</v>
      </c>
      <c r="D177" s="2">
        <v>4</v>
      </c>
      <c r="E177" s="3" t="s">
        <v>28</v>
      </c>
      <c r="F177" s="23">
        <v>45018</v>
      </c>
      <c r="G177" s="5">
        <v>0.10208333333333333</v>
      </c>
      <c r="H177" s="24">
        <v>0.18888888888888888</v>
      </c>
      <c r="I177" s="5">
        <f>Datos_Sala[[#This Row],[Hora de Salida]]-Datos_Sala[[#This Row],[Hora de llegada]]</f>
        <v>8.6805555555555552E-2</v>
      </c>
      <c r="J177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9.7222222222222252E-2</v>
      </c>
      <c r="K177" s="5">
        <f>(SUMIFS('Datos Cocina'!M:M,'Datos Cocina'!A:A,'Datos Sala'!A:A)/60)/24</f>
        <v>3.3333333333333333E-2</v>
      </c>
      <c r="L177" s="5">
        <f>IF(Datos_Sala[[#This Row],[Tiempo en rest]]-Datos_Sala[[#This Row],[Tiempo total de preparación]]&gt;0,Datos_Sala[[#This Row],[Tiempo en rest]]-Datos_Sala[[#This Row],[Tiempo total de preparación]],0)</f>
        <v>5.347222222222222E-2</v>
      </c>
      <c r="M177" s="5" t="str">
        <f>IF(Datos_Sala[[#This Row],[Tiempo de degustación]]&gt;0,"Cobrada","Sin cobrar")</f>
        <v>Cobrada</v>
      </c>
      <c r="N177" s="3" t="s">
        <v>16</v>
      </c>
      <c r="O177" s="3" t="s">
        <v>1145</v>
      </c>
      <c r="P177" s="6">
        <v>30.5</v>
      </c>
      <c r="Q177" s="3" t="s">
        <v>18</v>
      </c>
      <c r="R177" s="3" t="s">
        <v>29</v>
      </c>
      <c r="S177" s="3" t="s">
        <v>39</v>
      </c>
      <c r="T177" s="4">
        <f>SUMIFS('Datos Cocina'!J:J,'Datos Cocina'!A:A,A:A)</f>
        <v>63</v>
      </c>
      <c r="U177" s="4">
        <f>SUMIFS('Datos Cocina'!F:F,'Datos Cocina'!A:A,'Datos Sala'!A:A)</f>
        <v>39</v>
      </c>
      <c r="V177" s="4">
        <f>SUMIFS('Datos Cocina'!I:I,'Datos Cocina'!A:A,A:A)</f>
        <v>24</v>
      </c>
      <c r="W177" s="7">
        <f>Datos_Sala[[#This Row],[Total ganancia pedido]]/Datos_Sala[[#This Row],[Monto Total de la cuenta]]</f>
        <v>0.38095238095238093</v>
      </c>
      <c r="X177" s="4">
        <f>Datos_Sala[[#This Row],[Monto Total de la cuenta]]+Datos_Sala[[#This Row],[Propina]]</f>
        <v>93.5</v>
      </c>
    </row>
    <row r="178" spans="1:24" x14ac:dyDescent="0.3">
      <c r="A178" s="2">
        <v>177</v>
      </c>
      <c r="B178" s="3">
        <v>4</v>
      </c>
      <c r="C178" s="3" t="s">
        <v>482</v>
      </c>
      <c r="D178" s="2">
        <v>1</v>
      </c>
      <c r="E178" s="3" t="s">
        <v>9</v>
      </c>
      <c r="F178" s="23">
        <v>45018</v>
      </c>
      <c r="G178" s="5">
        <v>9.7222222222222224E-3</v>
      </c>
      <c r="H178" s="24">
        <v>5.1388888888888887E-2</v>
      </c>
      <c r="I178" s="5">
        <f>Datos_Sala[[#This Row],[Hora de Salida]]-Datos_Sala[[#This Row],[Hora de llegada]]</f>
        <v>4.1666666666666664E-2</v>
      </c>
      <c r="J178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5.2083333333333363E-2</v>
      </c>
      <c r="K178" s="5">
        <f>(SUMIFS('Datos Cocina'!M:M,'Datos Cocina'!A:A,'Datos Sala'!A:A)/60)/24</f>
        <v>9.8611111111111108E-2</v>
      </c>
      <c r="L178" s="5">
        <f>IF(Datos_Sala[[#This Row],[Tiempo en rest]]-Datos_Sala[[#This Row],[Tiempo total de preparación]]&gt;0,Datos_Sala[[#This Row],[Tiempo en rest]]-Datos_Sala[[#This Row],[Tiempo total de preparación]],0)</f>
        <v>0</v>
      </c>
      <c r="M178" s="5" t="str">
        <f>IF(Datos_Sala[[#This Row],[Tiempo de degustación]]&gt;0,"Cobrada","Sin cobrar")</f>
        <v>Sin cobrar</v>
      </c>
      <c r="N178" s="3" t="s">
        <v>10</v>
      </c>
      <c r="O178" s="3" t="s">
        <v>1145</v>
      </c>
      <c r="P178" s="6">
        <v>10.39</v>
      </c>
      <c r="Q178" s="3" t="s">
        <v>18</v>
      </c>
      <c r="R178" s="3" t="s">
        <v>1148</v>
      </c>
      <c r="S178" s="3" t="s">
        <v>483</v>
      </c>
      <c r="T178" s="4">
        <f>SUMIFS('Datos Cocina'!J:J,'Datos Cocina'!A:A,A:A)</f>
        <v>173</v>
      </c>
      <c r="U178" s="4">
        <f>SUMIFS('Datos Cocina'!F:F,'Datos Cocina'!A:A,'Datos Sala'!A:A)</f>
        <v>102</v>
      </c>
      <c r="V178" s="4">
        <f>SUMIFS('Datos Cocina'!I:I,'Datos Cocina'!A:A,A:A)</f>
        <v>71</v>
      </c>
      <c r="W178" s="7">
        <f>Datos_Sala[[#This Row],[Total ganancia pedido]]/Datos_Sala[[#This Row],[Monto Total de la cuenta]]</f>
        <v>0.41040462427745666</v>
      </c>
      <c r="X178" s="4">
        <f>Datos_Sala[[#This Row],[Monto Total de la cuenta]]+Datos_Sala[[#This Row],[Propina]]</f>
        <v>183.39</v>
      </c>
    </row>
    <row r="179" spans="1:24" x14ac:dyDescent="0.3">
      <c r="A179" s="2">
        <v>178</v>
      </c>
      <c r="B179" s="3">
        <v>11</v>
      </c>
      <c r="C179" s="3" t="s">
        <v>484</v>
      </c>
      <c r="D179" s="2">
        <v>6</v>
      </c>
      <c r="E179" s="3" t="s">
        <v>52</v>
      </c>
      <c r="F179" s="23">
        <v>45018</v>
      </c>
      <c r="G179" s="5">
        <v>7.8472222222222221E-2</v>
      </c>
      <c r="H179" s="24">
        <v>0.22083333333333333</v>
      </c>
      <c r="I179" s="5">
        <f>Datos_Sala[[#This Row],[Hora de Salida]]-Datos_Sala[[#This Row],[Hora de llegada]]</f>
        <v>0.1423611111111111</v>
      </c>
      <c r="J17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0.1423611111111111</v>
      </c>
      <c r="K179" s="5">
        <f>(SUMIFS('Datos Cocina'!M:M,'Datos Cocina'!A:A,'Datos Sala'!A:A)/60)/24</f>
        <v>0.10138888888888888</v>
      </c>
      <c r="L179" s="5">
        <f>IF(Datos_Sala[[#This Row],[Tiempo en rest]]-Datos_Sala[[#This Row],[Tiempo total de preparación]]&gt;0,Datos_Sala[[#This Row],[Tiempo en rest]]-Datos_Sala[[#This Row],[Tiempo total de preparación]],0)</f>
        <v>4.0972222222222229E-2</v>
      </c>
      <c r="M179" s="5" t="str">
        <f>IF(Datos_Sala[[#This Row],[Tiempo de degustación]]&gt;0,"Cobrada","Sin cobrar")</f>
        <v>Cobrada</v>
      </c>
      <c r="N179" s="3" t="s">
        <v>10</v>
      </c>
      <c r="O179" s="3" t="s">
        <v>1145</v>
      </c>
      <c r="P179" s="6">
        <v>31.6</v>
      </c>
      <c r="Q179" s="3" t="s">
        <v>23</v>
      </c>
      <c r="R179" s="3" t="s">
        <v>99</v>
      </c>
      <c r="S179" s="3" t="s">
        <v>485</v>
      </c>
      <c r="T179" s="4">
        <f>SUMIFS('Datos Cocina'!J:J,'Datos Cocina'!A:A,A:A)</f>
        <v>208</v>
      </c>
      <c r="U179" s="4">
        <f>SUMIFS('Datos Cocina'!F:F,'Datos Cocina'!A:A,'Datos Sala'!A:A)</f>
        <v>125</v>
      </c>
      <c r="V179" s="4">
        <f>SUMIFS('Datos Cocina'!I:I,'Datos Cocina'!A:A,A:A)</f>
        <v>83</v>
      </c>
      <c r="W179" s="7">
        <f>Datos_Sala[[#This Row],[Total ganancia pedido]]/Datos_Sala[[#This Row],[Monto Total de la cuenta]]</f>
        <v>0.39903846153846156</v>
      </c>
      <c r="X179" s="4">
        <f>Datos_Sala[[#This Row],[Monto Total de la cuenta]]+Datos_Sala[[#This Row],[Propina]]</f>
        <v>239.6</v>
      </c>
    </row>
    <row r="180" spans="1:24" x14ac:dyDescent="0.3">
      <c r="A180" s="2">
        <v>179</v>
      </c>
      <c r="B180" s="3" t="s">
        <v>31</v>
      </c>
      <c r="C180" s="3" t="s">
        <v>104</v>
      </c>
      <c r="D180" s="2">
        <v>2</v>
      </c>
      <c r="E180" s="3" t="s">
        <v>9</v>
      </c>
      <c r="F180" s="23">
        <v>45018</v>
      </c>
      <c r="G180" s="5">
        <v>3.0555555555555555E-2</v>
      </c>
      <c r="H180" s="24">
        <v>0.13055555555555556</v>
      </c>
      <c r="I180" s="5">
        <f>Datos_Sala[[#This Row],[Hora de Salida]]-Datos_Sala[[#This Row],[Hora de llegada]]</f>
        <v>0.1</v>
      </c>
      <c r="J18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</v>
      </c>
      <c r="K180" s="5">
        <f>(SUMIFS('Datos Cocina'!M:M,'Datos Cocina'!A:A,'Datos Sala'!A:A)/60)/24</f>
        <v>1.8055555555555557E-2</v>
      </c>
      <c r="L180" s="5">
        <f>IF(Datos_Sala[[#This Row],[Tiempo en rest]]-Datos_Sala[[#This Row],[Tiempo total de preparación]]&gt;0,Datos_Sala[[#This Row],[Tiempo en rest]]-Datos_Sala[[#This Row],[Tiempo total de preparación]],0)</f>
        <v>8.1944444444444445E-2</v>
      </c>
      <c r="M180" s="5" t="str">
        <f>IF(Datos_Sala[[#This Row],[Tiempo de degustación]]&gt;0,"Cobrada","Sin cobrar")</f>
        <v>Cobrada</v>
      </c>
      <c r="N180" s="3" t="s">
        <v>48</v>
      </c>
      <c r="O180" s="3" t="s">
        <v>1145</v>
      </c>
      <c r="P180" s="6">
        <v>13.3</v>
      </c>
      <c r="Q180" s="3" t="s">
        <v>23</v>
      </c>
      <c r="R180" s="3" t="s">
        <v>33</v>
      </c>
      <c r="S180" s="3" t="s">
        <v>56</v>
      </c>
      <c r="T180" s="4">
        <f>SUMIFS('Datos Cocina'!J:J,'Datos Cocina'!A:A,A:A)</f>
        <v>62</v>
      </c>
      <c r="U180" s="4">
        <f>SUMIFS('Datos Cocina'!F:F,'Datos Cocina'!A:A,'Datos Sala'!A:A)</f>
        <v>38</v>
      </c>
      <c r="V180" s="4">
        <f>SUMIFS('Datos Cocina'!I:I,'Datos Cocina'!A:A,A:A)</f>
        <v>24</v>
      </c>
      <c r="W180" s="7">
        <f>Datos_Sala[[#This Row],[Total ganancia pedido]]/Datos_Sala[[#This Row],[Monto Total de la cuenta]]</f>
        <v>0.38709677419354838</v>
      </c>
      <c r="X180" s="4">
        <f>Datos_Sala[[#This Row],[Monto Total de la cuenta]]+Datos_Sala[[#This Row],[Propina]]</f>
        <v>75.3</v>
      </c>
    </row>
    <row r="181" spans="1:24" x14ac:dyDescent="0.3">
      <c r="A181" s="2">
        <v>180</v>
      </c>
      <c r="B181" s="3">
        <v>10</v>
      </c>
      <c r="C181" s="3" t="s">
        <v>486</v>
      </c>
      <c r="D181" s="2">
        <v>1</v>
      </c>
      <c r="E181" s="3" t="s">
        <v>28</v>
      </c>
      <c r="F181" s="23">
        <v>45018</v>
      </c>
      <c r="G181" s="5">
        <v>9.7916666666666666E-2</v>
      </c>
      <c r="H181" s="24">
        <v>0.21458333333333332</v>
      </c>
      <c r="I181" s="5">
        <f>Datos_Sala[[#This Row],[Hora de Salida]]-Datos_Sala[[#This Row],[Hora de llegada]]</f>
        <v>0.11666666666666665</v>
      </c>
      <c r="J18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0.11666666666666665</v>
      </c>
      <c r="K181" s="5">
        <f>(SUMIFS('Datos Cocina'!M:M,'Datos Cocina'!A:A,'Datos Sala'!A:A)/60)/24</f>
        <v>0.11180555555555555</v>
      </c>
      <c r="L181" s="5">
        <f>IF(Datos_Sala[[#This Row],[Tiempo en rest]]-Datos_Sala[[#This Row],[Tiempo total de preparación]]&gt;0,Datos_Sala[[#This Row],[Tiempo en rest]]-Datos_Sala[[#This Row],[Tiempo total de preparación]],0)</f>
        <v>4.8611111111111077E-3</v>
      </c>
      <c r="M181" s="5" t="str">
        <f>IF(Datos_Sala[[#This Row],[Tiempo de degustación]]&gt;0,"Cobrada","Sin cobrar")</f>
        <v>Cobrada</v>
      </c>
      <c r="N181" s="3" t="s">
        <v>10</v>
      </c>
      <c r="O181" s="3" t="s">
        <v>1145</v>
      </c>
      <c r="P181" s="6">
        <v>46.61</v>
      </c>
      <c r="Q181" s="3" t="s">
        <v>23</v>
      </c>
      <c r="R181" s="3" t="s">
        <v>19</v>
      </c>
      <c r="S181" s="3" t="s">
        <v>487</v>
      </c>
      <c r="T181" s="4">
        <f>SUMIFS('Datos Cocina'!J:J,'Datos Cocina'!A:A,A:A)</f>
        <v>166</v>
      </c>
      <c r="U181" s="4">
        <f>SUMIFS('Datos Cocina'!F:F,'Datos Cocina'!A:A,'Datos Sala'!A:A)</f>
        <v>99</v>
      </c>
      <c r="V181" s="4">
        <f>SUMIFS('Datos Cocina'!I:I,'Datos Cocina'!A:A,A:A)</f>
        <v>67</v>
      </c>
      <c r="W181" s="7">
        <f>Datos_Sala[[#This Row],[Total ganancia pedido]]/Datos_Sala[[#This Row],[Monto Total de la cuenta]]</f>
        <v>0.40361445783132532</v>
      </c>
      <c r="X181" s="4">
        <f>Datos_Sala[[#This Row],[Monto Total de la cuenta]]+Datos_Sala[[#This Row],[Propina]]</f>
        <v>212.61</v>
      </c>
    </row>
    <row r="182" spans="1:24" x14ac:dyDescent="0.3">
      <c r="A182" s="2">
        <v>181</v>
      </c>
      <c r="B182" s="3" t="s">
        <v>40</v>
      </c>
      <c r="C182" s="3" t="s">
        <v>105</v>
      </c>
      <c r="D182" s="2">
        <v>1</v>
      </c>
      <c r="E182" s="3" t="s">
        <v>76</v>
      </c>
      <c r="F182" s="23">
        <v>45018</v>
      </c>
      <c r="G182" s="5">
        <v>0.11458333333333333</v>
      </c>
      <c r="H182" s="24">
        <v>0.16250000000000001</v>
      </c>
      <c r="I182" s="5">
        <f>Datos_Sala[[#This Row],[Hora de Salida]]-Datos_Sala[[#This Row],[Hora de llegada]]</f>
        <v>4.7916666666666677E-2</v>
      </c>
      <c r="J182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5.8333333333333376E-2</v>
      </c>
      <c r="K182" s="5">
        <f>(SUMIFS('Datos Cocina'!M:M,'Datos Cocina'!A:A,'Datos Sala'!A:A)/60)/24</f>
        <v>3.8194444444444441E-2</v>
      </c>
      <c r="L182" s="5">
        <f>IF(Datos_Sala[[#This Row],[Tiempo en rest]]-Datos_Sala[[#This Row],[Tiempo total de preparación]]&gt;0,Datos_Sala[[#This Row],[Tiempo en rest]]-Datos_Sala[[#This Row],[Tiempo total de preparación]],0)</f>
        <v>9.7222222222222363E-3</v>
      </c>
      <c r="M182" s="5" t="str">
        <f>IF(Datos_Sala[[#This Row],[Tiempo de degustación]]&gt;0,"Cobrada","Sin cobrar")</f>
        <v>Cobrada</v>
      </c>
      <c r="N182" s="3" t="s">
        <v>10</v>
      </c>
      <c r="O182" s="3" t="s">
        <v>1145</v>
      </c>
      <c r="P182" s="6">
        <v>42.58</v>
      </c>
      <c r="Q182" s="3" t="s">
        <v>18</v>
      </c>
      <c r="R182" s="3" t="s">
        <v>73</v>
      </c>
      <c r="S182" s="3" t="s">
        <v>50</v>
      </c>
      <c r="T182" s="4">
        <f>SUMIFS('Datos Cocina'!J:J,'Datos Cocina'!A:A,A:A)</f>
        <v>27</v>
      </c>
      <c r="U182" s="4">
        <f>SUMIFS('Datos Cocina'!F:F,'Datos Cocina'!A:A,'Datos Sala'!A:A)</f>
        <v>16</v>
      </c>
      <c r="V182" s="4">
        <f>SUMIFS('Datos Cocina'!I:I,'Datos Cocina'!A:A,A:A)</f>
        <v>11</v>
      </c>
      <c r="W182" s="7">
        <f>Datos_Sala[[#This Row],[Total ganancia pedido]]/Datos_Sala[[#This Row],[Monto Total de la cuenta]]</f>
        <v>0.40740740740740738</v>
      </c>
      <c r="X182" s="4">
        <f>Datos_Sala[[#This Row],[Monto Total de la cuenta]]+Datos_Sala[[#This Row],[Propina]]</f>
        <v>69.58</v>
      </c>
    </row>
    <row r="183" spans="1:24" x14ac:dyDescent="0.3">
      <c r="A183" s="2">
        <v>182</v>
      </c>
      <c r="B183" s="3" t="s">
        <v>26</v>
      </c>
      <c r="C183" s="3" t="s">
        <v>106</v>
      </c>
      <c r="D183" s="2">
        <v>2</v>
      </c>
      <c r="E183" s="3" t="s">
        <v>52</v>
      </c>
      <c r="F183" s="23">
        <v>45018</v>
      </c>
      <c r="G183" s="5">
        <v>0.16180555555555556</v>
      </c>
      <c r="H183" s="24">
        <v>0.27083333333333331</v>
      </c>
      <c r="I183" s="5">
        <f>Datos_Sala[[#This Row],[Hora de Salida]]-Datos_Sala[[#This Row],[Hora de llegada]]</f>
        <v>0.10902777777777775</v>
      </c>
      <c r="J18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0.10902777777777775</v>
      </c>
      <c r="K183" s="5">
        <f>(SUMIFS('Datos Cocina'!M:M,'Datos Cocina'!A:A,'Datos Sala'!A:A)/60)/24</f>
        <v>7.6388888888888886E-3</v>
      </c>
      <c r="L183" s="5">
        <f>IF(Datos_Sala[[#This Row],[Tiempo en rest]]-Datos_Sala[[#This Row],[Tiempo total de preparación]]&gt;0,Datos_Sala[[#This Row],[Tiempo en rest]]-Datos_Sala[[#This Row],[Tiempo total de preparación]],0)</f>
        <v>0.10138888888888886</v>
      </c>
      <c r="M183" s="5" t="str">
        <f>IF(Datos_Sala[[#This Row],[Tiempo de degustación]]&gt;0,"Cobrada","Sin cobrar")</f>
        <v>Cobrada</v>
      </c>
      <c r="N183" s="3" t="s">
        <v>16</v>
      </c>
      <c r="O183" s="3" t="s">
        <v>1146</v>
      </c>
      <c r="P183" s="6">
        <v>38.36</v>
      </c>
      <c r="Q183" s="3" t="s">
        <v>11</v>
      </c>
      <c r="R183" s="3" t="s">
        <v>73</v>
      </c>
      <c r="S183" s="3" t="s">
        <v>53</v>
      </c>
      <c r="T183" s="4">
        <f>SUMIFS('Datos Cocina'!J:J,'Datos Cocina'!A:A,A:A)</f>
        <v>38</v>
      </c>
      <c r="U183" s="4">
        <f>SUMIFS('Datos Cocina'!F:F,'Datos Cocina'!A:A,'Datos Sala'!A:A)</f>
        <v>22</v>
      </c>
      <c r="V183" s="4">
        <f>SUMIFS('Datos Cocina'!I:I,'Datos Cocina'!A:A,A:A)</f>
        <v>16</v>
      </c>
      <c r="W183" s="7">
        <f>Datos_Sala[[#This Row],[Total ganancia pedido]]/Datos_Sala[[#This Row],[Monto Total de la cuenta]]</f>
        <v>0.42105263157894735</v>
      </c>
      <c r="X183" s="4">
        <f>Datos_Sala[[#This Row],[Monto Total de la cuenta]]+Datos_Sala[[#This Row],[Propina]]</f>
        <v>76.36</v>
      </c>
    </row>
    <row r="184" spans="1:24" x14ac:dyDescent="0.3">
      <c r="A184" s="2">
        <v>183</v>
      </c>
      <c r="B184" s="3">
        <v>18</v>
      </c>
      <c r="C184" s="3" t="s">
        <v>488</v>
      </c>
      <c r="D184" s="2">
        <v>1</v>
      </c>
      <c r="E184" s="3" t="s">
        <v>76</v>
      </c>
      <c r="F184" s="23">
        <v>45018</v>
      </c>
      <c r="G184" s="5">
        <v>0.11527777777777778</v>
      </c>
      <c r="H184" s="24">
        <v>0.26944444444444443</v>
      </c>
      <c r="I184" s="5">
        <f>Datos_Sala[[#This Row],[Hora de Salida]]-Datos_Sala[[#This Row],[Hora de llegada]]</f>
        <v>0.15416666666666665</v>
      </c>
      <c r="J18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0.16458333333333336</v>
      </c>
      <c r="K184" s="5">
        <f>(SUMIFS('Datos Cocina'!M:M,'Datos Cocina'!A:A,'Datos Sala'!A:A)/60)/24</f>
        <v>0.11527777777777777</v>
      </c>
      <c r="L184" s="5">
        <f>IF(Datos_Sala[[#This Row],[Tiempo en rest]]-Datos_Sala[[#This Row],[Tiempo total de preparación]]&gt;0,Datos_Sala[[#This Row],[Tiempo en rest]]-Datos_Sala[[#This Row],[Tiempo total de preparación]],0)</f>
        <v>3.8888888888888876E-2</v>
      </c>
      <c r="M184" s="5" t="str">
        <f>IF(Datos_Sala[[#This Row],[Tiempo de degustación]]&gt;0,"Cobrada","Sin cobrar")</f>
        <v>Cobrada</v>
      </c>
      <c r="N184" s="3" t="s">
        <v>16</v>
      </c>
      <c r="O184" s="3" t="s">
        <v>1145</v>
      </c>
      <c r="P184" s="6">
        <v>11.69</v>
      </c>
      <c r="Q184" s="3" t="s">
        <v>18</v>
      </c>
      <c r="R184" s="3" t="s">
        <v>55</v>
      </c>
      <c r="S184" s="3" t="s">
        <v>489</v>
      </c>
      <c r="T184" s="4">
        <f>SUMIFS('Datos Cocina'!J:J,'Datos Cocina'!A:A,A:A)</f>
        <v>255</v>
      </c>
      <c r="U184" s="4">
        <f>SUMIFS('Datos Cocina'!F:F,'Datos Cocina'!A:A,'Datos Sala'!A:A)</f>
        <v>152</v>
      </c>
      <c r="V184" s="4">
        <f>SUMIFS('Datos Cocina'!I:I,'Datos Cocina'!A:A,A:A)</f>
        <v>103</v>
      </c>
      <c r="W184" s="7">
        <f>Datos_Sala[[#This Row],[Total ganancia pedido]]/Datos_Sala[[#This Row],[Monto Total de la cuenta]]</f>
        <v>0.40392156862745099</v>
      </c>
      <c r="X184" s="4">
        <f>Datos_Sala[[#This Row],[Monto Total de la cuenta]]+Datos_Sala[[#This Row],[Propina]]</f>
        <v>266.69</v>
      </c>
    </row>
    <row r="185" spans="1:24" x14ac:dyDescent="0.3">
      <c r="A185" s="2">
        <v>184</v>
      </c>
      <c r="B185" s="3">
        <v>4</v>
      </c>
      <c r="C185" s="3" t="s">
        <v>490</v>
      </c>
      <c r="D185" s="2">
        <v>6</v>
      </c>
      <c r="E185" s="3" t="s">
        <v>15</v>
      </c>
      <c r="F185" s="23">
        <v>45018</v>
      </c>
      <c r="G185" s="5">
        <v>0.16319444444444445</v>
      </c>
      <c r="H185" s="24">
        <v>0.29236111111111113</v>
      </c>
      <c r="I185" s="5">
        <f>Datos_Sala[[#This Row],[Hora de Salida]]-Datos_Sala[[#This Row],[Hora de llegada]]</f>
        <v>0.12916666666666668</v>
      </c>
      <c r="J18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0.13958333333333339</v>
      </c>
      <c r="K185" s="5">
        <f>(SUMIFS('Datos Cocina'!M:M,'Datos Cocina'!A:A,'Datos Sala'!A:A)/60)/24</f>
        <v>2.013888888888889E-2</v>
      </c>
      <c r="L185" s="5">
        <f>IF(Datos_Sala[[#This Row],[Tiempo en rest]]-Datos_Sala[[#This Row],[Tiempo total de preparación]]&gt;0,Datos_Sala[[#This Row],[Tiempo en rest]]-Datos_Sala[[#This Row],[Tiempo total de preparación]],0)</f>
        <v>0.10902777777777779</v>
      </c>
      <c r="M185" s="5" t="str">
        <f>IF(Datos_Sala[[#This Row],[Tiempo de degustación]]&gt;0,"Cobrada","Sin cobrar")</f>
        <v>Cobrada</v>
      </c>
      <c r="N185" s="3" t="s">
        <v>16</v>
      </c>
      <c r="O185" s="3" t="s">
        <v>1145</v>
      </c>
      <c r="P185" s="6">
        <v>24.24</v>
      </c>
      <c r="Q185" s="3" t="s">
        <v>18</v>
      </c>
      <c r="R185" s="3" t="s">
        <v>29</v>
      </c>
      <c r="S185" s="3" t="s">
        <v>491</v>
      </c>
      <c r="T185" s="4">
        <f>SUMIFS('Datos Cocina'!J:J,'Datos Cocina'!A:A,A:A)</f>
        <v>205</v>
      </c>
      <c r="U185" s="4">
        <f>SUMIFS('Datos Cocina'!F:F,'Datos Cocina'!A:A,'Datos Sala'!A:A)</f>
        <v>120</v>
      </c>
      <c r="V185" s="4">
        <f>SUMIFS('Datos Cocina'!I:I,'Datos Cocina'!A:A,A:A)</f>
        <v>85</v>
      </c>
      <c r="W185" s="7">
        <f>Datos_Sala[[#This Row],[Total ganancia pedido]]/Datos_Sala[[#This Row],[Monto Total de la cuenta]]</f>
        <v>0.41463414634146339</v>
      </c>
      <c r="X185" s="4">
        <f>Datos_Sala[[#This Row],[Monto Total de la cuenta]]+Datos_Sala[[#This Row],[Propina]]</f>
        <v>229.24</v>
      </c>
    </row>
    <row r="186" spans="1:24" x14ac:dyDescent="0.3">
      <c r="A186" s="2">
        <v>185</v>
      </c>
      <c r="B186" s="3">
        <v>16</v>
      </c>
      <c r="C186" s="3" t="s">
        <v>90</v>
      </c>
      <c r="D186" s="2">
        <v>2</v>
      </c>
      <c r="E186" s="3" t="s">
        <v>76</v>
      </c>
      <c r="F186" s="23">
        <v>45018</v>
      </c>
      <c r="G186" s="5">
        <v>0.11597222222222223</v>
      </c>
      <c r="H186" s="24">
        <v>0.26805555555555555</v>
      </c>
      <c r="I186" s="5">
        <f>Datos_Sala[[#This Row],[Hora de Salida]]-Datos_Sala[[#This Row],[Hora de llegada]]</f>
        <v>0.15208333333333332</v>
      </c>
      <c r="J18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0.15208333333333332</v>
      </c>
      <c r="K186" s="5">
        <f>(SUMIFS('Datos Cocina'!M:M,'Datos Cocina'!A:A,'Datos Sala'!A:A)/60)/24</f>
        <v>2.7777777777777776E-2</v>
      </c>
      <c r="L186" s="5">
        <f>IF(Datos_Sala[[#This Row],[Tiempo en rest]]-Datos_Sala[[#This Row],[Tiempo total de preparación]]&gt;0,Datos_Sala[[#This Row],[Tiempo en rest]]-Datos_Sala[[#This Row],[Tiempo total de preparación]],0)</f>
        <v>0.12430555555555554</v>
      </c>
      <c r="M186" s="5" t="str">
        <f>IF(Datos_Sala[[#This Row],[Tiempo de degustación]]&gt;0,"Cobrada","Sin cobrar")</f>
        <v>Cobrada</v>
      </c>
      <c r="N186" s="3" t="s">
        <v>48</v>
      </c>
      <c r="O186" s="3" t="s">
        <v>1145</v>
      </c>
      <c r="P186" s="6">
        <v>28.07</v>
      </c>
      <c r="Q186" s="3" t="s">
        <v>11</v>
      </c>
      <c r="R186" s="3" t="s">
        <v>55</v>
      </c>
      <c r="S186" s="3" t="s">
        <v>492</v>
      </c>
      <c r="T186" s="4">
        <f>SUMIFS('Datos Cocina'!J:J,'Datos Cocina'!A:A,A:A)</f>
        <v>91</v>
      </c>
      <c r="U186" s="4">
        <f>SUMIFS('Datos Cocina'!F:F,'Datos Cocina'!A:A,'Datos Sala'!A:A)</f>
        <v>55</v>
      </c>
      <c r="V186" s="4">
        <f>SUMIFS('Datos Cocina'!I:I,'Datos Cocina'!A:A,A:A)</f>
        <v>36</v>
      </c>
      <c r="W186" s="7">
        <f>Datos_Sala[[#This Row],[Total ganancia pedido]]/Datos_Sala[[#This Row],[Monto Total de la cuenta]]</f>
        <v>0.39560439560439559</v>
      </c>
      <c r="X186" s="4">
        <f>Datos_Sala[[#This Row],[Monto Total de la cuenta]]+Datos_Sala[[#This Row],[Propina]]</f>
        <v>119.07</v>
      </c>
    </row>
    <row r="187" spans="1:24" x14ac:dyDescent="0.3">
      <c r="A187" s="2">
        <v>186</v>
      </c>
      <c r="B187" s="3">
        <v>13</v>
      </c>
      <c r="C187" s="3" t="s">
        <v>160</v>
      </c>
      <c r="D187" s="2">
        <v>6</v>
      </c>
      <c r="E187" s="3" t="s">
        <v>76</v>
      </c>
      <c r="F187" s="23">
        <v>45018</v>
      </c>
      <c r="G187" s="5">
        <v>2.7777777777777776E-2</v>
      </c>
      <c r="H187" s="24">
        <v>0.1763888888888889</v>
      </c>
      <c r="I187" s="5">
        <f>Datos_Sala[[#This Row],[Hora de Salida]]-Datos_Sala[[#This Row],[Hora de llegada]]</f>
        <v>0.14861111111111114</v>
      </c>
      <c r="J18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0.14861111111111114</v>
      </c>
      <c r="K187" s="5">
        <f>(SUMIFS('Datos Cocina'!M:M,'Datos Cocina'!A:A,'Datos Sala'!A:A)/60)/24</f>
        <v>6.458333333333334E-2</v>
      </c>
      <c r="L187" s="5">
        <f>IF(Datos_Sala[[#This Row],[Tiempo en rest]]-Datos_Sala[[#This Row],[Tiempo total de preparación]]&gt;0,Datos_Sala[[#This Row],[Tiempo en rest]]-Datos_Sala[[#This Row],[Tiempo total de preparación]],0)</f>
        <v>8.4027777777777798E-2</v>
      </c>
      <c r="M187" s="5" t="str">
        <f>IF(Datos_Sala[[#This Row],[Tiempo de degustación]]&gt;0,"Cobrada","Sin cobrar")</f>
        <v>Cobrada</v>
      </c>
      <c r="N187" s="3" t="s">
        <v>16</v>
      </c>
      <c r="O187" s="3" t="s">
        <v>1145</v>
      </c>
      <c r="P187" s="6">
        <v>17.55</v>
      </c>
      <c r="Q187" s="3" t="s">
        <v>23</v>
      </c>
      <c r="R187" s="3" t="s">
        <v>33</v>
      </c>
      <c r="S187" s="3" t="s">
        <v>493</v>
      </c>
      <c r="T187" s="4">
        <f>SUMIFS('Datos Cocina'!J:J,'Datos Cocina'!A:A,A:A)</f>
        <v>270</v>
      </c>
      <c r="U187" s="4">
        <f>SUMIFS('Datos Cocina'!F:F,'Datos Cocina'!A:A,'Datos Sala'!A:A)</f>
        <v>162</v>
      </c>
      <c r="V187" s="4">
        <f>SUMIFS('Datos Cocina'!I:I,'Datos Cocina'!A:A,A:A)</f>
        <v>108</v>
      </c>
      <c r="W187" s="7">
        <f>Datos_Sala[[#This Row],[Total ganancia pedido]]/Datos_Sala[[#This Row],[Monto Total de la cuenta]]</f>
        <v>0.4</v>
      </c>
      <c r="X187" s="4">
        <f>Datos_Sala[[#This Row],[Monto Total de la cuenta]]+Datos_Sala[[#This Row],[Propina]]</f>
        <v>287.55</v>
      </c>
    </row>
    <row r="188" spans="1:24" x14ac:dyDescent="0.3">
      <c r="A188" s="2">
        <v>187</v>
      </c>
      <c r="B188" s="3">
        <v>5</v>
      </c>
      <c r="C188" s="3" t="s">
        <v>494</v>
      </c>
      <c r="D188" s="2">
        <v>1</v>
      </c>
      <c r="E188" s="3" t="s">
        <v>9</v>
      </c>
      <c r="F188" s="23">
        <v>45018</v>
      </c>
      <c r="G188" s="5">
        <v>9.930555555555555E-2</v>
      </c>
      <c r="H188" s="24">
        <v>0.22777777777777777</v>
      </c>
      <c r="I188" s="5">
        <f>Datos_Sala[[#This Row],[Hora de Salida]]-Datos_Sala[[#This Row],[Hora de llegada]]</f>
        <v>0.12847222222222221</v>
      </c>
      <c r="J18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0.12847222222222221</v>
      </c>
      <c r="K188" s="5">
        <f>(SUMIFS('Datos Cocina'!M:M,'Datos Cocina'!A:A,'Datos Sala'!A:A)/60)/24</f>
        <v>8.7500000000000008E-2</v>
      </c>
      <c r="L188" s="5">
        <f>IF(Datos_Sala[[#This Row],[Tiempo en rest]]-Datos_Sala[[#This Row],[Tiempo total de preparación]]&gt;0,Datos_Sala[[#This Row],[Tiempo en rest]]-Datos_Sala[[#This Row],[Tiempo total de preparación]],0)</f>
        <v>4.0972222222222202E-2</v>
      </c>
      <c r="M188" s="5" t="str">
        <f>IF(Datos_Sala[[#This Row],[Tiempo de degustación]]&gt;0,"Cobrada","Sin cobrar")</f>
        <v>Cobrada</v>
      </c>
      <c r="N188" s="3" t="s">
        <v>16</v>
      </c>
      <c r="O188" s="3" t="s">
        <v>1145</v>
      </c>
      <c r="P188" s="6">
        <v>17.399999999999999</v>
      </c>
      <c r="Q188" s="3" t="s">
        <v>11</v>
      </c>
      <c r="R188" s="3" t="s">
        <v>99</v>
      </c>
      <c r="S188" s="3" t="s">
        <v>495</v>
      </c>
      <c r="T188" s="4">
        <f>SUMIFS('Datos Cocina'!J:J,'Datos Cocina'!A:A,A:A)</f>
        <v>208</v>
      </c>
      <c r="U188" s="4">
        <f>SUMIFS('Datos Cocina'!F:F,'Datos Cocina'!A:A,'Datos Sala'!A:A)</f>
        <v>122</v>
      </c>
      <c r="V188" s="4">
        <f>SUMIFS('Datos Cocina'!I:I,'Datos Cocina'!A:A,A:A)</f>
        <v>86</v>
      </c>
      <c r="W188" s="7">
        <f>Datos_Sala[[#This Row],[Total ganancia pedido]]/Datos_Sala[[#This Row],[Monto Total de la cuenta]]</f>
        <v>0.41346153846153844</v>
      </c>
      <c r="X188" s="4">
        <f>Datos_Sala[[#This Row],[Monto Total de la cuenta]]+Datos_Sala[[#This Row],[Propina]]</f>
        <v>225.4</v>
      </c>
    </row>
    <row r="189" spans="1:24" x14ac:dyDescent="0.3">
      <c r="A189" s="2">
        <v>188</v>
      </c>
      <c r="B189" s="3">
        <v>20</v>
      </c>
      <c r="C189" s="3" t="s">
        <v>496</v>
      </c>
      <c r="D189" s="2">
        <v>4</v>
      </c>
      <c r="E189" s="3" t="s">
        <v>52</v>
      </c>
      <c r="F189" s="23">
        <v>45018</v>
      </c>
      <c r="G189" s="5">
        <v>0.15277777777777779</v>
      </c>
      <c r="H189" s="24">
        <v>0.22291666666666668</v>
      </c>
      <c r="I189" s="5">
        <f>Datos_Sala[[#This Row],[Hora de Salida]]-Datos_Sala[[#This Row],[Hora de llegada]]</f>
        <v>7.013888888888889E-2</v>
      </c>
      <c r="J189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7.013888888888889E-2</v>
      </c>
      <c r="K189" s="5">
        <f>(SUMIFS('Datos Cocina'!M:M,'Datos Cocina'!A:A,'Datos Sala'!A:A)/60)/24</f>
        <v>7.2916666666666671E-2</v>
      </c>
      <c r="L189" s="5">
        <f>IF(Datos_Sala[[#This Row],[Tiempo en rest]]-Datos_Sala[[#This Row],[Tiempo total de preparación]]&gt;0,Datos_Sala[[#This Row],[Tiempo en rest]]-Datos_Sala[[#This Row],[Tiempo total de preparación]],0)</f>
        <v>0</v>
      </c>
      <c r="M189" s="5" t="str">
        <f>IF(Datos_Sala[[#This Row],[Tiempo de degustación]]&gt;0,"Cobrada","Sin cobrar")</f>
        <v>Sin cobrar</v>
      </c>
      <c r="N189" s="3" t="s">
        <v>48</v>
      </c>
      <c r="O189" s="3" t="s">
        <v>1145</v>
      </c>
      <c r="P189" s="6">
        <v>13.95</v>
      </c>
      <c r="Q189" s="3" t="s">
        <v>23</v>
      </c>
      <c r="R189" s="3" t="s">
        <v>33</v>
      </c>
      <c r="S189" s="3" t="s">
        <v>418</v>
      </c>
      <c r="T189" s="4">
        <f>SUMIFS('Datos Cocina'!J:J,'Datos Cocina'!A:A,A:A)</f>
        <v>83</v>
      </c>
      <c r="U189" s="4">
        <f>SUMIFS('Datos Cocina'!F:F,'Datos Cocina'!A:A,'Datos Sala'!A:A)</f>
        <v>49</v>
      </c>
      <c r="V189" s="4">
        <f>SUMIFS('Datos Cocina'!I:I,'Datos Cocina'!A:A,A:A)</f>
        <v>34</v>
      </c>
      <c r="W189" s="7">
        <f>Datos_Sala[[#This Row],[Total ganancia pedido]]/Datos_Sala[[#This Row],[Monto Total de la cuenta]]</f>
        <v>0.40963855421686746</v>
      </c>
      <c r="X189" s="4">
        <f>Datos_Sala[[#This Row],[Monto Total de la cuenta]]+Datos_Sala[[#This Row],[Propina]]</f>
        <v>96.95</v>
      </c>
    </row>
    <row r="190" spans="1:24" x14ac:dyDescent="0.3">
      <c r="A190" s="2">
        <v>189</v>
      </c>
      <c r="B190" s="3">
        <v>11</v>
      </c>
      <c r="C190" s="3" t="s">
        <v>497</v>
      </c>
      <c r="D190" s="2">
        <v>4</v>
      </c>
      <c r="E190" s="3" t="s">
        <v>28</v>
      </c>
      <c r="F190" s="23">
        <v>45018</v>
      </c>
      <c r="G190" s="5">
        <v>0.15833333333333333</v>
      </c>
      <c r="H190" s="24">
        <v>0.25694444444444442</v>
      </c>
      <c r="I190" s="5">
        <f>Datos_Sala[[#This Row],[Hora de Salida]]-Datos_Sala[[#This Row],[Hora de llegada]]</f>
        <v>9.8611111111111094E-2</v>
      </c>
      <c r="J190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9.8611111111111094E-2</v>
      </c>
      <c r="K190" s="5">
        <f>(SUMIFS('Datos Cocina'!M:M,'Datos Cocina'!A:A,'Datos Sala'!A:A)/60)/24</f>
        <v>8.1250000000000003E-2</v>
      </c>
      <c r="L190" s="5">
        <f>IF(Datos_Sala[[#This Row],[Tiempo en rest]]-Datos_Sala[[#This Row],[Tiempo total de preparación]]&gt;0,Datos_Sala[[#This Row],[Tiempo en rest]]-Datos_Sala[[#This Row],[Tiempo total de preparación]],0)</f>
        <v>1.7361111111111091E-2</v>
      </c>
      <c r="M190" s="5" t="str">
        <f>IF(Datos_Sala[[#This Row],[Tiempo de degustación]]&gt;0,"Cobrada","Sin cobrar")</f>
        <v>Cobrada</v>
      </c>
      <c r="N190" s="3" t="s">
        <v>16</v>
      </c>
      <c r="O190" s="3" t="s">
        <v>1145</v>
      </c>
      <c r="P190" s="6">
        <v>41.66</v>
      </c>
      <c r="Q190" s="3" t="s">
        <v>23</v>
      </c>
      <c r="R190" s="3" t="s">
        <v>1147</v>
      </c>
      <c r="S190" s="3" t="s">
        <v>498</v>
      </c>
      <c r="T190" s="4">
        <f>SUMIFS('Datos Cocina'!J:J,'Datos Cocina'!A:A,A:A)</f>
        <v>192</v>
      </c>
      <c r="U190" s="4">
        <f>SUMIFS('Datos Cocina'!F:F,'Datos Cocina'!A:A,'Datos Sala'!A:A)</f>
        <v>112</v>
      </c>
      <c r="V190" s="4">
        <f>SUMIFS('Datos Cocina'!I:I,'Datos Cocina'!A:A,A:A)</f>
        <v>80</v>
      </c>
      <c r="W190" s="7">
        <f>Datos_Sala[[#This Row],[Total ganancia pedido]]/Datos_Sala[[#This Row],[Monto Total de la cuenta]]</f>
        <v>0.41666666666666669</v>
      </c>
      <c r="X190" s="4">
        <f>Datos_Sala[[#This Row],[Monto Total de la cuenta]]+Datos_Sala[[#This Row],[Propina]]</f>
        <v>233.66</v>
      </c>
    </row>
    <row r="191" spans="1:24" x14ac:dyDescent="0.3">
      <c r="A191" s="2">
        <v>190</v>
      </c>
      <c r="B191" s="3">
        <v>5</v>
      </c>
      <c r="C191" s="3" t="s">
        <v>450</v>
      </c>
      <c r="D191" s="2">
        <v>2</v>
      </c>
      <c r="E191" s="3" t="s">
        <v>28</v>
      </c>
      <c r="F191" s="23">
        <v>45018</v>
      </c>
      <c r="G191" s="5">
        <v>6.3194444444444442E-2</v>
      </c>
      <c r="H191" s="24">
        <v>0.14027777777777778</v>
      </c>
      <c r="I191" s="5">
        <f>Datos_Sala[[#This Row],[Hora de Salida]]-Datos_Sala[[#This Row],[Hora de llegada]]</f>
        <v>7.7083333333333337E-2</v>
      </c>
      <c r="J191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7.7083333333333337E-2</v>
      </c>
      <c r="K191" s="5">
        <f>(SUMIFS('Datos Cocina'!M:M,'Datos Cocina'!A:A,'Datos Sala'!A:A)/60)/24</f>
        <v>7.0833333333333331E-2</v>
      </c>
      <c r="L191" s="5">
        <f>IF(Datos_Sala[[#This Row],[Tiempo en rest]]-Datos_Sala[[#This Row],[Tiempo total de preparación]]&gt;0,Datos_Sala[[#This Row],[Tiempo en rest]]-Datos_Sala[[#This Row],[Tiempo total de preparación]],0)</f>
        <v>6.2500000000000056E-3</v>
      </c>
      <c r="M191" s="5" t="str">
        <f>IF(Datos_Sala[[#This Row],[Tiempo de degustación]]&gt;0,"Cobrada","Sin cobrar")</f>
        <v>Cobrada</v>
      </c>
      <c r="N191" s="3" t="s">
        <v>16</v>
      </c>
      <c r="O191" s="3" t="s">
        <v>1145</v>
      </c>
      <c r="P191" s="6">
        <v>38.880000000000003</v>
      </c>
      <c r="Q191" s="3" t="s">
        <v>11</v>
      </c>
      <c r="R191" s="3" t="s">
        <v>33</v>
      </c>
      <c r="S191" s="3" t="s">
        <v>499</v>
      </c>
      <c r="T191" s="4">
        <f>SUMIFS('Datos Cocina'!J:J,'Datos Cocina'!A:A,A:A)</f>
        <v>202</v>
      </c>
      <c r="U191" s="4">
        <f>SUMIFS('Datos Cocina'!F:F,'Datos Cocina'!A:A,'Datos Sala'!A:A)</f>
        <v>123</v>
      </c>
      <c r="V191" s="4">
        <f>SUMIFS('Datos Cocina'!I:I,'Datos Cocina'!A:A,A:A)</f>
        <v>79</v>
      </c>
      <c r="W191" s="7">
        <f>Datos_Sala[[#This Row],[Total ganancia pedido]]/Datos_Sala[[#This Row],[Monto Total de la cuenta]]</f>
        <v>0.3910891089108911</v>
      </c>
      <c r="X191" s="4">
        <f>Datos_Sala[[#This Row],[Monto Total de la cuenta]]+Datos_Sala[[#This Row],[Propina]]</f>
        <v>240.88</v>
      </c>
    </row>
    <row r="192" spans="1:24" x14ac:dyDescent="0.3">
      <c r="A192" s="2">
        <v>191</v>
      </c>
      <c r="B192" s="3">
        <v>12</v>
      </c>
      <c r="C192" s="3" t="s">
        <v>500</v>
      </c>
      <c r="D192" s="2">
        <v>6</v>
      </c>
      <c r="E192" s="3" t="s">
        <v>28</v>
      </c>
      <c r="F192" s="23">
        <v>45018</v>
      </c>
      <c r="G192" s="5">
        <v>0</v>
      </c>
      <c r="H192" s="24">
        <v>0.10833333333333334</v>
      </c>
      <c r="I192" s="5">
        <f>Datos_Sala[[#This Row],[Hora de Salida]]-Datos_Sala[[#This Row],[Hora de llegada]]</f>
        <v>0.10833333333333334</v>
      </c>
      <c r="J19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0.11875000000000004</v>
      </c>
      <c r="K192" s="5">
        <f>(SUMIFS('Datos Cocina'!M:M,'Datos Cocina'!A:A,'Datos Sala'!A:A)/60)/24</f>
        <v>6.0416666666666667E-2</v>
      </c>
      <c r="L192" s="5">
        <f>IF(Datos_Sala[[#This Row],[Tiempo en rest]]-Datos_Sala[[#This Row],[Tiempo total de preparación]]&gt;0,Datos_Sala[[#This Row],[Tiempo en rest]]-Datos_Sala[[#This Row],[Tiempo total de preparación]],0)</f>
        <v>4.791666666666667E-2</v>
      </c>
      <c r="M192" s="5" t="str">
        <f>IF(Datos_Sala[[#This Row],[Tiempo de degustación]]&gt;0,"Cobrada","Sin cobrar")</f>
        <v>Cobrada</v>
      </c>
      <c r="N192" s="3" t="s">
        <v>16</v>
      </c>
      <c r="O192" s="3" t="s">
        <v>1145</v>
      </c>
      <c r="P192" s="6">
        <v>24.36</v>
      </c>
      <c r="Q192" s="3" t="s">
        <v>18</v>
      </c>
      <c r="R192" s="3" t="s">
        <v>73</v>
      </c>
      <c r="S192" s="3" t="s">
        <v>501</v>
      </c>
      <c r="T192" s="4">
        <f>SUMIFS('Datos Cocina'!J:J,'Datos Cocina'!A:A,A:A)</f>
        <v>162</v>
      </c>
      <c r="U192" s="4">
        <f>SUMIFS('Datos Cocina'!F:F,'Datos Cocina'!A:A,'Datos Sala'!A:A)</f>
        <v>96</v>
      </c>
      <c r="V192" s="4">
        <f>SUMIFS('Datos Cocina'!I:I,'Datos Cocina'!A:A,A:A)</f>
        <v>66</v>
      </c>
      <c r="W192" s="7">
        <f>Datos_Sala[[#This Row],[Total ganancia pedido]]/Datos_Sala[[#This Row],[Monto Total de la cuenta]]</f>
        <v>0.40740740740740738</v>
      </c>
      <c r="X192" s="4">
        <f>Datos_Sala[[#This Row],[Monto Total de la cuenta]]+Datos_Sala[[#This Row],[Propina]]</f>
        <v>186.36</v>
      </c>
    </row>
    <row r="193" spans="1:24" x14ac:dyDescent="0.3">
      <c r="A193" s="2">
        <v>192</v>
      </c>
      <c r="B193" s="3" t="s">
        <v>43</v>
      </c>
      <c r="C193" s="3" t="s">
        <v>107</v>
      </c>
      <c r="D193" s="2">
        <v>4</v>
      </c>
      <c r="E193" s="3" t="s">
        <v>28</v>
      </c>
      <c r="F193" s="23">
        <v>45018</v>
      </c>
      <c r="G193" s="5">
        <v>0.10833333333333334</v>
      </c>
      <c r="H193" s="24">
        <v>0.20347222222222222</v>
      </c>
      <c r="I193" s="5">
        <f>Datos_Sala[[#This Row],[Hora de Salida]]-Datos_Sala[[#This Row],[Hora de llegada]]</f>
        <v>9.5138888888888884E-2</v>
      </c>
      <c r="J193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9.5138888888888884E-2</v>
      </c>
      <c r="K193" s="5">
        <f>(SUMIFS('Datos Cocina'!M:M,'Datos Cocina'!A:A,'Datos Sala'!A:A)/60)/24</f>
        <v>1.8055555555555557E-2</v>
      </c>
      <c r="L193" s="5">
        <f>IF(Datos_Sala[[#This Row],[Tiempo en rest]]-Datos_Sala[[#This Row],[Tiempo total de preparación]]&gt;0,Datos_Sala[[#This Row],[Tiempo en rest]]-Datos_Sala[[#This Row],[Tiempo total de preparación]],0)</f>
        <v>7.7083333333333323E-2</v>
      </c>
      <c r="M193" s="5" t="str">
        <f>IF(Datos_Sala[[#This Row],[Tiempo de degustación]]&gt;0,"Cobrada","Sin cobrar")</f>
        <v>Cobrada</v>
      </c>
      <c r="N193" s="3" t="s">
        <v>48</v>
      </c>
      <c r="O193" s="3" t="s">
        <v>17</v>
      </c>
      <c r="P193" s="6">
        <v>15.99</v>
      </c>
      <c r="Q193" s="3" t="s">
        <v>11</v>
      </c>
      <c r="R193" s="3" t="s">
        <v>29</v>
      </c>
      <c r="S193" s="3" t="s">
        <v>60</v>
      </c>
      <c r="T193" s="4">
        <f>SUMIFS('Datos Cocina'!J:J,'Datos Cocina'!A:A,A:A)</f>
        <v>75</v>
      </c>
      <c r="U193" s="4">
        <f>SUMIFS('Datos Cocina'!F:F,'Datos Cocina'!A:A,'Datos Sala'!A:A)</f>
        <v>45</v>
      </c>
      <c r="V193" s="4">
        <f>SUMIFS('Datos Cocina'!I:I,'Datos Cocina'!A:A,A:A)</f>
        <v>30</v>
      </c>
      <c r="W193" s="7">
        <f>Datos_Sala[[#This Row],[Total ganancia pedido]]/Datos_Sala[[#This Row],[Monto Total de la cuenta]]</f>
        <v>0.4</v>
      </c>
      <c r="X193" s="4">
        <f>Datos_Sala[[#This Row],[Monto Total de la cuenta]]+Datos_Sala[[#This Row],[Propina]]</f>
        <v>90.99</v>
      </c>
    </row>
    <row r="194" spans="1:24" x14ac:dyDescent="0.3">
      <c r="A194" s="2">
        <v>193</v>
      </c>
      <c r="B194" s="3">
        <v>3</v>
      </c>
      <c r="C194" s="3" t="s">
        <v>502</v>
      </c>
      <c r="D194" s="2">
        <v>5</v>
      </c>
      <c r="E194" s="3" t="s">
        <v>15</v>
      </c>
      <c r="F194" s="23">
        <v>45018</v>
      </c>
      <c r="G194" s="5">
        <v>8.3333333333333332E-3</v>
      </c>
      <c r="H194" s="24">
        <v>0.12777777777777777</v>
      </c>
      <c r="I194" s="5">
        <f>Datos_Sala[[#This Row],[Hora de Salida]]-Datos_Sala[[#This Row],[Hora de llegada]]</f>
        <v>0.11944444444444444</v>
      </c>
      <c r="J19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0.11944444444444444</v>
      </c>
      <c r="K194" s="5">
        <f>(SUMIFS('Datos Cocina'!M:M,'Datos Cocina'!A:A,'Datos Sala'!A:A)/60)/24</f>
        <v>0.11875000000000001</v>
      </c>
      <c r="L194" s="5">
        <f>IF(Datos_Sala[[#This Row],[Tiempo en rest]]-Datos_Sala[[#This Row],[Tiempo total de preparación]]&gt;0,Datos_Sala[[#This Row],[Tiempo en rest]]-Datos_Sala[[#This Row],[Tiempo total de preparación]],0)</f>
        <v>6.944444444444281E-4</v>
      </c>
      <c r="M194" s="5" t="str">
        <f>IF(Datos_Sala[[#This Row],[Tiempo de degustación]]&gt;0,"Cobrada","Sin cobrar")</f>
        <v>Cobrada</v>
      </c>
      <c r="N194" s="3" t="s">
        <v>48</v>
      </c>
      <c r="O194" s="3" t="s">
        <v>1145</v>
      </c>
      <c r="P194" s="6">
        <v>24.85</v>
      </c>
      <c r="Q194" s="3" t="s">
        <v>23</v>
      </c>
      <c r="R194" s="3" t="s">
        <v>49</v>
      </c>
      <c r="S194" s="3" t="s">
        <v>503</v>
      </c>
      <c r="T194" s="4">
        <f>SUMIFS('Datos Cocina'!J:J,'Datos Cocina'!A:A,A:A)</f>
        <v>220</v>
      </c>
      <c r="U194" s="4">
        <f>SUMIFS('Datos Cocina'!F:F,'Datos Cocina'!A:A,'Datos Sala'!A:A)</f>
        <v>132</v>
      </c>
      <c r="V194" s="4">
        <f>SUMIFS('Datos Cocina'!I:I,'Datos Cocina'!A:A,A:A)</f>
        <v>88</v>
      </c>
      <c r="W194" s="7">
        <f>Datos_Sala[[#This Row],[Total ganancia pedido]]/Datos_Sala[[#This Row],[Monto Total de la cuenta]]</f>
        <v>0.4</v>
      </c>
      <c r="X194" s="4">
        <f>Datos_Sala[[#This Row],[Monto Total de la cuenta]]+Datos_Sala[[#This Row],[Propina]]</f>
        <v>244.85</v>
      </c>
    </row>
    <row r="195" spans="1:24" x14ac:dyDescent="0.3">
      <c r="A195" s="2">
        <v>194</v>
      </c>
      <c r="B195" s="3">
        <v>3</v>
      </c>
      <c r="C195" s="3" t="s">
        <v>115</v>
      </c>
      <c r="D195" s="2">
        <v>6</v>
      </c>
      <c r="E195" s="3" t="s">
        <v>15</v>
      </c>
      <c r="F195" s="23">
        <v>45018</v>
      </c>
      <c r="G195" s="5">
        <v>0.1111111111111111</v>
      </c>
      <c r="H195" s="24">
        <v>0.16388888888888889</v>
      </c>
      <c r="I195" s="5">
        <f>Datos_Sala[[#This Row],[Hora de Salida]]-Datos_Sala[[#This Row],[Hora de llegada]]</f>
        <v>5.2777777777777785E-2</v>
      </c>
      <c r="J195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5.2777777777777785E-2</v>
      </c>
      <c r="K195" s="5">
        <f>(SUMIFS('Datos Cocina'!M:M,'Datos Cocina'!A:A,'Datos Sala'!A:A)/60)/24</f>
        <v>4.7222222222222221E-2</v>
      </c>
      <c r="L195" s="5">
        <f>IF(Datos_Sala[[#This Row],[Tiempo en rest]]-Datos_Sala[[#This Row],[Tiempo total de preparación]]&gt;0,Datos_Sala[[#This Row],[Tiempo en rest]]-Datos_Sala[[#This Row],[Tiempo total de preparación]],0)</f>
        <v>5.5555555555555636E-3</v>
      </c>
      <c r="M195" s="5" t="str">
        <f>IF(Datos_Sala[[#This Row],[Tiempo de degustación]]&gt;0,"Cobrada","Sin cobrar")</f>
        <v>Cobrada</v>
      </c>
      <c r="N195" s="3" t="s">
        <v>16</v>
      </c>
      <c r="O195" s="3" t="s">
        <v>1146</v>
      </c>
      <c r="P195" s="6">
        <v>11.41</v>
      </c>
      <c r="Q195" s="3" t="s">
        <v>23</v>
      </c>
      <c r="R195" s="3" t="s">
        <v>1148</v>
      </c>
      <c r="S195" s="3" t="s">
        <v>504</v>
      </c>
      <c r="T195" s="4">
        <f>SUMIFS('Datos Cocina'!J:J,'Datos Cocina'!A:A,A:A)</f>
        <v>96</v>
      </c>
      <c r="U195" s="4">
        <f>SUMIFS('Datos Cocina'!F:F,'Datos Cocina'!A:A,'Datos Sala'!A:A)</f>
        <v>58</v>
      </c>
      <c r="V195" s="4">
        <f>SUMIFS('Datos Cocina'!I:I,'Datos Cocina'!A:A,A:A)</f>
        <v>38</v>
      </c>
      <c r="W195" s="7">
        <f>Datos_Sala[[#This Row],[Total ganancia pedido]]/Datos_Sala[[#This Row],[Monto Total de la cuenta]]</f>
        <v>0.39583333333333331</v>
      </c>
      <c r="X195" s="4">
        <f>Datos_Sala[[#This Row],[Monto Total de la cuenta]]+Datos_Sala[[#This Row],[Propina]]</f>
        <v>107.41</v>
      </c>
    </row>
    <row r="196" spans="1:24" x14ac:dyDescent="0.3">
      <c r="A196" s="2">
        <v>195</v>
      </c>
      <c r="B196" s="3" t="s">
        <v>13</v>
      </c>
      <c r="C196" s="3" t="s">
        <v>108</v>
      </c>
      <c r="D196" s="2">
        <v>1</v>
      </c>
      <c r="E196" s="3" t="s">
        <v>52</v>
      </c>
      <c r="F196" s="23">
        <v>45018</v>
      </c>
      <c r="G196" s="5">
        <v>0.12777777777777777</v>
      </c>
      <c r="H196" s="24">
        <v>0.17291666666666666</v>
      </c>
      <c r="I196" s="5">
        <f>Datos_Sala[[#This Row],[Hora de Salida]]-Datos_Sala[[#This Row],[Hora de llegada]]</f>
        <v>4.5138888888888895E-2</v>
      </c>
      <c r="J196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5.5555555555555594E-2</v>
      </c>
      <c r="K196" s="5">
        <f>(SUMIFS('Datos Cocina'!M:M,'Datos Cocina'!A:A,'Datos Sala'!A:A)/60)/24</f>
        <v>3.5416666666666666E-2</v>
      </c>
      <c r="L196" s="5">
        <f>IF(Datos_Sala[[#This Row],[Tiempo en rest]]-Datos_Sala[[#This Row],[Tiempo total de preparación]]&gt;0,Datos_Sala[[#This Row],[Tiempo en rest]]-Datos_Sala[[#This Row],[Tiempo total de preparación]],0)</f>
        <v>9.7222222222222293E-3</v>
      </c>
      <c r="M196" s="5" t="str">
        <f>IF(Datos_Sala[[#This Row],[Tiempo de degustación]]&gt;0,"Cobrada","Sin cobrar")</f>
        <v>Cobrada</v>
      </c>
      <c r="N196" s="3" t="s">
        <v>16</v>
      </c>
      <c r="O196" s="3" t="s">
        <v>1146</v>
      </c>
      <c r="P196" s="6">
        <v>10.06</v>
      </c>
      <c r="Q196" s="3" t="s">
        <v>18</v>
      </c>
      <c r="R196" s="3" t="s">
        <v>33</v>
      </c>
      <c r="S196" s="3" t="s">
        <v>60</v>
      </c>
      <c r="T196" s="4">
        <f>SUMIFS('Datos Cocina'!J:J,'Datos Cocina'!A:A,A:A)</f>
        <v>50</v>
      </c>
      <c r="U196" s="4">
        <f>SUMIFS('Datos Cocina'!F:F,'Datos Cocina'!A:A,'Datos Sala'!A:A)</f>
        <v>30</v>
      </c>
      <c r="V196" s="4">
        <f>SUMIFS('Datos Cocina'!I:I,'Datos Cocina'!A:A,A:A)</f>
        <v>20</v>
      </c>
      <c r="W196" s="7">
        <f>Datos_Sala[[#This Row],[Total ganancia pedido]]/Datos_Sala[[#This Row],[Monto Total de la cuenta]]</f>
        <v>0.4</v>
      </c>
      <c r="X196" s="4">
        <f>Datos_Sala[[#This Row],[Monto Total de la cuenta]]+Datos_Sala[[#This Row],[Propina]]</f>
        <v>60.06</v>
      </c>
    </row>
    <row r="197" spans="1:24" x14ac:dyDescent="0.3">
      <c r="A197" s="2">
        <v>196</v>
      </c>
      <c r="B197" s="3">
        <v>4</v>
      </c>
      <c r="C197" s="3" t="s">
        <v>8</v>
      </c>
      <c r="D197" s="2">
        <v>3</v>
      </c>
      <c r="E197" s="3" t="s">
        <v>28</v>
      </c>
      <c r="F197" s="23">
        <v>45018</v>
      </c>
      <c r="G197" s="5">
        <v>7.6388888888888886E-3</v>
      </c>
      <c r="H197" s="24">
        <v>0.1736111111111111</v>
      </c>
      <c r="I197" s="5">
        <f>Datos_Sala[[#This Row],[Hora de Salida]]-Datos_Sala[[#This Row],[Hora de llegada]]</f>
        <v>0.16597222222222222</v>
      </c>
      <c r="J19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0.16597222222222222</v>
      </c>
      <c r="K197" s="5">
        <f>(SUMIFS('Datos Cocina'!M:M,'Datos Cocina'!A:A,'Datos Sala'!A:A)/60)/24</f>
        <v>0.12222222222222222</v>
      </c>
      <c r="L197" s="5">
        <f>IF(Datos_Sala[[#This Row],[Tiempo en rest]]-Datos_Sala[[#This Row],[Tiempo total de preparación]]&gt;0,Datos_Sala[[#This Row],[Tiempo en rest]]-Datos_Sala[[#This Row],[Tiempo total de preparación]],0)</f>
        <v>4.3749999999999997E-2</v>
      </c>
      <c r="M197" s="5" t="str">
        <f>IF(Datos_Sala[[#This Row],[Tiempo de degustación]]&gt;0,"Cobrada","Sin cobrar")</f>
        <v>Cobrada</v>
      </c>
      <c r="N197" s="3" t="s">
        <v>16</v>
      </c>
      <c r="O197" s="3" t="s">
        <v>1145</v>
      </c>
      <c r="P197" s="6">
        <v>42.65</v>
      </c>
      <c r="Q197" s="3" t="s">
        <v>23</v>
      </c>
      <c r="R197" s="3" t="s">
        <v>1147</v>
      </c>
      <c r="S197" s="3" t="s">
        <v>505</v>
      </c>
      <c r="T197" s="4">
        <f>SUMIFS('Datos Cocina'!J:J,'Datos Cocina'!A:A,A:A)</f>
        <v>191</v>
      </c>
      <c r="U197" s="4">
        <f>SUMIFS('Datos Cocina'!F:F,'Datos Cocina'!A:A,'Datos Sala'!A:A)</f>
        <v>113</v>
      </c>
      <c r="V197" s="4">
        <f>SUMIFS('Datos Cocina'!I:I,'Datos Cocina'!A:A,A:A)</f>
        <v>78</v>
      </c>
      <c r="W197" s="7">
        <f>Datos_Sala[[#This Row],[Total ganancia pedido]]/Datos_Sala[[#This Row],[Monto Total de la cuenta]]</f>
        <v>0.40837696335078533</v>
      </c>
      <c r="X197" s="4">
        <f>Datos_Sala[[#This Row],[Monto Total de la cuenta]]+Datos_Sala[[#This Row],[Propina]]</f>
        <v>233.65</v>
      </c>
    </row>
    <row r="198" spans="1:24" x14ac:dyDescent="0.3">
      <c r="A198" s="2">
        <v>197</v>
      </c>
      <c r="B198" s="3">
        <v>5</v>
      </c>
      <c r="C198" s="3" t="s">
        <v>218</v>
      </c>
      <c r="D198" s="2">
        <v>6</v>
      </c>
      <c r="E198" s="3" t="s">
        <v>28</v>
      </c>
      <c r="F198" s="23">
        <v>45018</v>
      </c>
      <c r="G198" s="5">
        <v>0.11527777777777778</v>
      </c>
      <c r="H198" s="24">
        <v>0.20416666666666666</v>
      </c>
      <c r="I198" s="5">
        <f>Datos_Sala[[#This Row],[Hora de Salida]]-Datos_Sala[[#This Row],[Hora de llegada]]</f>
        <v>8.8888888888888878E-2</v>
      </c>
      <c r="J198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9.9305555555555577E-2</v>
      </c>
      <c r="K198" s="5">
        <f>(SUMIFS('Datos Cocina'!M:M,'Datos Cocina'!A:A,'Datos Sala'!A:A)/60)/24</f>
        <v>4.9999999999999996E-2</v>
      </c>
      <c r="L198" s="5">
        <f>IF(Datos_Sala[[#This Row],[Tiempo en rest]]-Datos_Sala[[#This Row],[Tiempo total de preparación]]&gt;0,Datos_Sala[[#This Row],[Tiempo en rest]]-Datos_Sala[[#This Row],[Tiempo total de preparación]],0)</f>
        <v>3.8888888888888883E-2</v>
      </c>
      <c r="M198" s="5" t="str">
        <f>IF(Datos_Sala[[#This Row],[Tiempo de degustación]]&gt;0,"Cobrada","Sin cobrar")</f>
        <v>Cobrada</v>
      </c>
      <c r="N198" s="3" t="s">
        <v>48</v>
      </c>
      <c r="O198" s="3" t="s">
        <v>1146</v>
      </c>
      <c r="P198" s="6">
        <v>20.11</v>
      </c>
      <c r="Q198" s="3" t="s">
        <v>18</v>
      </c>
      <c r="R198" s="3" t="s">
        <v>33</v>
      </c>
      <c r="S198" s="3" t="s">
        <v>506</v>
      </c>
      <c r="T198" s="4">
        <f>SUMIFS('Datos Cocina'!J:J,'Datos Cocina'!A:A,A:A)</f>
        <v>129</v>
      </c>
      <c r="U198" s="4">
        <f>SUMIFS('Datos Cocina'!F:F,'Datos Cocina'!A:A,'Datos Sala'!A:A)</f>
        <v>76</v>
      </c>
      <c r="V198" s="4">
        <f>SUMIFS('Datos Cocina'!I:I,'Datos Cocina'!A:A,A:A)</f>
        <v>53</v>
      </c>
      <c r="W198" s="7">
        <f>Datos_Sala[[#This Row],[Total ganancia pedido]]/Datos_Sala[[#This Row],[Monto Total de la cuenta]]</f>
        <v>0.41085271317829458</v>
      </c>
      <c r="X198" s="4">
        <f>Datos_Sala[[#This Row],[Monto Total de la cuenta]]+Datos_Sala[[#This Row],[Propina]]</f>
        <v>149.11000000000001</v>
      </c>
    </row>
    <row r="199" spans="1:24" x14ac:dyDescent="0.3">
      <c r="A199" s="2">
        <v>198</v>
      </c>
      <c r="B199" s="3" t="s">
        <v>88</v>
      </c>
      <c r="C199" s="3" t="s">
        <v>109</v>
      </c>
      <c r="D199" s="2">
        <v>4</v>
      </c>
      <c r="E199" s="3" t="s">
        <v>76</v>
      </c>
      <c r="F199" s="23">
        <v>45018</v>
      </c>
      <c r="G199" s="5">
        <v>2.5000000000000001E-2</v>
      </c>
      <c r="H199" s="24">
        <v>0.12847222222222221</v>
      </c>
      <c r="I199" s="5">
        <f>Datos_Sala[[#This Row],[Hora de Salida]]-Datos_Sala[[#This Row],[Hora de llegada]]</f>
        <v>0.10347222222222222</v>
      </c>
      <c r="J19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0.10347222222222222</v>
      </c>
      <c r="K199" s="5">
        <f>(SUMIFS('Datos Cocina'!M:M,'Datos Cocina'!A:A,'Datos Sala'!A:A)/60)/24</f>
        <v>2.2916666666666669E-2</v>
      </c>
      <c r="L199" s="5">
        <f>IF(Datos_Sala[[#This Row],[Tiempo en rest]]-Datos_Sala[[#This Row],[Tiempo total de preparación]]&gt;0,Datos_Sala[[#This Row],[Tiempo en rest]]-Datos_Sala[[#This Row],[Tiempo total de preparación]],0)</f>
        <v>8.0555555555555547E-2</v>
      </c>
      <c r="M199" s="5" t="str">
        <f>IF(Datos_Sala[[#This Row],[Tiempo de degustación]]&gt;0,"Cobrada","Sin cobrar")</f>
        <v>Cobrada</v>
      </c>
      <c r="N199" s="3" t="s">
        <v>16</v>
      </c>
      <c r="O199" s="3" t="s">
        <v>1145</v>
      </c>
      <c r="P199" s="6">
        <v>36.72</v>
      </c>
      <c r="Q199" s="3" t="s">
        <v>23</v>
      </c>
      <c r="R199" s="3" t="s">
        <v>1147</v>
      </c>
      <c r="S199" s="3" t="s">
        <v>50</v>
      </c>
      <c r="T199" s="4">
        <f>SUMIFS('Datos Cocina'!J:J,'Datos Cocina'!A:A,A:A)</f>
        <v>54</v>
      </c>
      <c r="U199" s="4">
        <f>SUMIFS('Datos Cocina'!F:F,'Datos Cocina'!A:A,'Datos Sala'!A:A)</f>
        <v>32</v>
      </c>
      <c r="V199" s="4">
        <f>SUMIFS('Datos Cocina'!I:I,'Datos Cocina'!A:A,A:A)</f>
        <v>22</v>
      </c>
      <c r="W199" s="7">
        <f>Datos_Sala[[#This Row],[Total ganancia pedido]]/Datos_Sala[[#This Row],[Monto Total de la cuenta]]</f>
        <v>0.40740740740740738</v>
      </c>
      <c r="X199" s="4">
        <f>Datos_Sala[[#This Row],[Monto Total de la cuenta]]+Datos_Sala[[#This Row],[Propina]]</f>
        <v>90.72</v>
      </c>
    </row>
    <row r="200" spans="1:24" x14ac:dyDescent="0.3">
      <c r="A200" s="2">
        <v>199</v>
      </c>
      <c r="B200" s="3">
        <v>11</v>
      </c>
      <c r="C200" s="3" t="s">
        <v>507</v>
      </c>
      <c r="D200" s="2">
        <v>5</v>
      </c>
      <c r="E200" s="3" t="s">
        <v>28</v>
      </c>
      <c r="F200" s="23">
        <v>45018</v>
      </c>
      <c r="G200" s="5">
        <v>8.0555555555555561E-2</v>
      </c>
      <c r="H200" s="24">
        <v>0.2361111111111111</v>
      </c>
      <c r="I200" s="5">
        <f>Datos_Sala[[#This Row],[Hora de Salida]]-Datos_Sala[[#This Row],[Hora de llegada]]</f>
        <v>0.15555555555555556</v>
      </c>
      <c r="J20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0.15555555555555556</v>
      </c>
      <c r="K200" s="5">
        <f>(SUMIFS('Datos Cocina'!M:M,'Datos Cocina'!A:A,'Datos Sala'!A:A)/60)/24</f>
        <v>9.8611111111111108E-2</v>
      </c>
      <c r="L200" s="5">
        <f>IF(Datos_Sala[[#This Row],[Tiempo en rest]]-Datos_Sala[[#This Row],[Tiempo total de preparación]]&gt;0,Datos_Sala[[#This Row],[Tiempo en rest]]-Datos_Sala[[#This Row],[Tiempo total de preparación]],0)</f>
        <v>5.694444444444445E-2</v>
      </c>
      <c r="M200" s="5" t="str">
        <f>IF(Datos_Sala[[#This Row],[Tiempo de degustación]]&gt;0,"Cobrada","Sin cobrar")</f>
        <v>Cobrada</v>
      </c>
      <c r="N200" s="3" t="s">
        <v>10</v>
      </c>
      <c r="O200" s="3" t="s">
        <v>1146</v>
      </c>
      <c r="P200" s="6">
        <v>13.26</v>
      </c>
      <c r="Q200" s="3" t="s">
        <v>11</v>
      </c>
      <c r="R200" s="3" t="s">
        <v>73</v>
      </c>
      <c r="S200" s="3" t="s">
        <v>508</v>
      </c>
      <c r="T200" s="4">
        <f>SUMIFS('Datos Cocina'!J:J,'Datos Cocina'!A:A,A:A)</f>
        <v>261</v>
      </c>
      <c r="U200" s="4">
        <f>SUMIFS('Datos Cocina'!F:F,'Datos Cocina'!A:A,'Datos Sala'!A:A)</f>
        <v>156</v>
      </c>
      <c r="V200" s="4">
        <f>SUMIFS('Datos Cocina'!I:I,'Datos Cocina'!A:A,A:A)</f>
        <v>105</v>
      </c>
      <c r="W200" s="7">
        <f>Datos_Sala[[#This Row],[Total ganancia pedido]]/Datos_Sala[[#This Row],[Monto Total de la cuenta]]</f>
        <v>0.40229885057471265</v>
      </c>
      <c r="X200" s="4">
        <f>Datos_Sala[[#This Row],[Monto Total de la cuenta]]+Datos_Sala[[#This Row],[Propina]]</f>
        <v>274.26</v>
      </c>
    </row>
    <row r="201" spans="1:24" x14ac:dyDescent="0.3">
      <c r="A201" s="2">
        <v>200</v>
      </c>
      <c r="B201" s="3">
        <v>11</v>
      </c>
      <c r="C201" s="3" t="s">
        <v>509</v>
      </c>
      <c r="D201" s="2">
        <v>4</v>
      </c>
      <c r="E201" s="3" t="s">
        <v>52</v>
      </c>
      <c r="F201" s="23">
        <v>45018</v>
      </c>
      <c r="G201" s="5">
        <v>0.1076388888888889</v>
      </c>
      <c r="H201" s="24">
        <v>0.22638888888888889</v>
      </c>
      <c r="I201" s="5">
        <f>Datos_Sala[[#This Row],[Hora de Salida]]-Datos_Sala[[#This Row],[Hora de llegada]]</f>
        <v>0.11874999999999999</v>
      </c>
      <c r="J20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0.11874999999999999</v>
      </c>
      <c r="K201" s="5">
        <f>(SUMIFS('Datos Cocina'!M:M,'Datos Cocina'!A:A,'Datos Sala'!A:A)/60)/24</f>
        <v>4.6527777777777779E-2</v>
      </c>
      <c r="L201" s="5">
        <f>IF(Datos_Sala[[#This Row],[Tiempo en rest]]-Datos_Sala[[#This Row],[Tiempo total de preparación]]&gt;0,Datos_Sala[[#This Row],[Tiempo en rest]]-Datos_Sala[[#This Row],[Tiempo total de preparación]],0)</f>
        <v>7.2222222222222215E-2</v>
      </c>
      <c r="M201" s="5" t="str">
        <f>IF(Datos_Sala[[#This Row],[Tiempo de degustación]]&gt;0,"Cobrada","Sin cobrar")</f>
        <v>Cobrada</v>
      </c>
      <c r="N201" s="3" t="s">
        <v>16</v>
      </c>
      <c r="O201" s="3" t="s">
        <v>1145</v>
      </c>
      <c r="P201" s="6">
        <v>48.73</v>
      </c>
      <c r="Q201" s="3" t="s">
        <v>23</v>
      </c>
      <c r="R201" s="3" t="s">
        <v>33</v>
      </c>
      <c r="S201" s="3" t="s">
        <v>510</v>
      </c>
      <c r="T201" s="4">
        <f>SUMIFS('Datos Cocina'!J:J,'Datos Cocina'!A:A,A:A)</f>
        <v>88</v>
      </c>
      <c r="U201" s="4">
        <f>SUMIFS('Datos Cocina'!F:F,'Datos Cocina'!A:A,'Datos Sala'!A:A)</f>
        <v>52</v>
      </c>
      <c r="V201" s="4">
        <f>SUMIFS('Datos Cocina'!I:I,'Datos Cocina'!A:A,A:A)</f>
        <v>36</v>
      </c>
      <c r="W201" s="7">
        <f>Datos_Sala[[#This Row],[Total ganancia pedido]]/Datos_Sala[[#This Row],[Monto Total de la cuenta]]</f>
        <v>0.40909090909090912</v>
      </c>
      <c r="X201" s="4">
        <f>Datos_Sala[[#This Row],[Monto Total de la cuenta]]+Datos_Sala[[#This Row],[Propina]]</f>
        <v>136.72999999999999</v>
      </c>
    </row>
    <row r="202" spans="1:24" x14ac:dyDescent="0.3">
      <c r="A202" s="2">
        <v>201</v>
      </c>
      <c r="B202" s="3" t="s">
        <v>110</v>
      </c>
      <c r="C202" s="3" t="s">
        <v>111</v>
      </c>
      <c r="D202" s="2">
        <v>5</v>
      </c>
      <c r="E202" s="3" t="s">
        <v>76</v>
      </c>
      <c r="F202" s="23">
        <v>45018</v>
      </c>
      <c r="G202" s="5">
        <v>1.2500000000000001E-2</v>
      </c>
      <c r="H202" s="24">
        <v>7.6388888888888895E-2</v>
      </c>
      <c r="I202" s="5">
        <f>Datos_Sala[[#This Row],[Hora de Salida]]-Datos_Sala[[#This Row],[Hora de llegada]]</f>
        <v>6.3888888888888898E-2</v>
      </c>
      <c r="J202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6.3888888888888898E-2</v>
      </c>
      <c r="K202" s="5">
        <f>(SUMIFS('Datos Cocina'!M:M,'Datos Cocina'!A:A,'Datos Sala'!A:A)/60)/24</f>
        <v>4.027777777777778E-2</v>
      </c>
      <c r="L202" s="5">
        <f>IF(Datos_Sala[[#This Row],[Tiempo en rest]]-Datos_Sala[[#This Row],[Tiempo total de preparación]]&gt;0,Datos_Sala[[#This Row],[Tiempo en rest]]-Datos_Sala[[#This Row],[Tiempo total de preparación]],0)</f>
        <v>2.3611111111111117E-2</v>
      </c>
      <c r="M202" s="5" t="str">
        <f>IF(Datos_Sala[[#This Row],[Tiempo de degustación]]&gt;0,"Cobrada","Sin cobrar")</f>
        <v>Cobrada</v>
      </c>
      <c r="N202" s="3" t="s">
        <v>10</v>
      </c>
      <c r="O202" s="3" t="s">
        <v>1145</v>
      </c>
      <c r="P202" s="6">
        <v>19.84</v>
      </c>
      <c r="Q202" s="3" t="s">
        <v>23</v>
      </c>
      <c r="R202" s="3" t="s">
        <v>1148</v>
      </c>
      <c r="S202" s="3" t="s">
        <v>79</v>
      </c>
      <c r="T202" s="4">
        <f>SUMIFS('Datos Cocina'!J:J,'Datos Cocina'!A:A,A:A)</f>
        <v>72</v>
      </c>
      <c r="U202" s="4">
        <f>SUMIFS('Datos Cocina'!F:F,'Datos Cocina'!A:A,'Datos Sala'!A:A)</f>
        <v>42</v>
      </c>
      <c r="V202" s="4">
        <f>SUMIFS('Datos Cocina'!I:I,'Datos Cocina'!A:A,A:A)</f>
        <v>30</v>
      </c>
      <c r="W202" s="7">
        <f>Datos_Sala[[#This Row],[Total ganancia pedido]]/Datos_Sala[[#This Row],[Monto Total de la cuenta]]</f>
        <v>0.41666666666666669</v>
      </c>
      <c r="X202" s="4">
        <f>Datos_Sala[[#This Row],[Monto Total de la cuenta]]+Datos_Sala[[#This Row],[Propina]]</f>
        <v>91.84</v>
      </c>
    </row>
    <row r="203" spans="1:24" x14ac:dyDescent="0.3">
      <c r="A203" s="2">
        <v>202</v>
      </c>
      <c r="B203" s="3">
        <v>16</v>
      </c>
      <c r="C203" s="3" t="s">
        <v>511</v>
      </c>
      <c r="D203" s="2">
        <v>5</v>
      </c>
      <c r="E203" s="3" t="s">
        <v>52</v>
      </c>
      <c r="F203" s="23">
        <v>45018</v>
      </c>
      <c r="G203" s="5">
        <v>4.027777777777778E-2</v>
      </c>
      <c r="H203" s="24">
        <v>8.3333333333333329E-2</v>
      </c>
      <c r="I203" s="5">
        <f>Datos_Sala[[#This Row],[Hora de Salida]]-Datos_Sala[[#This Row],[Hora de llegada]]</f>
        <v>4.3055555555555548E-2</v>
      </c>
      <c r="J203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5.3472222222222247E-2</v>
      </c>
      <c r="K203" s="5">
        <f>(SUMIFS('Datos Cocina'!M:M,'Datos Cocina'!A:A,'Datos Sala'!A:A)/60)/24</f>
        <v>0.10833333333333334</v>
      </c>
      <c r="L203" s="5">
        <f>IF(Datos_Sala[[#This Row],[Tiempo en rest]]-Datos_Sala[[#This Row],[Tiempo total de preparación]]&gt;0,Datos_Sala[[#This Row],[Tiempo en rest]]-Datos_Sala[[#This Row],[Tiempo total de preparación]],0)</f>
        <v>0</v>
      </c>
      <c r="M203" s="5" t="str">
        <f>IF(Datos_Sala[[#This Row],[Tiempo de degustación]]&gt;0,"Cobrada","Sin cobrar")</f>
        <v>Sin cobrar</v>
      </c>
      <c r="N203" s="3" t="s">
        <v>16</v>
      </c>
      <c r="O203" s="3" t="s">
        <v>1145</v>
      </c>
      <c r="P203" s="6">
        <v>24.19</v>
      </c>
      <c r="Q203" s="3" t="s">
        <v>18</v>
      </c>
      <c r="R203" s="3" t="s">
        <v>24</v>
      </c>
      <c r="S203" s="3" t="s">
        <v>512</v>
      </c>
      <c r="T203" s="4">
        <f>SUMIFS('Datos Cocina'!J:J,'Datos Cocina'!A:A,A:A)</f>
        <v>206</v>
      </c>
      <c r="U203" s="4">
        <f>SUMIFS('Datos Cocina'!F:F,'Datos Cocina'!A:A,'Datos Sala'!A:A)</f>
        <v>126</v>
      </c>
      <c r="V203" s="4">
        <f>SUMIFS('Datos Cocina'!I:I,'Datos Cocina'!A:A,A:A)</f>
        <v>80</v>
      </c>
      <c r="W203" s="7">
        <f>Datos_Sala[[#This Row],[Total ganancia pedido]]/Datos_Sala[[#This Row],[Monto Total de la cuenta]]</f>
        <v>0.38834951456310679</v>
      </c>
      <c r="X203" s="4">
        <f>Datos_Sala[[#This Row],[Monto Total de la cuenta]]+Datos_Sala[[#This Row],[Propina]]</f>
        <v>230.19</v>
      </c>
    </row>
    <row r="204" spans="1:24" x14ac:dyDescent="0.3">
      <c r="A204" s="2">
        <v>203</v>
      </c>
      <c r="B204" s="3">
        <v>5</v>
      </c>
      <c r="C204" s="3" t="s">
        <v>513</v>
      </c>
      <c r="D204" s="2">
        <v>2</v>
      </c>
      <c r="E204" s="3" t="s">
        <v>76</v>
      </c>
      <c r="F204" s="23">
        <v>45018</v>
      </c>
      <c r="G204" s="5">
        <v>0.16458333333333333</v>
      </c>
      <c r="H204" s="24">
        <v>0.22291666666666668</v>
      </c>
      <c r="I204" s="5">
        <f>Datos_Sala[[#This Row],[Hora de Salida]]-Datos_Sala[[#This Row],[Hora de llegada]]</f>
        <v>5.8333333333333348E-2</v>
      </c>
      <c r="J204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5.8333333333333348E-2</v>
      </c>
      <c r="K204" s="5">
        <f>(SUMIFS('Datos Cocina'!M:M,'Datos Cocina'!A:A,'Datos Sala'!A:A)/60)/24</f>
        <v>5.9027777777777783E-2</v>
      </c>
      <c r="L204" s="5">
        <f>IF(Datos_Sala[[#This Row],[Tiempo en rest]]-Datos_Sala[[#This Row],[Tiempo total de preparación]]&gt;0,Datos_Sala[[#This Row],[Tiempo en rest]]-Datos_Sala[[#This Row],[Tiempo total de preparación]],0)</f>
        <v>0</v>
      </c>
      <c r="M204" s="5" t="str">
        <f>IF(Datos_Sala[[#This Row],[Tiempo de degustación]]&gt;0,"Cobrada","Sin cobrar")</f>
        <v>Sin cobrar</v>
      </c>
      <c r="N204" s="3" t="s">
        <v>16</v>
      </c>
      <c r="O204" s="3" t="s">
        <v>1145</v>
      </c>
      <c r="P204" s="6">
        <v>40.19</v>
      </c>
      <c r="Q204" s="3" t="s">
        <v>11</v>
      </c>
      <c r="R204" s="3" t="s">
        <v>1148</v>
      </c>
      <c r="S204" s="3" t="s">
        <v>514</v>
      </c>
      <c r="T204" s="4">
        <f>SUMIFS('Datos Cocina'!J:J,'Datos Cocina'!A:A,A:A)</f>
        <v>156</v>
      </c>
      <c r="U204" s="4">
        <f>SUMIFS('Datos Cocina'!F:F,'Datos Cocina'!A:A,'Datos Sala'!A:A)</f>
        <v>96</v>
      </c>
      <c r="V204" s="4">
        <f>SUMIFS('Datos Cocina'!I:I,'Datos Cocina'!A:A,A:A)</f>
        <v>60</v>
      </c>
      <c r="W204" s="7">
        <f>Datos_Sala[[#This Row],[Total ganancia pedido]]/Datos_Sala[[#This Row],[Monto Total de la cuenta]]</f>
        <v>0.38461538461538464</v>
      </c>
      <c r="X204" s="4">
        <f>Datos_Sala[[#This Row],[Monto Total de la cuenta]]+Datos_Sala[[#This Row],[Propina]]</f>
        <v>196.19</v>
      </c>
    </row>
    <row r="205" spans="1:24" x14ac:dyDescent="0.3">
      <c r="A205" s="2">
        <v>204</v>
      </c>
      <c r="B205" s="3" t="s">
        <v>77</v>
      </c>
      <c r="C205" s="3" t="s">
        <v>112</v>
      </c>
      <c r="D205" s="2">
        <v>5</v>
      </c>
      <c r="E205" s="3" t="s">
        <v>76</v>
      </c>
      <c r="F205" s="23">
        <v>45018</v>
      </c>
      <c r="G205" s="5">
        <v>1.1805555555555555E-2</v>
      </c>
      <c r="H205" s="24">
        <v>0.10069444444444445</v>
      </c>
      <c r="I205" s="5">
        <f>Datos_Sala[[#This Row],[Hora de Salida]]-Datos_Sala[[#This Row],[Hora de llegada]]</f>
        <v>8.8888888888888892E-2</v>
      </c>
      <c r="J205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8.8888888888888892E-2</v>
      </c>
      <c r="K205" s="5">
        <f>(SUMIFS('Datos Cocina'!M:M,'Datos Cocina'!A:A,'Datos Sala'!A:A)/60)/24</f>
        <v>1.4583333333333332E-2</v>
      </c>
      <c r="L205" s="5">
        <f>IF(Datos_Sala[[#This Row],[Tiempo en rest]]-Datos_Sala[[#This Row],[Tiempo total de preparación]]&gt;0,Datos_Sala[[#This Row],[Tiempo en rest]]-Datos_Sala[[#This Row],[Tiempo total de preparación]],0)</f>
        <v>7.4305555555555555E-2</v>
      </c>
      <c r="M205" s="5" t="str">
        <f>IF(Datos_Sala[[#This Row],[Tiempo de degustación]]&gt;0,"Cobrada","Sin cobrar")</f>
        <v>Cobrada</v>
      </c>
      <c r="N205" s="3" t="s">
        <v>16</v>
      </c>
      <c r="O205" s="3" t="s">
        <v>17</v>
      </c>
      <c r="P205" s="6">
        <v>49.56</v>
      </c>
      <c r="Q205" s="3" t="s">
        <v>11</v>
      </c>
      <c r="R205" s="3" t="s">
        <v>55</v>
      </c>
      <c r="S205" s="3" t="s">
        <v>79</v>
      </c>
      <c r="T205" s="4">
        <f>SUMIFS('Datos Cocina'!J:J,'Datos Cocina'!A:A,A:A)</f>
        <v>48</v>
      </c>
      <c r="U205" s="4">
        <f>SUMIFS('Datos Cocina'!F:F,'Datos Cocina'!A:A,'Datos Sala'!A:A)</f>
        <v>28</v>
      </c>
      <c r="V205" s="4">
        <f>SUMIFS('Datos Cocina'!I:I,'Datos Cocina'!A:A,A:A)</f>
        <v>20</v>
      </c>
      <c r="W205" s="7">
        <f>Datos_Sala[[#This Row],[Total ganancia pedido]]/Datos_Sala[[#This Row],[Monto Total de la cuenta]]</f>
        <v>0.41666666666666669</v>
      </c>
      <c r="X205" s="4">
        <f>Datos_Sala[[#This Row],[Monto Total de la cuenta]]+Datos_Sala[[#This Row],[Propina]]</f>
        <v>97.56</v>
      </c>
    </row>
    <row r="206" spans="1:24" x14ac:dyDescent="0.3">
      <c r="A206" s="2">
        <v>205</v>
      </c>
      <c r="B206" s="3">
        <v>14</v>
      </c>
      <c r="C206" s="3" t="s">
        <v>208</v>
      </c>
      <c r="D206" s="2">
        <v>1</v>
      </c>
      <c r="E206" s="3" t="s">
        <v>28</v>
      </c>
      <c r="F206" s="23">
        <v>45018</v>
      </c>
      <c r="G206" s="5">
        <v>9.375E-2</v>
      </c>
      <c r="H206" s="24">
        <v>0.25972222222222224</v>
      </c>
      <c r="I206" s="5">
        <f>Datos_Sala[[#This Row],[Hora de Salida]]-Datos_Sala[[#This Row],[Hora de llegada]]</f>
        <v>0.16597222222222224</v>
      </c>
      <c r="J20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0.16597222222222224</v>
      </c>
      <c r="K206" s="5">
        <f>(SUMIFS('Datos Cocina'!M:M,'Datos Cocina'!A:A,'Datos Sala'!A:A)/60)/24</f>
        <v>5.9722222222222225E-2</v>
      </c>
      <c r="L206" s="5">
        <f>IF(Datos_Sala[[#This Row],[Tiempo en rest]]-Datos_Sala[[#This Row],[Tiempo total de preparación]]&gt;0,Datos_Sala[[#This Row],[Tiempo en rest]]-Datos_Sala[[#This Row],[Tiempo total de preparación]],0)</f>
        <v>0.10625000000000001</v>
      </c>
      <c r="M206" s="5" t="str">
        <f>IF(Datos_Sala[[#This Row],[Tiempo de degustación]]&gt;0,"Cobrada","Sin cobrar")</f>
        <v>Cobrada</v>
      </c>
      <c r="N206" s="3" t="s">
        <v>16</v>
      </c>
      <c r="O206" s="3" t="s">
        <v>1146</v>
      </c>
      <c r="P206" s="6">
        <v>26.49</v>
      </c>
      <c r="Q206" s="3" t="s">
        <v>11</v>
      </c>
      <c r="R206" s="3" t="s">
        <v>29</v>
      </c>
      <c r="S206" s="3" t="s">
        <v>515</v>
      </c>
      <c r="T206" s="4">
        <f>SUMIFS('Datos Cocina'!J:J,'Datos Cocina'!A:A,A:A)</f>
        <v>61</v>
      </c>
      <c r="U206" s="4">
        <f>SUMIFS('Datos Cocina'!F:F,'Datos Cocina'!A:A,'Datos Sala'!A:A)</f>
        <v>36</v>
      </c>
      <c r="V206" s="4">
        <f>SUMIFS('Datos Cocina'!I:I,'Datos Cocina'!A:A,A:A)</f>
        <v>25</v>
      </c>
      <c r="W206" s="7">
        <f>Datos_Sala[[#This Row],[Total ganancia pedido]]/Datos_Sala[[#This Row],[Monto Total de la cuenta]]</f>
        <v>0.4098360655737705</v>
      </c>
      <c r="X206" s="4">
        <f>Datos_Sala[[#This Row],[Monto Total de la cuenta]]+Datos_Sala[[#This Row],[Propina]]</f>
        <v>87.49</v>
      </c>
    </row>
    <row r="207" spans="1:24" x14ac:dyDescent="0.3">
      <c r="A207" s="2">
        <v>206</v>
      </c>
      <c r="B207" s="3" t="s">
        <v>68</v>
      </c>
      <c r="C207" s="3" t="s">
        <v>113</v>
      </c>
      <c r="D207" s="2">
        <v>6</v>
      </c>
      <c r="E207" s="3" t="s">
        <v>9</v>
      </c>
      <c r="F207" s="23">
        <v>45018</v>
      </c>
      <c r="G207" s="5">
        <v>0.14374999999999999</v>
      </c>
      <c r="H207" s="24">
        <v>0.25624999999999998</v>
      </c>
      <c r="I207" s="5">
        <f>Datos_Sala[[#This Row],[Hora de Salida]]-Datos_Sala[[#This Row],[Hora de llegada]]</f>
        <v>0.11249999999999999</v>
      </c>
      <c r="J20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0.12291666666666669</v>
      </c>
      <c r="K207" s="5">
        <f>(SUMIFS('Datos Cocina'!M:M,'Datos Cocina'!A:A,'Datos Sala'!A:A)/60)/24</f>
        <v>4.027777777777778E-2</v>
      </c>
      <c r="L207" s="5">
        <f>IF(Datos_Sala[[#This Row],[Tiempo en rest]]-Datos_Sala[[#This Row],[Tiempo total de preparación]]&gt;0,Datos_Sala[[#This Row],[Tiempo en rest]]-Datos_Sala[[#This Row],[Tiempo total de preparación]],0)</f>
        <v>7.2222222222222215E-2</v>
      </c>
      <c r="M207" s="5" t="str">
        <f>IF(Datos_Sala[[#This Row],[Tiempo de degustación]]&gt;0,"Cobrada","Sin cobrar")</f>
        <v>Cobrada</v>
      </c>
      <c r="N207" s="3" t="s">
        <v>16</v>
      </c>
      <c r="O207" s="3" t="s">
        <v>1145</v>
      </c>
      <c r="P207" s="6">
        <v>36.96</v>
      </c>
      <c r="Q207" s="3" t="s">
        <v>18</v>
      </c>
      <c r="R207" s="3" t="s">
        <v>24</v>
      </c>
      <c r="S207" s="3" t="s">
        <v>37</v>
      </c>
      <c r="T207" s="4">
        <f>SUMIFS('Datos Cocina'!J:J,'Datos Cocina'!A:A,A:A)</f>
        <v>30</v>
      </c>
      <c r="U207" s="4">
        <f>SUMIFS('Datos Cocina'!F:F,'Datos Cocina'!A:A,'Datos Sala'!A:A)</f>
        <v>18</v>
      </c>
      <c r="V207" s="4">
        <f>SUMIFS('Datos Cocina'!I:I,'Datos Cocina'!A:A,A:A)</f>
        <v>12</v>
      </c>
      <c r="W207" s="7">
        <f>Datos_Sala[[#This Row],[Total ganancia pedido]]/Datos_Sala[[#This Row],[Monto Total de la cuenta]]</f>
        <v>0.4</v>
      </c>
      <c r="X207" s="4">
        <f>Datos_Sala[[#This Row],[Monto Total de la cuenta]]+Datos_Sala[[#This Row],[Propina]]</f>
        <v>66.960000000000008</v>
      </c>
    </row>
    <row r="208" spans="1:24" x14ac:dyDescent="0.3">
      <c r="A208" s="2">
        <v>207</v>
      </c>
      <c r="B208" s="3">
        <v>20</v>
      </c>
      <c r="C208" s="3" t="s">
        <v>516</v>
      </c>
      <c r="D208" s="2">
        <v>3</v>
      </c>
      <c r="E208" s="3" t="s">
        <v>15</v>
      </c>
      <c r="F208" s="23">
        <v>45018</v>
      </c>
      <c r="G208" s="5">
        <v>0.11736111111111111</v>
      </c>
      <c r="H208" s="24">
        <v>0.16805555555555557</v>
      </c>
      <c r="I208" s="5">
        <f>Datos_Sala[[#This Row],[Hora de Salida]]-Datos_Sala[[#This Row],[Hora de llegada]]</f>
        <v>5.0694444444444459E-2</v>
      </c>
      <c r="J208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5.0694444444444459E-2</v>
      </c>
      <c r="K208" s="5">
        <f>(SUMIFS('Datos Cocina'!M:M,'Datos Cocina'!A:A,'Datos Sala'!A:A)/60)/24</f>
        <v>7.7083333333333337E-2</v>
      </c>
      <c r="L208" s="5">
        <f>IF(Datos_Sala[[#This Row],[Tiempo en rest]]-Datos_Sala[[#This Row],[Tiempo total de preparación]]&gt;0,Datos_Sala[[#This Row],[Tiempo en rest]]-Datos_Sala[[#This Row],[Tiempo total de preparación]],0)</f>
        <v>0</v>
      </c>
      <c r="M208" s="5" t="str">
        <f>IF(Datos_Sala[[#This Row],[Tiempo de degustación]]&gt;0,"Cobrada","Sin cobrar")</f>
        <v>Sin cobrar</v>
      </c>
      <c r="N208" s="3" t="s">
        <v>10</v>
      </c>
      <c r="O208" s="3" t="s">
        <v>1145</v>
      </c>
      <c r="P208" s="6">
        <v>46.54</v>
      </c>
      <c r="Q208" s="3" t="s">
        <v>23</v>
      </c>
      <c r="R208" s="3" t="s">
        <v>19</v>
      </c>
      <c r="S208" s="3" t="s">
        <v>517</v>
      </c>
      <c r="T208" s="4">
        <f>SUMIFS('Datos Cocina'!J:J,'Datos Cocina'!A:A,A:A)</f>
        <v>180</v>
      </c>
      <c r="U208" s="4">
        <f>SUMIFS('Datos Cocina'!F:F,'Datos Cocina'!A:A,'Datos Sala'!A:A)</f>
        <v>108</v>
      </c>
      <c r="V208" s="4">
        <f>SUMIFS('Datos Cocina'!I:I,'Datos Cocina'!A:A,A:A)</f>
        <v>72</v>
      </c>
      <c r="W208" s="7">
        <f>Datos_Sala[[#This Row],[Total ganancia pedido]]/Datos_Sala[[#This Row],[Monto Total de la cuenta]]</f>
        <v>0.4</v>
      </c>
      <c r="X208" s="4">
        <f>Datos_Sala[[#This Row],[Monto Total de la cuenta]]+Datos_Sala[[#This Row],[Propina]]</f>
        <v>226.54</v>
      </c>
    </row>
    <row r="209" spans="1:24" x14ac:dyDescent="0.3">
      <c r="A209" s="2">
        <v>208</v>
      </c>
      <c r="B209" s="3">
        <v>16</v>
      </c>
      <c r="C209" s="3" t="s">
        <v>518</v>
      </c>
      <c r="D209" s="2">
        <v>4</v>
      </c>
      <c r="E209" s="3" t="s">
        <v>76</v>
      </c>
      <c r="F209" s="23">
        <v>45018</v>
      </c>
      <c r="G209" s="5">
        <v>0.14791666666666667</v>
      </c>
      <c r="H209" s="24">
        <v>0.27500000000000002</v>
      </c>
      <c r="I209" s="5">
        <f>Datos_Sala[[#This Row],[Hora de Salida]]-Datos_Sala[[#This Row],[Hora de llegada]]</f>
        <v>0.12708333333333335</v>
      </c>
      <c r="J20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0.13750000000000007</v>
      </c>
      <c r="K209" s="5">
        <f>(SUMIFS('Datos Cocina'!M:M,'Datos Cocina'!A:A,'Datos Sala'!A:A)/60)/24</f>
        <v>6.9444444444444448E-2</v>
      </c>
      <c r="L209" s="5">
        <f>IF(Datos_Sala[[#This Row],[Tiempo en rest]]-Datos_Sala[[#This Row],[Tiempo total de preparación]]&gt;0,Datos_Sala[[#This Row],[Tiempo en rest]]-Datos_Sala[[#This Row],[Tiempo total de preparación]],0)</f>
        <v>5.7638888888888906E-2</v>
      </c>
      <c r="M209" s="5" t="str">
        <f>IF(Datos_Sala[[#This Row],[Tiempo de degustación]]&gt;0,"Cobrada","Sin cobrar")</f>
        <v>Cobrada</v>
      </c>
      <c r="N209" s="3" t="s">
        <v>16</v>
      </c>
      <c r="O209" s="3" t="s">
        <v>1146</v>
      </c>
      <c r="P209" s="6">
        <v>36.700000000000003</v>
      </c>
      <c r="Q209" s="3" t="s">
        <v>18</v>
      </c>
      <c r="R209" s="3" t="s">
        <v>1148</v>
      </c>
      <c r="S209" s="3" t="s">
        <v>519</v>
      </c>
      <c r="T209" s="4">
        <f>SUMIFS('Datos Cocina'!J:J,'Datos Cocina'!A:A,A:A)</f>
        <v>180</v>
      </c>
      <c r="U209" s="4">
        <f>SUMIFS('Datos Cocina'!F:F,'Datos Cocina'!A:A,'Datos Sala'!A:A)</f>
        <v>109</v>
      </c>
      <c r="V209" s="4">
        <f>SUMIFS('Datos Cocina'!I:I,'Datos Cocina'!A:A,A:A)</f>
        <v>71</v>
      </c>
      <c r="W209" s="7">
        <f>Datos_Sala[[#This Row],[Total ganancia pedido]]/Datos_Sala[[#This Row],[Monto Total de la cuenta]]</f>
        <v>0.39444444444444443</v>
      </c>
      <c r="X209" s="4">
        <f>Datos_Sala[[#This Row],[Monto Total de la cuenta]]+Datos_Sala[[#This Row],[Propina]]</f>
        <v>216.7</v>
      </c>
    </row>
    <row r="210" spans="1:24" x14ac:dyDescent="0.3">
      <c r="A210" s="2">
        <v>209</v>
      </c>
      <c r="B210" s="3">
        <v>9</v>
      </c>
      <c r="C210" s="3" t="s">
        <v>520</v>
      </c>
      <c r="D210" s="2">
        <v>6</v>
      </c>
      <c r="E210" s="3" t="s">
        <v>76</v>
      </c>
      <c r="F210" s="23">
        <v>45018</v>
      </c>
      <c r="G210" s="5">
        <v>6.3194444444444442E-2</v>
      </c>
      <c r="H210" s="24">
        <v>0.17083333333333334</v>
      </c>
      <c r="I210" s="5">
        <f>Datos_Sala[[#This Row],[Hora de Salida]]-Datos_Sala[[#This Row],[Hora de llegada]]</f>
        <v>0.1076388888888889</v>
      </c>
      <c r="J21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0.1076388888888889</v>
      </c>
      <c r="K210" s="5">
        <f>(SUMIFS('Datos Cocina'!M:M,'Datos Cocina'!A:A,'Datos Sala'!A:A)/60)/24</f>
        <v>0.11875000000000001</v>
      </c>
      <c r="L210" s="5">
        <f>IF(Datos_Sala[[#This Row],[Tiempo en rest]]-Datos_Sala[[#This Row],[Tiempo total de preparación]]&gt;0,Datos_Sala[[#This Row],[Tiempo en rest]]-Datos_Sala[[#This Row],[Tiempo total de preparación]],0)</f>
        <v>0</v>
      </c>
      <c r="M210" s="5" t="str">
        <f>IF(Datos_Sala[[#This Row],[Tiempo de degustación]]&gt;0,"Cobrada","Sin cobrar")</f>
        <v>Sin cobrar</v>
      </c>
      <c r="N210" s="3" t="s">
        <v>10</v>
      </c>
      <c r="O210" s="3" t="s">
        <v>17</v>
      </c>
      <c r="P210" s="6">
        <v>34.49</v>
      </c>
      <c r="Q210" s="3" t="s">
        <v>23</v>
      </c>
      <c r="R210" s="3" t="s">
        <v>24</v>
      </c>
      <c r="S210" s="3" t="s">
        <v>521</v>
      </c>
      <c r="T210" s="4">
        <f>SUMIFS('Datos Cocina'!J:J,'Datos Cocina'!A:A,A:A)</f>
        <v>214</v>
      </c>
      <c r="U210" s="4">
        <f>SUMIFS('Datos Cocina'!F:F,'Datos Cocina'!A:A,'Datos Sala'!A:A)</f>
        <v>127</v>
      </c>
      <c r="V210" s="4">
        <f>SUMIFS('Datos Cocina'!I:I,'Datos Cocina'!A:A,A:A)</f>
        <v>87</v>
      </c>
      <c r="W210" s="7">
        <f>Datos_Sala[[#This Row],[Total ganancia pedido]]/Datos_Sala[[#This Row],[Monto Total de la cuenta]]</f>
        <v>0.40654205607476634</v>
      </c>
      <c r="X210" s="4">
        <f>Datos_Sala[[#This Row],[Monto Total de la cuenta]]+Datos_Sala[[#This Row],[Propina]]</f>
        <v>248.49</v>
      </c>
    </row>
    <row r="211" spans="1:24" x14ac:dyDescent="0.3">
      <c r="A211" s="2">
        <v>210</v>
      </c>
      <c r="B211" s="3">
        <v>10</v>
      </c>
      <c r="C211" s="3" t="s">
        <v>522</v>
      </c>
      <c r="D211" s="2">
        <v>4</v>
      </c>
      <c r="E211" s="3" t="s">
        <v>28</v>
      </c>
      <c r="F211" s="23">
        <v>45018</v>
      </c>
      <c r="G211" s="5">
        <v>0.11319444444444444</v>
      </c>
      <c r="H211" s="24">
        <v>0.18680555555555556</v>
      </c>
      <c r="I211" s="5">
        <f>Datos_Sala[[#This Row],[Hora de Salida]]-Datos_Sala[[#This Row],[Hora de llegada]]</f>
        <v>7.3611111111111113E-2</v>
      </c>
      <c r="J211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7.3611111111111113E-2</v>
      </c>
      <c r="K211" s="5">
        <f>(SUMIFS('Datos Cocina'!M:M,'Datos Cocina'!A:A,'Datos Sala'!A:A)/60)/24</f>
        <v>0.10972222222222222</v>
      </c>
      <c r="L211" s="5">
        <f>IF(Datos_Sala[[#This Row],[Tiempo en rest]]-Datos_Sala[[#This Row],[Tiempo total de preparación]]&gt;0,Datos_Sala[[#This Row],[Tiempo en rest]]-Datos_Sala[[#This Row],[Tiempo total de preparación]],0)</f>
        <v>0</v>
      </c>
      <c r="M211" s="5" t="str">
        <f>IF(Datos_Sala[[#This Row],[Tiempo de degustación]]&gt;0,"Cobrada","Sin cobrar")</f>
        <v>Sin cobrar</v>
      </c>
      <c r="N211" s="3" t="s">
        <v>48</v>
      </c>
      <c r="O211" s="3" t="s">
        <v>1145</v>
      </c>
      <c r="P211" s="6">
        <v>14.67</v>
      </c>
      <c r="Q211" s="3" t="s">
        <v>11</v>
      </c>
      <c r="R211" s="3" t="s">
        <v>99</v>
      </c>
      <c r="S211" s="3" t="s">
        <v>523</v>
      </c>
      <c r="T211" s="4">
        <f>SUMIFS('Datos Cocina'!J:J,'Datos Cocina'!A:A,A:A)</f>
        <v>195</v>
      </c>
      <c r="U211" s="4">
        <f>SUMIFS('Datos Cocina'!F:F,'Datos Cocina'!A:A,'Datos Sala'!A:A)</f>
        <v>120</v>
      </c>
      <c r="V211" s="4">
        <f>SUMIFS('Datos Cocina'!I:I,'Datos Cocina'!A:A,A:A)</f>
        <v>75</v>
      </c>
      <c r="W211" s="7">
        <f>Datos_Sala[[#This Row],[Total ganancia pedido]]/Datos_Sala[[#This Row],[Monto Total de la cuenta]]</f>
        <v>0.38461538461538464</v>
      </c>
      <c r="X211" s="4">
        <f>Datos_Sala[[#This Row],[Monto Total de la cuenta]]+Datos_Sala[[#This Row],[Propina]]</f>
        <v>209.67</v>
      </c>
    </row>
    <row r="212" spans="1:24" x14ac:dyDescent="0.3">
      <c r="A212" s="2">
        <v>211</v>
      </c>
      <c r="B212" s="3">
        <v>1</v>
      </c>
      <c r="C212" s="3" t="s">
        <v>524</v>
      </c>
      <c r="D212" s="2">
        <v>2</v>
      </c>
      <c r="E212" s="3" t="s">
        <v>76</v>
      </c>
      <c r="F212" s="23">
        <v>45018</v>
      </c>
      <c r="G212" s="5">
        <v>0.15277777777777779</v>
      </c>
      <c r="H212" s="24">
        <v>0.22638888888888889</v>
      </c>
      <c r="I212" s="5">
        <f>Datos_Sala[[#This Row],[Hora de Salida]]-Datos_Sala[[#This Row],[Hora de llegada]]</f>
        <v>7.3611111111111099E-2</v>
      </c>
      <c r="J212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7.3611111111111099E-2</v>
      </c>
      <c r="K212" s="5">
        <f>(SUMIFS('Datos Cocina'!M:M,'Datos Cocina'!A:A,'Datos Sala'!A:A)/60)/24</f>
        <v>9.375E-2</v>
      </c>
      <c r="L212" s="5">
        <f>IF(Datos_Sala[[#This Row],[Tiempo en rest]]-Datos_Sala[[#This Row],[Tiempo total de preparación]]&gt;0,Datos_Sala[[#This Row],[Tiempo en rest]]-Datos_Sala[[#This Row],[Tiempo total de preparación]],0)</f>
        <v>0</v>
      </c>
      <c r="M212" s="5" t="str">
        <f>IF(Datos_Sala[[#This Row],[Tiempo de degustación]]&gt;0,"Cobrada","Sin cobrar")</f>
        <v>Sin cobrar</v>
      </c>
      <c r="N212" s="3" t="s">
        <v>16</v>
      </c>
      <c r="O212" s="3" t="s">
        <v>1146</v>
      </c>
      <c r="P212" s="6">
        <v>11.13</v>
      </c>
      <c r="Q212" s="3" t="s">
        <v>23</v>
      </c>
      <c r="R212" s="3" t="s">
        <v>49</v>
      </c>
      <c r="S212" s="3" t="s">
        <v>525</v>
      </c>
      <c r="T212" s="4">
        <f>SUMIFS('Datos Cocina'!J:J,'Datos Cocina'!A:A,A:A)</f>
        <v>169</v>
      </c>
      <c r="U212" s="4">
        <f>SUMIFS('Datos Cocina'!F:F,'Datos Cocina'!A:A,'Datos Sala'!A:A)</f>
        <v>101</v>
      </c>
      <c r="V212" s="4">
        <f>SUMIFS('Datos Cocina'!I:I,'Datos Cocina'!A:A,A:A)</f>
        <v>68</v>
      </c>
      <c r="W212" s="7">
        <f>Datos_Sala[[#This Row],[Total ganancia pedido]]/Datos_Sala[[#This Row],[Monto Total de la cuenta]]</f>
        <v>0.40236686390532544</v>
      </c>
      <c r="X212" s="4">
        <f>Datos_Sala[[#This Row],[Monto Total de la cuenta]]+Datos_Sala[[#This Row],[Propina]]</f>
        <v>180.13</v>
      </c>
    </row>
    <row r="213" spans="1:24" x14ac:dyDescent="0.3">
      <c r="A213" s="2">
        <v>212</v>
      </c>
      <c r="B213" s="3">
        <v>14</v>
      </c>
      <c r="C213" s="3" t="s">
        <v>228</v>
      </c>
      <c r="D213" s="2">
        <v>6</v>
      </c>
      <c r="E213" s="3" t="s">
        <v>9</v>
      </c>
      <c r="F213" s="23">
        <v>45018</v>
      </c>
      <c r="G213" s="5">
        <v>0.1076388888888889</v>
      </c>
      <c r="H213" s="24">
        <v>0.15277777777777779</v>
      </c>
      <c r="I213" s="5">
        <f>Datos_Sala[[#This Row],[Hora de Salida]]-Datos_Sala[[#This Row],[Hora de llegada]]</f>
        <v>4.5138888888888895E-2</v>
      </c>
      <c r="J213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5.5555555555555594E-2</v>
      </c>
      <c r="K213" s="5">
        <f>(SUMIFS('Datos Cocina'!M:M,'Datos Cocina'!A:A,'Datos Sala'!A:A)/60)/24</f>
        <v>0.11388888888888889</v>
      </c>
      <c r="L213" s="5">
        <f>IF(Datos_Sala[[#This Row],[Tiempo en rest]]-Datos_Sala[[#This Row],[Tiempo total de preparación]]&gt;0,Datos_Sala[[#This Row],[Tiempo en rest]]-Datos_Sala[[#This Row],[Tiempo total de preparación]],0)</f>
        <v>0</v>
      </c>
      <c r="M213" s="5" t="str">
        <f>IF(Datos_Sala[[#This Row],[Tiempo de degustación]]&gt;0,"Cobrada","Sin cobrar")</f>
        <v>Sin cobrar</v>
      </c>
      <c r="N213" s="3" t="s">
        <v>16</v>
      </c>
      <c r="O213" s="3" t="s">
        <v>1146</v>
      </c>
      <c r="P213" s="6">
        <v>18.850000000000001</v>
      </c>
      <c r="Q213" s="3" t="s">
        <v>18</v>
      </c>
      <c r="R213" s="3" t="s">
        <v>1148</v>
      </c>
      <c r="S213" s="3" t="s">
        <v>526</v>
      </c>
      <c r="T213" s="4">
        <f>SUMIFS('Datos Cocina'!J:J,'Datos Cocina'!A:A,A:A)</f>
        <v>245</v>
      </c>
      <c r="U213" s="4">
        <f>SUMIFS('Datos Cocina'!F:F,'Datos Cocina'!A:A,'Datos Sala'!A:A)</f>
        <v>144</v>
      </c>
      <c r="V213" s="4">
        <f>SUMIFS('Datos Cocina'!I:I,'Datos Cocina'!A:A,A:A)</f>
        <v>101</v>
      </c>
      <c r="W213" s="7">
        <f>Datos_Sala[[#This Row],[Total ganancia pedido]]/Datos_Sala[[#This Row],[Monto Total de la cuenta]]</f>
        <v>0.41224489795918368</v>
      </c>
      <c r="X213" s="4">
        <f>Datos_Sala[[#This Row],[Monto Total de la cuenta]]+Datos_Sala[[#This Row],[Propina]]</f>
        <v>263.85000000000002</v>
      </c>
    </row>
    <row r="214" spans="1:24" x14ac:dyDescent="0.3">
      <c r="A214" s="2">
        <v>213</v>
      </c>
      <c r="B214" s="3">
        <v>13</v>
      </c>
      <c r="C214" s="3" t="s">
        <v>527</v>
      </c>
      <c r="D214" s="2">
        <v>6</v>
      </c>
      <c r="E214" s="3" t="s">
        <v>15</v>
      </c>
      <c r="F214" s="23">
        <v>45018</v>
      </c>
      <c r="G214" s="5">
        <v>7.3611111111111113E-2</v>
      </c>
      <c r="H214" s="24">
        <v>0.20694444444444443</v>
      </c>
      <c r="I214" s="5">
        <f>Datos_Sala[[#This Row],[Hora de Salida]]-Datos_Sala[[#This Row],[Hora de llegada]]</f>
        <v>0.1333333333333333</v>
      </c>
      <c r="J21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0.1333333333333333</v>
      </c>
      <c r="K214" s="5">
        <f>(SUMIFS('Datos Cocina'!M:M,'Datos Cocina'!A:A,'Datos Sala'!A:A)/60)/24</f>
        <v>6.9444444444444448E-2</v>
      </c>
      <c r="L214" s="5">
        <f>IF(Datos_Sala[[#This Row],[Tiempo en rest]]-Datos_Sala[[#This Row],[Tiempo total de preparación]]&gt;0,Datos_Sala[[#This Row],[Tiempo en rest]]-Datos_Sala[[#This Row],[Tiempo total de preparación]],0)</f>
        <v>6.3888888888888856E-2</v>
      </c>
      <c r="M214" s="5" t="str">
        <f>IF(Datos_Sala[[#This Row],[Tiempo de degustación]]&gt;0,"Cobrada","Sin cobrar")</f>
        <v>Cobrada</v>
      </c>
      <c r="N214" s="3" t="s">
        <v>16</v>
      </c>
      <c r="O214" s="3" t="s">
        <v>1145</v>
      </c>
      <c r="P214" s="6">
        <v>28.1</v>
      </c>
      <c r="Q214" s="3" t="s">
        <v>11</v>
      </c>
      <c r="R214" s="3" t="s">
        <v>1148</v>
      </c>
      <c r="S214" s="3" t="s">
        <v>528</v>
      </c>
      <c r="T214" s="4">
        <f>SUMIFS('Datos Cocina'!J:J,'Datos Cocina'!A:A,A:A)</f>
        <v>87</v>
      </c>
      <c r="U214" s="4">
        <f>SUMIFS('Datos Cocina'!F:F,'Datos Cocina'!A:A,'Datos Sala'!A:A)</f>
        <v>52</v>
      </c>
      <c r="V214" s="4">
        <f>SUMIFS('Datos Cocina'!I:I,'Datos Cocina'!A:A,A:A)</f>
        <v>35</v>
      </c>
      <c r="W214" s="7">
        <f>Datos_Sala[[#This Row],[Total ganancia pedido]]/Datos_Sala[[#This Row],[Monto Total de la cuenta]]</f>
        <v>0.40229885057471265</v>
      </c>
      <c r="X214" s="4">
        <f>Datos_Sala[[#This Row],[Monto Total de la cuenta]]+Datos_Sala[[#This Row],[Propina]]</f>
        <v>115.1</v>
      </c>
    </row>
    <row r="215" spans="1:24" x14ac:dyDescent="0.3">
      <c r="A215" s="2">
        <v>214</v>
      </c>
      <c r="B215" s="3">
        <v>2</v>
      </c>
      <c r="C215" s="3" t="s">
        <v>529</v>
      </c>
      <c r="D215" s="2">
        <v>4</v>
      </c>
      <c r="E215" s="3" t="s">
        <v>76</v>
      </c>
      <c r="F215" s="23">
        <v>45018</v>
      </c>
      <c r="G215" s="5">
        <v>0.13750000000000001</v>
      </c>
      <c r="H215" s="24">
        <v>0.21458333333333332</v>
      </c>
      <c r="I215" s="5">
        <f>Datos_Sala[[#This Row],[Hora de Salida]]-Datos_Sala[[#This Row],[Hora de llegada]]</f>
        <v>7.7083333333333309E-2</v>
      </c>
      <c r="J215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8.7500000000000008E-2</v>
      </c>
      <c r="K215" s="5">
        <f>(SUMIFS('Datos Cocina'!M:M,'Datos Cocina'!A:A,'Datos Sala'!A:A)/60)/24</f>
        <v>2.6388888888888889E-2</v>
      </c>
      <c r="L215" s="5">
        <f>IF(Datos_Sala[[#This Row],[Tiempo en rest]]-Datos_Sala[[#This Row],[Tiempo total de preparación]]&gt;0,Datos_Sala[[#This Row],[Tiempo en rest]]-Datos_Sala[[#This Row],[Tiempo total de preparación]],0)</f>
        <v>5.0694444444444417E-2</v>
      </c>
      <c r="M215" s="5" t="str">
        <f>IF(Datos_Sala[[#This Row],[Tiempo de degustación]]&gt;0,"Cobrada","Sin cobrar")</f>
        <v>Cobrada</v>
      </c>
      <c r="N215" s="3" t="s">
        <v>16</v>
      </c>
      <c r="O215" s="3" t="s">
        <v>1146</v>
      </c>
      <c r="P215" s="6">
        <v>33.39</v>
      </c>
      <c r="Q215" s="3" t="s">
        <v>18</v>
      </c>
      <c r="R215" s="3" t="s">
        <v>49</v>
      </c>
      <c r="S215" s="3" t="s">
        <v>530</v>
      </c>
      <c r="T215" s="4">
        <f>SUMIFS('Datos Cocina'!J:J,'Datos Cocina'!A:A,A:A)</f>
        <v>228</v>
      </c>
      <c r="U215" s="4">
        <f>SUMIFS('Datos Cocina'!F:F,'Datos Cocina'!A:A,'Datos Sala'!A:A)</f>
        <v>139</v>
      </c>
      <c r="V215" s="4">
        <f>SUMIFS('Datos Cocina'!I:I,'Datos Cocina'!A:A,A:A)</f>
        <v>89</v>
      </c>
      <c r="W215" s="7">
        <f>Datos_Sala[[#This Row],[Total ganancia pedido]]/Datos_Sala[[#This Row],[Monto Total de la cuenta]]</f>
        <v>0.39035087719298245</v>
      </c>
      <c r="X215" s="4">
        <f>Datos_Sala[[#This Row],[Monto Total de la cuenta]]+Datos_Sala[[#This Row],[Propina]]</f>
        <v>261.39</v>
      </c>
    </row>
    <row r="216" spans="1:24" x14ac:dyDescent="0.3">
      <c r="A216" s="2">
        <v>215</v>
      </c>
      <c r="B216" s="3">
        <v>6</v>
      </c>
      <c r="C216" s="3" t="s">
        <v>531</v>
      </c>
      <c r="D216" s="2">
        <v>4</v>
      </c>
      <c r="E216" s="3" t="s">
        <v>52</v>
      </c>
      <c r="F216" s="23">
        <v>45018</v>
      </c>
      <c r="G216" s="5">
        <v>0.16111111111111112</v>
      </c>
      <c r="H216" s="24">
        <v>0.2673611111111111</v>
      </c>
      <c r="I216" s="5">
        <f>Datos_Sala[[#This Row],[Hora de Salida]]-Datos_Sala[[#This Row],[Hora de llegada]]</f>
        <v>0.10624999999999998</v>
      </c>
      <c r="J21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0.11666666666666668</v>
      </c>
      <c r="K216" s="5">
        <f>(SUMIFS('Datos Cocina'!M:M,'Datos Cocina'!A:A,'Datos Sala'!A:A)/60)/24</f>
        <v>3.1944444444444449E-2</v>
      </c>
      <c r="L216" s="5">
        <f>IF(Datos_Sala[[#This Row],[Tiempo en rest]]-Datos_Sala[[#This Row],[Tiempo total de preparación]]&gt;0,Datos_Sala[[#This Row],[Tiempo en rest]]-Datos_Sala[[#This Row],[Tiempo total de preparación]],0)</f>
        <v>7.4305555555555541E-2</v>
      </c>
      <c r="M216" s="5" t="str">
        <f>IF(Datos_Sala[[#This Row],[Tiempo de degustación]]&gt;0,"Cobrada","Sin cobrar")</f>
        <v>Cobrada</v>
      </c>
      <c r="N216" s="3" t="s">
        <v>16</v>
      </c>
      <c r="O216" s="3" t="s">
        <v>1146</v>
      </c>
      <c r="P216" s="6">
        <v>35.64</v>
      </c>
      <c r="Q216" s="3" t="s">
        <v>18</v>
      </c>
      <c r="R216" s="3" t="s">
        <v>55</v>
      </c>
      <c r="S216" s="3" t="s">
        <v>532</v>
      </c>
      <c r="T216" s="4">
        <f>SUMIFS('Datos Cocina'!J:J,'Datos Cocina'!A:A,A:A)</f>
        <v>158</v>
      </c>
      <c r="U216" s="4">
        <f>SUMIFS('Datos Cocina'!F:F,'Datos Cocina'!A:A,'Datos Sala'!A:A)</f>
        <v>94</v>
      </c>
      <c r="V216" s="4">
        <f>SUMIFS('Datos Cocina'!I:I,'Datos Cocina'!A:A,A:A)</f>
        <v>64</v>
      </c>
      <c r="W216" s="7">
        <f>Datos_Sala[[#This Row],[Total ganancia pedido]]/Datos_Sala[[#This Row],[Monto Total de la cuenta]]</f>
        <v>0.4050632911392405</v>
      </c>
      <c r="X216" s="4">
        <f>Datos_Sala[[#This Row],[Monto Total de la cuenta]]+Datos_Sala[[#This Row],[Propina]]</f>
        <v>193.64</v>
      </c>
    </row>
    <row r="217" spans="1:24" x14ac:dyDescent="0.3">
      <c r="A217" s="2">
        <v>216</v>
      </c>
      <c r="B217" s="3">
        <v>17</v>
      </c>
      <c r="C217" s="3" t="s">
        <v>533</v>
      </c>
      <c r="D217" s="2">
        <v>6</v>
      </c>
      <c r="E217" s="3" t="s">
        <v>28</v>
      </c>
      <c r="F217" s="23">
        <v>45018</v>
      </c>
      <c r="G217" s="5">
        <v>7.3611111111111113E-2</v>
      </c>
      <c r="H217" s="24">
        <v>0.23333333333333334</v>
      </c>
      <c r="I217" s="5">
        <f>Datos_Sala[[#This Row],[Hora de Salida]]-Datos_Sala[[#This Row],[Hora de llegada]]</f>
        <v>0.15972222222222221</v>
      </c>
      <c r="J21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0.15972222222222221</v>
      </c>
      <c r="K217" s="5">
        <f>(SUMIFS('Datos Cocina'!M:M,'Datos Cocina'!A:A,'Datos Sala'!A:A)/60)/24</f>
        <v>8.3333333333333329E-2</v>
      </c>
      <c r="L217" s="5">
        <f>IF(Datos_Sala[[#This Row],[Tiempo en rest]]-Datos_Sala[[#This Row],[Tiempo total de preparación]]&gt;0,Datos_Sala[[#This Row],[Tiempo en rest]]-Datos_Sala[[#This Row],[Tiempo total de preparación]],0)</f>
        <v>7.6388888888888881E-2</v>
      </c>
      <c r="M217" s="5" t="str">
        <f>IF(Datos_Sala[[#This Row],[Tiempo de degustación]]&gt;0,"Cobrada","Sin cobrar")</f>
        <v>Cobrada</v>
      </c>
      <c r="N217" s="3" t="s">
        <v>16</v>
      </c>
      <c r="O217" s="3" t="s">
        <v>1145</v>
      </c>
      <c r="P217" s="6">
        <v>35.69</v>
      </c>
      <c r="Q217" s="3" t="s">
        <v>11</v>
      </c>
      <c r="R217" s="3" t="s">
        <v>55</v>
      </c>
      <c r="S217" s="3" t="s">
        <v>534</v>
      </c>
      <c r="T217" s="4">
        <f>SUMIFS('Datos Cocina'!J:J,'Datos Cocina'!A:A,A:A)</f>
        <v>142</v>
      </c>
      <c r="U217" s="4">
        <f>SUMIFS('Datos Cocina'!F:F,'Datos Cocina'!A:A,'Datos Sala'!A:A)</f>
        <v>86</v>
      </c>
      <c r="V217" s="4">
        <f>SUMIFS('Datos Cocina'!I:I,'Datos Cocina'!A:A,A:A)</f>
        <v>56</v>
      </c>
      <c r="W217" s="7">
        <f>Datos_Sala[[#This Row],[Total ganancia pedido]]/Datos_Sala[[#This Row],[Monto Total de la cuenta]]</f>
        <v>0.39436619718309857</v>
      </c>
      <c r="X217" s="4">
        <f>Datos_Sala[[#This Row],[Monto Total de la cuenta]]+Datos_Sala[[#This Row],[Propina]]</f>
        <v>177.69</v>
      </c>
    </row>
    <row r="218" spans="1:24" x14ac:dyDescent="0.3">
      <c r="A218" s="2">
        <v>217</v>
      </c>
      <c r="B218" s="3" t="s">
        <v>46</v>
      </c>
      <c r="C218" s="3" t="s">
        <v>102</v>
      </c>
      <c r="D218" s="2">
        <v>2</v>
      </c>
      <c r="E218" s="3" t="s">
        <v>52</v>
      </c>
      <c r="F218" s="23">
        <v>45018</v>
      </c>
      <c r="G218" s="5">
        <v>3.7499999999999999E-2</v>
      </c>
      <c r="H218" s="24">
        <v>0.19791666666666666</v>
      </c>
      <c r="I218" s="5">
        <f>Datos_Sala[[#This Row],[Hora de Salida]]-Datos_Sala[[#This Row],[Hora de llegada]]</f>
        <v>0.16041666666666665</v>
      </c>
      <c r="J21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0.17083333333333336</v>
      </c>
      <c r="K218" s="5">
        <f>(SUMIFS('Datos Cocina'!M:M,'Datos Cocina'!A:A,'Datos Sala'!A:A)/60)/24</f>
        <v>9.0277777777777787E-3</v>
      </c>
      <c r="L218" s="5">
        <f>IF(Datos_Sala[[#This Row],[Tiempo en rest]]-Datos_Sala[[#This Row],[Tiempo total de preparación]]&gt;0,Datos_Sala[[#This Row],[Tiempo en rest]]-Datos_Sala[[#This Row],[Tiempo total de preparación]],0)</f>
        <v>0.15138888888888888</v>
      </c>
      <c r="M218" s="5" t="str">
        <f>IF(Datos_Sala[[#This Row],[Tiempo de degustación]]&gt;0,"Cobrada","Sin cobrar")</f>
        <v>Cobrada</v>
      </c>
      <c r="N218" s="3" t="s">
        <v>10</v>
      </c>
      <c r="O218" s="3" t="s">
        <v>1145</v>
      </c>
      <c r="P218" s="6">
        <v>31.17</v>
      </c>
      <c r="Q218" s="3" t="s">
        <v>18</v>
      </c>
      <c r="R218" s="3" t="s">
        <v>33</v>
      </c>
      <c r="S218" s="3" t="s">
        <v>114</v>
      </c>
      <c r="T218" s="4">
        <f>SUMIFS('Datos Cocina'!J:J,'Datos Cocina'!A:A,A:A)</f>
        <v>96</v>
      </c>
      <c r="U218" s="4">
        <f>SUMIFS('Datos Cocina'!F:F,'Datos Cocina'!A:A,'Datos Sala'!A:A)</f>
        <v>57</v>
      </c>
      <c r="V218" s="4">
        <f>SUMIFS('Datos Cocina'!I:I,'Datos Cocina'!A:A,A:A)</f>
        <v>39</v>
      </c>
      <c r="W218" s="7">
        <f>Datos_Sala[[#This Row],[Total ganancia pedido]]/Datos_Sala[[#This Row],[Monto Total de la cuenta]]</f>
        <v>0.40625</v>
      </c>
      <c r="X218" s="4">
        <f>Datos_Sala[[#This Row],[Monto Total de la cuenta]]+Datos_Sala[[#This Row],[Propina]]</f>
        <v>127.17</v>
      </c>
    </row>
    <row r="219" spans="1:24" x14ac:dyDescent="0.3">
      <c r="A219" s="2">
        <v>218</v>
      </c>
      <c r="B219" s="3">
        <v>13</v>
      </c>
      <c r="C219" s="3" t="s">
        <v>535</v>
      </c>
      <c r="D219" s="2">
        <v>3</v>
      </c>
      <c r="E219" s="3" t="s">
        <v>15</v>
      </c>
      <c r="F219" s="23">
        <v>45018</v>
      </c>
      <c r="G219" s="5">
        <v>1.8749999999999999E-2</v>
      </c>
      <c r="H219" s="24">
        <v>0.15347222222222223</v>
      </c>
      <c r="I219" s="5">
        <f>Datos_Sala[[#This Row],[Hora de Salida]]-Datos_Sala[[#This Row],[Hora de llegada]]</f>
        <v>0.13472222222222224</v>
      </c>
      <c r="J21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0.14513888888888896</v>
      </c>
      <c r="K219" s="5">
        <f>(SUMIFS('Datos Cocina'!M:M,'Datos Cocina'!A:A,'Datos Sala'!A:A)/60)/24</f>
        <v>3.1944444444444449E-2</v>
      </c>
      <c r="L219" s="5">
        <f>IF(Datos_Sala[[#This Row],[Tiempo en rest]]-Datos_Sala[[#This Row],[Tiempo total de preparación]]&gt;0,Datos_Sala[[#This Row],[Tiempo en rest]]-Datos_Sala[[#This Row],[Tiempo total de preparación]],0)</f>
        <v>0.1027777777777778</v>
      </c>
      <c r="M219" s="5" t="str">
        <f>IF(Datos_Sala[[#This Row],[Tiempo de degustación]]&gt;0,"Cobrada","Sin cobrar")</f>
        <v>Cobrada</v>
      </c>
      <c r="N219" s="3" t="s">
        <v>16</v>
      </c>
      <c r="O219" s="3" t="s">
        <v>1145</v>
      </c>
      <c r="P219" s="6">
        <v>23.34</v>
      </c>
      <c r="Q219" s="3" t="s">
        <v>18</v>
      </c>
      <c r="R219" s="3" t="s">
        <v>49</v>
      </c>
      <c r="S219" s="3" t="s">
        <v>536</v>
      </c>
      <c r="T219" s="4">
        <f>SUMIFS('Datos Cocina'!J:J,'Datos Cocina'!A:A,A:A)</f>
        <v>184</v>
      </c>
      <c r="U219" s="4">
        <f>SUMIFS('Datos Cocina'!F:F,'Datos Cocina'!A:A,'Datos Sala'!A:A)</f>
        <v>109</v>
      </c>
      <c r="V219" s="4">
        <f>SUMIFS('Datos Cocina'!I:I,'Datos Cocina'!A:A,A:A)</f>
        <v>75</v>
      </c>
      <c r="W219" s="7">
        <f>Datos_Sala[[#This Row],[Total ganancia pedido]]/Datos_Sala[[#This Row],[Monto Total de la cuenta]]</f>
        <v>0.40760869565217389</v>
      </c>
      <c r="X219" s="4">
        <f>Datos_Sala[[#This Row],[Monto Total de la cuenta]]+Datos_Sala[[#This Row],[Propina]]</f>
        <v>207.34</v>
      </c>
    </row>
    <row r="220" spans="1:24" x14ac:dyDescent="0.3">
      <c r="A220" s="2">
        <v>219</v>
      </c>
      <c r="B220" s="3">
        <v>1</v>
      </c>
      <c r="C220" s="3" t="s">
        <v>214</v>
      </c>
      <c r="D220" s="2">
        <v>5</v>
      </c>
      <c r="E220" s="3" t="s">
        <v>52</v>
      </c>
      <c r="F220" s="23">
        <v>45018</v>
      </c>
      <c r="G220" s="5">
        <v>0.10625</v>
      </c>
      <c r="H220" s="24">
        <v>0.20069444444444445</v>
      </c>
      <c r="I220" s="5">
        <f>Datos_Sala[[#This Row],[Hora de Salida]]-Datos_Sala[[#This Row],[Hora de llegada]]</f>
        <v>9.4444444444444456E-2</v>
      </c>
      <c r="J220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9.4444444444444456E-2</v>
      </c>
      <c r="K220" s="5">
        <f>(SUMIFS('Datos Cocina'!M:M,'Datos Cocina'!A:A,'Datos Sala'!A:A)/60)/24</f>
        <v>1.5972222222222224E-2</v>
      </c>
      <c r="L220" s="5">
        <f>IF(Datos_Sala[[#This Row],[Tiempo en rest]]-Datos_Sala[[#This Row],[Tiempo total de preparación]]&gt;0,Datos_Sala[[#This Row],[Tiempo en rest]]-Datos_Sala[[#This Row],[Tiempo total de preparación]],0)</f>
        <v>7.8472222222222235E-2</v>
      </c>
      <c r="M220" s="5" t="str">
        <f>IF(Datos_Sala[[#This Row],[Tiempo de degustación]]&gt;0,"Cobrada","Sin cobrar")</f>
        <v>Cobrada</v>
      </c>
      <c r="N220" s="3" t="s">
        <v>16</v>
      </c>
      <c r="O220" s="3" t="s">
        <v>1145</v>
      </c>
      <c r="P220" s="6">
        <v>46.96</v>
      </c>
      <c r="Q220" s="3" t="s">
        <v>11</v>
      </c>
      <c r="R220" s="3" t="s">
        <v>99</v>
      </c>
      <c r="S220" s="3" t="s">
        <v>397</v>
      </c>
      <c r="T220" s="4">
        <f>SUMIFS('Datos Cocina'!J:J,'Datos Cocina'!A:A,A:A)</f>
        <v>139</v>
      </c>
      <c r="U220" s="4">
        <f>SUMIFS('Datos Cocina'!F:F,'Datos Cocina'!A:A,'Datos Sala'!A:A)</f>
        <v>85</v>
      </c>
      <c r="V220" s="4">
        <f>SUMIFS('Datos Cocina'!I:I,'Datos Cocina'!A:A,A:A)</f>
        <v>54</v>
      </c>
      <c r="W220" s="7">
        <f>Datos_Sala[[#This Row],[Total ganancia pedido]]/Datos_Sala[[#This Row],[Monto Total de la cuenta]]</f>
        <v>0.38848920863309355</v>
      </c>
      <c r="X220" s="4">
        <f>Datos_Sala[[#This Row],[Monto Total de la cuenta]]+Datos_Sala[[#This Row],[Propina]]</f>
        <v>185.96</v>
      </c>
    </row>
    <row r="221" spans="1:24" x14ac:dyDescent="0.3">
      <c r="A221" s="2">
        <v>220</v>
      </c>
      <c r="B221" s="3" t="s">
        <v>40</v>
      </c>
      <c r="C221" s="3" t="s">
        <v>115</v>
      </c>
      <c r="D221" s="2">
        <v>6</v>
      </c>
      <c r="E221" s="3" t="s">
        <v>15</v>
      </c>
      <c r="F221" s="23">
        <v>45018</v>
      </c>
      <c r="G221" s="5">
        <v>4.2361111111111113E-2</v>
      </c>
      <c r="H221" s="24">
        <v>0.20624999999999999</v>
      </c>
      <c r="I221" s="5">
        <f>Datos_Sala[[#This Row],[Hora de Salida]]-Datos_Sala[[#This Row],[Hora de llegada]]</f>
        <v>0.16388888888888886</v>
      </c>
      <c r="J22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0.16388888888888886</v>
      </c>
      <c r="K221" s="5">
        <f>(SUMIFS('Datos Cocina'!M:M,'Datos Cocina'!A:A,'Datos Sala'!A:A)/60)/24</f>
        <v>9.0277777777777787E-3</v>
      </c>
      <c r="L221" s="5">
        <f>IF(Datos_Sala[[#This Row],[Tiempo en rest]]-Datos_Sala[[#This Row],[Tiempo total de preparación]]&gt;0,Datos_Sala[[#This Row],[Tiempo en rest]]-Datos_Sala[[#This Row],[Tiempo total de preparación]],0)</f>
        <v>0.15486111111111109</v>
      </c>
      <c r="M221" s="5" t="str">
        <f>IF(Datos_Sala[[#This Row],[Tiempo de degustación]]&gt;0,"Cobrada","Sin cobrar")</f>
        <v>Cobrada</v>
      </c>
      <c r="N221" s="3" t="s">
        <v>16</v>
      </c>
      <c r="O221" s="3" t="s">
        <v>1145</v>
      </c>
      <c r="P221" s="6">
        <v>48.5</v>
      </c>
      <c r="Q221" s="3" t="s">
        <v>23</v>
      </c>
      <c r="R221" s="3" t="s">
        <v>63</v>
      </c>
      <c r="S221" s="3" t="s">
        <v>79</v>
      </c>
      <c r="T221" s="4">
        <f>SUMIFS('Datos Cocina'!J:J,'Datos Cocina'!A:A,A:A)</f>
        <v>24</v>
      </c>
      <c r="U221" s="4">
        <f>SUMIFS('Datos Cocina'!F:F,'Datos Cocina'!A:A,'Datos Sala'!A:A)</f>
        <v>14</v>
      </c>
      <c r="V221" s="4">
        <f>SUMIFS('Datos Cocina'!I:I,'Datos Cocina'!A:A,A:A)</f>
        <v>10</v>
      </c>
      <c r="W221" s="7">
        <f>Datos_Sala[[#This Row],[Total ganancia pedido]]/Datos_Sala[[#This Row],[Monto Total de la cuenta]]</f>
        <v>0.41666666666666669</v>
      </c>
      <c r="X221" s="4">
        <f>Datos_Sala[[#This Row],[Monto Total de la cuenta]]+Datos_Sala[[#This Row],[Propina]]</f>
        <v>72.5</v>
      </c>
    </row>
    <row r="222" spans="1:24" x14ac:dyDescent="0.3">
      <c r="A222" s="2">
        <v>221</v>
      </c>
      <c r="B222" s="3">
        <v>16</v>
      </c>
      <c r="C222" s="3" t="s">
        <v>537</v>
      </c>
      <c r="D222" s="2">
        <v>1</v>
      </c>
      <c r="E222" s="3" t="s">
        <v>52</v>
      </c>
      <c r="F222" s="23">
        <v>45018</v>
      </c>
      <c r="G222" s="5">
        <v>7.7083333333333337E-2</v>
      </c>
      <c r="H222" s="24">
        <v>0.12847222222222221</v>
      </c>
      <c r="I222" s="5">
        <f>Datos_Sala[[#This Row],[Hora de Salida]]-Datos_Sala[[#This Row],[Hora de llegada]]</f>
        <v>5.1388888888888873E-2</v>
      </c>
      <c r="J222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5.1388888888888873E-2</v>
      </c>
      <c r="K222" s="5">
        <f>(SUMIFS('Datos Cocina'!M:M,'Datos Cocina'!A:A,'Datos Sala'!A:A)/60)/24</f>
        <v>7.4999999999999997E-2</v>
      </c>
      <c r="L222" s="5">
        <f>IF(Datos_Sala[[#This Row],[Tiempo en rest]]-Datos_Sala[[#This Row],[Tiempo total de preparación]]&gt;0,Datos_Sala[[#This Row],[Tiempo en rest]]-Datos_Sala[[#This Row],[Tiempo total de preparación]],0)</f>
        <v>0</v>
      </c>
      <c r="M222" s="5" t="str">
        <f>IF(Datos_Sala[[#This Row],[Tiempo de degustación]]&gt;0,"Cobrada","Sin cobrar")</f>
        <v>Sin cobrar</v>
      </c>
      <c r="N222" s="3" t="s">
        <v>16</v>
      </c>
      <c r="O222" s="3" t="s">
        <v>1145</v>
      </c>
      <c r="P222" s="6">
        <v>17.829999999999998</v>
      </c>
      <c r="Q222" s="3" t="s">
        <v>11</v>
      </c>
      <c r="R222" s="3" t="s">
        <v>29</v>
      </c>
      <c r="S222" s="3" t="s">
        <v>538</v>
      </c>
      <c r="T222" s="4">
        <f>SUMIFS('Datos Cocina'!J:J,'Datos Cocina'!A:A,A:A)</f>
        <v>193</v>
      </c>
      <c r="U222" s="4">
        <f>SUMIFS('Datos Cocina'!F:F,'Datos Cocina'!A:A,'Datos Sala'!A:A)</f>
        <v>114</v>
      </c>
      <c r="V222" s="4">
        <f>SUMIFS('Datos Cocina'!I:I,'Datos Cocina'!A:A,A:A)</f>
        <v>79</v>
      </c>
      <c r="W222" s="7">
        <f>Datos_Sala[[#This Row],[Total ganancia pedido]]/Datos_Sala[[#This Row],[Monto Total de la cuenta]]</f>
        <v>0.40932642487046633</v>
      </c>
      <c r="X222" s="4">
        <f>Datos_Sala[[#This Row],[Monto Total de la cuenta]]+Datos_Sala[[#This Row],[Propina]]</f>
        <v>210.82999999999998</v>
      </c>
    </row>
    <row r="223" spans="1:24" x14ac:dyDescent="0.3">
      <c r="A223" s="2">
        <v>222</v>
      </c>
      <c r="B223" s="3">
        <v>3</v>
      </c>
      <c r="C223" s="3" t="s">
        <v>539</v>
      </c>
      <c r="D223" s="2">
        <v>3</v>
      </c>
      <c r="E223" s="3" t="s">
        <v>15</v>
      </c>
      <c r="F223" s="23">
        <v>45018</v>
      </c>
      <c r="G223" s="5">
        <v>0.15138888888888888</v>
      </c>
      <c r="H223" s="24">
        <v>0.27916666666666667</v>
      </c>
      <c r="I223" s="5">
        <f>Datos_Sala[[#This Row],[Hora de Salida]]-Datos_Sala[[#This Row],[Hora de llegada]]</f>
        <v>0.1277777777777778</v>
      </c>
      <c r="J22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0.1277777777777778</v>
      </c>
      <c r="K223" s="5">
        <f>(SUMIFS('Datos Cocina'!M:M,'Datos Cocina'!A:A,'Datos Sala'!A:A)/60)/24</f>
        <v>5.9027777777777783E-2</v>
      </c>
      <c r="L223" s="5">
        <f>IF(Datos_Sala[[#This Row],[Tiempo en rest]]-Datos_Sala[[#This Row],[Tiempo total de preparación]]&gt;0,Datos_Sala[[#This Row],[Tiempo en rest]]-Datos_Sala[[#This Row],[Tiempo total de preparación]],0)</f>
        <v>6.8750000000000006E-2</v>
      </c>
      <c r="M223" s="5" t="str">
        <f>IF(Datos_Sala[[#This Row],[Tiempo de degustación]]&gt;0,"Cobrada","Sin cobrar")</f>
        <v>Cobrada</v>
      </c>
      <c r="N223" s="3" t="s">
        <v>10</v>
      </c>
      <c r="O223" s="3" t="s">
        <v>1146</v>
      </c>
      <c r="P223" s="6">
        <v>32.58</v>
      </c>
      <c r="Q223" s="3" t="s">
        <v>11</v>
      </c>
      <c r="R223" s="3" t="s">
        <v>63</v>
      </c>
      <c r="S223" s="3" t="s">
        <v>540</v>
      </c>
      <c r="T223" s="4">
        <f>SUMIFS('Datos Cocina'!J:J,'Datos Cocina'!A:A,A:A)</f>
        <v>97</v>
      </c>
      <c r="U223" s="4">
        <f>SUMIFS('Datos Cocina'!F:F,'Datos Cocina'!A:A,'Datos Sala'!A:A)</f>
        <v>58</v>
      </c>
      <c r="V223" s="4">
        <f>SUMIFS('Datos Cocina'!I:I,'Datos Cocina'!A:A,A:A)</f>
        <v>39</v>
      </c>
      <c r="W223" s="7">
        <f>Datos_Sala[[#This Row],[Total ganancia pedido]]/Datos_Sala[[#This Row],[Monto Total de la cuenta]]</f>
        <v>0.40206185567010311</v>
      </c>
      <c r="X223" s="4">
        <f>Datos_Sala[[#This Row],[Monto Total de la cuenta]]+Datos_Sala[[#This Row],[Propina]]</f>
        <v>129.57999999999998</v>
      </c>
    </row>
    <row r="224" spans="1:24" x14ac:dyDescent="0.3">
      <c r="A224" s="2">
        <v>223</v>
      </c>
      <c r="B224" s="3" t="s">
        <v>57</v>
      </c>
      <c r="C224" s="3" t="s">
        <v>116</v>
      </c>
      <c r="D224" s="2">
        <v>2</v>
      </c>
      <c r="E224" s="3" t="s">
        <v>15</v>
      </c>
      <c r="F224" s="23">
        <v>45018</v>
      </c>
      <c r="G224" s="5">
        <v>5.2777777777777778E-2</v>
      </c>
      <c r="H224" s="24">
        <v>0.11805555555555555</v>
      </c>
      <c r="I224" s="5">
        <f>Datos_Sala[[#This Row],[Hora de Salida]]-Datos_Sala[[#This Row],[Hora de llegada]]</f>
        <v>6.5277777777777768E-2</v>
      </c>
      <c r="J224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6.5277777777777768E-2</v>
      </c>
      <c r="K224" s="5">
        <f>(SUMIFS('Datos Cocina'!M:M,'Datos Cocina'!A:A,'Datos Sala'!A:A)/60)/24</f>
        <v>3.6805555555555557E-2</v>
      </c>
      <c r="L224" s="5">
        <f>IF(Datos_Sala[[#This Row],[Tiempo en rest]]-Datos_Sala[[#This Row],[Tiempo total de preparación]]&gt;0,Datos_Sala[[#This Row],[Tiempo en rest]]-Datos_Sala[[#This Row],[Tiempo total de preparación]],0)</f>
        <v>2.8472222222222211E-2</v>
      </c>
      <c r="M224" s="5" t="str">
        <f>IF(Datos_Sala[[#This Row],[Tiempo de degustación]]&gt;0,"Cobrada","Sin cobrar")</f>
        <v>Cobrada</v>
      </c>
      <c r="N224" s="3" t="s">
        <v>10</v>
      </c>
      <c r="O224" s="3" t="s">
        <v>1145</v>
      </c>
      <c r="P224" s="6">
        <v>49.62</v>
      </c>
      <c r="Q224" s="3" t="s">
        <v>23</v>
      </c>
      <c r="R224" s="3" t="s">
        <v>49</v>
      </c>
      <c r="S224" s="3" t="s">
        <v>114</v>
      </c>
      <c r="T224" s="4">
        <f>SUMIFS('Datos Cocina'!J:J,'Datos Cocina'!A:A,A:A)</f>
        <v>32</v>
      </c>
      <c r="U224" s="4">
        <f>SUMIFS('Datos Cocina'!F:F,'Datos Cocina'!A:A,'Datos Sala'!A:A)</f>
        <v>19</v>
      </c>
      <c r="V224" s="4">
        <f>SUMIFS('Datos Cocina'!I:I,'Datos Cocina'!A:A,A:A)</f>
        <v>13</v>
      </c>
      <c r="W224" s="7">
        <f>Datos_Sala[[#This Row],[Total ganancia pedido]]/Datos_Sala[[#This Row],[Monto Total de la cuenta]]</f>
        <v>0.40625</v>
      </c>
      <c r="X224" s="4">
        <f>Datos_Sala[[#This Row],[Monto Total de la cuenta]]+Datos_Sala[[#This Row],[Propina]]</f>
        <v>81.62</v>
      </c>
    </row>
    <row r="225" spans="1:24" x14ac:dyDescent="0.3">
      <c r="A225" s="2">
        <v>224</v>
      </c>
      <c r="B225" s="3" t="s">
        <v>7</v>
      </c>
      <c r="C225" s="3" t="s">
        <v>117</v>
      </c>
      <c r="D225" s="2">
        <v>6</v>
      </c>
      <c r="E225" s="3" t="s">
        <v>52</v>
      </c>
      <c r="F225" s="23">
        <v>45018</v>
      </c>
      <c r="G225" s="5">
        <v>8.819444444444445E-2</v>
      </c>
      <c r="H225" s="24">
        <v>0.24097222222222223</v>
      </c>
      <c r="I225" s="5">
        <f>Datos_Sala[[#This Row],[Hora de Salida]]-Datos_Sala[[#This Row],[Hora de llegada]]</f>
        <v>0.15277777777777779</v>
      </c>
      <c r="J22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0.1631944444444445</v>
      </c>
      <c r="K225" s="5">
        <f>(SUMIFS('Datos Cocina'!M:M,'Datos Cocina'!A:A,'Datos Sala'!A:A)/60)/24</f>
        <v>1.3888888888888888E-2</v>
      </c>
      <c r="L225" s="5">
        <f>IF(Datos_Sala[[#This Row],[Tiempo en rest]]-Datos_Sala[[#This Row],[Tiempo total de preparación]]&gt;0,Datos_Sala[[#This Row],[Tiempo en rest]]-Datos_Sala[[#This Row],[Tiempo total de preparación]],0)</f>
        <v>0.1388888888888889</v>
      </c>
      <c r="M225" s="5" t="str">
        <f>IF(Datos_Sala[[#This Row],[Tiempo de degustación]]&gt;0,"Cobrada","Sin cobrar")</f>
        <v>Cobrada</v>
      </c>
      <c r="N225" s="3" t="s">
        <v>16</v>
      </c>
      <c r="O225" s="3" t="s">
        <v>1145</v>
      </c>
      <c r="P225" s="6">
        <v>17.61</v>
      </c>
      <c r="Q225" s="3" t="s">
        <v>18</v>
      </c>
      <c r="R225" s="3" t="s">
        <v>24</v>
      </c>
      <c r="S225" s="3" t="s">
        <v>74</v>
      </c>
      <c r="T225" s="4">
        <f>SUMIFS('Datos Cocina'!J:J,'Datos Cocina'!A:A,A:A)</f>
        <v>52</v>
      </c>
      <c r="U225" s="4">
        <f>SUMIFS('Datos Cocina'!F:F,'Datos Cocina'!A:A,'Datos Sala'!A:A)</f>
        <v>30</v>
      </c>
      <c r="V225" s="4">
        <f>SUMIFS('Datos Cocina'!I:I,'Datos Cocina'!A:A,A:A)</f>
        <v>22</v>
      </c>
      <c r="W225" s="7">
        <f>Datos_Sala[[#This Row],[Total ganancia pedido]]/Datos_Sala[[#This Row],[Monto Total de la cuenta]]</f>
        <v>0.42307692307692307</v>
      </c>
      <c r="X225" s="4">
        <f>Datos_Sala[[#This Row],[Monto Total de la cuenta]]+Datos_Sala[[#This Row],[Propina]]</f>
        <v>69.61</v>
      </c>
    </row>
    <row r="226" spans="1:24" x14ac:dyDescent="0.3">
      <c r="A226" s="2">
        <v>225</v>
      </c>
      <c r="B226" s="3">
        <v>19</v>
      </c>
      <c r="C226" s="3" t="s">
        <v>541</v>
      </c>
      <c r="D226" s="2">
        <v>4</v>
      </c>
      <c r="E226" s="3" t="s">
        <v>52</v>
      </c>
      <c r="F226" s="23">
        <v>45018</v>
      </c>
      <c r="G226" s="5">
        <v>9.7222222222222224E-3</v>
      </c>
      <c r="H226" s="24">
        <v>5.8333333333333334E-2</v>
      </c>
      <c r="I226" s="5">
        <f>Datos_Sala[[#This Row],[Hora de Salida]]-Datos_Sala[[#This Row],[Hora de llegada]]</f>
        <v>4.8611111111111112E-2</v>
      </c>
      <c r="J226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4.8611111111111112E-2</v>
      </c>
      <c r="K226" s="5">
        <f>(SUMIFS('Datos Cocina'!M:M,'Datos Cocina'!A:A,'Datos Sala'!A:A)/60)/24</f>
        <v>6.5277777777777782E-2</v>
      </c>
      <c r="L226" s="5">
        <f>IF(Datos_Sala[[#This Row],[Tiempo en rest]]-Datos_Sala[[#This Row],[Tiempo total de preparación]]&gt;0,Datos_Sala[[#This Row],[Tiempo en rest]]-Datos_Sala[[#This Row],[Tiempo total de preparación]],0)</f>
        <v>0</v>
      </c>
      <c r="M226" s="5" t="str">
        <f>IF(Datos_Sala[[#This Row],[Tiempo de degustación]]&gt;0,"Cobrada","Sin cobrar")</f>
        <v>Sin cobrar</v>
      </c>
      <c r="N226" s="3" t="s">
        <v>48</v>
      </c>
      <c r="O226" s="3" t="s">
        <v>1145</v>
      </c>
      <c r="P226" s="6">
        <v>35.020000000000003</v>
      </c>
      <c r="Q226" s="3" t="s">
        <v>23</v>
      </c>
      <c r="R226" s="3" t="s">
        <v>1148</v>
      </c>
      <c r="S226" s="3" t="s">
        <v>542</v>
      </c>
      <c r="T226" s="4">
        <f>SUMIFS('Datos Cocina'!J:J,'Datos Cocina'!A:A,A:A)</f>
        <v>168</v>
      </c>
      <c r="U226" s="4">
        <f>SUMIFS('Datos Cocina'!F:F,'Datos Cocina'!A:A,'Datos Sala'!A:A)</f>
        <v>102</v>
      </c>
      <c r="V226" s="4">
        <f>SUMIFS('Datos Cocina'!I:I,'Datos Cocina'!A:A,A:A)</f>
        <v>66</v>
      </c>
      <c r="W226" s="7">
        <f>Datos_Sala[[#This Row],[Total ganancia pedido]]/Datos_Sala[[#This Row],[Monto Total de la cuenta]]</f>
        <v>0.39285714285714285</v>
      </c>
      <c r="X226" s="4">
        <f>Datos_Sala[[#This Row],[Monto Total de la cuenta]]+Datos_Sala[[#This Row],[Propina]]</f>
        <v>203.02</v>
      </c>
    </row>
    <row r="227" spans="1:24" x14ac:dyDescent="0.3">
      <c r="A227" s="2">
        <v>226</v>
      </c>
      <c r="B227" s="3">
        <v>7</v>
      </c>
      <c r="C227" s="3" t="s">
        <v>543</v>
      </c>
      <c r="D227" s="2">
        <v>6</v>
      </c>
      <c r="E227" s="3" t="s">
        <v>76</v>
      </c>
      <c r="F227" s="23">
        <v>45018</v>
      </c>
      <c r="G227" s="5">
        <v>4.027777777777778E-2</v>
      </c>
      <c r="H227" s="24">
        <v>0.17291666666666666</v>
      </c>
      <c r="I227" s="5">
        <f>Datos_Sala[[#This Row],[Hora de Salida]]-Datos_Sala[[#This Row],[Hora de llegada]]</f>
        <v>0.13263888888888889</v>
      </c>
      <c r="J22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0.13263888888888889</v>
      </c>
      <c r="K227" s="5">
        <f>(SUMIFS('Datos Cocina'!M:M,'Datos Cocina'!A:A,'Datos Sala'!A:A)/60)/24</f>
        <v>0.10138888888888888</v>
      </c>
      <c r="L227" s="5">
        <f>IF(Datos_Sala[[#This Row],[Tiempo en rest]]-Datos_Sala[[#This Row],[Tiempo total de preparación]]&gt;0,Datos_Sala[[#This Row],[Tiempo en rest]]-Datos_Sala[[#This Row],[Tiempo total de preparación]],0)</f>
        <v>3.1250000000000014E-2</v>
      </c>
      <c r="M227" s="5" t="str">
        <f>IF(Datos_Sala[[#This Row],[Tiempo de degustación]]&gt;0,"Cobrada","Sin cobrar")</f>
        <v>Cobrada</v>
      </c>
      <c r="N227" s="3" t="s">
        <v>10</v>
      </c>
      <c r="O227" s="3" t="s">
        <v>1145</v>
      </c>
      <c r="P227" s="6">
        <v>39.479999999999997</v>
      </c>
      <c r="Q227" s="3" t="s">
        <v>23</v>
      </c>
      <c r="R227" s="3" t="s">
        <v>99</v>
      </c>
      <c r="S227" s="3" t="s">
        <v>544</v>
      </c>
      <c r="T227" s="4">
        <f>SUMIFS('Datos Cocina'!J:J,'Datos Cocina'!A:A,A:A)</f>
        <v>171</v>
      </c>
      <c r="U227" s="4">
        <f>SUMIFS('Datos Cocina'!F:F,'Datos Cocina'!A:A,'Datos Sala'!A:A)</f>
        <v>102</v>
      </c>
      <c r="V227" s="4">
        <f>SUMIFS('Datos Cocina'!I:I,'Datos Cocina'!A:A,A:A)</f>
        <v>69</v>
      </c>
      <c r="W227" s="7">
        <f>Datos_Sala[[#This Row],[Total ganancia pedido]]/Datos_Sala[[#This Row],[Monto Total de la cuenta]]</f>
        <v>0.40350877192982454</v>
      </c>
      <c r="X227" s="4">
        <f>Datos_Sala[[#This Row],[Monto Total de la cuenta]]+Datos_Sala[[#This Row],[Propina]]</f>
        <v>210.48</v>
      </c>
    </row>
    <row r="228" spans="1:24" x14ac:dyDescent="0.3">
      <c r="A228" s="2">
        <v>227</v>
      </c>
      <c r="B228" s="3">
        <v>17</v>
      </c>
      <c r="C228" s="3" t="s">
        <v>377</v>
      </c>
      <c r="D228" s="2">
        <v>6</v>
      </c>
      <c r="E228" s="3" t="s">
        <v>15</v>
      </c>
      <c r="F228" s="23">
        <v>45018</v>
      </c>
      <c r="G228" s="5">
        <v>7.5694444444444439E-2</v>
      </c>
      <c r="H228" s="24">
        <v>0.20277777777777778</v>
      </c>
      <c r="I228" s="5">
        <f>Datos_Sala[[#This Row],[Hora de Salida]]-Datos_Sala[[#This Row],[Hora de llegada]]</f>
        <v>0.12708333333333333</v>
      </c>
      <c r="J22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0.12708333333333333</v>
      </c>
      <c r="K228" s="5">
        <f>(SUMIFS('Datos Cocina'!M:M,'Datos Cocina'!A:A,'Datos Sala'!A:A)/60)/24</f>
        <v>8.2638888888888887E-2</v>
      </c>
      <c r="L228" s="5">
        <f>IF(Datos_Sala[[#This Row],[Tiempo en rest]]-Datos_Sala[[#This Row],[Tiempo total de preparación]]&gt;0,Datos_Sala[[#This Row],[Tiempo en rest]]-Datos_Sala[[#This Row],[Tiempo total de preparación]],0)</f>
        <v>4.4444444444444439E-2</v>
      </c>
      <c r="M228" s="5" t="str">
        <f>IF(Datos_Sala[[#This Row],[Tiempo de degustación]]&gt;0,"Cobrada","Sin cobrar")</f>
        <v>Cobrada</v>
      </c>
      <c r="N228" s="3" t="s">
        <v>16</v>
      </c>
      <c r="O228" s="3" t="s">
        <v>1145</v>
      </c>
      <c r="P228" s="6">
        <v>41.05</v>
      </c>
      <c r="Q228" s="3" t="s">
        <v>11</v>
      </c>
      <c r="R228" s="3" t="s">
        <v>29</v>
      </c>
      <c r="S228" s="3" t="s">
        <v>545</v>
      </c>
      <c r="T228" s="4">
        <f>SUMIFS('Datos Cocina'!J:J,'Datos Cocina'!A:A,A:A)</f>
        <v>211</v>
      </c>
      <c r="U228" s="4">
        <f>SUMIFS('Datos Cocina'!F:F,'Datos Cocina'!A:A,'Datos Sala'!A:A)</f>
        <v>127</v>
      </c>
      <c r="V228" s="4">
        <f>SUMIFS('Datos Cocina'!I:I,'Datos Cocina'!A:A,A:A)</f>
        <v>84</v>
      </c>
      <c r="W228" s="7">
        <f>Datos_Sala[[#This Row],[Total ganancia pedido]]/Datos_Sala[[#This Row],[Monto Total de la cuenta]]</f>
        <v>0.3981042654028436</v>
      </c>
      <c r="X228" s="4">
        <f>Datos_Sala[[#This Row],[Monto Total de la cuenta]]+Datos_Sala[[#This Row],[Propina]]</f>
        <v>252.05</v>
      </c>
    </row>
    <row r="229" spans="1:24" x14ac:dyDescent="0.3">
      <c r="A229" s="2">
        <v>228</v>
      </c>
      <c r="B229" s="3" t="s">
        <v>77</v>
      </c>
      <c r="C229" s="3" t="s">
        <v>118</v>
      </c>
      <c r="D229" s="2">
        <v>4</v>
      </c>
      <c r="E229" s="3" t="s">
        <v>52</v>
      </c>
      <c r="F229" s="23">
        <v>45018</v>
      </c>
      <c r="G229" s="5">
        <v>6.9444444444444448E-2</v>
      </c>
      <c r="H229" s="24">
        <v>0.16805555555555557</v>
      </c>
      <c r="I229" s="5">
        <f>Datos_Sala[[#This Row],[Hora de Salida]]-Datos_Sala[[#This Row],[Hora de llegada]]</f>
        <v>9.8611111111111122E-2</v>
      </c>
      <c r="J22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0.10902777777777782</v>
      </c>
      <c r="K229" s="5">
        <f>(SUMIFS('Datos Cocina'!M:M,'Datos Cocina'!A:A,'Datos Sala'!A:A)/60)/24</f>
        <v>2.4305555555555556E-2</v>
      </c>
      <c r="L229" s="5">
        <f>IF(Datos_Sala[[#This Row],[Tiempo en rest]]-Datos_Sala[[#This Row],[Tiempo total de preparación]]&gt;0,Datos_Sala[[#This Row],[Tiempo en rest]]-Datos_Sala[[#This Row],[Tiempo total de preparación]],0)</f>
        <v>7.4305555555555569E-2</v>
      </c>
      <c r="M229" s="5" t="str">
        <f>IF(Datos_Sala[[#This Row],[Tiempo de degustación]]&gt;0,"Cobrada","Sin cobrar")</f>
        <v>Cobrada</v>
      </c>
      <c r="N229" s="3" t="s">
        <v>16</v>
      </c>
      <c r="O229" s="3" t="s">
        <v>1145</v>
      </c>
      <c r="P229" s="6">
        <v>10.66</v>
      </c>
      <c r="Q229" s="3" t="s">
        <v>18</v>
      </c>
      <c r="R229" s="3" t="s">
        <v>63</v>
      </c>
      <c r="S229" s="3" t="s">
        <v>97</v>
      </c>
      <c r="T229" s="4">
        <f>SUMIFS('Datos Cocina'!J:J,'Datos Cocina'!A:A,A:A)</f>
        <v>69</v>
      </c>
      <c r="U229" s="4">
        <f>SUMIFS('Datos Cocina'!F:F,'Datos Cocina'!A:A,'Datos Sala'!A:A)</f>
        <v>42</v>
      </c>
      <c r="V229" s="4">
        <f>SUMIFS('Datos Cocina'!I:I,'Datos Cocina'!A:A,A:A)</f>
        <v>27</v>
      </c>
      <c r="W229" s="7">
        <f>Datos_Sala[[#This Row],[Total ganancia pedido]]/Datos_Sala[[#This Row],[Monto Total de la cuenta]]</f>
        <v>0.39130434782608697</v>
      </c>
      <c r="X229" s="4">
        <f>Datos_Sala[[#This Row],[Monto Total de la cuenta]]+Datos_Sala[[#This Row],[Propina]]</f>
        <v>79.66</v>
      </c>
    </row>
    <row r="230" spans="1:24" x14ac:dyDescent="0.3">
      <c r="A230" s="2">
        <v>229</v>
      </c>
      <c r="B230" s="3">
        <v>14</v>
      </c>
      <c r="C230" s="3" t="s">
        <v>546</v>
      </c>
      <c r="D230" s="2">
        <v>3</v>
      </c>
      <c r="E230" s="3" t="s">
        <v>28</v>
      </c>
      <c r="F230" s="23">
        <v>45018</v>
      </c>
      <c r="G230" s="5">
        <v>0.10694444444444444</v>
      </c>
      <c r="H230" s="24">
        <v>0.1875</v>
      </c>
      <c r="I230" s="5">
        <f>Datos_Sala[[#This Row],[Hora de Salida]]-Datos_Sala[[#This Row],[Hora de llegada]]</f>
        <v>8.0555555555555561E-2</v>
      </c>
      <c r="J230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8.0555555555555561E-2</v>
      </c>
      <c r="K230" s="5">
        <f>(SUMIFS('Datos Cocina'!M:M,'Datos Cocina'!A:A,'Datos Sala'!A:A)/60)/24</f>
        <v>8.1250000000000003E-2</v>
      </c>
      <c r="L230" s="5">
        <f>IF(Datos_Sala[[#This Row],[Tiempo en rest]]-Datos_Sala[[#This Row],[Tiempo total de preparación]]&gt;0,Datos_Sala[[#This Row],[Tiempo en rest]]-Datos_Sala[[#This Row],[Tiempo total de preparación]],0)</f>
        <v>0</v>
      </c>
      <c r="M230" s="5" t="str">
        <f>IF(Datos_Sala[[#This Row],[Tiempo de degustación]]&gt;0,"Cobrada","Sin cobrar")</f>
        <v>Sin cobrar</v>
      </c>
      <c r="N230" s="3" t="s">
        <v>10</v>
      </c>
      <c r="O230" s="3" t="s">
        <v>1145</v>
      </c>
      <c r="P230" s="6">
        <v>28.58</v>
      </c>
      <c r="Q230" s="3" t="s">
        <v>23</v>
      </c>
      <c r="R230" s="3" t="s">
        <v>24</v>
      </c>
      <c r="S230" s="3" t="s">
        <v>547</v>
      </c>
      <c r="T230" s="4">
        <f>SUMIFS('Datos Cocina'!J:J,'Datos Cocina'!A:A,A:A)</f>
        <v>124</v>
      </c>
      <c r="U230" s="4">
        <f>SUMIFS('Datos Cocina'!F:F,'Datos Cocina'!A:A,'Datos Sala'!A:A)</f>
        <v>74</v>
      </c>
      <c r="V230" s="4">
        <f>SUMIFS('Datos Cocina'!I:I,'Datos Cocina'!A:A,A:A)</f>
        <v>50</v>
      </c>
      <c r="W230" s="7">
        <f>Datos_Sala[[#This Row],[Total ganancia pedido]]/Datos_Sala[[#This Row],[Monto Total de la cuenta]]</f>
        <v>0.40322580645161288</v>
      </c>
      <c r="X230" s="4">
        <f>Datos_Sala[[#This Row],[Monto Total de la cuenta]]+Datos_Sala[[#This Row],[Propina]]</f>
        <v>152.57999999999998</v>
      </c>
    </row>
    <row r="231" spans="1:24" x14ac:dyDescent="0.3">
      <c r="A231" s="2">
        <v>230</v>
      </c>
      <c r="B231" s="3">
        <v>5</v>
      </c>
      <c r="C231" s="3" t="s">
        <v>299</v>
      </c>
      <c r="D231" s="2">
        <v>5</v>
      </c>
      <c r="E231" s="3" t="s">
        <v>28</v>
      </c>
      <c r="F231" s="23">
        <v>45018</v>
      </c>
      <c r="G231" s="5">
        <v>9.375E-2</v>
      </c>
      <c r="H231" s="24">
        <v>0.2</v>
      </c>
      <c r="I231" s="5">
        <f>Datos_Sala[[#This Row],[Hora de Salida]]-Datos_Sala[[#This Row],[Hora de llegada]]</f>
        <v>0.10625000000000001</v>
      </c>
      <c r="J23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0.10625000000000001</v>
      </c>
      <c r="K231" s="5">
        <f>(SUMIFS('Datos Cocina'!M:M,'Datos Cocina'!A:A,'Datos Sala'!A:A)/60)/24</f>
        <v>6.3194444444444442E-2</v>
      </c>
      <c r="L231" s="5">
        <f>IF(Datos_Sala[[#This Row],[Tiempo en rest]]-Datos_Sala[[#This Row],[Tiempo total de preparación]]&gt;0,Datos_Sala[[#This Row],[Tiempo en rest]]-Datos_Sala[[#This Row],[Tiempo total de preparación]],0)</f>
        <v>4.3055555555555569E-2</v>
      </c>
      <c r="M231" s="5" t="str">
        <f>IF(Datos_Sala[[#This Row],[Tiempo de degustación]]&gt;0,"Cobrada","Sin cobrar")</f>
        <v>Cobrada</v>
      </c>
      <c r="N231" s="3" t="s">
        <v>16</v>
      </c>
      <c r="O231" s="3" t="s">
        <v>1145</v>
      </c>
      <c r="P231" s="6">
        <v>15.84</v>
      </c>
      <c r="Q231" s="3" t="s">
        <v>11</v>
      </c>
      <c r="R231" s="3" t="s">
        <v>99</v>
      </c>
      <c r="S231" s="3" t="s">
        <v>548</v>
      </c>
      <c r="T231" s="4">
        <f>SUMIFS('Datos Cocina'!J:J,'Datos Cocina'!A:A,A:A)</f>
        <v>214</v>
      </c>
      <c r="U231" s="4">
        <f>SUMIFS('Datos Cocina'!F:F,'Datos Cocina'!A:A,'Datos Sala'!A:A)</f>
        <v>127</v>
      </c>
      <c r="V231" s="4">
        <f>SUMIFS('Datos Cocina'!I:I,'Datos Cocina'!A:A,A:A)</f>
        <v>87</v>
      </c>
      <c r="W231" s="7">
        <f>Datos_Sala[[#This Row],[Total ganancia pedido]]/Datos_Sala[[#This Row],[Monto Total de la cuenta]]</f>
        <v>0.40654205607476634</v>
      </c>
      <c r="X231" s="4">
        <f>Datos_Sala[[#This Row],[Monto Total de la cuenta]]+Datos_Sala[[#This Row],[Propina]]</f>
        <v>229.84</v>
      </c>
    </row>
    <row r="232" spans="1:24" x14ac:dyDescent="0.3">
      <c r="A232" s="2">
        <v>231</v>
      </c>
      <c r="B232" s="3">
        <v>8</v>
      </c>
      <c r="C232" s="3" t="s">
        <v>549</v>
      </c>
      <c r="D232" s="2">
        <v>2</v>
      </c>
      <c r="E232" s="3" t="s">
        <v>28</v>
      </c>
      <c r="F232" s="23">
        <v>45018</v>
      </c>
      <c r="G232" s="5">
        <v>0.05</v>
      </c>
      <c r="H232" s="24">
        <v>0.13194444444444445</v>
      </c>
      <c r="I232" s="5">
        <f>Datos_Sala[[#This Row],[Hora de Salida]]-Datos_Sala[[#This Row],[Hora de llegada]]</f>
        <v>8.1944444444444445E-2</v>
      </c>
      <c r="J232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9.2361111111111144E-2</v>
      </c>
      <c r="K232" s="5">
        <f>(SUMIFS('Datos Cocina'!M:M,'Datos Cocina'!A:A,'Datos Sala'!A:A)/60)/24</f>
        <v>0.10416666666666667</v>
      </c>
      <c r="L232" s="5">
        <f>IF(Datos_Sala[[#This Row],[Tiempo en rest]]-Datos_Sala[[#This Row],[Tiempo total de preparación]]&gt;0,Datos_Sala[[#This Row],[Tiempo en rest]]-Datos_Sala[[#This Row],[Tiempo total de preparación]],0)</f>
        <v>0</v>
      </c>
      <c r="M232" s="5" t="str">
        <f>IF(Datos_Sala[[#This Row],[Tiempo de degustación]]&gt;0,"Cobrada","Sin cobrar")</f>
        <v>Sin cobrar</v>
      </c>
      <c r="N232" s="3" t="s">
        <v>16</v>
      </c>
      <c r="O232" s="3" t="s">
        <v>1145</v>
      </c>
      <c r="P232" s="6">
        <v>49.1</v>
      </c>
      <c r="Q232" s="3" t="s">
        <v>18</v>
      </c>
      <c r="R232" s="3" t="s">
        <v>1148</v>
      </c>
      <c r="S232" s="3" t="s">
        <v>550</v>
      </c>
      <c r="T232" s="4">
        <f>SUMIFS('Datos Cocina'!J:J,'Datos Cocina'!A:A,A:A)</f>
        <v>208</v>
      </c>
      <c r="U232" s="4">
        <f>SUMIFS('Datos Cocina'!F:F,'Datos Cocina'!A:A,'Datos Sala'!A:A)</f>
        <v>125</v>
      </c>
      <c r="V232" s="4">
        <f>SUMIFS('Datos Cocina'!I:I,'Datos Cocina'!A:A,A:A)</f>
        <v>83</v>
      </c>
      <c r="W232" s="7">
        <f>Datos_Sala[[#This Row],[Total ganancia pedido]]/Datos_Sala[[#This Row],[Monto Total de la cuenta]]</f>
        <v>0.39903846153846156</v>
      </c>
      <c r="X232" s="4">
        <f>Datos_Sala[[#This Row],[Monto Total de la cuenta]]+Datos_Sala[[#This Row],[Propina]]</f>
        <v>257.10000000000002</v>
      </c>
    </row>
    <row r="233" spans="1:24" x14ac:dyDescent="0.3">
      <c r="A233" s="2">
        <v>232</v>
      </c>
      <c r="B233" s="3">
        <v>2</v>
      </c>
      <c r="C233" s="3" t="s">
        <v>551</v>
      </c>
      <c r="D233" s="2">
        <v>2</v>
      </c>
      <c r="E233" s="3" t="s">
        <v>76</v>
      </c>
      <c r="F233" s="23">
        <v>45018</v>
      </c>
      <c r="G233" s="5">
        <v>8.611111111111111E-2</v>
      </c>
      <c r="H233" s="24">
        <v>0.1423611111111111</v>
      </c>
      <c r="I233" s="5">
        <f>Datos_Sala[[#This Row],[Hora de Salida]]-Datos_Sala[[#This Row],[Hora de llegada]]</f>
        <v>5.6249999999999994E-2</v>
      </c>
      <c r="J233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5.6249999999999994E-2</v>
      </c>
      <c r="K233" s="5">
        <f>(SUMIFS('Datos Cocina'!M:M,'Datos Cocina'!A:A,'Datos Sala'!A:A)/60)/24</f>
        <v>9.6527777777777782E-2</v>
      </c>
      <c r="L233" s="5">
        <f>IF(Datos_Sala[[#This Row],[Tiempo en rest]]-Datos_Sala[[#This Row],[Tiempo total de preparación]]&gt;0,Datos_Sala[[#This Row],[Tiempo en rest]]-Datos_Sala[[#This Row],[Tiempo total de preparación]],0)</f>
        <v>0</v>
      </c>
      <c r="M233" s="5" t="str">
        <f>IF(Datos_Sala[[#This Row],[Tiempo de degustación]]&gt;0,"Cobrada","Sin cobrar")</f>
        <v>Sin cobrar</v>
      </c>
      <c r="N233" s="3" t="s">
        <v>16</v>
      </c>
      <c r="O233" s="3" t="s">
        <v>1145</v>
      </c>
      <c r="P233" s="6">
        <v>15.43</v>
      </c>
      <c r="Q233" s="3" t="s">
        <v>23</v>
      </c>
      <c r="R233" s="3" t="s">
        <v>49</v>
      </c>
      <c r="S233" s="3" t="s">
        <v>552</v>
      </c>
      <c r="T233" s="4">
        <f>SUMIFS('Datos Cocina'!J:J,'Datos Cocina'!A:A,A:A)</f>
        <v>190</v>
      </c>
      <c r="U233" s="4">
        <f>SUMIFS('Datos Cocina'!F:F,'Datos Cocina'!A:A,'Datos Sala'!A:A)</f>
        <v>112</v>
      </c>
      <c r="V233" s="4">
        <f>SUMIFS('Datos Cocina'!I:I,'Datos Cocina'!A:A,A:A)</f>
        <v>78</v>
      </c>
      <c r="W233" s="7">
        <f>Datos_Sala[[#This Row],[Total ganancia pedido]]/Datos_Sala[[#This Row],[Monto Total de la cuenta]]</f>
        <v>0.41052631578947368</v>
      </c>
      <c r="X233" s="4">
        <f>Datos_Sala[[#This Row],[Monto Total de la cuenta]]+Datos_Sala[[#This Row],[Propina]]</f>
        <v>205.43</v>
      </c>
    </row>
    <row r="234" spans="1:24" x14ac:dyDescent="0.3">
      <c r="A234" s="2">
        <v>233</v>
      </c>
      <c r="B234" s="3" t="s">
        <v>70</v>
      </c>
      <c r="C234" s="3" t="s">
        <v>119</v>
      </c>
      <c r="D234" s="2">
        <v>1</v>
      </c>
      <c r="E234" s="3" t="s">
        <v>28</v>
      </c>
      <c r="F234" s="23">
        <v>45018</v>
      </c>
      <c r="G234" s="5">
        <v>3.6111111111111108E-2</v>
      </c>
      <c r="H234" s="24">
        <v>0.11041666666666666</v>
      </c>
      <c r="I234" s="5">
        <f>Datos_Sala[[#This Row],[Hora de Salida]]-Datos_Sala[[#This Row],[Hora de llegada]]</f>
        <v>7.4305555555555555E-2</v>
      </c>
      <c r="J234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7.4305555555555555E-2</v>
      </c>
      <c r="K234" s="5">
        <f>(SUMIFS('Datos Cocina'!M:M,'Datos Cocina'!A:A,'Datos Sala'!A:A)/60)/24</f>
        <v>2.1527777777777781E-2</v>
      </c>
      <c r="L234" s="5">
        <f>IF(Datos_Sala[[#This Row],[Tiempo en rest]]-Datos_Sala[[#This Row],[Tiempo total de preparación]]&gt;0,Datos_Sala[[#This Row],[Tiempo en rest]]-Datos_Sala[[#This Row],[Tiempo total de preparación]],0)</f>
        <v>5.2777777777777771E-2</v>
      </c>
      <c r="M234" s="5" t="str">
        <f>IF(Datos_Sala[[#This Row],[Tiempo de degustación]]&gt;0,"Cobrada","Sin cobrar")</f>
        <v>Cobrada</v>
      </c>
      <c r="N234" s="3" t="s">
        <v>48</v>
      </c>
      <c r="O234" s="3" t="s">
        <v>1146</v>
      </c>
      <c r="P234" s="6">
        <v>45.64</v>
      </c>
      <c r="Q234" s="3" t="s">
        <v>11</v>
      </c>
      <c r="R234" s="3" t="s">
        <v>49</v>
      </c>
      <c r="S234" s="3" t="s">
        <v>53</v>
      </c>
      <c r="T234" s="4">
        <f>SUMIFS('Datos Cocina'!J:J,'Datos Cocina'!A:A,A:A)</f>
        <v>38</v>
      </c>
      <c r="U234" s="4">
        <f>SUMIFS('Datos Cocina'!F:F,'Datos Cocina'!A:A,'Datos Sala'!A:A)</f>
        <v>22</v>
      </c>
      <c r="V234" s="4">
        <f>SUMIFS('Datos Cocina'!I:I,'Datos Cocina'!A:A,A:A)</f>
        <v>16</v>
      </c>
      <c r="W234" s="7">
        <f>Datos_Sala[[#This Row],[Total ganancia pedido]]/Datos_Sala[[#This Row],[Monto Total de la cuenta]]</f>
        <v>0.42105263157894735</v>
      </c>
      <c r="X234" s="4">
        <f>Datos_Sala[[#This Row],[Monto Total de la cuenta]]+Datos_Sala[[#This Row],[Propina]]</f>
        <v>83.64</v>
      </c>
    </row>
    <row r="235" spans="1:24" x14ac:dyDescent="0.3">
      <c r="A235" s="2">
        <v>234</v>
      </c>
      <c r="B235" s="3">
        <v>17</v>
      </c>
      <c r="C235" s="3" t="s">
        <v>553</v>
      </c>
      <c r="D235" s="2">
        <v>6</v>
      </c>
      <c r="E235" s="3" t="s">
        <v>52</v>
      </c>
      <c r="F235" s="23">
        <v>45018</v>
      </c>
      <c r="G235" s="5">
        <v>0.11527777777777778</v>
      </c>
      <c r="H235" s="24">
        <v>0.22777777777777777</v>
      </c>
      <c r="I235" s="5">
        <f>Datos_Sala[[#This Row],[Hora de Salida]]-Datos_Sala[[#This Row],[Hora de llegada]]</f>
        <v>0.11249999999999999</v>
      </c>
      <c r="J23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0.11249999999999999</v>
      </c>
      <c r="K235" s="5">
        <f>(SUMIFS('Datos Cocina'!M:M,'Datos Cocina'!A:A,'Datos Sala'!A:A)/60)/24</f>
        <v>6.8749999999999992E-2</v>
      </c>
      <c r="L235" s="5">
        <f>IF(Datos_Sala[[#This Row],[Tiempo en rest]]-Datos_Sala[[#This Row],[Tiempo total de preparación]]&gt;0,Datos_Sala[[#This Row],[Tiempo en rest]]-Datos_Sala[[#This Row],[Tiempo total de preparación]],0)</f>
        <v>4.3749999999999997E-2</v>
      </c>
      <c r="M235" s="5" t="str">
        <f>IF(Datos_Sala[[#This Row],[Tiempo de degustación]]&gt;0,"Cobrada","Sin cobrar")</f>
        <v>Cobrada</v>
      </c>
      <c r="N235" s="3" t="s">
        <v>48</v>
      </c>
      <c r="O235" s="3" t="s">
        <v>1145</v>
      </c>
      <c r="P235" s="6">
        <v>10.220000000000001</v>
      </c>
      <c r="Q235" s="3" t="s">
        <v>11</v>
      </c>
      <c r="R235" s="3" t="s">
        <v>19</v>
      </c>
      <c r="S235" s="3" t="s">
        <v>554</v>
      </c>
      <c r="T235" s="4">
        <f>SUMIFS('Datos Cocina'!J:J,'Datos Cocina'!A:A,A:A)</f>
        <v>225</v>
      </c>
      <c r="U235" s="4">
        <f>SUMIFS('Datos Cocina'!F:F,'Datos Cocina'!A:A,'Datos Sala'!A:A)</f>
        <v>135</v>
      </c>
      <c r="V235" s="4">
        <f>SUMIFS('Datos Cocina'!I:I,'Datos Cocina'!A:A,A:A)</f>
        <v>90</v>
      </c>
      <c r="W235" s="7">
        <f>Datos_Sala[[#This Row],[Total ganancia pedido]]/Datos_Sala[[#This Row],[Monto Total de la cuenta]]</f>
        <v>0.4</v>
      </c>
      <c r="X235" s="4">
        <f>Datos_Sala[[#This Row],[Monto Total de la cuenta]]+Datos_Sala[[#This Row],[Propina]]</f>
        <v>235.22</v>
      </c>
    </row>
    <row r="236" spans="1:24" x14ac:dyDescent="0.3">
      <c r="A236" s="2">
        <v>235</v>
      </c>
      <c r="B236" s="3" t="s">
        <v>84</v>
      </c>
      <c r="C236" s="3" t="s">
        <v>120</v>
      </c>
      <c r="D236" s="2">
        <v>5</v>
      </c>
      <c r="E236" s="3" t="s">
        <v>52</v>
      </c>
      <c r="F236" s="23">
        <v>45018</v>
      </c>
      <c r="G236" s="5">
        <v>1.5277777777777777E-2</v>
      </c>
      <c r="H236" s="24">
        <v>0.11666666666666667</v>
      </c>
      <c r="I236" s="5">
        <f>Datos_Sala[[#This Row],[Hora de Salida]]-Datos_Sala[[#This Row],[Hora de llegada]]</f>
        <v>0.10138888888888889</v>
      </c>
      <c r="J23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0.10138888888888889</v>
      </c>
      <c r="K236" s="5">
        <f>(SUMIFS('Datos Cocina'!M:M,'Datos Cocina'!A:A,'Datos Sala'!A:A)/60)/24</f>
        <v>1.7361111111111112E-2</v>
      </c>
      <c r="L236" s="5">
        <f>IF(Datos_Sala[[#This Row],[Tiempo en rest]]-Datos_Sala[[#This Row],[Tiempo total de preparación]]&gt;0,Datos_Sala[[#This Row],[Tiempo en rest]]-Datos_Sala[[#This Row],[Tiempo total de preparación]],0)</f>
        <v>8.4027777777777785E-2</v>
      </c>
      <c r="M236" s="5" t="str">
        <f>IF(Datos_Sala[[#This Row],[Tiempo de degustación]]&gt;0,"Cobrada","Sin cobrar")</f>
        <v>Cobrada</v>
      </c>
      <c r="N236" s="3" t="s">
        <v>10</v>
      </c>
      <c r="O236" s="3" t="s">
        <v>1145</v>
      </c>
      <c r="P236" s="6">
        <v>26.37</v>
      </c>
      <c r="Q236" s="3" t="s">
        <v>23</v>
      </c>
      <c r="R236" s="3" t="s">
        <v>1147</v>
      </c>
      <c r="S236" s="3" t="s">
        <v>121</v>
      </c>
      <c r="T236" s="4">
        <f>SUMIFS('Datos Cocina'!J:J,'Datos Cocina'!A:A,A:A)</f>
        <v>33</v>
      </c>
      <c r="U236" s="4">
        <f>SUMIFS('Datos Cocina'!F:F,'Datos Cocina'!A:A,'Datos Sala'!A:A)</f>
        <v>20</v>
      </c>
      <c r="V236" s="4">
        <f>SUMIFS('Datos Cocina'!I:I,'Datos Cocina'!A:A,A:A)</f>
        <v>13</v>
      </c>
      <c r="W236" s="7">
        <f>Datos_Sala[[#This Row],[Total ganancia pedido]]/Datos_Sala[[#This Row],[Monto Total de la cuenta]]</f>
        <v>0.39393939393939392</v>
      </c>
      <c r="X236" s="4">
        <f>Datos_Sala[[#This Row],[Monto Total de la cuenta]]+Datos_Sala[[#This Row],[Propina]]</f>
        <v>59.370000000000005</v>
      </c>
    </row>
    <row r="237" spans="1:24" x14ac:dyDescent="0.3">
      <c r="A237" s="2">
        <v>236</v>
      </c>
      <c r="B237" s="3">
        <v>12</v>
      </c>
      <c r="C237" s="3" t="s">
        <v>555</v>
      </c>
      <c r="D237" s="2">
        <v>2</v>
      </c>
      <c r="E237" s="3" t="s">
        <v>52</v>
      </c>
      <c r="F237" s="23">
        <v>45018</v>
      </c>
      <c r="G237" s="5">
        <v>3.6111111111111108E-2</v>
      </c>
      <c r="H237" s="24">
        <v>0.10138888888888889</v>
      </c>
      <c r="I237" s="5">
        <f>Datos_Sala[[#This Row],[Hora de Salida]]-Datos_Sala[[#This Row],[Hora de llegada]]</f>
        <v>6.5277777777777782E-2</v>
      </c>
      <c r="J237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6.5277777777777782E-2</v>
      </c>
      <c r="K237" s="5">
        <f>(SUMIFS('Datos Cocina'!M:M,'Datos Cocina'!A:A,'Datos Sala'!A:A)/60)/24</f>
        <v>7.013888888888889E-2</v>
      </c>
      <c r="L237" s="5">
        <f>IF(Datos_Sala[[#This Row],[Tiempo en rest]]-Datos_Sala[[#This Row],[Tiempo total de preparación]]&gt;0,Datos_Sala[[#This Row],[Tiempo en rest]]-Datos_Sala[[#This Row],[Tiempo total de preparación]],0)</f>
        <v>0</v>
      </c>
      <c r="M237" s="5" t="str">
        <f>IF(Datos_Sala[[#This Row],[Tiempo de degustación]]&gt;0,"Cobrada","Sin cobrar")</f>
        <v>Sin cobrar</v>
      </c>
      <c r="N237" s="3" t="s">
        <v>16</v>
      </c>
      <c r="O237" s="3" t="s">
        <v>1145</v>
      </c>
      <c r="P237" s="6">
        <v>39.81</v>
      </c>
      <c r="Q237" s="3" t="s">
        <v>11</v>
      </c>
      <c r="R237" s="3" t="s">
        <v>49</v>
      </c>
      <c r="S237" s="3" t="s">
        <v>556</v>
      </c>
      <c r="T237" s="4">
        <f>SUMIFS('Datos Cocina'!J:J,'Datos Cocina'!A:A,A:A)</f>
        <v>255</v>
      </c>
      <c r="U237" s="4">
        <f>SUMIFS('Datos Cocina'!F:F,'Datos Cocina'!A:A,'Datos Sala'!A:A)</f>
        <v>153</v>
      </c>
      <c r="V237" s="4">
        <f>SUMIFS('Datos Cocina'!I:I,'Datos Cocina'!A:A,A:A)</f>
        <v>102</v>
      </c>
      <c r="W237" s="7">
        <f>Datos_Sala[[#This Row],[Total ganancia pedido]]/Datos_Sala[[#This Row],[Monto Total de la cuenta]]</f>
        <v>0.4</v>
      </c>
      <c r="X237" s="4">
        <f>Datos_Sala[[#This Row],[Monto Total de la cuenta]]+Datos_Sala[[#This Row],[Propina]]</f>
        <v>294.81</v>
      </c>
    </row>
    <row r="238" spans="1:24" x14ac:dyDescent="0.3">
      <c r="A238" s="2">
        <v>237</v>
      </c>
      <c r="B238" s="3">
        <v>4</v>
      </c>
      <c r="C238" s="3" t="s">
        <v>486</v>
      </c>
      <c r="D238" s="2">
        <v>6</v>
      </c>
      <c r="E238" s="3" t="s">
        <v>28</v>
      </c>
      <c r="F238" s="23">
        <v>45018</v>
      </c>
      <c r="G238" s="5">
        <v>0.11458333333333333</v>
      </c>
      <c r="H238" s="24">
        <v>0.25</v>
      </c>
      <c r="I238" s="5">
        <f>Datos_Sala[[#This Row],[Hora de Salida]]-Datos_Sala[[#This Row],[Hora de llegada]]</f>
        <v>0.13541666666666669</v>
      </c>
      <c r="J23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0.1458333333333334</v>
      </c>
      <c r="K238" s="5">
        <f>(SUMIFS('Datos Cocina'!M:M,'Datos Cocina'!A:A,'Datos Sala'!A:A)/60)/24</f>
        <v>2.5694444444444447E-2</v>
      </c>
      <c r="L238" s="5">
        <f>IF(Datos_Sala[[#This Row],[Tiempo en rest]]-Datos_Sala[[#This Row],[Tiempo total de preparación]]&gt;0,Datos_Sala[[#This Row],[Tiempo en rest]]-Datos_Sala[[#This Row],[Tiempo total de preparación]],0)</f>
        <v>0.10972222222222223</v>
      </c>
      <c r="M238" s="5" t="str">
        <f>IF(Datos_Sala[[#This Row],[Tiempo de degustación]]&gt;0,"Cobrada","Sin cobrar")</f>
        <v>Cobrada</v>
      </c>
      <c r="N238" s="3" t="s">
        <v>16</v>
      </c>
      <c r="O238" s="3" t="s">
        <v>1145</v>
      </c>
      <c r="P238" s="6">
        <v>13.15</v>
      </c>
      <c r="Q238" s="3" t="s">
        <v>18</v>
      </c>
      <c r="R238" s="3" t="s">
        <v>1148</v>
      </c>
      <c r="S238" s="3" t="s">
        <v>557</v>
      </c>
      <c r="T238" s="4">
        <f>SUMIFS('Datos Cocina'!J:J,'Datos Cocina'!A:A,A:A)</f>
        <v>106</v>
      </c>
      <c r="U238" s="4">
        <f>SUMIFS('Datos Cocina'!F:F,'Datos Cocina'!A:A,'Datos Sala'!A:A)</f>
        <v>64</v>
      </c>
      <c r="V238" s="4">
        <f>SUMIFS('Datos Cocina'!I:I,'Datos Cocina'!A:A,A:A)</f>
        <v>42</v>
      </c>
      <c r="W238" s="7">
        <f>Datos_Sala[[#This Row],[Total ganancia pedido]]/Datos_Sala[[#This Row],[Monto Total de la cuenta]]</f>
        <v>0.39622641509433965</v>
      </c>
      <c r="X238" s="4">
        <f>Datos_Sala[[#This Row],[Monto Total de la cuenta]]+Datos_Sala[[#This Row],[Propina]]</f>
        <v>119.15</v>
      </c>
    </row>
    <row r="239" spans="1:24" x14ac:dyDescent="0.3">
      <c r="A239" s="2">
        <v>238</v>
      </c>
      <c r="B239" s="3" t="s">
        <v>84</v>
      </c>
      <c r="C239" s="3" t="s">
        <v>122</v>
      </c>
      <c r="D239" s="2">
        <v>6</v>
      </c>
      <c r="E239" s="3" t="s">
        <v>28</v>
      </c>
      <c r="F239" s="23">
        <v>45018</v>
      </c>
      <c r="G239" s="5">
        <v>9.5138888888888884E-2</v>
      </c>
      <c r="H239" s="24">
        <v>0.20555555555555555</v>
      </c>
      <c r="I239" s="5">
        <f>Datos_Sala[[#This Row],[Hora de Salida]]-Datos_Sala[[#This Row],[Hora de llegada]]</f>
        <v>0.11041666666666666</v>
      </c>
      <c r="J23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0.11041666666666666</v>
      </c>
      <c r="K239" s="5">
        <f>(SUMIFS('Datos Cocina'!M:M,'Datos Cocina'!A:A,'Datos Sala'!A:A)/60)/24</f>
        <v>3.125E-2</v>
      </c>
      <c r="L239" s="5">
        <f>IF(Datos_Sala[[#This Row],[Tiempo en rest]]-Datos_Sala[[#This Row],[Tiempo total de preparación]]&gt;0,Datos_Sala[[#This Row],[Tiempo en rest]]-Datos_Sala[[#This Row],[Tiempo total de preparación]],0)</f>
        <v>7.9166666666666663E-2</v>
      </c>
      <c r="M239" s="5" t="str">
        <f>IF(Datos_Sala[[#This Row],[Tiempo de degustación]]&gt;0,"Cobrada","Sin cobrar")</f>
        <v>Cobrada</v>
      </c>
      <c r="N239" s="3" t="s">
        <v>48</v>
      </c>
      <c r="O239" s="3" t="s">
        <v>1145</v>
      </c>
      <c r="P239" s="6">
        <v>33.020000000000003</v>
      </c>
      <c r="Q239" s="3" t="s">
        <v>11</v>
      </c>
      <c r="R239" s="3" t="s">
        <v>19</v>
      </c>
      <c r="S239" s="3" t="s">
        <v>42</v>
      </c>
      <c r="T239" s="4">
        <f>SUMIFS('Datos Cocina'!J:J,'Datos Cocina'!A:A,A:A)</f>
        <v>72</v>
      </c>
      <c r="U239" s="4">
        <f>SUMIFS('Datos Cocina'!F:F,'Datos Cocina'!A:A,'Datos Sala'!A:A)</f>
        <v>44</v>
      </c>
      <c r="V239" s="4">
        <f>SUMIFS('Datos Cocina'!I:I,'Datos Cocina'!A:A,A:A)</f>
        <v>28</v>
      </c>
      <c r="W239" s="7">
        <f>Datos_Sala[[#This Row],[Total ganancia pedido]]/Datos_Sala[[#This Row],[Monto Total de la cuenta]]</f>
        <v>0.3888888888888889</v>
      </c>
      <c r="X239" s="4">
        <f>Datos_Sala[[#This Row],[Monto Total de la cuenta]]+Datos_Sala[[#This Row],[Propina]]</f>
        <v>105.02000000000001</v>
      </c>
    </row>
    <row r="240" spans="1:24" x14ac:dyDescent="0.3">
      <c r="A240" s="2">
        <v>239</v>
      </c>
      <c r="B240" s="3">
        <v>12</v>
      </c>
      <c r="C240" s="3" t="s">
        <v>558</v>
      </c>
      <c r="D240" s="2">
        <v>6</v>
      </c>
      <c r="E240" s="3" t="s">
        <v>9</v>
      </c>
      <c r="F240" s="23">
        <v>45018</v>
      </c>
      <c r="G240" s="5">
        <v>0.11527777777777778</v>
      </c>
      <c r="H240" s="24">
        <v>0.25486111111111109</v>
      </c>
      <c r="I240" s="5">
        <f>Datos_Sala[[#This Row],[Hora de Salida]]-Datos_Sala[[#This Row],[Hora de llegada]]</f>
        <v>0.13958333333333331</v>
      </c>
      <c r="J24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0.13958333333333331</v>
      </c>
      <c r="K240" s="5">
        <f>(SUMIFS('Datos Cocina'!M:M,'Datos Cocina'!A:A,'Datos Sala'!A:A)/60)/24</f>
        <v>5.0694444444444438E-2</v>
      </c>
      <c r="L240" s="5">
        <f>IF(Datos_Sala[[#This Row],[Tiempo en rest]]-Datos_Sala[[#This Row],[Tiempo total de preparación]]&gt;0,Datos_Sala[[#This Row],[Tiempo en rest]]-Datos_Sala[[#This Row],[Tiempo total de preparación]],0)</f>
        <v>8.8888888888888878E-2</v>
      </c>
      <c r="M240" s="5" t="str">
        <f>IF(Datos_Sala[[#This Row],[Tiempo de degustación]]&gt;0,"Cobrada","Sin cobrar")</f>
        <v>Cobrada</v>
      </c>
      <c r="N240" s="3" t="s">
        <v>16</v>
      </c>
      <c r="O240" s="3" t="s">
        <v>17</v>
      </c>
      <c r="P240" s="6">
        <v>11.76</v>
      </c>
      <c r="Q240" s="3" t="s">
        <v>23</v>
      </c>
      <c r="R240" s="3" t="s">
        <v>19</v>
      </c>
      <c r="S240" s="3" t="s">
        <v>559</v>
      </c>
      <c r="T240" s="4">
        <f>SUMIFS('Datos Cocina'!J:J,'Datos Cocina'!A:A,A:A)</f>
        <v>74</v>
      </c>
      <c r="U240" s="4">
        <f>SUMIFS('Datos Cocina'!F:F,'Datos Cocina'!A:A,'Datos Sala'!A:A)</f>
        <v>43</v>
      </c>
      <c r="V240" s="4">
        <f>SUMIFS('Datos Cocina'!I:I,'Datos Cocina'!A:A,A:A)</f>
        <v>31</v>
      </c>
      <c r="W240" s="7">
        <f>Datos_Sala[[#This Row],[Total ganancia pedido]]/Datos_Sala[[#This Row],[Monto Total de la cuenta]]</f>
        <v>0.41891891891891891</v>
      </c>
      <c r="X240" s="4">
        <f>Datos_Sala[[#This Row],[Monto Total de la cuenta]]+Datos_Sala[[#This Row],[Propina]]</f>
        <v>85.76</v>
      </c>
    </row>
    <row r="241" spans="1:24" x14ac:dyDescent="0.3">
      <c r="A241" s="2">
        <v>240</v>
      </c>
      <c r="B241" s="3">
        <v>9</v>
      </c>
      <c r="C241" s="3" t="s">
        <v>560</v>
      </c>
      <c r="D241" s="2">
        <v>1</v>
      </c>
      <c r="E241" s="3" t="s">
        <v>52</v>
      </c>
      <c r="F241" s="23">
        <v>45018</v>
      </c>
      <c r="G241" s="5">
        <v>1.1111111111111112E-2</v>
      </c>
      <c r="H241" s="24">
        <v>0.13194444444444445</v>
      </c>
      <c r="I241" s="5">
        <f>Datos_Sala[[#This Row],[Hora de Salida]]-Datos_Sala[[#This Row],[Hora de llegada]]</f>
        <v>0.12083333333333333</v>
      </c>
      <c r="J24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0.12083333333333333</v>
      </c>
      <c r="K241" s="5">
        <f>(SUMIFS('Datos Cocina'!M:M,'Datos Cocina'!A:A,'Datos Sala'!A:A)/60)/24</f>
        <v>8.9583333333333334E-2</v>
      </c>
      <c r="L241" s="5">
        <f>IF(Datos_Sala[[#This Row],[Tiempo en rest]]-Datos_Sala[[#This Row],[Tiempo total de preparación]]&gt;0,Datos_Sala[[#This Row],[Tiempo en rest]]-Datos_Sala[[#This Row],[Tiempo total de preparación]],0)</f>
        <v>3.125E-2</v>
      </c>
      <c r="M241" s="5" t="str">
        <f>IF(Datos_Sala[[#This Row],[Tiempo de degustación]]&gt;0,"Cobrada","Sin cobrar")</f>
        <v>Cobrada</v>
      </c>
      <c r="N241" s="3" t="s">
        <v>16</v>
      </c>
      <c r="O241" s="3" t="s">
        <v>1146</v>
      </c>
      <c r="P241" s="6">
        <v>33.81</v>
      </c>
      <c r="Q241" s="3" t="s">
        <v>11</v>
      </c>
      <c r="R241" s="3" t="s">
        <v>1148</v>
      </c>
      <c r="S241" s="3" t="s">
        <v>561</v>
      </c>
      <c r="T241" s="4">
        <f>SUMIFS('Datos Cocina'!J:J,'Datos Cocina'!A:A,A:A)</f>
        <v>294</v>
      </c>
      <c r="U241" s="4">
        <f>SUMIFS('Datos Cocina'!F:F,'Datos Cocina'!A:A,'Datos Sala'!A:A)</f>
        <v>176</v>
      </c>
      <c r="V241" s="4">
        <f>SUMIFS('Datos Cocina'!I:I,'Datos Cocina'!A:A,A:A)</f>
        <v>118</v>
      </c>
      <c r="W241" s="7">
        <f>Datos_Sala[[#This Row],[Total ganancia pedido]]/Datos_Sala[[#This Row],[Monto Total de la cuenta]]</f>
        <v>0.40136054421768708</v>
      </c>
      <c r="X241" s="4">
        <f>Datos_Sala[[#This Row],[Monto Total de la cuenta]]+Datos_Sala[[#This Row],[Propina]]</f>
        <v>327.81</v>
      </c>
    </row>
    <row r="242" spans="1:24" x14ac:dyDescent="0.3">
      <c r="A242" s="2">
        <v>241</v>
      </c>
      <c r="B242" s="3" t="s">
        <v>31</v>
      </c>
      <c r="C242" s="3" t="s">
        <v>123</v>
      </c>
      <c r="D242" s="2">
        <v>4</v>
      </c>
      <c r="E242" s="3" t="s">
        <v>15</v>
      </c>
      <c r="F242" s="23">
        <v>45018</v>
      </c>
      <c r="G242" s="5">
        <v>2.7777777777777779E-3</v>
      </c>
      <c r="H242" s="24">
        <v>4.4444444444444446E-2</v>
      </c>
      <c r="I242" s="5">
        <f>Datos_Sala[[#This Row],[Hora de Salida]]-Datos_Sala[[#This Row],[Hora de llegada]]</f>
        <v>4.1666666666666671E-2</v>
      </c>
      <c r="J242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5.208333333333337E-2</v>
      </c>
      <c r="K242" s="5">
        <f>(SUMIFS('Datos Cocina'!M:M,'Datos Cocina'!A:A,'Datos Sala'!A:A)/60)/24</f>
        <v>7.6388888888888886E-3</v>
      </c>
      <c r="L242" s="5">
        <f>IF(Datos_Sala[[#This Row],[Tiempo en rest]]-Datos_Sala[[#This Row],[Tiempo total de preparación]]&gt;0,Datos_Sala[[#This Row],[Tiempo en rest]]-Datos_Sala[[#This Row],[Tiempo total de preparación]],0)</f>
        <v>3.4027777777777782E-2</v>
      </c>
      <c r="M242" s="5" t="str">
        <f>IF(Datos_Sala[[#This Row],[Tiempo de degustación]]&gt;0,"Cobrada","Sin cobrar")</f>
        <v>Cobrada</v>
      </c>
      <c r="N242" s="3" t="s">
        <v>16</v>
      </c>
      <c r="O242" s="3" t="s">
        <v>1145</v>
      </c>
      <c r="P242" s="6">
        <v>38.97</v>
      </c>
      <c r="Q242" s="3" t="s">
        <v>18</v>
      </c>
      <c r="R242" s="3" t="s">
        <v>19</v>
      </c>
      <c r="S242" s="3" t="s">
        <v>45</v>
      </c>
      <c r="T242" s="4">
        <f>SUMIFS('Datos Cocina'!J:J,'Datos Cocina'!A:A,A:A)</f>
        <v>18</v>
      </c>
      <c r="U242" s="4">
        <f>SUMIFS('Datos Cocina'!F:F,'Datos Cocina'!A:A,'Datos Sala'!A:A)</f>
        <v>10</v>
      </c>
      <c r="V242" s="4">
        <f>SUMIFS('Datos Cocina'!I:I,'Datos Cocina'!A:A,A:A)</f>
        <v>8</v>
      </c>
      <c r="W242" s="7">
        <f>Datos_Sala[[#This Row],[Total ganancia pedido]]/Datos_Sala[[#This Row],[Monto Total de la cuenta]]</f>
        <v>0.44444444444444442</v>
      </c>
      <c r="X242" s="4">
        <f>Datos_Sala[[#This Row],[Monto Total de la cuenta]]+Datos_Sala[[#This Row],[Propina]]</f>
        <v>56.97</v>
      </c>
    </row>
    <row r="243" spans="1:24" x14ac:dyDescent="0.3">
      <c r="A243" s="2">
        <v>242</v>
      </c>
      <c r="B243" s="3">
        <v>12</v>
      </c>
      <c r="C243" s="3" t="s">
        <v>562</v>
      </c>
      <c r="D243" s="2">
        <v>2</v>
      </c>
      <c r="E243" s="3" t="s">
        <v>28</v>
      </c>
      <c r="F243" s="23">
        <v>45018</v>
      </c>
      <c r="G243" s="5">
        <v>0.15416666666666667</v>
      </c>
      <c r="H243" s="24">
        <v>0.21458333333333332</v>
      </c>
      <c r="I243" s="5">
        <f>Datos_Sala[[#This Row],[Hora de Salida]]-Datos_Sala[[#This Row],[Hora de llegada]]</f>
        <v>6.0416666666666646E-2</v>
      </c>
      <c r="J243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6.0416666666666646E-2</v>
      </c>
      <c r="K243" s="5">
        <f>(SUMIFS('Datos Cocina'!M:M,'Datos Cocina'!A:A,'Datos Sala'!A:A)/60)/24</f>
        <v>6.8749999999999992E-2</v>
      </c>
      <c r="L243" s="5">
        <f>IF(Datos_Sala[[#This Row],[Tiempo en rest]]-Datos_Sala[[#This Row],[Tiempo total de preparación]]&gt;0,Datos_Sala[[#This Row],[Tiempo en rest]]-Datos_Sala[[#This Row],[Tiempo total de preparación]],0)</f>
        <v>0</v>
      </c>
      <c r="M243" s="5" t="str">
        <f>IF(Datos_Sala[[#This Row],[Tiempo de degustación]]&gt;0,"Cobrada","Sin cobrar")</f>
        <v>Sin cobrar</v>
      </c>
      <c r="N243" s="3" t="s">
        <v>16</v>
      </c>
      <c r="O243" s="3" t="s">
        <v>1145</v>
      </c>
      <c r="P243" s="6">
        <v>31.29</v>
      </c>
      <c r="Q243" s="3" t="s">
        <v>23</v>
      </c>
      <c r="R243" s="3" t="s">
        <v>99</v>
      </c>
      <c r="S243" s="3" t="s">
        <v>563</v>
      </c>
      <c r="T243" s="4">
        <f>SUMIFS('Datos Cocina'!J:J,'Datos Cocina'!A:A,A:A)</f>
        <v>134</v>
      </c>
      <c r="U243" s="4">
        <f>SUMIFS('Datos Cocina'!F:F,'Datos Cocina'!A:A,'Datos Sala'!A:A)</f>
        <v>80</v>
      </c>
      <c r="V243" s="4">
        <f>SUMIFS('Datos Cocina'!I:I,'Datos Cocina'!A:A,A:A)</f>
        <v>54</v>
      </c>
      <c r="W243" s="7">
        <f>Datos_Sala[[#This Row],[Total ganancia pedido]]/Datos_Sala[[#This Row],[Monto Total de la cuenta]]</f>
        <v>0.40298507462686567</v>
      </c>
      <c r="X243" s="4">
        <f>Datos_Sala[[#This Row],[Monto Total de la cuenta]]+Datos_Sala[[#This Row],[Propina]]</f>
        <v>165.29</v>
      </c>
    </row>
    <row r="244" spans="1:24" x14ac:dyDescent="0.3">
      <c r="A244" s="2">
        <v>243</v>
      </c>
      <c r="B244" s="3" t="s">
        <v>68</v>
      </c>
      <c r="C244" s="3" t="s">
        <v>124</v>
      </c>
      <c r="D244" s="2">
        <v>4</v>
      </c>
      <c r="E244" s="3" t="s">
        <v>28</v>
      </c>
      <c r="F244" s="23">
        <v>45018</v>
      </c>
      <c r="G244" s="5">
        <v>2.9166666666666667E-2</v>
      </c>
      <c r="H244" s="24">
        <v>0.17430555555555555</v>
      </c>
      <c r="I244" s="5">
        <f>Datos_Sala[[#This Row],[Hora de Salida]]-Datos_Sala[[#This Row],[Hora de llegada]]</f>
        <v>0.14513888888888887</v>
      </c>
      <c r="J24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0.14513888888888887</v>
      </c>
      <c r="K244" s="5">
        <f>(SUMIFS('Datos Cocina'!M:M,'Datos Cocina'!A:A,'Datos Sala'!A:A)/60)/24</f>
        <v>1.5277777777777777E-2</v>
      </c>
      <c r="L244" s="5">
        <f>IF(Datos_Sala[[#This Row],[Tiempo en rest]]-Datos_Sala[[#This Row],[Tiempo total de preparación]]&gt;0,Datos_Sala[[#This Row],[Tiempo en rest]]-Datos_Sala[[#This Row],[Tiempo total de preparación]],0)</f>
        <v>0.12986111111111109</v>
      </c>
      <c r="M244" s="5" t="str">
        <f>IF(Datos_Sala[[#This Row],[Tiempo de degustación]]&gt;0,"Cobrada","Sin cobrar")</f>
        <v>Cobrada</v>
      </c>
      <c r="N244" s="3" t="s">
        <v>16</v>
      </c>
      <c r="O244" s="3" t="s">
        <v>1145</v>
      </c>
      <c r="P244" s="6">
        <v>21.45</v>
      </c>
      <c r="Q244" s="3" t="s">
        <v>11</v>
      </c>
      <c r="R244" s="3" t="s">
        <v>1147</v>
      </c>
      <c r="S244" s="3" t="s">
        <v>30</v>
      </c>
      <c r="T244" s="4">
        <f>SUMIFS('Datos Cocina'!J:J,'Datos Cocina'!A:A,A:A)</f>
        <v>120</v>
      </c>
      <c r="U244" s="4">
        <f>SUMIFS('Datos Cocina'!F:F,'Datos Cocina'!A:A,'Datos Sala'!A:A)</f>
        <v>75</v>
      </c>
      <c r="V244" s="4">
        <f>SUMIFS('Datos Cocina'!I:I,'Datos Cocina'!A:A,A:A)</f>
        <v>45</v>
      </c>
      <c r="W244" s="7">
        <f>Datos_Sala[[#This Row],[Total ganancia pedido]]/Datos_Sala[[#This Row],[Monto Total de la cuenta]]</f>
        <v>0.375</v>
      </c>
      <c r="X244" s="4">
        <f>Datos_Sala[[#This Row],[Monto Total de la cuenta]]+Datos_Sala[[#This Row],[Propina]]</f>
        <v>141.44999999999999</v>
      </c>
    </row>
    <row r="245" spans="1:24" x14ac:dyDescent="0.3">
      <c r="A245" s="2">
        <v>244</v>
      </c>
      <c r="B245" s="3">
        <v>17</v>
      </c>
      <c r="C245" s="3" t="s">
        <v>324</v>
      </c>
      <c r="D245" s="2">
        <v>6</v>
      </c>
      <c r="E245" s="3" t="s">
        <v>52</v>
      </c>
      <c r="F245" s="23">
        <v>45018</v>
      </c>
      <c r="G245" s="5">
        <v>0.15555555555555556</v>
      </c>
      <c r="H245" s="24">
        <v>0.25069444444444444</v>
      </c>
      <c r="I245" s="5">
        <f>Datos_Sala[[#This Row],[Hora de Salida]]-Datos_Sala[[#This Row],[Hora de llegada]]</f>
        <v>9.5138888888888884E-2</v>
      </c>
      <c r="J245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9.5138888888888884E-2</v>
      </c>
      <c r="K245" s="5">
        <f>(SUMIFS('Datos Cocina'!M:M,'Datos Cocina'!A:A,'Datos Sala'!A:A)/60)/24</f>
        <v>6.1805555555555558E-2</v>
      </c>
      <c r="L245" s="5">
        <f>IF(Datos_Sala[[#This Row],[Tiempo en rest]]-Datos_Sala[[#This Row],[Tiempo total de preparación]]&gt;0,Datos_Sala[[#This Row],[Tiempo en rest]]-Datos_Sala[[#This Row],[Tiempo total de preparación]],0)</f>
        <v>3.3333333333333326E-2</v>
      </c>
      <c r="M245" s="5" t="str">
        <f>IF(Datos_Sala[[#This Row],[Tiempo de degustación]]&gt;0,"Cobrada","Sin cobrar")</f>
        <v>Cobrada</v>
      </c>
      <c r="N245" s="3" t="s">
        <v>16</v>
      </c>
      <c r="O245" s="3" t="s">
        <v>17</v>
      </c>
      <c r="P245" s="6">
        <v>17.649999999999999</v>
      </c>
      <c r="Q245" s="3" t="s">
        <v>23</v>
      </c>
      <c r="R245" s="3" t="s">
        <v>1148</v>
      </c>
      <c r="S245" s="3" t="s">
        <v>564</v>
      </c>
      <c r="T245" s="4">
        <f>SUMIFS('Datos Cocina'!J:J,'Datos Cocina'!A:A,A:A)</f>
        <v>158</v>
      </c>
      <c r="U245" s="4">
        <f>SUMIFS('Datos Cocina'!F:F,'Datos Cocina'!A:A,'Datos Sala'!A:A)</f>
        <v>97</v>
      </c>
      <c r="V245" s="4">
        <f>SUMIFS('Datos Cocina'!I:I,'Datos Cocina'!A:A,A:A)</f>
        <v>61</v>
      </c>
      <c r="W245" s="7">
        <f>Datos_Sala[[#This Row],[Total ganancia pedido]]/Datos_Sala[[#This Row],[Monto Total de la cuenta]]</f>
        <v>0.38607594936708861</v>
      </c>
      <c r="X245" s="4">
        <f>Datos_Sala[[#This Row],[Monto Total de la cuenta]]+Datos_Sala[[#This Row],[Propina]]</f>
        <v>175.65</v>
      </c>
    </row>
    <row r="246" spans="1:24" x14ac:dyDescent="0.3">
      <c r="A246" s="2">
        <v>245</v>
      </c>
      <c r="B246" s="3">
        <v>11</v>
      </c>
      <c r="C246" s="3" t="s">
        <v>565</v>
      </c>
      <c r="D246" s="2">
        <v>1</v>
      </c>
      <c r="E246" s="3" t="s">
        <v>76</v>
      </c>
      <c r="F246" s="23">
        <v>45018</v>
      </c>
      <c r="G246" s="5">
        <v>0.14652777777777778</v>
      </c>
      <c r="H246" s="24">
        <v>0.28958333333333336</v>
      </c>
      <c r="I246" s="5">
        <f>Datos_Sala[[#This Row],[Hora de Salida]]-Datos_Sala[[#This Row],[Hora de llegada]]</f>
        <v>0.14305555555555557</v>
      </c>
      <c r="J24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0.14305555555555557</v>
      </c>
      <c r="K246" s="5">
        <f>(SUMIFS('Datos Cocina'!M:M,'Datos Cocina'!A:A,'Datos Sala'!A:A)/60)/24</f>
        <v>8.0555555555555561E-2</v>
      </c>
      <c r="L246" s="5">
        <f>IF(Datos_Sala[[#This Row],[Tiempo en rest]]-Datos_Sala[[#This Row],[Tiempo total de preparación]]&gt;0,Datos_Sala[[#This Row],[Tiempo en rest]]-Datos_Sala[[#This Row],[Tiempo total de preparación]],0)</f>
        <v>6.2500000000000014E-2</v>
      </c>
      <c r="M246" s="5" t="str">
        <f>IF(Datos_Sala[[#This Row],[Tiempo de degustación]]&gt;0,"Cobrada","Sin cobrar")</f>
        <v>Cobrada</v>
      </c>
      <c r="N246" s="3" t="s">
        <v>16</v>
      </c>
      <c r="O246" s="3" t="s">
        <v>1145</v>
      </c>
      <c r="P246" s="6">
        <v>14.82</v>
      </c>
      <c r="Q246" s="3" t="s">
        <v>23</v>
      </c>
      <c r="R246" s="3" t="s">
        <v>24</v>
      </c>
      <c r="S246" s="3" t="s">
        <v>566</v>
      </c>
      <c r="T246" s="4">
        <f>SUMIFS('Datos Cocina'!J:J,'Datos Cocina'!A:A,A:A)</f>
        <v>273</v>
      </c>
      <c r="U246" s="4">
        <f>SUMIFS('Datos Cocina'!F:F,'Datos Cocina'!A:A,'Datos Sala'!A:A)</f>
        <v>165</v>
      </c>
      <c r="V246" s="4">
        <f>SUMIFS('Datos Cocina'!I:I,'Datos Cocina'!A:A,A:A)</f>
        <v>108</v>
      </c>
      <c r="W246" s="7">
        <f>Datos_Sala[[#This Row],[Total ganancia pedido]]/Datos_Sala[[#This Row],[Monto Total de la cuenta]]</f>
        <v>0.39560439560439559</v>
      </c>
      <c r="X246" s="4">
        <f>Datos_Sala[[#This Row],[Monto Total de la cuenta]]+Datos_Sala[[#This Row],[Propina]]</f>
        <v>287.82</v>
      </c>
    </row>
    <row r="247" spans="1:24" x14ac:dyDescent="0.3">
      <c r="A247" s="2">
        <v>246</v>
      </c>
      <c r="B247" s="3">
        <v>2</v>
      </c>
      <c r="C247" s="3" t="s">
        <v>562</v>
      </c>
      <c r="D247" s="2">
        <v>6</v>
      </c>
      <c r="E247" s="3" t="s">
        <v>28</v>
      </c>
      <c r="F247" s="23">
        <v>45018</v>
      </c>
      <c r="G247" s="5">
        <v>7.6388888888888895E-2</v>
      </c>
      <c r="H247" s="24">
        <v>0.17291666666666666</v>
      </c>
      <c r="I247" s="5">
        <f>Datos_Sala[[#This Row],[Hora de Salida]]-Datos_Sala[[#This Row],[Hora de llegada]]</f>
        <v>9.6527777777777768E-2</v>
      </c>
      <c r="J247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9.6527777777777768E-2</v>
      </c>
      <c r="K247" s="5">
        <f>(SUMIFS('Datos Cocina'!M:M,'Datos Cocina'!A:A,'Datos Sala'!A:A)/60)/24</f>
        <v>0.10138888888888888</v>
      </c>
      <c r="L247" s="5">
        <f>IF(Datos_Sala[[#This Row],[Tiempo en rest]]-Datos_Sala[[#This Row],[Tiempo total de preparación]]&gt;0,Datos_Sala[[#This Row],[Tiempo en rest]]-Datos_Sala[[#This Row],[Tiempo total de preparación]],0)</f>
        <v>0</v>
      </c>
      <c r="M247" s="5" t="str">
        <f>IF(Datos_Sala[[#This Row],[Tiempo de degustación]]&gt;0,"Cobrada","Sin cobrar")</f>
        <v>Sin cobrar</v>
      </c>
      <c r="N247" s="3" t="s">
        <v>16</v>
      </c>
      <c r="O247" s="3" t="s">
        <v>1145</v>
      </c>
      <c r="P247" s="6">
        <v>42.75</v>
      </c>
      <c r="Q247" s="3" t="s">
        <v>11</v>
      </c>
      <c r="R247" s="3" t="s">
        <v>24</v>
      </c>
      <c r="S247" s="3" t="s">
        <v>567</v>
      </c>
      <c r="T247" s="4">
        <f>SUMIFS('Datos Cocina'!J:J,'Datos Cocina'!A:A,A:A)</f>
        <v>327</v>
      </c>
      <c r="U247" s="4">
        <f>SUMIFS('Datos Cocina'!F:F,'Datos Cocina'!A:A,'Datos Sala'!A:A)</f>
        <v>196</v>
      </c>
      <c r="V247" s="4">
        <f>SUMIFS('Datos Cocina'!I:I,'Datos Cocina'!A:A,A:A)</f>
        <v>131</v>
      </c>
      <c r="W247" s="7">
        <f>Datos_Sala[[#This Row],[Total ganancia pedido]]/Datos_Sala[[#This Row],[Monto Total de la cuenta]]</f>
        <v>0.40061162079510704</v>
      </c>
      <c r="X247" s="4">
        <f>Datos_Sala[[#This Row],[Monto Total de la cuenta]]+Datos_Sala[[#This Row],[Propina]]</f>
        <v>369.75</v>
      </c>
    </row>
    <row r="248" spans="1:24" x14ac:dyDescent="0.3">
      <c r="A248" s="2">
        <v>247</v>
      </c>
      <c r="B248" s="3" t="s">
        <v>125</v>
      </c>
      <c r="C248" s="3" t="s">
        <v>126</v>
      </c>
      <c r="D248" s="2">
        <v>6</v>
      </c>
      <c r="E248" s="3" t="s">
        <v>28</v>
      </c>
      <c r="F248" s="23">
        <v>45018</v>
      </c>
      <c r="G248" s="5">
        <v>0.10694444444444444</v>
      </c>
      <c r="H248" s="24">
        <v>0.22291666666666668</v>
      </c>
      <c r="I248" s="5">
        <f>Datos_Sala[[#This Row],[Hora de Salida]]-Datos_Sala[[#This Row],[Hora de llegada]]</f>
        <v>0.11597222222222224</v>
      </c>
      <c r="J24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0.12638888888888894</v>
      </c>
      <c r="K248" s="5">
        <f>(SUMIFS('Datos Cocina'!M:M,'Datos Cocina'!A:A,'Datos Sala'!A:A)/60)/24</f>
        <v>4.0972222222222222E-2</v>
      </c>
      <c r="L248" s="5">
        <f>IF(Datos_Sala[[#This Row],[Tiempo en rest]]-Datos_Sala[[#This Row],[Tiempo total de preparación]]&gt;0,Datos_Sala[[#This Row],[Tiempo en rest]]-Datos_Sala[[#This Row],[Tiempo total de preparación]],0)</f>
        <v>7.5000000000000011E-2</v>
      </c>
      <c r="M248" s="5" t="str">
        <f>IF(Datos_Sala[[#This Row],[Tiempo de degustación]]&gt;0,"Cobrada","Sin cobrar")</f>
        <v>Cobrada</v>
      </c>
      <c r="N248" s="3" t="s">
        <v>16</v>
      </c>
      <c r="O248" s="3" t="s">
        <v>1145</v>
      </c>
      <c r="P248" s="6">
        <v>49.07</v>
      </c>
      <c r="Q248" s="3" t="s">
        <v>18</v>
      </c>
      <c r="R248" s="3" t="s">
        <v>63</v>
      </c>
      <c r="S248" s="3" t="s">
        <v>121</v>
      </c>
      <c r="T248" s="4">
        <f>SUMIFS('Datos Cocina'!J:J,'Datos Cocina'!A:A,A:A)</f>
        <v>66</v>
      </c>
      <c r="U248" s="4">
        <f>SUMIFS('Datos Cocina'!F:F,'Datos Cocina'!A:A,'Datos Sala'!A:A)</f>
        <v>40</v>
      </c>
      <c r="V248" s="4">
        <f>SUMIFS('Datos Cocina'!I:I,'Datos Cocina'!A:A,A:A)</f>
        <v>26</v>
      </c>
      <c r="W248" s="7">
        <f>Datos_Sala[[#This Row],[Total ganancia pedido]]/Datos_Sala[[#This Row],[Monto Total de la cuenta]]</f>
        <v>0.39393939393939392</v>
      </c>
      <c r="X248" s="4">
        <f>Datos_Sala[[#This Row],[Monto Total de la cuenta]]+Datos_Sala[[#This Row],[Propina]]</f>
        <v>115.07</v>
      </c>
    </row>
    <row r="249" spans="1:24" x14ac:dyDescent="0.3">
      <c r="A249" s="2">
        <v>248</v>
      </c>
      <c r="B249" s="3">
        <v>12</v>
      </c>
      <c r="C249" s="3" t="s">
        <v>568</v>
      </c>
      <c r="D249" s="2">
        <v>6</v>
      </c>
      <c r="E249" s="3" t="s">
        <v>28</v>
      </c>
      <c r="F249" s="23">
        <v>45018</v>
      </c>
      <c r="G249" s="5">
        <v>1.8055555555555554E-2</v>
      </c>
      <c r="H249" s="24">
        <v>9.583333333333334E-2</v>
      </c>
      <c r="I249" s="5">
        <f>Datos_Sala[[#This Row],[Hora de Salida]]-Datos_Sala[[#This Row],[Hora de llegada]]</f>
        <v>7.7777777777777779E-2</v>
      </c>
      <c r="J249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8.8194444444444478E-2</v>
      </c>
      <c r="K249" s="5">
        <f>(SUMIFS('Datos Cocina'!M:M,'Datos Cocina'!A:A,'Datos Sala'!A:A)/60)/24</f>
        <v>8.3333333333333329E-2</v>
      </c>
      <c r="L249" s="5">
        <f>IF(Datos_Sala[[#This Row],[Tiempo en rest]]-Datos_Sala[[#This Row],[Tiempo total de preparación]]&gt;0,Datos_Sala[[#This Row],[Tiempo en rest]]-Datos_Sala[[#This Row],[Tiempo total de preparación]],0)</f>
        <v>0</v>
      </c>
      <c r="M249" s="5" t="str">
        <f>IF(Datos_Sala[[#This Row],[Tiempo de degustación]]&gt;0,"Cobrada","Sin cobrar")</f>
        <v>Sin cobrar</v>
      </c>
      <c r="N249" s="3" t="s">
        <v>16</v>
      </c>
      <c r="O249" s="3" t="s">
        <v>1146</v>
      </c>
      <c r="P249" s="6">
        <v>18.690000000000001</v>
      </c>
      <c r="Q249" s="3" t="s">
        <v>18</v>
      </c>
      <c r="R249" s="3" t="s">
        <v>29</v>
      </c>
      <c r="S249" s="3" t="s">
        <v>569</v>
      </c>
      <c r="T249" s="4">
        <f>SUMIFS('Datos Cocina'!J:J,'Datos Cocina'!A:A,A:A)</f>
        <v>225</v>
      </c>
      <c r="U249" s="4">
        <f>SUMIFS('Datos Cocina'!F:F,'Datos Cocina'!A:A,'Datos Sala'!A:A)</f>
        <v>133</v>
      </c>
      <c r="V249" s="4">
        <f>SUMIFS('Datos Cocina'!I:I,'Datos Cocina'!A:A,A:A)</f>
        <v>92</v>
      </c>
      <c r="W249" s="7">
        <f>Datos_Sala[[#This Row],[Total ganancia pedido]]/Datos_Sala[[#This Row],[Monto Total de la cuenta]]</f>
        <v>0.40888888888888891</v>
      </c>
      <c r="X249" s="4">
        <f>Datos_Sala[[#This Row],[Monto Total de la cuenta]]+Datos_Sala[[#This Row],[Propina]]</f>
        <v>243.69</v>
      </c>
    </row>
    <row r="250" spans="1:24" x14ac:dyDescent="0.3">
      <c r="A250" s="2">
        <v>249</v>
      </c>
      <c r="B250" s="3">
        <v>8</v>
      </c>
      <c r="C250" s="3" t="s">
        <v>570</v>
      </c>
      <c r="D250" s="2">
        <v>6</v>
      </c>
      <c r="E250" s="3" t="s">
        <v>28</v>
      </c>
      <c r="F250" s="23">
        <v>45018</v>
      </c>
      <c r="G250" s="5">
        <v>4.027777777777778E-2</v>
      </c>
      <c r="H250" s="24">
        <v>0.16319444444444445</v>
      </c>
      <c r="I250" s="5">
        <f>Datos_Sala[[#This Row],[Hora de Salida]]-Datos_Sala[[#This Row],[Hora de llegada]]</f>
        <v>0.12291666666666667</v>
      </c>
      <c r="J25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0.13333333333333339</v>
      </c>
      <c r="K250" s="5">
        <f>(SUMIFS('Datos Cocina'!M:M,'Datos Cocina'!A:A,'Datos Sala'!A:A)/60)/24</f>
        <v>7.5694444444444439E-2</v>
      </c>
      <c r="L250" s="5">
        <f>IF(Datos_Sala[[#This Row],[Tiempo en rest]]-Datos_Sala[[#This Row],[Tiempo total de preparación]]&gt;0,Datos_Sala[[#This Row],[Tiempo en rest]]-Datos_Sala[[#This Row],[Tiempo total de preparación]],0)</f>
        <v>4.7222222222222235E-2</v>
      </c>
      <c r="M250" s="5" t="str">
        <f>IF(Datos_Sala[[#This Row],[Tiempo de degustación]]&gt;0,"Cobrada","Sin cobrar")</f>
        <v>Cobrada</v>
      </c>
      <c r="N250" s="3" t="s">
        <v>10</v>
      </c>
      <c r="O250" s="3" t="s">
        <v>1145</v>
      </c>
      <c r="P250" s="6">
        <v>47.71</v>
      </c>
      <c r="Q250" s="3" t="s">
        <v>18</v>
      </c>
      <c r="R250" s="3" t="s">
        <v>1147</v>
      </c>
      <c r="S250" s="3" t="s">
        <v>571</v>
      </c>
      <c r="T250" s="4">
        <f>SUMIFS('Datos Cocina'!J:J,'Datos Cocina'!A:A,A:A)</f>
        <v>80</v>
      </c>
      <c r="U250" s="4">
        <f>SUMIFS('Datos Cocina'!F:F,'Datos Cocina'!A:A,'Datos Sala'!A:A)</f>
        <v>46</v>
      </c>
      <c r="V250" s="4">
        <f>SUMIFS('Datos Cocina'!I:I,'Datos Cocina'!A:A,A:A)</f>
        <v>34</v>
      </c>
      <c r="W250" s="7">
        <f>Datos_Sala[[#This Row],[Total ganancia pedido]]/Datos_Sala[[#This Row],[Monto Total de la cuenta]]</f>
        <v>0.42499999999999999</v>
      </c>
      <c r="X250" s="4">
        <f>Datos_Sala[[#This Row],[Monto Total de la cuenta]]+Datos_Sala[[#This Row],[Propina]]</f>
        <v>127.71000000000001</v>
      </c>
    </row>
    <row r="251" spans="1:24" x14ac:dyDescent="0.3">
      <c r="A251" s="2">
        <v>250</v>
      </c>
      <c r="B251" s="3" t="s">
        <v>70</v>
      </c>
      <c r="C251" s="3" t="s">
        <v>127</v>
      </c>
      <c r="D251" s="2">
        <v>2</v>
      </c>
      <c r="E251" s="3" t="s">
        <v>9</v>
      </c>
      <c r="F251" s="23">
        <v>45018</v>
      </c>
      <c r="G251" s="5">
        <v>0.12222222222222222</v>
      </c>
      <c r="H251" s="24">
        <v>0.27291666666666664</v>
      </c>
      <c r="I251" s="5">
        <f>Datos_Sala[[#This Row],[Hora de Salida]]-Datos_Sala[[#This Row],[Hora de llegada]]</f>
        <v>0.15069444444444441</v>
      </c>
      <c r="J25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0.15069444444444441</v>
      </c>
      <c r="K251" s="5">
        <f>(SUMIFS('Datos Cocina'!M:M,'Datos Cocina'!A:A,'Datos Sala'!A:A)/60)/24</f>
        <v>2.013888888888889E-2</v>
      </c>
      <c r="L251" s="5">
        <f>IF(Datos_Sala[[#This Row],[Tiempo en rest]]-Datos_Sala[[#This Row],[Tiempo total de preparación]]&gt;0,Datos_Sala[[#This Row],[Tiempo en rest]]-Datos_Sala[[#This Row],[Tiempo total de preparación]],0)</f>
        <v>0.13055555555555551</v>
      </c>
      <c r="M251" s="5" t="str">
        <f>IF(Datos_Sala[[#This Row],[Tiempo de degustación]]&gt;0,"Cobrada","Sin cobrar")</f>
        <v>Cobrada</v>
      </c>
      <c r="N251" s="3" t="s">
        <v>16</v>
      </c>
      <c r="O251" s="3" t="s">
        <v>1145</v>
      </c>
      <c r="P251" s="6">
        <v>23.21</v>
      </c>
      <c r="Q251" s="3" t="s">
        <v>11</v>
      </c>
      <c r="R251" s="3" t="s">
        <v>1147</v>
      </c>
      <c r="S251" s="3" t="s">
        <v>67</v>
      </c>
      <c r="T251" s="4">
        <f>SUMIFS('Datos Cocina'!J:J,'Datos Cocina'!A:A,A:A)</f>
        <v>20</v>
      </c>
      <c r="U251" s="4">
        <f>SUMIFS('Datos Cocina'!F:F,'Datos Cocina'!A:A,'Datos Sala'!A:A)</f>
        <v>12</v>
      </c>
      <c r="V251" s="4">
        <f>SUMIFS('Datos Cocina'!I:I,'Datos Cocina'!A:A,A:A)</f>
        <v>8</v>
      </c>
      <c r="W251" s="7">
        <f>Datos_Sala[[#This Row],[Total ganancia pedido]]/Datos_Sala[[#This Row],[Monto Total de la cuenta]]</f>
        <v>0.4</v>
      </c>
      <c r="X251" s="4">
        <f>Datos_Sala[[#This Row],[Monto Total de la cuenta]]+Datos_Sala[[#This Row],[Propina]]</f>
        <v>43.21</v>
      </c>
    </row>
    <row r="252" spans="1:24" x14ac:dyDescent="0.3">
      <c r="A252" s="2">
        <v>251</v>
      </c>
      <c r="B252" s="3">
        <v>12</v>
      </c>
      <c r="C252" s="3" t="s">
        <v>572</v>
      </c>
      <c r="D252" s="2">
        <v>6</v>
      </c>
      <c r="E252" s="3" t="s">
        <v>76</v>
      </c>
      <c r="F252" s="23">
        <v>45018</v>
      </c>
      <c r="G252" s="5">
        <v>5.5555555555555552E-2</v>
      </c>
      <c r="H252" s="24">
        <v>0.18333333333333332</v>
      </c>
      <c r="I252" s="5">
        <f>Datos_Sala[[#This Row],[Hora de Salida]]-Datos_Sala[[#This Row],[Hora de llegada]]</f>
        <v>0.12777777777777777</v>
      </c>
      <c r="J25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0.13819444444444448</v>
      </c>
      <c r="K252" s="5">
        <f>(SUMIFS('Datos Cocina'!M:M,'Datos Cocina'!A:A,'Datos Sala'!A:A)/60)/24</f>
        <v>8.4722222222222213E-2</v>
      </c>
      <c r="L252" s="5">
        <f>IF(Datos_Sala[[#This Row],[Tiempo en rest]]-Datos_Sala[[#This Row],[Tiempo total de preparación]]&gt;0,Datos_Sala[[#This Row],[Tiempo en rest]]-Datos_Sala[[#This Row],[Tiempo total de preparación]],0)</f>
        <v>4.3055555555555555E-2</v>
      </c>
      <c r="M252" s="5" t="str">
        <f>IF(Datos_Sala[[#This Row],[Tiempo de degustación]]&gt;0,"Cobrada","Sin cobrar")</f>
        <v>Cobrada</v>
      </c>
      <c r="N252" s="3" t="s">
        <v>16</v>
      </c>
      <c r="O252" s="3" t="s">
        <v>1145</v>
      </c>
      <c r="P252" s="6">
        <v>13.69</v>
      </c>
      <c r="Q252" s="3" t="s">
        <v>18</v>
      </c>
      <c r="R252" s="3" t="s">
        <v>55</v>
      </c>
      <c r="S252" s="3" t="s">
        <v>573</v>
      </c>
      <c r="T252" s="4">
        <f>SUMIFS('Datos Cocina'!J:J,'Datos Cocina'!A:A,A:A)</f>
        <v>109</v>
      </c>
      <c r="U252" s="4">
        <f>SUMIFS('Datos Cocina'!F:F,'Datos Cocina'!A:A,'Datos Sala'!A:A)</f>
        <v>64</v>
      </c>
      <c r="V252" s="4">
        <f>SUMIFS('Datos Cocina'!I:I,'Datos Cocina'!A:A,A:A)</f>
        <v>45</v>
      </c>
      <c r="W252" s="7">
        <f>Datos_Sala[[#This Row],[Total ganancia pedido]]/Datos_Sala[[#This Row],[Monto Total de la cuenta]]</f>
        <v>0.41284403669724773</v>
      </c>
      <c r="X252" s="4">
        <f>Datos_Sala[[#This Row],[Monto Total de la cuenta]]+Datos_Sala[[#This Row],[Propina]]</f>
        <v>122.69</v>
      </c>
    </row>
    <row r="253" spans="1:24" x14ac:dyDescent="0.3">
      <c r="A253" s="2">
        <v>252</v>
      </c>
      <c r="B253" s="3">
        <v>4</v>
      </c>
      <c r="C253" s="3" t="s">
        <v>574</v>
      </c>
      <c r="D253" s="2">
        <v>3</v>
      </c>
      <c r="E253" s="3" t="s">
        <v>9</v>
      </c>
      <c r="F253" s="23">
        <v>45018</v>
      </c>
      <c r="G253" s="5">
        <v>2.7083333333333334E-2</v>
      </c>
      <c r="H253" s="24">
        <v>0.18333333333333332</v>
      </c>
      <c r="I253" s="5">
        <f>Datos_Sala[[#This Row],[Hora de Salida]]-Datos_Sala[[#This Row],[Hora de llegada]]</f>
        <v>0.15625</v>
      </c>
      <c r="J25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0.15625</v>
      </c>
      <c r="K253" s="5">
        <f>(SUMIFS('Datos Cocina'!M:M,'Datos Cocina'!A:A,'Datos Sala'!A:A)/60)/24</f>
        <v>5.8333333333333327E-2</v>
      </c>
      <c r="L253" s="5">
        <f>IF(Datos_Sala[[#This Row],[Tiempo en rest]]-Datos_Sala[[#This Row],[Tiempo total de preparación]]&gt;0,Datos_Sala[[#This Row],[Tiempo en rest]]-Datos_Sala[[#This Row],[Tiempo total de preparación]],0)</f>
        <v>9.791666666666668E-2</v>
      </c>
      <c r="M253" s="5" t="str">
        <f>IF(Datos_Sala[[#This Row],[Tiempo de degustación]]&gt;0,"Cobrada","Sin cobrar")</f>
        <v>Cobrada</v>
      </c>
      <c r="N253" s="3" t="s">
        <v>16</v>
      </c>
      <c r="O253" s="3" t="s">
        <v>1145</v>
      </c>
      <c r="P253" s="6">
        <v>43.81</v>
      </c>
      <c r="Q253" s="3" t="s">
        <v>11</v>
      </c>
      <c r="R253" s="3" t="s">
        <v>33</v>
      </c>
      <c r="S253" s="3" t="s">
        <v>575</v>
      </c>
      <c r="T253" s="4">
        <f>SUMIFS('Datos Cocina'!J:J,'Datos Cocina'!A:A,A:A)</f>
        <v>102</v>
      </c>
      <c r="U253" s="4">
        <f>SUMIFS('Datos Cocina'!F:F,'Datos Cocina'!A:A,'Datos Sala'!A:A)</f>
        <v>60</v>
      </c>
      <c r="V253" s="4">
        <f>SUMIFS('Datos Cocina'!I:I,'Datos Cocina'!A:A,A:A)</f>
        <v>42</v>
      </c>
      <c r="W253" s="7">
        <f>Datos_Sala[[#This Row],[Total ganancia pedido]]/Datos_Sala[[#This Row],[Monto Total de la cuenta]]</f>
        <v>0.41176470588235292</v>
      </c>
      <c r="X253" s="4">
        <f>Datos_Sala[[#This Row],[Monto Total de la cuenta]]+Datos_Sala[[#This Row],[Propina]]</f>
        <v>145.81</v>
      </c>
    </row>
    <row r="254" spans="1:24" x14ac:dyDescent="0.3">
      <c r="A254" s="2">
        <v>253</v>
      </c>
      <c r="B254" s="3">
        <v>8</v>
      </c>
      <c r="C254" s="3" t="s">
        <v>576</v>
      </c>
      <c r="D254" s="2">
        <v>2</v>
      </c>
      <c r="E254" s="3" t="s">
        <v>52</v>
      </c>
      <c r="F254" s="23">
        <v>45018</v>
      </c>
      <c r="G254" s="5">
        <v>3.7499999999999999E-2</v>
      </c>
      <c r="H254" s="24">
        <v>0.15625</v>
      </c>
      <c r="I254" s="5">
        <f>Datos_Sala[[#This Row],[Hora de Salida]]-Datos_Sala[[#This Row],[Hora de llegada]]</f>
        <v>0.11874999999999999</v>
      </c>
      <c r="J25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0.12916666666666671</v>
      </c>
      <c r="K254" s="5">
        <f>(SUMIFS('Datos Cocina'!M:M,'Datos Cocina'!A:A,'Datos Sala'!A:A)/60)/24</f>
        <v>3.8194444444444441E-2</v>
      </c>
      <c r="L254" s="5">
        <f>IF(Datos_Sala[[#This Row],[Tiempo en rest]]-Datos_Sala[[#This Row],[Tiempo total de preparación]]&gt;0,Datos_Sala[[#This Row],[Tiempo en rest]]-Datos_Sala[[#This Row],[Tiempo total de preparación]],0)</f>
        <v>8.0555555555555547E-2</v>
      </c>
      <c r="M254" s="5" t="str">
        <f>IF(Datos_Sala[[#This Row],[Tiempo de degustación]]&gt;0,"Cobrada","Sin cobrar")</f>
        <v>Cobrada</v>
      </c>
      <c r="N254" s="3" t="s">
        <v>10</v>
      </c>
      <c r="O254" s="3" t="s">
        <v>1145</v>
      </c>
      <c r="P254" s="6">
        <v>34.69</v>
      </c>
      <c r="Q254" s="3" t="s">
        <v>18</v>
      </c>
      <c r="R254" s="3" t="s">
        <v>49</v>
      </c>
      <c r="S254" s="3" t="s">
        <v>577</v>
      </c>
      <c r="T254" s="4">
        <f>SUMIFS('Datos Cocina'!J:J,'Datos Cocina'!A:A,A:A)</f>
        <v>154</v>
      </c>
      <c r="U254" s="4">
        <f>SUMIFS('Datos Cocina'!F:F,'Datos Cocina'!A:A,'Datos Sala'!A:A)</f>
        <v>92</v>
      </c>
      <c r="V254" s="4">
        <f>SUMIFS('Datos Cocina'!I:I,'Datos Cocina'!A:A,A:A)</f>
        <v>62</v>
      </c>
      <c r="W254" s="7">
        <f>Datos_Sala[[#This Row],[Total ganancia pedido]]/Datos_Sala[[#This Row],[Monto Total de la cuenta]]</f>
        <v>0.40259740259740262</v>
      </c>
      <c r="X254" s="4">
        <f>Datos_Sala[[#This Row],[Monto Total de la cuenta]]+Datos_Sala[[#This Row],[Propina]]</f>
        <v>188.69</v>
      </c>
    </row>
    <row r="255" spans="1:24" x14ac:dyDescent="0.3">
      <c r="A255" s="2">
        <v>254</v>
      </c>
      <c r="B255" s="3">
        <v>10</v>
      </c>
      <c r="C255" s="3" t="s">
        <v>181</v>
      </c>
      <c r="D255" s="2">
        <v>6</v>
      </c>
      <c r="E255" s="3" t="s">
        <v>76</v>
      </c>
      <c r="F255" s="23">
        <v>45018</v>
      </c>
      <c r="G255" s="5">
        <v>0.12847222222222221</v>
      </c>
      <c r="H255" s="24">
        <v>0.24097222222222223</v>
      </c>
      <c r="I255" s="5">
        <f>Datos_Sala[[#This Row],[Hora de Salida]]-Datos_Sala[[#This Row],[Hora de llegada]]</f>
        <v>0.11250000000000002</v>
      </c>
      <c r="J25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0.11250000000000002</v>
      </c>
      <c r="K255" s="5">
        <f>(SUMIFS('Datos Cocina'!M:M,'Datos Cocina'!A:A,'Datos Sala'!A:A)/60)/24</f>
        <v>9.7916666666666666E-2</v>
      </c>
      <c r="L255" s="5">
        <f>IF(Datos_Sala[[#This Row],[Tiempo en rest]]-Datos_Sala[[#This Row],[Tiempo total de preparación]]&gt;0,Datos_Sala[[#This Row],[Tiempo en rest]]-Datos_Sala[[#This Row],[Tiempo total de preparación]],0)</f>
        <v>1.4583333333333351E-2</v>
      </c>
      <c r="M255" s="5" t="str">
        <f>IF(Datos_Sala[[#This Row],[Tiempo de degustación]]&gt;0,"Cobrada","Sin cobrar")</f>
        <v>Cobrada</v>
      </c>
      <c r="N255" s="3" t="s">
        <v>10</v>
      </c>
      <c r="O255" s="3" t="s">
        <v>1145</v>
      </c>
      <c r="P255" s="6">
        <v>36.43</v>
      </c>
      <c r="Q255" s="3" t="s">
        <v>23</v>
      </c>
      <c r="R255" s="3" t="s">
        <v>73</v>
      </c>
      <c r="S255" s="3" t="s">
        <v>578</v>
      </c>
      <c r="T255" s="4">
        <f>SUMIFS('Datos Cocina'!J:J,'Datos Cocina'!A:A,A:A)</f>
        <v>297</v>
      </c>
      <c r="U255" s="4">
        <f>SUMIFS('Datos Cocina'!F:F,'Datos Cocina'!A:A,'Datos Sala'!A:A)</f>
        <v>175</v>
      </c>
      <c r="V255" s="4">
        <f>SUMIFS('Datos Cocina'!I:I,'Datos Cocina'!A:A,A:A)</f>
        <v>122</v>
      </c>
      <c r="W255" s="7">
        <f>Datos_Sala[[#This Row],[Total ganancia pedido]]/Datos_Sala[[#This Row],[Monto Total de la cuenta]]</f>
        <v>0.41077441077441079</v>
      </c>
      <c r="X255" s="4">
        <f>Datos_Sala[[#This Row],[Monto Total de la cuenta]]+Datos_Sala[[#This Row],[Propina]]</f>
        <v>333.43</v>
      </c>
    </row>
    <row r="256" spans="1:24" x14ac:dyDescent="0.3">
      <c r="A256" s="2">
        <v>255</v>
      </c>
      <c r="B256" s="3" t="s">
        <v>70</v>
      </c>
      <c r="C256" s="3" t="s">
        <v>128</v>
      </c>
      <c r="D256" s="2">
        <v>4</v>
      </c>
      <c r="E256" s="3" t="s">
        <v>28</v>
      </c>
      <c r="F256" s="23">
        <v>45018</v>
      </c>
      <c r="G256" s="5">
        <v>9.930555555555555E-2</v>
      </c>
      <c r="H256" s="24">
        <v>0.16597222222222222</v>
      </c>
      <c r="I256" s="5">
        <f>Datos_Sala[[#This Row],[Hora de Salida]]-Datos_Sala[[#This Row],[Hora de llegada]]</f>
        <v>6.6666666666666666E-2</v>
      </c>
      <c r="J256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6.6666666666666666E-2</v>
      </c>
      <c r="K256" s="5">
        <f>(SUMIFS('Datos Cocina'!M:M,'Datos Cocina'!A:A,'Datos Sala'!A:A)/60)/24</f>
        <v>2.5694444444444447E-2</v>
      </c>
      <c r="L256" s="5">
        <f>IF(Datos_Sala[[#This Row],[Tiempo en rest]]-Datos_Sala[[#This Row],[Tiempo total de preparación]]&gt;0,Datos_Sala[[#This Row],[Tiempo en rest]]-Datos_Sala[[#This Row],[Tiempo total de preparación]],0)</f>
        <v>4.0972222222222215E-2</v>
      </c>
      <c r="M256" s="5" t="str">
        <f>IF(Datos_Sala[[#This Row],[Tiempo de degustación]]&gt;0,"Cobrada","Sin cobrar")</f>
        <v>Cobrada</v>
      </c>
      <c r="N256" s="3" t="s">
        <v>10</v>
      </c>
      <c r="O256" s="3" t="s">
        <v>17</v>
      </c>
      <c r="P256" s="6">
        <v>13.34</v>
      </c>
      <c r="Q256" s="3" t="s">
        <v>23</v>
      </c>
      <c r="R256" s="3" t="s">
        <v>55</v>
      </c>
      <c r="S256" s="3" t="s">
        <v>60</v>
      </c>
      <c r="T256" s="4">
        <f>SUMIFS('Datos Cocina'!J:J,'Datos Cocina'!A:A,A:A)</f>
        <v>25</v>
      </c>
      <c r="U256" s="4">
        <f>SUMIFS('Datos Cocina'!F:F,'Datos Cocina'!A:A,'Datos Sala'!A:A)</f>
        <v>15</v>
      </c>
      <c r="V256" s="4">
        <f>SUMIFS('Datos Cocina'!I:I,'Datos Cocina'!A:A,A:A)</f>
        <v>10</v>
      </c>
      <c r="W256" s="7">
        <f>Datos_Sala[[#This Row],[Total ganancia pedido]]/Datos_Sala[[#This Row],[Monto Total de la cuenta]]</f>
        <v>0.4</v>
      </c>
      <c r="X256" s="4">
        <f>Datos_Sala[[#This Row],[Monto Total de la cuenta]]+Datos_Sala[[#This Row],[Propina]]</f>
        <v>38.340000000000003</v>
      </c>
    </row>
    <row r="257" spans="1:24" x14ac:dyDescent="0.3">
      <c r="A257" s="2">
        <v>256</v>
      </c>
      <c r="B257" s="3" t="s">
        <v>35</v>
      </c>
      <c r="C257" s="3" t="s">
        <v>129</v>
      </c>
      <c r="D257" s="2">
        <v>2</v>
      </c>
      <c r="E257" s="3" t="s">
        <v>15</v>
      </c>
      <c r="F257" s="23">
        <v>45018</v>
      </c>
      <c r="G257" s="5">
        <v>1.5972222222222221E-2</v>
      </c>
      <c r="H257" s="24">
        <v>0.14374999999999999</v>
      </c>
      <c r="I257" s="5">
        <f>Datos_Sala[[#This Row],[Hora de Salida]]-Datos_Sala[[#This Row],[Hora de llegada]]</f>
        <v>0.12777777777777777</v>
      </c>
      <c r="J25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0.12777777777777777</v>
      </c>
      <c r="K257" s="5">
        <f>(SUMIFS('Datos Cocina'!M:M,'Datos Cocina'!A:A,'Datos Sala'!A:A)/60)/24</f>
        <v>1.1111111111111112E-2</v>
      </c>
      <c r="L257" s="5">
        <f>IF(Datos_Sala[[#This Row],[Tiempo en rest]]-Datos_Sala[[#This Row],[Tiempo total de preparación]]&gt;0,Datos_Sala[[#This Row],[Tiempo en rest]]-Datos_Sala[[#This Row],[Tiempo total de preparación]],0)</f>
        <v>0.11666666666666665</v>
      </c>
      <c r="M257" s="5" t="str">
        <f>IF(Datos_Sala[[#This Row],[Tiempo de degustación]]&gt;0,"Cobrada","Sin cobrar")</f>
        <v>Cobrada</v>
      </c>
      <c r="N257" s="3" t="s">
        <v>48</v>
      </c>
      <c r="O257" s="3" t="s">
        <v>17</v>
      </c>
      <c r="P257" s="6">
        <v>49.88</v>
      </c>
      <c r="Q257" s="3" t="s">
        <v>23</v>
      </c>
      <c r="R257" s="3" t="s">
        <v>49</v>
      </c>
      <c r="S257" s="3" t="s">
        <v>39</v>
      </c>
      <c r="T257" s="4">
        <f>SUMIFS('Datos Cocina'!J:J,'Datos Cocina'!A:A,A:A)</f>
        <v>21</v>
      </c>
      <c r="U257" s="4">
        <f>SUMIFS('Datos Cocina'!F:F,'Datos Cocina'!A:A,'Datos Sala'!A:A)</f>
        <v>13</v>
      </c>
      <c r="V257" s="4">
        <f>SUMIFS('Datos Cocina'!I:I,'Datos Cocina'!A:A,A:A)</f>
        <v>8</v>
      </c>
      <c r="W257" s="7">
        <f>Datos_Sala[[#This Row],[Total ganancia pedido]]/Datos_Sala[[#This Row],[Monto Total de la cuenta]]</f>
        <v>0.38095238095238093</v>
      </c>
      <c r="X257" s="4">
        <f>Datos_Sala[[#This Row],[Monto Total de la cuenta]]+Datos_Sala[[#This Row],[Propina]]</f>
        <v>70.88</v>
      </c>
    </row>
    <row r="258" spans="1:24" x14ac:dyDescent="0.3">
      <c r="A258" s="2">
        <v>257</v>
      </c>
      <c r="B258" s="3" t="s">
        <v>31</v>
      </c>
      <c r="C258" s="3" t="s">
        <v>130</v>
      </c>
      <c r="D258" s="2">
        <v>5</v>
      </c>
      <c r="E258" s="3" t="s">
        <v>28</v>
      </c>
      <c r="F258" s="23">
        <v>45018</v>
      </c>
      <c r="G258" s="5">
        <v>8.8888888888888892E-2</v>
      </c>
      <c r="H258" s="24">
        <v>0.13680555555555557</v>
      </c>
      <c r="I258" s="5">
        <f>Datos_Sala[[#This Row],[Hora de Salida]]-Datos_Sala[[#This Row],[Hora de llegada]]</f>
        <v>4.7916666666666677E-2</v>
      </c>
      <c r="J258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4.7916666666666677E-2</v>
      </c>
      <c r="K258" s="5">
        <f>(SUMIFS('Datos Cocina'!M:M,'Datos Cocina'!A:A,'Datos Sala'!A:A)/60)/24</f>
        <v>1.9444444444444445E-2</v>
      </c>
      <c r="L258" s="5">
        <f>IF(Datos_Sala[[#This Row],[Tiempo en rest]]-Datos_Sala[[#This Row],[Tiempo total de preparación]]&gt;0,Datos_Sala[[#This Row],[Tiempo en rest]]-Datos_Sala[[#This Row],[Tiempo total de preparación]],0)</f>
        <v>2.8472222222222232E-2</v>
      </c>
      <c r="M258" s="5" t="str">
        <f>IF(Datos_Sala[[#This Row],[Tiempo de degustación]]&gt;0,"Cobrada","Sin cobrar")</f>
        <v>Cobrada</v>
      </c>
      <c r="N258" s="3" t="s">
        <v>16</v>
      </c>
      <c r="O258" s="3" t="s">
        <v>1145</v>
      </c>
      <c r="P258" s="6">
        <v>26.78</v>
      </c>
      <c r="Q258" s="3" t="s">
        <v>23</v>
      </c>
      <c r="R258" s="3" t="s">
        <v>63</v>
      </c>
      <c r="S258" s="3" t="s">
        <v>97</v>
      </c>
      <c r="T258" s="4">
        <f>SUMIFS('Datos Cocina'!J:J,'Datos Cocina'!A:A,A:A)</f>
        <v>46</v>
      </c>
      <c r="U258" s="4">
        <f>SUMIFS('Datos Cocina'!F:F,'Datos Cocina'!A:A,'Datos Sala'!A:A)</f>
        <v>28</v>
      </c>
      <c r="V258" s="4">
        <f>SUMIFS('Datos Cocina'!I:I,'Datos Cocina'!A:A,A:A)</f>
        <v>18</v>
      </c>
      <c r="W258" s="7">
        <f>Datos_Sala[[#This Row],[Total ganancia pedido]]/Datos_Sala[[#This Row],[Monto Total de la cuenta]]</f>
        <v>0.39130434782608697</v>
      </c>
      <c r="X258" s="4">
        <f>Datos_Sala[[#This Row],[Monto Total de la cuenta]]+Datos_Sala[[#This Row],[Propina]]</f>
        <v>72.78</v>
      </c>
    </row>
    <row r="259" spans="1:24" x14ac:dyDescent="0.3">
      <c r="A259" s="2">
        <v>258</v>
      </c>
      <c r="B259" s="3">
        <v>12</v>
      </c>
      <c r="C259" s="3" t="s">
        <v>579</v>
      </c>
      <c r="D259" s="2">
        <v>1</v>
      </c>
      <c r="E259" s="3" t="s">
        <v>28</v>
      </c>
      <c r="F259" s="23">
        <v>45018</v>
      </c>
      <c r="G259" s="5">
        <v>2.7083333333333334E-2</v>
      </c>
      <c r="H259" s="24">
        <v>0.18888888888888888</v>
      </c>
      <c r="I259" s="5">
        <f>Datos_Sala[[#This Row],[Hora de Salida]]-Datos_Sala[[#This Row],[Hora de llegada]]</f>
        <v>0.16180555555555554</v>
      </c>
      <c r="J25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0.16180555555555554</v>
      </c>
      <c r="K259" s="5">
        <f>(SUMIFS('Datos Cocina'!M:M,'Datos Cocina'!A:A,'Datos Sala'!A:A)/60)/24</f>
        <v>7.2916666666666671E-2</v>
      </c>
      <c r="L259" s="5">
        <f>IF(Datos_Sala[[#This Row],[Tiempo en rest]]-Datos_Sala[[#This Row],[Tiempo total de preparación]]&gt;0,Datos_Sala[[#This Row],[Tiempo en rest]]-Datos_Sala[[#This Row],[Tiempo total de preparación]],0)</f>
        <v>8.8888888888888865E-2</v>
      </c>
      <c r="M259" s="5" t="str">
        <f>IF(Datos_Sala[[#This Row],[Tiempo de degustación]]&gt;0,"Cobrada","Sin cobrar")</f>
        <v>Cobrada</v>
      </c>
      <c r="N259" s="3" t="s">
        <v>48</v>
      </c>
      <c r="O259" s="3" t="s">
        <v>1145</v>
      </c>
      <c r="P259" s="6">
        <v>47.99</v>
      </c>
      <c r="Q259" s="3" t="s">
        <v>23</v>
      </c>
      <c r="R259" s="3" t="s">
        <v>24</v>
      </c>
      <c r="S259" s="3" t="s">
        <v>580</v>
      </c>
      <c r="T259" s="4">
        <f>SUMIFS('Datos Cocina'!J:J,'Datos Cocina'!A:A,A:A)</f>
        <v>117</v>
      </c>
      <c r="U259" s="4">
        <f>SUMIFS('Datos Cocina'!F:F,'Datos Cocina'!A:A,'Datos Sala'!A:A)</f>
        <v>71</v>
      </c>
      <c r="V259" s="4">
        <f>SUMIFS('Datos Cocina'!I:I,'Datos Cocina'!A:A,A:A)</f>
        <v>46</v>
      </c>
      <c r="W259" s="7">
        <f>Datos_Sala[[#This Row],[Total ganancia pedido]]/Datos_Sala[[#This Row],[Monto Total de la cuenta]]</f>
        <v>0.39316239316239315</v>
      </c>
      <c r="X259" s="4">
        <f>Datos_Sala[[#This Row],[Monto Total de la cuenta]]+Datos_Sala[[#This Row],[Propina]]</f>
        <v>164.99</v>
      </c>
    </row>
    <row r="260" spans="1:24" x14ac:dyDescent="0.3">
      <c r="A260" s="2">
        <v>259</v>
      </c>
      <c r="B260" s="3" t="s">
        <v>81</v>
      </c>
      <c r="C260" s="3" t="s">
        <v>131</v>
      </c>
      <c r="D260" s="2">
        <v>5</v>
      </c>
      <c r="E260" s="3" t="s">
        <v>76</v>
      </c>
      <c r="F260" s="23">
        <v>45018</v>
      </c>
      <c r="G260" s="5">
        <v>0.14374999999999999</v>
      </c>
      <c r="H260" s="24">
        <v>0.26111111111111113</v>
      </c>
      <c r="I260" s="5">
        <f>Datos_Sala[[#This Row],[Hora de Salida]]-Datos_Sala[[#This Row],[Hora de llegada]]</f>
        <v>0.11736111111111114</v>
      </c>
      <c r="J26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0.12777777777777785</v>
      </c>
      <c r="K260" s="5">
        <f>(SUMIFS('Datos Cocina'!M:M,'Datos Cocina'!A:A,'Datos Sala'!A:A)/60)/24</f>
        <v>7.6388888888888886E-3</v>
      </c>
      <c r="L260" s="5">
        <f>IF(Datos_Sala[[#This Row],[Tiempo en rest]]-Datos_Sala[[#This Row],[Tiempo total de preparación]]&gt;0,Datos_Sala[[#This Row],[Tiempo en rest]]-Datos_Sala[[#This Row],[Tiempo total de preparación]],0)</f>
        <v>0.10972222222222225</v>
      </c>
      <c r="M260" s="5" t="str">
        <f>IF(Datos_Sala[[#This Row],[Tiempo de degustación]]&gt;0,"Cobrada","Sin cobrar")</f>
        <v>Cobrada</v>
      </c>
      <c r="N260" s="3" t="s">
        <v>16</v>
      </c>
      <c r="O260" s="3" t="s">
        <v>1145</v>
      </c>
      <c r="P260" s="6">
        <v>46.72</v>
      </c>
      <c r="Q260" s="3" t="s">
        <v>18</v>
      </c>
      <c r="R260" s="3" t="s">
        <v>99</v>
      </c>
      <c r="S260" s="3" t="s">
        <v>50</v>
      </c>
      <c r="T260" s="4">
        <f>SUMIFS('Datos Cocina'!J:J,'Datos Cocina'!A:A,A:A)</f>
        <v>81</v>
      </c>
      <c r="U260" s="4">
        <f>SUMIFS('Datos Cocina'!F:F,'Datos Cocina'!A:A,'Datos Sala'!A:A)</f>
        <v>48</v>
      </c>
      <c r="V260" s="4">
        <f>SUMIFS('Datos Cocina'!I:I,'Datos Cocina'!A:A,A:A)</f>
        <v>33</v>
      </c>
      <c r="W260" s="7">
        <f>Datos_Sala[[#This Row],[Total ganancia pedido]]/Datos_Sala[[#This Row],[Monto Total de la cuenta]]</f>
        <v>0.40740740740740738</v>
      </c>
      <c r="X260" s="4">
        <f>Datos_Sala[[#This Row],[Monto Total de la cuenta]]+Datos_Sala[[#This Row],[Propina]]</f>
        <v>127.72</v>
      </c>
    </row>
    <row r="261" spans="1:24" x14ac:dyDescent="0.3">
      <c r="A261" s="2">
        <v>260</v>
      </c>
      <c r="B261" s="3" t="s">
        <v>21</v>
      </c>
      <c r="C261" s="3" t="s">
        <v>132</v>
      </c>
      <c r="D261" s="2">
        <v>6</v>
      </c>
      <c r="E261" s="3" t="s">
        <v>15</v>
      </c>
      <c r="F261" s="23">
        <v>45018</v>
      </c>
      <c r="G261" s="5">
        <v>5.7638888888888892E-2</v>
      </c>
      <c r="H261" s="24">
        <v>0.19305555555555556</v>
      </c>
      <c r="I261" s="5">
        <f>Datos_Sala[[#This Row],[Hora de Salida]]-Datos_Sala[[#This Row],[Hora de llegada]]</f>
        <v>0.13541666666666669</v>
      </c>
      <c r="J26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0.1458333333333334</v>
      </c>
      <c r="K261" s="5">
        <f>(SUMIFS('Datos Cocina'!M:M,'Datos Cocina'!A:A,'Datos Sala'!A:A)/60)/24</f>
        <v>3.4027777777777775E-2</v>
      </c>
      <c r="L261" s="5">
        <f>IF(Datos_Sala[[#This Row],[Tiempo en rest]]-Datos_Sala[[#This Row],[Tiempo total de preparación]]&gt;0,Datos_Sala[[#This Row],[Tiempo en rest]]-Datos_Sala[[#This Row],[Tiempo total de preparación]],0)</f>
        <v>0.10138888888888892</v>
      </c>
      <c r="M261" s="5" t="str">
        <f>IF(Datos_Sala[[#This Row],[Tiempo de degustación]]&gt;0,"Cobrada","Sin cobrar")</f>
        <v>Cobrada</v>
      </c>
      <c r="N261" s="3" t="s">
        <v>16</v>
      </c>
      <c r="O261" s="3" t="s">
        <v>17</v>
      </c>
      <c r="P261" s="6">
        <v>47.55</v>
      </c>
      <c r="Q261" s="3" t="s">
        <v>18</v>
      </c>
      <c r="R261" s="3" t="s">
        <v>55</v>
      </c>
      <c r="S261" s="3" t="s">
        <v>97</v>
      </c>
      <c r="T261" s="4">
        <f>SUMIFS('Datos Cocina'!J:J,'Datos Cocina'!A:A,A:A)</f>
        <v>69</v>
      </c>
      <c r="U261" s="4">
        <f>SUMIFS('Datos Cocina'!F:F,'Datos Cocina'!A:A,'Datos Sala'!A:A)</f>
        <v>42</v>
      </c>
      <c r="V261" s="4">
        <f>SUMIFS('Datos Cocina'!I:I,'Datos Cocina'!A:A,A:A)</f>
        <v>27</v>
      </c>
      <c r="W261" s="7">
        <f>Datos_Sala[[#This Row],[Total ganancia pedido]]/Datos_Sala[[#This Row],[Monto Total de la cuenta]]</f>
        <v>0.39130434782608697</v>
      </c>
      <c r="X261" s="4">
        <f>Datos_Sala[[#This Row],[Monto Total de la cuenta]]+Datos_Sala[[#This Row],[Propina]]</f>
        <v>116.55</v>
      </c>
    </row>
    <row r="262" spans="1:24" x14ac:dyDescent="0.3">
      <c r="A262" s="2">
        <v>261</v>
      </c>
      <c r="B262" s="3">
        <v>8</v>
      </c>
      <c r="C262" s="3" t="s">
        <v>581</v>
      </c>
      <c r="D262" s="2">
        <v>1</v>
      </c>
      <c r="E262" s="3" t="s">
        <v>9</v>
      </c>
      <c r="F262" s="23">
        <v>45018</v>
      </c>
      <c r="G262" s="5">
        <v>4.7222222222222221E-2</v>
      </c>
      <c r="H262" s="24">
        <v>0.12152777777777778</v>
      </c>
      <c r="I262" s="5">
        <f>Datos_Sala[[#This Row],[Hora de Salida]]-Datos_Sala[[#This Row],[Hora de llegada]]</f>
        <v>7.4305555555555555E-2</v>
      </c>
      <c r="J262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8.4722222222222254E-2</v>
      </c>
      <c r="K262" s="5">
        <f>(SUMIFS('Datos Cocina'!M:M,'Datos Cocina'!A:A,'Datos Sala'!A:A)/60)/24</f>
        <v>3.8194444444444441E-2</v>
      </c>
      <c r="L262" s="5">
        <f>IF(Datos_Sala[[#This Row],[Tiempo en rest]]-Datos_Sala[[#This Row],[Tiempo total de preparación]]&gt;0,Datos_Sala[[#This Row],[Tiempo en rest]]-Datos_Sala[[#This Row],[Tiempo total de preparación]],0)</f>
        <v>3.6111111111111115E-2</v>
      </c>
      <c r="M262" s="5" t="str">
        <f>IF(Datos_Sala[[#This Row],[Tiempo de degustación]]&gt;0,"Cobrada","Sin cobrar")</f>
        <v>Cobrada</v>
      </c>
      <c r="N262" s="3" t="s">
        <v>16</v>
      </c>
      <c r="O262" s="3" t="s">
        <v>1145</v>
      </c>
      <c r="P262" s="6">
        <v>32.42</v>
      </c>
      <c r="Q262" s="3" t="s">
        <v>18</v>
      </c>
      <c r="R262" s="3" t="s">
        <v>29</v>
      </c>
      <c r="S262" s="3" t="s">
        <v>515</v>
      </c>
      <c r="T262" s="4">
        <f>SUMIFS('Datos Cocina'!J:J,'Datos Cocina'!A:A,A:A)</f>
        <v>154</v>
      </c>
      <c r="U262" s="4">
        <f>SUMIFS('Datos Cocina'!F:F,'Datos Cocina'!A:A,'Datos Sala'!A:A)</f>
        <v>91</v>
      </c>
      <c r="V262" s="4">
        <f>SUMIFS('Datos Cocina'!I:I,'Datos Cocina'!A:A,A:A)</f>
        <v>63</v>
      </c>
      <c r="W262" s="7">
        <f>Datos_Sala[[#This Row],[Total ganancia pedido]]/Datos_Sala[[#This Row],[Monto Total de la cuenta]]</f>
        <v>0.40909090909090912</v>
      </c>
      <c r="X262" s="4">
        <f>Datos_Sala[[#This Row],[Monto Total de la cuenta]]+Datos_Sala[[#This Row],[Propina]]</f>
        <v>186.42000000000002</v>
      </c>
    </row>
    <row r="263" spans="1:24" x14ac:dyDescent="0.3">
      <c r="A263" s="2">
        <v>262</v>
      </c>
      <c r="B263" s="3">
        <v>18</v>
      </c>
      <c r="C263" s="3" t="s">
        <v>582</v>
      </c>
      <c r="D263" s="2">
        <v>4</v>
      </c>
      <c r="E263" s="3" t="s">
        <v>28</v>
      </c>
      <c r="F263" s="23">
        <v>45018</v>
      </c>
      <c r="G263" s="5">
        <v>0.15555555555555556</v>
      </c>
      <c r="H263" s="24">
        <v>0.30625000000000002</v>
      </c>
      <c r="I263" s="5">
        <f>Datos_Sala[[#This Row],[Hora de Salida]]-Datos_Sala[[#This Row],[Hora de llegada]]</f>
        <v>0.15069444444444446</v>
      </c>
      <c r="J26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0.16111111111111118</v>
      </c>
      <c r="K263" s="5">
        <f>(SUMIFS('Datos Cocina'!M:M,'Datos Cocina'!A:A,'Datos Sala'!A:A)/60)/24</f>
        <v>3.3333333333333333E-2</v>
      </c>
      <c r="L263" s="5">
        <f>IF(Datos_Sala[[#This Row],[Tiempo en rest]]-Datos_Sala[[#This Row],[Tiempo total de preparación]]&gt;0,Datos_Sala[[#This Row],[Tiempo en rest]]-Datos_Sala[[#This Row],[Tiempo total de preparación]],0)</f>
        <v>0.11736111111111114</v>
      </c>
      <c r="M263" s="5" t="str">
        <f>IF(Datos_Sala[[#This Row],[Tiempo de degustación]]&gt;0,"Cobrada","Sin cobrar")</f>
        <v>Cobrada</v>
      </c>
      <c r="N263" s="3" t="s">
        <v>16</v>
      </c>
      <c r="O263" s="3" t="s">
        <v>1145</v>
      </c>
      <c r="P263" s="6">
        <v>42.83</v>
      </c>
      <c r="Q263" s="3" t="s">
        <v>18</v>
      </c>
      <c r="R263" s="3" t="s">
        <v>99</v>
      </c>
      <c r="S263" s="3" t="s">
        <v>583</v>
      </c>
      <c r="T263" s="4">
        <f>SUMIFS('Datos Cocina'!J:J,'Datos Cocina'!A:A,A:A)</f>
        <v>115</v>
      </c>
      <c r="U263" s="4">
        <f>SUMIFS('Datos Cocina'!F:F,'Datos Cocina'!A:A,'Datos Sala'!A:A)</f>
        <v>70</v>
      </c>
      <c r="V263" s="4">
        <f>SUMIFS('Datos Cocina'!I:I,'Datos Cocina'!A:A,A:A)</f>
        <v>45</v>
      </c>
      <c r="W263" s="7">
        <f>Datos_Sala[[#This Row],[Total ganancia pedido]]/Datos_Sala[[#This Row],[Monto Total de la cuenta]]</f>
        <v>0.39130434782608697</v>
      </c>
      <c r="X263" s="4">
        <f>Datos_Sala[[#This Row],[Monto Total de la cuenta]]+Datos_Sala[[#This Row],[Propina]]</f>
        <v>157.82999999999998</v>
      </c>
    </row>
    <row r="264" spans="1:24" x14ac:dyDescent="0.3">
      <c r="A264" s="2">
        <v>263</v>
      </c>
      <c r="B264" s="3">
        <v>5</v>
      </c>
      <c r="C264" s="3" t="s">
        <v>421</v>
      </c>
      <c r="D264" s="2">
        <v>1</v>
      </c>
      <c r="E264" s="3" t="s">
        <v>76</v>
      </c>
      <c r="F264" s="23">
        <v>45018</v>
      </c>
      <c r="G264" s="5">
        <v>0.12013888888888889</v>
      </c>
      <c r="H264" s="24">
        <v>0.22638888888888889</v>
      </c>
      <c r="I264" s="5">
        <f>Datos_Sala[[#This Row],[Hora de Salida]]-Datos_Sala[[#This Row],[Hora de llegada]]</f>
        <v>0.10625</v>
      </c>
      <c r="J26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0.10625</v>
      </c>
      <c r="K264" s="5">
        <f>(SUMIFS('Datos Cocina'!M:M,'Datos Cocina'!A:A,'Datos Sala'!A:A)/60)/24</f>
        <v>0.10347222222222223</v>
      </c>
      <c r="L264" s="5">
        <f>IF(Datos_Sala[[#This Row],[Tiempo en rest]]-Datos_Sala[[#This Row],[Tiempo total de preparación]]&gt;0,Datos_Sala[[#This Row],[Tiempo en rest]]-Datos_Sala[[#This Row],[Tiempo total de preparación]],0)</f>
        <v>2.7777777777777679E-3</v>
      </c>
      <c r="M264" s="5" t="str">
        <f>IF(Datos_Sala[[#This Row],[Tiempo de degustación]]&gt;0,"Cobrada","Sin cobrar")</f>
        <v>Cobrada</v>
      </c>
      <c r="N264" s="3" t="s">
        <v>48</v>
      </c>
      <c r="O264" s="3" t="s">
        <v>1145</v>
      </c>
      <c r="P264" s="6">
        <v>42.96</v>
      </c>
      <c r="Q264" s="3" t="s">
        <v>11</v>
      </c>
      <c r="R264" s="3" t="s">
        <v>55</v>
      </c>
      <c r="S264" s="3" t="s">
        <v>584</v>
      </c>
      <c r="T264" s="4">
        <f>SUMIFS('Datos Cocina'!J:J,'Datos Cocina'!A:A,A:A)</f>
        <v>121</v>
      </c>
      <c r="U264" s="4">
        <f>SUMIFS('Datos Cocina'!F:F,'Datos Cocina'!A:A,'Datos Sala'!A:A)</f>
        <v>72</v>
      </c>
      <c r="V264" s="4">
        <f>SUMIFS('Datos Cocina'!I:I,'Datos Cocina'!A:A,A:A)</f>
        <v>49</v>
      </c>
      <c r="W264" s="7">
        <f>Datos_Sala[[#This Row],[Total ganancia pedido]]/Datos_Sala[[#This Row],[Monto Total de la cuenta]]</f>
        <v>0.4049586776859504</v>
      </c>
      <c r="X264" s="4">
        <f>Datos_Sala[[#This Row],[Monto Total de la cuenta]]+Datos_Sala[[#This Row],[Propina]]</f>
        <v>163.96</v>
      </c>
    </row>
    <row r="265" spans="1:24" x14ac:dyDescent="0.3">
      <c r="A265" s="2">
        <v>264</v>
      </c>
      <c r="B265" s="3">
        <v>2</v>
      </c>
      <c r="C265" s="3" t="s">
        <v>585</v>
      </c>
      <c r="D265" s="2">
        <v>1</v>
      </c>
      <c r="E265" s="3" t="s">
        <v>76</v>
      </c>
      <c r="F265" s="23">
        <v>45018</v>
      </c>
      <c r="G265" s="5">
        <v>0.13263888888888889</v>
      </c>
      <c r="H265" s="24">
        <v>0.18472222222222223</v>
      </c>
      <c r="I265" s="5">
        <f>Datos_Sala[[#This Row],[Hora de Salida]]-Datos_Sala[[#This Row],[Hora de llegada]]</f>
        <v>5.2083333333333343E-2</v>
      </c>
      <c r="J265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5.2083333333333343E-2</v>
      </c>
      <c r="K265" s="5">
        <f>(SUMIFS('Datos Cocina'!M:M,'Datos Cocina'!A:A,'Datos Sala'!A:A)/60)/24</f>
        <v>8.1250000000000003E-2</v>
      </c>
      <c r="L265" s="5">
        <f>IF(Datos_Sala[[#This Row],[Tiempo en rest]]-Datos_Sala[[#This Row],[Tiempo total de preparación]]&gt;0,Datos_Sala[[#This Row],[Tiempo en rest]]-Datos_Sala[[#This Row],[Tiempo total de preparación]],0)</f>
        <v>0</v>
      </c>
      <c r="M265" s="5" t="str">
        <f>IF(Datos_Sala[[#This Row],[Tiempo de degustación]]&gt;0,"Cobrada","Sin cobrar")</f>
        <v>Sin cobrar</v>
      </c>
      <c r="N265" s="3" t="s">
        <v>16</v>
      </c>
      <c r="O265" s="3" t="s">
        <v>1145</v>
      </c>
      <c r="P265" s="6">
        <v>49.21</v>
      </c>
      <c r="Q265" s="3" t="s">
        <v>11</v>
      </c>
      <c r="R265" s="3" t="s">
        <v>24</v>
      </c>
      <c r="S265" s="3" t="s">
        <v>586</v>
      </c>
      <c r="T265" s="4">
        <f>SUMIFS('Datos Cocina'!J:J,'Datos Cocina'!A:A,A:A)</f>
        <v>182</v>
      </c>
      <c r="U265" s="4">
        <f>SUMIFS('Datos Cocina'!F:F,'Datos Cocina'!A:A,'Datos Sala'!A:A)</f>
        <v>109</v>
      </c>
      <c r="V265" s="4">
        <f>SUMIFS('Datos Cocina'!I:I,'Datos Cocina'!A:A,A:A)</f>
        <v>73</v>
      </c>
      <c r="W265" s="7">
        <f>Datos_Sala[[#This Row],[Total ganancia pedido]]/Datos_Sala[[#This Row],[Monto Total de la cuenta]]</f>
        <v>0.40109890109890112</v>
      </c>
      <c r="X265" s="4">
        <f>Datos_Sala[[#This Row],[Monto Total de la cuenta]]+Datos_Sala[[#This Row],[Propina]]</f>
        <v>231.21</v>
      </c>
    </row>
    <row r="266" spans="1:24" x14ac:dyDescent="0.3">
      <c r="A266" s="2">
        <v>265</v>
      </c>
      <c r="B266" s="3">
        <v>6</v>
      </c>
      <c r="C266" s="3" t="s">
        <v>587</v>
      </c>
      <c r="D266" s="2">
        <v>1</v>
      </c>
      <c r="E266" s="3" t="s">
        <v>28</v>
      </c>
      <c r="F266" s="23">
        <v>45018</v>
      </c>
      <c r="G266" s="5">
        <v>0.12083333333333333</v>
      </c>
      <c r="H266" s="24">
        <v>0.26041666666666669</v>
      </c>
      <c r="I266" s="5">
        <f>Datos_Sala[[#This Row],[Hora de Salida]]-Datos_Sala[[#This Row],[Hora de llegada]]</f>
        <v>0.13958333333333334</v>
      </c>
      <c r="J26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0.13958333333333334</v>
      </c>
      <c r="K266" s="5">
        <f>(SUMIFS('Datos Cocina'!M:M,'Datos Cocina'!A:A,'Datos Sala'!A:A)/60)/24</f>
        <v>9.375E-2</v>
      </c>
      <c r="L266" s="5">
        <f>IF(Datos_Sala[[#This Row],[Tiempo en rest]]-Datos_Sala[[#This Row],[Tiempo total de preparación]]&gt;0,Datos_Sala[[#This Row],[Tiempo en rest]]-Datos_Sala[[#This Row],[Tiempo total de preparación]],0)</f>
        <v>4.5833333333333337E-2</v>
      </c>
      <c r="M266" s="5" t="str">
        <f>IF(Datos_Sala[[#This Row],[Tiempo de degustación]]&gt;0,"Cobrada","Sin cobrar")</f>
        <v>Cobrada</v>
      </c>
      <c r="N266" s="3" t="s">
        <v>48</v>
      </c>
      <c r="O266" s="3" t="s">
        <v>1146</v>
      </c>
      <c r="P266" s="6">
        <v>21.48</v>
      </c>
      <c r="Q266" s="3" t="s">
        <v>11</v>
      </c>
      <c r="R266" s="3" t="s">
        <v>29</v>
      </c>
      <c r="S266" s="3" t="s">
        <v>588</v>
      </c>
      <c r="T266" s="4">
        <f>SUMIFS('Datos Cocina'!J:J,'Datos Cocina'!A:A,A:A)</f>
        <v>171</v>
      </c>
      <c r="U266" s="4">
        <f>SUMIFS('Datos Cocina'!F:F,'Datos Cocina'!A:A,'Datos Sala'!A:A)</f>
        <v>103</v>
      </c>
      <c r="V266" s="4">
        <f>SUMIFS('Datos Cocina'!I:I,'Datos Cocina'!A:A,A:A)</f>
        <v>68</v>
      </c>
      <c r="W266" s="7">
        <f>Datos_Sala[[#This Row],[Total ganancia pedido]]/Datos_Sala[[#This Row],[Monto Total de la cuenta]]</f>
        <v>0.39766081871345027</v>
      </c>
      <c r="X266" s="4">
        <f>Datos_Sala[[#This Row],[Monto Total de la cuenta]]+Datos_Sala[[#This Row],[Propina]]</f>
        <v>192.48</v>
      </c>
    </row>
    <row r="267" spans="1:24" x14ac:dyDescent="0.3">
      <c r="A267" s="2">
        <v>266</v>
      </c>
      <c r="B267" s="3">
        <v>4</v>
      </c>
      <c r="C267" s="3" t="s">
        <v>589</v>
      </c>
      <c r="D267" s="2">
        <v>4</v>
      </c>
      <c r="E267" s="3" t="s">
        <v>28</v>
      </c>
      <c r="F267" s="23">
        <v>45018</v>
      </c>
      <c r="G267" s="5">
        <v>2.0833333333333332E-2</v>
      </c>
      <c r="H267" s="24">
        <v>8.611111111111111E-2</v>
      </c>
      <c r="I267" s="5">
        <f>Datos_Sala[[#This Row],[Hora de Salida]]-Datos_Sala[[#This Row],[Hora de llegada]]</f>
        <v>6.5277777777777782E-2</v>
      </c>
      <c r="J267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6.5277777777777782E-2</v>
      </c>
      <c r="K267" s="5">
        <f>(SUMIFS('Datos Cocina'!M:M,'Datos Cocina'!A:A,'Datos Sala'!A:A)/60)/24</f>
        <v>7.3611111111111113E-2</v>
      </c>
      <c r="L267" s="5">
        <f>IF(Datos_Sala[[#This Row],[Tiempo en rest]]-Datos_Sala[[#This Row],[Tiempo total de preparación]]&gt;0,Datos_Sala[[#This Row],[Tiempo en rest]]-Datos_Sala[[#This Row],[Tiempo total de preparación]],0)</f>
        <v>0</v>
      </c>
      <c r="M267" s="5" t="str">
        <f>IF(Datos_Sala[[#This Row],[Tiempo de degustación]]&gt;0,"Cobrada","Sin cobrar")</f>
        <v>Sin cobrar</v>
      </c>
      <c r="N267" s="3" t="s">
        <v>16</v>
      </c>
      <c r="O267" s="3" t="s">
        <v>1145</v>
      </c>
      <c r="P267" s="6">
        <v>24.75</v>
      </c>
      <c r="Q267" s="3" t="s">
        <v>23</v>
      </c>
      <c r="R267" s="3" t="s">
        <v>73</v>
      </c>
      <c r="S267" s="3" t="s">
        <v>590</v>
      </c>
      <c r="T267" s="4">
        <f>SUMIFS('Datos Cocina'!J:J,'Datos Cocina'!A:A,A:A)</f>
        <v>99</v>
      </c>
      <c r="U267" s="4">
        <f>SUMIFS('Datos Cocina'!F:F,'Datos Cocina'!A:A,'Datos Sala'!A:A)</f>
        <v>59</v>
      </c>
      <c r="V267" s="4">
        <f>SUMIFS('Datos Cocina'!I:I,'Datos Cocina'!A:A,A:A)</f>
        <v>40</v>
      </c>
      <c r="W267" s="7">
        <f>Datos_Sala[[#This Row],[Total ganancia pedido]]/Datos_Sala[[#This Row],[Monto Total de la cuenta]]</f>
        <v>0.40404040404040403</v>
      </c>
      <c r="X267" s="4">
        <f>Datos_Sala[[#This Row],[Monto Total de la cuenta]]+Datos_Sala[[#This Row],[Propina]]</f>
        <v>123.75</v>
      </c>
    </row>
    <row r="268" spans="1:24" x14ac:dyDescent="0.3">
      <c r="A268" s="2">
        <v>267</v>
      </c>
      <c r="B268" s="3">
        <v>7</v>
      </c>
      <c r="C268" s="3" t="s">
        <v>591</v>
      </c>
      <c r="D268" s="2">
        <v>5</v>
      </c>
      <c r="E268" s="3" t="s">
        <v>28</v>
      </c>
      <c r="F268" s="23">
        <v>45019</v>
      </c>
      <c r="G268" s="5">
        <v>8.819444444444445E-2</v>
      </c>
      <c r="H268" s="24">
        <v>0.15833333333333333</v>
      </c>
      <c r="I268" s="5">
        <f>Datos_Sala[[#This Row],[Hora de Salida]]-Datos_Sala[[#This Row],[Hora de llegada]]</f>
        <v>7.0138888888888876E-2</v>
      </c>
      <c r="J268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8.0555555555555575E-2</v>
      </c>
      <c r="K268" s="5">
        <f>(SUMIFS('Datos Cocina'!M:M,'Datos Cocina'!A:A,'Datos Sala'!A:A)/60)/24</f>
        <v>6.6666666666666666E-2</v>
      </c>
      <c r="L268" s="5">
        <f>IF(Datos_Sala[[#This Row],[Tiempo en rest]]-Datos_Sala[[#This Row],[Tiempo total de preparación]]&gt;0,Datos_Sala[[#This Row],[Tiempo en rest]]-Datos_Sala[[#This Row],[Tiempo total de preparación]],0)</f>
        <v>3.4722222222222099E-3</v>
      </c>
      <c r="M268" s="5" t="str">
        <f>IF(Datos_Sala[[#This Row],[Tiempo de degustación]]&gt;0,"Cobrada","Sin cobrar")</f>
        <v>Cobrada</v>
      </c>
      <c r="N268" s="3" t="s">
        <v>10</v>
      </c>
      <c r="O268" s="3" t="s">
        <v>1145</v>
      </c>
      <c r="P268" s="6">
        <v>44.66</v>
      </c>
      <c r="Q268" s="3" t="s">
        <v>18</v>
      </c>
      <c r="R268" s="3" t="s">
        <v>1147</v>
      </c>
      <c r="S268" s="3" t="s">
        <v>592</v>
      </c>
      <c r="T268" s="4">
        <f>SUMIFS('Datos Cocina'!J:J,'Datos Cocina'!A:A,A:A)</f>
        <v>118</v>
      </c>
      <c r="U268" s="4">
        <f>SUMIFS('Datos Cocina'!F:F,'Datos Cocina'!A:A,'Datos Sala'!A:A)</f>
        <v>69</v>
      </c>
      <c r="V268" s="4">
        <f>SUMIFS('Datos Cocina'!I:I,'Datos Cocina'!A:A,A:A)</f>
        <v>49</v>
      </c>
      <c r="W268" s="7">
        <f>Datos_Sala[[#This Row],[Total ganancia pedido]]/Datos_Sala[[#This Row],[Monto Total de la cuenta]]</f>
        <v>0.4152542372881356</v>
      </c>
      <c r="X268" s="4">
        <f>Datos_Sala[[#This Row],[Monto Total de la cuenta]]+Datos_Sala[[#This Row],[Propina]]</f>
        <v>162.66</v>
      </c>
    </row>
    <row r="269" spans="1:24" x14ac:dyDescent="0.3">
      <c r="A269" s="2">
        <v>268</v>
      </c>
      <c r="B269" s="3">
        <v>14</v>
      </c>
      <c r="C269" s="3" t="s">
        <v>593</v>
      </c>
      <c r="D269" s="2">
        <v>1</v>
      </c>
      <c r="E269" s="3" t="s">
        <v>52</v>
      </c>
      <c r="F269" s="23">
        <v>45019</v>
      </c>
      <c r="G269" s="5">
        <v>3.1944444444444442E-2</v>
      </c>
      <c r="H269" s="24">
        <v>0.15555555555555556</v>
      </c>
      <c r="I269" s="5">
        <f>Datos_Sala[[#This Row],[Hora de Salida]]-Datos_Sala[[#This Row],[Hora de llegada]]</f>
        <v>0.12361111111111112</v>
      </c>
      <c r="J26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0.12361111111111112</v>
      </c>
      <c r="K269" s="5">
        <f>(SUMIFS('Datos Cocina'!M:M,'Datos Cocina'!A:A,'Datos Sala'!A:A)/60)/24</f>
        <v>5.7638888888888885E-2</v>
      </c>
      <c r="L269" s="5">
        <f>IF(Datos_Sala[[#This Row],[Tiempo en rest]]-Datos_Sala[[#This Row],[Tiempo total de preparación]]&gt;0,Datos_Sala[[#This Row],[Tiempo en rest]]-Datos_Sala[[#This Row],[Tiempo total de preparación]],0)</f>
        <v>6.5972222222222238E-2</v>
      </c>
      <c r="M269" s="5" t="str">
        <f>IF(Datos_Sala[[#This Row],[Tiempo de degustación]]&gt;0,"Cobrada","Sin cobrar")</f>
        <v>Cobrada</v>
      </c>
      <c r="N269" s="3" t="s">
        <v>16</v>
      </c>
      <c r="O269" s="3" t="s">
        <v>1146</v>
      </c>
      <c r="P269" s="6">
        <v>23.16</v>
      </c>
      <c r="Q269" s="3" t="s">
        <v>11</v>
      </c>
      <c r="R269" s="3" t="s">
        <v>55</v>
      </c>
      <c r="S269" s="3" t="s">
        <v>594</v>
      </c>
      <c r="T269" s="4">
        <f>SUMIFS('Datos Cocina'!J:J,'Datos Cocina'!A:A,A:A)</f>
        <v>68</v>
      </c>
      <c r="U269" s="4">
        <f>SUMIFS('Datos Cocina'!F:F,'Datos Cocina'!A:A,'Datos Sala'!A:A)</f>
        <v>40</v>
      </c>
      <c r="V269" s="4">
        <f>SUMIFS('Datos Cocina'!I:I,'Datos Cocina'!A:A,A:A)</f>
        <v>28</v>
      </c>
      <c r="W269" s="7">
        <f>Datos_Sala[[#This Row],[Total ganancia pedido]]/Datos_Sala[[#This Row],[Monto Total de la cuenta]]</f>
        <v>0.41176470588235292</v>
      </c>
      <c r="X269" s="4">
        <f>Datos_Sala[[#This Row],[Monto Total de la cuenta]]+Datos_Sala[[#This Row],[Propina]]</f>
        <v>91.16</v>
      </c>
    </row>
    <row r="270" spans="1:24" x14ac:dyDescent="0.3">
      <c r="A270" s="2">
        <v>269</v>
      </c>
      <c r="B270" s="3">
        <v>11</v>
      </c>
      <c r="C270" s="3" t="s">
        <v>595</v>
      </c>
      <c r="D270" s="2">
        <v>2</v>
      </c>
      <c r="E270" s="3" t="s">
        <v>28</v>
      </c>
      <c r="F270" s="23">
        <v>45019</v>
      </c>
      <c r="G270" s="5">
        <v>0.12361111111111112</v>
      </c>
      <c r="H270" s="24">
        <v>0.17708333333333334</v>
      </c>
      <c r="I270" s="5">
        <f>Datos_Sala[[#This Row],[Hora de Salida]]-Datos_Sala[[#This Row],[Hora de llegada]]</f>
        <v>5.3472222222222227E-2</v>
      </c>
      <c r="J270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5.3472222222222227E-2</v>
      </c>
      <c r="K270" s="5">
        <f>(SUMIFS('Datos Cocina'!M:M,'Datos Cocina'!A:A,'Datos Sala'!A:A)/60)/24</f>
        <v>7.013888888888889E-2</v>
      </c>
      <c r="L270" s="5">
        <f>IF(Datos_Sala[[#This Row],[Tiempo en rest]]-Datos_Sala[[#This Row],[Tiempo total de preparación]]&gt;0,Datos_Sala[[#This Row],[Tiempo en rest]]-Datos_Sala[[#This Row],[Tiempo total de preparación]],0)</f>
        <v>0</v>
      </c>
      <c r="M270" s="5" t="str">
        <f>IF(Datos_Sala[[#This Row],[Tiempo de degustación]]&gt;0,"Cobrada","Sin cobrar")</f>
        <v>Sin cobrar</v>
      </c>
      <c r="N270" s="3" t="s">
        <v>16</v>
      </c>
      <c r="O270" s="3" t="s">
        <v>1146</v>
      </c>
      <c r="P270" s="6">
        <v>39.17</v>
      </c>
      <c r="Q270" s="3" t="s">
        <v>11</v>
      </c>
      <c r="R270" s="3" t="s">
        <v>99</v>
      </c>
      <c r="S270" s="3" t="s">
        <v>596</v>
      </c>
      <c r="T270" s="4">
        <f>SUMIFS('Datos Cocina'!J:J,'Datos Cocina'!A:A,A:A)</f>
        <v>250</v>
      </c>
      <c r="U270" s="4">
        <f>SUMIFS('Datos Cocina'!F:F,'Datos Cocina'!A:A,'Datos Sala'!A:A)</f>
        <v>151</v>
      </c>
      <c r="V270" s="4">
        <f>SUMIFS('Datos Cocina'!I:I,'Datos Cocina'!A:A,A:A)</f>
        <v>99</v>
      </c>
      <c r="W270" s="7">
        <f>Datos_Sala[[#This Row],[Total ganancia pedido]]/Datos_Sala[[#This Row],[Monto Total de la cuenta]]</f>
        <v>0.39600000000000002</v>
      </c>
      <c r="X270" s="4">
        <f>Datos_Sala[[#This Row],[Monto Total de la cuenta]]+Datos_Sala[[#This Row],[Propina]]</f>
        <v>289.17</v>
      </c>
    </row>
    <row r="271" spans="1:24" x14ac:dyDescent="0.3">
      <c r="A271" s="2">
        <v>270</v>
      </c>
      <c r="B271" s="3" t="s">
        <v>81</v>
      </c>
      <c r="C271" s="3" t="s">
        <v>133</v>
      </c>
      <c r="D271" s="2">
        <v>1</v>
      </c>
      <c r="E271" s="3" t="s">
        <v>9</v>
      </c>
      <c r="F271" s="23">
        <v>45019</v>
      </c>
      <c r="G271" s="5">
        <v>4.9305555555555554E-2</v>
      </c>
      <c r="H271" s="24">
        <v>0.2076388888888889</v>
      </c>
      <c r="I271" s="5">
        <f>Datos_Sala[[#This Row],[Hora de Salida]]-Datos_Sala[[#This Row],[Hora de llegada]]</f>
        <v>0.15833333333333335</v>
      </c>
      <c r="J27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0.15833333333333335</v>
      </c>
      <c r="K271" s="5">
        <f>(SUMIFS('Datos Cocina'!M:M,'Datos Cocina'!A:A,'Datos Sala'!A:A)/60)/24</f>
        <v>1.8055555555555557E-2</v>
      </c>
      <c r="L271" s="5">
        <f>IF(Datos_Sala[[#This Row],[Tiempo en rest]]-Datos_Sala[[#This Row],[Tiempo total de preparación]]&gt;0,Datos_Sala[[#This Row],[Tiempo en rest]]-Datos_Sala[[#This Row],[Tiempo total de preparación]],0)</f>
        <v>0.14027777777777781</v>
      </c>
      <c r="M271" s="5" t="str">
        <f>IF(Datos_Sala[[#This Row],[Tiempo de degustación]]&gt;0,"Cobrada","Sin cobrar")</f>
        <v>Cobrada</v>
      </c>
      <c r="N271" s="3" t="s">
        <v>16</v>
      </c>
      <c r="O271" s="3" t="s">
        <v>1145</v>
      </c>
      <c r="P271" s="6">
        <v>10.130000000000001</v>
      </c>
      <c r="Q271" s="3" t="s">
        <v>11</v>
      </c>
      <c r="R271" s="3" t="s">
        <v>63</v>
      </c>
      <c r="S271" s="3" t="s">
        <v>34</v>
      </c>
      <c r="T271" s="4">
        <f>SUMIFS('Datos Cocina'!J:J,'Datos Cocina'!A:A,A:A)</f>
        <v>102</v>
      </c>
      <c r="U271" s="4">
        <f>SUMIFS('Datos Cocina'!F:F,'Datos Cocina'!A:A,'Datos Sala'!A:A)</f>
        <v>60</v>
      </c>
      <c r="V271" s="4">
        <f>SUMIFS('Datos Cocina'!I:I,'Datos Cocina'!A:A,A:A)</f>
        <v>42</v>
      </c>
      <c r="W271" s="7">
        <f>Datos_Sala[[#This Row],[Total ganancia pedido]]/Datos_Sala[[#This Row],[Monto Total de la cuenta]]</f>
        <v>0.41176470588235292</v>
      </c>
      <c r="X271" s="4">
        <f>Datos_Sala[[#This Row],[Monto Total de la cuenta]]+Datos_Sala[[#This Row],[Propina]]</f>
        <v>112.13</v>
      </c>
    </row>
    <row r="272" spans="1:24" x14ac:dyDescent="0.3">
      <c r="A272" s="2">
        <v>271</v>
      </c>
      <c r="B272" s="3" t="s">
        <v>110</v>
      </c>
      <c r="C272" s="3" t="s">
        <v>134</v>
      </c>
      <c r="D272" s="2">
        <v>3</v>
      </c>
      <c r="E272" s="3" t="s">
        <v>52</v>
      </c>
      <c r="F272" s="23">
        <v>45019</v>
      </c>
      <c r="G272" s="5">
        <v>6.9444444444444448E-2</v>
      </c>
      <c r="H272" s="24">
        <v>0.21527777777777779</v>
      </c>
      <c r="I272" s="5">
        <f>Datos_Sala[[#This Row],[Hora de Salida]]-Datos_Sala[[#This Row],[Hora de llegada]]</f>
        <v>0.14583333333333334</v>
      </c>
      <c r="J27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0.15625000000000006</v>
      </c>
      <c r="K272" s="5">
        <f>(SUMIFS('Datos Cocina'!M:M,'Datos Cocina'!A:A,'Datos Sala'!A:A)/60)/24</f>
        <v>3.8194444444444441E-2</v>
      </c>
      <c r="L272" s="5">
        <f>IF(Datos_Sala[[#This Row],[Tiempo en rest]]-Datos_Sala[[#This Row],[Tiempo total de preparación]]&gt;0,Datos_Sala[[#This Row],[Tiempo en rest]]-Datos_Sala[[#This Row],[Tiempo total de preparación]],0)</f>
        <v>0.1076388888888889</v>
      </c>
      <c r="M272" s="5" t="str">
        <f>IF(Datos_Sala[[#This Row],[Tiempo de degustación]]&gt;0,"Cobrada","Sin cobrar")</f>
        <v>Cobrada</v>
      </c>
      <c r="N272" s="3" t="s">
        <v>16</v>
      </c>
      <c r="O272" s="3" t="s">
        <v>1145</v>
      </c>
      <c r="P272" s="6">
        <v>16.11</v>
      </c>
      <c r="Q272" s="3" t="s">
        <v>18</v>
      </c>
      <c r="R272" s="3" t="s">
        <v>24</v>
      </c>
      <c r="S272" s="3" t="s">
        <v>100</v>
      </c>
      <c r="T272" s="4">
        <f>SUMIFS('Datos Cocina'!J:J,'Datos Cocina'!A:A,A:A)</f>
        <v>44</v>
      </c>
      <c r="U272" s="4">
        <f>SUMIFS('Datos Cocina'!F:F,'Datos Cocina'!A:A,'Datos Sala'!A:A)</f>
        <v>26</v>
      </c>
      <c r="V272" s="4">
        <f>SUMIFS('Datos Cocina'!I:I,'Datos Cocina'!A:A,A:A)</f>
        <v>18</v>
      </c>
      <c r="W272" s="7">
        <f>Datos_Sala[[#This Row],[Total ganancia pedido]]/Datos_Sala[[#This Row],[Monto Total de la cuenta]]</f>
        <v>0.40909090909090912</v>
      </c>
      <c r="X272" s="4">
        <f>Datos_Sala[[#This Row],[Monto Total de la cuenta]]+Datos_Sala[[#This Row],[Propina]]</f>
        <v>60.11</v>
      </c>
    </row>
    <row r="273" spans="1:24" x14ac:dyDescent="0.3">
      <c r="A273" s="2">
        <v>272</v>
      </c>
      <c r="B273" s="3">
        <v>7</v>
      </c>
      <c r="C273" s="3" t="s">
        <v>597</v>
      </c>
      <c r="D273" s="2">
        <v>1</v>
      </c>
      <c r="E273" s="3" t="s">
        <v>9</v>
      </c>
      <c r="F273" s="23">
        <v>45019</v>
      </c>
      <c r="G273" s="5">
        <v>2.361111111111111E-2</v>
      </c>
      <c r="H273" s="24">
        <v>0.18333333333333332</v>
      </c>
      <c r="I273" s="5">
        <f>Datos_Sala[[#This Row],[Hora de Salida]]-Datos_Sala[[#This Row],[Hora de llegada]]</f>
        <v>0.15972222222222221</v>
      </c>
      <c r="J27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0.15972222222222221</v>
      </c>
      <c r="K273" s="5">
        <f>(SUMIFS('Datos Cocina'!M:M,'Datos Cocina'!A:A,'Datos Sala'!A:A)/60)/24</f>
        <v>5.7638888888888885E-2</v>
      </c>
      <c r="L273" s="5">
        <f>IF(Datos_Sala[[#This Row],[Tiempo en rest]]-Datos_Sala[[#This Row],[Tiempo total de preparación]]&gt;0,Datos_Sala[[#This Row],[Tiempo en rest]]-Datos_Sala[[#This Row],[Tiempo total de preparación]],0)</f>
        <v>0.10208333333333333</v>
      </c>
      <c r="M273" s="5" t="str">
        <f>IF(Datos_Sala[[#This Row],[Tiempo de degustación]]&gt;0,"Cobrada","Sin cobrar")</f>
        <v>Cobrada</v>
      </c>
      <c r="N273" s="3" t="s">
        <v>16</v>
      </c>
      <c r="O273" s="3" t="s">
        <v>1145</v>
      </c>
      <c r="P273" s="6">
        <v>42.73</v>
      </c>
      <c r="Q273" s="3" t="s">
        <v>23</v>
      </c>
      <c r="R273" s="3" t="s">
        <v>1147</v>
      </c>
      <c r="S273" s="3" t="s">
        <v>598</v>
      </c>
      <c r="T273" s="4">
        <f>SUMIFS('Datos Cocina'!J:J,'Datos Cocina'!A:A,A:A)</f>
        <v>83</v>
      </c>
      <c r="U273" s="4">
        <f>SUMIFS('Datos Cocina'!F:F,'Datos Cocina'!A:A,'Datos Sala'!A:A)</f>
        <v>49</v>
      </c>
      <c r="V273" s="4">
        <f>SUMIFS('Datos Cocina'!I:I,'Datos Cocina'!A:A,A:A)</f>
        <v>34</v>
      </c>
      <c r="W273" s="7">
        <f>Datos_Sala[[#This Row],[Total ganancia pedido]]/Datos_Sala[[#This Row],[Monto Total de la cuenta]]</f>
        <v>0.40963855421686746</v>
      </c>
      <c r="X273" s="4">
        <f>Datos_Sala[[#This Row],[Monto Total de la cuenta]]+Datos_Sala[[#This Row],[Propina]]</f>
        <v>125.72999999999999</v>
      </c>
    </row>
    <row r="274" spans="1:24" x14ac:dyDescent="0.3">
      <c r="A274" s="2">
        <v>273</v>
      </c>
      <c r="B274" s="3">
        <v>20</v>
      </c>
      <c r="C274" s="3" t="s">
        <v>450</v>
      </c>
      <c r="D274" s="2">
        <v>5</v>
      </c>
      <c r="E274" s="3" t="s">
        <v>28</v>
      </c>
      <c r="F274" s="23">
        <v>45019</v>
      </c>
      <c r="G274" s="5">
        <v>7.4305555555555555E-2</v>
      </c>
      <c r="H274" s="24">
        <v>0.1451388888888889</v>
      </c>
      <c r="I274" s="5">
        <f>Datos_Sala[[#This Row],[Hora de Salida]]-Datos_Sala[[#This Row],[Hora de llegada]]</f>
        <v>7.0833333333333345E-2</v>
      </c>
      <c r="J274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8.1250000000000044E-2</v>
      </c>
      <c r="K274" s="5">
        <f>(SUMIFS('Datos Cocina'!M:M,'Datos Cocina'!A:A,'Datos Sala'!A:A)/60)/24</f>
        <v>4.6527777777777779E-2</v>
      </c>
      <c r="L274" s="5">
        <f>IF(Datos_Sala[[#This Row],[Tiempo en rest]]-Datos_Sala[[#This Row],[Tiempo total de preparación]]&gt;0,Datos_Sala[[#This Row],[Tiempo en rest]]-Datos_Sala[[#This Row],[Tiempo total de preparación]],0)</f>
        <v>2.4305555555555566E-2</v>
      </c>
      <c r="M274" s="5" t="str">
        <f>IF(Datos_Sala[[#This Row],[Tiempo de degustación]]&gt;0,"Cobrada","Sin cobrar")</f>
        <v>Cobrada</v>
      </c>
      <c r="N274" s="3" t="s">
        <v>16</v>
      </c>
      <c r="O274" s="3" t="s">
        <v>17</v>
      </c>
      <c r="P274" s="6">
        <v>36.299999999999997</v>
      </c>
      <c r="Q274" s="3" t="s">
        <v>18</v>
      </c>
      <c r="R274" s="3" t="s">
        <v>33</v>
      </c>
      <c r="S274" s="3" t="s">
        <v>599</v>
      </c>
      <c r="T274" s="4">
        <f>SUMIFS('Datos Cocina'!J:J,'Datos Cocina'!A:A,A:A)</f>
        <v>123</v>
      </c>
      <c r="U274" s="4">
        <f>SUMIFS('Datos Cocina'!F:F,'Datos Cocina'!A:A,'Datos Sala'!A:A)</f>
        <v>73</v>
      </c>
      <c r="V274" s="4">
        <f>SUMIFS('Datos Cocina'!I:I,'Datos Cocina'!A:A,A:A)</f>
        <v>50</v>
      </c>
      <c r="W274" s="7">
        <f>Datos_Sala[[#This Row],[Total ganancia pedido]]/Datos_Sala[[#This Row],[Monto Total de la cuenta]]</f>
        <v>0.4065040650406504</v>
      </c>
      <c r="X274" s="4">
        <f>Datos_Sala[[#This Row],[Monto Total de la cuenta]]+Datos_Sala[[#This Row],[Propina]]</f>
        <v>159.30000000000001</v>
      </c>
    </row>
    <row r="275" spans="1:24" x14ac:dyDescent="0.3">
      <c r="A275" s="2">
        <v>274</v>
      </c>
      <c r="B275" s="3">
        <v>7</v>
      </c>
      <c r="C275" s="3" t="s">
        <v>600</v>
      </c>
      <c r="D275" s="2">
        <v>1</v>
      </c>
      <c r="E275" s="3" t="s">
        <v>76</v>
      </c>
      <c r="F275" s="23">
        <v>45019</v>
      </c>
      <c r="G275" s="5">
        <v>0.13541666666666666</v>
      </c>
      <c r="H275" s="24">
        <v>0.24444444444444444</v>
      </c>
      <c r="I275" s="5">
        <f>Datos_Sala[[#This Row],[Hora de Salida]]-Datos_Sala[[#This Row],[Hora de llegada]]</f>
        <v>0.10902777777777778</v>
      </c>
      <c r="J27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0.11944444444444448</v>
      </c>
      <c r="K275" s="5">
        <f>(SUMIFS('Datos Cocina'!M:M,'Datos Cocina'!A:A,'Datos Sala'!A:A)/60)/24</f>
        <v>5.2083333333333336E-2</v>
      </c>
      <c r="L275" s="5">
        <f>IF(Datos_Sala[[#This Row],[Tiempo en rest]]-Datos_Sala[[#This Row],[Tiempo total de preparación]]&gt;0,Datos_Sala[[#This Row],[Tiempo en rest]]-Datos_Sala[[#This Row],[Tiempo total de preparación]],0)</f>
        <v>5.6944444444444443E-2</v>
      </c>
      <c r="M275" s="5" t="str">
        <f>IF(Datos_Sala[[#This Row],[Tiempo de degustación]]&gt;0,"Cobrada","Sin cobrar")</f>
        <v>Cobrada</v>
      </c>
      <c r="N275" s="3" t="s">
        <v>16</v>
      </c>
      <c r="O275" s="3" t="s">
        <v>1146</v>
      </c>
      <c r="P275" s="6">
        <v>19.93</v>
      </c>
      <c r="Q275" s="3" t="s">
        <v>18</v>
      </c>
      <c r="R275" s="3" t="s">
        <v>19</v>
      </c>
      <c r="S275" s="3" t="s">
        <v>601</v>
      </c>
      <c r="T275" s="4">
        <f>SUMIFS('Datos Cocina'!J:J,'Datos Cocina'!A:A,A:A)</f>
        <v>116</v>
      </c>
      <c r="U275" s="4">
        <f>SUMIFS('Datos Cocina'!F:F,'Datos Cocina'!A:A,'Datos Sala'!A:A)</f>
        <v>67</v>
      </c>
      <c r="V275" s="4">
        <f>SUMIFS('Datos Cocina'!I:I,'Datos Cocina'!A:A,A:A)</f>
        <v>49</v>
      </c>
      <c r="W275" s="7">
        <f>Datos_Sala[[#This Row],[Total ganancia pedido]]/Datos_Sala[[#This Row],[Monto Total de la cuenta]]</f>
        <v>0.42241379310344829</v>
      </c>
      <c r="X275" s="4">
        <f>Datos_Sala[[#This Row],[Monto Total de la cuenta]]+Datos_Sala[[#This Row],[Propina]]</f>
        <v>135.93</v>
      </c>
    </row>
    <row r="276" spans="1:24" x14ac:dyDescent="0.3">
      <c r="A276" s="2">
        <v>275</v>
      </c>
      <c r="B276" s="3">
        <v>5</v>
      </c>
      <c r="C276" s="3" t="s">
        <v>509</v>
      </c>
      <c r="D276" s="2">
        <v>3</v>
      </c>
      <c r="E276" s="3" t="s">
        <v>28</v>
      </c>
      <c r="F276" s="23">
        <v>45019</v>
      </c>
      <c r="G276" s="5">
        <v>9.2361111111111116E-2</v>
      </c>
      <c r="H276" s="24">
        <v>0.24861111111111112</v>
      </c>
      <c r="I276" s="5">
        <f>Datos_Sala[[#This Row],[Hora de Salida]]-Datos_Sala[[#This Row],[Hora de llegada]]</f>
        <v>0.15625</v>
      </c>
      <c r="J27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0.15625</v>
      </c>
      <c r="K276" s="5">
        <f>(SUMIFS('Datos Cocina'!M:M,'Datos Cocina'!A:A,'Datos Sala'!A:A)/60)/24</f>
        <v>8.4722222222222213E-2</v>
      </c>
      <c r="L276" s="5">
        <f>IF(Datos_Sala[[#This Row],[Tiempo en rest]]-Datos_Sala[[#This Row],[Tiempo total de preparación]]&gt;0,Datos_Sala[[#This Row],[Tiempo en rest]]-Datos_Sala[[#This Row],[Tiempo total de preparación]],0)</f>
        <v>7.1527777777777787E-2</v>
      </c>
      <c r="M276" s="5" t="str">
        <f>IF(Datos_Sala[[#This Row],[Tiempo de degustación]]&gt;0,"Cobrada","Sin cobrar")</f>
        <v>Cobrada</v>
      </c>
      <c r="N276" s="3" t="s">
        <v>16</v>
      </c>
      <c r="O276" s="3" t="s">
        <v>1145</v>
      </c>
      <c r="P276" s="6">
        <v>49.67</v>
      </c>
      <c r="Q276" s="3" t="s">
        <v>23</v>
      </c>
      <c r="R276" s="3" t="s">
        <v>24</v>
      </c>
      <c r="S276" s="3" t="s">
        <v>602</v>
      </c>
      <c r="T276" s="4">
        <f>SUMIFS('Datos Cocina'!J:J,'Datos Cocina'!A:A,A:A)</f>
        <v>121</v>
      </c>
      <c r="U276" s="4">
        <f>SUMIFS('Datos Cocina'!F:F,'Datos Cocina'!A:A,'Datos Sala'!A:A)</f>
        <v>73</v>
      </c>
      <c r="V276" s="4">
        <f>SUMIFS('Datos Cocina'!I:I,'Datos Cocina'!A:A,A:A)</f>
        <v>48</v>
      </c>
      <c r="W276" s="7">
        <f>Datos_Sala[[#This Row],[Total ganancia pedido]]/Datos_Sala[[#This Row],[Monto Total de la cuenta]]</f>
        <v>0.39669421487603307</v>
      </c>
      <c r="X276" s="4">
        <f>Datos_Sala[[#This Row],[Monto Total de la cuenta]]+Datos_Sala[[#This Row],[Propina]]</f>
        <v>170.67000000000002</v>
      </c>
    </row>
    <row r="277" spans="1:24" x14ac:dyDescent="0.3">
      <c r="A277" s="2">
        <v>276</v>
      </c>
      <c r="B277" s="3">
        <v>15</v>
      </c>
      <c r="C277" s="3" t="s">
        <v>603</v>
      </c>
      <c r="D277" s="2">
        <v>6</v>
      </c>
      <c r="E277" s="3" t="s">
        <v>9</v>
      </c>
      <c r="F277" s="23">
        <v>45019</v>
      </c>
      <c r="G277" s="5">
        <v>0.1076388888888889</v>
      </c>
      <c r="H277" s="24">
        <v>0.23194444444444445</v>
      </c>
      <c r="I277" s="5">
        <f>Datos_Sala[[#This Row],[Hora de Salida]]-Datos_Sala[[#This Row],[Hora de llegada]]</f>
        <v>0.12430555555555556</v>
      </c>
      <c r="J27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0.12430555555555556</v>
      </c>
      <c r="K277" s="5">
        <f>(SUMIFS('Datos Cocina'!M:M,'Datos Cocina'!A:A,'Datos Sala'!A:A)/60)/24</f>
        <v>5.9027777777777783E-2</v>
      </c>
      <c r="L277" s="5">
        <f>IF(Datos_Sala[[#This Row],[Tiempo en rest]]-Datos_Sala[[#This Row],[Tiempo total de preparación]]&gt;0,Datos_Sala[[#This Row],[Tiempo en rest]]-Datos_Sala[[#This Row],[Tiempo total de preparación]],0)</f>
        <v>6.5277777777777768E-2</v>
      </c>
      <c r="M277" s="5" t="str">
        <f>IF(Datos_Sala[[#This Row],[Tiempo de degustación]]&gt;0,"Cobrada","Sin cobrar")</f>
        <v>Cobrada</v>
      </c>
      <c r="N277" s="3" t="s">
        <v>16</v>
      </c>
      <c r="O277" s="3" t="s">
        <v>1146</v>
      </c>
      <c r="P277" s="6">
        <v>20.98</v>
      </c>
      <c r="Q277" s="3" t="s">
        <v>23</v>
      </c>
      <c r="R277" s="3" t="s">
        <v>63</v>
      </c>
      <c r="S277" s="3" t="s">
        <v>604</v>
      </c>
      <c r="T277" s="4">
        <f>SUMIFS('Datos Cocina'!J:J,'Datos Cocina'!A:A,A:A)</f>
        <v>70</v>
      </c>
      <c r="U277" s="4">
        <f>SUMIFS('Datos Cocina'!F:F,'Datos Cocina'!A:A,'Datos Sala'!A:A)</f>
        <v>41</v>
      </c>
      <c r="V277" s="4">
        <f>SUMIFS('Datos Cocina'!I:I,'Datos Cocina'!A:A,A:A)</f>
        <v>29</v>
      </c>
      <c r="W277" s="7">
        <f>Datos_Sala[[#This Row],[Total ganancia pedido]]/Datos_Sala[[#This Row],[Monto Total de la cuenta]]</f>
        <v>0.41428571428571431</v>
      </c>
      <c r="X277" s="4">
        <f>Datos_Sala[[#This Row],[Monto Total de la cuenta]]+Datos_Sala[[#This Row],[Propina]]</f>
        <v>90.98</v>
      </c>
    </row>
    <row r="278" spans="1:24" x14ac:dyDescent="0.3">
      <c r="A278" s="2">
        <v>277</v>
      </c>
      <c r="B278" s="3" t="s">
        <v>68</v>
      </c>
      <c r="C278" s="3" t="s">
        <v>135</v>
      </c>
      <c r="D278" s="2">
        <v>2</v>
      </c>
      <c r="E278" s="3" t="s">
        <v>15</v>
      </c>
      <c r="F278" s="23">
        <v>45019</v>
      </c>
      <c r="G278" s="5">
        <v>6.1111111111111109E-2</v>
      </c>
      <c r="H278" s="24">
        <v>0.16388888888888889</v>
      </c>
      <c r="I278" s="5">
        <f>Datos_Sala[[#This Row],[Hora de Salida]]-Datos_Sala[[#This Row],[Hora de llegada]]</f>
        <v>0.10277777777777777</v>
      </c>
      <c r="J27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0.10277777777777777</v>
      </c>
      <c r="K278" s="5">
        <f>(SUMIFS('Datos Cocina'!M:M,'Datos Cocina'!A:A,'Datos Sala'!A:A)/60)/24</f>
        <v>2.013888888888889E-2</v>
      </c>
      <c r="L278" s="5">
        <f>IF(Datos_Sala[[#This Row],[Tiempo en rest]]-Datos_Sala[[#This Row],[Tiempo total de preparación]]&gt;0,Datos_Sala[[#This Row],[Tiempo en rest]]-Datos_Sala[[#This Row],[Tiempo total de preparación]],0)</f>
        <v>8.2638888888888887E-2</v>
      </c>
      <c r="M278" s="5" t="str">
        <f>IF(Datos_Sala[[#This Row],[Tiempo de degustación]]&gt;0,"Cobrada","Sin cobrar")</f>
        <v>Cobrada</v>
      </c>
      <c r="N278" s="3" t="s">
        <v>16</v>
      </c>
      <c r="O278" s="3" t="s">
        <v>1145</v>
      </c>
      <c r="P278" s="6">
        <v>10.29</v>
      </c>
      <c r="Q278" s="3" t="s">
        <v>11</v>
      </c>
      <c r="R278" s="3" t="s">
        <v>1147</v>
      </c>
      <c r="S278" s="3" t="s">
        <v>56</v>
      </c>
      <c r="T278" s="4">
        <f>SUMIFS('Datos Cocina'!J:J,'Datos Cocina'!A:A,A:A)</f>
        <v>93</v>
      </c>
      <c r="U278" s="4">
        <f>SUMIFS('Datos Cocina'!F:F,'Datos Cocina'!A:A,'Datos Sala'!A:A)</f>
        <v>57</v>
      </c>
      <c r="V278" s="4">
        <f>SUMIFS('Datos Cocina'!I:I,'Datos Cocina'!A:A,A:A)</f>
        <v>36</v>
      </c>
      <c r="W278" s="7">
        <f>Datos_Sala[[#This Row],[Total ganancia pedido]]/Datos_Sala[[#This Row],[Monto Total de la cuenta]]</f>
        <v>0.38709677419354838</v>
      </c>
      <c r="X278" s="4">
        <f>Datos_Sala[[#This Row],[Monto Total de la cuenta]]+Datos_Sala[[#This Row],[Propina]]</f>
        <v>103.28999999999999</v>
      </c>
    </row>
    <row r="279" spans="1:24" x14ac:dyDescent="0.3">
      <c r="A279" s="2">
        <v>278</v>
      </c>
      <c r="B279" s="3">
        <v>5</v>
      </c>
      <c r="C279" s="3" t="s">
        <v>38</v>
      </c>
      <c r="D279" s="2">
        <v>4</v>
      </c>
      <c r="E279" s="3" t="s">
        <v>52</v>
      </c>
      <c r="F279" s="23">
        <v>45019</v>
      </c>
      <c r="G279" s="5">
        <v>0.13194444444444445</v>
      </c>
      <c r="H279" s="24">
        <v>0.21666666666666667</v>
      </c>
      <c r="I279" s="5">
        <f>Datos_Sala[[#This Row],[Hora de Salida]]-Datos_Sala[[#This Row],[Hora de llegada]]</f>
        <v>8.4722222222222227E-2</v>
      </c>
      <c r="J279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8.4722222222222227E-2</v>
      </c>
      <c r="K279" s="5">
        <f>(SUMIFS('Datos Cocina'!M:M,'Datos Cocina'!A:A,'Datos Sala'!A:A)/60)/24</f>
        <v>4.2361111111111106E-2</v>
      </c>
      <c r="L279" s="5">
        <f>IF(Datos_Sala[[#This Row],[Tiempo en rest]]-Datos_Sala[[#This Row],[Tiempo total de preparación]]&gt;0,Datos_Sala[[#This Row],[Tiempo en rest]]-Datos_Sala[[#This Row],[Tiempo total de preparación]],0)</f>
        <v>4.236111111111112E-2</v>
      </c>
      <c r="M279" s="5" t="str">
        <f>IF(Datos_Sala[[#This Row],[Tiempo de degustación]]&gt;0,"Cobrada","Sin cobrar")</f>
        <v>Cobrada</v>
      </c>
      <c r="N279" s="3" t="s">
        <v>16</v>
      </c>
      <c r="O279" s="3" t="s">
        <v>17</v>
      </c>
      <c r="P279" s="6">
        <v>41.36</v>
      </c>
      <c r="Q279" s="3" t="s">
        <v>11</v>
      </c>
      <c r="R279" s="3" t="s">
        <v>99</v>
      </c>
      <c r="S279" s="3" t="s">
        <v>605</v>
      </c>
      <c r="T279" s="4">
        <f>SUMIFS('Datos Cocina'!J:J,'Datos Cocina'!A:A,A:A)</f>
        <v>141</v>
      </c>
      <c r="U279" s="4">
        <f>SUMIFS('Datos Cocina'!F:F,'Datos Cocina'!A:A,'Datos Sala'!A:A)</f>
        <v>85</v>
      </c>
      <c r="V279" s="4">
        <f>SUMIFS('Datos Cocina'!I:I,'Datos Cocina'!A:A,A:A)</f>
        <v>56</v>
      </c>
      <c r="W279" s="7">
        <f>Datos_Sala[[#This Row],[Total ganancia pedido]]/Datos_Sala[[#This Row],[Monto Total de la cuenta]]</f>
        <v>0.3971631205673759</v>
      </c>
      <c r="X279" s="4">
        <f>Datos_Sala[[#This Row],[Monto Total de la cuenta]]+Datos_Sala[[#This Row],[Propina]]</f>
        <v>182.36</v>
      </c>
    </row>
    <row r="280" spans="1:24" x14ac:dyDescent="0.3">
      <c r="A280" s="2">
        <v>279</v>
      </c>
      <c r="B280" s="3">
        <v>11</v>
      </c>
      <c r="C280" s="3" t="s">
        <v>328</v>
      </c>
      <c r="D280" s="2">
        <v>5</v>
      </c>
      <c r="E280" s="3" t="s">
        <v>28</v>
      </c>
      <c r="F280" s="23">
        <v>45019</v>
      </c>
      <c r="G280" s="5">
        <v>1.0416666666666666E-2</v>
      </c>
      <c r="H280" s="24">
        <v>0.1076388888888889</v>
      </c>
      <c r="I280" s="5">
        <f>Datos_Sala[[#This Row],[Hora de Salida]]-Datos_Sala[[#This Row],[Hora de llegada]]</f>
        <v>9.7222222222222224E-2</v>
      </c>
      <c r="J280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9.7222222222222224E-2</v>
      </c>
      <c r="K280" s="5">
        <f>(SUMIFS('Datos Cocina'!M:M,'Datos Cocina'!A:A,'Datos Sala'!A:A)/60)/24</f>
        <v>9.8611111111111108E-2</v>
      </c>
      <c r="L280" s="5">
        <f>IF(Datos_Sala[[#This Row],[Tiempo en rest]]-Datos_Sala[[#This Row],[Tiempo total de preparación]]&gt;0,Datos_Sala[[#This Row],[Tiempo en rest]]-Datos_Sala[[#This Row],[Tiempo total de preparación]],0)</f>
        <v>0</v>
      </c>
      <c r="M280" s="5" t="str">
        <f>IF(Datos_Sala[[#This Row],[Tiempo de degustación]]&gt;0,"Cobrada","Sin cobrar")</f>
        <v>Sin cobrar</v>
      </c>
      <c r="N280" s="3" t="s">
        <v>10</v>
      </c>
      <c r="O280" s="3" t="s">
        <v>1145</v>
      </c>
      <c r="P280" s="6">
        <v>43.53</v>
      </c>
      <c r="Q280" s="3" t="s">
        <v>11</v>
      </c>
      <c r="R280" s="3" t="s">
        <v>99</v>
      </c>
      <c r="S280" s="3" t="s">
        <v>606</v>
      </c>
      <c r="T280" s="4">
        <f>SUMIFS('Datos Cocina'!J:J,'Datos Cocina'!A:A,A:A)</f>
        <v>201</v>
      </c>
      <c r="U280" s="4">
        <f>SUMIFS('Datos Cocina'!F:F,'Datos Cocina'!A:A,'Datos Sala'!A:A)</f>
        <v>122</v>
      </c>
      <c r="V280" s="4">
        <f>SUMIFS('Datos Cocina'!I:I,'Datos Cocina'!A:A,A:A)</f>
        <v>79</v>
      </c>
      <c r="W280" s="7">
        <f>Datos_Sala[[#This Row],[Total ganancia pedido]]/Datos_Sala[[#This Row],[Monto Total de la cuenta]]</f>
        <v>0.39303482587064675</v>
      </c>
      <c r="X280" s="4">
        <f>Datos_Sala[[#This Row],[Monto Total de la cuenta]]+Datos_Sala[[#This Row],[Propina]]</f>
        <v>244.53</v>
      </c>
    </row>
    <row r="281" spans="1:24" x14ac:dyDescent="0.3">
      <c r="A281" s="2">
        <v>280</v>
      </c>
      <c r="B281" s="3">
        <v>14</v>
      </c>
      <c r="C281" s="3" t="s">
        <v>607</v>
      </c>
      <c r="D281" s="2">
        <v>6</v>
      </c>
      <c r="E281" s="3" t="s">
        <v>15</v>
      </c>
      <c r="F281" s="23">
        <v>45019</v>
      </c>
      <c r="G281" s="5">
        <v>2.0833333333333332E-2</v>
      </c>
      <c r="H281" s="24">
        <v>0.11180555555555556</v>
      </c>
      <c r="I281" s="5">
        <f>Datos_Sala[[#This Row],[Hora de Salida]]-Datos_Sala[[#This Row],[Hora de llegada]]</f>
        <v>9.0972222222222232E-2</v>
      </c>
      <c r="J281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9.0972222222222232E-2</v>
      </c>
      <c r="K281" s="5">
        <f>(SUMIFS('Datos Cocina'!M:M,'Datos Cocina'!A:A,'Datos Sala'!A:A)/60)/24</f>
        <v>5.9722222222222225E-2</v>
      </c>
      <c r="L281" s="5">
        <f>IF(Datos_Sala[[#This Row],[Tiempo en rest]]-Datos_Sala[[#This Row],[Tiempo total de preparación]]&gt;0,Datos_Sala[[#This Row],[Tiempo en rest]]-Datos_Sala[[#This Row],[Tiempo total de preparación]],0)</f>
        <v>3.1250000000000007E-2</v>
      </c>
      <c r="M281" s="5" t="str">
        <f>IF(Datos_Sala[[#This Row],[Tiempo de degustación]]&gt;0,"Cobrada","Sin cobrar")</f>
        <v>Cobrada</v>
      </c>
      <c r="N281" s="3" t="s">
        <v>16</v>
      </c>
      <c r="O281" s="3" t="s">
        <v>1145</v>
      </c>
      <c r="P281" s="6">
        <v>36.08</v>
      </c>
      <c r="Q281" s="3" t="s">
        <v>23</v>
      </c>
      <c r="R281" s="3" t="s">
        <v>63</v>
      </c>
      <c r="S281" s="3" t="s">
        <v>608</v>
      </c>
      <c r="T281" s="4">
        <f>SUMIFS('Datos Cocina'!J:J,'Datos Cocina'!A:A,A:A)</f>
        <v>117</v>
      </c>
      <c r="U281" s="4">
        <f>SUMIFS('Datos Cocina'!F:F,'Datos Cocina'!A:A,'Datos Sala'!A:A)</f>
        <v>70</v>
      </c>
      <c r="V281" s="4">
        <f>SUMIFS('Datos Cocina'!I:I,'Datos Cocina'!A:A,A:A)</f>
        <v>47</v>
      </c>
      <c r="W281" s="7">
        <f>Datos_Sala[[#This Row],[Total ganancia pedido]]/Datos_Sala[[#This Row],[Monto Total de la cuenta]]</f>
        <v>0.40170940170940173</v>
      </c>
      <c r="X281" s="4">
        <f>Datos_Sala[[#This Row],[Monto Total de la cuenta]]+Datos_Sala[[#This Row],[Propina]]</f>
        <v>153.07999999999998</v>
      </c>
    </row>
    <row r="282" spans="1:24" x14ac:dyDescent="0.3">
      <c r="A282" s="2">
        <v>281</v>
      </c>
      <c r="B282" s="3" t="s">
        <v>26</v>
      </c>
      <c r="C282" s="3" t="s">
        <v>136</v>
      </c>
      <c r="D282" s="2">
        <v>2</v>
      </c>
      <c r="E282" s="3" t="s">
        <v>9</v>
      </c>
      <c r="F282" s="23">
        <v>45019</v>
      </c>
      <c r="G282" s="5">
        <v>0.16111111111111112</v>
      </c>
      <c r="H282" s="24">
        <v>0.3263888888888889</v>
      </c>
      <c r="I282" s="5">
        <f>Datos_Sala[[#This Row],[Hora de Salida]]-Datos_Sala[[#This Row],[Hora de llegada]]</f>
        <v>0.16527777777777777</v>
      </c>
      <c r="J28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0.17569444444444449</v>
      </c>
      <c r="K282" s="5">
        <f>(SUMIFS('Datos Cocina'!M:M,'Datos Cocina'!A:A,'Datos Sala'!A:A)/60)/24</f>
        <v>6.2499999999999995E-3</v>
      </c>
      <c r="L282" s="5">
        <f>IF(Datos_Sala[[#This Row],[Tiempo en rest]]-Datos_Sala[[#This Row],[Tiempo total de preparación]]&gt;0,Datos_Sala[[#This Row],[Tiempo en rest]]-Datos_Sala[[#This Row],[Tiempo total de preparación]],0)</f>
        <v>0.15902777777777777</v>
      </c>
      <c r="M282" s="5" t="str">
        <f>IF(Datos_Sala[[#This Row],[Tiempo de degustación]]&gt;0,"Cobrada","Sin cobrar")</f>
        <v>Cobrada</v>
      </c>
      <c r="N282" s="3" t="s">
        <v>48</v>
      </c>
      <c r="O282" s="3" t="s">
        <v>17</v>
      </c>
      <c r="P282" s="6">
        <v>44.3</v>
      </c>
      <c r="Q282" s="3" t="s">
        <v>18</v>
      </c>
      <c r="R282" s="3" t="s">
        <v>1148</v>
      </c>
      <c r="S282" s="3" t="s">
        <v>121</v>
      </c>
      <c r="T282" s="4">
        <f>SUMIFS('Datos Cocina'!J:J,'Datos Cocina'!A:A,A:A)</f>
        <v>66</v>
      </c>
      <c r="U282" s="4">
        <f>SUMIFS('Datos Cocina'!F:F,'Datos Cocina'!A:A,'Datos Sala'!A:A)</f>
        <v>40</v>
      </c>
      <c r="V282" s="4">
        <f>SUMIFS('Datos Cocina'!I:I,'Datos Cocina'!A:A,A:A)</f>
        <v>26</v>
      </c>
      <c r="W282" s="7">
        <f>Datos_Sala[[#This Row],[Total ganancia pedido]]/Datos_Sala[[#This Row],[Monto Total de la cuenta]]</f>
        <v>0.39393939393939392</v>
      </c>
      <c r="X282" s="4">
        <f>Datos_Sala[[#This Row],[Monto Total de la cuenta]]+Datos_Sala[[#This Row],[Propina]]</f>
        <v>110.3</v>
      </c>
    </row>
    <row r="283" spans="1:24" x14ac:dyDescent="0.3">
      <c r="A283" s="2">
        <v>282</v>
      </c>
      <c r="B283" s="3">
        <v>6</v>
      </c>
      <c r="C283" s="3" t="s">
        <v>609</v>
      </c>
      <c r="D283" s="2">
        <v>1</v>
      </c>
      <c r="E283" s="3" t="s">
        <v>9</v>
      </c>
      <c r="F283" s="23">
        <v>45019</v>
      </c>
      <c r="G283" s="5">
        <v>4.9305555555555554E-2</v>
      </c>
      <c r="H283" s="24">
        <v>0.20972222222222223</v>
      </c>
      <c r="I283" s="5">
        <f>Datos_Sala[[#This Row],[Hora de Salida]]-Datos_Sala[[#This Row],[Hora de llegada]]</f>
        <v>0.16041666666666668</v>
      </c>
      <c r="J28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0.16041666666666668</v>
      </c>
      <c r="K283" s="5">
        <f>(SUMIFS('Datos Cocina'!M:M,'Datos Cocina'!A:A,'Datos Sala'!A:A)/60)/24</f>
        <v>7.9166666666666663E-2</v>
      </c>
      <c r="L283" s="5">
        <f>IF(Datos_Sala[[#This Row],[Tiempo en rest]]-Datos_Sala[[#This Row],[Tiempo total de preparación]]&gt;0,Datos_Sala[[#This Row],[Tiempo en rest]]-Datos_Sala[[#This Row],[Tiempo total de preparación]],0)</f>
        <v>8.1250000000000017E-2</v>
      </c>
      <c r="M283" s="5" t="str">
        <f>IF(Datos_Sala[[#This Row],[Tiempo de degustación]]&gt;0,"Cobrada","Sin cobrar")</f>
        <v>Cobrada</v>
      </c>
      <c r="N283" s="3" t="s">
        <v>16</v>
      </c>
      <c r="O283" s="3" t="s">
        <v>1145</v>
      </c>
      <c r="P283" s="6">
        <v>19.05</v>
      </c>
      <c r="Q283" s="3" t="s">
        <v>11</v>
      </c>
      <c r="R283" s="3" t="s">
        <v>55</v>
      </c>
      <c r="S283" s="3" t="s">
        <v>610</v>
      </c>
      <c r="T283" s="4">
        <f>SUMIFS('Datos Cocina'!J:J,'Datos Cocina'!A:A,A:A)</f>
        <v>74</v>
      </c>
      <c r="U283" s="4">
        <f>SUMIFS('Datos Cocina'!F:F,'Datos Cocina'!A:A,'Datos Sala'!A:A)</f>
        <v>42</v>
      </c>
      <c r="V283" s="4">
        <f>SUMIFS('Datos Cocina'!I:I,'Datos Cocina'!A:A,A:A)</f>
        <v>32</v>
      </c>
      <c r="W283" s="7">
        <f>Datos_Sala[[#This Row],[Total ganancia pedido]]/Datos_Sala[[#This Row],[Monto Total de la cuenta]]</f>
        <v>0.43243243243243246</v>
      </c>
      <c r="X283" s="4">
        <f>Datos_Sala[[#This Row],[Monto Total de la cuenta]]+Datos_Sala[[#This Row],[Propina]]</f>
        <v>93.05</v>
      </c>
    </row>
    <row r="284" spans="1:24" x14ac:dyDescent="0.3">
      <c r="A284" s="2">
        <v>283</v>
      </c>
      <c r="B284" s="3" t="s">
        <v>57</v>
      </c>
      <c r="C284" s="3" t="s">
        <v>137</v>
      </c>
      <c r="D284" s="2">
        <v>5</v>
      </c>
      <c r="E284" s="3" t="s">
        <v>15</v>
      </c>
      <c r="F284" s="23">
        <v>45019</v>
      </c>
      <c r="G284" s="5">
        <v>4.4444444444444446E-2</v>
      </c>
      <c r="H284" s="24">
        <v>0.2</v>
      </c>
      <c r="I284" s="5">
        <f>Datos_Sala[[#This Row],[Hora de Salida]]-Datos_Sala[[#This Row],[Hora de llegada]]</f>
        <v>0.15555555555555556</v>
      </c>
      <c r="J28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0.15555555555555556</v>
      </c>
      <c r="K284" s="5">
        <f>(SUMIFS('Datos Cocina'!M:M,'Datos Cocina'!A:A,'Datos Sala'!A:A)/60)/24</f>
        <v>4.1666666666666666E-3</v>
      </c>
      <c r="L284" s="5">
        <f>IF(Datos_Sala[[#This Row],[Tiempo en rest]]-Datos_Sala[[#This Row],[Tiempo total de preparación]]&gt;0,Datos_Sala[[#This Row],[Tiempo en rest]]-Datos_Sala[[#This Row],[Tiempo total de preparación]],0)</f>
        <v>0.15138888888888888</v>
      </c>
      <c r="M284" s="5" t="str">
        <f>IF(Datos_Sala[[#This Row],[Tiempo de degustación]]&gt;0,"Cobrada","Sin cobrar")</f>
        <v>Cobrada</v>
      </c>
      <c r="N284" s="3" t="s">
        <v>10</v>
      </c>
      <c r="O284" s="3" t="s">
        <v>1145</v>
      </c>
      <c r="P284" s="6">
        <v>43.07</v>
      </c>
      <c r="Q284" s="3" t="s">
        <v>11</v>
      </c>
      <c r="R284" s="3" t="s">
        <v>19</v>
      </c>
      <c r="S284" s="3" t="s">
        <v>74</v>
      </c>
      <c r="T284" s="4">
        <f>SUMIFS('Datos Cocina'!J:J,'Datos Cocina'!A:A,A:A)</f>
        <v>78</v>
      </c>
      <c r="U284" s="4">
        <f>SUMIFS('Datos Cocina'!F:F,'Datos Cocina'!A:A,'Datos Sala'!A:A)</f>
        <v>45</v>
      </c>
      <c r="V284" s="4">
        <f>SUMIFS('Datos Cocina'!I:I,'Datos Cocina'!A:A,A:A)</f>
        <v>33</v>
      </c>
      <c r="W284" s="7">
        <f>Datos_Sala[[#This Row],[Total ganancia pedido]]/Datos_Sala[[#This Row],[Monto Total de la cuenta]]</f>
        <v>0.42307692307692307</v>
      </c>
      <c r="X284" s="4">
        <f>Datos_Sala[[#This Row],[Monto Total de la cuenta]]+Datos_Sala[[#This Row],[Propina]]</f>
        <v>121.07</v>
      </c>
    </row>
    <row r="285" spans="1:24" x14ac:dyDescent="0.3">
      <c r="A285" s="2">
        <v>284</v>
      </c>
      <c r="B285" s="3">
        <v>11</v>
      </c>
      <c r="C285" s="3" t="s">
        <v>611</v>
      </c>
      <c r="D285" s="2">
        <v>4</v>
      </c>
      <c r="E285" s="3" t="s">
        <v>15</v>
      </c>
      <c r="F285" s="23">
        <v>45019</v>
      </c>
      <c r="G285" s="5">
        <v>0.10277777777777777</v>
      </c>
      <c r="H285" s="24">
        <v>0.19236111111111112</v>
      </c>
      <c r="I285" s="5">
        <f>Datos_Sala[[#This Row],[Hora de Salida]]-Datos_Sala[[#This Row],[Hora de llegada]]</f>
        <v>8.9583333333333348E-2</v>
      </c>
      <c r="J28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0.10000000000000005</v>
      </c>
      <c r="K285" s="5">
        <f>(SUMIFS('Datos Cocina'!M:M,'Datos Cocina'!A:A,'Datos Sala'!A:A)/60)/24</f>
        <v>0.13541666666666666</v>
      </c>
      <c r="L285" s="5">
        <f>IF(Datos_Sala[[#This Row],[Tiempo en rest]]-Datos_Sala[[#This Row],[Tiempo total de preparación]]&gt;0,Datos_Sala[[#This Row],[Tiempo en rest]]-Datos_Sala[[#This Row],[Tiempo total de preparación]],0)</f>
        <v>0</v>
      </c>
      <c r="M285" s="5" t="str">
        <f>IF(Datos_Sala[[#This Row],[Tiempo de degustación]]&gt;0,"Cobrada","Sin cobrar")</f>
        <v>Sin cobrar</v>
      </c>
      <c r="N285" s="3" t="s">
        <v>16</v>
      </c>
      <c r="O285" s="3" t="s">
        <v>1146</v>
      </c>
      <c r="P285" s="6">
        <v>29.99</v>
      </c>
      <c r="Q285" s="3" t="s">
        <v>18</v>
      </c>
      <c r="R285" s="3" t="s">
        <v>1148</v>
      </c>
      <c r="S285" s="3" t="s">
        <v>612</v>
      </c>
      <c r="T285" s="4">
        <f>SUMIFS('Datos Cocina'!J:J,'Datos Cocina'!A:A,A:A)</f>
        <v>158</v>
      </c>
      <c r="U285" s="4">
        <f>SUMIFS('Datos Cocina'!F:F,'Datos Cocina'!A:A,'Datos Sala'!A:A)</f>
        <v>94</v>
      </c>
      <c r="V285" s="4">
        <f>SUMIFS('Datos Cocina'!I:I,'Datos Cocina'!A:A,A:A)</f>
        <v>64</v>
      </c>
      <c r="W285" s="7">
        <f>Datos_Sala[[#This Row],[Total ganancia pedido]]/Datos_Sala[[#This Row],[Monto Total de la cuenta]]</f>
        <v>0.4050632911392405</v>
      </c>
      <c r="X285" s="4">
        <f>Datos_Sala[[#This Row],[Monto Total de la cuenta]]+Datos_Sala[[#This Row],[Propina]]</f>
        <v>187.99</v>
      </c>
    </row>
    <row r="286" spans="1:24" x14ac:dyDescent="0.3">
      <c r="A286" s="2">
        <v>285</v>
      </c>
      <c r="B286" s="3" t="s">
        <v>26</v>
      </c>
      <c r="C286" s="3" t="s">
        <v>138</v>
      </c>
      <c r="D286" s="2">
        <v>6</v>
      </c>
      <c r="E286" s="3" t="s">
        <v>9</v>
      </c>
      <c r="F286" s="23">
        <v>45019</v>
      </c>
      <c r="G286" s="5">
        <v>0.12708333333333333</v>
      </c>
      <c r="H286" s="24">
        <v>0.25347222222222221</v>
      </c>
      <c r="I286" s="5">
        <f>Datos_Sala[[#This Row],[Hora de Salida]]-Datos_Sala[[#This Row],[Hora de llegada]]</f>
        <v>0.12638888888888888</v>
      </c>
      <c r="J28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0.12638888888888888</v>
      </c>
      <c r="K286" s="5">
        <f>(SUMIFS('Datos Cocina'!M:M,'Datos Cocina'!A:A,'Datos Sala'!A:A)/60)/24</f>
        <v>8.3333333333333332E-3</v>
      </c>
      <c r="L286" s="5">
        <f>IF(Datos_Sala[[#This Row],[Tiempo en rest]]-Datos_Sala[[#This Row],[Tiempo total de preparación]]&gt;0,Datos_Sala[[#This Row],[Tiempo en rest]]-Datos_Sala[[#This Row],[Tiempo total de preparación]],0)</f>
        <v>0.11805555555555555</v>
      </c>
      <c r="M286" s="5" t="str">
        <f>IF(Datos_Sala[[#This Row],[Tiempo de degustación]]&gt;0,"Cobrada","Sin cobrar")</f>
        <v>Cobrada</v>
      </c>
      <c r="N286" s="3" t="s">
        <v>16</v>
      </c>
      <c r="O286" s="3" t="s">
        <v>1146</v>
      </c>
      <c r="P286" s="6">
        <v>10.94</v>
      </c>
      <c r="Q286" s="3" t="s">
        <v>23</v>
      </c>
      <c r="R286" s="3" t="s">
        <v>1147</v>
      </c>
      <c r="S286" s="3" t="s">
        <v>39</v>
      </c>
      <c r="T286" s="4">
        <f>SUMIFS('Datos Cocina'!J:J,'Datos Cocina'!A:A,A:A)</f>
        <v>42</v>
      </c>
      <c r="U286" s="4">
        <f>SUMIFS('Datos Cocina'!F:F,'Datos Cocina'!A:A,'Datos Sala'!A:A)</f>
        <v>26</v>
      </c>
      <c r="V286" s="4">
        <f>SUMIFS('Datos Cocina'!I:I,'Datos Cocina'!A:A,A:A)</f>
        <v>16</v>
      </c>
      <c r="W286" s="7">
        <f>Datos_Sala[[#This Row],[Total ganancia pedido]]/Datos_Sala[[#This Row],[Monto Total de la cuenta]]</f>
        <v>0.38095238095238093</v>
      </c>
      <c r="X286" s="4">
        <f>Datos_Sala[[#This Row],[Monto Total de la cuenta]]+Datos_Sala[[#This Row],[Propina]]</f>
        <v>52.94</v>
      </c>
    </row>
    <row r="287" spans="1:24" x14ac:dyDescent="0.3">
      <c r="A287" s="2">
        <v>286</v>
      </c>
      <c r="B287" s="3" t="s">
        <v>40</v>
      </c>
      <c r="C287" s="3" t="s">
        <v>139</v>
      </c>
      <c r="D287" s="2">
        <v>6</v>
      </c>
      <c r="E287" s="3" t="s">
        <v>52</v>
      </c>
      <c r="F287" s="23">
        <v>45019</v>
      </c>
      <c r="G287" s="5">
        <v>1.5277777777777777E-2</v>
      </c>
      <c r="H287" s="24">
        <v>0.10277777777777777</v>
      </c>
      <c r="I287" s="5">
        <f>Datos_Sala[[#This Row],[Hora de Salida]]-Datos_Sala[[#This Row],[Hora de llegada]]</f>
        <v>8.7499999999999994E-2</v>
      </c>
      <c r="J287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9.7916666666666693E-2</v>
      </c>
      <c r="K287" s="5">
        <f>(SUMIFS('Datos Cocina'!M:M,'Datos Cocina'!A:A,'Datos Sala'!A:A)/60)/24</f>
        <v>1.7361111111111112E-2</v>
      </c>
      <c r="L287" s="5">
        <f>IF(Datos_Sala[[#This Row],[Tiempo en rest]]-Datos_Sala[[#This Row],[Tiempo total de preparación]]&gt;0,Datos_Sala[[#This Row],[Tiempo en rest]]-Datos_Sala[[#This Row],[Tiempo total de preparación]],0)</f>
        <v>7.013888888888889E-2</v>
      </c>
      <c r="M287" s="5" t="str">
        <f>IF(Datos_Sala[[#This Row],[Tiempo de degustación]]&gt;0,"Cobrada","Sin cobrar")</f>
        <v>Cobrada</v>
      </c>
      <c r="N287" s="3" t="s">
        <v>16</v>
      </c>
      <c r="O287" s="3" t="s">
        <v>1145</v>
      </c>
      <c r="P287" s="6">
        <v>41.96</v>
      </c>
      <c r="Q287" s="3" t="s">
        <v>18</v>
      </c>
      <c r="R287" s="3" t="s">
        <v>49</v>
      </c>
      <c r="S287" s="3" t="s">
        <v>34</v>
      </c>
      <c r="T287" s="4">
        <f>SUMIFS('Datos Cocina'!J:J,'Datos Cocina'!A:A,A:A)</f>
        <v>68</v>
      </c>
      <c r="U287" s="4">
        <f>SUMIFS('Datos Cocina'!F:F,'Datos Cocina'!A:A,'Datos Sala'!A:A)</f>
        <v>40</v>
      </c>
      <c r="V287" s="4">
        <f>SUMIFS('Datos Cocina'!I:I,'Datos Cocina'!A:A,A:A)</f>
        <v>28</v>
      </c>
      <c r="W287" s="7">
        <f>Datos_Sala[[#This Row],[Total ganancia pedido]]/Datos_Sala[[#This Row],[Monto Total de la cuenta]]</f>
        <v>0.41176470588235292</v>
      </c>
      <c r="X287" s="4">
        <f>Datos_Sala[[#This Row],[Monto Total de la cuenta]]+Datos_Sala[[#This Row],[Propina]]</f>
        <v>109.96000000000001</v>
      </c>
    </row>
    <row r="288" spans="1:24" x14ac:dyDescent="0.3">
      <c r="A288" s="2">
        <v>287</v>
      </c>
      <c r="B288" s="3">
        <v>20</v>
      </c>
      <c r="C288" s="3" t="s">
        <v>440</v>
      </c>
      <c r="D288" s="2">
        <v>2</v>
      </c>
      <c r="E288" s="3" t="s">
        <v>15</v>
      </c>
      <c r="F288" s="23">
        <v>45019</v>
      </c>
      <c r="G288" s="5">
        <v>0.15069444444444444</v>
      </c>
      <c r="H288" s="24">
        <v>0.19722222222222222</v>
      </c>
      <c r="I288" s="5">
        <f>Datos_Sala[[#This Row],[Hora de Salida]]-Datos_Sala[[#This Row],[Hora de llegada]]</f>
        <v>4.6527777777777779E-2</v>
      </c>
      <c r="J288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4.6527777777777779E-2</v>
      </c>
      <c r="K288" s="5">
        <f>(SUMIFS('Datos Cocina'!M:M,'Datos Cocina'!A:A,'Datos Sala'!A:A)/60)/24</f>
        <v>8.4027777777777771E-2</v>
      </c>
      <c r="L288" s="5">
        <f>IF(Datos_Sala[[#This Row],[Tiempo en rest]]-Datos_Sala[[#This Row],[Tiempo total de preparación]]&gt;0,Datos_Sala[[#This Row],[Tiempo en rest]]-Datos_Sala[[#This Row],[Tiempo total de preparación]],0)</f>
        <v>0</v>
      </c>
      <c r="M288" s="5" t="str">
        <f>IF(Datos_Sala[[#This Row],[Tiempo de degustación]]&gt;0,"Cobrada","Sin cobrar")</f>
        <v>Sin cobrar</v>
      </c>
      <c r="N288" s="3" t="s">
        <v>16</v>
      </c>
      <c r="O288" s="3" t="s">
        <v>1146</v>
      </c>
      <c r="P288" s="6">
        <v>31.67</v>
      </c>
      <c r="Q288" s="3" t="s">
        <v>23</v>
      </c>
      <c r="R288" s="3" t="s">
        <v>33</v>
      </c>
      <c r="S288" s="3" t="s">
        <v>613</v>
      </c>
      <c r="T288" s="4">
        <f>SUMIFS('Datos Cocina'!J:J,'Datos Cocina'!A:A,A:A)</f>
        <v>202</v>
      </c>
      <c r="U288" s="4">
        <f>SUMIFS('Datos Cocina'!F:F,'Datos Cocina'!A:A,'Datos Sala'!A:A)</f>
        <v>121</v>
      </c>
      <c r="V288" s="4">
        <f>SUMIFS('Datos Cocina'!I:I,'Datos Cocina'!A:A,A:A)</f>
        <v>81</v>
      </c>
      <c r="W288" s="7">
        <f>Datos_Sala[[#This Row],[Total ganancia pedido]]/Datos_Sala[[#This Row],[Monto Total de la cuenta]]</f>
        <v>0.40099009900990101</v>
      </c>
      <c r="X288" s="4">
        <f>Datos_Sala[[#This Row],[Monto Total de la cuenta]]+Datos_Sala[[#This Row],[Propina]]</f>
        <v>233.67000000000002</v>
      </c>
    </row>
    <row r="289" spans="1:24" x14ac:dyDescent="0.3">
      <c r="A289" s="2">
        <v>288</v>
      </c>
      <c r="B289" s="3">
        <v>15</v>
      </c>
      <c r="C289" s="3" t="s">
        <v>614</v>
      </c>
      <c r="D289" s="2">
        <v>3</v>
      </c>
      <c r="E289" s="3" t="s">
        <v>15</v>
      </c>
      <c r="F289" s="23">
        <v>45019</v>
      </c>
      <c r="G289" s="5">
        <v>8.8888888888888892E-2</v>
      </c>
      <c r="H289" s="24">
        <v>0.23125000000000001</v>
      </c>
      <c r="I289" s="5">
        <f>Datos_Sala[[#This Row],[Hora de Salida]]-Datos_Sala[[#This Row],[Hora de llegada]]</f>
        <v>0.1423611111111111</v>
      </c>
      <c r="J28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0.1423611111111111</v>
      </c>
      <c r="K289" s="5">
        <f>(SUMIFS('Datos Cocina'!M:M,'Datos Cocina'!A:A,'Datos Sala'!A:A)/60)/24</f>
        <v>2.6388888888888889E-2</v>
      </c>
      <c r="L289" s="5">
        <f>IF(Datos_Sala[[#This Row],[Tiempo en rest]]-Datos_Sala[[#This Row],[Tiempo total de preparación]]&gt;0,Datos_Sala[[#This Row],[Tiempo en rest]]-Datos_Sala[[#This Row],[Tiempo total de preparación]],0)</f>
        <v>0.11597222222222221</v>
      </c>
      <c r="M289" s="5" t="str">
        <f>IF(Datos_Sala[[#This Row],[Tiempo de degustación]]&gt;0,"Cobrada","Sin cobrar")</f>
        <v>Cobrada</v>
      </c>
      <c r="N289" s="3" t="s">
        <v>10</v>
      </c>
      <c r="O289" s="3" t="s">
        <v>1145</v>
      </c>
      <c r="P289" s="6">
        <v>13.3</v>
      </c>
      <c r="Q289" s="3" t="s">
        <v>23</v>
      </c>
      <c r="R289" s="3" t="s">
        <v>55</v>
      </c>
      <c r="S289" s="3" t="s">
        <v>615</v>
      </c>
      <c r="T289" s="4">
        <f>SUMIFS('Datos Cocina'!J:J,'Datos Cocina'!A:A,A:A)</f>
        <v>86</v>
      </c>
      <c r="U289" s="4">
        <f>SUMIFS('Datos Cocina'!F:F,'Datos Cocina'!A:A,'Datos Sala'!A:A)</f>
        <v>50</v>
      </c>
      <c r="V289" s="4">
        <f>SUMIFS('Datos Cocina'!I:I,'Datos Cocina'!A:A,A:A)</f>
        <v>36</v>
      </c>
      <c r="W289" s="7">
        <f>Datos_Sala[[#This Row],[Total ganancia pedido]]/Datos_Sala[[#This Row],[Monto Total de la cuenta]]</f>
        <v>0.41860465116279072</v>
      </c>
      <c r="X289" s="4">
        <f>Datos_Sala[[#This Row],[Monto Total de la cuenta]]+Datos_Sala[[#This Row],[Propina]]</f>
        <v>99.3</v>
      </c>
    </row>
    <row r="290" spans="1:24" x14ac:dyDescent="0.3">
      <c r="A290" s="2">
        <v>289</v>
      </c>
      <c r="B290" s="3">
        <v>15</v>
      </c>
      <c r="C290" s="3" t="s">
        <v>616</v>
      </c>
      <c r="D290" s="2">
        <v>5</v>
      </c>
      <c r="E290" s="3" t="s">
        <v>15</v>
      </c>
      <c r="F290" s="23">
        <v>45019</v>
      </c>
      <c r="G290" s="5">
        <v>0.13055555555555556</v>
      </c>
      <c r="H290" s="24">
        <v>0.26597222222222222</v>
      </c>
      <c r="I290" s="5">
        <f>Datos_Sala[[#This Row],[Hora de Salida]]-Datos_Sala[[#This Row],[Hora de llegada]]</f>
        <v>0.13541666666666666</v>
      </c>
      <c r="J29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0.13541666666666666</v>
      </c>
      <c r="K290" s="5">
        <f>(SUMIFS('Datos Cocina'!M:M,'Datos Cocina'!A:A,'Datos Sala'!A:A)/60)/24</f>
        <v>4.7222222222222221E-2</v>
      </c>
      <c r="L290" s="5">
        <f>IF(Datos_Sala[[#This Row],[Tiempo en rest]]-Datos_Sala[[#This Row],[Tiempo total de preparación]]&gt;0,Datos_Sala[[#This Row],[Tiempo en rest]]-Datos_Sala[[#This Row],[Tiempo total de preparación]],0)</f>
        <v>8.8194444444444436E-2</v>
      </c>
      <c r="M290" s="5" t="str">
        <f>IF(Datos_Sala[[#This Row],[Tiempo de degustación]]&gt;0,"Cobrada","Sin cobrar")</f>
        <v>Cobrada</v>
      </c>
      <c r="N290" s="3" t="s">
        <v>16</v>
      </c>
      <c r="O290" s="3" t="s">
        <v>1146</v>
      </c>
      <c r="P290" s="6">
        <v>26.56</v>
      </c>
      <c r="Q290" s="3" t="s">
        <v>11</v>
      </c>
      <c r="R290" s="3" t="s">
        <v>1147</v>
      </c>
      <c r="S290" s="3" t="s">
        <v>617</v>
      </c>
      <c r="T290" s="4">
        <f>SUMIFS('Datos Cocina'!J:J,'Datos Cocina'!A:A,A:A)</f>
        <v>138</v>
      </c>
      <c r="U290" s="4">
        <f>SUMIFS('Datos Cocina'!F:F,'Datos Cocina'!A:A,'Datos Sala'!A:A)</f>
        <v>81</v>
      </c>
      <c r="V290" s="4">
        <f>SUMIFS('Datos Cocina'!I:I,'Datos Cocina'!A:A,A:A)</f>
        <v>57</v>
      </c>
      <c r="W290" s="7">
        <f>Datos_Sala[[#This Row],[Total ganancia pedido]]/Datos_Sala[[#This Row],[Monto Total de la cuenta]]</f>
        <v>0.41304347826086957</v>
      </c>
      <c r="X290" s="4">
        <f>Datos_Sala[[#This Row],[Monto Total de la cuenta]]+Datos_Sala[[#This Row],[Propina]]</f>
        <v>164.56</v>
      </c>
    </row>
    <row r="291" spans="1:24" x14ac:dyDescent="0.3">
      <c r="A291" s="2">
        <v>290</v>
      </c>
      <c r="B291" s="3" t="s">
        <v>57</v>
      </c>
      <c r="C291" s="3" t="s">
        <v>140</v>
      </c>
      <c r="D291" s="2">
        <v>3</v>
      </c>
      <c r="E291" s="3" t="s">
        <v>52</v>
      </c>
      <c r="F291" s="23">
        <v>45019</v>
      </c>
      <c r="G291" s="5">
        <v>8.7499999999999994E-2</v>
      </c>
      <c r="H291" s="24">
        <v>0.18958333333333333</v>
      </c>
      <c r="I291" s="5">
        <f>Datos_Sala[[#This Row],[Hora de Salida]]-Datos_Sala[[#This Row],[Hora de llegada]]</f>
        <v>0.10208333333333333</v>
      </c>
      <c r="J29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0.11250000000000003</v>
      </c>
      <c r="K291" s="5">
        <f>(SUMIFS('Datos Cocina'!M:M,'Datos Cocina'!A:A,'Datos Sala'!A:A)/60)/24</f>
        <v>3.9583333333333331E-2</v>
      </c>
      <c r="L291" s="5">
        <f>IF(Datos_Sala[[#This Row],[Tiempo en rest]]-Datos_Sala[[#This Row],[Tiempo total de preparación]]&gt;0,Datos_Sala[[#This Row],[Tiempo en rest]]-Datos_Sala[[#This Row],[Tiempo total de preparación]],0)</f>
        <v>6.25E-2</v>
      </c>
      <c r="M291" s="5" t="str">
        <f>IF(Datos_Sala[[#This Row],[Tiempo de degustación]]&gt;0,"Cobrada","Sin cobrar")</f>
        <v>Cobrada</v>
      </c>
      <c r="N291" s="3" t="s">
        <v>16</v>
      </c>
      <c r="O291" s="3" t="s">
        <v>1145</v>
      </c>
      <c r="P291" s="6">
        <v>14.59</v>
      </c>
      <c r="Q291" s="3" t="s">
        <v>18</v>
      </c>
      <c r="R291" s="3" t="s">
        <v>1147</v>
      </c>
      <c r="S291" s="3" t="s">
        <v>30</v>
      </c>
      <c r="T291" s="4">
        <f>SUMIFS('Datos Cocina'!J:J,'Datos Cocina'!A:A,A:A)</f>
        <v>40</v>
      </c>
      <c r="U291" s="4">
        <f>SUMIFS('Datos Cocina'!F:F,'Datos Cocina'!A:A,'Datos Sala'!A:A)</f>
        <v>25</v>
      </c>
      <c r="V291" s="4">
        <f>SUMIFS('Datos Cocina'!I:I,'Datos Cocina'!A:A,A:A)</f>
        <v>15</v>
      </c>
      <c r="W291" s="7">
        <f>Datos_Sala[[#This Row],[Total ganancia pedido]]/Datos_Sala[[#This Row],[Monto Total de la cuenta]]</f>
        <v>0.375</v>
      </c>
      <c r="X291" s="4">
        <f>Datos_Sala[[#This Row],[Monto Total de la cuenta]]+Datos_Sala[[#This Row],[Propina]]</f>
        <v>54.59</v>
      </c>
    </row>
    <row r="292" spans="1:24" x14ac:dyDescent="0.3">
      <c r="A292" s="2">
        <v>291</v>
      </c>
      <c r="B292" s="3">
        <v>2</v>
      </c>
      <c r="C292" s="3" t="s">
        <v>618</v>
      </c>
      <c r="D292" s="2">
        <v>6</v>
      </c>
      <c r="E292" s="3" t="s">
        <v>28</v>
      </c>
      <c r="F292" s="23">
        <v>45019</v>
      </c>
      <c r="G292" s="5">
        <v>0.13750000000000001</v>
      </c>
      <c r="H292" s="24">
        <v>0.25624999999999998</v>
      </c>
      <c r="I292" s="5">
        <f>Datos_Sala[[#This Row],[Hora de Salida]]-Datos_Sala[[#This Row],[Hora de llegada]]</f>
        <v>0.11874999999999997</v>
      </c>
      <c r="J29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0.12916666666666668</v>
      </c>
      <c r="K292" s="5">
        <f>(SUMIFS('Datos Cocina'!M:M,'Datos Cocina'!A:A,'Datos Sala'!A:A)/60)/24</f>
        <v>6.5972222222222224E-2</v>
      </c>
      <c r="L292" s="5">
        <f>IF(Datos_Sala[[#This Row],[Tiempo en rest]]-Datos_Sala[[#This Row],[Tiempo total de preparación]]&gt;0,Datos_Sala[[#This Row],[Tiempo en rest]]-Datos_Sala[[#This Row],[Tiempo total de preparación]],0)</f>
        <v>5.2777777777777743E-2</v>
      </c>
      <c r="M292" s="5" t="str">
        <f>IF(Datos_Sala[[#This Row],[Tiempo de degustación]]&gt;0,"Cobrada","Sin cobrar")</f>
        <v>Cobrada</v>
      </c>
      <c r="N292" s="3" t="s">
        <v>48</v>
      </c>
      <c r="O292" s="3" t="s">
        <v>17</v>
      </c>
      <c r="P292" s="6">
        <v>15.44</v>
      </c>
      <c r="Q292" s="3" t="s">
        <v>18</v>
      </c>
      <c r="R292" s="3" t="s">
        <v>24</v>
      </c>
      <c r="S292" s="3" t="s">
        <v>619</v>
      </c>
      <c r="T292" s="4">
        <f>SUMIFS('Datos Cocina'!J:J,'Datos Cocina'!A:A,A:A)</f>
        <v>260</v>
      </c>
      <c r="U292" s="4">
        <f>SUMIFS('Datos Cocina'!F:F,'Datos Cocina'!A:A,'Datos Sala'!A:A)</f>
        <v>156</v>
      </c>
      <c r="V292" s="4">
        <f>SUMIFS('Datos Cocina'!I:I,'Datos Cocina'!A:A,A:A)</f>
        <v>104</v>
      </c>
      <c r="W292" s="7">
        <f>Datos_Sala[[#This Row],[Total ganancia pedido]]/Datos_Sala[[#This Row],[Monto Total de la cuenta]]</f>
        <v>0.4</v>
      </c>
      <c r="X292" s="4">
        <f>Datos_Sala[[#This Row],[Monto Total de la cuenta]]+Datos_Sala[[#This Row],[Propina]]</f>
        <v>275.44</v>
      </c>
    </row>
    <row r="293" spans="1:24" x14ac:dyDescent="0.3">
      <c r="A293" s="2">
        <v>292</v>
      </c>
      <c r="B293" s="3" t="s">
        <v>81</v>
      </c>
      <c r="C293" s="3" t="s">
        <v>141</v>
      </c>
      <c r="D293" s="2">
        <v>3</v>
      </c>
      <c r="E293" s="3" t="s">
        <v>52</v>
      </c>
      <c r="F293" s="23">
        <v>45019</v>
      </c>
      <c r="G293" s="5">
        <v>6.2500000000000003E-3</v>
      </c>
      <c r="H293" s="24">
        <v>7.7083333333333337E-2</v>
      </c>
      <c r="I293" s="5">
        <f>Datos_Sala[[#This Row],[Hora de Salida]]-Datos_Sala[[#This Row],[Hora de llegada]]</f>
        <v>7.0833333333333331E-2</v>
      </c>
      <c r="J293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7.0833333333333331E-2</v>
      </c>
      <c r="K293" s="5">
        <f>(SUMIFS('Datos Cocina'!M:M,'Datos Cocina'!A:A,'Datos Sala'!A:A)/60)/24</f>
        <v>1.5972222222222224E-2</v>
      </c>
      <c r="L293" s="5">
        <f>IF(Datos_Sala[[#This Row],[Tiempo en rest]]-Datos_Sala[[#This Row],[Tiempo total de preparación]]&gt;0,Datos_Sala[[#This Row],[Tiempo en rest]]-Datos_Sala[[#This Row],[Tiempo total de preparación]],0)</f>
        <v>5.486111111111111E-2</v>
      </c>
      <c r="M293" s="5" t="str">
        <f>IF(Datos_Sala[[#This Row],[Tiempo de degustación]]&gt;0,"Cobrada","Sin cobrar")</f>
        <v>Cobrada</v>
      </c>
      <c r="N293" s="3" t="s">
        <v>10</v>
      </c>
      <c r="O293" s="3" t="s">
        <v>1146</v>
      </c>
      <c r="P293" s="6">
        <v>29.72</v>
      </c>
      <c r="Q293" s="3" t="s">
        <v>23</v>
      </c>
      <c r="R293" s="3" t="s">
        <v>49</v>
      </c>
      <c r="S293" s="3" t="s">
        <v>25</v>
      </c>
      <c r="T293" s="4">
        <f>SUMIFS('Datos Cocina'!J:J,'Datos Cocina'!A:A,A:A)</f>
        <v>84</v>
      </c>
      <c r="U293" s="4">
        <f>SUMIFS('Datos Cocina'!F:F,'Datos Cocina'!A:A,'Datos Sala'!A:A)</f>
        <v>48</v>
      </c>
      <c r="V293" s="4">
        <f>SUMIFS('Datos Cocina'!I:I,'Datos Cocina'!A:A,A:A)</f>
        <v>36</v>
      </c>
      <c r="W293" s="7">
        <f>Datos_Sala[[#This Row],[Total ganancia pedido]]/Datos_Sala[[#This Row],[Monto Total de la cuenta]]</f>
        <v>0.42857142857142855</v>
      </c>
      <c r="X293" s="4">
        <f>Datos_Sala[[#This Row],[Monto Total de la cuenta]]+Datos_Sala[[#This Row],[Propina]]</f>
        <v>113.72</v>
      </c>
    </row>
    <row r="294" spans="1:24" x14ac:dyDescent="0.3">
      <c r="A294" s="2">
        <v>293</v>
      </c>
      <c r="B294" s="3">
        <v>16</v>
      </c>
      <c r="C294" s="3" t="s">
        <v>620</v>
      </c>
      <c r="D294" s="2">
        <v>4</v>
      </c>
      <c r="E294" s="3" t="s">
        <v>52</v>
      </c>
      <c r="F294" s="23">
        <v>45019</v>
      </c>
      <c r="G294" s="5">
        <v>0.12152777777777778</v>
      </c>
      <c r="H294" s="24">
        <v>0.19097222222222221</v>
      </c>
      <c r="I294" s="5">
        <f>Datos_Sala[[#This Row],[Hora de Salida]]-Datos_Sala[[#This Row],[Hora de llegada]]</f>
        <v>6.9444444444444434E-2</v>
      </c>
      <c r="J294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6.9444444444444434E-2</v>
      </c>
      <c r="K294" s="5">
        <f>(SUMIFS('Datos Cocina'!M:M,'Datos Cocina'!A:A,'Datos Sala'!A:A)/60)/24</f>
        <v>8.3333333333333329E-2</v>
      </c>
      <c r="L294" s="5">
        <f>IF(Datos_Sala[[#This Row],[Tiempo en rest]]-Datos_Sala[[#This Row],[Tiempo total de preparación]]&gt;0,Datos_Sala[[#This Row],[Tiempo en rest]]-Datos_Sala[[#This Row],[Tiempo total de preparación]],0)</f>
        <v>0</v>
      </c>
      <c r="M294" s="5" t="str">
        <f>IF(Datos_Sala[[#This Row],[Tiempo de degustación]]&gt;0,"Cobrada","Sin cobrar")</f>
        <v>Sin cobrar</v>
      </c>
      <c r="N294" s="3" t="s">
        <v>16</v>
      </c>
      <c r="O294" s="3" t="s">
        <v>1146</v>
      </c>
      <c r="P294" s="6">
        <v>33.11</v>
      </c>
      <c r="Q294" s="3" t="s">
        <v>23</v>
      </c>
      <c r="R294" s="3" t="s">
        <v>49</v>
      </c>
      <c r="S294" s="3" t="s">
        <v>621</v>
      </c>
      <c r="T294" s="4">
        <f>SUMIFS('Datos Cocina'!J:J,'Datos Cocina'!A:A,A:A)</f>
        <v>216</v>
      </c>
      <c r="U294" s="4">
        <f>SUMIFS('Datos Cocina'!F:F,'Datos Cocina'!A:A,'Datos Sala'!A:A)</f>
        <v>128</v>
      </c>
      <c r="V294" s="4">
        <f>SUMIFS('Datos Cocina'!I:I,'Datos Cocina'!A:A,A:A)</f>
        <v>88</v>
      </c>
      <c r="W294" s="7">
        <f>Datos_Sala[[#This Row],[Total ganancia pedido]]/Datos_Sala[[#This Row],[Monto Total de la cuenta]]</f>
        <v>0.40740740740740738</v>
      </c>
      <c r="X294" s="4">
        <f>Datos_Sala[[#This Row],[Monto Total de la cuenta]]+Datos_Sala[[#This Row],[Propina]]</f>
        <v>249.11</v>
      </c>
    </row>
    <row r="295" spans="1:24" x14ac:dyDescent="0.3">
      <c r="A295" s="2">
        <v>294</v>
      </c>
      <c r="B295" s="3">
        <v>17</v>
      </c>
      <c r="C295" s="3" t="s">
        <v>113</v>
      </c>
      <c r="D295" s="2">
        <v>6</v>
      </c>
      <c r="E295" s="3" t="s">
        <v>28</v>
      </c>
      <c r="F295" s="23">
        <v>45019</v>
      </c>
      <c r="G295" s="5">
        <v>1.8055555555555554E-2</v>
      </c>
      <c r="H295" s="24">
        <v>0.16458333333333333</v>
      </c>
      <c r="I295" s="5">
        <f>Datos_Sala[[#This Row],[Hora de Salida]]-Datos_Sala[[#This Row],[Hora de llegada]]</f>
        <v>0.14652777777777778</v>
      </c>
      <c r="J29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0.14652777777777778</v>
      </c>
      <c r="K295" s="5">
        <f>(SUMIFS('Datos Cocina'!M:M,'Datos Cocina'!A:A,'Datos Sala'!A:A)/60)/24</f>
        <v>5.9722222222222225E-2</v>
      </c>
      <c r="L295" s="5">
        <f>IF(Datos_Sala[[#This Row],[Tiempo en rest]]-Datos_Sala[[#This Row],[Tiempo total de preparación]]&gt;0,Datos_Sala[[#This Row],[Tiempo en rest]]-Datos_Sala[[#This Row],[Tiempo total de preparación]],0)</f>
        <v>8.6805555555555552E-2</v>
      </c>
      <c r="M295" s="5" t="str">
        <f>IF(Datos_Sala[[#This Row],[Tiempo de degustación]]&gt;0,"Cobrada","Sin cobrar")</f>
        <v>Cobrada</v>
      </c>
      <c r="N295" s="3" t="s">
        <v>48</v>
      </c>
      <c r="O295" s="3" t="s">
        <v>1145</v>
      </c>
      <c r="P295" s="6">
        <v>20.36</v>
      </c>
      <c r="Q295" s="3" t="s">
        <v>11</v>
      </c>
      <c r="R295" s="3" t="s">
        <v>33</v>
      </c>
      <c r="S295" s="3" t="s">
        <v>622</v>
      </c>
      <c r="T295" s="4">
        <f>SUMIFS('Datos Cocina'!J:J,'Datos Cocina'!A:A,A:A)</f>
        <v>326</v>
      </c>
      <c r="U295" s="4">
        <f>SUMIFS('Datos Cocina'!F:F,'Datos Cocina'!A:A,'Datos Sala'!A:A)</f>
        <v>194</v>
      </c>
      <c r="V295" s="4">
        <f>SUMIFS('Datos Cocina'!I:I,'Datos Cocina'!A:A,A:A)</f>
        <v>132</v>
      </c>
      <c r="W295" s="7">
        <f>Datos_Sala[[#This Row],[Total ganancia pedido]]/Datos_Sala[[#This Row],[Monto Total de la cuenta]]</f>
        <v>0.40490797546012269</v>
      </c>
      <c r="X295" s="4">
        <f>Datos_Sala[[#This Row],[Monto Total de la cuenta]]+Datos_Sala[[#This Row],[Propina]]</f>
        <v>346.36</v>
      </c>
    </row>
    <row r="296" spans="1:24" x14ac:dyDescent="0.3">
      <c r="A296" s="2">
        <v>295</v>
      </c>
      <c r="B296" s="3">
        <v>3</v>
      </c>
      <c r="C296" s="3" t="s">
        <v>623</v>
      </c>
      <c r="D296" s="2">
        <v>1</v>
      </c>
      <c r="E296" s="3" t="s">
        <v>28</v>
      </c>
      <c r="F296" s="23">
        <v>45019</v>
      </c>
      <c r="G296" s="5">
        <v>6.9444444444444441E-3</v>
      </c>
      <c r="H296" s="24">
        <v>8.4027777777777785E-2</v>
      </c>
      <c r="I296" s="5">
        <f>Datos_Sala[[#This Row],[Hora de Salida]]-Datos_Sala[[#This Row],[Hora de llegada]]</f>
        <v>7.7083333333333337E-2</v>
      </c>
      <c r="J296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7.7083333333333337E-2</v>
      </c>
      <c r="K296" s="5">
        <f>(SUMIFS('Datos Cocina'!M:M,'Datos Cocina'!A:A,'Datos Sala'!A:A)/60)/24</f>
        <v>0.12291666666666667</v>
      </c>
      <c r="L296" s="5">
        <f>IF(Datos_Sala[[#This Row],[Tiempo en rest]]-Datos_Sala[[#This Row],[Tiempo total de preparación]]&gt;0,Datos_Sala[[#This Row],[Tiempo en rest]]-Datos_Sala[[#This Row],[Tiempo total de preparación]],0)</f>
        <v>0</v>
      </c>
      <c r="M296" s="5" t="str">
        <f>IF(Datos_Sala[[#This Row],[Tiempo de degustación]]&gt;0,"Cobrada","Sin cobrar")</f>
        <v>Sin cobrar</v>
      </c>
      <c r="N296" s="3" t="s">
        <v>16</v>
      </c>
      <c r="O296" s="3" t="s">
        <v>1145</v>
      </c>
      <c r="P296" s="6">
        <v>46.42</v>
      </c>
      <c r="Q296" s="3" t="s">
        <v>23</v>
      </c>
      <c r="R296" s="3" t="s">
        <v>55</v>
      </c>
      <c r="S296" s="3" t="s">
        <v>624</v>
      </c>
      <c r="T296" s="4">
        <f>SUMIFS('Datos Cocina'!J:J,'Datos Cocina'!A:A,A:A)</f>
        <v>247</v>
      </c>
      <c r="U296" s="4">
        <f>SUMIFS('Datos Cocina'!F:F,'Datos Cocina'!A:A,'Datos Sala'!A:A)</f>
        <v>150</v>
      </c>
      <c r="V296" s="4">
        <f>SUMIFS('Datos Cocina'!I:I,'Datos Cocina'!A:A,A:A)</f>
        <v>97</v>
      </c>
      <c r="W296" s="7">
        <f>Datos_Sala[[#This Row],[Total ganancia pedido]]/Datos_Sala[[#This Row],[Monto Total de la cuenta]]</f>
        <v>0.39271255060728744</v>
      </c>
      <c r="X296" s="4">
        <f>Datos_Sala[[#This Row],[Monto Total de la cuenta]]+Datos_Sala[[#This Row],[Propina]]</f>
        <v>293.42</v>
      </c>
    </row>
    <row r="297" spans="1:24" x14ac:dyDescent="0.3">
      <c r="A297" s="2">
        <v>296</v>
      </c>
      <c r="B297" s="3">
        <v>14</v>
      </c>
      <c r="C297" s="3" t="s">
        <v>625</v>
      </c>
      <c r="D297" s="2">
        <v>1</v>
      </c>
      <c r="E297" s="3" t="s">
        <v>28</v>
      </c>
      <c r="F297" s="23">
        <v>45019</v>
      </c>
      <c r="G297" s="5">
        <v>0.11736111111111111</v>
      </c>
      <c r="H297" s="24">
        <v>0.24861111111111112</v>
      </c>
      <c r="I297" s="5">
        <f>Datos_Sala[[#This Row],[Hora de Salida]]-Datos_Sala[[#This Row],[Hora de llegada]]</f>
        <v>0.13125000000000001</v>
      </c>
      <c r="J29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0.14166666666666672</v>
      </c>
      <c r="K297" s="5">
        <f>(SUMIFS('Datos Cocina'!M:M,'Datos Cocina'!A:A,'Datos Sala'!A:A)/60)/24</f>
        <v>3.1944444444444449E-2</v>
      </c>
      <c r="L297" s="5">
        <f>IF(Datos_Sala[[#This Row],[Tiempo en rest]]-Datos_Sala[[#This Row],[Tiempo total de preparación]]&gt;0,Datos_Sala[[#This Row],[Tiempo en rest]]-Datos_Sala[[#This Row],[Tiempo total de preparación]],0)</f>
        <v>9.9305555555555564E-2</v>
      </c>
      <c r="M297" s="5" t="str">
        <f>IF(Datos_Sala[[#This Row],[Tiempo de degustación]]&gt;0,"Cobrada","Sin cobrar")</f>
        <v>Cobrada</v>
      </c>
      <c r="N297" s="3" t="s">
        <v>10</v>
      </c>
      <c r="O297" s="3" t="s">
        <v>1145</v>
      </c>
      <c r="P297" s="6">
        <v>29.07</v>
      </c>
      <c r="Q297" s="3" t="s">
        <v>18</v>
      </c>
      <c r="R297" s="3" t="s">
        <v>1147</v>
      </c>
      <c r="S297" s="3" t="s">
        <v>626</v>
      </c>
      <c r="T297" s="4">
        <f>SUMIFS('Datos Cocina'!J:J,'Datos Cocina'!A:A,A:A)</f>
        <v>59</v>
      </c>
      <c r="U297" s="4">
        <f>SUMIFS('Datos Cocina'!F:F,'Datos Cocina'!A:A,'Datos Sala'!A:A)</f>
        <v>36</v>
      </c>
      <c r="V297" s="4">
        <f>SUMIFS('Datos Cocina'!I:I,'Datos Cocina'!A:A,A:A)</f>
        <v>23</v>
      </c>
      <c r="W297" s="7">
        <f>Datos_Sala[[#This Row],[Total ganancia pedido]]/Datos_Sala[[#This Row],[Monto Total de la cuenta]]</f>
        <v>0.38983050847457629</v>
      </c>
      <c r="X297" s="4">
        <f>Datos_Sala[[#This Row],[Monto Total de la cuenta]]+Datos_Sala[[#This Row],[Propina]]</f>
        <v>88.07</v>
      </c>
    </row>
    <row r="298" spans="1:24" x14ac:dyDescent="0.3">
      <c r="A298" s="2">
        <v>297</v>
      </c>
      <c r="B298" s="3">
        <v>4</v>
      </c>
      <c r="C298" s="3" t="s">
        <v>14</v>
      </c>
      <c r="D298" s="2">
        <v>3</v>
      </c>
      <c r="E298" s="3" t="s">
        <v>76</v>
      </c>
      <c r="F298" s="23">
        <v>45019</v>
      </c>
      <c r="G298" s="5">
        <v>4.3749999999999997E-2</v>
      </c>
      <c r="H298" s="24">
        <v>0.18541666666666667</v>
      </c>
      <c r="I298" s="5">
        <f>Datos_Sala[[#This Row],[Hora de Salida]]-Datos_Sala[[#This Row],[Hora de llegada]]</f>
        <v>0.14166666666666666</v>
      </c>
      <c r="J29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0.15208333333333338</v>
      </c>
      <c r="K298" s="5">
        <f>(SUMIFS('Datos Cocina'!M:M,'Datos Cocina'!A:A,'Datos Sala'!A:A)/60)/24</f>
        <v>7.7777777777777779E-2</v>
      </c>
      <c r="L298" s="5">
        <f>IF(Datos_Sala[[#This Row],[Tiempo en rest]]-Datos_Sala[[#This Row],[Tiempo total de preparación]]&gt;0,Datos_Sala[[#This Row],[Tiempo en rest]]-Datos_Sala[[#This Row],[Tiempo total de preparación]],0)</f>
        <v>6.3888888888888884E-2</v>
      </c>
      <c r="M298" s="5" t="str">
        <f>IF(Datos_Sala[[#This Row],[Tiempo de degustación]]&gt;0,"Cobrada","Sin cobrar")</f>
        <v>Cobrada</v>
      </c>
      <c r="N298" s="3" t="s">
        <v>16</v>
      </c>
      <c r="O298" s="3" t="s">
        <v>1145</v>
      </c>
      <c r="P298" s="6">
        <v>43.46</v>
      </c>
      <c r="Q298" s="3" t="s">
        <v>18</v>
      </c>
      <c r="R298" s="3" t="s">
        <v>1147</v>
      </c>
      <c r="S298" s="3" t="s">
        <v>627</v>
      </c>
      <c r="T298" s="4">
        <f>SUMIFS('Datos Cocina'!J:J,'Datos Cocina'!A:A,A:A)</f>
        <v>175</v>
      </c>
      <c r="U298" s="4">
        <f>SUMIFS('Datos Cocina'!F:F,'Datos Cocina'!A:A,'Datos Sala'!A:A)</f>
        <v>103</v>
      </c>
      <c r="V298" s="4">
        <f>SUMIFS('Datos Cocina'!I:I,'Datos Cocina'!A:A,A:A)</f>
        <v>72</v>
      </c>
      <c r="W298" s="7">
        <f>Datos_Sala[[#This Row],[Total ganancia pedido]]/Datos_Sala[[#This Row],[Monto Total de la cuenta]]</f>
        <v>0.41142857142857142</v>
      </c>
      <c r="X298" s="4">
        <f>Datos_Sala[[#This Row],[Monto Total de la cuenta]]+Datos_Sala[[#This Row],[Propina]]</f>
        <v>218.46</v>
      </c>
    </row>
    <row r="299" spans="1:24" x14ac:dyDescent="0.3">
      <c r="A299" s="2">
        <v>298</v>
      </c>
      <c r="B299" s="3">
        <v>11</v>
      </c>
      <c r="C299" s="3" t="s">
        <v>628</v>
      </c>
      <c r="D299" s="2">
        <v>4</v>
      </c>
      <c r="E299" s="3" t="s">
        <v>15</v>
      </c>
      <c r="F299" s="23">
        <v>45019</v>
      </c>
      <c r="G299" s="5">
        <v>0.13472222222222222</v>
      </c>
      <c r="H299" s="24">
        <v>0.22847222222222222</v>
      </c>
      <c r="I299" s="5">
        <f>Datos_Sala[[#This Row],[Hora de Salida]]-Datos_Sala[[#This Row],[Hora de llegada]]</f>
        <v>9.375E-2</v>
      </c>
      <c r="J299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9.375E-2</v>
      </c>
      <c r="K299" s="5">
        <f>(SUMIFS('Datos Cocina'!M:M,'Datos Cocina'!A:A,'Datos Sala'!A:A)/60)/24</f>
        <v>9.7916666666666666E-2</v>
      </c>
      <c r="L299" s="5">
        <f>IF(Datos_Sala[[#This Row],[Tiempo en rest]]-Datos_Sala[[#This Row],[Tiempo total de preparación]]&gt;0,Datos_Sala[[#This Row],[Tiempo en rest]]-Datos_Sala[[#This Row],[Tiempo total de preparación]],0)</f>
        <v>0</v>
      </c>
      <c r="M299" s="5" t="str">
        <f>IF(Datos_Sala[[#This Row],[Tiempo de degustación]]&gt;0,"Cobrada","Sin cobrar")</f>
        <v>Sin cobrar</v>
      </c>
      <c r="N299" s="3" t="s">
        <v>48</v>
      </c>
      <c r="O299" s="3" t="s">
        <v>1145</v>
      </c>
      <c r="P299" s="6">
        <v>23.24</v>
      </c>
      <c r="Q299" s="3" t="s">
        <v>23</v>
      </c>
      <c r="R299" s="3" t="s">
        <v>24</v>
      </c>
      <c r="S299" s="3" t="s">
        <v>629</v>
      </c>
      <c r="T299" s="4">
        <f>SUMIFS('Datos Cocina'!J:J,'Datos Cocina'!A:A,A:A)</f>
        <v>255</v>
      </c>
      <c r="U299" s="4">
        <f>SUMIFS('Datos Cocina'!F:F,'Datos Cocina'!A:A,'Datos Sala'!A:A)</f>
        <v>153</v>
      </c>
      <c r="V299" s="4">
        <f>SUMIFS('Datos Cocina'!I:I,'Datos Cocina'!A:A,A:A)</f>
        <v>102</v>
      </c>
      <c r="W299" s="7">
        <f>Datos_Sala[[#This Row],[Total ganancia pedido]]/Datos_Sala[[#This Row],[Monto Total de la cuenta]]</f>
        <v>0.4</v>
      </c>
      <c r="X299" s="4">
        <f>Datos_Sala[[#This Row],[Monto Total de la cuenta]]+Datos_Sala[[#This Row],[Propina]]</f>
        <v>278.24</v>
      </c>
    </row>
    <row r="300" spans="1:24" x14ac:dyDescent="0.3">
      <c r="A300" s="2">
        <v>299</v>
      </c>
      <c r="B300" s="3">
        <v>6</v>
      </c>
      <c r="C300" s="3" t="s">
        <v>630</v>
      </c>
      <c r="D300" s="2">
        <v>1</v>
      </c>
      <c r="E300" s="3" t="s">
        <v>15</v>
      </c>
      <c r="F300" s="23">
        <v>45019</v>
      </c>
      <c r="G300" s="5">
        <v>5.486111111111111E-2</v>
      </c>
      <c r="H300" s="24">
        <v>0.11458333333333333</v>
      </c>
      <c r="I300" s="5">
        <f>Datos_Sala[[#This Row],[Hora de Salida]]-Datos_Sala[[#This Row],[Hora de llegada]]</f>
        <v>5.9722222222222218E-2</v>
      </c>
      <c r="J300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7.0138888888888917E-2</v>
      </c>
      <c r="K300" s="5">
        <f>(SUMIFS('Datos Cocina'!M:M,'Datos Cocina'!A:A,'Datos Sala'!A:A)/60)/24</f>
        <v>7.8472222222222221E-2</v>
      </c>
      <c r="L300" s="5">
        <f>IF(Datos_Sala[[#This Row],[Tiempo en rest]]-Datos_Sala[[#This Row],[Tiempo total de preparación]]&gt;0,Datos_Sala[[#This Row],[Tiempo en rest]]-Datos_Sala[[#This Row],[Tiempo total de preparación]],0)</f>
        <v>0</v>
      </c>
      <c r="M300" s="5" t="str">
        <f>IF(Datos_Sala[[#This Row],[Tiempo de degustación]]&gt;0,"Cobrada","Sin cobrar")</f>
        <v>Sin cobrar</v>
      </c>
      <c r="N300" s="3" t="s">
        <v>10</v>
      </c>
      <c r="O300" s="3" t="s">
        <v>17</v>
      </c>
      <c r="P300" s="6">
        <v>29.68</v>
      </c>
      <c r="Q300" s="3" t="s">
        <v>18</v>
      </c>
      <c r="R300" s="3" t="s">
        <v>55</v>
      </c>
      <c r="S300" s="3" t="s">
        <v>631</v>
      </c>
      <c r="T300" s="4">
        <f>SUMIFS('Datos Cocina'!J:J,'Datos Cocina'!A:A,A:A)</f>
        <v>182</v>
      </c>
      <c r="U300" s="4">
        <f>SUMIFS('Datos Cocina'!F:F,'Datos Cocina'!A:A,'Datos Sala'!A:A)</f>
        <v>108</v>
      </c>
      <c r="V300" s="4">
        <f>SUMIFS('Datos Cocina'!I:I,'Datos Cocina'!A:A,A:A)</f>
        <v>74</v>
      </c>
      <c r="W300" s="7">
        <f>Datos_Sala[[#This Row],[Total ganancia pedido]]/Datos_Sala[[#This Row],[Monto Total de la cuenta]]</f>
        <v>0.40659340659340659</v>
      </c>
      <c r="X300" s="4">
        <f>Datos_Sala[[#This Row],[Monto Total de la cuenta]]+Datos_Sala[[#This Row],[Propina]]</f>
        <v>211.68</v>
      </c>
    </row>
    <row r="301" spans="1:24" x14ac:dyDescent="0.3">
      <c r="A301" s="2">
        <v>300</v>
      </c>
      <c r="B301" s="3">
        <v>18</v>
      </c>
      <c r="C301" s="3" t="s">
        <v>423</v>
      </c>
      <c r="D301" s="2">
        <v>6</v>
      </c>
      <c r="E301" s="3" t="s">
        <v>28</v>
      </c>
      <c r="F301" s="23">
        <v>45019</v>
      </c>
      <c r="G301" s="5">
        <v>9.5138888888888884E-2</v>
      </c>
      <c r="H301" s="24">
        <v>0.17986111111111111</v>
      </c>
      <c r="I301" s="5">
        <f>Datos_Sala[[#This Row],[Hora de Salida]]-Datos_Sala[[#This Row],[Hora de llegada]]</f>
        <v>8.4722222222222227E-2</v>
      </c>
      <c r="J301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8.4722222222222227E-2</v>
      </c>
      <c r="K301" s="5">
        <f>(SUMIFS('Datos Cocina'!M:M,'Datos Cocina'!A:A,'Datos Sala'!A:A)/60)/24</f>
        <v>8.1944444444444445E-2</v>
      </c>
      <c r="L301" s="5">
        <f>IF(Datos_Sala[[#This Row],[Tiempo en rest]]-Datos_Sala[[#This Row],[Tiempo total de preparación]]&gt;0,Datos_Sala[[#This Row],[Tiempo en rest]]-Datos_Sala[[#This Row],[Tiempo total de preparación]],0)</f>
        <v>2.7777777777777818E-3</v>
      </c>
      <c r="M301" s="5" t="str">
        <f>IF(Datos_Sala[[#This Row],[Tiempo de degustación]]&gt;0,"Cobrada","Sin cobrar")</f>
        <v>Cobrada</v>
      </c>
      <c r="N301" s="3" t="s">
        <v>48</v>
      </c>
      <c r="O301" s="3" t="s">
        <v>1145</v>
      </c>
      <c r="P301" s="6">
        <v>38.380000000000003</v>
      </c>
      <c r="Q301" s="3" t="s">
        <v>23</v>
      </c>
      <c r="R301" s="3" t="s">
        <v>73</v>
      </c>
      <c r="S301" s="3" t="s">
        <v>632</v>
      </c>
      <c r="T301" s="4">
        <f>SUMIFS('Datos Cocina'!J:J,'Datos Cocina'!A:A,A:A)</f>
        <v>290</v>
      </c>
      <c r="U301" s="4">
        <f>SUMIFS('Datos Cocina'!F:F,'Datos Cocina'!A:A,'Datos Sala'!A:A)</f>
        <v>174</v>
      </c>
      <c r="V301" s="4">
        <f>SUMIFS('Datos Cocina'!I:I,'Datos Cocina'!A:A,A:A)</f>
        <v>116</v>
      </c>
      <c r="W301" s="7">
        <f>Datos_Sala[[#This Row],[Total ganancia pedido]]/Datos_Sala[[#This Row],[Monto Total de la cuenta]]</f>
        <v>0.4</v>
      </c>
      <c r="X301" s="4">
        <f>Datos_Sala[[#This Row],[Monto Total de la cuenta]]+Datos_Sala[[#This Row],[Propina]]</f>
        <v>328.38</v>
      </c>
    </row>
    <row r="302" spans="1:24" x14ac:dyDescent="0.3">
      <c r="A302" s="2">
        <v>301</v>
      </c>
      <c r="B302" s="3">
        <v>8</v>
      </c>
      <c r="C302" s="3" t="s">
        <v>633</v>
      </c>
      <c r="D302" s="2">
        <v>6</v>
      </c>
      <c r="E302" s="3" t="s">
        <v>15</v>
      </c>
      <c r="F302" s="23">
        <v>45019</v>
      </c>
      <c r="G302" s="5">
        <v>9.3055555555555558E-2</v>
      </c>
      <c r="H302" s="24">
        <v>0.17222222222222222</v>
      </c>
      <c r="I302" s="5">
        <f>Datos_Sala[[#This Row],[Hora de Salida]]-Datos_Sala[[#This Row],[Hora de llegada]]</f>
        <v>7.9166666666666663E-2</v>
      </c>
      <c r="J302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7.9166666666666663E-2</v>
      </c>
      <c r="K302" s="5">
        <f>(SUMIFS('Datos Cocina'!M:M,'Datos Cocina'!A:A,'Datos Sala'!A:A)/60)/24</f>
        <v>0.12708333333333333</v>
      </c>
      <c r="L302" s="5">
        <f>IF(Datos_Sala[[#This Row],[Tiempo en rest]]-Datos_Sala[[#This Row],[Tiempo total de preparación]]&gt;0,Datos_Sala[[#This Row],[Tiempo en rest]]-Datos_Sala[[#This Row],[Tiempo total de preparación]],0)</f>
        <v>0</v>
      </c>
      <c r="M302" s="5" t="str">
        <f>IF(Datos_Sala[[#This Row],[Tiempo de degustación]]&gt;0,"Cobrada","Sin cobrar")</f>
        <v>Sin cobrar</v>
      </c>
      <c r="N302" s="3" t="s">
        <v>16</v>
      </c>
      <c r="O302" s="3" t="s">
        <v>1145</v>
      </c>
      <c r="P302" s="6">
        <v>16.52</v>
      </c>
      <c r="Q302" s="3" t="s">
        <v>23</v>
      </c>
      <c r="R302" s="3" t="s">
        <v>55</v>
      </c>
      <c r="S302" s="3" t="s">
        <v>634</v>
      </c>
      <c r="T302" s="4">
        <f>SUMIFS('Datos Cocina'!J:J,'Datos Cocina'!A:A,A:A)</f>
        <v>223</v>
      </c>
      <c r="U302" s="4">
        <f>SUMIFS('Datos Cocina'!F:F,'Datos Cocina'!A:A,'Datos Sala'!A:A)</f>
        <v>133</v>
      </c>
      <c r="V302" s="4">
        <f>SUMIFS('Datos Cocina'!I:I,'Datos Cocina'!A:A,A:A)</f>
        <v>90</v>
      </c>
      <c r="W302" s="7">
        <f>Datos_Sala[[#This Row],[Total ganancia pedido]]/Datos_Sala[[#This Row],[Monto Total de la cuenta]]</f>
        <v>0.40358744394618834</v>
      </c>
      <c r="X302" s="4">
        <f>Datos_Sala[[#This Row],[Monto Total de la cuenta]]+Datos_Sala[[#This Row],[Propina]]</f>
        <v>239.52</v>
      </c>
    </row>
    <row r="303" spans="1:24" x14ac:dyDescent="0.3">
      <c r="A303" s="2">
        <v>302</v>
      </c>
      <c r="B303" s="3" t="s">
        <v>35</v>
      </c>
      <c r="C303" s="3" t="s">
        <v>142</v>
      </c>
      <c r="D303" s="2">
        <v>2</v>
      </c>
      <c r="E303" s="3" t="s">
        <v>76</v>
      </c>
      <c r="F303" s="23">
        <v>45019</v>
      </c>
      <c r="G303" s="5">
        <v>5.5555555555555552E-2</v>
      </c>
      <c r="H303" s="24">
        <v>0.20555555555555555</v>
      </c>
      <c r="I303" s="5">
        <f>Datos_Sala[[#This Row],[Hora de Salida]]-Datos_Sala[[#This Row],[Hora de llegada]]</f>
        <v>0.15</v>
      </c>
      <c r="J30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</v>
      </c>
      <c r="K303" s="5">
        <f>(SUMIFS('Datos Cocina'!M:M,'Datos Cocina'!A:A,'Datos Sala'!A:A)/60)/24</f>
        <v>1.0416666666666666E-2</v>
      </c>
      <c r="L303" s="5">
        <f>IF(Datos_Sala[[#This Row],[Tiempo en rest]]-Datos_Sala[[#This Row],[Tiempo total de preparación]]&gt;0,Datos_Sala[[#This Row],[Tiempo en rest]]-Datos_Sala[[#This Row],[Tiempo total de preparación]],0)</f>
        <v>0.13958333333333334</v>
      </c>
      <c r="M303" s="5" t="str">
        <f>IF(Datos_Sala[[#This Row],[Tiempo de degustación]]&gt;0,"Cobrada","Sin cobrar")</f>
        <v>Cobrada</v>
      </c>
      <c r="N303" s="3" t="s">
        <v>48</v>
      </c>
      <c r="O303" s="3" t="s">
        <v>1145</v>
      </c>
      <c r="P303" s="6">
        <v>39.89</v>
      </c>
      <c r="Q303" s="3" t="s">
        <v>23</v>
      </c>
      <c r="R303" s="3" t="s">
        <v>33</v>
      </c>
      <c r="S303" s="3" t="s">
        <v>114</v>
      </c>
      <c r="T303" s="4">
        <f>SUMIFS('Datos Cocina'!J:J,'Datos Cocina'!A:A,A:A)</f>
        <v>96</v>
      </c>
      <c r="U303" s="4">
        <f>SUMIFS('Datos Cocina'!F:F,'Datos Cocina'!A:A,'Datos Sala'!A:A)</f>
        <v>57</v>
      </c>
      <c r="V303" s="4">
        <f>SUMIFS('Datos Cocina'!I:I,'Datos Cocina'!A:A,A:A)</f>
        <v>39</v>
      </c>
      <c r="W303" s="7">
        <f>Datos_Sala[[#This Row],[Total ganancia pedido]]/Datos_Sala[[#This Row],[Monto Total de la cuenta]]</f>
        <v>0.40625</v>
      </c>
      <c r="X303" s="4">
        <f>Datos_Sala[[#This Row],[Monto Total de la cuenta]]+Datos_Sala[[#This Row],[Propina]]</f>
        <v>135.88999999999999</v>
      </c>
    </row>
    <row r="304" spans="1:24" x14ac:dyDescent="0.3">
      <c r="A304" s="2">
        <v>303</v>
      </c>
      <c r="B304" s="3">
        <v>14</v>
      </c>
      <c r="C304" s="3" t="s">
        <v>635</v>
      </c>
      <c r="D304" s="2">
        <v>5</v>
      </c>
      <c r="E304" s="3" t="s">
        <v>15</v>
      </c>
      <c r="F304" s="23">
        <v>45019</v>
      </c>
      <c r="G304" s="5">
        <v>0.15138888888888888</v>
      </c>
      <c r="H304" s="24">
        <v>0.26666666666666666</v>
      </c>
      <c r="I304" s="5">
        <f>Datos_Sala[[#This Row],[Hora de Salida]]-Datos_Sala[[#This Row],[Hora de llegada]]</f>
        <v>0.11527777777777778</v>
      </c>
      <c r="J30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0.1256944444444445</v>
      </c>
      <c r="K304" s="5">
        <f>(SUMIFS('Datos Cocina'!M:M,'Datos Cocina'!A:A,'Datos Sala'!A:A)/60)/24</f>
        <v>6.3888888888888898E-2</v>
      </c>
      <c r="L304" s="5">
        <f>IF(Datos_Sala[[#This Row],[Tiempo en rest]]-Datos_Sala[[#This Row],[Tiempo total de preparación]]&gt;0,Datos_Sala[[#This Row],[Tiempo en rest]]-Datos_Sala[[#This Row],[Tiempo total de preparación]],0)</f>
        <v>5.1388888888888887E-2</v>
      </c>
      <c r="M304" s="5" t="str">
        <f>IF(Datos_Sala[[#This Row],[Tiempo de degustación]]&gt;0,"Cobrada","Sin cobrar")</f>
        <v>Cobrada</v>
      </c>
      <c r="N304" s="3" t="s">
        <v>48</v>
      </c>
      <c r="O304" s="3" t="s">
        <v>1146</v>
      </c>
      <c r="P304" s="6">
        <v>16.489999999999998</v>
      </c>
      <c r="Q304" s="3" t="s">
        <v>18</v>
      </c>
      <c r="R304" s="3" t="s">
        <v>19</v>
      </c>
      <c r="S304" s="3" t="s">
        <v>636</v>
      </c>
      <c r="T304" s="4">
        <f>SUMIFS('Datos Cocina'!J:J,'Datos Cocina'!A:A,A:A)</f>
        <v>210</v>
      </c>
      <c r="U304" s="4">
        <f>SUMIFS('Datos Cocina'!F:F,'Datos Cocina'!A:A,'Datos Sala'!A:A)</f>
        <v>128</v>
      </c>
      <c r="V304" s="4">
        <f>SUMIFS('Datos Cocina'!I:I,'Datos Cocina'!A:A,A:A)</f>
        <v>82</v>
      </c>
      <c r="W304" s="7">
        <f>Datos_Sala[[#This Row],[Total ganancia pedido]]/Datos_Sala[[#This Row],[Monto Total de la cuenta]]</f>
        <v>0.39047619047619048</v>
      </c>
      <c r="X304" s="4">
        <f>Datos_Sala[[#This Row],[Monto Total de la cuenta]]+Datos_Sala[[#This Row],[Propina]]</f>
        <v>226.49</v>
      </c>
    </row>
    <row r="305" spans="1:24" x14ac:dyDescent="0.3">
      <c r="A305" s="2">
        <v>304</v>
      </c>
      <c r="B305" s="3">
        <v>6</v>
      </c>
      <c r="C305" s="3" t="s">
        <v>637</v>
      </c>
      <c r="D305" s="2">
        <v>4</v>
      </c>
      <c r="E305" s="3" t="s">
        <v>76</v>
      </c>
      <c r="F305" s="23">
        <v>45019</v>
      </c>
      <c r="G305" s="5">
        <v>0.14166666666666666</v>
      </c>
      <c r="H305" s="24">
        <v>0.19444444444444445</v>
      </c>
      <c r="I305" s="5">
        <f>Datos_Sala[[#This Row],[Hora de Salida]]-Datos_Sala[[#This Row],[Hora de llegada]]</f>
        <v>5.2777777777777785E-2</v>
      </c>
      <c r="J305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5.2777777777777785E-2</v>
      </c>
      <c r="K305" s="5">
        <f>(SUMIFS('Datos Cocina'!M:M,'Datos Cocina'!A:A,'Datos Sala'!A:A)/60)/24</f>
        <v>5.9027777777777783E-2</v>
      </c>
      <c r="L305" s="5">
        <f>IF(Datos_Sala[[#This Row],[Tiempo en rest]]-Datos_Sala[[#This Row],[Tiempo total de preparación]]&gt;0,Datos_Sala[[#This Row],[Tiempo en rest]]-Datos_Sala[[#This Row],[Tiempo total de preparación]],0)</f>
        <v>0</v>
      </c>
      <c r="M305" s="5" t="str">
        <f>IF(Datos_Sala[[#This Row],[Tiempo de degustación]]&gt;0,"Cobrada","Sin cobrar")</f>
        <v>Sin cobrar</v>
      </c>
      <c r="N305" s="3" t="s">
        <v>16</v>
      </c>
      <c r="O305" s="3" t="s">
        <v>1145</v>
      </c>
      <c r="P305" s="6">
        <v>22.05</v>
      </c>
      <c r="Q305" s="3" t="s">
        <v>23</v>
      </c>
      <c r="R305" s="3" t="s">
        <v>33</v>
      </c>
      <c r="S305" s="3" t="s">
        <v>638</v>
      </c>
      <c r="T305" s="4">
        <f>SUMIFS('Datos Cocina'!J:J,'Datos Cocina'!A:A,A:A)</f>
        <v>279</v>
      </c>
      <c r="U305" s="4">
        <f>SUMIFS('Datos Cocina'!F:F,'Datos Cocina'!A:A,'Datos Sala'!A:A)</f>
        <v>171</v>
      </c>
      <c r="V305" s="4">
        <f>SUMIFS('Datos Cocina'!I:I,'Datos Cocina'!A:A,A:A)</f>
        <v>108</v>
      </c>
      <c r="W305" s="7">
        <f>Datos_Sala[[#This Row],[Total ganancia pedido]]/Datos_Sala[[#This Row],[Monto Total de la cuenta]]</f>
        <v>0.38709677419354838</v>
      </c>
      <c r="X305" s="4">
        <f>Datos_Sala[[#This Row],[Monto Total de la cuenta]]+Datos_Sala[[#This Row],[Propina]]</f>
        <v>301.05</v>
      </c>
    </row>
    <row r="306" spans="1:24" x14ac:dyDescent="0.3">
      <c r="A306" s="2">
        <v>305</v>
      </c>
      <c r="B306" s="3">
        <v>1</v>
      </c>
      <c r="C306" s="3" t="s">
        <v>639</v>
      </c>
      <c r="D306" s="2">
        <v>2</v>
      </c>
      <c r="E306" s="3" t="s">
        <v>76</v>
      </c>
      <c r="F306" s="23">
        <v>45019</v>
      </c>
      <c r="G306" s="5">
        <v>3.125E-2</v>
      </c>
      <c r="H306" s="24">
        <v>0.17569444444444443</v>
      </c>
      <c r="I306" s="5">
        <f>Datos_Sala[[#This Row],[Hora de Salida]]-Datos_Sala[[#This Row],[Hora de llegada]]</f>
        <v>0.14444444444444443</v>
      </c>
      <c r="J30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0.14444444444444443</v>
      </c>
      <c r="K306" s="5">
        <f>(SUMIFS('Datos Cocina'!M:M,'Datos Cocina'!A:A,'Datos Sala'!A:A)/60)/24</f>
        <v>4.5138888888888888E-2</v>
      </c>
      <c r="L306" s="5">
        <f>IF(Datos_Sala[[#This Row],[Tiempo en rest]]-Datos_Sala[[#This Row],[Tiempo total de preparación]]&gt;0,Datos_Sala[[#This Row],[Tiempo en rest]]-Datos_Sala[[#This Row],[Tiempo total de preparación]],0)</f>
        <v>9.9305555555555536E-2</v>
      </c>
      <c r="M306" s="5" t="str">
        <f>IF(Datos_Sala[[#This Row],[Tiempo de degustación]]&gt;0,"Cobrada","Sin cobrar")</f>
        <v>Cobrada</v>
      </c>
      <c r="N306" s="3" t="s">
        <v>16</v>
      </c>
      <c r="O306" s="3" t="s">
        <v>1145</v>
      </c>
      <c r="P306" s="6">
        <v>37.92</v>
      </c>
      <c r="Q306" s="3" t="s">
        <v>23</v>
      </c>
      <c r="R306" s="3" t="s">
        <v>29</v>
      </c>
      <c r="S306" s="3" t="s">
        <v>640</v>
      </c>
      <c r="T306" s="4">
        <f>SUMIFS('Datos Cocina'!J:J,'Datos Cocina'!A:A,A:A)</f>
        <v>128</v>
      </c>
      <c r="U306" s="4">
        <f>SUMIFS('Datos Cocina'!F:F,'Datos Cocina'!A:A,'Datos Sala'!A:A)</f>
        <v>77</v>
      </c>
      <c r="V306" s="4">
        <f>SUMIFS('Datos Cocina'!I:I,'Datos Cocina'!A:A,A:A)</f>
        <v>51</v>
      </c>
      <c r="W306" s="7">
        <f>Datos_Sala[[#This Row],[Total ganancia pedido]]/Datos_Sala[[#This Row],[Monto Total de la cuenta]]</f>
        <v>0.3984375</v>
      </c>
      <c r="X306" s="4">
        <f>Datos_Sala[[#This Row],[Monto Total de la cuenta]]+Datos_Sala[[#This Row],[Propina]]</f>
        <v>165.92000000000002</v>
      </c>
    </row>
    <row r="307" spans="1:24" x14ac:dyDescent="0.3">
      <c r="A307" s="2">
        <v>306</v>
      </c>
      <c r="B307" s="3" t="s">
        <v>7</v>
      </c>
      <c r="C307" s="3" t="s">
        <v>143</v>
      </c>
      <c r="D307" s="2">
        <v>4</v>
      </c>
      <c r="E307" s="3" t="s">
        <v>15</v>
      </c>
      <c r="F307" s="23">
        <v>45019</v>
      </c>
      <c r="G307" s="5">
        <v>2.0833333333333333E-3</v>
      </c>
      <c r="H307" s="24">
        <v>0.10555555555555556</v>
      </c>
      <c r="I307" s="5">
        <f>Datos_Sala[[#This Row],[Hora de Salida]]-Datos_Sala[[#This Row],[Hora de llegada]]</f>
        <v>0.10347222222222222</v>
      </c>
      <c r="J30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0.11388888888888891</v>
      </c>
      <c r="K307" s="5">
        <f>(SUMIFS('Datos Cocina'!M:M,'Datos Cocina'!A:A,'Datos Sala'!A:A)/60)/24</f>
        <v>1.4583333333333332E-2</v>
      </c>
      <c r="L307" s="5">
        <f>IF(Datos_Sala[[#This Row],[Tiempo en rest]]-Datos_Sala[[#This Row],[Tiempo total de preparación]]&gt;0,Datos_Sala[[#This Row],[Tiempo en rest]]-Datos_Sala[[#This Row],[Tiempo total de preparación]],0)</f>
        <v>8.8888888888888878E-2</v>
      </c>
      <c r="M307" s="5" t="str">
        <f>IF(Datos_Sala[[#This Row],[Tiempo de degustación]]&gt;0,"Cobrada","Sin cobrar")</f>
        <v>Cobrada</v>
      </c>
      <c r="N307" s="3" t="s">
        <v>16</v>
      </c>
      <c r="O307" s="3" t="s">
        <v>1145</v>
      </c>
      <c r="P307" s="6">
        <v>16.96</v>
      </c>
      <c r="Q307" s="3" t="s">
        <v>18</v>
      </c>
      <c r="R307" s="3" t="s">
        <v>29</v>
      </c>
      <c r="S307" s="3" t="s">
        <v>114</v>
      </c>
      <c r="T307" s="4">
        <f>SUMIFS('Datos Cocina'!J:J,'Datos Cocina'!A:A,A:A)</f>
        <v>32</v>
      </c>
      <c r="U307" s="4">
        <f>SUMIFS('Datos Cocina'!F:F,'Datos Cocina'!A:A,'Datos Sala'!A:A)</f>
        <v>19</v>
      </c>
      <c r="V307" s="4">
        <f>SUMIFS('Datos Cocina'!I:I,'Datos Cocina'!A:A,A:A)</f>
        <v>13</v>
      </c>
      <c r="W307" s="7">
        <f>Datos_Sala[[#This Row],[Total ganancia pedido]]/Datos_Sala[[#This Row],[Monto Total de la cuenta]]</f>
        <v>0.40625</v>
      </c>
      <c r="X307" s="4">
        <f>Datos_Sala[[#This Row],[Monto Total de la cuenta]]+Datos_Sala[[#This Row],[Propina]]</f>
        <v>48.96</v>
      </c>
    </row>
    <row r="308" spans="1:24" x14ac:dyDescent="0.3">
      <c r="A308" s="2">
        <v>307</v>
      </c>
      <c r="B308" s="3" t="s">
        <v>21</v>
      </c>
      <c r="C308" s="3" t="s">
        <v>22</v>
      </c>
      <c r="D308" s="2">
        <v>5</v>
      </c>
      <c r="E308" s="3" t="s">
        <v>76</v>
      </c>
      <c r="F308" s="23">
        <v>45019</v>
      </c>
      <c r="G308" s="5">
        <v>0.13125000000000001</v>
      </c>
      <c r="H308" s="24">
        <v>0.23541666666666666</v>
      </c>
      <c r="I308" s="5">
        <f>Datos_Sala[[#This Row],[Hora de Salida]]-Datos_Sala[[#This Row],[Hora de llegada]]</f>
        <v>0.10416666666666666</v>
      </c>
      <c r="J30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0.10416666666666666</v>
      </c>
      <c r="K308" s="5">
        <f>(SUMIFS('Datos Cocina'!M:M,'Datos Cocina'!A:A,'Datos Sala'!A:A)/60)/24</f>
        <v>2.7083333333333334E-2</v>
      </c>
      <c r="L308" s="5">
        <f>IF(Datos_Sala[[#This Row],[Tiempo en rest]]-Datos_Sala[[#This Row],[Tiempo total de preparación]]&gt;0,Datos_Sala[[#This Row],[Tiempo en rest]]-Datos_Sala[[#This Row],[Tiempo total de preparación]],0)</f>
        <v>7.7083333333333323E-2</v>
      </c>
      <c r="M308" s="5" t="str">
        <f>IF(Datos_Sala[[#This Row],[Tiempo de degustación]]&gt;0,"Cobrada","Sin cobrar")</f>
        <v>Cobrada</v>
      </c>
      <c r="N308" s="3" t="s">
        <v>16</v>
      </c>
      <c r="O308" s="3" t="s">
        <v>17</v>
      </c>
      <c r="P308" s="6">
        <v>31.66</v>
      </c>
      <c r="Q308" s="3" t="s">
        <v>11</v>
      </c>
      <c r="R308" s="3" t="s">
        <v>1148</v>
      </c>
      <c r="S308" s="3" t="s">
        <v>39</v>
      </c>
      <c r="T308" s="4">
        <f>SUMIFS('Datos Cocina'!J:J,'Datos Cocina'!A:A,A:A)</f>
        <v>63</v>
      </c>
      <c r="U308" s="4">
        <f>SUMIFS('Datos Cocina'!F:F,'Datos Cocina'!A:A,'Datos Sala'!A:A)</f>
        <v>39</v>
      </c>
      <c r="V308" s="4">
        <f>SUMIFS('Datos Cocina'!I:I,'Datos Cocina'!A:A,A:A)</f>
        <v>24</v>
      </c>
      <c r="W308" s="7">
        <f>Datos_Sala[[#This Row],[Total ganancia pedido]]/Datos_Sala[[#This Row],[Monto Total de la cuenta]]</f>
        <v>0.38095238095238093</v>
      </c>
      <c r="X308" s="4">
        <f>Datos_Sala[[#This Row],[Monto Total de la cuenta]]+Datos_Sala[[#This Row],[Propina]]</f>
        <v>94.66</v>
      </c>
    </row>
    <row r="309" spans="1:24" x14ac:dyDescent="0.3">
      <c r="A309" s="2">
        <v>308</v>
      </c>
      <c r="B309" s="3">
        <v>14</v>
      </c>
      <c r="C309" s="3" t="s">
        <v>641</v>
      </c>
      <c r="D309" s="2">
        <v>6</v>
      </c>
      <c r="E309" s="3" t="s">
        <v>28</v>
      </c>
      <c r="F309" s="23">
        <v>45019</v>
      </c>
      <c r="G309" s="5">
        <v>7.9861111111111105E-2</v>
      </c>
      <c r="H309" s="24">
        <v>0.19375000000000001</v>
      </c>
      <c r="I309" s="5">
        <f>Datos_Sala[[#This Row],[Hora de Salida]]-Datos_Sala[[#This Row],[Hora de llegada]]</f>
        <v>0.1138888888888889</v>
      </c>
      <c r="J30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0.1138888888888889</v>
      </c>
      <c r="K309" s="5">
        <f>(SUMIFS('Datos Cocina'!M:M,'Datos Cocina'!A:A,'Datos Sala'!A:A)/60)/24</f>
        <v>0.12916666666666668</v>
      </c>
      <c r="L309" s="5">
        <f>IF(Datos_Sala[[#This Row],[Tiempo en rest]]-Datos_Sala[[#This Row],[Tiempo total de preparación]]&gt;0,Datos_Sala[[#This Row],[Tiempo en rest]]-Datos_Sala[[#This Row],[Tiempo total de preparación]],0)</f>
        <v>0</v>
      </c>
      <c r="M309" s="5" t="str">
        <f>IF(Datos_Sala[[#This Row],[Tiempo de degustación]]&gt;0,"Cobrada","Sin cobrar")</f>
        <v>Sin cobrar</v>
      </c>
      <c r="N309" s="3" t="s">
        <v>16</v>
      </c>
      <c r="O309" s="3" t="s">
        <v>1145</v>
      </c>
      <c r="P309" s="6">
        <v>33.79</v>
      </c>
      <c r="Q309" s="3" t="s">
        <v>23</v>
      </c>
      <c r="R309" s="3" t="s">
        <v>55</v>
      </c>
      <c r="S309" s="3" t="s">
        <v>642</v>
      </c>
      <c r="T309" s="4">
        <f>SUMIFS('Datos Cocina'!J:J,'Datos Cocina'!A:A,A:A)</f>
        <v>222</v>
      </c>
      <c r="U309" s="4">
        <f>SUMIFS('Datos Cocina'!F:F,'Datos Cocina'!A:A,'Datos Sala'!A:A)</f>
        <v>132</v>
      </c>
      <c r="V309" s="4">
        <f>SUMIFS('Datos Cocina'!I:I,'Datos Cocina'!A:A,A:A)</f>
        <v>90</v>
      </c>
      <c r="W309" s="7">
        <f>Datos_Sala[[#This Row],[Total ganancia pedido]]/Datos_Sala[[#This Row],[Monto Total de la cuenta]]</f>
        <v>0.40540540540540543</v>
      </c>
      <c r="X309" s="4">
        <f>Datos_Sala[[#This Row],[Monto Total de la cuenta]]+Datos_Sala[[#This Row],[Propina]]</f>
        <v>255.79</v>
      </c>
    </row>
    <row r="310" spans="1:24" x14ac:dyDescent="0.3">
      <c r="A310" s="2">
        <v>309</v>
      </c>
      <c r="B310" s="3">
        <v>9</v>
      </c>
      <c r="C310" s="3" t="s">
        <v>643</v>
      </c>
      <c r="D310" s="2">
        <v>3</v>
      </c>
      <c r="E310" s="3" t="s">
        <v>76</v>
      </c>
      <c r="F310" s="23">
        <v>45019</v>
      </c>
      <c r="G310" s="5">
        <v>1.9444444444444445E-2</v>
      </c>
      <c r="H310" s="24">
        <v>0.1701388888888889</v>
      </c>
      <c r="I310" s="5">
        <f>Datos_Sala[[#This Row],[Hora de Salida]]-Datos_Sala[[#This Row],[Hora de llegada]]</f>
        <v>0.15069444444444446</v>
      </c>
      <c r="J31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0.15069444444444446</v>
      </c>
      <c r="K310" s="5">
        <f>(SUMIFS('Datos Cocina'!M:M,'Datos Cocina'!A:A,'Datos Sala'!A:A)/60)/24</f>
        <v>8.5416666666666655E-2</v>
      </c>
      <c r="L310" s="5">
        <f>IF(Datos_Sala[[#This Row],[Tiempo en rest]]-Datos_Sala[[#This Row],[Tiempo total de preparación]]&gt;0,Datos_Sala[[#This Row],[Tiempo en rest]]-Datos_Sala[[#This Row],[Tiempo total de preparación]],0)</f>
        <v>6.527777777777781E-2</v>
      </c>
      <c r="M310" s="5" t="str">
        <f>IF(Datos_Sala[[#This Row],[Tiempo de degustación]]&gt;0,"Cobrada","Sin cobrar")</f>
        <v>Cobrada</v>
      </c>
      <c r="N310" s="3" t="s">
        <v>16</v>
      </c>
      <c r="O310" s="3" t="s">
        <v>1145</v>
      </c>
      <c r="P310" s="6">
        <v>36.090000000000003</v>
      </c>
      <c r="Q310" s="3" t="s">
        <v>23</v>
      </c>
      <c r="R310" s="3" t="s">
        <v>49</v>
      </c>
      <c r="S310" s="3" t="s">
        <v>644</v>
      </c>
      <c r="T310" s="4">
        <f>SUMIFS('Datos Cocina'!J:J,'Datos Cocina'!A:A,A:A)</f>
        <v>172</v>
      </c>
      <c r="U310" s="4">
        <f>SUMIFS('Datos Cocina'!F:F,'Datos Cocina'!A:A,'Datos Sala'!A:A)</f>
        <v>105</v>
      </c>
      <c r="V310" s="4">
        <f>SUMIFS('Datos Cocina'!I:I,'Datos Cocina'!A:A,A:A)</f>
        <v>67</v>
      </c>
      <c r="W310" s="7">
        <f>Datos_Sala[[#This Row],[Total ganancia pedido]]/Datos_Sala[[#This Row],[Monto Total de la cuenta]]</f>
        <v>0.38953488372093026</v>
      </c>
      <c r="X310" s="4">
        <f>Datos_Sala[[#This Row],[Monto Total de la cuenta]]+Datos_Sala[[#This Row],[Propina]]</f>
        <v>208.09</v>
      </c>
    </row>
    <row r="311" spans="1:24" x14ac:dyDescent="0.3">
      <c r="A311" s="2">
        <v>310</v>
      </c>
      <c r="B311" s="3">
        <v>17</v>
      </c>
      <c r="C311" s="3" t="s">
        <v>645</v>
      </c>
      <c r="D311" s="2">
        <v>3</v>
      </c>
      <c r="E311" s="3" t="s">
        <v>15</v>
      </c>
      <c r="F311" s="23">
        <v>45019</v>
      </c>
      <c r="G311" s="5">
        <v>0.12777777777777777</v>
      </c>
      <c r="H311" s="24">
        <v>0.26597222222222222</v>
      </c>
      <c r="I311" s="5">
        <f>Datos_Sala[[#This Row],[Hora de Salida]]-Datos_Sala[[#This Row],[Hora de llegada]]</f>
        <v>0.13819444444444445</v>
      </c>
      <c r="J31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0.13819444444444445</v>
      </c>
      <c r="K311" s="5">
        <f>(SUMIFS('Datos Cocina'!M:M,'Datos Cocina'!A:A,'Datos Sala'!A:A)/60)/24</f>
        <v>6.7361111111111108E-2</v>
      </c>
      <c r="L311" s="5">
        <f>IF(Datos_Sala[[#This Row],[Tiempo en rest]]-Datos_Sala[[#This Row],[Tiempo total de preparación]]&gt;0,Datos_Sala[[#This Row],[Tiempo en rest]]-Datos_Sala[[#This Row],[Tiempo total de preparación]],0)</f>
        <v>7.0833333333333345E-2</v>
      </c>
      <c r="M311" s="5" t="str">
        <f>IF(Datos_Sala[[#This Row],[Tiempo de degustación]]&gt;0,"Cobrada","Sin cobrar")</f>
        <v>Cobrada</v>
      </c>
      <c r="N311" s="3" t="s">
        <v>10</v>
      </c>
      <c r="O311" s="3" t="s">
        <v>1145</v>
      </c>
      <c r="P311" s="6">
        <v>11.47</v>
      </c>
      <c r="Q311" s="3" t="s">
        <v>11</v>
      </c>
      <c r="R311" s="3" t="s">
        <v>55</v>
      </c>
      <c r="S311" s="3" t="s">
        <v>646</v>
      </c>
      <c r="T311" s="4">
        <f>SUMIFS('Datos Cocina'!J:J,'Datos Cocina'!A:A,A:A)</f>
        <v>138</v>
      </c>
      <c r="U311" s="4">
        <f>SUMIFS('Datos Cocina'!F:F,'Datos Cocina'!A:A,'Datos Sala'!A:A)</f>
        <v>81</v>
      </c>
      <c r="V311" s="4">
        <f>SUMIFS('Datos Cocina'!I:I,'Datos Cocina'!A:A,A:A)</f>
        <v>57</v>
      </c>
      <c r="W311" s="7">
        <f>Datos_Sala[[#This Row],[Total ganancia pedido]]/Datos_Sala[[#This Row],[Monto Total de la cuenta]]</f>
        <v>0.41304347826086957</v>
      </c>
      <c r="X311" s="4">
        <f>Datos_Sala[[#This Row],[Monto Total de la cuenta]]+Datos_Sala[[#This Row],[Propina]]</f>
        <v>149.47</v>
      </c>
    </row>
    <row r="312" spans="1:24" x14ac:dyDescent="0.3">
      <c r="A312" s="2">
        <v>311</v>
      </c>
      <c r="B312" s="3">
        <v>6</v>
      </c>
      <c r="C312" s="3" t="s">
        <v>647</v>
      </c>
      <c r="D312" s="2">
        <v>4</v>
      </c>
      <c r="E312" s="3" t="s">
        <v>52</v>
      </c>
      <c r="F312" s="23">
        <v>45019</v>
      </c>
      <c r="G312" s="5">
        <v>6.9444444444444448E-2</v>
      </c>
      <c r="H312" s="24">
        <v>0.11319444444444444</v>
      </c>
      <c r="I312" s="5">
        <f>Datos_Sala[[#This Row],[Hora de Salida]]-Datos_Sala[[#This Row],[Hora de llegada]]</f>
        <v>4.3749999999999997E-2</v>
      </c>
      <c r="J312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5.4166666666666696E-2</v>
      </c>
      <c r="K312" s="5">
        <f>(SUMIFS('Datos Cocina'!M:M,'Datos Cocina'!A:A,'Datos Sala'!A:A)/60)/24</f>
        <v>5.1388888888888894E-2</v>
      </c>
      <c r="L312" s="5">
        <f>IF(Datos_Sala[[#This Row],[Tiempo en rest]]-Datos_Sala[[#This Row],[Tiempo total de preparación]]&gt;0,Datos_Sala[[#This Row],[Tiempo en rest]]-Datos_Sala[[#This Row],[Tiempo total de preparación]],0)</f>
        <v>0</v>
      </c>
      <c r="M312" s="5" t="str">
        <f>IF(Datos_Sala[[#This Row],[Tiempo de degustación]]&gt;0,"Cobrada","Sin cobrar")</f>
        <v>Sin cobrar</v>
      </c>
      <c r="N312" s="3" t="s">
        <v>48</v>
      </c>
      <c r="O312" s="3" t="s">
        <v>17</v>
      </c>
      <c r="P312" s="6">
        <v>39.270000000000003</v>
      </c>
      <c r="Q312" s="3" t="s">
        <v>18</v>
      </c>
      <c r="R312" s="3" t="s">
        <v>73</v>
      </c>
      <c r="S312" s="3" t="s">
        <v>648</v>
      </c>
      <c r="T312" s="4">
        <f>SUMIFS('Datos Cocina'!J:J,'Datos Cocina'!A:A,A:A)</f>
        <v>53</v>
      </c>
      <c r="U312" s="4">
        <f>SUMIFS('Datos Cocina'!F:F,'Datos Cocina'!A:A,'Datos Sala'!A:A)</f>
        <v>31</v>
      </c>
      <c r="V312" s="4">
        <f>SUMIFS('Datos Cocina'!I:I,'Datos Cocina'!A:A,A:A)</f>
        <v>22</v>
      </c>
      <c r="W312" s="7">
        <f>Datos_Sala[[#This Row],[Total ganancia pedido]]/Datos_Sala[[#This Row],[Monto Total de la cuenta]]</f>
        <v>0.41509433962264153</v>
      </c>
      <c r="X312" s="4">
        <f>Datos_Sala[[#This Row],[Monto Total de la cuenta]]+Datos_Sala[[#This Row],[Propina]]</f>
        <v>92.27000000000001</v>
      </c>
    </row>
    <row r="313" spans="1:24" x14ac:dyDescent="0.3">
      <c r="A313" s="2">
        <v>312</v>
      </c>
      <c r="B313" s="3">
        <v>2</v>
      </c>
      <c r="C313" s="3" t="s">
        <v>207</v>
      </c>
      <c r="D313" s="2">
        <v>4</v>
      </c>
      <c r="E313" s="3" t="s">
        <v>52</v>
      </c>
      <c r="F313" s="23">
        <v>45019</v>
      </c>
      <c r="G313" s="5">
        <v>0.12986111111111112</v>
      </c>
      <c r="H313" s="24">
        <v>0.25833333333333336</v>
      </c>
      <c r="I313" s="5">
        <f>Datos_Sala[[#This Row],[Hora de Salida]]-Datos_Sala[[#This Row],[Hora de llegada]]</f>
        <v>0.12847222222222224</v>
      </c>
      <c r="J31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0.12847222222222224</v>
      </c>
      <c r="K313" s="5">
        <f>(SUMIFS('Datos Cocina'!M:M,'Datos Cocina'!A:A,'Datos Sala'!A:A)/60)/24</f>
        <v>3.8194444444444441E-2</v>
      </c>
      <c r="L313" s="5">
        <f>IF(Datos_Sala[[#This Row],[Tiempo en rest]]-Datos_Sala[[#This Row],[Tiempo total de preparación]]&gt;0,Datos_Sala[[#This Row],[Tiempo en rest]]-Datos_Sala[[#This Row],[Tiempo total de preparación]],0)</f>
        <v>9.027777777777779E-2</v>
      </c>
      <c r="M313" s="5" t="str">
        <f>IF(Datos_Sala[[#This Row],[Tiempo de degustación]]&gt;0,"Cobrada","Sin cobrar")</f>
        <v>Cobrada</v>
      </c>
      <c r="N313" s="3" t="s">
        <v>16</v>
      </c>
      <c r="O313" s="3" t="s">
        <v>1145</v>
      </c>
      <c r="P313" s="6">
        <v>30.89</v>
      </c>
      <c r="Q313" s="3" t="s">
        <v>23</v>
      </c>
      <c r="R313" s="3" t="s">
        <v>55</v>
      </c>
      <c r="S313" s="3" t="s">
        <v>649</v>
      </c>
      <c r="T313" s="4">
        <f>SUMIFS('Datos Cocina'!J:J,'Datos Cocina'!A:A,A:A)</f>
        <v>134</v>
      </c>
      <c r="U313" s="4">
        <f>SUMIFS('Datos Cocina'!F:F,'Datos Cocina'!A:A,'Datos Sala'!A:A)</f>
        <v>80</v>
      </c>
      <c r="V313" s="4">
        <f>SUMIFS('Datos Cocina'!I:I,'Datos Cocina'!A:A,A:A)</f>
        <v>54</v>
      </c>
      <c r="W313" s="7">
        <f>Datos_Sala[[#This Row],[Total ganancia pedido]]/Datos_Sala[[#This Row],[Monto Total de la cuenta]]</f>
        <v>0.40298507462686567</v>
      </c>
      <c r="X313" s="4">
        <f>Datos_Sala[[#This Row],[Monto Total de la cuenta]]+Datos_Sala[[#This Row],[Propina]]</f>
        <v>164.89</v>
      </c>
    </row>
    <row r="314" spans="1:24" x14ac:dyDescent="0.3">
      <c r="A314" s="2">
        <v>313</v>
      </c>
      <c r="B314" s="3">
        <v>10</v>
      </c>
      <c r="C314" s="3" t="s">
        <v>259</v>
      </c>
      <c r="D314" s="2">
        <v>3</v>
      </c>
      <c r="E314" s="3" t="s">
        <v>76</v>
      </c>
      <c r="F314" s="23">
        <v>45019</v>
      </c>
      <c r="G314" s="5">
        <v>9.930555555555555E-2</v>
      </c>
      <c r="H314" s="24">
        <v>0.24027777777777778</v>
      </c>
      <c r="I314" s="5">
        <f>Datos_Sala[[#This Row],[Hora de Salida]]-Datos_Sala[[#This Row],[Hora de llegada]]</f>
        <v>0.14097222222222222</v>
      </c>
      <c r="J31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0.14097222222222222</v>
      </c>
      <c r="K314" s="5">
        <f>(SUMIFS('Datos Cocina'!M:M,'Datos Cocina'!A:A,'Datos Sala'!A:A)/60)/24</f>
        <v>7.3611111111111113E-2</v>
      </c>
      <c r="L314" s="5">
        <f>IF(Datos_Sala[[#This Row],[Tiempo en rest]]-Datos_Sala[[#This Row],[Tiempo total de preparación]]&gt;0,Datos_Sala[[#This Row],[Tiempo en rest]]-Datos_Sala[[#This Row],[Tiempo total de preparación]],0)</f>
        <v>6.7361111111111108E-2</v>
      </c>
      <c r="M314" s="5" t="str">
        <f>IF(Datos_Sala[[#This Row],[Tiempo de degustación]]&gt;0,"Cobrada","Sin cobrar")</f>
        <v>Cobrada</v>
      </c>
      <c r="N314" s="3" t="s">
        <v>48</v>
      </c>
      <c r="O314" s="3" t="s">
        <v>1146</v>
      </c>
      <c r="P314" s="6">
        <v>43.14</v>
      </c>
      <c r="Q314" s="3" t="s">
        <v>23</v>
      </c>
      <c r="R314" s="3" t="s">
        <v>1147</v>
      </c>
      <c r="S314" s="3" t="s">
        <v>650</v>
      </c>
      <c r="T314" s="4">
        <f>SUMIFS('Datos Cocina'!J:J,'Datos Cocina'!A:A,A:A)</f>
        <v>232</v>
      </c>
      <c r="U314" s="4">
        <f>SUMIFS('Datos Cocina'!F:F,'Datos Cocina'!A:A,'Datos Sala'!A:A)</f>
        <v>140</v>
      </c>
      <c r="V314" s="4">
        <f>SUMIFS('Datos Cocina'!I:I,'Datos Cocina'!A:A,A:A)</f>
        <v>92</v>
      </c>
      <c r="W314" s="7">
        <f>Datos_Sala[[#This Row],[Total ganancia pedido]]/Datos_Sala[[#This Row],[Monto Total de la cuenta]]</f>
        <v>0.39655172413793105</v>
      </c>
      <c r="X314" s="4">
        <f>Datos_Sala[[#This Row],[Monto Total de la cuenta]]+Datos_Sala[[#This Row],[Propina]]</f>
        <v>275.14</v>
      </c>
    </row>
    <row r="315" spans="1:24" x14ac:dyDescent="0.3">
      <c r="A315" s="2">
        <v>314</v>
      </c>
      <c r="B315" s="3" t="s">
        <v>21</v>
      </c>
      <c r="C315" s="3" t="s">
        <v>144</v>
      </c>
      <c r="D315" s="2">
        <v>5</v>
      </c>
      <c r="E315" s="3" t="s">
        <v>9</v>
      </c>
      <c r="F315" s="23">
        <v>45019</v>
      </c>
      <c r="G315" s="5">
        <v>3.1944444444444442E-2</v>
      </c>
      <c r="H315" s="24">
        <v>0.16180555555555556</v>
      </c>
      <c r="I315" s="5">
        <f>Datos_Sala[[#This Row],[Hora de Salida]]-Datos_Sala[[#This Row],[Hora de llegada]]</f>
        <v>0.12986111111111112</v>
      </c>
      <c r="J31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0.14027777777777783</v>
      </c>
      <c r="K315" s="5">
        <f>(SUMIFS('Datos Cocina'!M:M,'Datos Cocina'!A:A,'Datos Sala'!A:A)/60)/24</f>
        <v>3.472222222222222E-3</v>
      </c>
      <c r="L315" s="5">
        <f>IF(Datos_Sala[[#This Row],[Tiempo en rest]]-Datos_Sala[[#This Row],[Tiempo total de preparación]]&gt;0,Datos_Sala[[#This Row],[Tiempo en rest]]-Datos_Sala[[#This Row],[Tiempo total de preparación]],0)</f>
        <v>0.12638888888888891</v>
      </c>
      <c r="M315" s="5" t="str">
        <f>IF(Datos_Sala[[#This Row],[Tiempo de degustación]]&gt;0,"Cobrada","Sin cobrar")</f>
        <v>Cobrada</v>
      </c>
      <c r="N315" s="3" t="s">
        <v>16</v>
      </c>
      <c r="O315" s="3" t="s">
        <v>1146</v>
      </c>
      <c r="P315" s="6">
        <v>32.18</v>
      </c>
      <c r="Q315" s="3" t="s">
        <v>18</v>
      </c>
      <c r="R315" s="3" t="s">
        <v>29</v>
      </c>
      <c r="S315" s="3" t="s">
        <v>50</v>
      </c>
      <c r="T315" s="4">
        <f>SUMIFS('Datos Cocina'!J:J,'Datos Cocina'!A:A,A:A)</f>
        <v>27</v>
      </c>
      <c r="U315" s="4">
        <f>SUMIFS('Datos Cocina'!F:F,'Datos Cocina'!A:A,'Datos Sala'!A:A)</f>
        <v>16</v>
      </c>
      <c r="V315" s="4">
        <f>SUMIFS('Datos Cocina'!I:I,'Datos Cocina'!A:A,A:A)</f>
        <v>11</v>
      </c>
      <c r="W315" s="7">
        <f>Datos_Sala[[#This Row],[Total ganancia pedido]]/Datos_Sala[[#This Row],[Monto Total de la cuenta]]</f>
        <v>0.40740740740740738</v>
      </c>
      <c r="X315" s="4">
        <f>Datos_Sala[[#This Row],[Monto Total de la cuenta]]+Datos_Sala[[#This Row],[Propina]]</f>
        <v>59.18</v>
      </c>
    </row>
    <row r="316" spans="1:24" x14ac:dyDescent="0.3">
      <c r="A316" s="2">
        <v>315</v>
      </c>
      <c r="B316" s="3">
        <v>14</v>
      </c>
      <c r="C316" s="3" t="s">
        <v>177</v>
      </c>
      <c r="D316" s="2">
        <v>1</v>
      </c>
      <c r="E316" s="3" t="s">
        <v>28</v>
      </c>
      <c r="F316" s="23">
        <v>45019</v>
      </c>
      <c r="G316" s="5">
        <v>8.3333333333333332E-3</v>
      </c>
      <c r="H316" s="24">
        <v>0.1451388888888889</v>
      </c>
      <c r="I316" s="5">
        <f>Datos_Sala[[#This Row],[Hora de Salida]]-Datos_Sala[[#This Row],[Hora de llegada]]</f>
        <v>0.13680555555555557</v>
      </c>
      <c r="J31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0.13680555555555557</v>
      </c>
      <c r="K316" s="5">
        <f>(SUMIFS('Datos Cocina'!M:M,'Datos Cocina'!A:A,'Datos Sala'!A:A)/60)/24</f>
        <v>8.7500000000000008E-2</v>
      </c>
      <c r="L316" s="5">
        <f>IF(Datos_Sala[[#This Row],[Tiempo en rest]]-Datos_Sala[[#This Row],[Tiempo total de preparación]]&gt;0,Datos_Sala[[#This Row],[Tiempo en rest]]-Datos_Sala[[#This Row],[Tiempo total de preparación]],0)</f>
        <v>4.9305555555555561E-2</v>
      </c>
      <c r="M316" s="5" t="str">
        <f>IF(Datos_Sala[[#This Row],[Tiempo de degustación]]&gt;0,"Cobrada","Sin cobrar")</f>
        <v>Cobrada</v>
      </c>
      <c r="N316" s="3" t="s">
        <v>16</v>
      </c>
      <c r="O316" s="3" t="s">
        <v>1145</v>
      </c>
      <c r="P316" s="6">
        <v>20.6</v>
      </c>
      <c r="Q316" s="3" t="s">
        <v>11</v>
      </c>
      <c r="R316" s="3" t="s">
        <v>29</v>
      </c>
      <c r="S316" s="3" t="s">
        <v>651</v>
      </c>
      <c r="T316" s="4">
        <f>SUMIFS('Datos Cocina'!J:J,'Datos Cocina'!A:A,A:A)</f>
        <v>161</v>
      </c>
      <c r="U316" s="4">
        <f>SUMIFS('Datos Cocina'!F:F,'Datos Cocina'!A:A,'Datos Sala'!A:A)</f>
        <v>95</v>
      </c>
      <c r="V316" s="4">
        <f>SUMIFS('Datos Cocina'!I:I,'Datos Cocina'!A:A,A:A)</f>
        <v>66</v>
      </c>
      <c r="W316" s="7">
        <f>Datos_Sala[[#This Row],[Total ganancia pedido]]/Datos_Sala[[#This Row],[Monto Total de la cuenta]]</f>
        <v>0.40993788819875776</v>
      </c>
      <c r="X316" s="4">
        <f>Datos_Sala[[#This Row],[Monto Total de la cuenta]]+Datos_Sala[[#This Row],[Propina]]</f>
        <v>181.6</v>
      </c>
    </row>
    <row r="317" spans="1:24" x14ac:dyDescent="0.3">
      <c r="A317" s="2">
        <v>316</v>
      </c>
      <c r="B317" s="3">
        <v>2</v>
      </c>
      <c r="C317" s="3" t="s">
        <v>652</v>
      </c>
      <c r="D317" s="2">
        <v>2</v>
      </c>
      <c r="E317" s="3" t="s">
        <v>15</v>
      </c>
      <c r="F317" s="23">
        <v>45019</v>
      </c>
      <c r="G317" s="5">
        <v>6.805555555555555E-2</v>
      </c>
      <c r="H317" s="24">
        <v>0.23055555555555557</v>
      </c>
      <c r="I317" s="5">
        <f>Datos_Sala[[#This Row],[Hora de Salida]]-Datos_Sala[[#This Row],[Hora de llegada]]</f>
        <v>0.16250000000000003</v>
      </c>
      <c r="J31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0.16250000000000003</v>
      </c>
      <c r="K317" s="5">
        <f>(SUMIFS('Datos Cocina'!M:M,'Datos Cocina'!A:A,'Datos Sala'!A:A)/60)/24</f>
        <v>0.10972222222222222</v>
      </c>
      <c r="L317" s="5">
        <f>IF(Datos_Sala[[#This Row],[Tiempo en rest]]-Datos_Sala[[#This Row],[Tiempo total de preparación]]&gt;0,Datos_Sala[[#This Row],[Tiempo en rest]]-Datos_Sala[[#This Row],[Tiempo total de preparación]],0)</f>
        <v>5.2777777777777812E-2</v>
      </c>
      <c r="M317" s="5" t="str">
        <f>IF(Datos_Sala[[#This Row],[Tiempo de degustación]]&gt;0,"Cobrada","Sin cobrar")</f>
        <v>Cobrada</v>
      </c>
      <c r="N317" s="3" t="s">
        <v>48</v>
      </c>
      <c r="O317" s="3" t="s">
        <v>1145</v>
      </c>
      <c r="P317" s="6">
        <v>31.13</v>
      </c>
      <c r="Q317" s="3" t="s">
        <v>23</v>
      </c>
      <c r="R317" s="3" t="s">
        <v>1148</v>
      </c>
      <c r="S317" s="3" t="s">
        <v>653</v>
      </c>
      <c r="T317" s="4">
        <f>SUMIFS('Datos Cocina'!J:J,'Datos Cocina'!A:A,A:A)</f>
        <v>160</v>
      </c>
      <c r="U317" s="4">
        <f>SUMIFS('Datos Cocina'!F:F,'Datos Cocina'!A:A,'Datos Sala'!A:A)</f>
        <v>96</v>
      </c>
      <c r="V317" s="4">
        <f>SUMIFS('Datos Cocina'!I:I,'Datos Cocina'!A:A,A:A)</f>
        <v>64</v>
      </c>
      <c r="W317" s="7">
        <f>Datos_Sala[[#This Row],[Total ganancia pedido]]/Datos_Sala[[#This Row],[Monto Total de la cuenta]]</f>
        <v>0.4</v>
      </c>
      <c r="X317" s="4">
        <f>Datos_Sala[[#This Row],[Monto Total de la cuenta]]+Datos_Sala[[#This Row],[Propina]]</f>
        <v>191.13</v>
      </c>
    </row>
    <row r="318" spans="1:24" x14ac:dyDescent="0.3">
      <c r="A318" s="2">
        <v>317</v>
      </c>
      <c r="B318" s="3">
        <v>17</v>
      </c>
      <c r="C318" s="3" t="s">
        <v>350</v>
      </c>
      <c r="D318" s="2">
        <v>2</v>
      </c>
      <c r="E318" s="3" t="s">
        <v>28</v>
      </c>
      <c r="F318" s="23">
        <v>45019</v>
      </c>
      <c r="G318" s="5">
        <v>0.10069444444444445</v>
      </c>
      <c r="H318" s="24">
        <v>0.26111111111111113</v>
      </c>
      <c r="I318" s="5">
        <f>Datos_Sala[[#This Row],[Hora de Salida]]-Datos_Sala[[#This Row],[Hora de llegada]]</f>
        <v>0.16041666666666668</v>
      </c>
      <c r="J31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0.16041666666666668</v>
      </c>
      <c r="K318" s="5">
        <f>(SUMIFS('Datos Cocina'!M:M,'Datos Cocina'!A:A,'Datos Sala'!A:A)/60)/24</f>
        <v>6.1111111111111109E-2</v>
      </c>
      <c r="L318" s="5">
        <f>IF(Datos_Sala[[#This Row],[Tiempo en rest]]-Datos_Sala[[#This Row],[Tiempo total de preparación]]&gt;0,Datos_Sala[[#This Row],[Tiempo en rest]]-Datos_Sala[[#This Row],[Tiempo total de preparación]],0)</f>
        <v>9.9305555555555564E-2</v>
      </c>
      <c r="M318" s="5" t="str">
        <f>IF(Datos_Sala[[#This Row],[Tiempo de degustación]]&gt;0,"Cobrada","Sin cobrar")</f>
        <v>Cobrada</v>
      </c>
      <c r="N318" s="3" t="s">
        <v>48</v>
      </c>
      <c r="O318" s="3" t="s">
        <v>17</v>
      </c>
      <c r="P318" s="6">
        <v>24.55</v>
      </c>
      <c r="Q318" s="3" t="s">
        <v>11</v>
      </c>
      <c r="R318" s="3" t="s">
        <v>55</v>
      </c>
      <c r="S318" s="3" t="s">
        <v>654</v>
      </c>
      <c r="T318" s="4">
        <f>SUMIFS('Datos Cocina'!J:J,'Datos Cocina'!A:A,A:A)</f>
        <v>178</v>
      </c>
      <c r="U318" s="4">
        <f>SUMIFS('Datos Cocina'!F:F,'Datos Cocina'!A:A,'Datos Sala'!A:A)</f>
        <v>105</v>
      </c>
      <c r="V318" s="4">
        <f>SUMIFS('Datos Cocina'!I:I,'Datos Cocina'!A:A,A:A)</f>
        <v>73</v>
      </c>
      <c r="W318" s="7">
        <f>Datos_Sala[[#This Row],[Total ganancia pedido]]/Datos_Sala[[#This Row],[Monto Total de la cuenta]]</f>
        <v>0.4101123595505618</v>
      </c>
      <c r="X318" s="4">
        <f>Datos_Sala[[#This Row],[Monto Total de la cuenta]]+Datos_Sala[[#This Row],[Propina]]</f>
        <v>202.55</v>
      </c>
    </row>
    <row r="319" spans="1:24" x14ac:dyDescent="0.3">
      <c r="A319" s="2">
        <v>318</v>
      </c>
      <c r="B319" s="3" t="s">
        <v>84</v>
      </c>
      <c r="C319" s="3" t="s">
        <v>145</v>
      </c>
      <c r="D319" s="2">
        <v>3</v>
      </c>
      <c r="E319" s="3" t="s">
        <v>52</v>
      </c>
      <c r="F319" s="23">
        <v>45019</v>
      </c>
      <c r="G319" s="5">
        <v>0.14791666666666667</v>
      </c>
      <c r="H319" s="24">
        <v>0.21458333333333332</v>
      </c>
      <c r="I319" s="5">
        <f>Datos_Sala[[#This Row],[Hora de Salida]]-Datos_Sala[[#This Row],[Hora de llegada]]</f>
        <v>6.6666666666666652E-2</v>
      </c>
      <c r="J319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6.6666666666666652E-2</v>
      </c>
      <c r="K319" s="5">
        <f>(SUMIFS('Datos Cocina'!M:M,'Datos Cocina'!A:A,'Datos Sala'!A:A)/60)/24</f>
        <v>2.7083333333333334E-2</v>
      </c>
      <c r="L319" s="5">
        <f>IF(Datos_Sala[[#This Row],[Tiempo en rest]]-Datos_Sala[[#This Row],[Tiempo total de preparación]]&gt;0,Datos_Sala[[#This Row],[Tiempo en rest]]-Datos_Sala[[#This Row],[Tiempo total de preparación]],0)</f>
        <v>3.9583333333333318E-2</v>
      </c>
      <c r="M319" s="5" t="str">
        <f>IF(Datos_Sala[[#This Row],[Tiempo de degustación]]&gt;0,"Cobrada","Sin cobrar")</f>
        <v>Cobrada</v>
      </c>
      <c r="N319" s="3" t="s">
        <v>10</v>
      </c>
      <c r="O319" s="3" t="s">
        <v>1145</v>
      </c>
      <c r="P319" s="6">
        <v>10.08</v>
      </c>
      <c r="Q319" s="3" t="s">
        <v>23</v>
      </c>
      <c r="R319" s="3" t="s">
        <v>99</v>
      </c>
      <c r="S319" s="3" t="s">
        <v>20</v>
      </c>
      <c r="T319" s="4">
        <f>SUMIFS('Datos Cocina'!J:J,'Datos Cocina'!A:A,A:A)</f>
        <v>29</v>
      </c>
      <c r="U319" s="4">
        <f>SUMIFS('Datos Cocina'!F:F,'Datos Cocina'!A:A,'Datos Sala'!A:A)</f>
        <v>17</v>
      </c>
      <c r="V319" s="4">
        <f>SUMIFS('Datos Cocina'!I:I,'Datos Cocina'!A:A,A:A)</f>
        <v>12</v>
      </c>
      <c r="W319" s="7">
        <f>Datos_Sala[[#This Row],[Total ganancia pedido]]/Datos_Sala[[#This Row],[Monto Total de la cuenta]]</f>
        <v>0.41379310344827586</v>
      </c>
      <c r="X319" s="4">
        <f>Datos_Sala[[#This Row],[Monto Total de la cuenta]]+Datos_Sala[[#This Row],[Propina]]</f>
        <v>39.08</v>
      </c>
    </row>
    <row r="320" spans="1:24" x14ac:dyDescent="0.3">
      <c r="A320" s="2">
        <v>319</v>
      </c>
      <c r="B320" s="3">
        <v>1</v>
      </c>
      <c r="C320" s="3" t="s">
        <v>168</v>
      </c>
      <c r="D320" s="2">
        <v>1</v>
      </c>
      <c r="E320" s="3" t="s">
        <v>76</v>
      </c>
      <c r="F320" s="23">
        <v>45019</v>
      </c>
      <c r="G320" s="5">
        <v>3.3333333333333333E-2</v>
      </c>
      <c r="H320" s="24">
        <v>0.16597222222222222</v>
      </c>
      <c r="I320" s="5">
        <f>Datos_Sala[[#This Row],[Hora de Salida]]-Datos_Sala[[#This Row],[Hora de llegada]]</f>
        <v>0.13263888888888889</v>
      </c>
      <c r="J32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0.13263888888888889</v>
      </c>
      <c r="K320" s="5">
        <f>(SUMIFS('Datos Cocina'!M:M,'Datos Cocina'!A:A,'Datos Sala'!A:A)/60)/24</f>
        <v>8.7500000000000008E-2</v>
      </c>
      <c r="L320" s="5">
        <f>IF(Datos_Sala[[#This Row],[Tiempo en rest]]-Datos_Sala[[#This Row],[Tiempo total de preparación]]&gt;0,Datos_Sala[[#This Row],[Tiempo en rest]]-Datos_Sala[[#This Row],[Tiempo total de preparación]],0)</f>
        <v>4.5138888888888881E-2</v>
      </c>
      <c r="M320" s="5" t="str">
        <f>IF(Datos_Sala[[#This Row],[Tiempo de degustación]]&gt;0,"Cobrada","Sin cobrar")</f>
        <v>Cobrada</v>
      </c>
      <c r="N320" s="3" t="s">
        <v>16</v>
      </c>
      <c r="O320" s="3" t="s">
        <v>17</v>
      </c>
      <c r="P320" s="6">
        <v>30.05</v>
      </c>
      <c r="Q320" s="3" t="s">
        <v>11</v>
      </c>
      <c r="R320" s="3" t="s">
        <v>24</v>
      </c>
      <c r="S320" s="3" t="s">
        <v>655</v>
      </c>
      <c r="T320" s="4">
        <f>SUMIFS('Datos Cocina'!J:J,'Datos Cocina'!A:A,A:A)</f>
        <v>268</v>
      </c>
      <c r="U320" s="4">
        <f>SUMIFS('Datos Cocina'!F:F,'Datos Cocina'!A:A,'Datos Sala'!A:A)</f>
        <v>162</v>
      </c>
      <c r="V320" s="4">
        <f>SUMIFS('Datos Cocina'!I:I,'Datos Cocina'!A:A,A:A)</f>
        <v>106</v>
      </c>
      <c r="W320" s="7">
        <f>Datos_Sala[[#This Row],[Total ganancia pedido]]/Datos_Sala[[#This Row],[Monto Total de la cuenta]]</f>
        <v>0.39552238805970147</v>
      </c>
      <c r="X320" s="4">
        <f>Datos_Sala[[#This Row],[Monto Total de la cuenta]]+Datos_Sala[[#This Row],[Propina]]</f>
        <v>298.05</v>
      </c>
    </row>
    <row r="321" spans="1:24" x14ac:dyDescent="0.3">
      <c r="A321" s="2">
        <v>320</v>
      </c>
      <c r="B321" s="3">
        <v>9</v>
      </c>
      <c r="C321" s="3" t="s">
        <v>656</v>
      </c>
      <c r="D321" s="2">
        <v>1</v>
      </c>
      <c r="E321" s="3" t="s">
        <v>52</v>
      </c>
      <c r="F321" s="23">
        <v>45019</v>
      </c>
      <c r="G321" s="5">
        <v>6.25E-2</v>
      </c>
      <c r="H321" s="24">
        <v>0.17847222222222223</v>
      </c>
      <c r="I321" s="5">
        <f>Datos_Sala[[#This Row],[Hora de Salida]]-Datos_Sala[[#This Row],[Hora de llegada]]</f>
        <v>0.11597222222222223</v>
      </c>
      <c r="J32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0.11597222222222223</v>
      </c>
      <c r="K321" s="5">
        <f>(SUMIFS('Datos Cocina'!M:M,'Datos Cocina'!A:A,'Datos Sala'!A:A)/60)/24</f>
        <v>9.0277777777777776E-2</v>
      </c>
      <c r="L321" s="5">
        <f>IF(Datos_Sala[[#This Row],[Tiempo en rest]]-Datos_Sala[[#This Row],[Tiempo total de preparación]]&gt;0,Datos_Sala[[#This Row],[Tiempo en rest]]-Datos_Sala[[#This Row],[Tiempo total de preparación]],0)</f>
        <v>2.569444444444445E-2</v>
      </c>
      <c r="M321" s="5" t="str">
        <f>IF(Datos_Sala[[#This Row],[Tiempo de degustación]]&gt;0,"Cobrada","Sin cobrar")</f>
        <v>Cobrada</v>
      </c>
      <c r="N321" s="3" t="s">
        <v>16</v>
      </c>
      <c r="O321" s="3" t="s">
        <v>1146</v>
      </c>
      <c r="P321" s="6">
        <v>44.02</v>
      </c>
      <c r="Q321" s="3" t="s">
        <v>23</v>
      </c>
      <c r="R321" s="3" t="s">
        <v>1147</v>
      </c>
      <c r="S321" s="3" t="s">
        <v>657</v>
      </c>
      <c r="T321" s="4">
        <f>SUMIFS('Datos Cocina'!J:J,'Datos Cocina'!A:A,A:A)</f>
        <v>98</v>
      </c>
      <c r="U321" s="4">
        <f>SUMIFS('Datos Cocina'!F:F,'Datos Cocina'!A:A,'Datos Sala'!A:A)</f>
        <v>59</v>
      </c>
      <c r="V321" s="4">
        <f>SUMIFS('Datos Cocina'!I:I,'Datos Cocina'!A:A,A:A)</f>
        <v>39</v>
      </c>
      <c r="W321" s="7">
        <f>Datos_Sala[[#This Row],[Total ganancia pedido]]/Datos_Sala[[#This Row],[Monto Total de la cuenta]]</f>
        <v>0.39795918367346939</v>
      </c>
      <c r="X321" s="4">
        <f>Datos_Sala[[#This Row],[Monto Total de la cuenta]]+Datos_Sala[[#This Row],[Propina]]</f>
        <v>142.02000000000001</v>
      </c>
    </row>
    <row r="322" spans="1:24" x14ac:dyDescent="0.3">
      <c r="A322" s="2">
        <v>321</v>
      </c>
      <c r="B322" s="3">
        <v>18</v>
      </c>
      <c r="C322" s="3" t="s">
        <v>658</v>
      </c>
      <c r="D322" s="2">
        <v>5</v>
      </c>
      <c r="E322" s="3" t="s">
        <v>76</v>
      </c>
      <c r="F322" s="23">
        <v>45019</v>
      </c>
      <c r="G322" s="5">
        <v>8.611111111111111E-2</v>
      </c>
      <c r="H322" s="24">
        <v>0.17916666666666667</v>
      </c>
      <c r="I322" s="5">
        <f>Datos_Sala[[#This Row],[Hora de Salida]]-Datos_Sala[[#This Row],[Hora de llegada]]</f>
        <v>9.3055555555555558E-2</v>
      </c>
      <c r="J322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9.3055555555555558E-2</v>
      </c>
      <c r="K322" s="5">
        <f>(SUMIFS('Datos Cocina'!M:M,'Datos Cocina'!A:A,'Datos Sala'!A:A)/60)/24</f>
        <v>6.5972222222222224E-2</v>
      </c>
      <c r="L322" s="5">
        <f>IF(Datos_Sala[[#This Row],[Tiempo en rest]]-Datos_Sala[[#This Row],[Tiempo total de preparación]]&gt;0,Datos_Sala[[#This Row],[Tiempo en rest]]-Datos_Sala[[#This Row],[Tiempo total de preparación]],0)</f>
        <v>2.7083333333333334E-2</v>
      </c>
      <c r="M322" s="5" t="str">
        <f>IF(Datos_Sala[[#This Row],[Tiempo de degustación]]&gt;0,"Cobrada","Sin cobrar")</f>
        <v>Cobrada</v>
      </c>
      <c r="N322" s="3" t="s">
        <v>16</v>
      </c>
      <c r="O322" s="3" t="s">
        <v>1145</v>
      </c>
      <c r="P322" s="6">
        <v>23.59</v>
      </c>
      <c r="Q322" s="3" t="s">
        <v>11</v>
      </c>
      <c r="R322" s="3" t="s">
        <v>99</v>
      </c>
      <c r="S322" s="3" t="s">
        <v>659</v>
      </c>
      <c r="T322" s="4">
        <f>SUMIFS('Datos Cocina'!J:J,'Datos Cocina'!A:A,A:A)</f>
        <v>141</v>
      </c>
      <c r="U322" s="4">
        <f>SUMIFS('Datos Cocina'!F:F,'Datos Cocina'!A:A,'Datos Sala'!A:A)</f>
        <v>84</v>
      </c>
      <c r="V322" s="4">
        <f>SUMIFS('Datos Cocina'!I:I,'Datos Cocina'!A:A,A:A)</f>
        <v>57</v>
      </c>
      <c r="W322" s="7">
        <f>Datos_Sala[[#This Row],[Total ganancia pedido]]/Datos_Sala[[#This Row],[Monto Total de la cuenta]]</f>
        <v>0.40425531914893614</v>
      </c>
      <c r="X322" s="4">
        <f>Datos_Sala[[#This Row],[Monto Total de la cuenta]]+Datos_Sala[[#This Row],[Propina]]</f>
        <v>164.59</v>
      </c>
    </row>
    <row r="323" spans="1:24" x14ac:dyDescent="0.3">
      <c r="A323" s="2">
        <v>322</v>
      </c>
      <c r="B323" s="3">
        <v>12</v>
      </c>
      <c r="C323" s="3" t="s">
        <v>660</v>
      </c>
      <c r="D323" s="2">
        <v>1</v>
      </c>
      <c r="E323" s="3" t="s">
        <v>28</v>
      </c>
      <c r="F323" s="23">
        <v>45019</v>
      </c>
      <c r="G323" s="5">
        <v>0.15347222222222223</v>
      </c>
      <c r="H323" s="24">
        <v>0.24097222222222223</v>
      </c>
      <c r="I323" s="5">
        <f>Datos_Sala[[#This Row],[Hora de Salida]]-Datos_Sala[[#This Row],[Hora de llegada]]</f>
        <v>8.7499999999999994E-2</v>
      </c>
      <c r="J323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9.7916666666666693E-2</v>
      </c>
      <c r="K323" s="5">
        <f>(SUMIFS('Datos Cocina'!M:M,'Datos Cocina'!A:A,'Datos Sala'!A:A)/60)/24</f>
        <v>4.1666666666666664E-2</v>
      </c>
      <c r="L323" s="5">
        <f>IF(Datos_Sala[[#This Row],[Tiempo en rest]]-Datos_Sala[[#This Row],[Tiempo total de preparación]]&gt;0,Datos_Sala[[#This Row],[Tiempo en rest]]-Datos_Sala[[#This Row],[Tiempo total de preparación]],0)</f>
        <v>4.583333333333333E-2</v>
      </c>
      <c r="M323" s="5" t="str">
        <f>IF(Datos_Sala[[#This Row],[Tiempo de degustación]]&gt;0,"Cobrada","Sin cobrar")</f>
        <v>Cobrada</v>
      </c>
      <c r="N323" s="3" t="s">
        <v>10</v>
      </c>
      <c r="O323" s="3" t="s">
        <v>1145</v>
      </c>
      <c r="P323" s="6">
        <v>24.69</v>
      </c>
      <c r="Q323" s="3" t="s">
        <v>18</v>
      </c>
      <c r="R323" s="3" t="s">
        <v>63</v>
      </c>
      <c r="S323" s="3" t="s">
        <v>661</v>
      </c>
      <c r="T323" s="4">
        <f>SUMIFS('Datos Cocina'!J:J,'Datos Cocina'!A:A,A:A)</f>
        <v>85</v>
      </c>
      <c r="U323" s="4">
        <f>SUMIFS('Datos Cocina'!F:F,'Datos Cocina'!A:A,'Datos Sala'!A:A)</f>
        <v>51</v>
      </c>
      <c r="V323" s="4">
        <f>SUMIFS('Datos Cocina'!I:I,'Datos Cocina'!A:A,A:A)</f>
        <v>34</v>
      </c>
      <c r="W323" s="7">
        <f>Datos_Sala[[#This Row],[Total ganancia pedido]]/Datos_Sala[[#This Row],[Monto Total de la cuenta]]</f>
        <v>0.4</v>
      </c>
      <c r="X323" s="4">
        <f>Datos_Sala[[#This Row],[Monto Total de la cuenta]]+Datos_Sala[[#This Row],[Propina]]</f>
        <v>109.69</v>
      </c>
    </row>
    <row r="324" spans="1:24" x14ac:dyDescent="0.3">
      <c r="A324" s="2">
        <v>323</v>
      </c>
      <c r="B324" s="3">
        <v>8</v>
      </c>
      <c r="C324" s="3" t="s">
        <v>662</v>
      </c>
      <c r="D324" s="2">
        <v>1</v>
      </c>
      <c r="E324" s="3" t="s">
        <v>15</v>
      </c>
      <c r="F324" s="23">
        <v>45019</v>
      </c>
      <c r="G324" s="5">
        <v>5.7638888888888892E-2</v>
      </c>
      <c r="H324" s="24">
        <v>0.17986111111111111</v>
      </c>
      <c r="I324" s="5">
        <f>Datos_Sala[[#This Row],[Hora de Salida]]-Datos_Sala[[#This Row],[Hora de llegada]]</f>
        <v>0.12222222222222222</v>
      </c>
      <c r="J32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0.12222222222222222</v>
      </c>
      <c r="K324" s="5">
        <f>(SUMIFS('Datos Cocina'!M:M,'Datos Cocina'!A:A,'Datos Sala'!A:A)/60)/24</f>
        <v>8.4722222222222213E-2</v>
      </c>
      <c r="L324" s="5">
        <f>IF(Datos_Sala[[#This Row],[Tiempo en rest]]-Datos_Sala[[#This Row],[Tiempo total de preparación]]&gt;0,Datos_Sala[[#This Row],[Tiempo en rest]]-Datos_Sala[[#This Row],[Tiempo total de preparación]],0)</f>
        <v>3.7500000000000006E-2</v>
      </c>
      <c r="M324" s="5" t="str">
        <f>IF(Datos_Sala[[#This Row],[Tiempo de degustación]]&gt;0,"Cobrada","Sin cobrar")</f>
        <v>Cobrada</v>
      </c>
      <c r="N324" s="3" t="s">
        <v>48</v>
      </c>
      <c r="O324" s="3" t="s">
        <v>17</v>
      </c>
      <c r="P324" s="6">
        <v>44.3</v>
      </c>
      <c r="Q324" s="3" t="s">
        <v>11</v>
      </c>
      <c r="R324" s="3" t="s">
        <v>29</v>
      </c>
      <c r="S324" s="3" t="s">
        <v>663</v>
      </c>
      <c r="T324" s="4">
        <f>SUMIFS('Datos Cocina'!J:J,'Datos Cocina'!A:A,A:A)</f>
        <v>208</v>
      </c>
      <c r="U324" s="4">
        <f>SUMIFS('Datos Cocina'!F:F,'Datos Cocina'!A:A,'Datos Sala'!A:A)</f>
        <v>121</v>
      </c>
      <c r="V324" s="4">
        <f>SUMIFS('Datos Cocina'!I:I,'Datos Cocina'!A:A,A:A)</f>
        <v>87</v>
      </c>
      <c r="W324" s="7">
        <f>Datos_Sala[[#This Row],[Total ganancia pedido]]/Datos_Sala[[#This Row],[Monto Total de la cuenta]]</f>
        <v>0.41826923076923078</v>
      </c>
      <c r="X324" s="4">
        <f>Datos_Sala[[#This Row],[Monto Total de la cuenta]]+Datos_Sala[[#This Row],[Propina]]</f>
        <v>252.3</v>
      </c>
    </row>
    <row r="325" spans="1:24" x14ac:dyDescent="0.3">
      <c r="A325" s="2">
        <v>324</v>
      </c>
      <c r="B325" s="3">
        <v>9</v>
      </c>
      <c r="C325" s="3" t="s">
        <v>664</v>
      </c>
      <c r="D325" s="2">
        <v>6</v>
      </c>
      <c r="E325" s="3" t="s">
        <v>76</v>
      </c>
      <c r="F325" s="23">
        <v>45019</v>
      </c>
      <c r="G325" s="5">
        <v>2.9861111111111113E-2</v>
      </c>
      <c r="H325" s="24">
        <v>7.7083333333333337E-2</v>
      </c>
      <c r="I325" s="5">
        <f>Datos_Sala[[#This Row],[Hora de Salida]]-Datos_Sala[[#This Row],[Hora de llegada]]</f>
        <v>4.7222222222222221E-2</v>
      </c>
      <c r="J325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4.7222222222222221E-2</v>
      </c>
      <c r="K325" s="5">
        <f>(SUMIFS('Datos Cocina'!M:M,'Datos Cocina'!A:A,'Datos Sala'!A:A)/60)/24</f>
        <v>6.25E-2</v>
      </c>
      <c r="L325" s="5">
        <f>IF(Datos_Sala[[#This Row],[Tiempo en rest]]-Datos_Sala[[#This Row],[Tiempo total de preparación]]&gt;0,Datos_Sala[[#This Row],[Tiempo en rest]]-Datos_Sala[[#This Row],[Tiempo total de preparación]],0)</f>
        <v>0</v>
      </c>
      <c r="M325" s="5" t="str">
        <f>IF(Datos_Sala[[#This Row],[Tiempo de degustación]]&gt;0,"Cobrada","Sin cobrar")</f>
        <v>Sin cobrar</v>
      </c>
      <c r="N325" s="3" t="s">
        <v>10</v>
      </c>
      <c r="O325" s="3" t="s">
        <v>1145</v>
      </c>
      <c r="P325" s="6">
        <v>21.6</v>
      </c>
      <c r="Q325" s="3" t="s">
        <v>11</v>
      </c>
      <c r="R325" s="3" t="s">
        <v>1148</v>
      </c>
      <c r="S325" s="3" t="s">
        <v>665</v>
      </c>
      <c r="T325" s="4">
        <f>SUMIFS('Datos Cocina'!J:J,'Datos Cocina'!A:A,A:A)</f>
        <v>137</v>
      </c>
      <c r="U325" s="4">
        <f>SUMIFS('Datos Cocina'!F:F,'Datos Cocina'!A:A,'Datos Sala'!A:A)</f>
        <v>81</v>
      </c>
      <c r="V325" s="4">
        <f>SUMIFS('Datos Cocina'!I:I,'Datos Cocina'!A:A,A:A)</f>
        <v>56</v>
      </c>
      <c r="W325" s="7">
        <f>Datos_Sala[[#This Row],[Total ganancia pedido]]/Datos_Sala[[#This Row],[Monto Total de la cuenta]]</f>
        <v>0.40875912408759124</v>
      </c>
      <c r="X325" s="4">
        <f>Datos_Sala[[#This Row],[Monto Total de la cuenta]]+Datos_Sala[[#This Row],[Propina]]</f>
        <v>158.6</v>
      </c>
    </row>
    <row r="326" spans="1:24" x14ac:dyDescent="0.3">
      <c r="A326" s="2">
        <v>325</v>
      </c>
      <c r="B326" s="3">
        <v>18</v>
      </c>
      <c r="C326" s="3" t="s">
        <v>666</v>
      </c>
      <c r="D326" s="2">
        <v>1</v>
      </c>
      <c r="E326" s="3" t="s">
        <v>28</v>
      </c>
      <c r="F326" s="23">
        <v>45019</v>
      </c>
      <c r="G326" s="5">
        <v>4.1666666666666664E-2</v>
      </c>
      <c r="H326" s="24">
        <v>9.583333333333334E-2</v>
      </c>
      <c r="I326" s="5">
        <f>Datos_Sala[[#This Row],[Hora de Salida]]-Datos_Sala[[#This Row],[Hora de llegada]]</f>
        <v>5.4166666666666675E-2</v>
      </c>
      <c r="J326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5.4166666666666675E-2</v>
      </c>
      <c r="K326" s="5">
        <f>(SUMIFS('Datos Cocina'!M:M,'Datos Cocina'!A:A,'Datos Sala'!A:A)/60)/24</f>
        <v>4.9305555555555554E-2</v>
      </c>
      <c r="L326" s="5">
        <f>IF(Datos_Sala[[#This Row],[Tiempo en rest]]-Datos_Sala[[#This Row],[Tiempo total de preparación]]&gt;0,Datos_Sala[[#This Row],[Tiempo en rest]]-Datos_Sala[[#This Row],[Tiempo total de preparación]],0)</f>
        <v>4.8611111111111216E-3</v>
      </c>
      <c r="M326" s="5" t="str">
        <f>IF(Datos_Sala[[#This Row],[Tiempo de degustación]]&gt;0,"Cobrada","Sin cobrar")</f>
        <v>Cobrada</v>
      </c>
      <c r="N326" s="3" t="s">
        <v>16</v>
      </c>
      <c r="O326" s="3" t="s">
        <v>1145</v>
      </c>
      <c r="P326" s="6">
        <v>32.5</v>
      </c>
      <c r="Q326" s="3" t="s">
        <v>23</v>
      </c>
      <c r="R326" s="3" t="s">
        <v>1148</v>
      </c>
      <c r="S326" s="3" t="s">
        <v>667</v>
      </c>
      <c r="T326" s="4">
        <f>SUMIFS('Datos Cocina'!J:J,'Datos Cocina'!A:A,A:A)</f>
        <v>154</v>
      </c>
      <c r="U326" s="4">
        <f>SUMIFS('Datos Cocina'!F:F,'Datos Cocina'!A:A,'Datos Sala'!A:A)</f>
        <v>93</v>
      </c>
      <c r="V326" s="4">
        <f>SUMIFS('Datos Cocina'!I:I,'Datos Cocina'!A:A,A:A)</f>
        <v>61</v>
      </c>
      <c r="W326" s="7">
        <f>Datos_Sala[[#This Row],[Total ganancia pedido]]/Datos_Sala[[#This Row],[Monto Total de la cuenta]]</f>
        <v>0.39610389610389612</v>
      </c>
      <c r="X326" s="4">
        <f>Datos_Sala[[#This Row],[Monto Total de la cuenta]]+Datos_Sala[[#This Row],[Propina]]</f>
        <v>186.5</v>
      </c>
    </row>
    <row r="327" spans="1:24" x14ac:dyDescent="0.3">
      <c r="A327" s="2">
        <v>326</v>
      </c>
      <c r="B327" s="3">
        <v>14</v>
      </c>
      <c r="C327" s="3" t="s">
        <v>240</v>
      </c>
      <c r="D327" s="2">
        <v>4</v>
      </c>
      <c r="E327" s="3" t="s">
        <v>76</v>
      </c>
      <c r="F327" s="23">
        <v>45020</v>
      </c>
      <c r="G327" s="5">
        <v>6.8750000000000006E-2</v>
      </c>
      <c r="H327" s="24">
        <v>0.23194444444444445</v>
      </c>
      <c r="I327" s="5">
        <f>Datos_Sala[[#This Row],[Hora de Salida]]-Datos_Sala[[#This Row],[Hora de llegada]]</f>
        <v>0.16319444444444445</v>
      </c>
      <c r="J32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0.17361111111111116</v>
      </c>
      <c r="K327" s="5">
        <f>(SUMIFS('Datos Cocina'!M:M,'Datos Cocina'!A:A,'Datos Sala'!A:A)/60)/24</f>
        <v>6.3194444444444442E-2</v>
      </c>
      <c r="L327" s="5">
        <f>IF(Datos_Sala[[#This Row],[Tiempo en rest]]-Datos_Sala[[#This Row],[Tiempo total de preparación]]&gt;0,Datos_Sala[[#This Row],[Tiempo en rest]]-Datos_Sala[[#This Row],[Tiempo total de preparación]],0)</f>
        <v>0.1</v>
      </c>
      <c r="M327" s="5" t="str">
        <f>IF(Datos_Sala[[#This Row],[Tiempo de degustación]]&gt;0,"Cobrada","Sin cobrar")</f>
        <v>Cobrada</v>
      </c>
      <c r="N327" s="3" t="s">
        <v>48</v>
      </c>
      <c r="O327" s="3" t="s">
        <v>1146</v>
      </c>
      <c r="P327" s="6">
        <v>13.85</v>
      </c>
      <c r="Q327" s="3" t="s">
        <v>18</v>
      </c>
      <c r="R327" s="3" t="s">
        <v>1148</v>
      </c>
      <c r="S327" s="3" t="s">
        <v>668</v>
      </c>
      <c r="T327" s="4">
        <f>SUMIFS('Datos Cocina'!J:J,'Datos Cocina'!A:A,A:A)</f>
        <v>81</v>
      </c>
      <c r="U327" s="4">
        <f>SUMIFS('Datos Cocina'!F:F,'Datos Cocina'!A:A,'Datos Sala'!A:A)</f>
        <v>47</v>
      </c>
      <c r="V327" s="4">
        <f>SUMIFS('Datos Cocina'!I:I,'Datos Cocina'!A:A,A:A)</f>
        <v>34</v>
      </c>
      <c r="W327" s="7">
        <f>Datos_Sala[[#This Row],[Total ganancia pedido]]/Datos_Sala[[#This Row],[Monto Total de la cuenta]]</f>
        <v>0.41975308641975306</v>
      </c>
      <c r="X327" s="4">
        <f>Datos_Sala[[#This Row],[Monto Total de la cuenta]]+Datos_Sala[[#This Row],[Propina]]</f>
        <v>94.85</v>
      </c>
    </row>
    <row r="328" spans="1:24" x14ac:dyDescent="0.3">
      <c r="A328" s="2">
        <v>327</v>
      </c>
      <c r="B328" s="3">
        <v>12</v>
      </c>
      <c r="C328" s="3" t="s">
        <v>218</v>
      </c>
      <c r="D328" s="2">
        <v>5</v>
      </c>
      <c r="E328" s="3" t="s">
        <v>15</v>
      </c>
      <c r="F328" s="23">
        <v>45020</v>
      </c>
      <c r="G328" s="5">
        <v>0.12430555555555556</v>
      </c>
      <c r="H328" s="24">
        <v>0.19166666666666668</v>
      </c>
      <c r="I328" s="5">
        <f>Datos_Sala[[#This Row],[Hora de Salida]]-Datos_Sala[[#This Row],[Hora de llegada]]</f>
        <v>6.7361111111111122E-2</v>
      </c>
      <c r="J328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6.7361111111111122E-2</v>
      </c>
      <c r="K328" s="5">
        <f>(SUMIFS('Datos Cocina'!M:M,'Datos Cocina'!A:A,'Datos Sala'!A:A)/60)/24</f>
        <v>5.1388888888888894E-2</v>
      </c>
      <c r="L328" s="5">
        <f>IF(Datos_Sala[[#This Row],[Tiempo en rest]]-Datos_Sala[[#This Row],[Tiempo total de preparación]]&gt;0,Datos_Sala[[#This Row],[Tiempo en rest]]-Datos_Sala[[#This Row],[Tiempo total de preparación]],0)</f>
        <v>1.5972222222222228E-2</v>
      </c>
      <c r="M328" s="5" t="str">
        <f>IF(Datos_Sala[[#This Row],[Tiempo de degustación]]&gt;0,"Cobrada","Sin cobrar")</f>
        <v>Cobrada</v>
      </c>
      <c r="N328" s="3" t="s">
        <v>10</v>
      </c>
      <c r="O328" s="3" t="s">
        <v>1145</v>
      </c>
      <c r="P328" s="6">
        <v>15.08</v>
      </c>
      <c r="Q328" s="3" t="s">
        <v>23</v>
      </c>
      <c r="R328" s="3" t="s">
        <v>33</v>
      </c>
      <c r="S328" s="3" t="s">
        <v>669</v>
      </c>
      <c r="T328" s="4">
        <f>SUMIFS('Datos Cocina'!J:J,'Datos Cocina'!A:A,A:A)</f>
        <v>147</v>
      </c>
      <c r="U328" s="4">
        <f>SUMIFS('Datos Cocina'!F:F,'Datos Cocina'!A:A,'Datos Sala'!A:A)</f>
        <v>86</v>
      </c>
      <c r="V328" s="4">
        <f>SUMIFS('Datos Cocina'!I:I,'Datos Cocina'!A:A,A:A)</f>
        <v>61</v>
      </c>
      <c r="W328" s="7">
        <f>Datos_Sala[[#This Row],[Total ganancia pedido]]/Datos_Sala[[#This Row],[Monto Total de la cuenta]]</f>
        <v>0.41496598639455784</v>
      </c>
      <c r="X328" s="4">
        <f>Datos_Sala[[#This Row],[Monto Total de la cuenta]]+Datos_Sala[[#This Row],[Propina]]</f>
        <v>162.08000000000001</v>
      </c>
    </row>
    <row r="329" spans="1:24" x14ac:dyDescent="0.3">
      <c r="A329" s="2">
        <v>328</v>
      </c>
      <c r="B329" s="3" t="s">
        <v>68</v>
      </c>
      <c r="C329" s="3" t="s">
        <v>146</v>
      </c>
      <c r="D329" s="2">
        <v>3</v>
      </c>
      <c r="E329" s="3" t="s">
        <v>28</v>
      </c>
      <c r="F329" s="23">
        <v>45020</v>
      </c>
      <c r="G329" s="5">
        <v>7.2222222222222215E-2</v>
      </c>
      <c r="H329" s="24">
        <v>0.17152777777777778</v>
      </c>
      <c r="I329" s="5">
        <f>Datos_Sala[[#This Row],[Hora de Salida]]-Datos_Sala[[#This Row],[Hora de llegada]]</f>
        <v>9.9305555555555564E-2</v>
      </c>
      <c r="J329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9.9305555555555564E-2</v>
      </c>
      <c r="K329" s="5">
        <f>(SUMIFS('Datos Cocina'!M:M,'Datos Cocina'!A:A,'Datos Sala'!A:A)/60)/24</f>
        <v>1.4583333333333332E-2</v>
      </c>
      <c r="L329" s="5">
        <f>IF(Datos_Sala[[#This Row],[Tiempo en rest]]-Datos_Sala[[#This Row],[Tiempo total de preparación]]&gt;0,Datos_Sala[[#This Row],[Tiempo en rest]]-Datos_Sala[[#This Row],[Tiempo total de preparación]],0)</f>
        <v>8.4722222222222227E-2</v>
      </c>
      <c r="M329" s="5" t="str">
        <f>IF(Datos_Sala[[#This Row],[Tiempo de degustación]]&gt;0,"Cobrada","Sin cobrar")</f>
        <v>Cobrada</v>
      </c>
      <c r="N329" s="3" t="s">
        <v>10</v>
      </c>
      <c r="O329" s="3" t="s">
        <v>1145</v>
      </c>
      <c r="P329" s="6">
        <v>13.85</v>
      </c>
      <c r="Q329" s="3" t="s">
        <v>23</v>
      </c>
      <c r="R329" s="3" t="s">
        <v>29</v>
      </c>
      <c r="S329" s="3" t="s">
        <v>12</v>
      </c>
      <c r="T329" s="4">
        <f>SUMIFS('Datos Cocina'!J:J,'Datos Cocina'!A:A,A:A)</f>
        <v>35</v>
      </c>
      <c r="U329" s="4">
        <f>SUMIFS('Datos Cocina'!F:F,'Datos Cocina'!A:A,'Datos Sala'!A:A)</f>
        <v>21</v>
      </c>
      <c r="V329" s="4">
        <f>SUMIFS('Datos Cocina'!I:I,'Datos Cocina'!A:A,A:A)</f>
        <v>14</v>
      </c>
      <c r="W329" s="7">
        <f>Datos_Sala[[#This Row],[Total ganancia pedido]]/Datos_Sala[[#This Row],[Monto Total de la cuenta]]</f>
        <v>0.4</v>
      </c>
      <c r="X329" s="4">
        <f>Datos_Sala[[#This Row],[Monto Total de la cuenta]]+Datos_Sala[[#This Row],[Propina]]</f>
        <v>48.85</v>
      </c>
    </row>
    <row r="330" spans="1:24" x14ac:dyDescent="0.3">
      <c r="A330" s="2">
        <v>329</v>
      </c>
      <c r="B330" s="3">
        <v>13</v>
      </c>
      <c r="C330" s="3" t="s">
        <v>670</v>
      </c>
      <c r="D330" s="2">
        <v>1</v>
      </c>
      <c r="E330" s="3" t="s">
        <v>28</v>
      </c>
      <c r="F330" s="23">
        <v>45020</v>
      </c>
      <c r="G330" s="5">
        <v>1.8055555555555554E-2</v>
      </c>
      <c r="H330" s="24">
        <v>0.11180555555555556</v>
      </c>
      <c r="I330" s="5">
        <f>Datos_Sala[[#This Row],[Hora de Salida]]-Datos_Sala[[#This Row],[Hora de llegada]]</f>
        <v>9.375E-2</v>
      </c>
      <c r="J33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0.1041666666666667</v>
      </c>
      <c r="K330" s="5">
        <f>(SUMIFS('Datos Cocina'!M:M,'Datos Cocina'!A:A,'Datos Sala'!A:A)/60)/24</f>
        <v>9.6527777777777782E-2</v>
      </c>
      <c r="L330" s="5">
        <f>IF(Datos_Sala[[#This Row],[Tiempo en rest]]-Datos_Sala[[#This Row],[Tiempo total de preparación]]&gt;0,Datos_Sala[[#This Row],[Tiempo en rest]]-Datos_Sala[[#This Row],[Tiempo total de preparación]],0)</f>
        <v>0</v>
      </c>
      <c r="M330" s="5" t="str">
        <f>IF(Datos_Sala[[#This Row],[Tiempo de degustación]]&gt;0,"Cobrada","Sin cobrar")</f>
        <v>Sin cobrar</v>
      </c>
      <c r="N330" s="3" t="s">
        <v>16</v>
      </c>
      <c r="O330" s="3" t="s">
        <v>1145</v>
      </c>
      <c r="P330" s="6">
        <v>38.89</v>
      </c>
      <c r="Q330" s="3" t="s">
        <v>18</v>
      </c>
      <c r="R330" s="3" t="s">
        <v>24</v>
      </c>
      <c r="S330" s="3" t="s">
        <v>671</v>
      </c>
      <c r="T330" s="4">
        <f>SUMIFS('Datos Cocina'!J:J,'Datos Cocina'!A:A,A:A)</f>
        <v>207</v>
      </c>
      <c r="U330" s="4">
        <f>SUMIFS('Datos Cocina'!F:F,'Datos Cocina'!A:A,'Datos Sala'!A:A)</f>
        <v>128</v>
      </c>
      <c r="V330" s="4">
        <f>SUMIFS('Datos Cocina'!I:I,'Datos Cocina'!A:A,A:A)</f>
        <v>79</v>
      </c>
      <c r="W330" s="7">
        <f>Datos_Sala[[#This Row],[Total ganancia pedido]]/Datos_Sala[[#This Row],[Monto Total de la cuenta]]</f>
        <v>0.38164251207729466</v>
      </c>
      <c r="X330" s="4">
        <f>Datos_Sala[[#This Row],[Monto Total de la cuenta]]+Datos_Sala[[#This Row],[Propina]]</f>
        <v>245.89</v>
      </c>
    </row>
    <row r="331" spans="1:24" x14ac:dyDescent="0.3">
      <c r="A331" s="2">
        <v>330</v>
      </c>
      <c r="B331" s="3">
        <v>10</v>
      </c>
      <c r="C331" s="3" t="s">
        <v>163</v>
      </c>
      <c r="D331" s="2">
        <v>6</v>
      </c>
      <c r="E331" s="3" t="s">
        <v>52</v>
      </c>
      <c r="F331" s="23">
        <v>45020</v>
      </c>
      <c r="G331" s="5">
        <v>7.6388888888888895E-2</v>
      </c>
      <c r="H331" s="24">
        <v>0.16458333333333333</v>
      </c>
      <c r="I331" s="5">
        <f>Datos_Sala[[#This Row],[Hora de Salida]]-Datos_Sala[[#This Row],[Hora de llegada]]</f>
        <v>8.8194444444444436E-2</v>
      </c>
      <c r="J331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9.8611111111111135E-2</v>
      </c>
      <c r="K331" s="5">
        <f>(SUMIFS('Datos Cocina'!M:M,'Datos Cocina'!A:A,'Datos Sala'!A:A)/60)/24</f>
        <v>9.7222222222222224E-2</v>
      </c>
      <c r="L331" s="5">
        <f>IF(Datos_Sala[[#This Row],[Tiempo en rest]]-Datos_Sala[[#This Row],[Tiempo total de preparación]]&gt;0,Datos_Sala[[#This Row],[Tiempo en rest]]-Datos_Sala[[#This Row],[Tiempo total de preparación]],0)</f>
        <v>0</v>
      </c>
      <c r="M331" s="5" t="str">
        <f>IF(Datos_Sala[[#This Row],[Tiempo de degustación]]&gt;0,"Cobrada","Sin cobrar")</f>
        <v>Sin cobrar</v>
      </c>
      <c r="N331" s="3" t="s">
        <v>48</v>
      </c>
      <c r="O331" s="3" t="s">
        <v>1145</v>
      </c>
      <c r="P331" s="6">
        <v>32.17</v>
      </c>
      <c r="Q331" s="3" t="s">
        <v>18</v>
      </c>
      <c r="R331" s="3" t="s">
        <v>24</v>
      </c>
      <c r="S331" s="3" t="s">
        <v>672</v>
      </c>
      <c r="T331" s="4">
        <f>SUMIFS('Datos Cocina'!J:J,'Datos Cocina'!A:A,A:A)</f>
        <v>217</v>
      </c>
      <c r="U331" s="4">
        <f>SUMIFS('Datos Cocina'!F:F,'Datos Cocina'!A:A,'Datos Sala'!A:A)</f>
        <v>130</v>
      </c>
      <c r="V331" s="4">
        <f>SUMIFS('Datos Cocina'!I:I,'Datos Cocina'!A:A,A:A)</f>
        <v>87</v>
      </c>
      <c r="W331" s="7">
        <f>Datos_Sala[[#This Row],[Total ganancia pedido]]/Datos_Sala[[#This Row],[Monto Total de la cuenta]]</f>
        <v>0.4009216589861751</v>
      </c>
      <c r="X331" s="4">
        <f>Datos_Sala[[#This Row],[Monto Total de la cuenta]]+Datos_Sala[[#This Row],[Propina]]</f>
        <v>249.17000000000002</v>
      </c>
    </row>
    <row r="332" spans="1:24" x14ac:dyDescent="0.3">
      <c r="A332" s="2">
        <v>331</v>
      </c>
      <c r="B332" s="3">
        <v>20</v>
      </c>
      <c r="C332" s="3" t="s">
        <v>673</v>
      </c>
      <c r="D332" s="2">
        <v>3</v>
      </c>
      <c r="E332" s="3" t="s">
        <v>9</v>
      </c>
      <c r="F332" s="23">
        <v>45020</v>
      </c>
      <c r="G332" s="5">
        <v>0.12916666666666668</v>
      </c>
      <c r="H332" s="24">
        <v>0.26180555555555557</v>
      </c>
      <c r="I332" s="5">
        <f>Datos_Sala[[#This Row],[Hora de Salida]]-Datos_Sala[[#This Row],[Hora de llegada]]</f>
        <v>0.13263888888888889</v>
      </c>
      <c r="J33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0.13263888888888889</v>
      </c>
      <c r="K332" s="5">
        <f>(SUMIFS('Datos Cocina'!M:M,'Datos Cocina'!A:A,'Datos Sala'!A:A)/60)/24</f>
        <v>8.4027777777777771E-2</v>
      </c>
      <c r="L332" s="5">
        <f>IF(Datos_Sala[[#This Row],[Tiempo en rest]]-Datos_Sala[[#This Row],[Tiempo total de preparación]]&gt;0,Datos_Sala[[#This Row],[Tiempo en rest]]-Datos_Sala[[#This Row],[Tiempo total de preparación]],0)</f>
        <v>4.8611111111111119E-2</v>
      </c>
      <c r="M332" s="5" t="str">
        <f>IF(Datos_Sala[[#This Row],[Tiempo de degustación]]&gt;0,"Cobrada","Sin cobrar")</f>
        <v>Cobrada</v>
      </c>
      <c r="N332" s="3" t="s">
        <v>10</v>
      </c>
      <c r="O332" s="3" t="s">
        <v>1146</v>
      </c>
      <c r="P332" s="6">
        <v>36.61</v>
      </c>
      <c r="Q332" s="3" t="s">
        <v>23</v>
      </c>
      <c r="R332" s="3" t="s">
        <v>73</v>
      </c>
      <c r="S332" s="3" t="s">
        <v>674</v>
      </c>
      <c r="T332" s="4">
        <f>SUMIFS('Datos Cocina'!J:J,'Datos Cocina'!A:A,A:A)</f>
        <v>173</v>
      </c>
      <c r="U332" s="4">
        <f>SUMIFS('Datos Cocina'!F:F,'Datos Cocina'!A:A,'Datos Sala'!A:A)</f>
        <v>103</v>
      </c>
      <c r="V332" s="4">
        <f>SUMIFS('Datos Cocina'!I:I,'Datos Cocina'!A:A,A:A)</f>
        <v>70</v>
      </c>
      <c r="W332" s="7">
        <f>Datos_Sala[[#This Row],[Total ganancia pedido]]/Datos_Sala[[#This Row],[Monto Total de la cuenta]]</f>
        <v>0.40462427745664742</v>
      </c>
      <c r="X332" s="4">
        <f>Datos_Sala[[#This Row],[Monto Total de la cuenta]]+Datos_Sala[[#This Row],[Propina]]</f>
        <v>209.61</v>
      </c>
    </row>
    <row r="333" spans="1:24" x14ac:dyDescent="0.3">
      <c r="A333" s="2">
        <v>332</v>
      </c>
      <c r="B333" s="3" t="s">
        <v>61</v>
      </c>
      <c r="C333" s="3" t="s">
        <v>147</v>
      </c>
      <c r="D333" s="2">
        <v>1</v>
      </c>
      <c r="E333" s="3" t="s">
        <v>28</v>
      </c>
      <c r="F333" s="23">
        <v>45020</v>
      </c>
      <c r="G333" s="5">
        <v>9.7222222222222224E-3</v>
      </c>
      <c r="H333" s="24">
        <v>6.1805555555555558E-2</v>
      </c>
      <c r="I333" s="5">
        <f>Datos_Sala[[#This Row],[Hora de Salida]]-Datos_Sala[[#This Row],[Hora de llegada]]</f>
        <v>5.2083333333333336E-2</v>
      </c>
      <c r="J333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5.2083333333333336E-2</v>
      </c>
      <c r="K333" s="5">
        <f>(SUMIFS('Datos Cocina'!M:M,'Datos Cocina'!A:A,'Datos Sala'!A:A)/60)/24</f>
        <v>1.1805555555555555E-2</v>
      </c>
      <c r="L333" s="5">
        <f>IF(Datos_Sala[[#This Row],[Tiempo en rest]]-Datos_Sala[[#This Row],[Tiempo total de preparación]]&gt;0,Datos_Sala[[#This Row],[Tiempo en rest]]-Datos_Sala[[#This Row],[Tiempo total de preparación]],0)</f>
        <v>4.027777777777778E-2</v>
      </c>
      <c r="M333" s="5" t="str">
        <f>IF(Datos_Sala[[#This Row],[Tiempo de degustación]]&gt;0,"Cobrada","Sin cobrar")</f>
        <v>Cobrada</v>
      </c>
      <c r="N333" s="3" t="s">
        <v>16</v>
      </c>
      <c r="O333" s="3" t="s">
        <v>1146</v>
      </c>
      <c r="P333" s="6">
        <v>25.21</v>
      </c>
      <c r="Q333" s="3" t="s">
        <v>23</v>
      </c>
      <c r="R333" s="3" t="s">
        <v>49</v>
      </c>
      <c r="S333" s="3" t="s">
        <v>30</v>
      </c>
      <c r="T333" s="4">
        <f>SUMIFS('Datos Cocina'!J:J,'Datos Cocina'!A:A,A:A)</f>
        <v>120</v>
      </c>
      <c r="U333" s="4">
        <f>SUMIFS('Datos Cocina'!F:F,'Datos Cocina'!A:A,'Datos Sala'!A:A)</f>
        <v>75</v>
      </c>
      <c r="V333" s="4">
        <f>SUMIFS('Datos Cocina'!I:I,'Datos Cocina'!A:A,A:A)</f>
        <v>45</v>
      </c>
      <c r="W333" s="7">
        <f>Datos_Sala[[#This Row],[Total ganancia pedido]]/Datos_Sala[[#This Row],[Monto Total de la cuenta]]</f>
        <v>0.375</v>
      </c>
      <c r="X333" s="4">
        <f>Datos_Sala[[#This Row],[Monto Total de la cuenta]]+Datos_Sala[[#This Row],[Propina]]</f>
        <v>145.21</v>
      </c>
    </row>
    <row r="334" spans="1:24" x14ac:dyDescent="0.3">
      <c r="A334" s="2">
        <v>333</v>
      </c>
      <c r="B334" s="3">
        <v>6</v>
      </c>
      <c r="C334" s="3" t="s">
        <v>196</v>
      </c>
      <c r="D334" s="2">
        <v>1</v>
      </c>
      <c r="E334" s="3" t="s">
        <v>9</v>
      </c>
      <c r="F334" s="23">
        <v>45020</v>
      </c>
      <c r="G334" s="5">
        <v>0.13194444444444445</v>
      </c>
      <c r="H334" s="24">
        <v>0.18680555555555556</v>
      </c>
      <c r="I334" s="5">
        <f>Datos_Sala[[#This Row],[Hora de Salida]]-Datos_Sala[[#This Row],[Hora de llegada]]</f>
        <v>5.486111111111111E-2</v>
      </c>
      <c r="J334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5.486111111111111E-2</v>
      </c>
      <c r="K334" s="5">
        <f>(SUMIFS('Datos Cocina'!M:M,'Datos Cocina'!A:A,'Datos Sala'!A:A)/60)/24</f>
        <v>4.2361111111111106E-2</v>
      </c>
      <c r="L334" s="5">
        <f>IF(Datos_Sala[[#This Row],[Tiempo en rest]]-Datos_Sala[[#This Row],[Tiempo total de preparación]]&gt;0,Datos_Sala[[#This Row],[Tiempo en rest]]-Datos_Sala[[#This Row],[Tiempo total de preparación]],0)</f>
        <v>1.2500000000000004E-2</v>
      </c>
      <c r="M334" s="5" t="str">
        <f>IF(Datos_Sala[[#This Row],[Tiempo de degustación]]&gt;0,"Cobrada","Sin cobrar")</f>
        <v>Cobrada</v>
      </c>
      <c r="N334" s="3" t="s">
        <v>10</v>
      </c>
      <c r="O334" s="3" t="s">
        <v>1145</v>
      </c>
      <c r="P334" s="6">
        <v>13.19</v>
      </c>
      <c r="Q334" s="3" t="s">
        <v>11</v>
      </c>
      <c r="R334" s="3" t="s">
        <v>73</v>
      </c>
      <c r="S334" s="3" t="s">
        <v>458</v>
      </c>
      <c r="T334" s="4">
        <f>SUMIFS('Datos Cocina'!J:J,'Datos Cocina'!A:A,A:A)</f>
        <v>72</v>
      </c>
      <c r="U334" s="4">
        <f>SUMIFS('Datos Cocina'!F:F,'Datos Cocina'!A:A,'Datos Sala'!A:A)</f>
        <v>42</v>
      </c>
      <c r="V334" s="4">
        <f>SUMIFS('Datos Cocina'!I:I,'Datos Cocina'!A:A,A:A)</f>
        <v>30</v>
      </c>
      <c r="W334" s="7">
        <f>Datos_Sala[[#This Row],[Total ganancia pedido]]/Datos_Sala[[#This Row],[Monto Total de la cuenta]]</f>
        <v>0.41666666666666669</v>
      </c>
      <c r="X334" s="4">
        <f>Datos_Sala[[#This Row],[Monto Total de la cuenta]]+Datos_Sala[[#This Row],[Propina]]</f>
        <v>85.19</v>
      </c>
    </row>
    <row r="335" spans="1:24" x14ac:dyDescent="0.3">
      <c r="A335" s="2">
        <v>334</v>
      </c>
      <c r="B335" s="3">
        <v>12</v>
      </c>
      <c r="C335" s="3" t="s">
        <v>675</v>
      </c>
      <c r="D335" s="2">
        <v>4</v>
      </c>
      <c r="E335" s="3" t="s">
        <v>76</v>
      </c>
      <c r="F335" s="23">
        <v>45020</v>
      </c>
      <c r="G335" s="5">
        <v>0.11874999999999999</v>
      </c>
      <c r="H335" s="24">
        <v>0.27152777777777776</v>
      </c>
      <c r="I335" s="5">
        <f>Datos_Sala[[#This Row],[Hora de Salida]]-Datos_Sala[[#This Row],[Hora de llegada]]</f>
        <v>0.15277777777777776</v>
      </c>
      <c r="J33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0.15277777777777776</v>
      </c>
      <c r="K335" s="5">
        <f>(SUMIFS('Datos Cocina'!M:M,'Datos Cocina'!A:A,'Datos Sala'!A:A)/60)/24</f>
        <v>0.10833333333333334</v>
      </c>
      <c r="L335" s="5">
        <f>IF(Datos_Sala[[#This Row],[Tiempo en rest]]-Datos_Sala[[#This Row],[Tiempo total de preparación]]&gt;0,Datos_Sala[[#This Row],[Tiempo en rest]]-Datos_Sala[[#This Row],[Tiempo total de preparación]],0)</f>
        <v>4.4444444444444425E-2</v>
      </c>
      <c r="M335" s="5" t="str">
        <f>IF(Datos_Sala[[#This Row],[Tiempo de degustación]]&gt;0,"Cobrada","Sin cobrar")</f>
        <v>Cobrada</v>
      </c>
      <c r="N335" s="3" t="s">
        <v>48</v>
      </c>
      <c r="O335" s="3" t="s">
        <v>1145</v>
      </c>
      <c r="P335" s="6">
        <v>17.5</v>
      </c>
      <c r="Q335" s="3" t="s">
        <v>11</v>
      </c>
      <c r="R335" s="3" t="s">
        <v>49</v>
      </c>
      <c r="S335" s="3" t="s">
        <v>676</v>
      </c>
      <c r="T335" s="4">
        <f>SUMIFS('Datos Cocina'!J:J,'Datos Cocina'!A:A,A:A)</f>
        <v>173</v>
      </c>
      <c r="U335" s="4">
        <f>SUMIFS('Datos Cocina'!F:F,'Datos Cocina'!A:A,'Datos Sala'!A:A)</f>
        <v>104</v>
      </c>
      <c r="V335" s="4">
        <f>SUMIFS('Datos Cocina'!I:I,'Datos Cocina'!A:A,A:A)</f>
        <v>69</v>
      </c>
      <c r="W335" s="7">
        <f>Datos_Sala[[#This Row],[Total ganancia pedido]]/Datos_Sala[[#This Row],[Monto Total de la cuenta]]</f>
        <v>0.39884393063583817</v>
      </c>
      <c r="X335" s="4">
        <f>Datos_Sala[[#This Row],[Monto Total de la cuenta]]+Datos_Sala[[#This Row],[Propina]]</f>
        <v>190.5</v>
      </c>
    </row>
    <row r="336" spans="1:24" x14ac:dyDescent="0.3">
      <c r="A336" s="2">
        <v>335</v>
      </c>
      <c r="B336" s="3">
        <v>14</v>
      </c>
      <c r="C336" s="3" t="s">
        <v>677</v>
      </c>
      <c r="D336" s="2">
        <v>3</v>
      </c>
      <c r="E336" s="3" t="s">
        <v>9</v>
      </c>
      <c r="F336" s="23">
        <v>45020</v>
      </c>
      <c r="G336" s="5">
        <v>8.0555555555555561E-2</v>
      </c>
      <c r="H336" s="24">
        <v>0.13125000000000001</v>
      </c>
      <c r="I336" s="5">
        <f>Datos_Sala[[#This Row],[Hora de Salida]]-Datos_Sala[[#This Row],[Hora de llegada]]</f>
        <v>5.0694444444444445E-2</v>
      </c>
      <c r="J336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5.0694444444444445E-2</v>
      </c>
      <c r="K336" s="5">
        <f>(SUMIFS('Datos Cocina'!M:M,'Datos Cocina'!A:A,'Datos Sala'!A:A)/60)/24</f>
        <v>4.7916666666666663E-2</v>
      </c>
      <c r="L336" s="5">
        <f>IF(Datos_Sala[[#This Row],[Tiempo en rest]]-Datos_Sala[[#This Row],[Tiempo total de preparación]]&gt;0,Datos_Sala[[#This Row],[Tiempo en rest]]-Datos_Sala[[#This Row],[Tiempo total de preparación]],0)</f>
        <v>2.7777777777777818E-3</v>
      </c>
      <c r="M336" s="5" t="str">
        <f>IF(Datos_Sala[[#This Row],[Tiempo de degustación]]&gt;0,"Cobrada","Sin cobrar")</f>
        <v>Cobrada</v>
      </c>
      <c r="N336" s="3" t="s">
        <v>16</v>
      </c>
      <c r="O336" s="3" t="s">
        <v>1146</v>
      </c>
      <c r="P336" s="6">
        <v>41.56</v>
      </c>
      <c r="Q336" s="3" t="s">
        <v>11</v>
      </c>
      <c r="R336" s="3" t="s">
        <v>19</v>
      </c>
      <c r="S336" s="3" t="s">
        <v>678</v>
      </c>
      <c r="T336" s="4">
        <f>SUMIFS('Datos Cocina'!J:J,'Datos Cocina'!A:A,A:A)</f>
        <v>114</v>
      </c>
      <c r="U336" s="4">
        <f>SUMIFS('Datos Cocina'!F:F,'Datos Cocina'!A:A,'Datos Sala'!A:A)</f>
        <v>66</v>
      </c>
      <c r="V336" s="4">
        <f>SUMIFS('Datos Cocina'!I:I,'Datos Cocina'!A:A,A:A)</f>
        <v>48</v>
      </c>
      <c r="W336" s="7">
        <f>Datos_Sala[[#This Row],[Total ganancia pedido]]/Datos_Sala[[#This Row],[Monto Total de la cuenta]]</f>
        <v>0.42105263157894735</v>
      </c>
      <c r="X336" s="4">
        <f>Datos_Sala[[#This Row],[Monto Total de la cuenta]]+Datos_Sala[[#This Row],[Propina]]</f>
        <v>155.56</v>
      </c>
    </row>
    <row r="337" spans="1:24" x14ac:dyDescent="0.3">
      <c r="A337" s="2">
        <v>336</v>
      </c>
      <c r="B337" s="3">
        <v>4</v>
      </c>
      <c r="C337" s="3" t="s">
        <v>679</v>
      </c>
      <c r="D337" s="2">
        <v>5</v>
      </c>
      <c r="E337" s="3" t="s">
        <v>28</v>
      </c>
      <c r="F337" s="23">
        <v>45020</v>
      </c>
      <c r="G337" s="5">
        <v>6.5972222222222224E-2</v>
      </c>
      <c r="H337" s="24">
        <v>0.20208333333333334</v>
      </c>
      <c r="I337" s="5">
        <f>Datos_Sala[[#This Row],[Hora de Salida]]-Datos_Sala[[#This Row],[Hora de llegada]]</f>
        <v>0.13611111111111113</v>
      </c>
      <c r="J33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0.13611111111111113</v>
      </c>
      <c r="K337" s="5">
        <f>(SUMIFS('Datos Cocina'!M:M,'Datos Cocina'!A:A,'Datos Sala'!A:A)/60)/24</f>
        <v>4.5138888888888888E-2</v>
      </c>
      <c r="L337" s="5">
        <f>IF(Datos_Sala[[#This Row],[Tiempo en rest]]-Datos_Sala[[#This Row],[Tiempo total de preparación]]&gt;0,Datos_Sala[[#This Row],[Tiempo en rest]]-Datos_Sala[[#This Row],[Tiempo total de preparación]],0)</f>
        <v>9.0972222222222232E-2</v>
      </c>
      <c r="M337" s="5" t="str">
        <f>IF(Datos_Sala[[#This Row],[Tiempo de degustación]]&gt;0,"Cobrada","Sin cobrar")</f>
        <v>Cobrada</v>
      </c>
      <c r="N337" s="3" t="s">
        <v>10</v>
      </c>
      <c r="O337" s="3" t="s">
        <v>1145</v>
      </c>
      <c r="P337" s="6">
        <v>17.93</v>
      </c>
      <c r="Q337" s="3" t="s">
        <v>11</v>
      </c>
      <c r="R337" s="3" t="s">
        <v>49</v>
      </c>
      <c r="S337" s="3" t="s">
        <v>680</v>
      </c>
      <c r="T337" s="4">
        <f>SUMIFS('Datos Cocina'!J:J,'Datos Cocina'!A:A,A:A)</f>
        <v>158</v>
      </c>
      <c r="U337" s="4">
        <f>SUMIFS('Datos Cocina'!F:F,'Datos Cocina'!A:A,'Datos Sala'!A:A)</f>
        <v>93</v>
      </c>
      <c r="V337" s="4">
        <f>SUMIFS('Datos Cocina'!I:I,'Datos Cocina'!A:A,A:A)</f>
        <v>65</v>
      </c>
      <c r="W337" s="7">
        <f>Datos_Sala[[#This Row],[Total ganancia pedido]]/Datos_Sala[[#This Row],[Monto Total de la cuenta]]</f>
        <v>0.41139240506329117</v>
      </c>
      <c r="X337" s="4">
        <f>Datos_Sala[[#This Row],[Monto Total de la cuenta]]+Datos_Sala[[#This Row],[Propina]]</f>
        <v>175.93</v>
      </c>
    </row>
    <row r="338" spans="1:24" x14ac:dyDescent="0.3">
      <c r="A338" s="2">
        <v>337</v>
      </c>
      <c r="B338" s="3">
        <v>11</v>
      </c>
      <c r="C338" s="3" t="s">
        <v>681</v>
      </c>
      <c r="D338" s="2">
        <v>2</v>
      </c>
      <c r="E338" s="3" t="s">
        <v>15</v>
      </c>
      <c r="F338" s="23">
        <v>45020</v>
      </c>
      <c r="G338" s="5">
        <v>6.805555555555555E-2</v>
      </c>
      <c r="H338" s="24">
        <v>0.18819444444444444</v>
      </c>
      <c r="I338" s="5">
        <f>Datos_Sala[[#This Row],[Hora de Salida]]-Datos_Sala[[#This Row],[Hora de llegada]]</f>
        <v>0.12013888888888889</v>
      </c>
      <c r="J33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0.12013888888888889</v>
      </c>
      <c r="K338" s="5">
        <f>(SUMIFS('Datos Cocina'!M:M,'Datos Cocina'!A:A,'Datos Sala'!A:A)/60)/24</f>
        <v>4.027777777777778E-2</v>
      </c>
      <c r="L338" s="5">
        <f>IF(Datos_Sala[[#This Row],[Tiempo en rest]]-Datos_Sala[[#This Row],[Tiempo total de preparación]]&gt;0,Datos_Sala[[#This Row],[Tiempo en rest]]-Datos_Sala[[#This Row],[Tiempo total de preparación]],0)</f>
        <v>7.9861111111111105E-2</v>
      </c>
      <c r="M338" s="5" t="str">
        <f>IF(Datos_Sala[[#This Row],[Tiempo de degustación]]&gt;0,"Cobrada","Sin cobrar")</f>
        <v>Cobrada</v>
      </c>
      <c r="N338" s="3" t="s">
        <v>10</v>
      </c>
      <c r="O338" s="3" t="s">
        <v>1145</v>
      </c>
      <c r="P338" s="6">
        <v>19.28</v>
      </c>
      <c r="Q338" s="3" t="s">
        <v>23</v>
      </c>
      <c r="R338" s="3" t="s">
        <v>19</v>
      </c>
      <c r="S338" s="3" t="s">
        <v>682</v>
      </c>
      <c r="T338" s="4">
        <f>SUMIFS('Datos Cocina'!J:J,'Datos Cocina'!A:A,A:A)</f>
        <v>100</v>
      </c>
      <c r="U338" s="4">
        <f>SUMIFS('Datos Cocina'!F:F,'Datos Cocina'!A:A,'Datos Sala'!A:A)</f>
        <v>58</v>
      </c>
      <c r="V338" s="4">
        <f>SUMIFS('Datos Cocina'!I:I,'Datos Cocina'!A:A,A:A)</f>
        <v>42</v>
      </c>
      <c r="W338" s="7">
        <f>Datos_Sala[[#This Row],[Total ganancia pedido]]/Datos_Sala[[#This Row],[Monto Total de la cuenta]]</f>
        <v>0.42</v>
      </c>
      <c r="X338" s="4">
        <f>Datos_Sala[[#This Row],[Monto Total de la cuenta]]+Datos_Sala[[#This Row],[Propina]]</f>
        <v>119.28</v>
      </c>
    </row>
    <row r="339" spans="1:24" x14ac:dyDescent="0.3">
      <c r="A339" s="2">
        <v>338</v>
      </c>
      <c r="B339" s="3">
        <v>18</v>
      </c>
      <c r="C339" s="3" t="s">
        <v>683</v>
      </c>
      <c r="D339" s="2">
        <v>2</v>
      </c>
      <c r="E339" s="3" t="s">
        <v>15</v>
      </c>
      <c r="F339" s="23">
        <v>45020</v>
      </c>
      <c r="G339" s="5">
        <v>2.2222222222222223E-2</v>
      </c>
      <c r="H339" s="24">
        <v>0.14583333333333334</v>
      </c>
      <c r="I339" s="5">
        <f>Datos_Sala[[#This Row],[Hora de Salida]]-Datos_Sala[[#This Row],[Hora de llegada]]</f>
        <v>0.12361111111111112</v>
      </c>
      <c r="J33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0.12361111111111112</v>
      </c>
      <c r="K339" s="5">
        <f>(SUMIFS('Datos Cocina'!M:M,'Datos Cocina'!A:A,'Datos Sala'!A:A)/60)/24</f>
        <v>9.930555555555555E-2</v>
      </c>
      <c r="L339" s="5">
        <f>IF(Datos_Sala[[#This Row],[Tiempo en rest]]-Datos_Sala[[#This Row],[Tiempo total de preparación]]&gt;0,Datos_Sala[[#This Row],[Tiempo en rest]]-Datos_Sala[[#This Row],[Tiempo total de preparación]],0)</f>
        <v>2.4305555555555566E-2</v>
      </c>
      <c r="M339" s="5" t="str">
        <f>IF(Datos_Sala[[#This Row],[Tiempo de degustación]]&gt;0,"Cobrada","Sin cobrar")</f>
        <v>Cobrada</v>
      </c>
      <c r="N339" s="3" t="s">
        <v>16</v>
      </c>
      <c r="O339" s="3" t="s">
        <v>1146</v>
      </c>
      <c r="P339" s="6">
        <v>30.62</v>
      </c>
      <c r="Q339" s="3" t="s">
        <v>23</v>
      </c>
      <c r="R339" s="3" t="s">
        <v>63</v>
      </c>
      <c r="S339" s="3" t="s">
        <v>684</v>
      </c>
      <c r="T339" s="4">
        <f>SUMIFS('Datos Cocina'!J:J,'Datos Cocina'!A:A,A:A)</f>
        <v>279</v>
      </c>
      <c r="U339" s="4">
        <f>SUMIFS('Datos Cocina'!F:F,'Datos Cocina'!A:A,'Datos Sala'!A:A)</f>
        <v>166</v>
      </c>
      <c r="V339" s="4">
        <f>SUMIFS('Datos Cocina'!I:I,'Datos Cocina'!A:A,A:A)</f>
        <v>113</v>
      </c>
      <c r="W339" s="7">
        <f>Datos_Sala[[#This Row],[Total ganancia pedido]]/Datos_Sala[[#This Row],[Monto Total de la cuenta]]</f>
        <v>0.4050179211469534</v>
      </c>
      <c r="X339" s="4">
        <f>Datos_Sala[[#This Row],[Monto Total de la cuenta]]+Datos_Sala[[#This Row],[Propina]]</f>
        <v>309.62</v>
      </c>
    </row>
    <row r="340" spans="1:24" x14ac:dyDescent="0.3">
      <c r="A340" s="2">
        <v>339</v>
      </c>
      <c r="B340" s="3">
        <v>13</v>
      </c>
      <c r="C340" s="3" t="s">
        <v>685</v>
      </c>
      <c r="D340" s="2">
        <v>2</v>
      </c>
      <c r="E340" s="3" t="s">
        <v>52</v>
      </c>
      <c r="F340" s="23">
        <v>45020</v>
      </c>
      <c r="G340" s="5">
        <v>0</v>
      </c>
      <c r="H340" s="24">
        <v>8.4027777777777785E-2</v>
      </c>
      <c r="I340" s="5">
        <f>Datos_Sala[[#This Row],[Hora de Salida]]-Datos_Sala[[#This Row],[Hora de llegada]]</f>
        <v>8.4027777777777785E-2</v>
      </c>
      <c r="J340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8.4027777777777785E-2</v>
      </c>
      <c r="K340" s="5">
        <f>(SUMIFS('Datos Cocina'!M:M,'Datos Cocina'!A:A,'Datos Sala'!A:A)/60)/24</f>
        <v>3.1944444444444449E-2</v>
      </c>
      <c r="L340" s="5">
        <f>IF(Datos_Sala[[#This Row],[Tiempo en rest]]-Datos_Sala[[#This Row],[Tiempo total de preparación]]&gt;0,Datos_Sala[[#This Row],[Tiempo en rest]]-Datos_Sala[[#This Row],[Tiempo total de preparación]],0)</f>
        <v>5.2083333333333336E-2</v>
      </c>
      <c r="M340" s="5" t="str">
        <f>IF(Datos_Sala[[#This Row],[Tiempo de degustación]]&gt;0,"Cobrada","Sin cobrar")</f>
        <v>Cobrada</v>
      </c>
      <c r="N340" s="3" t="s">
        <v>48</v>
      </c>
      <c r="O340" s="3" t="s">
        <v>1146</v>
      </c>
      <c r="P340" s="6">
        <v>19.600000000000001</v>
      </c>
      <c r="Q340" s="3" t="s">
        <v>23</v>
      </c>
      <c r="R340" s="3" t="s">
        <v>1148</v>
      </c>
      <c r="S340" s="3" t="s">
        <v>686</v>
      </c>
      <c r="T340" s="4">
        <f>SUMIFS('Datos Cocina'!J:J,'Datos Cocina'!A:A,A:A)</f>
        <v>104</v>
      </c>
      <c r="U340" s="4">
        <f>SUMIFS('Datos Cocina'!F:F,'Datos Cocina'!A:A,'Datos Sala'!A:A)</f>
        <v>62</v>
      </c>
      <c r="V340" s="4">
        <f>SUMIFS('Datos Cocina'!I:I,'Datos Cocina'!A:A,A:A)</f>
        <v>42</v>
      </c>
      <c r="W340" s="7">
        <f>Datos_Sala[[#This Row],[Total ganancia pedido]]/Datos_Sala[[#This Row],[Monto Total de la cuenta]]</f>
        <v>0.40384615384615385</v>
      </c>
      <c r="X340" s="4">
        <f>Datos_Sala[[#This Row],[Monto Total de la cuenta]]+Datos_Sala[[#This Row],[Propina]]</f>
        <v>123.6</v>
      </c>
    </row>
    <row r="341" spans="1:24" x14ac:dyDescent="0.3">
      <c r="A341" s="2">
        <v>340</v>
      </c>
      <c r="B341" s="3">
        <v>15</v>
      </c>
      <c r="C341" s="3" t="s">
        <v>687</v>
      </c>
      <c r="D341" s="2">
        <v>1</v>
      </c>
      <c r="E341" s="3" t="s">
        <v>52</v>
      </c>
      <c r="F341" s="23">
        <v>45020</v>
      </c>
      <c r="G341" s="5">
        <v>0.05</v>
      </c>
      <c r="H341" s="24">
        <v>0.19305555555555556</v>
      </c>
      <c r="I341" s="5">
        <f>Datos_Sala[[#This Row],[Hora de Salida]]-Datos_Sala[[#This Row],[Hora de llegada]]</f>
        <v>0.14305555555555555</v>
      </c>
      <c r="J34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0.14305555555555555</v>
      </c>
      <c r="K341" s="5">
        <f>(SUMIFS('Datos Cocina'!M:M,'Datos Cocina'!A:A,'Datos Sala'!A:A)/60)/24</f>
        <v>6.3194444444444442E-2</v>
      </c>
      <c r="L341" s="5">
        <f>IF(Datos_Sala[[#This Row],[Tiempo en rest]]-Datos_Sala[[#This Row],[Tiempo total de preparación]]&gt;0,Datos_Sala[[#This Row],[Tiempo en rest]]-Datos_Sala[[#This Row],[Tiempo total de preparación]],0)</f>
        <v>7.9861111111111105E-2</v>
      </c>
      <c r="M341" s="5" t="str">
        <f>IF(Datos_Sala[[#This Row],[Tiempo de degustación]]&gt;0,"Cobrada","Sin cobrar")</f>
        <v>Cobrada</v>
      </c>
      <c r="N341" s="3" t="s">
        <v>16</v>
      </c>
      <c r="O341" s="3" t="s">
        <v>1145</v>
      </c>
      <c r="P341" s="6">
        <v>38.520000000000003</v>
      </c>
      <c r="Q341" s="3" t="s">
        <v>11</v>
      </c>
      <c r="R341" s="3" t="s">
        <v>1147</v>
      </c>
      <c r="S341" s="3" t="s">
        <v>688</v>
      </c>
      <c r="T341" s="4">
        <f>SUMIFS('Datos Cocina'!J:J,'Datos Cocina'!A:A,A:A)</f>
        <v>164</v>
      </c>
      <c r="U341" s="4">
        <f>SUMIFS('Datos Cocina'!F:F,'Datos Cocina'!A:A,'Datos Sala'!A:A)</f>
        <v>98</v>
      </c>
      <c r="V341" s="4">
        <f>SUMIFS('Datos Cocina'!I:I,'Datos Cocina'!A:A,A:A)</f>
        <v>66</v>
      </c>
      <c r="W341" s="7">
        <f>Datos_Sala[[#This Row],[Total ganancia pedido]]/Datos_Sala[[#This Row],[Monto Total de la cuenta]]</f>
        <v>0.40243902439024393</v>
      </c>
      <c r="X341" s="4">
        <f>Datos_Sala[[#This Row],[Monto Total de la cuenta]]+Datos_Sala[[#This Row],[Propina]]</f>
        <v>202.52</v>
      </c>
    </row>
    <row r="342" spans="1:24" x14ac:dyDescent="0.3">
      <c r="A342" s="2">
        <v>341</v>
      </c>
      <c r="B342" s="3">
        <v>14</v>
      </c>
      <c r="C342" s="3" t="s">
        <v>689</v>
      </c>
      <c r="D342" s="2">
        <v>5</v>
      </c>
      <c r="E342" s="3" t="s">
        <v>52</v>
      </c>
      <c r="F342" s="23">
        <v>45020</v>
      </c>
      <c r="G342" s="5">
        <v>8.6805555555555552E-2</v>
      </c>
      <c r="H342" s="24">
        <v>0.17986111111111111</v>
      </c>
      <c r="I342" s="5">
        <f>Datos_Sala[[#This Row],[Hora de Salida]]-Datos_Sala[[#This Row],[Hora de llegada]]</f>
        <v>9.3055555555555558E-2</v>
      </c>
      <c r="J342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9.3055555555555558E-2</v>
      </c>
      <c r="K342" s="5">
        <f>(SUMIFS('Datos Cocina'!M:M,'Datos Cocina'!A:A,'Datos Sala'!A:A)/60)/24</f>
        <v>6.1111111111111109E-2</v>
      </c>
      <c r="L342" s="5">
        <f>IF(Datos_Sala[[#This Row],[Tiempo en rest]]-Datos_Sala[[#This Row],[Tiempo total de preparación]]&gt;0,Datos_Sala[[#This Row],[Tiempo en rest]]-Datos_Sala[[#This Row],[Tiempo total de preparación]],0)</f>
        <v>3.1944444444444449E-2</v>
      </c>
      <c r="M342" s="5" t="str">
        <f>IF(Datos_Sala[[#This Row],[Tiempo de degustación]]&gt;0,"Cobrada","Sin cobrar")</f>
        <v>Cobrada</v>
      </c>
      <c r="N342" s="3" t="s">
        <v>48</v>
      </c>
      <c r="O342" s="3" t="s">
        <v>1145</v>
      </c>
      <c r="P342" s="6">
        <v>47.05</v>
      </c>
      <c r="Q342" s="3" t="s">
        <v>11</v>
      </c>
      <c r="R342" s="3" t="s">
        <v>1148</v>
      </c>
      <c r="S342" s="3" t="s">
        <v>690</v>
      </c>
      <c r="T342" s="4">
        <f>SUMIFS('Datos Cocina'!J:J,'Datos Cocina'!A:A,A:A)</f>
        <v>177</v>
      </c>
      <c r="U342" s="4">
        <f>SUMIFS('Datos Cocina'!F:F,'Datos Cocina'!A:A,'Datos Sala'!A:A)</f>
        <v>105</v>
      </c>
      <c r="V342" s="4">
        <f>SUMIFS('Datos Cocina'!I:I,'Datos Cocina'!A:A,A:A)</f>
        <v>72</v>
      </c>
      <c r="W342" s="7">
        <f>Datos_Sala[[#This Row],[Total ganancia pedido]]/Datos_Sala[[#This Row],[Monto Total de la cuenta]]</f>
        <v>0.40677966101694918</v>
      </c>
      <c r="X342" s="4">
        <f>Datos_Sala[[#This Row],[Monto Total de la cuenta]]+Datos_Sala[[#This Row],[Propina]]</f>
        <v>224.05</v>
      </c>
    </row>
    <row r="343" spans="1:24" x14ac:dyDescent="0.3">
      <c r="A343" s="2">
        <v>342</v>
      </c>
      <c r="B343" s="3">
        <v>19</v>
      </c>
      <c r="C343" s="3" t="s">
        <v>691</v>
      </c>
      <c r="D343" s="2">
        <v>5</v>
      </c>
      <c r="E343" s="3" t="s">
        <v>52</v>
      </c>
      <c r="F343" s="23">
        <v>45020</v>
      </c>
      <c r="G343" s="5">
        <v>0.10416666666666667</v>
      </c>
      <c r="H343" s="24">
        <v>0.25763888888888886</v>
      </c>
      <c r="I343" s="5">
        <f>Datos_Sala[[#This Row],[Hora de Salida]]-Datos_Sala[[#This Row],[Hora de llegada]]</f>
        <v>0.15347222222222218</v>
      </c>
      <c r="J34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0.15347222222222218</v>
      </c>
      <c r="K343" s="5">
        <f>(SUMIFS('Datos Cocina'!M:M,'Datos Cocina'!A:A,'Datos Sala'!A:A)/60)/24</f>
        <v>3.7499999999999999E-2</v>
      </c>
      <c r="L343" s="5">
        <f>IF(Datos_Sala[[#This Row],[Tiempo en rest]]-Datos_Sala[[#This Row],[Tiempo total de preparación]]&gt;0,Datos_Sala[[#This Row],[Tiempo en rest]]-Datos_Sala[[#This Row],[Tiempo total de preparación]],0)</f>
        <v>0.11597222222222217</v>
      </c>
      <c r="M343" s="5" t="str">
        <f>IF(Datos_Sala[[#This Row],[Tiempo de degustación]]&gt;0,"Cobrada","Sin cobrar")</f>
        <v>Cobrada</v>
      </c>
      <c r="N343" s="3" t="s">
        <v>48</v>
      </c>
      <c r="O343" s="3" t="s">
        <v>1145</v>
      </c>
      <c r="P343" s="6">
        <v>20.059999999999999</v>
      </c>
      <c r="Q343" s="3" t="s">
        <v>11</v>
      </c>
      <c r="R343" s="3" t="s">
        <v>24</v>
      </c>
      <c r="S343" s="3" t="s">
        <v>540</v>
      </c>
      <c r="T343" s="4">
        <f>SUMIFS('Datos Cocina'!J:J,'Datos Cocina'!A:A,A:A)</f>
        <v>102</v>
      </c>
      <c r="U343" s="4">
        <f>SUMIFS('Datos Cocina'!F:F,'Datos Cocina'!A:A,'Datos Sala'!A:A)</f>
        <v>60</v>
      </c>
      <c r="V343" s="4">
        <f>SUMIFS('Datos Cocina'!I:I,'Datos Cocina'!A:A,A:A)</f>
        <v>42</v>
      </c>
      <c r="W343" s="7">
        <f>Datos_Sala[[#This Row],[Total ganancia pedido]]/Datos_Sala[[#This Row],[Monto Total de la cuenta]]</f>
        <v>0.41176470588235292</v>
      </c>
      <c r="X343" s="4">
        <f>Datos_Sala[[#This Row],[Monto Total de la cuenta]]+Datos_Sala[[#This Row],[Propina]]</f>
        <v>122.06</v>
      </c>
    </row>
    <row r="344" spans="1:24" x14ac:dyDescent="0.3">
      <c r="A344" s="2">
        <v>343</v>
      </c>
      <c r="B344" s="3">
        <v>12</v>
      </c>
      <c r="C344" s="3" t="s">
        <v>692</v>
      </c>
      <c r="D344" s="2">
        <v>1</v>
      </c>
      <c r="E344" s="3" t="s">
        <v>15</v>
      </c>
      <c r="F344" s="23">
        <v>45020</v>
      </c>
      <c r="G344" s="5">
        <v>0.16388888888888889</v>
      </c>
      <c r="H344" s="24">
        <v>0.23958333333333334</v>
      </c>
      <c r="I344" s="5">
        <f>Datos_Sala[[#This Row],[Hora de Salida]]-Datos_Sala[[#This Row],[Hora de llegada]]</f>
        <v>7.5694444444444453E-2</v>
      </c>
      <c r="J344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8.6111111111111152E-2</v>
      </c>
      <c r="K344" s="5">
        <f>(SUMIFS('Datos Cocina'!M:M,'Datos Cocina'!A:A,'Datos Sala'!A:A)/60)/24</f>
        <v>7.013888888888889E-2</v>
      </c>
      <c r="L344" s="5">
        <f>IF(Datos_Sala[[#This Row],[Tiempo en rest]]-Datos_Sala[[#This Row],[Tiempo total de preparación]]&gt;0,Datos_Sala[[#This Row],[Tiempo en rest]]-Datos_Sala[[#This Row],[Tiempo total de preparación]],0)</f>
        <v>5.5555555555555636E-3</v>
      </c>
      <c r="M344" s="5" t="str">
        <f>IF(Datos_Sala[[#This Row],[Tiempo de degustación]]&gt;0,"Cobrada","Sin cobrar")</f>
        <v>Cobrada</v>
      </c>
      <c r="N344" s="3" t="s">
        <v>16</v>
      </c>
      <c r="O344" s="3" t="s">
        <v>1145</v>
      </c>
      <c r="P344" s="6">
        <v>23.01</v>
      </c>
      <c r="Q344" s="3" t="s">
        <v>18</v>
      </c>
      <c r="R344" s="3" t="s">
        <v>1148</v>
      </c>
      <c r="S344" s="3" t="s">
        <v>693</v>
      </c>
      <c r="T344" s="4">
        <f>SUMIFS('Datos Cocina'!J:J,'Datos Cocina'!A:A,A:A)</f>
        <v>137</v>
      </c>
      <c r="U344" s="4">
        <f>SUMIFS('Datos Cocina'!F:F,'Datos Cocina'!A:A,'Datos Sala'!A:A)</f>
        <v>82</v>
      </c>
      <c r="V344" s="4">
        <f>SUMIFS('Datos Cocina'!I:I,'Datos Cocina'!A:A,A:A)</f>
        <v>55</v>
      </c>
      <c r="W344" s="7">
        <f>Datos_Sala[[#This Row],[Total ganancia pedido]]/Datos_Sala[[#This Row],[Monto Total de la cuenta]]</f>
        <v>0.40145985401459855</v>
      </c>
      <c r="X344" s="4">
        <f>Datos_Sala[[#This Row],[Monto Total de la cuenta]]+Datos_Sala[[#This Row],[Propina]]</f>
        <v>160.01</v>
      </c>
    </row>
    <row r="345" spans="1:24" x14ac:dyDescent="0.3">
      <c r="A345" s="2">
        <v>344</v>
      </c>
      <c r="B345" s="3">
        <v>15</v>
      </c>
      <c r="C345" s="3" t="s">
        <v>694</v>
      </c>
      <c r="D345" s="2">
        <v>3</v>
      </c>
      <c r="E345" s="3" t="s">
        <v>28</v>
      </c>
      <c r="F345" s="23">
        <v>45020</v>
      </c>
      <c r="G345" s="5">
        <v>3.1944444444444442E-2</v>
      </c>
      <c r="H345" s="24">
        <v>8.611111111111111E-2</v>
      </c>
      <c r="I345" s="5">
        <f>Datos_Sala[[#This Row],[Hora de Salida]]-Datos_Sala[[#This Row],[Hora de llegada]]</f>
        <v>5.4166666666666669E-2</v>
      </c>
      <c r="J345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6.4583333333333368E-2</v>
      </c>
      <c r="K345" s="5">
        <f>(SUMIFS('Datos Cocina'!M:M,'Datos Cocina'!A:A,'Datos Sala'!A:A)/60)/24</f>
        <v>5.9722222222222225E-2</v>
      </c>
      <c r="L345" s="5">
        <f>IF(Datos_Sala[[#This Row],[Tiempo en rest]]-Datos_Sala[[#This Row],[Tiempo total de preparación]]&gt;0,Datos_Sala[[#This Row],[Tiempo en rest]]-Datos_Sala[[#This Row],[Tiempo total de preparación]],0)</f>
        <v>0</v>
      </c>
      <c r="M345" s="5" t="str">
        <f>IF(Datos_Sala[[#This Row],[Tiempo de degustación]]&gt;0,"Cobrada","Sin cobrar")</f>
        <v>Sin cobrar</v>
      </c>
      <c r="N345" s="3" t="s">
        <v>16</v>
      </c>
      <c r="O345" s="3" t="s">
        <v>1145</v>
      </c>
      <c r="P345" s="6">
        <v>33.01</v>
      </c>
      <c r="Q345" s="3" t="s">
        <v>18</v>
      </c>
      <c r="R345" s="3" t="s">
        <v>29</v>
      </c>
      <c r="S345" s="3" t="s">
        <v>695</v>
      </c>
      <c r="T345" s="4">
        <f>SUMIFS('Datos Cocina'!J:J,'Datos Cocina'!A:A,A:A)</f>
        <v>183</v>
      </c>
      <c r="U345" s="4">
        <f>SUMIFS('Datos Cocina'!F:F,'Datos Cocina'!A:A,'Datos Sala'!A:A)</f>
        <v>110</v>
      </c>
      <c r="V345" s="4">
        <f>SUMIFS('Datos Cocina'!I:I,'Datos Cocina'!A:A,A:A)</f>
        <v>73</v>
      </c>
      <c r="W345" s="7">
        <f>Datos_Sala[[#This Row],[Total ganancia pedido]]/Datos_Sala[[#This Row],[Monto Total de la cuenta]]</f>
        <v>0.39890710382513661</v>
      </c>
      <c r="X345" s="4">
        <f>Datos_Sala[[#This Row],[Monto Total de la cuenta]]+Datos_Sala[[#This Row],[Propina]]</f>
        <v>216.01</v>
      </c>
    </row>
    <row r="346" spans="1:24" x14ac:dyDescent="0.3">
      <c r="A346" s="2">
        <v>345</v>
      </c>
      <c r="B346" s="3" t="s">
        <v>77</v>
      </c>
      <c r="C346" s="3" t="s">
        <v>148</v>
      </c>
      <c r="D346" s="2">
        <v>3</v>
      </c>
      <c r="E346" s="3" t="s">
        <v>9</v>
      </c>
      <c r="F346" s="23">
        <v>45020</v>
      </c>
      <c r="G346" s="5">
        <v>5.4166666666666669E-2</v>
      </c>
      <c r="H346" s="24">
        <v>0.17986111111111111</v>
      </c>
      <c r="I346" s="5">
        <f>Datos_Sala[[#This Row],[Hora de Salida]]-Datos_Sala[[#This Row],[Hora de llegada]]</f>
        <v>0.12569444444444444</v>
      </c>
      <c r="J34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0.13611111111111115</v>
      </c>
      <c r="K346" s="5">
        <f>(SUMIFS('Datos Cocina'!M:M,'Datos Cocina'!A:A,'Datos Sala'!A:A)/60)/24</f>
        <v>1.2499999999999999E-2</v>
      </c>
      <c r="L346" s="5">
        <f>IF(Datos_Sala[[#This Row],[Tiempo en rest]]-Datos_Sala[[#This Row],[Tiempo total de preparación]]&gt;0,Datos_Sala[[#This Row],[Tiempo en rest]]-Datos_Sala[[#This Row],[Tiempo total de preparación]],0)</f>
        <v>0.11319444444444444</v>
      </c>
      <c r="M346" s="5" t="str">
        <f>IF(Datos_Sala[[#This Row],[Tiempo de degustación]]&gt;0,"Cobrada","Sin cobrar")</f>
        <v>Cobrada</v>
      </c>
      <c r="N346" s="3" t="s">
        <v>16</v>
      </c>
      <c r="O346" s="3" t="s">
        <v>1145</v>
      </c>
      <c r="P346" s="6">
        <v>13.98</v>
      </c>
      <c r="Q346" s="3" t="s">
        <v>18</v>
      </c>
      <c r="R346" s="3" t="s">
        <v>29</v>
      </c>
      <c r="S346" s="3" t="s">
        <v>53</v>
      </c>
      <c r="T346" s="4">
        <f>SUMIFS('Datos Cocina'!J:J,'Datos Cocina'!A:A,A:A)</f>
        <v>38</v>
      </c>
      <c r="U346" s="4">
        <f>SUMIFS('Datos Cocina'!F:F,'Datos Cocina'!A:A,'Datos Sala'!A:A)</f>
        <v>22</v>
      </c>
      <c r="V346" s="4">
        <f>SUMIFS('Datos Cocina'!I:I,'Datos Cocina'!A:A,A:A)</f>
        <v>16</v>
      </c>
      <c r="W346" s="7">
        <f>Datos_Sala[[#This Row],[Total ganancia pedido]]/Datos_Sala[[#This Row],[Monto Total de la cuenta]]</f>
        <v>0.42105263157894735</v>
      </c>
      <c r="X346" s="4">
        <f>Datos_Sala[[#This Row],[Monto Total de la cuenta]]+Datos_Sala[[#This Row],[Propina]]</f>
        <v>51.980000000000004</v>
      </c>
    </row>
    <row r="347" spans="1:24" x14ac:dyDescent="0.3">
      <c r="A347" s="2">
        <v>346</v>
      </c>
      <c r="B347" s="3" t="s">
        <v>46</v>
      </c>
      <c r="C347" s="3" t="s">
        <v>149</v>
      </c>
      <c r="D347" s="2">
        <v>5</v>
      </c>
      <c r="E347" s="3" t="s">
        <v>15</v>
      </c>
      <c r="F347" s="23">
        <v>45020</v>
      </c>
      <c r="G347" s="5">
        <v>2.7777777777777776E-2</v>
      </c>
      <c r="H347" s="24">
        <v>0.16388888888888889</v>
      </c>
      <c r="I347" s="5">
        <f>Datos_Sala[[#This Row],[Hora de Salida]]-Datos_Sala[[#This Row],[Hora de llegada]]</f>
        <v>0.13611111111111113</v>
      </c>
      <c r="J34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0.13611111111111113</v>
      </c>
      <c r="K347" s="5">
        <f>(SUMIFS('Datos Cocina'!M:M,'Datos Cocina'!A:A,'Datos Sala'!A:A)/60)/24</f>
        <v>1.5277777777777777E-2</v>
      </c>
      <c r="L347" s="5">
        <f>IF(Datos_Sala[[#This Row],[Tiempo en rest]]-Datos_Sala[[#This Row],[Tiempo total de preparación]]&gt;0,Datos_Sala[[#This Row],[Tiempo en rest]]-Datos_Sala[[#This Row],[Tiempo total de preparación]],0)</f>
        <v>0.12083333333333335</v>
      </c>
      <c r="M347" s="5" t="str">
        <f>IF(Datos_Sala[[#This Row],[Tiempo de degustación]]&gt;0,"Cobrada","Sin cobrar")</f>
        <v>Cobrada</v>
      </c>
      <c r="N347" s="3" t="s">
        <v>16</v>
      </c>
      <c r="O347" s="3" t="s">
        <v>1146</v>
      </c>
      <c r="P347" s="6">
        <v>35.93</v>
      </c>
      <c r="Q347" s="3" t="s">
        <v>23</v>
      </c>
      <c r="R347" s="3" t="s">
        <v>49</v>
      </c>
      <c r="S347" s="3" t="s">
        <v>42</v>
      </c>
      <c r="T347" s="4">
        <f>SUMIFS('Datos Cocina'!J:J,'Datos Cocina'!A:A,A:A)</f>
        <v>72</v>
      </c>
      <c r="U347" s="4">
        <f>SUMIFS('Datos Cocina'!F:F,'Datos Cocina'!A:A,'Datos Sala'!A:A)</f>
        <v>44</v>
      </c>
      <c r="V347" s="4">
        <f>SUMIFS('Datos Cocina'!I:I,'Datos Cocina'!A:A,A:A)</f>
        <v>28</v>
      </c>
      <c r="W347" s="7">
        <f>Datos_Sala[[#This Row],[Total ganancia pedido]]/Datos_Sala[[#This Row],[Monto Total de la cuenta]]</f>
        <v>0.3888888888888889</v>
      </c>
      <c r="X347" s="4">
        <f>Datos_Sala[[#This Row],[Monto Total de la cuenta]]+Datos_Sala[[#This Row],[Propina]]</f>
        <v>107.93</v>
      </c>
    </row>
    <row r="348" spans="1:24" x14ac:dyDescent="0.3">
      <c r="A348" s="2">
        <v>347</v>
      </c>
      <c r="B348" s="3" t="s">
        <v>7</v>
      </c>
      <c r="C348" s="3" t="s">
        <v>150</v>
      </c>
      <c r="D348" s="2">
        <v>4</v>
      </c>
      <c r="E348" s="3" t="s">
        <v>9</v>
      </c>
      <c r="F348" s="23">
        <v>45020</v>
      </c>
      <c r="G348" s="5">
        <v>7.5694444444444439E-2</v>
      </c>
      <c r="H348" s="24">
        <v>0.19027777777777777</v>
      </c>
      <c r="I348" s="5">
        <f>Datos_Sala[[#This Row],[Hora de Salida]]-Datos_Sala[[#This Row],[Hora de llegada]]</f>
        <v>0.11458333333333333</v>
      </c>
      <c r="J34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0.11458333333333333</v>
      </c>
      <c r="K348" s="5">
        <f>(SUMIFS('Datos Cocina'!M:M,'Datos Cocina'!A:A,'Datos Sala'!A:A)/60)/24</f>
        <v>3.0555555555555555E-2</v>
      </c>
      <c r="L348" s="5">
        <f>IF(Datos_Sala[[#This Row],[Tiempo en rest]]-Datos_Sala[[#This Row],[Tiempo total de preparación]]&gt;0,Datos_Sala[[#This Row],[Tiempo en rest]]-Datos_Sala[[#This Row],[Tiempo total de preparación]],0)</f>
        <v>8.4027777777777771E-2</v>
      </c>
      <c r="M348" s="5" t="str">
        <f>IF(Datos_Sala[[#This Row],[Tiempo de degustación]]&gt;0,"Cobrada","Sin cobrar")</f>
        <v>Cobrada</v>
      </c>
      <c r="N348" s="3" t="s">
        <v>16</v>
      </c>
      <c r="O348" s="3" t="s">
        <v>1145</v>
      </c>
      <c r="P348" s="6">
        <v>48.52</v>
      </c>
      <c r="Q348" s="3" t="s">
        <v>23</v>
      </c>
      <c r="R348" s="3" t="s">
        <v>29</v>
      </c>
      <c r="S348" s="3" t="s">
        <v>12</v>
      </c>
      <c r="T348" s="4">
        <f>SUMIFS('Datos Cocina'!J:J,'Datos Cocina'!A:A,A:A)</f>
        <v>70</v>
      </c>
      <c r="U348" s="4">
        <f>SUMIFS('Datos Cocina'!F:F,'Datos Cocina'!A:A,'Datos Sala'!A:A)</f>
        <v>42</v>
      </c>
      <c r="V348" s="4">
        <f>SUMIFS('Datos Cocina'!I:I,'Datos Cocina'!A:A,A:A)</f>
        <v>28</v>
      </c>
      <c r="W348" s="7">
        <f>Datos_Sala[[#This Row],[Total ganancia pedido]]/Datos_Sala[[#This Row],[Monto Total de la cuenta]]</f>
        <v>0.4</v>
      </c>
      <c r="X348" s="4">
        <f>Datos_Sala[[#This Row],[Monto Total de la cuenta]]+Datos_Sala[[#This Row],[Propina]]</f>
        <v>118.52000000000001</v>
      </c>
    </row>
    <row r="349" spans="1:24" x14ac:dyDescent="0.3">
      <c r="A349" s="2">
        <v>348</v>
      </c>
      <c r="B349" s="3">
        <v>16</v>
      </c>
      <c r="C349" s="3" t="s">
        <v>696</v>
      </c>
      <c r="D349" s="2">
        <v>2</v>
      </c>
      <c r="E349" s="3" t="s">
        <v>28</v>
      </c>
      <c r="F349" s="23">
        <v>45020</v>
      </c>
      <c r="G349" s="5">
        <v>5.347222222222222E-2</v>
      </c>
      <c r="H349" s="24">
        <v>0.2076388888888889</v>
      </c>
      <c r="I349" s="5">
        <f>Datos_Sala[[#This Row],[Hora de Salida]]-Datos_Sala[[#This Row],[Hora de llegada]]</f>
        <v>0.15416666666666667</v>
      </c>
      <c r="J34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0.16458333333333339</v>
      </c>
      <c r="K349" s="5">
        <f>(SUMIFS('Datos Cocina'!M:M,'Datos Cocina'!A:A,'Datos Sala'!A:A)/60)/24</f>
        <v>6.1111111111111109E-2</v>
      </c>
      <c r="L349" s="5">
        <f>IF(Datos_Sala[[#This Row],[Tiempo en rest]]-Datos_Sala[[#This Row],[Tiempo total de preparación]]&gt;0,Datos_Sala[[#This Row],[Tiempo en rest]]-Datos_Sala[[#This Row],[Tiempo total de preparación]],0)</f>
        <v>9.3055555555555558E-2</v>
      </c>
      <c r="M349" s="5" t="str">
        <f>IF(Datos_Sala[[#This Row],[Tiempo de degustación]]&gt;0,"Cobrada","Sin cobrar")</f>
        <v>Cobrada</v>
      </c>
      <c r="N349" s="3" t="s">
        <v>16</v>
      </c>
      <c r="O349" s="3" t="s">
        <v>1145</v>
      </c>
      <c r="P349" s="6">
        <v>30.78</v>
      </c>
      <c r="Q349" s="3" t="s">
        <v>18</v>
      </c>
      <c r="R349" s="3" t="s">
        <v>73</v>
      </c>
      <c r="S349" s="3" t="s">
        <v>290</v>
      </c>
      <c r="T349" s="4">
        <f>SUMIFS('Datos Cocina'!J:J,'Datos Cocina'!A:A,A:A)</f>
        <v>86</v>
      </c>
      <c r="U349" s="4">
        <f>SUMIFS('Datos Cocina'!F:F,'Datos Cocina'!A:A,'Datos Sala'!A:A)</f>
        <v>51</v>
      </c>
      <c r="V349" s="4">
        <f>SUMIFS('Datos Cocina'!I:I,'Datos Cocina'!A:A,A:A)</f>
        <v>35</v>
      </c>
      <c r="W349" s="7">
        <f>Datos_Sala[[#This Row],[Total ganancia pedido]]/Datos_Sala[[#This Row],[Monto Total de la cuenta]]</f>
        <v>0.40697674418604651</v>
      </c>
      <c r="X349" s="4">
        <f>Datos_Sala[[#This Row],[Monto Total de la cuenta]]+Datos_Sala[[#This Row],[Propina]]</f>
        <v>116.78</v>
      </c>
    </row>
    <row r="350" spans="1:24" x14ac:dyDescent="0.3">
      <c r="A350" s="2">
        <v>349</v>
      </c>
      <c r="B350" s="3">
        <v>13</v>
      </c>
      <c r="C350" s="3" t="s">
        <v>697</v>
      </c>
      <c r="D350" s="2">
        <v>1</v>
      </c>
      <c r="E350" s="3" t="s">
        <v>15</v>
      </c>
      <c r="F350" s="23">
        <v>45020</v>
      </c>
      <c r="G350" s="5">
        <v>0.15833333333333333</v>
      </c>
      <c r="H350" s="24">
        <v>0.31319444444444444</v>
      </c>
      <c r="I350" s="5">
        <f>Datos_Sala[[#This Row],[Hora de Salida]]-Datos_Sala[[#This Row],[Hora de llegada]]</f>
        <v>0.15486111111111112</v>
      </c>
      <c r="J35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0.16527777777777783</v>
      </c>
      <c r="K350" s="5">
        <f>(SUMIFS('Datos Cocina'!M:M,'Datos Cocina'!A:A,'Datos Sala'!A:A)/60)/24</f>
        <v>5.9027777777777783E-2</v>
      </c>
      <c r="L350" s="5">
        <f>IF(Datos_Sala[[#This Row],[Tiempo en rest]]-Datos_Sala[[#This Row],[Tiempo total de preparación]]&gt;0,Datos_Sala[[#This Row],[Tiempo en rest]]-Datos_Sala[[#This Row],[Tiempo total de preparación]],0)</f>
        <v>9.5833333333333326E-2</v>
      </c>
      <c r="M350" s="5" t="str">
        <f>IF(Datos_Sala[[#This Row],[Tiempo de degustación]]&gt;0,"Cobrada","Sin cobrar")</f>
        <v>Cobrada</v>
      </c>
      <c r="N350" s="3" t="s">
        <v>48</v>
      </c>
      <c r="O350" s="3" t="s">
        <v>1145</v>
      </c>
      <c r="P350" s="6">
        <v>40.630000000000003</v>
      </c>
      <c r="Q350" s="3" t="s">
        <v>18</v>
      </c>
      <c r="R350" s="3" t="s">
        <v>19</v>
      </c>
      <c r="S350" s="3" t="s">
        <v>698</v>
      </c>
      <c r="T350" s="4">
        <f>SUMIFS('Datos Cocina'!J:J,'Datos Cocina'!A:A,A:A)</f>
        <v>152</v>
      </c>
      <c r="U350" s="4">
        <f>SUMIFS('Datos Cocina'!F:F,'Datos Cocina'!A:A,'Datos Sala'!A:A)</f>
        <v>90</v>
      </c>
      <c r="V350" s="4">
        <f>SUMIFS('Datos Cocina'!I:I,'Datos Cocina'!A:A,A:A)</f>
        <v>62</v>
      </c>
      <c r="W350" s="7">
        <f>Datos_Sala[[#This Row],[Total ganancia pedido]]/Datos_Sala[[#This Row],[Monto Total de la cuenta]]</f>
        <v>0.40789473684210525</v>
      </c>
      <c r="X350" s="4">
        <f>Datos_Sala[[#This Row],[Monto Total de la cuenta]]+Datos_Sala[[#This Row],[Propina]]</f>
        <v>192.63</v>
      </c>
    </row>
    <row r="351" spans="1:24" x14ac:dyDescent="0.3">
      <c r="A351" s="2">
        <v>350</v>
      </c>
      <c r="B351" s="3">
        <v>2</v>
      </c>
      <c r="C351" s="3" t="s">
        <v>699</v>
      </c>
      <c r="D351" s="2">
        <v>6</v>
      </c>
      <c r="E351" s="3" t="s">
        <v>15</v>
      </c>
      <c r="F351" s="23">
        <v>45020</v>
      </c>
      <c r="G351" s="5">
        <v>2.4305555555555556E-2</v>
      </c>
      <c r="H351" s="24">
        <v>0.12430555555555556</v>
      </c>
      <c r="I351" s="5">
        <f>Datos_Sala[[#This Row],[Hora de Salida]]-Datos_Sala[[#This Row],[Hora de llegada]]</f>
        <v>0.1</v>
      </c>
      <c r="J35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</v>
      </c>
      <c r="K351" s="5">
        <f>(SUMIFS('Datos Cocina'!M:M,'Datos Cocina'!A:A,'Datos Sala'!A:A)/60)/24</f>
        <v>7.5694444444444439E-2</v>
      </c>
      <c r="L351" s="5">
        <f>IF(Datos_Sala[[#This Row],[Tiempo en rest]]-Datos_Sala[[#This Row],[Tiempo total de preparación]]&gt;0,Datos_Sala[[#This Row],[Tiempo en rest]]-Datos_Sala[[#This Row],[Tiempo total de preparación]],0)</f>
        <v>2.4305555555555566E-2</v>
      </c>
      <c r="M351" s="5" t="str">
        <f>IF(Datos_Sala[[#This Row],[Tiempo de degustación]]&gt;0,"Cobrada","Sin cobrar")</f>
        <v>Cobrada</v>
      </c>
      <c r="N351" s="3" t="s">
        <v>48</v>
      </c>
      <c r="O351" s="3" t="s">
        <v>1146</v>
      </c>
      <c r="P351" s="6">
        <v>36.21</v>
      </c>
      <c r="Q351" s="3" t="s">
        <v>23</v>
      </c>
      <c r="R351" s="3" t="s">
        <v>33</v>
      </c>
      <c r="S351" s="3" t="s">
        <v>250</v>
      </c>
      <c r="T351" s="4">
        <f>SUMIFS('Datos Cocina'!J:J,'Datos Cocina'!A:A,A:A)</f>
        <v>143</v>
      </c>
      <c r="U351" s="4">
        <f>SUMIFS('Datos Cocina'!F:F,'Datos Cocina'!A:A,'Datos Sala'!A:A)</f>
        <v>86</v>
      </c>
      <c r="V351" s="4">
        <f>SUMIFS('Datos Cocina'!I:I,'Datos Cocina'!A:A,A:A)</f>
        <v>57</v>
      </c>
      <c r="W351" s="7">
        <f>Datos_Sala[[#This Row],[Total ganancia pedido]]/Datos_Sala[[#This Row],[Monto Total de la cuenta]]</f>
        <v>0.39860139860139859</v>
      </c>
      <c r="X351" s="4">
        <f>Datos_Sala[[#This Row],[Monto Total de la cuenta]]+Datos_Sala[[#This Row],[Propina]]</f>
        <v>179.21</v>
      </c>
    </row>
    <row r="352" spans="1:24" x14ac:dyDescent="0.3">
      <c r="A352" s="2">
        <v>351</v>
      </c>
      <c r="B352" s="3">
        <v>1</v>
      </c>
      <c r="C352" s="3" t="s">
        <v>700</v>
      </c>
      <c r="D352" s="2">
        <v>6</v>
      </c>
      <c r="E352" s="3" t="s">
        <v>76</v>
      </c>
      <c r="F352" s="23">
        <v>45020</v>
      </c>
      <c r="G352" s="5">
        <v>0.16111111111111112</v>
      </c>
      <c r="H352" s="24">
        <v>0.25624999999999998</v>
      </c>
      <c r="I352" s="5">
        <f>Datos_Sala[[#This Row],[Hora de Salida]]-Datos_Sala[[#This Row],[Hora de llegada]]</f>
        <v>9.5138888888888856E-2</v>
      </c>
      <c r="J352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9.5138888888888856E-2</v>
      </c>
      <c r="K352" s="5">
        <f>(SUMIFS('Datos Cocina'!M:M,'Datos Cocina'!A:A,'Datos Sala'!A:A)/60)/24</f>
        <v>1.7361111111111112E-2</v>
      </c>
      <c r="L352" s="5">
        <f>IF(Datos_Sala[[#This Row],[Tiempo en rest]]-Datos_Sala[[#This Row],[Tiempo total de preparación]]&gt;0,Datos_Sala[[#This Row],[Tiempo en rest]]-Datos_Sala[[#This Row],[Tiempo total de preparación]],0)</f>
        <v>7.7777777777777751E-2</v>
      </c>
      <c r="M352" s="5" t="str">
        <f>IF(Datos_Sala[[#This Row],[Tiempo de degustación]]&gt;0,"Cobrada","Sin cobrar")</f>
        <v>Cobrada</v>
      </c>
      <c r="N352" s="3" t="s">
        <v>48</v>
      </c>
      <c r="O352" s="3" t="s">
        <v>1145</v>
      </c>
      <c r="P352" s="6">
        <v>48.93</v>
      </c>
      <c r="Q352" s="3" t="s">
        <v>11</v>
      </c>
      <c r="R352" s="3" t="s">
        <v>19</v>
      </c>
      <c r="S352" s="3" t="s">
        <v>649</v>
      </c>
      <c r="T352" s="4">
        <f>SUMIFS('Datos Cocina'!J:J,'Datos Cocina'!A:A,A:A)</f>
        <v>201</v>
      </c>
      <c r="U352" s="4">
        <f>SUMIFS('Datos Cocina'!F:F,'Datos Cocina'!A:A,'Datos Sala'!A:A)</f>
        <v>120</v>
      </c>
      <c r="V352" s="4">
        <f>SUMIFS('Datos Cocina'!I:I,'Datos Cocina'!A:A,A:A)</f>
        <v>81</v>
      </c>
      <c r="W352" s="7">
        <f>Datos_Sala[[#This Row],[Total ganancia pedido]]/Datos_Sala[[#This Row],[Monto Total de la cuenta]]</f>
        <v>0.40298507462686567</v>
      </c>
      <c r="X352" s="4">
        <f>Datos_Sala[[#This Row],[Monto Total de la cuenta]]+Datos_Sala[[#This Row],[Propina]]</f>
        <v>249.93</v>
      </c>
    </row>
    <row r="353" spans="1:24" x14ac:dyDescent="0.3">
      <c r="A353" s="2">
        <v>352</v>
      </c>
      <c r="B353" s="3" t="s">
        <v>46</v>
      </c>
      <c r="C353" s="3" t="s">
        <v>151</v>
      </c>
      <c r="D353" s="2">
        <v>3</v>
      </c>
      <c r="E353" s="3" t="s">
        <v>52</v>
      </c>
      <c r="F353" s="23">
        <v>45020</v>
      </c>
      <c r="G353" s="5">
        <v>1.1805555555555555E-2</v>
      </c>
      <c r="H353" s="24">
        <v>0.12013888888888889</v>
      </c>
      <c r="I353" s="5">
        <f>Datos_Sala[[#This Row],[Hora de Salida]]-Datos_Sala[[#This Row],[Hora de llegada]]</f>
        <v>0.10833333333333334</v>
      </c>
      <c r="J35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0.10833333333333334</v>
      </c>
      <c r="K353" s="5">
        <f>(SUMIFS('Datos Cocina'!M:M,'Datos Cocina'!A:A,'Datos Sala'!A:A)/60)/24</f>
        <v>4.8611111111111112E-3</v>
      </c>
      <c r="L353" s="5">
        <f>IF(Datos_Sala[[#This Row],[Tiempo en rest]]-Datos_Sala[[#This Row],[Tiempo total de preparación]]&gt;0,Datos_Sala[[#This Row],[Tiempo en rest]]-Datos_Sala[[#This Row],[Tiempo total de preparación]],0)</f>
        <v>0.10347222222222223</v>
      </c>
      <c r="M353" s="5" t="str">
        <f>IF(Datos_Sala[[#This Row],[Tiempo de degustación]]&gt;0,"Cobrada","Sin cobrar")</f>
        <v>Cobrada</v>
      </c>
      <c r="N353" s="3" t="s">
        <v>48</v>
      </c>
      <c r="O353" s="3" t="s">
        <v>17</v>
      </c>
      <c r="P353" s="6">
        <v>17.55</v>
      </c>
      <c r="Q353" s="3" t="s">
        <v>23</v>
      </c>
      <c r="R353" s="3" t="s">
        <v>73</v>
      </c>
      <c r="S353" s="3" t="s">
        <v>121</v>
      </c>
      <c r="T353" s="4">
        <f>SUMIFS('Datos Cocina'!J:J,'Datos Cocina'!A:A,A:A)</f>
        <v>99</v>
      </c>
      <c r="U353" s="4">
        <f>SUMIFS('Datos Cocina'!F:F,'Datos Cocina'!A:A,'Datos Sala'!A:A)</f>
        <v>60</v>
      </c>
      <c r="V353" s="4">
        <f>SUMIFS('Datos Cocina'!I:I,'Datos Cocina'!A:A,A:A)</f>
        <v>39</v>
      </c>
      <c r="W353" s="7">
        <f>Datos_Sala[[#This Row],[Total ganancia pedido]]/Datos_Sala[[#This Row],[Monto Total de la cuenta]]</f>
        <v>0.39393939393939392</v>
      </c>
      <c r="X353" s="4">
        <f>Datos_Sala[[#This Row],[Monto Total de la cuenta]]+Datos_Sala[[#This Row],[Propina]]</f>
        <v>116.55</v>
      </c>
    </row>
    <row r="354" spans="1:24" x14ac:dyDescent="0.3">
      <c r="A354" s="2">
        <v>353</v>
      </c>
      <c r="B354" s="3">
        <v>7</v>
      </c>
      <c r="C354" s="3" t="s">
        <v>701</v>
      </c>
      <c r="D354" s="2">
        <v>5</v>
      </c>
      <c r="E354" s="3" t="s">
        <v>15</v>
      </c>
      <c r="F354" s="23">
        <v>45020</v>
      </c>
      <c r="G354" s="5">
        <v>0.15694444444444444</v>
      </c>
      <c r="H354" s="24">
        <v>0.31666666666666665</v>
      </c>
      <c r="I354" s="5">
        <f>Datos_Sala[[#This Row],[Hora de Salida]]-Datos_Sala[[#This Row],[Hora de llegada]]</f>
        <v>0.15972222222222221</v>
      </c>
      <c r="J35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0.15972222222222221</v>
      </c>
      <c r="K354" s="5">
        <f>(SUMIFS('Datos Cocina'!M:M,'Datos Cocina'!A:A,'Datos Sala'!A:A)/60)/24</f>
        <v>8.8888888888888892E-2</v>
      </c>
      <c r="L354" s="5">
        <f>IF(Datos_Sala[[#This Row],[Tiempo en rest]]-Datos_Sala[[#This Row],[Tiempo total de preparación]]&gt;0,Datos_Sala[[#This Row],[Tiempo en rest]]-Datos_Sala[[#This Row],[Tiempo total de preparación]],0)</f>
        <v>7.0833333333333318E-2</v>
      </c>
      <c r="M354" s="5" t="str">
        <f>IF(Datos_Sala[[#This Row],[Tiempo de degustación]]&gt;0,"Cobrada","Sin cobrar")</f>
        <v>Cobrada</v>
      </c>
      <c r="N354" s="3" t="s">
        <v>10</v>
      </c>
      <c r="O354" s="3" t="s">
        <v>1145</v>
      </c>
      <c r="P354" s="6">
        <v>27.37</v>
      </c>
      <c r="Q354" s="3" t="s">
        <v>23</v>
      </c>
      <c r="R354" s="3" t="s">
        <v>19</v>
      </c>
      <c r="S354" s="3" t="s">
        <v>702</v>
      </c>
      <c r="T354" s="4">
        <f>SUMIFS('Datos Cocina'!J:J,'Datos Cocina'!A:A,A:A)</f>
        <v>212</v>
      </c>
      <c r="U354" s="4">
        <f>SUMIFS('Datos Cocina'!F:F,'Datos Cocina'!A:A,'Datos Sala'!A:A)</f>
        <v>126</v>
      </c>
      <c r="V354" s="4">
        <f>SUMIFS('Datos Cocina'!I:I,'Datos Cocina'!A:A,A:A)</f>
        <v>86</v>
      </c>
      <c r="W354" s="7">
        <f>Datos_Sala[[#This Row],[Total ganancia pedido]]/Datos_Sala[[#This Row],[Monto Total de la cuenta]]</f>
        <v>0.40566037735849059</v>
      </c>
      <c r="X354" s="4">
        <f>Datos_Sala[[#This Row],[Monto Total de la cuenta]]+Datos_Sala[[#This Row],[Propina]]</f>
        <v>239.37</v>
      </c>
    </row>
    <row r="355" spans="1:24" x14ac:dyDescent="0.3">
      <c r="A355" s="2">
        <v>354</v>
      </c>
      <c r="B355" s="3">
        <v>12</v>
      </c>
      <c r="C355" s="3" t="s">
        <v>703</v>
      </c>
      <c r="D355" s="2">
        <v>6</v>
      </c>
      <c r="E355" s="3" t="s">
        <v>15</v>
      </c>
      <c r="F355" s="23">
        <v>45020</v>
      </c>
      <c r="G355" s="5">
        <v>1.8055555555555554E-2</v>
      </c>
      <c r="H355" s="24">
        <v>0.14166666666666666</v>
      </c>
      <c r="I355" s="5">
        <f>Datos_Sala[[#This Row],[Hora de Salida]]-Datos_Sala[[#This Row],[Hora de llegada]]</f>
        <v>0.12361111111111112</v>
      </c>
      <c r="J35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0.13402777777777783</v>
      </c>
      <c r="K355" s="5">
        <f>(SUMIFS('Datos Cocina'!M:M,'Datos Cocina'!A:A,'Datos Sala'!A:A)/60)/24</f>
        <v>9.5138888888888884E-2</v>
      </c>
      <c r="L355" s="5">
        <f>IF(Datos_Sala[[#This Row],[Tiempo en rest]]-Datos_Sala[[#This Row],[Tiempo total de preparación]]&gt;0,Datos_Sala[[#This Row],[Tiempo en rest]]-Datos_Sala[[#This Row],[Tiempo total de preparación]],0)</f>
        <v>2.8472222222222232E-2</v>
      </c>
      <c r="M355" s="5" t="str">
        <f>IF(Datos_Sala[[#This Row],[Tiempo de degustación]]&gt;0,"Cobrada","Sin cobrar")</f>
        <v>Cobrada</v>
      </c>
      <c r="N355" s="3" t="s">
        <v>48</v>
      </c>
      <c r="O355" s="3" t="s">
        <v>1145</v>
      </c>
      <c r="P355" s="6">
        <v>29.58</v>
      </c>
      <c r="Q355" s="3" t="s">
        <v>18</v>
      </c>
      <c r="R355" s="3" t="s">
        <v>73</v>
      </c>
      <c r="S355" s="3" t="s">
        <v>704</v>
      </c>
      <c r="T355" s="4">
        <f>SUMIFS('Datos Cocina'!J:J,'Datos Cocina'!A:A,A:A)</f>
        <v>181</v>
      </c>
      <c r="U355" s="4">
        <f>SUMIFS('Datos Cocina'!F:F,'Datos Cocina'!A:A,'Datos Sala'!A:A)</f>
        <v>105</v>
      </c>
      <c r="V355" s="4">
        <f>SUMIFS('Datos Cocina'!I:I,'Datos Cocina'!A:A,A:A)</f>
        <v>76</v>
      </c>
      <c r="W355" s="7">
        <f>Datos_Sala[[#This Row],[Total ganancia pedido]]/Datos_Sala[[#This Row],[Monto Total de la cuenta]]</f>
        <v>0.41988950276243092</v>
      </c>
      <c r="X355" s="4">
        <f>Datos_Sala[[#This Row],[Monto Total de la cuenta]]+Datos_Sala[[#This Row],[Propina]]</f>
        <v>210.57999999999998</v>
      </c>
    </row>
    <row r="356" spans="1:24" x14ac:dyDescent="0.3">
      <c r="A356" s="2">
        <v>355</v>
      </c>
      <c r="B356" s="3" t="s">
        <v>68</v>
      </c>
      <c r="C356" s="3" t="s">
        <v>152</v>
      </c>
      <c r="D356" s="2">
        <v>4</v>
      </c>
      <c r="E356" s="3" t="s">
        <v>15</v>
      </c>
      <c r="F356" s="23">
        <v>45020</v>
      </c>
      <c r="G356" s="5">
        <v>7.013888888888889E-2</v>
      </c>
      <c r="H356" s="24">
        <v>0.21319444444444444</v>
      </c>
      <c r="I356" s="5">
        <f>Datos_Sala[[#This Row],[Hora de Salida]]-Datos_Sala[[#This Row],[Hora de llegada]]</f>
        <v>0.14305555555555555</v>
      </c>
      <c r="J35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0.14305555555555555</v>
      </c>
      <c r="K356" s="5">
        <f>(SUMIFS('Datos Cocina'!M:M,'Datos Cocina'!A:A,'Datos Sala'!A:A)/60)/24</f>
        <v>4.8611111111111112E-3</v>
      </c>
      <c r="L356" s="5">
        <f>IF(Datos_Sala[[#This Row],[Tiempo en rest]]-Datos_Sala[[#This Row],[Tiempo total de preparación]]&gt;0,Datos_Sala[[#This Row],[Tiempo en rest]]-Datos_Sala[[#This Row],[Tiempo total de preparación]],0)</f>
        <v>0.13819444444444443</v>
      </c>
      <c r="M356" s="5" t="str">
        <f>IF(Datos_Sala[[#This Row],[Tiempo de degustación]]&gt;0,"Cobrada","Sin cobrar")</f>
        <v>Cobrada</v>
      </c>
      <c r="N356" s="3" t="s">
        <v>48</v>
      </c>
      <c r="O356" s="3" t="s">
        <v>1145</v>
      </c>
      <c r="P356" s="6">
        <v>30.53</v>
      </c>
      <c r="Q356" s="3" t="s">
        <v>23</v>
      </c>
      <c r="R356" s="3" t="s">
        <v>1147</v>
      </c>
      <c r="S356" s="3" t="s">
        <v>74</v>
      </c>
      <c r="T356" s="4">
        <f>SUMIFS('Datos Cocina'!J:J,'Datos Cocina'!A:A,A:A)</f>
        <v>26</v>
      </c>
      <c r="U356" s="4">
        <f>SUMIFS('Datos Cocina'!F:F,'Datos Cocina'!A:A,'Datos Sala'!A:A)</f>
        <v>15</v>
      </c>
      <c r="V356" s="4">
        <f>SUMIFS('Datos Cocina'!I:I,'Datos Cocina'!A:A,A:A)</f>
        <v>11</v>
      </c>
      <c r="W356" s="7">
        <f>Datos_Sala[[#This Row],[Total ganancia pedido]]/Datos_Sala[[#This Row],[Monto Total de la cuenta]]</f>
        <v>0.42307692307692307</v>
      </c>
      <c r="X356" s="4">
        <f>Datos_Sala[[#This Row],[Monto Total de la cuenta]]+Datos_Sala[[#This Row],[Propina]]</f>
        <v>56.53</v>
      </c>
    </row>
    <row r="357" spans="1:24" x14ac:dyDescent="0.3">
      <c r="A357" s="2">
        <v>356</v>
      </c>
      <c r="B357" s="3" t="s">
        <v>46</v>
      </c>
      <c r="C357" s="3" t="s">
        <v>153</v>
      </c>
      <c r="D357" s="2">
        <v>1</v>
      </c>
      <c r="E357" s="3" t="s">
        <v>52</v>
      </c>
      <c r="F357" s="23">
        <v>45020</v>
      </c>
      <c r="G357" s="5">
        <v>8.3333333333333332E-3</v>
      </c>
      <c r="H357" s="24">
        <v>9.583333333333334E-2</v>
      </c>
      <c r="I357" s="5">
        <f>Datos_Sala[[#This Row],[Hora de Salida]]-Datos_Sala[[#This Row],[Hora de llegada]]</f>
        <v>8.7500000000000008E-2</v>
      </c>
      <c r="J357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9.7916666666666707E-2</v>
      </c>
      <c r="K357" s="5">
        <f>(SUMIFS('Datos Cocina'!M:M,'Datos Cocina'!A:A,'Datos Sala'!A:A)/60)/24</f>
        <v>4.8611111111111112E-3</v>
      </c>
      <c r="L357" s="5">
        <f>IF(Datos_Sala[[#This Row],[Tiempo en rest]]-Datos_Sala[[#This Row],[Tiempo total de preparación]]&gt;0,Datos_Sala[[#This Row],[Tiempo en rest]]-Datos_Sala[[#This Row],[Tiempo total de preparación]],0)</f>
        <v>8.2638888888888901E-2</v>
      </c>
      <c r="M357" s="5" t="str">
        <f>IF(Datos_Sala[[#This Row],[Tiempo de degustación]]&gt;0,"Cobrada","Sin cobrar")</f>
        <v>Cobrada</v>
      </c>
      <c r="N357" s="3" t="s">
        <v>48</v>
      </c>
      <c r="O357" s="3" t="s">
        <v>1145</v>
      </c>
      <c r="P357" s="6">
        <v>28.92</v>
      </c>
      <c r="Q357" s="3" t="s">
        <v>18</v>
      </c>
      <c r="R357" s="3" t="s">
        <v>19</v>
      </c>
      <c r="S357" s="3" t="s">
        <v>45</v>
      </c>
      <c r="T357" s="4">
        <f>SUMIFS('Datos Cocina'!J:J,'Datos Cocina'!A:A,A:A)</f>
        <v>36</v>
      </c>
      <c r="U357" s="4">
        <f>SUMIFS('Datos Cocina'!F:F,'Datos Cocina'!A:A,'Datos Sala'!A:A)</f>
        <v>20</v>
      </c>
      <c r="V357" s="4">
        <f>SUMIFS('Datos Cocina'!I:I,'Datos Cocina'!A:A,A:A)</f>
        <v>16</v>
      </c>
      <c r="W357" s="7">
        <f>Datos_Sala[[#This Row],[Total ganancia pedido]]/Datos_Sala[[#This Row],[Monto Total de la cuenta]]</f>
        <v>0.44444444444444442</v>
      </c>
      <c r="X357" s="4">
        <f>Datos_Sala[[#This Row],[Monto Total de la cuenta]]+Datos_Sala[[#This Row],[Propina]]</f>
        <v>64.92</v>
      </c>
    </row>
    <row r="358" spans="1:24" x14ac:dyDescent="0.3">
      <c r="A358" s="2">
        <v>357</v>
      </c>
      <c r="B358" s="3">
        <v>17</v>
      </c>
      <c r="C358" s="3" t="s">
        <v>705</v>
      </c>
      <c r="D358" s="2">
        <v>2</v>
      </c>
      <c r="E358" s="3" t="s">
        <v>52</v>
      </c>
      <c r="F358" s="23">
        <v>45020</v>
      </c>
      <c r="G358" s="5">
        <v>5.486111111111111E-2</v>
      </c>
      <c r="H358" s="24">
        <v>0.18472222222222223</v>
      </c>
      <c r="I358" s="5">
        <f>Datos_Sala[[#This Row],[Hora de Salida]]-Datos_Sala[[#This Row],[Hora de llegada]]</f>
        <v>0.12986111111111112</v>
      </c>
      <c r="J35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0.14027777777777783</v>
      </c>
      <c r="K358" s="5">
        <f>(SUMIFS('Datos Cocina'!M:M,'Datos Cocina'!A:A,'Datos Sala'!A:A)/60)/24</f>
        <v>6.6666666666666666E-2</v>
      </c>
      <c r="L358" s="5">
        <f>IF(Datos_Sala[[#This Row],[Tiempo en rest]]-Datos_Sala[[#This Row],[Tiempo total de preparación]]&gt;0,Datos_Sala[[#This Row],[Tiempo en rest]]-Datos_Sala[[#This Row],[Tiempo total de preparación]],0)</f>
        <v>6.3194444444444456E-2</v>
      </c>
      <c r="M358" s="5" t="str">
        <f>IF(Datos_Sala[[#This Row],[Tiempo de degustación]]&gt;0,"Cobrada","Sin cobrar")</f>
        <v>Cobrada</v>
      </c>
      <c r="N358" s="3" t="s">
        <v>48</v>
      </c>
      <c r="O358" s="3" t="s">
        <v>1146</v>
      </c>
      <c r="P358" s="6">
        <v>26.87</v>
      </c>
      <c r="Q358" s="3" t="s">
        <v>18</v>
      </c>
      <c r="R358" s="3" t="s">
        <v>29</v>
      </c>
      <c r="S358" s="3" t="s">
        <v>706</v>
      </c>
      <c r="T358" s="4">
        <f>SUMIFS('Datos Cocina'!J:J,'Datos Cocina'!A:A,A:A)</f>
        <v>168</v>
      </c>
      <c r="U358" s="4">
        <f>SUMIFS('Datos Cocina'!F:F,'Datos Cocina'!A:A,'Datos Sala'!A:A)</f>
        <v>100</v>
      </c>
      <c r="V358" s="4">
        <f>SUMIFS('Datos Cocina'!I:I,'Datos Cocina'!A:A,A:A)</f>
        <v>68</v>
      </c>
      <c r="W358" s="7">
        <f>Datos_Sala[[#This Row],[Total ganancia pedido]]/Datos_Sala[[#This Row],[Monto Total de la cuenta]]</f>
        <v>0.40476190476190477</v>
      </c>
      <c r="X358" s="4">
        <f>Datos_Sala[[#This Row],[Monto Total de la cuenta]]+Datos_Sala[[#This Row],[Propina]]</f>
        <v>194.87</v>
      </c>
    </row>
    <row r="359" spans="1:24" x14ac:dyDescent="0.3">
      <c r="A359" s="2">
        <v>358</v>
      </c>
      <c r="B359" s="3">
        <v>13</v>
      </c>
      <c r="C359" s="3" t="s">
        <v>609</v>
      </c>
      <c r="D359" s="2">
        <v>5</v>
      </c>
      <c r="E359" s="3" t="s">
        <v>15</v>
      </c>
      <c r="F359" s="23">
        <v>45020</v>
      </c>
      <c r="G359" s="5">
        <v>0.10902777777777778</v>
      </c>
      <c r="H359" s="24">
        <v>0.24791666666666667</v>
      </c>
      <c r="I359" s="5">
        <f>Datos_Sala[[#This Row],[Hora de Salida]]-Datos_Sala[[#This Row],[Hora de llegada]]</f>
        <v>0.1388888888888889</v>
      </c>
      <c r="J35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0.1388888888888889</v>
      </c>
      <c r="K359" s="5">
        <f>(SUMIFS('Datos Cocina'!M:M,'Datos Cocina'!A:A,'Datos Sala'!A:A)/60)/24</f>
        <v>0.10555555555555556</v>
      </c>
      <c r="L359" s="5">
        <f>IF(Datos_Sala[[#This Row],[Tiempo en rest]]-Datos_Sala[[#This Row],[Tiempo total de preparación]]&gt;0,Datos_Sala[[#This Row],[Tiempo en rest]]-Datos_Sala[[#This Row],[Tiempo total de preparación]],0)</f>
        <v>3.333333333333334E-2</v>
      </c>
      <c r="M359" s="5" t="str">
        <f>IF(Datos_Sala[[#This Row],[Tiempo de degustación]]&gt;0,"Cobrada","Sin cobrar")</f>
        <v>Cobrada</v>
      </c>
      <c r="N359" s="3" t="s">
        <v>10</v>
      </c>
      <c r="O359" s="3" t="s">
        <v>1145</v>
      </c>
      <c r="P359" s="6">
        <v>42.1</v>
      </c>
      <c r="Q359" s="3" t="s">
        <v>23</v>
      </c>
      <c r="R359" s="3" t="s">
        <v>55</v>
      </c>
      <c r="S359" s="3" t="s">
        <v>707</v>
      </c>
      <c r="T359" s="4">
        <f>SUMIFS('Datos Cocina'!J:J,'Datos Cocina'!A:A,A:A)</f>
        <v>166</v>
      </c>
      <c r="U359" s="4">
        <f>SUMIFS('Datos Cocina'!F:F,'Datos Cocina'!A:A,'Datos Sala'!A:A)</f>
        <v>96</v>
      </c>
      <c r="V359" s="4">
        <f>SUMIFS('Datos Cocina'!I:I,'Datos Cocina'!A:A,A:A)</f>
        <v>70</v>
      </c>
      <c r="W359" s="7">
        <f>Datos_Sala[[#This Row],[Total ganancia pedido]]/Datos_Sala[[#This Row],[Monto Total de la cuenta]]</f>
        <v>0.42168674698795183</v>
      </c>
      <c r="X359" s="4">
        <f>Datos_Sala[[#This Row],[Monto Total de la cuenta]]+Datos_Sala[[#This Row],[Propina]]</f>
        <v>208.1</v>
      </c>
    </row>
    <row r="360" spans="1:24" x14ac:dyDescent="0.3">
      <c r="A360" s="2">
        <v>359</v>
      </c>
      <c r="B360" s="3">
        <v>11</v>
      </c>
      <c r="C360" s="3" t="s">
        <v>408</v>
      </c>
      <c r="D360" s="2">
        <v>2</v>
      </c>
      <c r="E360" s="3" t="s">
        <v>28</v>
      </c>
      <c r="F360" s="23">
        <v>45020</v>
      </c>
      <c r="G360" s="5">
        <v>2.8472222222222222E-2</v>
      </c>
      <c r="H360" s="24">
        <v>0.1736111111111111</v>
      </c>
      <c r="I360" s="5">
        <f>Datos_Sala[[#This Row],[Hora de Salida]]-Datos_Sala[[#This Row],[Hora de llegada]]</f>
        <v>0.14513888888888887</v>
      </c>
      <c r="J36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0.14513888888888887</v>
      </c>
      <c r="K360" s="5">
        <f>(SUMIFS('Datos Cocina'!M:M,'Datos Cocina'!A:A,'Datos Sala'!A:A)/60)/24</f>
        <v>0.10069444444444443</v>
      </c>
      <c r="L360" s="5">
        <f>IF(Datos_Sala[[#This Row],[Tiempo en rest]]-Datos_Sala[[#This Row],[Tiempo total de preparación]]&gt;0,Datos_Sala[[#This Row],[Tiempo en rest]]-Datos_Sala[[#This Row],[Tiempo total de preparación]],0)</f>
        <v>4.4444444444444439E-2</v>
      </c>
      <c r="M360" s="5" t="str">
        <f>IF(Datos_Sala[[#This Row],[Tiempo de degustación]]&gt;0,"Cobrada","Sin cobrar")</f>
        <v>Cobrada</v>
      </c>
      <c r="N360" s="3" t="s">
        <v>16</v>
      </c>
      <c r="O360" s="3" t="s">
        <v>1145</v>
      </c>
      <c r="P360" s="6">
        <v>12.2</v>
      </c>
      <c r="Q360" s="3" t="s">
        <v>23</v>
      </c>
      <c r="R360" s="3" t="s">
        <v>1148</v>
      </c>
      <c r="S360" s="3" t="s">
        <v>708</v>
      </c>
      <c r="T360" s="4">
        <f>SUMIFS('Datos Cocina'!J:J,'Datos Cocina'!A:A,A:A)</f>
        <v>190</v>
      </c>
      <c r="U360" s="4">
        <f>SUMIFS('Datos Cocina'!F:F,'Datos Cocina'!A:A,'Datos Sala'!A:A)</f>
        <v>110</v>
      </c>
      <c r="V360" s="4">
        <f>SUMIFS('Datos Cocina'!I:I,'Datos Cocina'!A:A,A:A)</f>
        <v>80</v>
      </c>
      <c r="W360" s="7">
        <f>Datos_Sala[[#This Row],[Total ganancia pedido]]/Datos_Sala[[#This Row],[Monto Total de la cuenta]]</f>
        <v>0.42105263157894735</v>
      </c>
      <c r="X360" s="4">
        <f>Datos_Sala[[#This Row],[Monto Total de la cuenta]]+Datos_Sala[[#This Row],[Propina]]</f>
        <v>202.2</v>
      </c>
    </row>
    <row r="361" spans="1:24" x14ac:dyDescent="0.3">
      <c r="A361" s="2">
        <v>360</v>
      </c>
      <c r="B361" s="3">
        <v>16</v>
      </c>
      <c r="C361" s="3" t="s">
        <v>709</v>
      </c>
      <c r="D361" s="2">
        <v>3</v>
      </c>
      <c r="E361" s="3" t="s">
        <v>52</v>
      </c>
      <c r="F361" s="23">
        <v>45020</v>
      </c>
      <c r="G361" s="5">
        <v>4.8611111111111112E-2</v>
      </c>
      <c r="H361" s="24">
        <v>0.20694444444444443</v>
      </c>
      <c r="I361" s="5">
        <f>Datos_Sala[[#This Row],[Hora de Salida]]-Datos_Sala[[#This Row],[Hora de llegada]]</f>
        <v>0.15833333333333333</v>
      </c>
      <c r="J36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0.16875000000000004</v>
      </c>
      <c r="K361" s="5">
        <f>(SUMIFS('Datos Cocina'!M:M,'Datos Cocina'!A:A,'Datos Sala'!A:A)/60)/24</f>
        <v>0.11041666666666666</v>
      </c>
      <c r="L361" s="5">
        <f>IF(Datos_Sala[[#This Row],[Tiempo en rest]]-Datos_Sala[[#This Row],[Tiempo total de preparación]]&gt;0,Datos_Sala[[#This Row],[Tiempo en rest]]-Datos_Sala[[#This Row],[Tiempo total de preparación]],0)</f>
        <v>4.7916666666666663E-2</v>
      </c>
      <c r="M361" s="5" t="str">
        <f>IF(Datos_Sala[[#This Row],[Tiempo de degustación]]&gt;0,"Cobrada","Sin cobrar")</f>
        <v>Cobrada</v>
      </c>
      <c r="N361" s="3" t="s">
        <v>16</v>
      </c>
      <c r="O361" s="3" t="s">
        <v>1145</v>
      </c>
      <c r="P361" s="6">
        <v>39.26</v>
      </c>
      <c r="Q361" s="3" t="s">
        <v>18</v>
      </c>
      <c r="R361" s="3" t="s">
        <v>1148</v>
      </c>
      <c r="S361" s="3" t="s">
        <v>710</v>
      </c>
      <c r="T361" s="4">
        <f>SUMIFS('Datos Cocina'!J:J,'Datos Cocina'!A:A,A:A)</f>
        <v>233</v>
      </c>
      <c r="U361" s="4">
        <f>SUMIFS('Datos Cocina'!F:F,'Datos Cocina'!A:A,'Datos Sala'!A:A)</f>
        <v>139</v>
      </c>
      <c r="V361" s="4">
        <f>SUMIFS('Datos Cocina'!I:I,'Datos Cocina'!A:A,A:A)</f>
        <v>94</v>
      </c>
      <c r="W361" s="7">
        <f>Datos_Sala[[#This Row],[Total ganancia pedido]]/Datos_Sala[[#This Row],[Monto Total de la cuenta]]</f>
        <v>0.40343347639484978</v>
      </c>
      <c r="X361" s="4">
        <f>Datos_Sala[[#This Row],[Monto Total de la cuenta]]+Datos_Sala[[#This Row],[Propina]]</f>
        <v>272.26</v>
      </c>
    </row>
    <row r="362" spans="1:24" x14ac:dyDescent="0.3">
      <c r="A362" s="2">
        <v>361</v>
      </c>
      <c r="B362" s="3">
        <v>16</v>
      </c>
      <c r="C362" s="3" t="s">
        <v>159</v>
      </c>
      <c r="D362" s="2">
        <v>1</v>
      </c>
      <c r="E362" s="3" t="s">
        <v>28</v>
      </c>
      <c r="F362" s="23">
        <v>45020</v>
      </c>
      <c r="G362" s="5">
        <v>7.8472222222222221E-2</v>
      </c>
      <c r="H362" s="24">
        <v>0.22777777777777777</v>
      </c>
      <c r="I362" s="5">
        <f>Datos_Sala[[#This Row],[Hora de Salida]]-Datos_Sala[[#This Row],[Hora de llegada]]</f>
        <v>0.14930555555555555</v>
      </c>
      <c r="J36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0.14930555555555555</v>
      </c>
      <c r="K362" s="5">
        <f>(SUMIFS('Datos Cocina'!M:M,'Datos Cocina'!A:A,'Datos Sala'!A:A)/60)/24</f>
        <v>7.7777777777777779E-2</v>
      </c>
      <c r="L362" s="5">
        <f>IF(Datos_Sala[[#This Row],[Tiempo en rest]]-Datos_Sala[[#This Row],[Tiempo total de preparación]]&gt;0,Datos_Sala[[#This Row],[Tiempo en rest]]-Datos_Sala[[#This Row],[Tiempo total de preparación]],0)</f>
        <v>7.1527777777777773E-2</v>
      </c>
      <c r="M362" s="5" t="str">
        <f>IF(Datos_Sala[[#This Row],[Tiempo de degustación]]&gt;0,"Cobrada","Sin cobrar")</f>
        <v>Cobrada</v>
      </c>
      <c r="N362" s="3" t="s">
        <v>10</v>
      </c>
      <c r="O362" s="3" t="s">
        <v>17</v>
      </c>
      <c r="P362" s="6">
        <v>41.73</v>
      </c>
      <c r="Q362" s="3" t="s">
        <v>11</v>
      </c>
      <c r="R362" s="3" t="s">
        <v>33</v>
      </c>
      <c r="S362" s="3" t="s">
        <v>378</v>
      </c>
      <c r="T362" s="4">
        <f>SUMIFS('Datos Cocina'!J:J,'Datos Cocina'!A:A,A:A)</f>
        <v>101</v>
      </c>
      <c r="U362" s="4">
        <f>SUMIFS('Datos Cocina'!F:F,'Datos Cocina'!A:A,'Datos Sala'!A:A)</f>
        <v>59</v>
      </c>
      <c r="V362" s="4">
        <f>SUMIFS('Datos Cocina'!I:I,'Datos Cocina'!A:A,A:A)</f>
        <v>42</v>
      </c>
      <c r="W362" s="7">
        <f>Datos_Sala[[#This Row],[Total ganancia pedido]]/Datos_Sala[[#This Row],[Monto Total de la cuenta]]</f>
        <v>0.41584158415841582</v>
      </c>
      <c r="X362" s="4">
        <f>Datos_Sala[[#This Row],[Monto Total de la cuenta]]+Datos_Sala[[#This Row],[Propina]]</f>
        <v>142.72999999999999</v>
      </c>
    </row>
    <row r="363" spans="1:24" x14ac:dyDescent="0.3">
      <c r="A363" s="2">
        <v>362</v>
      </c>
      <c r="B363" s="3">
        <v>15</v>
      </c>
      <c r="C363" s="3" t="s">
        <v>484</v>
      </c>
      <c r="D363" s="2">
        <v>2</v>
      </c>
      <c r="E363" s="3" t="s">
        <v>76</v>
      </c>
      <c r="F363" s="23">
        <v>45020</v>
      </c>
      <c r="G363" s="5">
        <v>8.5416666666666669E-2</v>
      </c>
      <c r="H363" s="24">
        <v>0.24930555555555556</v>
      </c>
      <c r="I363" s="5">
        <f>Datos_Sala[[#This Row],[Hora de Salida]]-Datos_Sala[[#This Row],[Hora de llegada]]</f>
        <v>0.16388888888888889</v>
      </c>
      <c r="J36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0.16388888888888889</v>
      </c>
      <c r="K363" s="5">
        <f>(SUMIFS('Datos Cocina'!M:M,'Datos Cocina'!A:A,'Datos Sala'!A:A)/60)/24</f>
        <v>8.5416666666666655E-2</v>
      </c>
      <c r="L363" s="5">
        <f>IF(Datos_Sala[[#This Row],[Tiempo en rest]]-Datos_Sala[[#This Row],[Tiempo total de preparación]]&gt;0,Datos_Sala[[#This Row],[Tiempo en rest]]-Datos_Sala[[#This Row],[Tiempo total de preparación]],0)</f>
        <v>7.8472222222222235E-2</v>
      </c>
      <c r="M363" s="5" t="str">
        <f>IF(Datos_Sala[[#This Row],[Tiempo de degustación]]&gt;0,"Cobrada","Sin cobrar")</f>
        <v>Cobrada</v>
      </c>
      <c r="N363" s="3" t="s">
        <v>16</v>
      </c>
      <c r="O363" s="3" t="s">
        <v>1145</v>
      </c>
      <c r="P363" s="6">
        <v>47.21</v>
      </c>
      <c r="Q363" s="3" t="s">
        <v>11</v>
      </c>
      <c r="R363" s="3" t="s">
        <v>55</v>
      </c>
      <c r="S363" s="3" t="s">
        <v>711</v>
      </c>
      <c r="T363" s="4">
        <f>SUMIFS('Datos Cocina'!J:J,'Datos Cocina'!A:A,A:A)</f>
        <v>62</v>
      </c>
      <c r="U363" s="4">
        <f>SUMIFS('Datos Cocina'!F:F,'Datos Cocina'!A:A,'Datos Sala'!A:A)</f>
        <v>36</v>
      </c>
      <c r="V363" s="4">
        <f>SUMIFS('Datos Cocina'!I:I,'Datos Cocina'!A:A,A:A)</f>
        <v>26</v>
      </c>
      <c r="W363" s="7">
        <f>Datos_Sala[[#This Row],[Total ganancia pedido]]/Datos_Sala[[#This Row],[Monto Total de la cuenta]]</f>
        <v>0.41935483870967744</v>
      </c>
      <c r="X363" s="4">
        <f>Datos_Sala[[#This Row],[Monto Total de la cuenta]]+Datos_Sala[[#This Row],[Propina]]</f>
        <v>109.21000000000001</v>
      </c>
    </row>
    <row r="364" spans="1:24" x14ac:dyDescent="0.3">
      <c r="A364" s="2">
        <v>363</v>
      </c>
      <c r="B364" s="3">
        <v>5</v>
      </c>
      <c r="C364" s="3" t="s">
        <v>712</v>
      </c>
      <c r="D364" s="2">
        <v>2</v>
      </c>
      <c r="E364" s="3" t="s">
        <v>52</v>
      </c>
      <c r="F364" s="23">
        <v>45020</v>
      </c>
      <c r="G364" s="5">
        <v>7.3611111111111113E-2</v>
      </c>
      <c r="H364" s="24">
        <v>0.1451388888888889</v>
      </c>
      <c r="I364" s="5">
        <f>Datos_Sala[[#This Row],[Hora de Salida]]-Datos_Sala[[#This Row],[Hora de llegada]]</f>
        <v>7.1527777777777787E-2</v>
      </c>
      <c r="J364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8.1944444444444486E-2</v>
      </c>
      <c r="K364" s="5">
        <f>(SUMIFS('Datos Cocina'!M:M,'Datos Cocina'!A:A,'Datos Sala'!A:A)/60)/24</f>
        <v>0.10347222222222223</v>
      </c>
      <c r="L364" s="5">
        <f>IF(Datos_Sala[[#This Row],[Tiempo en rest]]-Datos_Sala[[#This Row],[Tiempo total de preparación]]&gt;0,Datos_Sala[[#This Row],[Tiempo en rest]]-Datos_Sala[[#This Row],[Tiempo total de preparación]],0)</f>
        <v>0</v>
      </c>
      <c r="M364" s="5" t="str">
        <f>IF(Datos_Sala[[#This Row],[Tiempo de degustación]]&gt;0,"Cobrada","Sin cobrar")</f>
        <v>Sin cobrar</v>
      </c>
      <c r="N364" s="3" t="s">
        <v>16</v>
      </c>
      <c r="O364" s="3" t="s">
        <v>1145</v>
      </c>
      <c r="P364" s="6">
        <v>49.02</v>
      </c>
      <c r="Q364" s="3" t="s">
        <v>18</v>
      </c>
      <c r="R364" s="3" t="s">
        <v>19</v>
      </c>
      <c r="S364" s="3" t="s">
        <v>713</v>
      </c>
      <c r="T364" s="4">
        <f>SUMIFS('Datos Cocina'!J:J,'Datos Cocina'!A:A,A:A)</f>
        <v>240</v>
      </c>
      <c r="U364" s="4">
        <f>SUMIFS('Datos Cocina'!F:F,'Datos Cocina'!A:A,'Datos Sala'!A:A)</f>
        <v>144</v>
      </c>
      <c r="V364" s="4">
        <f>SUMIFS('Datos Cocina'!I:I,'Datos Cocina'!A:A,A:A)</f>
        <v>96</v>
      </c>
      <c r="W364" s="7">
        <f>Datos_Sala[[#This Row],[Total ganancia pedido]]/Datos_Sala[[#This Row],[Monto Total de la cuenta]]</f>
        <v>0.4</v>
      </c>
      <c r="X364" s="4">
        <f>Datos_Sala[[#This Row],[Monto Total de la cuenta]]+Datos_Sala[[#This Row],[Propina]]</f>
        <v>289.02</v>
      </c>
    </row>
    <row r="365" spans="1:24" x14ac:dyDescent="0.3">
      <c r="A365" s="2">
        <v>364</v>
      </c>
      <c r="B365" s="3">
        <v>15</v>
      </c>
      <c r="C365" s="3" t="s">
        <v>714</v>
      </c>
      <c r="D365" s="2">
        <v>2</v>
      </c>
      <c r="E365" s="3" t="s">
        <v>15</v>
      </c>
      <c r="F365" s="23">
        <v>45020</v>
      </c>
      <c r="G365" s="5">
        <v>0.15972222222222221</v>
      </c>
      <c r="H365" s="24">
        <v>0.2986111111111111</v>
      </c>
      <c r="I365" s="5">
        <f>Datos_Sala[[#This Row],[Hora de Salida]]-Datos_Sala[[#This Row],[Hora de llegada]]</f>
        <v>0.1388888888888889</v>
      </c>
      <c r="J36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0.1388888888888889</v>
      </c>
      <c r="K365" s="5">
        <f>(SUMIFS('Datos Cocina'!M:M,'Datos Cocina'!A:A,'Datos Sala'!A:A)/60)/24</f>
        <v>7.7777777777777779E-2</v>
      </c>
      <c r="L365" s="5">
        <f>IF(Datos_Sala[[#This Row],[Tiempo en rest]]-Datos_Sala[[#This Row],[Tiempo total de preparación]]&gt;0,Datos_Sala[[#This Row],[Tiempo en rest]]-Datos_Sala[[#This Row],[Tiempo total de preparación]],0)</f>
        <v>6.1111111111111116E-2</v>
      </c>
      <c r="M365" s="5" t="str">
        <f>IF(Datos_Sala[[#This Row],[Tiempo de degustación]]&gt;0,"Cobrada","Sin cobrar")</f>
        <v>Cobrada</v>
      </c>
      <c r="N365" s="3" t="s">
        <v>16</v>
      </c>
      <c r="O365" s="3" t="s">
        <v>1146</v>
      </c>
      <c r="P365" s="6">
        <v>48.28</v>
      </c>
      <c r="Q365" s="3" t="s">
        <v>23</v>
      </c>
      <c r="R365" s="3" t="s">
        <v>19</v>
      </c>
      <c r="S365" s="3" t="s">
        <v>715</v>
      </c>
      <c r="T365" s="4">
        <f>SUMIFS('Datos Cocina'!J:J,'Datos Cocina'!A:A,A:A)</f>
        <v>157</v>
      </c>
      <c r="U365" s="4">
        <f>SUMIFS('Datos Cocina'!F:F,'Datos Cocina'!A:A,'Datos Sala'!A:A)</f>
        <v>92</v>
      </c>
      <c r="V365" s="4">
        <f>SUMIFS('Datos Cocina'!I:I,'Datos Cocina'!A:A,A:A)</f>
        <v>65</v>
      </c>
      <c r="W365" s="7">
        <f>Datos_Sala[[#This Row],[Total ganancia pedido]]/Datos_Sala[[#This Row],[Monto Total de la cuenta]]</f>
        <v>0.4140127388535032</v>
      </c>
      <c r="X365" s="4">
        <f>Datos_Sala[[#This Row],[Monto Total de la cuenta]]+Datos_Sala[[#This Row],[Propina]]</f>
        <v>205.28</v>
      </c>
    </row>
    <row r="366" spans="1:24" x14ac:dyDescent="0.3">
      <c r="A366" s="2">
        <v>365</v>
      </c>
      <c r="B366" s="3" t="s">
        <v>68</v>
      </c>
      <c r="C366" s="3" t="s">
        <v>154</v>
      </c>
      <c r="D366" s="2">
        <v>1</v>
      </c>
      <c r="E366" s="3" t="s">
        <v>52</v>
      </c>
      <c r="F366" s="23">
        <v>45020</v>
      </c>
      <c r="G366" s="5">
        <v>4.3749999999999997E-2</v>
      </c>
      <c r="H366" s="24">
        <v>0.18958333333333333</v>
      </c>
      <c r="I366" s="5">
        <f>Datos_Sala[[#This Row],[Hora de Salida]]-Datos_Sala[[#This Row],[Hora de llegada]]</f>
        <v>0.14583333333333331</v>
      </c>
      <c r="J36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0.15625000000000003</v>
      </c>
      <c r="K366" s="5">
        <f>(SUMIFS('Datos Cocina'!M:M,'Datos Cocina'!A:A,'Datos Sala'!A:A)/60)/24</f>
        <v>1.7361111111111112E-2</v>
      </c>
      <c r="L366" s="5">
        <f>IF(Datos_Sala[[#This Row],[Tiempo en rest]]-Datos_Sala[[#This Row],[Tiempo total de preparación]]&gt;0,Datos_Sala[[#This Row],[Tiempo en rest]]-Datos_Sala[[#This Row],[Tiempo total de preparación]],0)</f>
        <v>0.12847222222222221</v>
      </c>
      <c r="M366" s="5" t="str">
        <f>IF(Datos_Sala[[#This Row],[Tiempo de degustación]]&gt;0,"Cobrada","Sin cobrar")</f>
        <v>Cobrada</v>
      </c>
      <c r="N366" s="3" t="s">
        <v>16</v>
      </c>
      <c r="O366" s="3" t="s">
        <v>17</v>
      </c>
      <c r="P366" s="6">
        <v>34.97</v>
      </c>
      <c r="Q366" s="3" t="s">
        <v>18</v>
      </c>
      <c r="R366" s="3" t="s">
        <v>29</v>
      </c>
      <c r="S366" s="3" t="s">
        <v>42</v>
      </c>
      <c r="T366" s="4">
        <f>SUMIFS('Datos Cocina'!J:J,'Datos Cocina'!A:A,A:A)</f>
        <v>108</v>
      </c>
      <c r="U366" s="4">
        <f>SUMIFS('Datos Cocina'!F:F,'Datos Cocina'!A:A,'Datos Sala'!A:A)</f>
        <v>66</v>
      </c>
      <c r="V366" s="4">
        <f>SUMIFS('Datos Cocina'!I:I,'Datos Cocina'!A:A,A:A)</f>
        <v>42</v>
      </c>
      <c r="W366" s="7">
        <f>Datos_Sala[[#This Row],[Total ganancia pedido]]/Datos_Sala[[#This Row],[Monto Total de la cuenta]]</f>
        <v>0.3888888888888889</v>
      </c>
      <c r="X366" s="4">
        <f>Datos_Sala[[#This Row],[Monto Total de la cuenta]]+Datos_Sala[[#This Row],[Propina]]</f>
        <v>142.97</v>
      </c>
    </row>
    <row r="367" spans="1:24" x14ac:dyDescent="0.3">
      <c r="A367" s="2">
        <v>366</v>
      </c>
      <c r="B367" s="3">
        <v>17</v>
      </c>
      <c r="C367" s="3" t="s">
        <v>716</v>
      </c>
      <c r="D367" s="2">
        <v>5</v>
      </c>
      <c r="E367" s="3" t="s">
        <v>52</v>
      </c>
      <c r="F367" s="23">
        <v>45020</v>
      </c>
      <c r="G367" s="5">
        <v>6.458333333333334E-2</v>
      </c>
      <c r="H367" s="24">
        <v>0.1986111111111111</v>
      </c>
      <c r="I367" s="5">
        <f>Datos_Sala[[#This Row],[Hora de Salida]]-Datos_Sala[[#This Row],[Hora de llegada]]</f>
        <v>0.13402777777777775</v>
      </c>
      <c r="J36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0.13402777777777775</v>
      </c>
      <c r="K367" s="5">
        <f>(SUMIFS('Datos Cocina'!M:M,'Datos Cocina'!A:A,'Datos Sala'!A:A)/60)/24</f>
        <v>6.25E-2</v>
      </c>
      <c r="L367" s="5">
        <f>IF(Datos_Sala[[#This Row],[Tiempo en rest]]-Datos_Sala[[#This Row],[Tiempo total de preparación]]&gt;0,Datos_Sala[[#This Row],[Tiempo en rest]]-Datos_Sala[[#This Row],[Tiempo total de preparación]],0)</f>
        <v>7.1527777777777746E-2</v>
      </c>
      <c r="M367" s="5" t="str">
        <f>IF(Datos_Sala[[#This Row],[Tiempo de degustación]]&gt;0,"Cobrada","Sin cobrar")</f>
        <v>Cobrada</v>
      </c>
      <c r="N367" s="3" t="s">
        <v>16</v>
      </c>
      <c r="O367" s="3" t="s">
        <v>17</v>
      </c>
      <c r="P367" s="6">
        <v>10.57</v>
      </c>
      <c r="Q367" s="3" t="s">
        <v>23</v>
      </c>
      <c r="R367" s="3" t="s">
        <v>29</v>
      </c>
      <c r="S367" s="3" t="s">
        <v>717</v>
      </c>
      <c r="T367" s="4">
        <f>SUMIFS('Datos Cocina'!J:J,'Datos Cocina'!A:A,A:A)</f>
        <v>239</v>
      </c>
      <c r="U367" s="4">
        <f>SUMIFS('Datos Cocina'!F:F,'Datos Cocina'!A:A,'Datos Sala'!A:A)</f>
        <v>145</v>
      </c>
      <c r="V367" s="4">
        <f>SUMIFS('Datos Cocina'!I:I,'Datos Cocina'!A:A,A:A)</f>
        <v>94</v>
      </c>
      <c r="W367" s="7">
        <f>Datos_Sala[[#This Row],[Total ganancia pedido]]/Datos_Sala[[#This Row],[Monto Total de la cuenta]]</f>
        <v>0.39330543933054396</v>
      </c>
      <c r="X367" s="4">
        <f>Datos_Sala[[#This Row],[Monto Total de la cuenta]]+Datos_Sala[[#This Row],[Propina]]</f>
        <v>249.57</v>
      </c>
    </row>
    <row r="368" spans="1:24" x14ac:dyDescent="0.3">
      <c r="A368" s="2">
        <v>367</v>
      </c>
      <c r="B368" s="3">
        <v>12</v>
      </c>
      <c r="C368" s="3" t="s">
        <v>718</v>
      </c>
      <c r="D368" s="2">
        <v>2</v>
      </c>
      <c r="E368" s="3" t="s">
        <v>52</v>
      </c>
      <c r="F368" s="23">
        <v>45020</v>
      </c>
      <c r="G368" s="5">
        <v>3.6805555555555557E-2</v>
      </c>
      <c r="H368" s="24">
        <v>0.15625</v>
      </c>
      <c r="I368" s="5">
        <f>Datos_Sala[[#This Row],[Hora de Salida]]-Datos_Sala[[#This Row],[Hora de llegada]]</f>
        <v>0.11944444444444444</v>
      </c>
      <c r="J36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0.11944444444444444</v>
      </c>
      <c r="K368" s="5">
        <f>(SUMIFS('Datos Cocina'!M:M,'Datos Cocina'!A:A,'Datos Sala'!A:A)/60)/24</f>
        <v>5.0694444444444438E-2</v>
      </c>
      <c r="L368" s="5">
        <f>IF(Datos_Sala[[#This Row],[Tiempo en rest]]-Datos_Sala[[#This Row],[Tiempo total de preparación]]&gt;0,Datos_Sala[[#This Row],[Tiempo en rest]]-Datos_Sala[[#This Row],[Tiempo total de preparación]],0)</f>
        <v>6.8750000000000006E-2</v>
      </c>
      <c r="M368" s="5" t="str">
        <f>IF(Datos_Sala[[#This Row],[Tiempo de degustación]]&gt;0,"Cobrada","Sin cobrar")</f>
        <v>Cobrada</v>
      </c>
      <c r="N368" s="3" t="s">
        <v>10</v>
      </c>
      <c r="O368" s="3" t="s">
        <v>1145</v>
      </c>
      <c r="P368" s="6">
        <v>12.62</v>
      </c>
      <c r="Q368" s="3" t="s">
        <v>11</v>
      </c>
      <c r="R368" s="3" t="s">
        <v>29</v>
      </c>
      <c r="S368" s="3" t="s">
        <v>719</v>
      </c>
      <c r="T368" s="4">
        <f>SUMIFS('Datos Cocina'!J:J,'Datos Cocina'!A:A,A:A)</f>
        <v>101</v>
      </c>
      <c r="U368" s="4">
        <f>SUMIFS('Datos Cocina'!F:F,'Datos Cocina'!A:A,'Datos Sala'!A:A)</f>
        <v>59</v>
      </c>
      <c r="V368" s="4">
        <f>SUMIFS('Datos Cocina'!I:I,'Datos Cocina'!A:A,A:A)</f>
        <v>42</v>
      </c>
      <c r="W368" s="7">
        <f>Datos_Sala[[#This Row],[Total ganancia pedido]]/Datos_Sala[[#This Row],[Monto Total de la cuenta]]</f>
        <v>0.41584158415841582</v>
      </c>
      <c r="X368" s="4">
        <f>Datos_Sala[[#This Row],[Monto Total de la cuenta]]+Datos_Sala[[#This Row],[Propina]]</f>
        <v>113.62</v>
      </c>
    </row>
    <row r="369" spans="1:24" x14ac:dyDescent="0.3">
      <c r="A369" s="2">
        <v>368</v>
      </c>
      <c r="B369" s="3">
        <v>13</v>
      </c>
      <c r="C369" s="3" t="s">
        <v>720</v>
      </c>
      <c r="D369" s="2">
        <v>1</v>
      </c>
      <c r="E369" s="3" t="s">
        <v>76</v>
      </c>
      <c r="F369" s="23">
        <v>45020</v>
      </c>
      <c r="G369" s="5">
        <v>0.14166666666666666</v>
      </c>
      <c r="H369" s="24">
        <v>0.23125000000000001</v>
      </c>
      <c r="I369" s="5">
        <f>Datos_Sala[[#This Row],[Hora de Salida]]-Datos_Sala[[#This Row],[Hora de llegada]]</f>
        <v>8.9583333333333348E-2</v>
      </c>
      <c r="J36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0.10000000000000005</v>
      </c>
      <c r="K369" s="5">
        <f>(SUMIFS('Datos Cocina'!M:M,'Datos Cocina'!A:A,'Datos Sala'!A:A)/60)/24</f>
        <v>5.9027777777777783E-2</v>
      </c>
      <c r="L369" s="5">
        <f>IF(Datos_Sala[[#This Row],[Tiempo en rest]]-Datos_Sala[[#This Row],[Tiempo total de preparación]]&gt;0,Datos_Sala[[#This Row],[Tiempo en rest]]-Datos_Sala[[#This Row],[Tiempo total de preparación]],0)</f>
        <v>3.0555555555555565E-2</v>
      </c>
      <c r="M369" s="5" t="str">
        <f>IF(Datos_Sala[[#This Row],[Tiempo de degustación]]&gt;0,"Cobrada","Sin cobrar")</f>
        <v>Cobrada</v>
      </c>
      <c r="N369" s="3" t="s">
        <v>48</v>
      </c>
      <c r="O369" s="3" t="s">
        <v>1146</v>
      </c>
      <c r="P369" s="6">
        <v>37.65</v>
      </c>
      <c r="Q369" s="3" t="s">
        <v>18</v>
      </c>
      <c r="R369" s="3" t="s">
        <v>33</v>
      </c>
      <c r="S369" s="3" t="s">
        <v>721</v>
      </c>
      <c r="T369" s="4">
        <f>SUMIFS('Datos Cocina'!J:J,'Datos Cocina'!A:A,A:A)</f>
        <v>123</v>
      </c>
      <c r="U369" s="4">
        <f>SUMIFS('Datos Cocina'!F:F,'Datos Cocina'!A:A,'Datos Sala'!A:A)</f>
        <v>74</v>
      </c>
      <c r="V369" s="4">
        <f>SUMIFS('Datos Cocina'!I:I,'Datos Cocina'!A:A,A:A)</f>
        <v>49</v>
      </c>
      <c r="W369" s="7">
        <f>Datos_Sala[[#This Row],[Total ganancia pedido]]/Datos_Sala[[#This Row],[Monto Total de la cuenta]]</f>
        <v>0.3983739837398374</v>
      </c>
      <c r="X369" s="4">
        <f>Datos_Sala[[#This Row],[Monto Total de la cuenta]]+Datos_Sala[[#This Row],[Propina]]</f>
        <v>160.65</v>
      </c>
    </row>
    <row r="370" spans="1:24" x14ac:dyDescent="0.3">
      <c r="A370" s="2">
        <v>369</v>
      </c>
      <c r="B370" s="3">
        <v>20</v>
      </c>
      <c r="C370" s="3" t="s">
        <v>722</v>
      </c>
      <c r="D370" s="2">
        <v>2</v>
      </c>
      <c r="E370" s="3" t="s">
        <v>15</v>
      </c>
      <c r="F370" s="23">
        <v>45020</v>
      </c>
      <c r="G370" s="5">
        <v>9.0972222222222218E-2</v>
      </c>
      <c r="H370" s="24">
        <v>0.24583333333333332</v>
      </c>
      <c r="I370" s="5">
        <f>Datos_Sala[[#This Row],[Hora de Salida]]-Datos_Sala[[#This Row],[Hora de llegada]]</f>
        <v>0.15486111111111112</v>
      </c>
      <c r="J37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0.15486111111111112</v>
      </c>
      <c r="K370" s="5">
        <f>(SUMIFS('Datos Cocina'!M:M,'Datos Cocina'!A:A,'Datos Sala'!A:A)/60)/24</f>
        <v>2.9166666666666664E-2</v>
      </c>
      <c r="L370" s="5">
        <f>IF(Datos_Sala[[#This Row],[Tiempo en rest]]-Datos_Sala[[#This Row],[Tiempo total de preparación]]&gt;0,Datos_Sala[[#This Row],[Tiempo en rest]]-Datos_Sala[[#This Row],[Tiempo total de preparación]],0)</f>
        <v>0.12569444444444444</v>
      </c>
      <c r="M370" s="5" t="str">
        <f>IF(Datos_Sala[[#This Row],[Tiempo de degustación]]&gt;0,"Cobrada","Sin cobrar")</f>
        <v>Cobrada</v>
      </c>
      <c r="N370" s="3" t="s">
        <v>16</v>
      </c>
      <c r="O370" s="3" t="s">
        <v>1145</v>
      </c>
      <c r="P370" s="6">
        <v>34.83</v>
      </c>
      <c r="Q370" s="3" t="s">
        <v>11</v>
      </c>
      <c r="R370" s="3" t="s">
        <v>55</v>
      </c>
      <c r="S370" s="3" t="s">
        <v>723</v>
      </c>
      <c r="T370" s="4">
        <f>SUMIFS('Datos Cocina'!J:J,'Datos Cocina'!A:A,A:A)</f>
        <v>242</v>
      </c>
      <c r="U370" s="4">
        <f>SUMIFS('Datos Cocina'!F:F,'Datos Cocina'!A:A,'Datos Sala'!A:A)</f>
        <v>143</v>
      </c>
      <c r="V370" s="4">
        <f>SUMIFS('Datos Cocina'!I:I,'Datos Cocina'!A:A,A:A)</f>
        <v>99</v>
      </c>
      <c r="W370" s="7">
        <f>Datos_Sala[[#This Row],[Total ganancia pedido]]/Datos_Sala[[#This Row],[Monto Total de la cuenta]]</f>
        <v>0.40909090909090912</v>
      </c>
      <c r="X370" s="4">
        <f>Datos_Sala[[#This Row],[Monto Total de la cuenta]]+Datos_Sala[[#This Row],[Propina]]</f>
        <v>276.83</v>
      </c>
    </row>
    <row r="371" spans="1:24" x14ac:dyDescent="0.3">
      <c r="A371" s="2">
        <v>370</v>
      </c>
      <c r="B371" s="3" t="s">
        <v>84</v>
      </c>
      <c r="C371" s="3" t="s">
        <v>155</v>
      </c>
      <c r="D371" s="2">
        <v>6</v>
      </c>
      <c r="E371" s="3" t="s">
        <v>52</v>
      </c>
      <c r="F371" s="23">
        <v>45020</v>
      </c>
      <c r="G371" s="5">
        <v>9.7222222222222224E-2</v>
      </c>
      <c r="H371" s="24">
        <v>0.14097222222222222</v>
      </c>
      <c r="I371" s="5">
        <f>Datos_Sala[[#This Row],[Hora de Salida]]-Datos_Sala[[#This Row],[Hora de llegada]]</f>
        <v>4.3749999999999997E-2</v>
      </c>
      <c r="J371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4.3749999999999997E-2</v>
      </c>
      <c r="K371" s="5">
        <f>(SUMIFS('Datos Cocina'!M:M,'Datos Cocina'!A:A,'Datos Sala'!A:A)/60)/24</f>
        <v>2.2916666666666669E-2</v>
      </c>
      <c r="L371" s="5">
        <f>IF(Datos_Sala[[#This Row],[Tiempo en rest]]-Datos_Sala[[#This Row],[Tiempo total de preparación]]&gt;0,Datos_Sala[[#This Row],[Tiempo en rest]]-Datos_Sala[[#This Row],[Tiempo total de preparación]],0)</f>
        <v>2.0833333333333329E-2</v>
      </c>
      <c r="M371" s="5" t="str">
        <f>IF(Datos_Sala[[#This Row],[Tiempo de degustación]]&gt;0,"Cobrada","Sin cobrar")</f>
        <v>Cobrada</v>
      </c>
      <c r="N371" s="3" t="s">
        <v>16</v>
      </c>
      <c r="O371" s="3" t="s">
        <v>1145</v>
      </c>
      <c r="P371" s="6">
        <v>47.79</v>
      </c>
      <c r="Q371" s="3" t="s">
        <v>11</v>
      </c>
      <c r="R371" s="3" t="s">
        <v>55</v>
      </c>
      <c r="S371" s="3" t="s">
        <v>42</v>
      </c>
      <c r="T371" s="4">
        <f>SUMIFS('Datos Cocina'!J:J,'Datos Cocina'!A:A,A:A)</f>
        <v>72</v>
      </c>
      <c r="U371" s="4">
        <f>SUMIFS('Datos Cocina'!F:F,'Datos Cocina'!A:A,'Datos Sala'!A:A)</f>
        <v>44</v>
      </c>
      <c r="V371" s="4">
        <f>SUMIFS('Datos Cocina'!I:I,'Datos Cocina'!A:A,A:A)</f>
        <v>28</v>
      </c>
      <c r="W371" s="7">
        <f>Datos_Sala[[#This Row],[Total ganancia pedido]]/Datos_Sala[[#This Row],[Monto Total de la cuenta]]</f>
        <v>0.3888888888888889</v>
      </c>
      <c r="X371" s="4">
        <f>Datos_Sala[[#This Row],[Monto Total de la cuenta]]+Datos_Sala[[#This Row],[Propina]]</f>
        <v>119.78999999999999</v>
      </c>
    </row>
    <row r="372" spans="1:24" x14ac:dyDescent="0.3">
      <c r="A372" s="2">
        <v>371</v>
      </c>
      <c r="B372" s="3">
        <v>4</v>
      </c>
      <c r="C372" s="3" t="s">
        <v>724</v>
      </c>
      <c r="D372" s="2">
        <v>3</v>
      </c>
      <c r="E372" s="3" t="s">
        <v>9</v>
      </c>
      <c r="F372" s="23">
        <v>45020</v>
      </c>
      <c r="G372" s="5">
        <v>5.2777777777777778E-2</v>
      </c>
      <c r="H372" s="24">
        <v>0.18819444444444444</v>
      </c>
      <c r="I372" s="5">
        <f>Datos_Sala[[#This Row],[Hora de Salida]]-Datos_Sala[[#This Row],[Hora de llegada]]</f>
        <v>0.13541666666666666</v>
      </c>
      <c r="J37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0.14583333333333337</v>
      </c>
      <c r="K372" s="5">
        <f>(SUMIFS('Datos Cocina'!M:M,'Datos Cocina'!A:A,'Datos Sala'!A:A)/60)/24</f>
        <v>3.4027777777777775E-2</v>
      </c>
      <c r="L372" s="5">
        <f>IF(Datos_Sala[[#This Row],[Tiempo en rest]]-Datos_Sala[[#This Row],[Tiempo total de preparación]]&gt;0,Datos_Sala[[#This Row],[Tiempo en rest]]-Datos_Sala[[#This Row],[Tiempo total de preparación]],0)</f>
        <v>0.10138888888888889</v>
      </c>
      <c r="M372" s="5" t="str">
        <f>IF(Datos_Sala[[#This Row],[Tiempo de degustación]]&gt;0,"Cobrada","Sin cobrar")</f>
        <v>Cobrada</v>
      </c>
      <c r="N372" s="3" t="s">
        <v>10</v>
      </c>
      <c r="O372" s="3" t="s">
        <v>1145</v>
      </c>
      <c r="P372" s="6">
        <v>32.51</v>
      </c>
      <c r="Q372" s="3" t="s">
        <v>18</v>
      </c>
      <c r="R372" s="3" t="s">
        <v>63</v>
      </c>
      <c r="S372" s="3" t="s">
        <v>725</v>
      </c>
      <c r="T372" s="4">
        <f>SUMIFS('Datos Cocina'!J:J,'Datos Cocina'!A:A,A:A)</f>
        <v>200</v>
      </c>
      <c r="U372" s="4">
        <f>SUMIFS('Datos Cocina'!F:F,'Datos Cocina'!A:A,'Datos Sala'!A:A)</f>
        <v>120</v>
      </c>
      <c r="V372" s="4">
        <f>SUMIFS('Datos Cocina'!I:I,'Datos Cocina'!A:A,A:A)</f>
        <v>80</v>
      </c>
      <c r="W372" s="7">
        <f>Datos_Sala[[#This Row],[Total ganancia pedido]]/Datos_Sala[[#This Row],[Monto Total de la cuenta]]</f>
        <v>0.4</v>
      </c>
      <c r="X372" s="4">
        <f>Datos_Sala[[#This Row],[Monto Total de la cuenta]]+Datos_Sala[[#This Row],[Propina]]</f>
        <v>232.51</v>
      </c>
    </row>
    <row r="373" spans="1:24" x14ac:dyDescent="0.3">
      <c r="A373" s="2">
        <v>372</v>
      </c>
      <c r="B373" s="3" t="s">
        <v>94</v>
      </c>
      <c r="C373" s="3" t="s">
        <v>156</v>
      </c>
      <c r="D373" s="2">
        <v>5</v>
      </c>
      <c r="E373" s="3" t="s">
        <v>28</v>
      </c>
      <c r="F373" s="23">
        <v>45020</v>
      </c>
      <c r="G373" s="5">
        <v>0.11527777777777778</v>
      </c>
      <c r="H373" s="24">
        <v>0.25972222222222224</v>
      </c>
      <c r="I373" s="5">
        <f>Datos_Sala[[#This Row],[Hora de Salida]]-Datos_Sala[[#This Row],[Hora de llegada]]</f>
        <v>0.14444444444444446</v>
      </c>
      <c r="J37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0.14444444444444446</v>
      </c>
      <c r="K373" s="5">
        <f>(SUMIFS('Datos Cocina'!M:M,'Datos Cocina'!A:A,'Datos Sala'!A:A)/60)/24</f>
        <v>1.5277777777777777E-2</v>
      </c>
      <c r="L373" s="5">
        <f>IF(Datos_Sala[[#This Row],[Tiempo en rest]]-Datos_Sala[[#This Row],[Tiempo total de preparación]]&gt;0,Datos_Sala[[#This Row],[Tiempo en rest]]-Datos_Sala[[#This Row],[Tiempo total de preparación]],0)</f>
        <v>0.12916666666666668</v>
      </c>
      <c r="M373" s="5" t="str">
        <f>IF(Datos_Sala[[#This Row],[Tiempo de degustación]]&gt;0,"Cobrada","Sin cobrar")</f>
        <v>Cobrada</v>
      </c>
      <c r="N373" s="3" t="s">
        <v>16</v>
      </c>
      <c r="O373" s="3" t="s">
        <v>1145</v>
      </c>
      <c r="P373" s="6">
        <v>17.170000000000002</v>
      </c>
      <c r="Q373" s="3" t="s">
        <v>23</v>
      </c>
      <c r="R373" s="3" t="s">
        <v>19</v>
      </c>
      <c r="S373" s="3" t="s">
        <v>45</v>
      </c>
      <c r="T373" s="4">
        <f>SUMIFS('Datos Cocina'!J:J,'Datos Cocina'!A:A,A:A)</f>
        <v>36</v>
      </c>
      <c r="U373" s="4">
        <f>SUMIFS('Datos Cocina'!F:F,'Datos Cocina'!A:A,'Datos Sala'!A:A)</f>
        <v>20</v>
      </c>
      <c r="V373" s="4">
        <f>SUMIFS('Datos Cocina'!I:I,'Datos Cocina'!A:A,A:A)</f>
        <v>16</v>
      </c>
      <c r="W373" s="7">
        <f>Datos_Sala[[#This Row],[Total ganancia pedido]]/Datos_Sala[[#This Row],[Monto Total de la cuenta]]</f>
        <v>0.44444444444444442</v>
      </c>
      <c r="X373" s="4">
        <f>Datos_Sala[[#This Row],[Monto Total de la cuenta]]+Datos_Sala[[#This Row],[Propina]]</f>
        <v>53.17</v>
      </c>
    </row>
    <row r="374" spans="1:24" x14ac:dyDescent="0.3">
      <c r="A374" s="2">
        <v>373</v>
      </c>
      <c r="B374" s="3">
        <v>19</v>
      </c>
      <c r="C374" s="3" t="s">
        <v>726</v>
      </c>
      <c r="D374" s="2">
        <v>2</v>
      </c>
      <c r="E374" s="3" t="s">
        <v>15</v>
      </c>
      <c r="F374" s="23">
        <v>45020</v>
      </c>
      <c r="G374" s="5">
        <v>2.5694444444444443E-2</v>
      </c>
      <c r="H374" s="24">
        <v>0.13263888888888889</v>
      </c>
      <c r="I374" s="5">
        <f>Datos_Sala[[#This Row],[Hora de Salida]]-Datos_Sala[[#This Row],[Hora de llegada]]</f>
        <v>0.10694444444444445</v>
      </c>
      <c r="J37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0.11736111111111115</v>
      </c>
      <c r="K374" s="5">
        <f>(SUMIFS('Datos Cocina'!M:M,'Datos Cocina'!A:A,'Datos Sala'!A:A)/60)/24</f>
        <v>8.0555555555555561E-2</v>
      </c>
      <c r="L374" s="5">
        <f>IF(Datos_Sala[[#This Row],[Tiempo en rest]]-Datos_Sala[[#This Row],[Tiempo total de preparación]]&gt;0,Datos_Sala[[#This Row],[Tiempo en rest]]-Datos_Sala[[#This Row],[Tiempo total de preparación]],0)</f>
        <v>2.6388888888888892E-2</v>
      </c>
      <c r="M374" s="5" t="str">
        <f>IF(Datos_Sala[[#This Row],[Tiempo de degustación]]&gt;0,"Cobrada","Sin cobrar")</f>
        <v>Cobrada</v>
      </c>
      <c r="N374" s="3" t="s">
        <v>48</v>
      </c>
      <c r="O374" s="3" t="s">
        <v>1146</v>
      </c>
      <c r="P374" s="6">
        <v>26.62</v>
      </c>
      <c r="Q374" s="3" t="s">
        <v>18</v>
      </c>
      <c r="R374" s="3" t="s">
        <v>49</v>
      </c>
      <c r="S374" s="3" t="s">
        <v>727</v>
      </c>
      <c r="T374" s="4">
        <f>SUMIFS('Datos Cocina'!J:J,'Datos Cocina'!A:A,A:A)</f>
        <v>160</v>
      </c>
      <c r="U374" s="4">
        <f>SUMIFS('Datos Cocina'!F:F,'Datos Cocina'!A:A,'Datos Sala'!A:A)</f>
        <v>96</v>
      </c>
      <c r="V374" s="4">
        <f>SUMIFS('Datos Cocina'!I:I,'Datos Cocina'!A:A,A:A)</f>
        <v>64</v>
      </c>
      <c r="W374" s="7">
        <f>Datos_Sala[[#This Row],[Total ganancia pedido]]/Datos_Sala[[#This Row],[Monto Total de la cuenta]]</f>
        <v>0.4</v>
      </c>
      <c r="X374" s="4">
        <f>Datos_Sala[[#This Row],[Monto Total de la cuenta]]+Datos_Sala[[#This Row],[Propina]]</f>
        <v>186.62</v>
      </c>
    </row>
    <row r="375" spans="1:24" x14ac:dyDescent="0.3">
      <c r="A375" s="2">
        <v>374</v>
      </c>
      <c r="B375" s="3" t="s">
        <v>26</v>
      </c>
      <c r="C375" s="3" t="s">
        <v>157</v>
      </c>
      <c r="D375" s="2">
        <v>3</v>
      </c>
      <c r="E375" s="3" t="s">
        <v>28</v>
      </c>
      <c r="F375" s="23">
        <v>45020</v>
      </c>
      <c r="G375" s="5">
        <v>0.13819444444444445</v>
      </c>
      <c r="H375" s="24">
        <v>0.18333333333333332</v>
      </c>
      <c r="I375" s="5">
        <f>Datos_Sala[[#This Row],[Hora de Salida]]-Datos_Sala[[#This Row],[Hora de llegada]]</f>
        <v>4.5138888888888867E-2</v>
      </c>
      <c r="J375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4.5138888888888867E-2</v>
      </c>
      <c r="K375" s="5">
        <f>(SUMIFS('Datos Cocina'!M:M,'Datos Cocina'!A:A,'Datos Sala'!A:A)/60)/24</f>
        <v>6.2499999999999995E-3</v>
      </c>
      <c r="L375" s="5">
        <f>IF(Datos_Sala[[#This Row],[Tiempo en rest]]-Datos_Sala[[#This Row],[Tiempo total de preparación]]&gt;0,Datos_Sala[[#This Row],[Tiempo en rest]]-Datos_Sala[[#This Row],[Tiempo total de preparación]],0)</f>
        <v>3.8888888888888869E-2</v>
      </c>
      <c r="M375" s="5" t="str">
        <f>IF(Datos_Sala[[#This Row],[Tiempo de degustación]]&gt;0,"Cobrada","Sin cobrar")</f>
        <v>Cobrada</v>
      </c>
      <c r="N375" s="3" t="s">
        <v>16</v>
      </c>
      <c r="O375" s="3" t="s">
        <v>1145</v>
      </c>
      <c r="P375" s="6">
        <v>33.35</v>
      </c>
      <c r="Q375" s="3" t="s">
        <v>11</v>
      </c>
      <c r="R375" s="3" t="s">
        <v>73</v>
      </c>
      <c r="S375" s="3" t="s">
        <v>12</v>
      </c>
      <c r="T375" s="4">
        <f>SUMIFS('Datos Cocina'!J:J,'Datos Cocina'!A:A,A:A)</f>
        <v>35</v>
      </c>
      <c r="U375" s="4">
        <f>SUMIFS('Datos Cocina'!F:F,'Datos Cocina'!A:A,'Datos Sala'!A:A)</f>
        <v>21</v>
      </c>
      <c r="V375" s="4">
        <f>SUMIFS('Datos Cocina'!I:I,'Datos Cocina'!A:A,A:A)</f>
        <v>14</v>
      </c>
      <c r="W375" s="7">
        <f>Datos_Sala[[#This Row],[Total ganancia pedido]]/Datos_Sala[[#This Row],[Monto Total de la cuenta]]</f>
        <v>0.4</v>
      </c>
      <c r="X375" s="4">
        <f>Datos_Sala[[#This Row],[Monto Total de la cuenta]]+Datos_Sala[[#This Row],[Propina]]</f>
        <v>68.349999999999994</v>
      </c>
    </row>
    <row r="376" spans="1:24" x14ac:dyDescent="0.3">
      <c r="A376" s="2">
        <v>375</v>
      </c>
      <c r="B376" s="3" t="s">
        <v>26</v>
      </c>
      <c r="C376" s="3" t="s">
        <v>158</v>
      </c>
      <c r="D376" s="2">
        <v>1</v>
      </c>
      <c r="E376" s="3" t="s">
        <v>52</v>
      </c>
      <c r="F376" s="23">
        <v>45020</v>
      </c>
      <c r="G376" s="5">
        <v>1.1805555555555555E-2</v>
      </c>
      <c r="H376" s="24">
        <v>0.13125000000000001</v>
      </c>
      <c r="I376" s="5">
        <f>Datos_Sala[[#This Row],[Hora de Salida]]-Datos_Sala[[#This Row],[Hora de llegada]]</f>
        <v>0.11944444444444445</v>
      </c>
      <c r="J37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0.11944444444444445</v>
      </c>
      <c r="K376" s="5">
        <f>(SUMIFS('Datos Cocina'!M:M,'Datos Cocina'!A:A,'Datos Sala'!A:A)/60)/24</f>
        <v>1.8749999999999999E-2</v>
      </c>
      <c r="L376" s="5">
        <f>IF(Datos_Sala[[#This Row],[Tiempo en rest]]-Datos_Sala[[#This Row],[Tiempo total de preparación]]&gt;0,Datos_Sala[[#This Row],[Tiempo en rest]]-Datos_Sala[[#This Row],[Tiempo total de preparación]],0)</f>
        <v>0.10069444444444445</v>
      </c>
      <c r="M376" s="5" t="str">
        <f>IF(Datos_Sala[[#This Row],[Tiempo de degustación]]&gt;0,"Cobrada","Sin cobrar")</f>
        <v>Cobrada</v>
      </c>
      <c r="N376" s="3" t="s">
        <v>16</v>
      </c>
      <c r="O376" s="3" t="s">
        <v>1145</v>
      </c>
      <c r="P376" s="6">
        <v>22.3</v>
      </c>
      <c r="Q376" s="3" t="s">
        <v>23</v>
      </c>
      <c r="R376" s="3" t="s">
        <v>1147</v>
      </c>
      <c r="S376" s="3" t="s">
        <v>56</v>
      </c>
      <c r="T376" s="4">
        <f>SUMIFS('Datos Cocina'!J:J,'Datos Cocina'!A:A,A:A)</f>
        <v>93</v>
      </c>
      <c r="U376" s="4">
        <f>SUMIFS('Datos Cocina'!F:F,'Datos Cocina'!A:A,'Datos Sala'!A:A)</f>
        <v>57</v>
      </c>
      <c r="V376" s="4">
        <f>SUMIFS('Datos Cocina'!I:I,'Datos Cocina'!A:A,A:A)</f>
        <v>36</v>
      </c>
      <c r="W376" s="7">
        <f>Datos_Sala[[#This Row],[Total ganancia pedido]]/Datos_Sala[[#This Row],[Monto Total de la cuenta]]</f>
        <v>0.38709677419354838</v>
      </c>
      <c r="X376" s="4">
        <f>Datos_Sala[[#This Row],[Monto Total de la cuenta]]+Datos_Sala[[#This Row],[Propina]]</f>
        <v>115.3</v>
      </c>
    </row>
    <row r="377" spans="1:24" x14ac:dyDescent="0.3">
      <c r="A377" s="2">
        <v>376</v>
      </c>
      <c r="B377" s="3" t="s">
        <v>77</v>
      </c>
      <c r="C377" s="3" t="s">
        <v>159</v>
      </c>
      <c r="D377" s="2">
        <v>4</v>
      </c>
      <c r="E377" s="3" t="s">
        <v>76</v>
      </c>
      <c r="F377" s="23">
        <v>45020</v>
      </c>
      <c r="G377" s="5">
        <v>0.12013888888888889</v>
      </c>
      <c r="H377" s="24">
        <v>0.21666666666666667</v>
      </c>
      <c r="I377" s="5">
        <f>Datos_Sala[[#This Row],[Hora de Salida]]-Datos_Sala[[#This Row],[Hora de llegada]]</f>
        <v>9.6527777777777782E-2</v>
      </c>
      <c r="J37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0.10694444444444448</v>
      </c>
      <c r="K377" s="5">
        <f>(SUMIFS('Datos Cocina'!M:M,'Datos Cocina'!A:A,'Datos Sala'!A:A)/60)/24</f>
        <v>3.472222222222222E-3</v>
      </c>
      <c r="L377" s="5">
        <f>IF(Datos_Sala[[#This Row],[Tiempo en rest]]-Datos_Sala[[#This Row],[Tiempo total de preparación]]&gt;0,Datos_Sala[[#This Row],[Tiempo en rest]]-Datos_Sala[[#This Row],[Tiempo total de preparación]],0)</f>
        <v>9.3055555555555558E-2</v>
      </c>
      <c r="M377" s="5" t="str">
        <f>IF(Datos_Sala[[#This Row],[Tiempo de degustación]]&gt;0,"Cobrada","Sin cobrar")</f>
        <v>Cobrada</v>
      </c>
      <c r="N377" s="3" t="s">
        <v>16</v>
      </c>
      <c r="O377" s="3" t="s">
        <v>17</v>
      </c>
      <c r="P377" s="6">
        <v>27.51</v>
      </c>
      <c r="Q377" s="3" t="s">
        <v>18</v>
      </c>
      <c r="R377" s="3" t="s">
        <v>63</v>
      </c>
      <c r="S377" s="3" t="s">
        <v>97</v>
      </c>
      <c r="T377" s="4">
        <f>SUMIFS('Datos Cocina'!J:J,'Datos Cocina'!A:A,A:A)</f>
        <v>46</v>
      </c>
      <c r="U377" s="4">
        <f>SUMIFS('Datos Cocina'!F:F,'Datos Cocina'!A:A,'Datos Sala'!A:A)</f>
        <v>28</v>
      </c>
      <c r="V377" s="4">
        <f>SUMIFS('Datos Cocina'!I:I,'Datos Cocina'!A:A,A:A)</f>
        <v>18</v>
      </c>
      <c r="W377" s="7">
        <f>Datos_Sala[[#This Row],[Total ganancia pedido]]/Datos_Sala[[#This Row],[Monto Total de la cuenta]]</f>
        <v>0.39130434782608697</v>
      </c>
      <c r="X377" s="4">
        <f>Datos_Sala[[#This Row],[Monto Total de la cuenta]]+Datos_Sala[[#This Row],[Propina]]</f>
        <v>73.510000000000005</v>
      </c>
    </row>
    <row r="378" spans="1:24" x14ac:dyDescent="0.3">
      <c r="A378" s="2">
        <v>377</v>
      </c>
      <c r="B378" s="3">
        <v>5</v>
      </c>
      <c r="C378" s="3" t="s">
        <v>219</v>
      </c>
      <c r="D378" s="2">
        <v>1</v>
      </c>
      <c r="E378" s="3" t="s">
        <v>9</v>
      </c>
      <c r="F378" s="23">
        <v>45020</v>
      </c>
      <c r="G378" s="5">
        <v>5.4166666666666669E-2</v>
      </c>
      <c r="H378" s="24">
        <v>0.1986111111111111</v>
      </c>
      <c r="I378" s="5">
        <f>Datos_Sala[[#This Row],[Hora de Salida]]-Datos_Sala[[#This Row],[Hora de llegada]]</f>
        <v>0.14444444444444443</v>
      </c>
      <c r="J37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0.14444444444444443</v>
      </c>
      <c r="K378" s="5">
        <f>(SUMIFS('Datos Cocina'!M:M,'Datos Cocina'!A:A,'Datos Sala'!A:A)/60)/24</f>
        <v>3.1944444444444449E-2</v>
      </c>
      <c r="L378" s="5">
        <f>IF(Datos_Sala[[#This Row],[Tiempo en rest]]-Datos_Sala[[#This Row],[Tiempo total de preparación]]&gt;0,Datos_Sala[[#This Row],[Tiempo en rest]]-Datos_Sala[[#This Row],[Tiempo total de preparación]],0)</f>
        <v>0.11249999999999999</v>
      </c>
      <c r="M378" s="5" t="str">
        <f>IF(Datos_Sala[[#This Row],[Tiempo de degustación]]&gt;0,"Cobrada","Sin cobrar")</f>
        <v>Cobrada</v>
      </c>
      <c r="N378" s="3" t="s">
        <v>16</v>
      </c>
      <c r="O378" s="3" t="s">
        <v>1145</v>
      </c>
      <c r="P378" s="6">
        <v>14.96</v>
      </c>
      <c r="Q378" s="3" t="s">
        <v>11</v>
      </c>
      <c r="R378" s="3" t="s">
        <v>73</v>
      </c>
      <c r="S378" s="3" t="s">
        <v>728</v>
      </c>
      <c r="T378" s="4">
        <f>SUMIFS('Datos Cocina'!J:J,'Datos Cocina'!A:A,A:A)</f>
        <v>100</v>
      </c>
      <c r="U378" s="4">
        <f>SUMIFS('Datos Cocina'!F:F,'Datos Cocina'!A:A,'Datos Sala'!A:A)</f>
        <v>59</v>
      </c>
      <c r="V378" s="4">
        <f>SUMIFS('Datos Cocina'!I:I,'Datos Cocina'!A:A,A:A)</f>
        <v>41</v>
      </c>
      <c r="W378" s="7">
        <f>Datos_Sala[[#This Row],[Total ganancia pedido]]/Datos_Sala[[#This Row],[Monto Total de la cuenta]]</f>
        <v>0.41</v>
      </c>
      <c r="X378" s="4">
        <f>Datos_Sala[[#This Row],[Monto Total de la cuenta]]+Datos_Sala[[#This Row],[Propina]]</f>
        <v>114.96000000000001</v>
      </c>
    </row>
    <row r="379" spans="1:24" x14ac:dyDescent="0.3">
      <c r="A379" s="2">
        <v>378</v>
      </c>
      <c r="B379" s="3">
        <v>3</v>
      </c>
      <c r="C379" s="3" t="s">
        <v>729</v>
      </c>
      <c r="D379" s="2">
        <v>1</v>
      </c>
      <c r="E379" s="3" t="s">
        <v>76</v>
      </c>
      <c r="F379" s="23">
        <v>45020</v>
      </c>
      <c r="G379" s="5">
        <v>0.16319444444444445</v>
      </c>
      <c r="H379" s="24">
        <v>0.22083333333333333</v>
      </c>
      <c r="I379" s="5">
        <f>Datos_Sala[[#This Row],[Hora de Salida]]-Datos_Sala[[#This Row],[Hora de llegada]]</f>
        <v>5.7638888888888878E-2</v>
      </c>
      <c r="J379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5.7638888888888878E-2</v>
      </c>
      <c r="K379" s="5">
        <f>(SUMIFS('Datos Cocina'!M:M,'Datos Cocina'!A:A,'Datos Sala'!A:A)/60)/24</f>
        <v>1.4583333333333332E-2</v>
      </c>
      <c r="L379" s="5">
        <f>IF(Datos_Sala[[#This Row],[Tiempo en rest]]-Datos_Sala[[#This Row],[Tiempo total de preparación]]&gt;0,Datos_Sala[[#This Row],[Tiempo en rest]]-Datos_Sala[[#This Row],[Tiempo total de preparación]],0)</f>
        <v>4.3055555555555548E-2</v>
      </c>
      <c r="M379" s="5" t="str">
        <f>IF(Datos_Sala[[#This Row],[Tiempo de degustación]]&gt;0,"Cobrada","Sin cobrar")</f>
        <v>Cobrada</v>
      </c>
      <c r="N379" s="3" t="s">
        <v>16</v>
      </c>
      <c r="O379" s="3" t="s">
        <v>17</v>
      </c>
      <c r="P379" s="6">
        <v>40.31</v>
      </c>
      <c r="Q379" s="3" t="s">
        <v>11</v>
      </c>
      <c r="R379" s="3" t="s">
        <v>1148</v>
      </c>
      <c r="S379" s="3" t="s">
        <v>730</v>
      </c>
      <c r="T379" s="4">
        <f>SUMIFS('Datos Cocina'!J:J,'Datos Cocina'!A:A,A:A)</f>
        <v>49</v>
      </c>
      <c r="U379" s="4">
        <f>SUMIFS('Datos Cocina'!F:F,'Datos Cocina'!A:A,'Datos Sala'!A:A)</f>
        <v>29</v>
      </c>
      <c r="V379" s="4">
        <f>SUMIFS('Datos Cocina'!I:I,'Datos Cocina'!A:A,A:A)</f>
        <v>20</v>
      </c>
      <c r="W379" s="7">
        <f>Datos_Sala[[#This Row],[Total ganancia pedido]]/Datos_Sala[[#This Row],[Monto Total de la cuenta]]</f>
        <v>0.40816326530612246</v>
      </c>
      <c r="X379" s="4">
        <f>Datos_Sala[[#This Row],[Monto Total de la cuenta]]+Datos_Sala[[#This Row],[Propina]]</f>
        <v>89.31</v>
      </c>
    </row>
    <row r="380" spans="1:24" x14ac:dyDescent="0.3">
      <c r="A380" s="2">
        <v>379</v>
      </c>
      <c r="B380" s="3" t="s">
        <v>68</v>
      </c>
      <c r="C380" s="3" t="s">
        <v>160</v>
      </c>
      <c r="D380" s="2">
        <v>2</v>
      </c>
      <c r="E380" s="3" t="s">
        <v>52</v>
      </c>
      <c r="F380" s="23">
        <v>45020</v>
      </c>
      <c r="G380" s="5">
        <v>6.3194444444444442E-2</v>
      </c>
      <c r="H380" s="24">
        <v>0.16458333333333333</v>
      </c>
      <c r="I380" s="5">
        <f>Datos_Sala[[#This Row],[Hora de Salida]]-Datos_Sala[[#This Row],[Hora de llegada]]</f>
        <v>0.10138888888888889</v>
      </c>
      <c r="J38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0.11180555555555559</v>
      </c>
      <c r="K380" s="5">
        <f>(SUMIFS('Datos Cocina'!M:M,'Datos Cocina'!A:A,'Datos Sala'!A:A)/60)/24</f>
        <v>4.1666666666666666E-3</v>
      </c>
      <c r="L380" s="5">
        <f>IF(Datos_Sala[[#This Row],[Tiempo en rest]]-Datos_Sala[[#This Row],[Tiempo total de preparación]]&gt;0,Datos_Sala[[#This Row],[Tiempo en rest]]-Datos_Sala[[#This Row],[Tiempo total de preparación]],0)</f>
        <v>9.7222222222222224E-2</v>
      </c>
      <c r="M380" s="5" t="str">
        <f>IF(Datos_Sala[[#This Row],[Tiempo de degustación]]&gt;0,"Cobrada","Sin cobrar")</f>
        <v>Cobrada</v>
      </c>
      <c r="N380" s="3" t="s">
        <v>48</v>
      </c>
      <c r="O380" s="3" t="s">
        <v>1145</v>
      </c>
      <c r="P380" s="6">
        <v>10.61</v>
      </c>
      <c r="Q380" s="3" t="s">
        <v>18</v>
      </c>
      <c r="R380" s="3" t="s">
        <v>29</v>
      </c>
      <c r="S380" s="3" t="s">
        <v>12</v>
      </c>
      <c r="T380" s="4">
        <f>SUMIFS('Datos Cocina'!J:J,'Datos Cocina'!A:A,A:A)</f>
        <v>70</v>
      </c>
      <c r="U380" s="4">
        <f>SUMIFS('Datos Cocina'!F:F,'Datos Cocina'!A:A,'Datos Sala'!A:A)</f>
        <v>42</v>
      </c>
      <c r="V380" s="4">
        <f>SUMIFS('Datos Cocina'!I:I,'Datos Cocina'!A:A,A:A)</f>
        <v>28</v>
      </c>
      <c r="W380" s="7">
        <f>Datos_Sala[[#This Row],[Total ganancia pedido]]/Datos_Sala[[#This Row],[Monto Total de la cuenta]]</f>
        <v>0.4</v>
      </c>
      <c r="X380" s="4">
        <f>Datos_Sala[[#This Row],[Monto Total de la cuenta]]+Datos_Sala[[#This Row],[Propina]]</f>
        <v>80.61</v>
      </c>
    </row>
    <row r="381" spans="1:24" x14ac:dyDescent="0.3">
      <c r="A381" s="2">
        <v>380</v>
      </c>
      <c r="B381" s="3">
        <v>5</v>
      </c>
      <c r="C381" s="3" t="s">
        <v>457</v>
      </c>
      <c r="D381" s="2">
        <v>1</v>
      </c>
      <c r="E381" s="3" t="s">
        <v>52</v>
      </c>
      <c r="F381" s="23">
        <v>45020</v>
      </c>
      <c r="G381" s="5">
        <v>4.027777777777778E-2</v>
      </c>
      <c r="H381" s="24">
        <v>0.18958333333333333</v>
      </c>
      <c r="I381" s="5">
        <f>Datos_Sala[[#This Row],[Hora de Salida]]-Datos_Sala[[#This Row],[Hora de llegada]]</f>
        <v>0.14930555555555555</v>
      </c>
      <c r="J38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0.14930555555555555</v>
      </c>
      <c r="K381" s="5">
        <f>(SUMIFS('Datos Cocina'!M:M,'Datos Cocina'!A:A,'Datos Sala'!A:A)/60)/24</f>
        <v>6.458333333333334E-2</v>
      </c>
      <c r="L381" s="5">
        <f>IF(Datos_Sala[[#This Row],[Tiempo en rest]]-Datos_Sala[[#This Row],[Tiempo total de preparación]]&gt;0,Datos_Sala[[#This Row],[Tiempo en rest]]-Datos_Sala[[#This Row],[Tiempo total de preparación]],0)</f>
        <v>8.4722222222222213E-2</v>
      </c>
      <c r="M381" s="5" t="str">
        <f>IF(Datos_Sala[[#This Row],[Tiempo de degustación]]&gt;0,"Cobrada","Sin cobrar")</f>
        <v>Cobrada</v>
      </c>
      <c r="N381" s="3" t="s">
        <v>10</v>
      </c>
      <c r="O381" s="3" t="s">
        <v>1146</v>
      </c>
      <c r="P381" s="6">
        <v>22.53</v>
      </c>
      <c r="Q381" s="3" t="s">
        <v>11</v>
      </c>
      <c r="R381" s="3" t="s">
        <v>49</v>
      </c>
      <c r="S381" s="3" t="s">
        <v>731</v>
      </c>
      <c r="T381" s="4">
        <f>SUMIFS('Datos Cocina'!J:J,'Datos Cocina'!A:A,A:A)</f>
        <v>137</v>
      </c>
      <c r="U381" s="4">
        <f>SUMIFS('Datos Cocina'!F:F,'Datos Cocina'!A:A,'Datos Sala'!A:A)</f>
        <v>82</v>
      </c>
      <c r="V381" s="4">
        <f>SUMIFS('Datos Cocina'!I:I,'Datos Cocina'!A:A,A:A)</f>
        <v>55</v>
      </c>
      <c r="W381" s="7">
        <f>Datos_Sala[[#This Row],[Total ganancia pedido]]/Datos_Sala[[#This Row],[Monto Total de la cuenta]]</f>
        <v>0.40145985401459855</v>
      </c>
      <c r="X381" s="4">
        <f>Datos_Sala[[#This Row],[Monto Total de la cuenta]]+Datos_Sala[[#This Row],[Propina]]</f>
        <v>159.53</v>
      </c>
    </row>
    <row r="382" spans="1:24" x14ac:dyDescent="0.3">
      <c r="A382" s="2">
        <v>381</v>
      </c>
      <c r="B382" s="3">
        <v>4</v>
      </c>
      <c r="C382" s="3" t="s">
        <v>732</v>
      </c>
      <c r="D382" s="2">
        <v>1</v>
      </c>
      <c r="E382" s="3" t="s">
        <v>76</v>
      </c>
      <c r="F382" s="23">
        <v>45020</v>
      </c>
      <c r="G382" s="5">
        <v>3.9583333333333331E-2</v>
      </c>
      <c r="H382" s="24">
        <v>0.18888888888888888</v>
      </c>
      <c r="I382" s="5">
        <f>Datos_Sala[[#This Row],[Hora de Salida]]-Datos_Sala[[#This Row],[Hora de llegada]]</f>
        <v>0.14930555555555555</v>
      </c>
      <c r="J38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0.14930555555555555</v>
      </c>
      <c r="K382" s="5">
        <f>(SUMIFS('Datos Cocina'!M:M,'Datos Cocina'!A:A,'Datos Sala'!A:A)/60)/24</f>
        <v>3.2638888888888891E-2</v>
      </c>
      <c r="L382" s="5">
        <f>IF(Datos_Sala[[#This Row],[Tiempo en rest]]-Datos_Sala[[#This Row],[Tiempo total de preparación]]&gt;0,Datos_Sala[[#This Row],[Tiempo en rest]]-Datos_Sala[[#This Row],[Tiempo total de preparación]],0)</f>
        <v>0.11666666666666667</v>
      </c>
      <c r="M382" s="5" t="str">
        <f>IF(Datos_Sala[[#This Row],[Tiempo de degustación]]&gt;0,"Cobrada","Sin cobrar")</f>
        <v>Cobrada</v>
      </c>
      <c r="N382" s="3" t="s">
        <v>48</v>
      </c>
      <c r="O382" s="3" t="s">
        <v>1146</v>
      </c>
      <c r="P382" s="6">
        <v>27.69</v>
      </c>
      <c r="Q382" s="3" t="s">
        <v>11</v>
      </c>
      <c r="R382" s="3" t="s">
        <v>55</v>
      </c>
      <c r="S382" s="3" t="s">
        <v>733</v>
      </c>
      <c r="T382" s="4">
        <f>SUMIFS('Datos Cocina'!J:J,'Datos Cocina'!A:A,A:A)</f>
        <v>144</v>
      </c>
      <c r="U382" s="4">
        <f>SUMIFS('Datos Cocina'!F:F,'Datos Cocina'!A:A,'Datos Sala'!A:A)</f>
        <v>85</v>
      </c>
      <c r="V382" s="4">
        <f>SUMIFS('Datos Cocina'!I:I,'Datos Cocina'!A:A,A:A)</f>
        <v>59</v>
      </c>
      <c r="W382" s="7">
        <f>Datos_Sala[[#This Row],[Total ganancia pedido]]/Datos_Sala[[#This Row],[Monto Total de la cuenta]]</f>
        <v>0.40972222222222221</v>
      </c>
      <c r="X382" s="4">
        <f>Datos_Sala[[#This Row],[Monto Total de la cuenta]]+Datos_Sala[[#This Row],[Propina]]</f>
        <v>171.69</v>
      </c>
    </row>
    <row r="383" spans="1:24" x14ac:dyDescent="0.3">
      <c r="A383" s="2">
        <v>382</v>
      </c>
      <c r="B383" s="3" t="s">
        <v>21</v>
      </c>
      <c r="C383" s="3" t="s">
        <v>47</v>
      </c>
      <c r="D383" s="2">
        <v>6</v>
      </c>
      <c r="E383" s="3" t="s">
        <v>28</v>
      </c>
      <c r="F383" s="23">
        <v>45020</v>
      </c>
      <c r="G383" s="5">
        <v>0.13125000000000001</v>
      </c>
      <c r="H383" s="24">
        <v>0.26874999999999999</v>
      </c>
      <c r="I383" s="5">
        <f>Datos_Sala[[#This Row],[Hora de Salida]]-Datos_Sala[[#This Row],[Hora de llegada]]</f>
        <v>0.13749999999999998</v>
      </c>
      <c r="J38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0.13749999999999998</v>
      </c>
      <c r="K383" s="5">
        <f>(SUMIFS('Datos Cocina'!M:M,'Datos Cocina'!A:A,'Datos Sala'!A:A)/60)/24</f>
        <v>3.7499999999999999E-2</v>
      </c>
      <c r="L383" s="5">
        <f>IF(Datos_Sala[[#This Row],[Tiempo en rest]]-Datos_Sala[[#This Row],[Tiempo total de preparación]]&gt;0,Datos_Sala[[#This Row],[Tiempo en rest]]-Datos_Sala[[#This Row],[Tiempo total de preparación]],0)</f>
        <v>9.9999999999999978E-2</v>
      </c>
      <c r="M383" s="5" t="str">
        <f>IF(Datos_Sala[[#This Row],[Tiempo de degustación]]&gt;0,"Cobrada","Sin cobrar")</f>
        <v>Cobrada</v>
      </c>
      <c r="N383" s="3" t="s">
        <v>10</v>
      </c>
      <c r="O383" s="3" t="s">
        <v>1146</v>
      </c>
      <c r="P383" s="6">
        <v>19.8</v>
      </c>
      <c r="Q383" s="3" t="s">
        <v>23</v>
      </c>
      <c r="R383" s="3" t="s">
        <v>63</v>
      </c>
      <c r="S383" s="3" t="s">
        <v>20</v>
      </c>
      <c r="T383" s="4">
        <f>SUMIFS('Datos Cocina'!J:J,'Datos Cocina'!A:A,A:A)</f>
        <v>87</v>
      </c>
      <c r="U383" s="4">
        <f>SUMIFS('Datos Cocina'!F:F,'Datos Cocina'!A:A,'Datos Sala'!A:A)</f>
        <v>51</v>
      </c>
      <c r="V383" s="4">
        <f>SUMIFS('Datos Cocina'!I:I,'Datos Cocina'!A:A,A:A)</f>
        <v>36</v>
      </c>
      <c r="W383" s="7">
        <f>Datos_Sala[[#This Row],[Total ganancia pedido]]/Datos_Sala[[#This Row],[Monto Total de la cuenta]]</f>
        <v>0.41379310344827586</v>
      </c>
      <c r="X383" s="4">
        <f>Datos_Sala[[#This Row],[Monto Total de la cuenta]]+Datos_Sala[[#This Row],[Propina]]</f>
        <v>106.8</v>
      </c>
    </row>
    <row r="384" spans="1:24" x14ac:dyDescent="0.3">
      <c r="A384" s="2">
        <v>383</v>
      </c>
      <c r="B384" s="3" t="s">
        <v>61</v>
      </c>
      <c r="C384" s="3" t="s">
        <v>161</v>
      </c>
      <c r="D384" s="2">
        <v>6</v>
      </c>
      <c r="E384" s="3" t="s">
        <v>9</v>
      </c>
      <c r="F384" s="23">
        <v>45020</v>
      </c>
      <c r="G384" s="5">
        <v>0.1451388888888889</v>
      </c>
      <c r="H384" s="24">
        <v>0.27291666666666664</v>
      </c>
      <c r="I384" s="5">
        <f>Datos_Sala[[#This Row],[Hora de Salida]]-Datos_Sala[[#This Row],[Hora de llegada]]</f>
        <v>0.12777777777777774</v>
      </c>
      <c r="J38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0.12777777777777774</v>
      </c>
      <c r="K384" s="5">
        <f>(SUMIFS('Datos Cocina'!M:M,'Datos Cocina'!A:A,'Datos Sala'!A:A)/60)/24</f>
        <v>6.2499999999999995E-3</v>
      </c>
      <c r="L384" s="5">
        <f>IF(Datos_Sala[[#This Row],[Tiempo en rest]]-Datos_Sala[[#This Row],[Tiempo total de preparación]]&gt;0,Datos_Sala[[#This Row],[Tiempo en rest]]-Datos_Sala[[#This Row],[Tiempo total de preparación]],0)</f>
        <v>0.12152777777777773</v>
      </c>
      <c r="M384" s="5" t="str">
        <f>IF(Datos_Sala[[#This Row],[Tiempo de degustación]]&gt;0,"Cobrada","Sin cobrar")</f>
        <v>Cobrada</v>
      </c>
      <c r="N384" s="3" t="s">
        <v>16</v>
      </c>
      <c r="O384" s="3" t="s">
        <v>1145</v>
      </c>
      <c r="P384" s="6">
        <v>31.33</v>
      </c>
      <c r="Q384" s="3" t="s">
        <v>11</v>
      </c>
      <c r="R384" s="3" t="s">
        <v>29</v>
      </c>
      <c r="S384" s="3" t="s">
        <v>42</v>
      </c>
      <c r="T384" s="4">
        <f>SUMIFS('Datos Cocina'!J:J,'Datos Cocina'!A:A,A:A)</f>
        <v>108</v>
      </c>
      <c r="U384" s="4">
        <f>SUMIFS('Datos Cocina'!F:F,'Datos Cocina'!A:A,'Datos Sala'!A:A)</f>
        <v>66</v>
      </c>
      <c r="V384" s="4">
        <f>SUMIFS('Datos Cocina'!I:I,'Datos Cocina'!A:A,A:A)</f>
        <v>42</v>
      </c>
      <c r="W384" s="7">
        <f>Datos_Sala[[#This Row],[Total ganancia pedido]]/Datos_Sala[[#This Row],[Monto Total de la cuenta]]</f>
        <v>0.3888888888888889</v>
      </c>
      <c r="X384" s="4">
        <f>Datos_Sala[[#This Row],[Monto Total de la cuenta]]+Datos_Sala[[#This Row],[Propina]]</f>
        <v>139.32999999999998</v>
      </c>
    </row>
    <row r="385" spans="1:24" x14ac:dyDescent="0.3">
      <c r="A385" s="2">
        <v>384</v>
      </c>
      <c r="B385" s="3">
        <v>1</v>
      </c>
      <c r="C385" s="3" t="s">
        <v>734</v>
      </c>
      <c r="D385" s="2">
        <v>5</v>
      </c>
      <c r="E385" s="3" t="s">
        <v>76</v>
      </c>
      <c r="F385" s="23">
        <v>45020</v>
      </c>
      <c r="G385" s="5">
        <v>7.6388888888888886E-3</v>
      </c>
      <c r="H385" s="24">
        <v>0.10625</v>
      </c>
      <c r="I385" s="5">
        <f>Datos_Sala[[#This Row],[Hora de Salida]]-Datos_Sala[[#This Row],[Hora de llegada]]</f>
        <v>9.8611111111111108E-2</v>
      </c>
      <c r="J385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9.8611111111111108E-2</v>
      </c>
      <c r="K385" s="5">
        <f>(SUMIFS('Datos Cocina'!M:M,'Datos Cocina'!A:A,'Datos Sala'!A:A)/60)/24</f>
        <v>7.6388888888888881E-2</v>
      </c>
      <c r="L385" s="5">
        <f>IF(Datos_Sala[[#This Row],[Tiempo en rest]]-Datos_Sala[[#This Row],[Tiempo total de preparación]]&gt;0,Datos_Sala[[#This Row],[Tiempo en rest]]-Datos_Sala[[#This Row],[Tiempo total de preparación]],0)</f>
        <v>2.2222222222222227E-2</v>
      </c>
      <c r="M385" s="5" t="str">
        <f>IF(Datos_Sala[[#This Row],[Tiempo de degustación]]&gt;0,"Cobrada","Sin cobrar")</f>
        <v>Cobrada</v>
      </c>
      <c r="N385" s="3" t="s">
        <v>48</v>
      </c>
      <c r="O385" s="3" t="s">
        <v>1146</v>
      </c>
      <c r="P385" s="6">
        <v>39.32</v>
      </c>
      <c r="Q385" s="3" t="s">
        <v>23</v>
      </c>
      <c r="R385" s="3" t="s">
        <v>99</v>
      </c>
      <c r="S385" s="3" t="s">
        <v>735</v>
      </c>
      <c r="T385" s="4">
        <f>SUMIFS('Datos Cocina'!J:J,'Datos Cocina'!A:A,A:A)</f>
        <v>120</v>
      </c>
      <c r="U385" s="4">
        <f>SUMIFS('Datos Cocina'!F:F,'Datos Cocina'!A:A,'Datos Sala'!A:A)</f>
        <v>69</v>
      </c>
      <c r="V385" s="4">
        <f>SUMIFS('Datos Cocina'!I:I,'Datos Cocina'!A:A,A:A)</f>
        <v>51</v>
      </c>
      <c r="W385" s="7">
        <f>Datos_Sala[[#This Row],[Total ganancia pedido]]/Datos_Sala[[#This Row],[Monto Total de la cuenta]]</f>
        <v>0.42499999999999999</v>
      </c>
      <c r="X385" s="4">
        <f>Datos_Sala[[#This Row],[Monto Total de la cuenta]]+Datos_Sala[[#This Row],[Propina]]</f>
        <v>159.32</v>
      </c>
    </row>
    <row r="386" spans="1:24" x14ac:dyDescent="0.3">
      <c r="A386" s="2">
        <v>385</v>
      </c>
      <c r="B386" s="3" t="s">
        <v>61</v>
      </c>
      <c r="C386" s="3" t="s">
        <v>162</v>
      </c>
      <c r="D386" s="2">
        <v>6</v>
      </c>
      <c r="E386" s="3" t="s">
        <v>52</v>
      </c>
      <c r="F386" s="23">
        <v>45021</v>
      </c>
      <c r="G386" s="5">
        <v>0.15069444444444444</v>
      </c>
      <c r="H386" s="24">
        <v>0.27986111111111112</v>
      </c>
      <c r="I386" s="5">
        <f>Datos_Sala[[#This Row],[Hora de Salida]]-Datos_Sala[[#This Row],[Hora de llegada]]</f>
        <v>0.12916666666666668</v>
      </c>
      <c r="J38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0.13958333333333339</v>
      </c>
      <c r="K386" s="5">
        <f>(SUMIFS('Datos Cocina'!M:M,'Datos Cocina'!A:A,'Datos Sala'!A:A)/60)/24</f>
        <v>1.5277777777777777E-2</v>
      </c>
      <c r="L386" s="5">
        <f>IF(Datos_Sala[[#This Row],[Tiempo en rest]]-Datos_Sala[[#This Row],[Tiempo total de preparación]]&gt;0,Datos_Sala[[#This Row],[Tiempo en rest]]-Datos_Sala[[#This Row],[Tiempo total de preparación]],0)</f>
        <v>0.1138888888888889</v>
      </c>
      <c r="M386" s="5" t="str">
        <f>IF(Datos_Sala[[#This Row],[Tiempo de degustación]]&gt;0,"Cobrada","Sin cobrar")</f>
        <v>Cobrada</v>
      </c>
      <c r="N386" s="3" t="s">
        <v>48</v>
      </c>
      <c r="O386" s="3" t="s">
        <v>1145</v>
      </c>
      <c r="P386" s="6">
        <v>11.14</v>
      </c>
      <c r="Q386" s="3" t="s">
        <v>18</v>
      </c>
      <c r="R386" s="3" t="s">
        <v>1147</v>
      </c>
      <c r="S386" s="3" t="s">
        <v>37</v>
      </c>
      <c r="T386" s="4">
        <f>SUMIFS('Datos Cocina'!J:J,'Datos Cocina'!A:A,A:A)</f>
        <v>60</v>
      </c>
      <c r="U386" s="4">
        <f>SUMIFS('Datos Cocina'!F:F,'Datos Cocina'!A:A,'Datos Sala'!A:A)</f>
        <v>36</v>
      </c>
      <c r="V386" s="4">
        <f>SUMIFS('Datos Cocina'!I:I,'Datos Cocina'!A:A,A:A)</f>
        <v>24</v>
      </c>
      <c r="W386" s="7">
        <f>Datos_Sala[[#This Row],[Total ganancia pedido]]/Datos_Sala[[#This Row],[Monto Total de la cuenta]]</f>
        <v>0.4</v>
      </c>
      <c r="X386" s="4">
        <f>Datos_Sala[[#This Row],[Monto Total de la cuenta]]+Datos_Sala[[#This Row],[Propina]]</f>
        <v>71.14</v>
      </c>
    </row>
    <row r="387" spans="1:24" x14ac:dyDescent="0.3">
      <c r="A387" s="2">
        <v>386</v>
      </c>
      <c r="B387" s="3" t="s">
        <v>35</v>
      </c>
      <c r="C387" s="3" t="s">
        <v>163</v>
      </c>
      <c r="D387" s="2">
        <v>2</v>
      </c>
      <c r="E387" s="3" t="s">
        <v>9</v>
      </c>
      <c r="F387" s="23">
        <v>45021</v>
      </c>
      <c r="G387" s="5">
        <v>2.2916666666666665E-2</v>
      </c>
      <c r="H387" s="24">
        <v>0.12361111111111112</v>
      </c>
      <c r="I387" s="5">
        <f>Datos_Sala[[#This Row],[Hora de Salida]]-Datos_Sala[[#This Row],[Hora de llegada]]</f>
        <v>0.10069444444444445</v>
      </c>
      <c r="J38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0.11111111111111115</v>
      </c>
      <c r="K387" s="5">
        <f>(SUMIFS('Datos Cocina'!M:M,'Datos Cocina'!A:A,'Datos Sala'!A:A)/60)/24</f>
        <v>2.7777777777777776E-2</v>
      </c>
      <c r="L387" s="5">
        <f>IF(Datos_Sala[[#This Row],[Tiempo en rest]]-Datos_Sala[[#This Row],[Tiempo total de preparación]]&gt;0,Datos_Sala[[#This Row],[Tiempo en rest]]-Datos_Sala[[#This Row],[Tiempo total de preparación]],0)</f>
        <v>7.2916666666666671E-2</v>
      </c>
      <c r="M387" s="5" t="str">
        <f>IF(Datos_Sala[[#This Row],[Tiempo de degustación]]&gt;0,"Cobrada","Sin cobrar")</f>
        <v>Cobrada</v>
      </c>
      <c r="N387" s="3" t="s">
        <v>16</v>
      </c>
      <c r="O387" s="3" t="s">
        <v>1146</v>
      </c>
      <c r="P387" s="6">
        <v>28.96</v>
      </c>
      <c r="Q387" s="3" t="s">
        <v>18</v>
      </c>
      <c r="R387" s="3" t="s">
        <v>99</v>
      </c>
      <c r="S387" s="3" t="s">
        <v>121</v>
      </c>
      <c r="T387" s="4">
        <f>SUMIFS('Datos Cocina'!J:J,'Datos Cocina'!A:A,A:A)</f>
        <v>99</v>
      </c>
      <c r="U387" s="4">
        <f>SUMIFS('Datos Cocina'!F:F,'Datos Cocina'!A:A,'Datos Sala'!A:A)</f>
        <v>60</v>
      </c>
      <c r="V387" s="4">
        <f>SUMIFS('Datos Cocina'!I:I,'Datos Cocina'!A:A,A:A)</f>
        <v>39</v>
      </c>
      <c r="W387" s="7">
        <f>Datos_Sala[[#This Row],[Total ganancia pedido]]/Datos_Sala[[#This Row],[Monto Total de la cuenta]]</f>
        <v>0.39393939393939392</v>
      </c>
      <c r="X387" s="4">
        <f>Datos_Sala[[#This Row],[Monto Total de la cuenta]]+Datos_Sala[[#This Row],[Propina]]</f>
        <v>127.96000000000001</v>
      </c>
    </row>
    <row r="388" spans="1:24" x14ac:dyDescent="0.3">
      <c r="A388" s="2">
        <v>387</v>
      </c>
      <c r="B388" s="3" t="s">
        <v>61</v>
      </c>
      <c r="C388" s="3" t="s">
        <v>164</v>
      </c>
      <c r="D388" s="2">
        <v>5</v>
      </c>
      <c r="E388" s="3" t="s">
        <v>15</v>
      </c>
      <c r="F388" s="23">
        <v>45021</v>
      </c>
      <c r="G388" s="5">
        <v>0.13125000000000001</v>
      </c>
      <c r="H388" s="24">
        <v>0.25694444444444442</v>
      </c>
      <c r="I388" s="5">
        <f>Datos_Sala[[#This Row],[Hora de Salida]]-Datos_Sala[[#This Row],[Hora de llegada]]</f>
        <v>0.12569444444444441</v>
      </c>
      <c r="J38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0.13611111111111113</v>
      </c>
      <c r="K388" s="5">
        <f>(SUMIFS('Datos Cocina'!M:M,'Datos Cocina'!A:A,'Datos Sala'!A:A)/60)/24</f>
        <v>1.2499999999999999E-2</v>
      </c>
      <c r="L388" s="5">
        <f>IF(Datos_Sala[[#This Row],[Tiempo en rest]]-Datos_Sala[[#This Row],[Tiempo total de preparación]]&gt;0,Datos_Sala[[#This Row],[Tiempo en rest]]-Datos_Sala[[#This Row],[Tiempo total de preparación]],0)</f>
        <v>0.11319444444444442</v>
      </c>
      <c r="M388" s="5" t="str">
        <f>IF(Datos_Sala[[#This Row],[Tiempo de degustación]]&gt;0,"Cobrada","Sin cobrar")</f>
        <v>Cobrada</v>
      </c>
      <c r="N388" s="3" t="s">
        <v>16</v>
      </c>
      <c r="O388" s="3" t="s">
        <v>17</v>
      </c>
      <c r="P388" s="6">
        <v>20.84</v>
      </c>
      <c r="Q388" s="3" t="s">
        <v>18</v>
      </c>
      <c r="R388" s="3" t="s">
        <v>99</v>
      </c>
      <c r="S388" s="3" t="s">
        <v>56</v>
      </c>
      <c r="T388" s="4">
        <f>SUMIFS('Datos Cocina'!J:J,'Datos Cocina'!A:A,A:A)</f>
        <v>93</v>
      </c>
      <c r="U388" s="4">
        <f>SUMIFS('Datos Cocina'!F:F,'Datos Cocina'!A:A,'Datos Sala'!A:A)</f>
        <v>57</v>
      </c>
      <c r="V388" s="4">
        <f>SUMIFS('Datos Cocina'!I:I,'Datos Cocina'!A:A,A:A)</f>
        <v>36</v>
      </c>
      <c r="W388" s="7">
        <f>Datos_Sala[[#This Row],[Total ganancia pedido]]/Datos_Sala[[#This Row],[Monto Total de la cuenta]]</f>
        <v>0.38709677419354838</v>
      </c>
      <c r="X388" s="4">
        <f>Datos_Sala[[#This Row],[Monto Total de la cuenta]]+Datos_Sala[[#This Row],[Propina]]</f>
        <v>113.84</v>
      </c>
    </row>
    <row r="389" spans="1:24" x14ac:dyDescent="0.3">
      <c r="A389" s="2">
        <v>388</v>
      </c>
      <c r="B389" s="3">
        <v>18</v>
      </c>
      <c r="C389" s="3" t="s">
        <v>96</v>
      </c>
      <c r="D389" s="2">
        <v>2</v>
      </c>
      <c r="E389" s="3" t="s">
        <v>28</v>
      </c>
      <c r="F389" s="23">
        <v>45021</v>
      </c>
      <c r="G389" s="5">
        <v>2.2916666666666665E-2</v>
      </c>
      <c r="H389" s="24">
        <v>0.14930555555555555</v>
      </c>
      <c r="I389" s="5">
        <f>Datos_Sala[[#This Row],[Hora de Salida]]-Datos_Sala[[#This Row],[Hora de llegada]]</f>
        <v>0.12638888888888888</v>
      </c>
      <c r="J38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0.12638888888888888</v>
      </c>
      <c r="K389" s="5">
        <f>(SUMIFS('Datos Cocina'!M:M,'Datos Cocina'!A:A,'Datos Sala'!A:A)/60)/24</f>
        <v>0.11875000000000001</v>
      </c>
      <c r="L389" s="5">
        <f>IF(Datos_Sala[[#This Row],[Tiempo en rest]]-Datos_Sala[[#This Row],[Tiempo total de preparación]]&gt;0,Datos_Sala[[#This Row],[Tiempo en rest]]-Datos_Sala[[#This Row],[Tiempo total de preparación]],0)</f>
        <v>7.6388888888888756E-3</v>
      </c>
      <c r="M389" s="5" t="str">
        <f>IF(Datos_Sala[[#This Row],[Tiempo de degustación]]&gt;0,"Cobrada","Sin cobrar")</f>
        <v>Cobrada</v>
      </c>
      <c r="N389" s="3" t="s">
        <v>16</v>
      </c>
      <c r="O389" s="3" t="s">
        <v>1145</v>
      </c>
      <c r="P389" s="6">
        <v>27.03</v>
      </c>
      <c r="Q389" s="3" t="s">
        <v>11</v>
      </c>
      <c r="R389" s="3" t="s">
        <v>1147</v>
      </c>
      <c r="S389" s="3" t="s">
        <v>736</v>
      </c>
      <c r="T389" s="4">
        <f>SUMIFS('Datos Cocina'!J:J,'Datos Cocina'!A:A,A:A)</f>
        <v>291</v>
      </c>
      <c r="U389" s="4">
        <f>SUMIFS('Datos Cocina'!F:F,'Datos Cocina'!A:A,'Datos Sala'!A:A)</f>
        <v>176</v>
      </c>
      <c r="V389" s="4">
        <f>SUMIFS('Datos Cocina'!I:I,'Datos Cocina'!A:A,A:A)</f>
        <v>115</v>
      </c>
      <c r="W389" s="7">
        <f>Datos_Sala[[#This Row],[Total ganancia pedido]]/Datos_Sala[[#This Row],[Monto Total de la cuenta]]</f>
        <v>0.3951890034364261</v>
      </c>
      <c r="X389" s="4">
        <f>Datos_Sala[[#This Row],[Monto Total de la cuenta]]+Datos_Sala[[#This Row],[Propina]]</f>
        <v>318.02999999999997</v>
      </c>
    </row>
    <row r="390" spans="1:24" x14ac:dyDescent="0.3">
      <c r="A390" s="2">
        <v>389</v>
      </c>
      <c r="B390" s="3" t="s">
        <v>57</v>
      </c>
      <c r="C390" s="3" t="s">
        <v>165</v>
      </c>
      <c r="D390" s="2">
        <v>5</v>
      </c>
      <c r="E390" s="3" t="s">
        <v>52</v>
      </c>
      <c r="F390" s="23">
        <v>45021</v>
      </c>
      <c r="G390" s="5">
        <v>1.3888888888888889E-3</v>
      </c>
      <c r="H390" s="24">
        <v>9.375E-2</v>
      </c>
      <c r="I390" s="5">
        <f>Datos_Sala[[#This Row],[Hora de Salida]]-Datos_Sala[[#This Row],[Hora de llegada]]</f>
        <v>9.2361111111111116E-2</v>
      </c>
      <c r="J390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9.2361111111111116E-2</v>
      </c>
      <c r="K390" s="5">
        <f>(SUMIFS('Datos Cocina'!M:M,'Datos Cocina'!A:A,'Datos Sala'!A:A)/60)/24</f>
        <v>1.6666666666666666E-2</v>
      </c>
      <c r="L390" s="5">
        <f>IF(Datos_Sala[[#This Row],[Tiempo en rest]]-Datos_Sala[[#This Row],[Tiempo total de preparación]]&gt;0,Datos_Sala[[#This Row],[Tiempo en rest]]-Datos_Sala[[#This Row],[Tiempo total de preparación]],0)</f>
        <v>7.5694444444444453E-2</v>
      </c>
      <c r="M390" s="5" t="str">
        <f>IF(Datos_Sala[[#This Row],[Tiempo de degustación]]&gt;0,"Cobrada","Sin cobrar")</f>
        <v>Cobrada</v>
      </c>
      <c r="N390" s="3" t="s">
        <v>16</v>
      </c>
      <c r="O390" s="3" t="s">
        <v>1145</v>
      </c>
      <c r="P390" s="6">
        <v>39.14</v>
      </c>
      <c r="Q390" s="3" t="s">
        <v>23</v>
      </c>
      <c r="R390" s="3" t="s">
        <v>99</v>
      </c>
      <c r="S390" s="3" t="s">
        <v>121</v>
      </c>
      <c r="T390" s="4">
        <f>SUMIFS('Datos Cocina'!J:J,'Datos Cocina'!A:A,A:A)</f>
        <v>33</v>
      </c>
      <c r="U390" s="4">
        <f>SUMIFS('Datos Cocina'!F:F,'Datos Cocina'!A:A,'Datos Sala'!A:A)</f>
        <v>20</v>
      </c>
      <c r="V390" s="4">
        <f>SUMIFS('Datos Cocina'!I:I,'Datos Cocina'!A:A,A:A)</f>
        <v>13</v>
      </c>
      <c r="W390" s="7">
        <f>Datos_Sala[[#This Row],[Total ganancia pedido]]/Datos_Sala[[#This Row],[Monto Total de la cuenta]]</f>
        <v>0.39393939393939392</v>
      </c>
      <c r="X390" s="4">
        <f>Datos_Sala[[#This Row],[Monto Total de la cuenta]]+Datos_Sala[[#This Row],[Propina]]</f>
        <v>72.14</v>
      </c>
    </row>
    <row r="391" spans="1:24" x14ac:dyDescent="0.3">
      <c r="A391" s="2">
        <v>390</v>
      </c>
      <c r="B391" s="3">
        <v>9</v>
      </c>
      <c r="C391" s="3" t="s">
        <v>36</v>
      </c>
      <c r="D391" s="2">
        <v>2</v>
      </c>
      <c r="E391" s="3" t="s">
        <v>52</v>
      </c>
      <c r="F391" s="23">
        <v>45021</v>
      </c>
      <c r="G391" s="5">
        <v>0.12430555555555556</v>
      </c>
      <c r="H391" s="24">
        <v>0.22152777777777777</v>
      </c>
      <c r="I391" s="5">
        <f>Datos_Sala[[#This Row],[Hora de Salida]]-Datos_Sala[[#This Row],[Hora de llegada]]</f>
        <v>9.722222222222221E-2</v>
      </c>
      <c r="J391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9.722222222222221E-2</v>
      </c>
      <c r="K391" s="5">
        <f>(SUMIFS('Datos Cocina'!M:M,'Datos Cocina'!A:A,'Datos Sala'!A:A)/60)/24</f>
        <v>6.458333333333334E-2</v>
      </c>
      <c r="L391" s="5">
        <f>IF(Datos_Sala[[#This Row],[Tiempo en rest]]-Datos_Sala[[#This Row],[Tiempo total de preparación]]&gt;0,Datos_Sala[[#This Row],[Tiempo en rest]]-Datos_Sala[[#This Row],[Tiempo total de preparación]],0)</f>
        <v>3.263888888888887E-2</v>
      </c>
      <c r="M391" s="5" t="str">
        <f>IF(Datos_Sala[[#This Row],[Tiempo de degustación]]&gt;0,"Cobrada","Sin cobrar")</f>
        <v>Cobrada</v>
      </c>
      <c r="N391" s="3" t="s">
        <v>16</v>
      </c>
      <c r="O391" s="3" t="s">
        <v>1145</v>
      </c>
      <c r="P391" s="6">
        <v>42.68</v>
      </c>
      <c r="Q391" s="3" t="s">
        <v>23</v>
      </c>
      <c r="R391" s="3" t="s">
        <v>29</v>
      </c>
      <c r="S391" s="3" t="s">
        <v>737</v>
      </c>
      <c r="T391" s="4">
        <f>SUMIFS('Datos Cocina'!J:J,'Datos Cocina'!A:A,A:A)</f>
        <v>143</v>
      </c>
      <c r="U391" s="4">
        <f>SUMIFS('Datos Cocina'!F:F,'Datos Cocina'!A:A,'Datos Sala'!A:A)</f>
        <v>84</v>
      </c>
      <c r="V391" s="4">
        <f>SUMIFS('Datos Cocina'!I:I,'Datos Cocina'!A:A,A:A)</f>
        <v>59</v>
      </c>
      <c r="W391" s="7">
        <f>Datos_Sala[[#This Row],[Total ganancia pedido]]/Datos_Sala[[#This Row],[Monto Total de la cuenta]]</f>
        <v>0.41258741258741261</v>
      </c>
      <c r="X391" s="4">
        <f>Datos_Sala[[#This Row],[Monto Total de la cuenta]]+Datos_Sala[[#This Row],[Propina]]</f>
        <v>185.68</v>
      </c>
    </row>
    <row r="392" spans="1:24" x14ac:dyDescent="0.3">
      <c r="A392" s="2">
        <v>391</v>
      </c>
      <c r="B392" s="3" t="s">
        <v>40</v>
      </c>
      <c r="C392" s="3" t="s">
        <v>166</v>
      </c>
      <c r="D392" s="2">
        <v>1</v>
      </c>
      <c r="E392" s="3" t="s">
        <v>52</v>
      </c>
      <c r="F392" s="23">
        <v>45021</v>
      </c>
      <c r="G392" s="5">
        <v>8.6805555555555552E-2</v>
      </c>
      <c r="H392" s="24">
        <v>0.17291666666666666</v>
      </c>
      <c r="I392" s="5">
        <f>Datos_Sala[[#This Row],[Hora de Salida]]-Datos_Sala[[#This Row],[Hora de llegada]]</f>
        <v>8.611111111111111E-2</v>
      </c>
      <c r="J392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8.611111111111111E-2</v>
      </c>
      <c r="K392" s="5">
        <f>(SUMIFS('Datos Cocina'!M:M,'Datos Cocina'!A:A,'Datos Sala'!A:A)/60)/24</f>
        <v>2.4305555555555556E-2</v>
      </c>
      <c r="L392" s="5">
        <f>IF(Datos_Sala[[#This Row],[Tiempo en rest]]-Datos_Sala[[#This Row],[Tiempo total de preparación]]&gt;0,Datos_Sala[[#This Row],[Tiempo en rest]]-Datos_Sala[[#This Row],[Tiempo total de preparación]],0)</f>
        <v>6.1805555555555558E-2</v>
      </c>
      <c r="M392" s="5" t="str">
        <f>IF(Datos_Sala[[#This Row],[Tiempo de degustación]]&gt;0,"Cobrada","Sin cobrar")</f>
        <v>Cobrada</v>
      </c>
      <c r="N392" s="3" t="s">
        <v>16</v>
      </c>
      <c r="O392" s="3" t="s">
        <v>1145</v>
      </c>
      <c r="P392" s="6">
        <v>48.6</v>
      </c>
      <c r="Q392" s="3" t="s">
        <v>23</v>
      </c>
      <c r="R392" s="3" t="s">
        <v>63</v>
      </c>
      <c r="S392" s="3" t="s">
        <v>100</v>
      </c>
      <c r="T392" s="4">
        <f>SUMIFS('Datos Cocina'!J:J,'Datos Cocina'!A:A,A:A)</f>
        <v>22</v>
      </c>
      <c r="U392" s="4">
        <f>SUMIFS('Datos Cocina'!F:F,'Datos Cocina'!A:A,'Datos Sala'!A:A)</f>
        <v>13</v>
      </c>
      <c r="V392" s="4">
        <f>SUMIFS('Datos Cocina'!I:I,'Datos Cocina'!A:A,A:A)</f>
        <v>9</v>
      </c>
      <c r="W392" s="7">
        <f>Datos_Sala[[#This Row],[Total ganancia pedido]]/Datos_Sala[[#This Row],[Monto Total de la cuenta]]</f>
        <v>0.40909090909090912</v>
      </c>
      <c r="X392" s="4">
        <f>Datos_Sala[[#This Row],[Monto Total de la cuenta]]+Datos_Sala[[#This Row],[Propina]]</f>
        <v>70.599999999999994</v>
      </c>
    </row>
    <row r="393" spans="1:24" x14ac:dyDescent="0.3">
      <c r="A393" s="2">
        <v>392</v>
      </c>
      <c r="B393" s="3">
        <v>14</v>
      </c>
      <c r="C393" s="3" t="s">
        <v>738</v>
      </c>
      <c r="D393" s="2">
        <v>3</v>
      </c>
      <c r="E393" s="3" t="s">
        <v>28</v>
      </c>
      <c r="F393" s="23">
        <v>45021</v>
      </c>
      <c r="G393" s="5">
        <v>2.2916666666666665E-2</v>
      </c>
      <c r="H393" s="24">
        <v>0.17222222222222222</v>
      </c>
      <c r="I393" s="5">
        <f>Datos_Sala[[#This Row],[Hora de Salida]]-Datos_Sala[[#This Row],[Hora de llegada]]</f>
        <v>0.14930555555555555</v>
      </c>
      <c r="J39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0.15972222222222227</v>
      </c>
      <c r="K393" s="5">
        <f>(SUMIFS('Datos Cocina'!M:M,'Datos Cocina'!A:A,'Datos Sala'!A:A)/60)/24</f>
        <v>3.7499999999999999E-2</v>
      </c>
      <c r="L393" s="5">
        <f>IF(Datos_Sala[[#This Row],[Tiempo en rest]]-Datos_Sala[[#This Row],[Tiempo total de preparación]]&gt;0,Datos_Sala[[#This Row],[Tiempo en rest]]-Datos_Sala[[#This Row],[Tiempo total de preparación]],0)</f>
        <v>0.11180555555555555</v>
      </c>
      <c r="M393" s="5" t="str">
        <f>IF(Datos_Sala[[#This Row],[Tiempo de degustación]]&gt;0,"Cobrada","Sin cobrar")</f>
        <v>Cobrada</v>
      </c>
      <c r="N393" s="3" t="s">
        <v>16</v>
      </c>
      <c r="O393" s="3" t="s">
        <v>1145</v>
      </c>
      <c r="P393" s="6">
        <v>32.729999999999997</v>
      </c>
      <c r="Q393" s="3" t="s">
        <v>18</v>
      </c>
      <c r="R393" s="3" t="s">
        <v>24</v>
      </c>
      <c r="S393" s="3" t="s">
        <v>481</v>
      </c>
      <c r="T393" s="4">
        <f>SUMIFS('Datos Cocina'!J:J,'Datos Cocina'!A:A,A:A)</f>
        <v>120</v>
      </c>
      <c r="U393" s="4">
        <f>SUMIFS('Datos Cocina'!F:F,'Datos Cocina'!A:A,'Datos Sala'!A:A)</f>
        <v>71</v>
      </c>
      <c r="V393" s="4">
        <f>SUMIFS('Datos Cocina'!I:I,'Datos Cocina'!A:A,A:A)</f>
        <v>49</v>
      </c>
      <c r="W393" s="7">
        <f>Datos_Sala[[#This Row],[Total ganancia pedido]]/Datos_Sala[[#This Row],[Monto Total de la cuenta]]</f>
        <v>0.40833333333333333</v>
      </c>
      <c r="X393" s="4">
        <f>Datos_Sala[[#This Row],[Monto Total de la cuenta]]+Datos_Sala[[#This Row],[Propina]]</f>
        <v>152.72999999999999</v>
      </c>
    </row>
    <row r="394" spans="1:24" x14ac:dyDescent="0.3">
      <c r="A394" s="2">
        <v>393</v>
      </c>
      <c r="B394" s="3">
        <v>13</v>
      </c>
      <c r="C394" s="3" t="s">
        <v>739</v>
      </c>
      <c r="D394" s="2">
        <v>3</v>
      </c>
      <c r="E394" s="3" t="s">
        <v>9</v>
      </c>
      <c r="F394" s="23">
        <v>45021</v>
      </c>
      <c r="G394" s="5">
        <v>0.10625</v>
      </c>
      <c r="H394" s="24">
        <v>0.22013888888888888</v>
      </c>
      <c r="I394" s="5">
        <f>Datos_Sala[[#This Row],[Hora de Salida]]-Datos_Sala[[#This Row],[Hora de llegada]]</f>
        <v>0.11388888888888889</v>
      </c>
      <c r="J39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0.12430555555555559</v>
      </c>
      <c r="K394" s="5">
        <f>(SUMIFS('Datos Cocina'!M:M,'Datos Cocina'!A:A,'Datos Sala'!A:A)/60)/24</f>
        <v>7.5694444444444439E-2</v>
      </c>
      <c r="L394" s="5">
        <f>IF(Datos_Sala[[#This Row],[Tiempo en rest]]-Datos_Sala[[#This Row],[Tiempo total de preparación]]&gt;0,Datos_Sala[[#This Row],[Tiempo en rest]]-Datos_Sala[[#This Row],[Tiempo total de preparación]],0)</f>
        <v>3.8194444444444448E-2</v>
      </c>
      <c r="M394" s="5" t="str">
        <f>IF(Datos_Sala[[#This Row],[Tiempo de degustación]]&gt;0,"Cobrada","Sin cobrar")</f>
        <v>Cobrada</v>
      </c>
      <c r="N394" s="3" t="s">
        <v>16</v>
      </c>
      <c r="O394" s="3" t="s">
        <v>1145</v>
      </c>
      <c r="P394" s="6">
        <v>12.54</v>
      </c>
      <c r="Q394" s="3" t="s">
        <v>18</v>
      </c>
      <c r="R394" s="3" t="s">
        <v>33</v>
      </c>
      <c r="S394" s="3" t="s">
        <v>740</v>
      </c>
      <c r="T394" s="4">
        <f>SUMIFS('Datos Cocina'!J:J,'Datos Cocina'!A:A,A:A)</f>
        <v>208</v>
      </c>
      <c r="U394" s="4">
        <f>SUMIFS('Datos Cocina'!F:F,'Datos Cocina'!A:A,'Datos Sala'!A:A)</f>
        <v>124</v>
      </c>
      <c r="V394" s="4">
        <f>SUMIFS('Datos Cocina'!I:I,'Datos Cocina'!A:A,A:A)</f>
        <v>84</v>
      </c>
      <c r="W394" s="7">
        <f>Datos_Sala[[#This Row],[Total ganancia pedido]]/Datos_Sala[[#This Row],[Monto Total de la cuenta]]</f>
        <v>0.40384615384615385</v>
      </c>
      <c r="X394" s="4">
        <f>Datos_Sala[[#This Row],[Monto Total de la cuenta]]+Datos_Sala[[#This Row],[Propina]]</f>
        <v>220.54</v>
      </c>
    </row>
    <row r="395" spans="1:24" x14ac:dyDescent="0.3">
      <c r="A395" s="2">
        <v>394</v>
      </c>
      <c r="B395" s="3">
        <v>17</v>
      </c>
      <c r="C395" s="3" t="s">
        <v>197</v>
      </c>
      <c r="D395" s="2">
        <v>1</v>
      </c>
      <c r="E395" s="3" t="s">
        <v>52</v>
      </c>
      <c r="F395" s="23">
        <v>45021</v>
      </c>
      <c r="G395" s="5">
        <v>0.14305555555555555</v>
      </c>
      <c r="H395" s="24">
        <v>0.29305555555555557</v>
      </c>
      <c r="I395" s="5">
        <f>Datos_Sala[[#This Row],[Hora de Salida]]-Datos_Sala[[#This Row],[Hora de llegada]]</f>
        <v>0.15000000000000002</v>
      </c>
      <c r="J39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0.16041666666666674</v>
      </c>
      <c r="K395" s="5">
        <f>(SUMIFS('Datos Cocina'!M:M,'Datos Cocina'!A:A,'Datos Sala'!A:A)/60)/24</f>
        <v>3.2638888888888891E-2</v>
      </c>
      <c r="L395" s="5">
        <f>IF(Datos_Sala[[#This Row],[Tiempo en rest]]-Datos_Sala[[#This Row],[Tiempo total de preparación]]&gt;0,Datos_Sala[[#This Row],[Tiempo en rest]]-Datos_Sala[[#This Row],[Tiempo total de preparación]],0)</f>
        <v>0.11736111111111114</v>
      </c>
      <c r="M395" s="5" t="str">
        <f>IF(Datos_Sala[[#This Row],[Tiempo de degustación]]&gt;0,"Cobrada","Sin cobrar")</f>
        <v>Cobrada</v>
      </c>
      <c r="N395" s="3" t="s">
        <v>16</v>
      </c>
      <c r="O395" s="3" t="s">
        <v>1145</v>
      </c>
      <c r="P395" s="6">
        <v>18.05</v>
      </c>
      <c r="Q395" s="3" t="s">
        <v>18</v>
      </c>
      <c r="R395" s="3" t="s">
        <v>19</v>
      </c>
      <c r="S395" s="3" t="s">
        <v>648</v>
      </c>
      <c r="T395" s="4">
        <f>SUMIFS('Datos Cocina'!J:J,'Datos Cocina'!A:A,A:A)</f>
        <v>77</v>
      </c>
      <c r="U395" s="4">
        <f>SUMIFS('Datos Cocina'!F:F,'Datos Cocina'!A:A,'Datos Sala'!A:A)</f>
        <v>45</v>
      </c>
      <c r="V395" s="4">
        <f>SUMIFS('Datos Cocina'!I:I,'Datos Cocina'!A:A,A:A)</f>
        <v>32</v>
      </c>
      <c r="W395" s="7">
        <f>Datos_Sala[[#This Row],[Total ganancia pedido]]/Datos_Sala[[#This Row],[Monto Total de la cuenta]]</f>
        <v>0.41558441558441561</v>
      </c>
      <c r="X395" s="4">
        <f>Datos_Sala[[#This Row],[Monto Total de la cuenta]]+Datos_Sala[[#This Row],[Propina]]</f>
        <v>95.05</v>
      </c>
    </row>
    <row r="396" spans="1:24" x14ac:dyDescent="0.3">
      <c r="A396" s="2">
        <v>395</v>
      </c>
      <c r="B396" s="3" t="s">
        <v>13</v>
      </c>
      <c r="C396" s="3" t="s">
        <v>167</v>
      </c>
      <c r="D396" s="2">
        <v>1</v>
      </c>
      <c r="E396" s="3" t="s">
        <v>28</v>
      </c>
      <c r="F396" s="23">
        <v>45021</v>
      </c>
      <c r="G396" s="5">
        <v>6.7361111111111108E-2</v>
      </c>
      <c r="H396" s="24">
        <v>0.23194444444444445</v>
      </c>
      <c r="I396" s="5">
        <f>Datos_Sala[[#This Row],[Hora de Salida]]-Datos_Sala[[#This Row],[Hora de llegada]]</f>
        <v>0.16458333333333336</v>
      </c>
      <c r="J39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0.16458333333333336</v>
      </c>
      <c r="K396" s="5">
        <f>(SUMIFS('Datos Cocina'!M:M,'Datos Cocina'!A:A,'Datos Sala'!A:A)/60)/24</f>
        <v>5.5555555555555558E-3</v>
      </c>
      <c r="L396" s="5">
        <f>IF(Datos_Sala[[#This Row],[Tiempo en rest]]-Datos_Sala[[#This Row],[Tiempo total de preparación]]&gt;0,Datos_Sala[[#This Row],[Tiempo en rest]]-Datos_Sala[[#This Row],[Tiempo total de preparación]],0)</f>
        <v>0.1590277777777778</v>
      </c>
      <c r="M396" s="5" t="str">
        <f>IF(Datos_Sala[[#This Row],[Tiempo de degustación]]&gt;0,"Cobrada","Sin cobrar")</f>
        <v>Cobrada</v>
      </c>
      <c r="N396" s="3" t="s">
        <v>16</v>
      </c>
      <c r="O396" s="3" t="s">
        <v>1146</v>
      </c>
      <c r="P396" s="6">
        <v>40.9</v>
      </c>
      <c r="Q396" s="3" t="s">
        <v>11</v>
      </c>
      <c r="R396" s="3" t="s">
        <v>63</v>
      </c>
      <c r="S396" s="3" t="s">
        <v>53</v>
      </c>
      <c r="T396" s="4">
        <f>SUMIFS('Datos Cocina'!J:J,'Datos Cocina'!A:A,A:A)</f>
        <v>38</v>
      </c>
      <c r="U396" s="4">
        <f>SUMIFS('Datos Cocina'!F:F,'Datos Cocina'!A:A,'Datos Sala'!A:A)</f>
        <v>22</v>
      </c>
      <c r="V396" s="4">
        <f>SUMIFS('Datos Cocina'!I:I,'Datos Cocina'!A:A,A:A)</f>
        <v>16</v>
      </c>
      <c r="W396" s="7">
        <f>Datos_Sala[[#This Row],[Total ganancia pedido]]/Datos_Sala[[#This Row],[Monto Total de la cuenta]]</f>
        <v>0.42105263157894735</v>
      </c>
      <c r="X396" s="4">
        <f>Datos_Sala[[#This Row],[Monto Total de la cuenta]]+Datos_Sala[[#This Row],[Propina]]</f>
        <v>78.900000000000006</v>
      </c>
    </row>
    <row r="397" spans="1:24" x14ac:dyDescent="0.3">
      <c r="A397" s="2">
        <v>396</v>
      </c>
      <c r="B397" s="3">
        <v>11</v>
      </c>
      <c r="C397" s="3" t="s">
        <v>741</v>
      </c>
      <c r="D397" s="2">
        <v>1</v>
      </c>
      <c r="E397" s="3" t="s">
        <v>28</v>
      </c>
      <c r="F397" s="23">
        <v>45021</v>
      </c>
      <c r="G397" s="5">
        <v>2.2222222222222223E-2</v>
      </c>
      <c r="H397" s="24">
        <v>0.15</v>
      </c>
      <c r="I397" s="5">
        <f>Datos_Sala[[#This Row],[Hora de Salida]]-Datos_Sala[[#This Row],[Hora de llegada]]</f>
        <v>0.12777777777777777</v>
      </c>
      <c r="J39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0.12777777777777777</v>
      </c>
      <c r="K397" s="5">
        <f>(SUMIFS('Datos Cocina'!M:M,'Datos Cocina'!A:A,'Datos Sala'!A:A)/60)/24</f>
        <v>3.9583333333333331E-2</v>
      </c>
      <c r="L397" s="5">
        <f>IF(Datos_Sala[[#This Row],[Tiempo en rest]]-Datos_Sala[[#This Row],[Tiempo total de preparación]]&gt;0,Datos_Sala[[#This Row],[Tiempo en rest]]-Datos_Sala[[#This Row],[Tiempo total de preparación]],0)</f>
        <v>8.8194444444444436E-2</v>
      </c>
      <c r="M397" s="5" t="str">
        <f>IF(Datos_Sala[[#This Row],[Tiempo de degustación]]&gt;0,"Cobrada","Sin cobrar")</f>
        <v>Cobrada</v>
      </c>
      <c r="N397" s="3" t="s">
        <v>10</v>
      </c>
      <c r="O397" s="3" t="s">
        <v>17</v>
      </c>
      <c r="P397" s="6">
        <v>34.5</v>
      </c>
      <c r="Q397" s="3" t="s">
        <v>11</v>
      </c>
      <c r="R397" s="3" t="s">
        <v>1148</v>
      </c>
      <c r="S397" s="3" t="s">
        <v>742</v>
      </c>
      <c r="T397" s="4">
        <f>SUMIFS('Datos Cocina'!J:J,'Datos Cocina'!A:A,A:A)</f>
        <v>83</v>
      </c>
      <c r="U397" s="4">
        <f>SUMIFS('Datos Cocina'!F:F,'Datos Cocina'!A:A,'Datos Sala'!A:A)</f>
        <v>51</v>
      </c>
      <c r="V397" s="4">
        <f>SUMIFS('Datos Cocina'!I:I,'Datos Cocina'!A:A,A:A)</f>
        <v>32</v>
      </c>
      <c r="W397" s="7">
        <f>Datos_Sala[[#This Row],[Total ganancia pedido]]/Datos_Sala[[#This Row],[Monto Total de la cuenta]]</f>
        <v>0.38554216867469882</v>
      </c>
      <c r="X397" s="4">
        <f>Datos_Sala[[#This Row],[Monto Total de la cuenta]]+Datos_Sala[[#This Row],[Propina]]</f>
        <v>117.5</v>
      </c>
    </row>
    <row r="398" spans="1:24" x14ac:dyDescent="0.3">
      <c r="A398" s="2">
        <v>397</v>
      </c>
      <c r="B398" s="3">
        <v>4</v>
      </c>
      <c r="C398" s="3" t="s">
        <v>149</v>
      </c>
      <c r="D398" s="2">
        <v>2</v>
      </c>
      <c r="E398" s="3" t="s">
        <v>9</v>
      </c>
      <c r="F398" s="23">
        <v>45021</v>
      </c>
      <c r="G398" s="5">
        <v>1.3888888888888888E-2</v>
      </c>
      <c r="H398" s="24">
        <v>6.5277777777777782E-2</v>
      </c>
      <c r="I398" s="5">
        <f>Datos_Sala[[#This Row],[Hora de Salida]]-Datos_Sala[[#This Row],[Hora de llegada]]</f>
        <v>5.1388888888888894E-2</v>
      </c>
      <c r="J398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5.1388888888888894E-2</v>
      </c>
      <c r="K398" s="5">
        <f>(SUMIFS('Datos Cocina'!M:M,'Datos Cocina'!A:A,'Datos Sala'!A:A)/60)/24</f>
        <v>4.7916666666666663E-2</v>
      </c>
      <c r="L398" s="5">
        <f>IF(Datos_Sala[[#This Row],[Tiempo en rest]]-Datos_Sala[[#This Row],[Tiempo total de preparación]]&gt;0,Datos_Sala[[#This Row],[Tiempo en rest]]-Datos_Sala[[#This Row],[Tiempo total de preparación]],0)</f>
        <v>3.4722222222222307E-3</v>
      </c>
      <c r="M398" s="5" t="str">
        <f>IF(Datos_Sala[[#This Row],[Tiempo de degustación]]&gt;0,"Cobrada","Sin cobrar")</f>
        <v>Cobrada</v>
      </c>
      <c r="N398" s="3" t="s">
        <v>48</v>
      </c>
      <c r="O398" s="3" t="s">
        <v>1146</v>
      </c>
      <c r="P398" s="6">
        <v>37.79</v>
      </c>
      <c r="Q398" s="3" t="s">
        <v>11</v>
      </c>
      <c r="R398" s="3" t="s">
        <v>29</v>
      </c>
      <c r="S398" s="3" t="s">
        <v>743</v>
      </c>
      <c r="T398" s="4">
        <f>SUMIFS('Datos Cocina'!J:J,'Datos Cocina'!A:A,A:A)</f>
        <v>147</v>
      </c>
      <c r="U398" s="4">
        <f>SUMIFS('Datos Cocina'!F:F,'Datos Cocina'!A:A,'Datos Sala'!A:A)</f>
        <v>89</v>
      </c>
      <c r="V398" s="4">
        <f>SUMIFS('Datos Cocina'!I:I,'Datos Cocina'!A:A,A:A)</f>
        <v>58</v>
      </c>
      <c r="W398" s="7">
        <f>Datos_Sala[[#This Row],[Total ganancia pedido]]/Datos_Sala[[#This Row],[Monto Total de la cuenta]]</f>
        <v>0.39455782312925169</v>
      </c>
      <c r="X398" s="4">
        <f>Datos_Sala[[#This Row],[Monto Total de la cuenta]]+Datos_Sala[[#This Row],[Propina]]</f>
        <v>184.79</v>
      </c>
    </row>
    <row r="399" spans="1:24" x14ac:dyDescent="0.3">
      <c r="A399" s="2">
        <v>398</v>
      </c>
      <c r="B399" s="3">
        <v>9</v>
      </c>
      <c r="C399" s="3" t="s">
        <v>744</v>
      </c>
      <c r="D399" s="2">
        <v>5</v>
      </c>
      <c r="E399" s="3" t="s">
        <v>76</v>
      </c>
      <c r="F399" s="23">
        <v>45021</v>
      </c>
      <c r="G399" s="5">
        <v>0.13194444444444445</v>
      </c>
      <c r="H399" s="24">
        <v>0.2951388888888889</v>
      </c>
      <c r="I399" s="5">
        <f>Datos_Sala[[#This Row],[Hora de Salida]]-Datos_Sala[[#This Row],[Hora de llegada]]</f>
        <v>0.16319444444444445</v>
      </c>
      <c r="J39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0.16319444444444445</v>
      </c>
      <c r="K399" s="5">
        <f>(SUMIFS('Datos Cocina'!M:M,'Datos Cocina'!A:A,'Datos Sala'!A:A)/60)/24</f>
        <v>4.9305555555555554E-2</v>
      </c>
      <c r="L399" s="5">
        <f>IF(Datos_Sala[[#This Row],[Tiempo en rest]]-Datos_Sala[[#This Row],[Tiempo total de preparación]]&gt;0,Datos_Sala[[#This Row],[Tiempo en rest]]-Datos_Sala[[#This Row],[Tiempo total de preparación]],0)</f>
        <v>0.1138888888888889</v>
      </c>
      <c r="M399" s="5" t="str">
        <f>IF(Datos_Sala[[#This Row],[Tiempo de degustación]]&gt;0,"Cobrada","Sin cobrar")</f>
        <v>Cobrada</v>
      </c>
      <c r="N399" s="3" t="s">
        <v>48</v>
      </c>
      <c r="O399" s="3" t="s">
        <v>1145</v>
      </c>
      <c r="P399" s="6">
        <v>48.96</v>
      </c>
      <c r="Q399" s="3" t="s">
        <v>11</v>
      </c>
      <c r="R399" s="3" t="s">
        <v>1148</v>
      </c>
      <c r="S399" s="3" t="s">
        <v>745</v>
      </c>
      <c r="T399" s="4">
        <f>SUMIFS('Datos Cocina'!J:J,'Datos Cocina'!A:A,A:A)</f>
        <v>122</v>
      </c>
      <c r="U399" s="4">
        <f>SUMIFS('Datos Cocina'!F:F,'Datos Cocina'!A:A,'Datos Sala'!A:A)</f>
        <v>72</v>
      </c>
      <c r="V399" s="4">
        <f>SUMIFS('Datos Cocina'!I:I,'Datos Cocina'!A:A,A:A)</f>
        <v>50</v>
      </c>
      <c r="W399" s="7">
        <f>Datos_Sala[[#This Row],[Total ganancia pedido]]/Datos_Sala[[#This Row],[Monto Total de la cuenta]]</f>
        <v>0.4098360655737705</v>
      </c>
      <c r="X399" s="4">
        <f>Datos_Sala[[#This Row],[Monto Total de la cuenta]]+Datos_Sala[[#This Row],[Propina]]</f>
        <v>170.96</v>
      </c>
    </row>
    <row r="400" spans="1:24" x14ac:dyDescent="0.3">
      <c r="A400" s="2">
        <v>399</v>
      </c>
      <c r="B400" s="3">
        <v>7</v>
      </c>
      <c r="C400" s="3" t="s">
        <v>746</v>
      </c>
      <c r="D400" s="2">
        <v>6</v>
      </c>
      <c r="E400" s="3" t="s">
        <v>15</v>
      </c>
      <c r="F400" s="23">
        <v>45021</v>
      </c>
      <c r="G400" s="5">
        <v>0.11666666666666667</v>
      </c>
      <c r="H400" s="24">
        <v>0.2361111111111111</v>
      </c>
      <c r="I400" s="5">
        <f>Datos_Sala[[#This Row],[Hora de Salida]]-Datos_Sala[[#This Row],[Hora de llegada]]</f>
        <v>0.11944444444444444</v>
      </c>
      <c r="J40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0.11944444444444444</v>
      </c>
      <c r="K400" s="5">
        <f>(SUMIFS('Datos Cocina'!M:M,'Datos Cocina'!A:A,'Datos Sala'!A:A)/60)/24</f>
        <v>6.3194444444444442E-2</v>
      </c>
      <c r="L400" s="5">
        <f>IF(Datos_Sala[[#This Row],[Tiempo en rest]]-Datos_Sala[[#This Row],[Tiempo total de preparación]]&gt;0,Datos_Sala[[#This Row],[Tiempo en rest]]-Datos_Sala[[#This Row],[Tiempo total de preparación]],0)</f>
        <v>5.6249999999999994E-2</v>
      </c>
      <c r="M400" s="5" t="str">
        <f>IF(Datos_Sala[[#This Row],[Tiempo de degustación]]&gt;0,"Cobrada","Sin cobrar")</f>
        <v>Cobrada</v>
      </c>
      <c r="N400" s="3" t="s">
        <v>16</v>
      </c>
      <c r="O400" s="3" t="s">
        <v>1145</v>
      </c>
      <c r="P400" s="6">
        <v>27.32</v>
      </c>
      <c r="Q400" s="3" t="s">
        <v>11</v>
      </c>
      <c r="R400" s="3" t="s">
        <v>1147</v>
      </c>
      <c r="S400" s="3" t="s">
        <v>747</v>
      </c>
      <c r="T400" s="4">
        <f>SUMIFS('Datos Cocina'!J:J,'Datos Cocina'!A:A,A:A)</f>
        <v>207</v>
      </c>
      <c r="U400" s="4">
        <f>SUMIFS('Datos Cocina'!F:F,'Datos Cocina'!A:A,'Datos Sala'!A:A)</f>
        <v>126</v>
      </c>
      <c r="V400" s="4">
        <f>SUMIFS('Datos Cocina'!I:I,'Datos Cocina'!A:A,A:A)</f>
        <v>81</v>
      </c>
      <c r="W400" s="7">
        <f>Datos_Sala[[#This Row],[Total ganancia pedido]]/Datos_Sala[[#This Row],[Monto Total de la cuenta]]</f>
        <v>0.39130434782608697</v>
      </c>
      <c r="X400" s="4">
        <f>Datos_Sala[[#This Row],[Monto Total de la cuenta]]+Datos_Sala[[#This Row],[Propina]]</f>
        <v>234.32</v>
      </c>
    </row>
    <row r="401" spans="1:24" x14ac:dyDescent="0.3">
      <c r="A401" s="2">
        <v>400</v>
      </c>
      <c r="B401" s="3">
        <v>9</v>
      </c>
      <c r="C401" s="3" t="s">
        <v>748</v>
      </c>
      <c r="D401" s="2">
        <v>4</v>
      </c>
      <c r="E401" s="3" t="s">
        <v>9</v>
      </c>
      <c r="F401" s="23">
        <v>45021</v>
      </c>
      <c r="G401" s="5">
        <v>9.0972222222222218E-2</v>
      </c>
      <c r="H401" s="24">
        <v>0.1763888888888889</v>
      </c>
      <c r="I401" s="5">
        <f>Datos_Sala[[#This Row],[Hora de Salida]]-Datos_Sala[[#This Row],[Hora de llegada]]</f>
        <v>8.5416666666666682E-2</v>
      </c>
      <c r="J401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8.5416666666666682E-2</v>
      </c>
      <c r="K401" s="5">
        <f>(SUMIFS('Datos Cocina'!M:M,'Datos Cocina'!A:A,'Datos Sala'!A:A)/60)/24</f>
        <v>5.486111111111111E-2</v>
      </c>
      <c r="L401" s="5">
        <f>IF(Datos_Sala[[#This Row],[Tiempo en rest]]-Datos_Sala[[#This Row],[Tiempo total de preparación]]&gt;0,Datos_Sala[[#This Row],[Tiempo en rest]]-Datos_Sala[[#This Row],[Tiempo total de preparación]],0)</f>
        <v>3.0555555555555572E-2</v>
      </c>
      <c r="M401" s="5" t="str">
        <f>IF(Datos_Sala[[#This Row],[Tiempo de degustación]]&gt;0,"Cobrada","Sin cobrar")</f>
        <v>Cobrada</v>
      </c>
      <c r="N401" s="3" t="s">
        <v>16</v>
      </c>
      <c r="O401" s="3" t="s">
        <v>1145</v>
      </c>
      <c r="P401" s="6">
        <v>42.96</v>
      </c>
      <c r="Q401" s="3" t="s">
        <v>23</v>
      </c>
      <c r="R401" s="3" t="s">
        <v>19</v>
      </c>
      <c r="S401" s="3" t="s">
        <v>749</v>
      </c>
      <c r="T401" s="4">
        <f>SUMIFS('Datos Cocina'!J:J,'Datos Cocina'!A:A,A:A)</f>
        <v>198</v>
      </c>
      <c r="U401" s="4">
        <f>SUMIFS('Datos Cocina'!F:F,'Datos Cocina'!A:A,'Datos Sala'!A:A)</f>
        <v>120</v>
      </c>
      <c r="V401" s="4">
        <f>SUMIFS('Datos Cocina'!I:I,'Datos Cocina'!A:A,A:A)</f>
        <v>78</v>
      </c>
      <c r="W401" s="7">
        <f>Datos_Sala[[#This Row],[Total ganancia pedido]]/Datos_Sala[[#This Row],[Monto Total de la cuenta]]</f>
        <v>0.39393939393939392</v>
      </c>
      <c r="X401" s="4">
        <f>Datos_Sala[[#This Row],[Monto Total de la cuenta]]+Datos_Sala[[#This Row],[Propina]]</f>
        <v>240.96</v>
      </c>
    </row>
    <row r="402" spans="1:24" x14ac:dyDescent="0.3">
      <c r="A402" s="2">
        <v>401</v>
      </c>
      <c r="B402" s="3" t="s">
        <v>77</v>
      </c>
      <c r="C402" s="3" t="s">
        <v>168</v>
      </c>
      <c r="D402" s="2">
        <v>2</v>
      </c>
      <c r="E402" s="3" t="s">
        <v>28</v>
      </c>
      <c r="F402" s="23">
        <v>45021</v>
      </c>
      <c r="G402" s="5">
        <v>0.16041666666666668</v>
      </c>
      <c r="H402" s="24">
        <v>0.28958333333333336</v>
      </c>
      <c r="I402" s="5">
        <f>Datos_Sala[[#This Row],[Hora de Salida]]-Datos_Sala[[#This Row],[Hora de llegada]]</f>
        <v>0.12916666666666668</v>
      </c>
      <c r="J40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0.13958333333333339</v>
      </c>
      <c r="K402" s="5">
        <f>(SUMIFS('Datos Cocina'!M:M,'Datos Cocina'!A:A,'Datos Sala'!A:A)/60)/24</f>
        <v>1.3888888888888888E-2</v>
      </c>
      <c r="L402" s="5">
        <f>IF(Datos_Sala[[#This Row],[Tiempo en rest]]-Datos_Sala[[#This Row],[Tiempo total de preparación]]&gt;0,Datos_Sala[[#This Row],[Tiempo en rest]]-Datos_Sala[[#This Row],[Tiempo total de preparación]],0)</f>
        <v>0.11527777777777778</v>
      </c>
      <c r="M402" s="5" t="str">
        <f>IF(Datos_Sala[[#This Row],[Tiempo de degustación]]&gt;0,"Cobrada","Sin cobrar")</f>
        <v>Cobrada</v>
      </c>
      <c r="N402" s="3" t="s">
        <v>16</v>
      </c>
      <c r="O402" s="3" t="s">
        <v>1145</v>
      </c>
      <c r="P402" s="6">
        <v>15.87</v>
      </c>
      <c r="Q402" s="3" t="s">
        <v>18</v>
      </c>
      <c r="R402" s="3" t="s">
        <v>73</v>
      </c>
      <c r="S402" s="3" t="s">
        <v>39</v>
      </c>
      <c r="T402" s="4">
        <f>SUMIFS('Datos Cocina'!J:J,'Datos Cocina'!A:A,A:A)</f>
        <v>42</v>
      </c>
      <c r="U402" s="4">
        <f>SUMIFS('Datos Cocina'!F:F,'Datos Cocina'!A:A,'Datos Sala'!A:A)</f>
        <v>26</v>
      </c>
      <c r="V402" s="4">
        <f>SUMIFS('Datos Cocina'!I:I,'Datos Cocina'!A:A,A:A)</f>
        <v>16</v>
      </c>
      <c r="W402" s="7">
        <f>Datos_Sala[[#This Row],[Total ganancia pedido]]/Datos_Sala[[#This Row],[Monto Total de la cuenta]]</f>
        <v>0.38095238095238093</v>
      </c>
      <c r="X402" s="4">
        <f>Datos_Sala[[#This Row],[Monto Total de la cuenta]]+Datos_Sala[[#This Row],[Propina]]</f>
        <v>57.87</v>
      </c>
    </row>
    <row r="403" spans="1:24" x14ac:dyDescent="0.3">
      <c r="A403" s="2">
        <v>402</v>
      </c>
      <c r="B403" s="3">
        <v>18</v>
      </c>
      <c r="C403" s="3" t="s">
        <v>750</v>
      </c>
      <c r="D403" s="2">
        <v>1</v>
      </c>
      <c r="E403" s="3" t="s">
        <v>52</v>
      </c>
      <c r="F403" s="23">
        <v>45021</v>
      </c>
      <c r="G403" s="5">
        <v>0.11180555555555556</v>
      </c>
      <c r="H403" s="24">
        <v>0.21388888888888888</v>
      </c>
      <c r="I403" s="5">
        <f>Datos_Sala[[#This Row],[Hora de Salida]]-Datos_Sala[[#This Row],[Hora de llegada]]</f>
        <v>0.10208333333333332</v>
      </c>
      <c r="J40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0.10208333333333332</v>
      </c>
      <c r="K403" s="5">
        <f>(SUMIFS('Datos Cocina'!M:M,'Datos Cocina'!A:A,'Datos Sala'!A:A)/60)/24</f>
        <v>4.5833333333333337E-2</v>
      </c>
      <c r="L403" s="5">
        <f>IF(Datos_Sala[[#This Row],[Tiempo en rest]]-Datos_Sala[[#This Row],[Tiempo total de preparación]]&gt;0,Datos_Sala[[#This Row],[Tiempo en rest]]-Datos_Sala[[#This Row],[Tiempo total de preparación]],0)</f>
        <v>5.6249999999999981E-2</v>
      </c>
      <c r="M403" s="5" t="str">
        <f>IF(Datos_Sala[[#This Row],[Tiempo de degustación]]&gt;0,"Cobrada","Sin cobrar")</f>
        <v>Cobrada</v>
      </c>
      <c r="N403" s="3" t="s">
        <v>16</v>
      </c>
      <c r="O403" s="3" t="s">
        <v>1145</v>
      </c>
      <c r="P403" s="6">
        <v>31.02</v>
      </c>
      <c r="Q403" s="3" t="s">
        <v>23</v>
      </c>
      <c r="R403" s="3" t="s">
        <v>33</v>
      </c>
      <c r="S403" s="3" t="s">
        <v>751</v>
      </c>
      <c r="T403" s="4">
        <f>SUMIFS('Datos Cocina'!J:J,'Datos Cocina'!A:A,A:A)</f>
        <v>151</v>
      </c>
      <c r="U403" s="4">
        <f>SUMIFS('Datos Cocina'!F:F,'Datos Cocina'!A:A,'Datos Sala'!A:A)</f>
        <v>89</v>
      </c>
      <c r="V403" s="4">
        <f>SUMIFS('Datos Cocina'!I:I,'Datos Cocina'!A:A,A:A)</f>
        <v>62</v>
      </c>
      <c r="W403" s="7">
        <f>Datos_Sala[[#This Row],[Total ganancia pedido]]/Datos_Sala[[#This Row],[Monto Total de la cuenta]]</f>
        <v>0.41059602649006621</v>
      </c>
      <c r="X403" s="4">
        <f>Datos_Sala[[#This Row],[Monto Total de la cuenta]]+Datos_Sala[[#This Row],[Propina]]</f>
        <v>182.02</v>
      </c>
    </row>
    <row r="404" spans="1:24" x14ac:dyDescent="0.3">
      <c r="A404" s="2">
        <v>403</v>
      </c>
      <c r="B404" s="3">
        <v>14</v>
      </c>
      <c r="C404" s="3" t="s">
        <v>752</v>
      </c>
      <c r="D404" s="2">
        <v>5</v>
      </c>
      <c r="E404" s="3" t="s">
        <v>76</v>
      </c>
      <c r="F404" s="23">
        <v>45021</v>
      </c>
      <c r="G404" s="5">
        <v>9.375E-2</v>
      </c>
      <c r="H404" s="24">
        <v>0.21875</v>
      </c>
      <c r="I404" s="5">
        <f>Datos_Sala[[#This Row],[Hora de Salida]]-Datos_Sala[[#This Row],[Hora de llegada]]</f>
        <v>0.125</v>
      </c>
      <c r="J40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0.125</v>
      </c>
      <c r="K404" s="5">
        <f>(SUMIFS('Datos Cocina'!M:M,'Datos Cocina'!A:A,'Datos Sala'!A:A)/60)/24</f>
        <v>5.9027777777777783E-2</v>
      </c>
      <c r="L404" s="5">
        <f>IF(Datos_Sala[[#This Row],[Tiempo en rest]]-Datos_Sala[[#This Row],[Tiempo total de preparación]]&gt;0,Datos_Sala[[#This Row],[Tiempo en rest]]-Datos_Sala[[#This Row],[Tiempo total de preparación]],0)</f>
        <v>6.597222222222221E-2</v>
      </c>
      <c r="M404" s="5" t="str">
        <f>IF(Datos_Sala[[#This Row],[Tiempo de degustación]]&gt;0,"Cobrada","Sin cobrar")</f>
        <v>Cobrada</v>
      </c>
      <c r="N404" s="3" t="s">
        <v>16</v>
      </c>
      <c r="O404" s="3" t="s">
        <v>1145</v>
      </c>
      <c r="P404" s="6">
        <v>14.76</v>
      </c>
      <c r="Q404" s="3" t="s">
        <v>11</v>
      </c>
      <c r="R404" s="3" t="s">
        <v>29</v>
      </c>
      <c r="S404" s="3" t="s">
        <v>753</v>
      </c>
      <c r="T404" s="4">
        <f>SUMIFS('Datos Cocina'!J:J,'Datos Cocina'!A:A,A:A)</f>
        <v>190</v>
      </c>
      <c r="U404" s="4">
        <f>SUMIFS('Datos Cocina'!F:F,'Datos Cocina'!A:A,'Datos Sala'!A:A)</f>
        <v>111</v>
      </c>
      <c r="V404" s="4">
        <f>SUMIFS('Datos Cocina'!I:I,'Datos Cocina'!A:A,A:A)</f>
        <v>79</v>
      </c>
      <c r="W404" s="7">
        <f>Datos_Sala[[#This Row],[Total ganancia pedido]]/Datos_Sala[[#This Row],[Monto Total de la cuenta]]</f>
        <v>0.41578947368421054</v>
      </c>
      <c r="X404" s="4">
        <f>Datos_Sala[[#This Row],[Monto Total de la cuenta]]+Datos_Sala[[#This Row],[Propina]]</f>
        <v>204.76</v>
      </c>
    </row>
    <row r="405" spans="1:24" x14ac:dyDescent="0.3">
      <c r="A405" s="2">
        <v>404</v>
      </c>
      <c r="B405" s="3">
        <v>17</v>
      </c>
      <c r="C405" s="3" t="s">
        <v>691</v>
      </c>
      <c r="D405" s="2">
        <v>2</v>
      </c>
      <c r="E405" s="3" t="s">
        <v>15</v>
      </c>
      <c r="F405" s="23">
        <v>45021</v>
      </c>
      <c r="G405" s="5">
        <v>2.6388888888888889E-2</v>
      </c>
      <c r="H405" s="24">
        <v>0.18680555555555556</v>
      </c>
      <c r="I405" s="5">
        <f>Datos_Sala[[#This Row],[Hora de Salida]]-Datos_Sala[[#This Row],[Hora de llegada]]</f>
        <v>0.16041666666666668</v>
      </c>
      <c r="J40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0.16041666666666668</v>
      </c>
      <c r="K405" s="5">
        <f>(SUMIFS('Datos Cocina'!M:M,'Datos Cocina'!A:A,'Datos Sala'!A:A)/60)/24</f>
        <v>7.0833333333333331E-2</v>
      </c>
      <c r="L405" s="5">
        <f>IF(Datos_Sala[[#This Row],[Tiempo en rest]]-Datos_Sala[[#This Row],[Tiempo total de preparación]]&gt;0,Datos_Sala[[#This Row],[Tiempo en rest]]-Datos_Sala[[#This Row],[Tiempo total de preparación]],0)</f>
        <v>8.9583333333333348E-2</v>
      </c>
      <c r="M405" s="5" t="str">
        <f>IF(Datos_Sala[[#This Row],[Tiempo de degustación]]&gt;0,"Cobrada","Sin cobrar")</f>
        <v>Cobrada</v>
      </c>
      <c r="N405" s="3" t="s">
        <v>16</v>
      </c>
      <c r="O405" s="3" t="s">
        <v>1145</v>
      </c>
      <c r="P405" s="6">
        <v>32.56</v>
      </c>
      <c r="Q405" s="3" t="s">
        <v>11</v>
      </c>
      <c r="R405" s="3" t="s">
        <v>1147</v>
      </c>
      <c r="S405" s="3" t="s">
        <v>754</v>
      </c>
      <c r="T405" s="4">
        <f>SUMIFS('Datos Cocina'!J:J,'Datos Cocina'!A:A,A:A)</f>
        <v>182</v>
      </c>
      <c r="U405" s="4">
        <f>SUMIFS('Datos Cocina'!F:F,'Datos Cocina'!A:A,'Datos Sala'!A:A)</f>
        <v>113</v>
      </c>
      <c r="V405" s="4">
        <f>SUMIFS('Datos Cocina'!I:I,'Datos Cocina'!A:A,A:A)</f>
        <v>69</v>
      </c>
      <c r="W405" s="7">
        <f>Datos_Sala[[#This Row],[Total ganancia pedido]]/Datos_Sala[[#This Row],[Monto Total de la cuenta]]</f>
        <v>0.37912087912087911</v>
      </c>
      <c r="X405" s="4">
        <f>Datos_Sala[[#This Row],[Monto Total de la cuenta]]+Datos_Sala[[#This Row],[Propina]]</f>
        <v>214.56</v>
      </c>
    </row>
    <row r="406" spans="1:24" x14ac:dyDescent="0.3">
      <c r="A406" s="2">
        <v>405</v>
      </c>
      <c r="B406" s="3">
        <v>5</v>
      </c>
      <c r="C406" s="3" t="s">
        <v>242</v>
      </c>
      <c r="D406" s="2">
        <v>6</v>
      </c>
      <c r="E406" s="3" t="s">
        <v>28</v>
      </c>
      <c r="F406" s="23">
        <v>45021</v>
      </c>
      <c r="G406" s="5">
        <v>0.11041666666666666</v>
      </c>
      <c r="H406" s="24">
        <v>0.2076388888888889</v>
      </c>
      <c r="I406" s="5">
        <f>Datos_Sala[[#This Row],[Hora de Salida]]-Datos_Sala[[#This Row],[Hora de llegada]]</f>
        <v>9.7222222222222238E-2</v>
      </c>
      <c r="J406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9.7222222222222238E-2</v>
      </c>
      <c r="K406" s="5">
        <f>(SUMIFS('Datos Cocina'!M:M,'Datos Cocina'!A:A,'Datos Sala'!A:A)/60)/24</f>
        <v>6.805555555555555E-2</v>
      </c>
      <c r="L406" s="5">
        <f>IF(Datos_Sala[[#This Row],[Tiempo en rest]]-Datos_Sala[[#This Row],[Tiempo total de preparación]]&gt;0,Datos_Sala[[#This Row],[Tiempo en rest]]-Datos_Sala[[#This Row],[Tiempo total de preparación]],0)</f>
        <v>2.9166666666666688E-2</v>
      </c>
      <c r="M406" s="5" t="str">
        <f>IF(Datos_Sala[[#This Row],[Tiempo de degustación]]&gt;0,"Cobrada","Sin cobrar")</f>
        <v>Cobrada</v>
      </c>
      <c r="N406" s="3" t="s">
        <v>10</v>
      </c>
      <c r="O406" s="3" t="s">
        <v>1145</v>
      </c>
      <c r="P406" s="6">
        <v>14.56</v>
      </c>
      <c r="Q406" s="3" t="s">
        <v>23</v>
      </c>
      <c r="R406" s="3" t="s">
        <v>49</v>
      </c>
      <c r="S406" s="3" t="s">
        <v>755</v>
      </c>
      <c r="T406" s="4">
        <f>SUMIFS('Datos Cocina'!J:J,'Datos Cocina'!A:A,A:A)</f>
        <v>106</v>
      </c>
      <c r="U406" s="4">
        <f>SUMIFS('Datos Cocina'!F:F,'Datos Cocina'!A:A,'Datos Sala'!A:A)</f>
        <v>64</v>
      </c>
      <c r="V406" s="4">
        <f>SUMIFS('Datos Cocina'!I:I,'Datos Cocina'!A:A,A:A)</f>
        <v>42</v>
      </c>
      <c r="W406" s="7">
        <f>Datos_Sala[[#This Row],[Total ganancia pedido]]/Datos_Sala[[#This Row],[Monto Total de la cuenta]]</f>
        <v>0.39622641509433965</v>
      </c>
      <c r="X406" s="4">
        <f>Datos_Sala[[#This Row],[Monto Total de la cuenta]]+Datos_Sala[[#This Row],[Propina]]</f>
        <v>120.56</v>
      </c>
    </row>
    <row r="407" spans="1:24" x14ac:dyDescent="0.3">
      <c r="A407" s="2">
        <v>406</v>
      </c>
      <c r="B407" s="3">
        <v>14</v>
      </c>
      <c r="C407" s="3" t="s">
        <v>570</v>
      </c>
      <c r="D407" s="2">
        <v>5</v>
      </c>
      <c r="E407" s="3" t="s">
        <v>28</v>
      </c>
      <c r="F407" s="23">
        <v>45021</v>
      </c>
      <c r="G407" s="5">
        <v>2.013888888888889E-2</v>
      </c>
      <c r="H407" s="24">
        <v>0.10902777777777778</v>
      </c>
      <c r="I407" s="5">
        <f>Datos_Sala[[#This Row],[Hora de Salida]]-Datos_Sala[[#This Row],[Hora de llegada]]</f>
        <v>8.8888888888888892E-2</v>
      </c>
      <c r="J407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9.9305555555555591E-2</v>
      </c>
      <c r="K407" s="5">
        <f>(SUMIFS('Datos Cocina'!M:M,'Datos Cocina'!A:A,'Datos Sala'!A:A)/60)/24</f>
        <v>8.1250000000000003E-2</v>
      </c>
      <c r="L407" s="5">
        <f>IF(Datos_Sala[[#This Row],[Tiempo en rest]]-Datos_Sala[[#This Row],[Tiempo total de preparación]]&gt;0,Datos_Sala[[#This Row],[Tiempo en rest]]-Datos_Sala[[#This Row],[Tiempo total de preparación]],0)</f>
        <v>7.6388888888888895E-3</v>
      </c>
      <c r="M407" s="5" t="str">
        <f>IF(Datos_Sala[[#This Row],[Tiempo de degustación]]&gt;0,"Cobrada","Sin cobrar")</f>
        <v>Cobrada</v>
      </c>
      <c r="N407" s="3" t="s">
        <v>10</v>
      </c>
      <c r="O407" s="3" t="s">
        <v>17</v>
      </c>
      <c r="P407" s="6">
        <v>34.03</v>
      </c>
      <c r="Q407" s="3" t="s">
        <v>18</v>
      </c>
      <c r="R407" s="3" t="s">
        <v>1147</v>
      </c>
      <c r="S407" s="3" t="s">
        <v>756</v>
      </c>
      <c r="T407" s="4">
        <f>SUMIFS('Datos Cocina'!J:J,'Datos Cocina'!A:A,A:A)</f>
        <v>155</v>
      </c>
      <c r="U407" s="4">
        <f>SUMIFS('Datos Cocina'!F:F,'Datos Cocina'!A:A,'Datos Sala'!A:A)</f>
        <v>93</v>
      </c>
      <c r="V407" s="4">
        <f>SUMIFS('Datos Cocina'!I:I,'Datos Cocina'!A:A,A:A)</f>
        <v>62</v>
      </c>
      <c r="W407" s="7">
        <f>Datos_Sala[[#This Row],[Total ganancia pedido]]/Datos_Sala[[#This Row],[Monto Total de la cuenta]]</f>
        <v>0.4</v>
      </c>
      <c r="X407" s="4">
        <f>Datos_Sala[[#This Row],[Monto Total de la cuenta]]+Datos_Sala[[#This Row],[Propina]]</f>
        <v>189.03</v>
      </c>
    </row>
    <row r="408" spans="1:24" x14ac:dyDescent="0.3">
      <c r="A408" s="2">
        <v>407</v>
      </c>
      <c r="B408" s="3">
        <v>4</v>
      </c>
      <c r="C408" s="3" t="s">
        <v>757</v>
      </c>
      <c r="D408" s="2">
        <v>1</v>
      </c>
      <c r="E408" s="3" t="s">
        <v>9</v>
      </c>
      <c r="F408" s="23">
        <v>45021</v>
      </c>
      <c r="G408" s="5">
        <v>9.2361111111111116E-2</v>
      </c>
      <c r="H408" s="24">
        <v>0.20208333333333334</v>
      </c>
      <c r="I408" s="5">
        <f>Datos_Sala[[#This Row],[Hora de Salida]]-Datos_Sala[[#This Row],[Hora de llegada]]</f>
        <v>0.10972222222222222</v>
      </c>
      <c r="J40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0.10972222222222222</v>
      </c>
      <c r="K408" s="5">
        <f>(SUMIFS('Datos Cocina'!M:M,'Datos Cocina'!A:A,'Datos Sala'!A:A)/60)/24</f>
        <v>3.4722222222222224E-2</v>
      </c>
      <c r="L408" s="5">
        <f>IF(Datos_Sala[[#This Row],[Tiempo en rest]]-Datos_Sala[[#This Row],[Tiempo total de preparación]]&gt;0,Datos_Sala[[#This Row],[Tiempo en rest]]-Datos_Sala[[#This Row],[Tiempo total de preparación]],0)</f>
        <v>7.4999999999999997E-2</v>
      </c>
      <c r="M408" s="5" t="str">
        <f>IF(Datos_Sala[[#This Row],[Tiempo de degustación]]&gt;0,"Cobrada","Sin cobrar")</f>
        <v>Cobrada</v>
      </c>
      <c r="N408" s="3" t="s">
        <v>48</v>
      </c>
      <c r="O408" s="3" t="s">
        <v>1146</v>
      </c>
      <c r="P408" s="6">
        <v>22.98</v>
      </c>
      <c r="Q408" s="3" t="s">
        <v>23</v>
      </c>
      <c r="R408" s="3" t="s">
        <v>63</v>
      </c>
      <c r="S408" s="3" t="s">
        <v>336</v>
      </c>
      <c r="T408" s="4">
        <f>SUMIFS('Datos Cocina'!J:J,'Datos Cocina'!A:A,A:A)</f>
        <v>95</v>
      </c>
      <c r="U408" s="4">
        <f>SUMIFS('Datos Cocina'!F:F,'Datos Cocina'!A:A,'Datos Sala'!A:A)</f>
        <v>57</v>
      </c>
      <c r="V408" s="4">
        <f>SUMIFS('Datos Cocina'!I:I,'Datos Cocina'!A:A,A:A)</f>
        <v>38</v>
      </c>
      <c r="W408" s="7">
        <f>Datos_Sala[[#This Row],[Total ganancia pedido]]/Datos_Sala[[#This Row],[Monto Total de la cuenta]]</f>
        <v>0.4</v>
      </c>
      <c r="X408" s="4">
        <f>Datos_Sala[[#This Row],[Monto Total de la cuenta]]+Datos_Sala[[#This Row],[Propina]]</f>
        <v>117.98</v>
      </c>
    </row>
    <row r="409" spans="1:24" x14ac:dyDescent="0.3">
      <c r="A409" s="2">
        <v>408</v>
      </c>
      <c r="B409" s="3">
        <v>17</v>
      </c>
      <c r="C409" s="3" t="s">
        <v>628</v>
      </c>
      <c r="D409" s="2">
        <v>3</v>
      </c>
      <c r="E409" s="3" t="s">
        <v>28</v>
      </c>
      <c r="F409" s="23">
        <v>45021</v>
      </c>
      <c r="G409" s="5">
        <v>3.888888888888889E-2</v>
      </c>
      <c r="H409" s="24">
        <v>0.1701388888888889</v>
      </c>
      <c r="I409" s="5">
        <f>Datos_Sala[[#This Row],[Hora de Salida]]-Datos_Sala[[#This Row],[Hora de llegada]]</f>
        <v>0.13125000000000001</v>
      </c>
      <c r="J40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0.14166666666666672</v>
      </c>
      <c r="K409" s="5">
        <f>(SUMIFS('Datos Cocina'!M:M,'Datos Cocina'!A:A,'Datos Sala'!A:A)/60)/24</f>
        <v>7.3611111111111113E-2</v>
      </c>
      <c r="L409" s="5">
        <f>IF(Datos_Sala[[#This Row],[Tiempo en rest]]-Datos_Sala[[#This Row],[Tiempo total de preparación]]&gt;0,Datos_Sala[[#This Row],[Tiempo en rest]]-Datos_Sala[[#This Row],[Tiempo total de preparación]],0)</f>
        <v>5.7638888888888892E-2</v>
      </c>
      <c r="M409" s="5" t="str">
        <f>IF(Datos_Sala[[#This Row],[Tiempo de degustación]]&gt;0,"Cobrada","Sin cobrar")</f>
        <v>Cobrada</v>
      </c>
      <c r="N409" s="3" t="s">
        <v>16</v>
      </c>
      <c r="O409" s="3" t="s">
        <v>1145</v>
      </c>
      <c r="P409" s="6">
        <v>10.14</v>
      </c>
      <c r="Q409" s="3" t="s">
        <v>18</v>
      </c>
      <c r="R409" s="3" t="s">
        <v>29</v>
      </c>
      <c r="S409" s="3" t="s">
        <v>758</v>
      </c>
      <c r="T409" s="4">
        <f>SUMIFS('Datos Cocina'!J:J,'Datos Cocina'!A:A,A:A)</f>
        <v>131</v>
      </c>
      <c r="U409" s="4">
        <f>SUMIFS('Datos Cocina'!F:F,'Datos Cocina'!A:A,'Datos Sala'!A:A)</f>
        <v>77</v>
      </c>
      <c r="V409" s="4">
        <f>SUMIFS('Datos Cocina'!I:I,'Datos Cocina'!A:A,A:A)</f>
        <v>54</v>
      </c>
      <c r="W409" s="7">
        <f>Datos_Sala[[#This Row],[Total ganancia pedido]]/Datos_Sala[[#This Row],[Monto Total de la cuenta]]</f>
        <v>0.41221374045801529</v>
      </c>
      <c r="X409" s="4">
        <f>Datos_Sala[[#This Row],[Monto Total de la cuenta]]+Datos_Sala[[#This Row],[Propina]]</f>
        <v>141.13999999999999</v>
      </c>
    </row>
    <row r="410" spans="1:24" x14ac:dyDescent="0.3">
      <c r="A410" s="2">
        <v>409</v>
      </c>
      <c r="B410" s="3">
        <v>15</v>
      </c>
      <c r="C410" s="3" t="s">
        <v>759</v>
      </c>
      <c r="D410" s="2">
        <v>5</v>
      </c>
      <c r="E410" s="3" t="s">
        <v>76</v>
      </c>
      <c r="F410" s="23">
        <v>45021</v>
      </c>
      <c r="G410" s="5">
        <v>7.9861111111111105E-2</v>
      </c>
      <c r="H410" s="24">
        <v>0.12569444444444444</v>
      </c>
      <c r="I410" s="5">
        <f>Datos_Sala[[#This Row],[Hora de Salida]]-Datos_Sala[[#This Row],[Hora de llegada]]</f>
        <v>4.5833333333333337E-2</v>
      </c>
      <c r="J410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4.5833333333333337E-2</v>
      </c>
      <c r="K410" s="5">
        <f>(SUMIFS('Datos Cocina'!M:M,'Datos Cocina'!A:A,'Datos Sala'!A:A)/60)/24</f>
        <v>0.11319444444444444</v>
      </c>
      <c r="L410" s="5">
        <f>IF(Datos_Sala[[#This Row],[Tiempo en rest]]-Datos_Sala[[#This Row],[Tiempo total de preparación]]&gt;0,Datos_Sala[[#This Row],[Tiempo en rest]]-Datos_Sala[[#This Row],[Tiempo total de preparación]],0)</f>
        <v>0</v>
      </c>
      <c r="M410" s="5" t="str">
        <f>IF(Datos_Sala[[#This Row],[Tiempo de degustación]]&gt;0,"Cobrada","Sin cobrar")</f>
        <v>Sin cobrar</v>
      </c>
      <c r="N410" s="3" t="s">
        <v>16</v>
      </c>
      <c r="O410" s="3" t="s">
        <v>1145</v>
      </c>
      <c r="P410" s="6">
        <v>48.7</v>
      </c>
      <c r="Q410" s="3" t="s">
        <v>23</v>
      </c>
      <c r="R410" s="3" t="s">
        <v>29</v>
      </c>
      <c r="S410" s="3" t="s">
        <v>760</v>
      </c>
      <c r="T410" s="4">
        <f>SUMIFS('Datos Cocina'!J:J,'Datos Cocina'!A:A,A:A)</f>
        <v>203</v>
      </c>
      <c r="U410" s="4">
        <f>SUMIFS('Datos Cocina'!F:F,'Datos Cocina'!A:A,'Datos Sala'!A:A)</f>
        <v>122</v>
      </c>
      <c r="V410" s="4">
        <f>SUMIFS('Datos Cocina'!I:I,'Datos Cocina'!A:A,A:A)</f>
        <v>81</v>
      </c>
      <c r="W410" s="7">
        <f>Datos_Sala[[#This Row],[Total ganancia pedido]]/Datos_Sala[[#This Row],[Monto Total de la cuenta]]</f>
        <v>0.39901477832512317</v>
      </c>
      <c r="X410" s="4">
        <f>Datos_Sala[[#This Row],[Monto Total de la cuenta]]+Datos_Sala[[#This Row],[Propina]]</f>
        <v>251.7</v>
      </c>
    </row>
    <row r="411" spans="1:24" x14ac:dyDescent="0.3">
      <c r="A411" s="2">
        <v>410</v>
      </c>
      <c r="B411" s="3">
        <v>1</v>
      </c>
      <c r="C411" s="3" t="s">
        <v>761</v>
      </c>
      <c r="D411" s="2">
        <v>3</v>
      </c>
      <c r="E411" s="3" t="s">
        <v>9</v>
      </c>
      <c r="F411" s="23">
        <v>45021</v>
      </c>
      <c r="G411" s="5">
        <v>0.11597222222222223</v>
      </c>
      <c r="H411" s="24">
        <v>0.22430555555555556</v>
      </c>
      <c r="I411" s="5">
        <f>Datos_Sala[[#This Row],[Hora de Salida]]-Datos_Sala[[#This Row],[Hora de llegada]]</f>
        <v>0.10833333333333334</v>
      </c>
      <c r="J41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0.10833333333333334</v>
      </c>
      <c r="K411" s="5">
        <f>(SUMIFS('Datos Cocina'!M:M,'Datos Cocina'!A:A,'Datos Sala'!A:A)/60)/24</f>
        <v>6.3194444444444442E-2</v>
      </c>
      <c r="L411" s="5">
        <f>IF(Datos_Sala[[#This Row],[Tiempo en rest]]-Datos_Sala[[#This Row],[Tiempo total de preparación]]&gt;0,Datos_Sala[[#This Row],[Tiempo en rest]]-Datos_Sala[[#This Row],[Tiempo total de preparación]],0)</f>
        <v>4.5138888888888895E-2</v>
      </c>
      <c r="M411" s="5" t="str">
        <f>IF(Datos_Sala[[#This Row],[Tiempo de degustación]]&gt;0,"Cobrada","Sin cobrar")</f>
        <v>Cobrada</v>
      </c>
      <c r="N411" s="3" t="s">
        <v>10</v>
      </c>
      <c r="O411" s="3" t="s">
        <v>1145</v>
      </c>
      <c r="P411" s="6">
        <v>43.65</v>
      </c>
      <c r="Q411" s="3" t="s">
        <v>23</v>
      </c>
      <c r="R411" s="3" t="s">
        <v>1148</v>
      </c>
      <c r="S411" s="3" t="s">
        <v>762</v>
      </c>
      <c r="T411" s="4">
        <f>SUMIFS('Datos Cocina'!J:J,'Datos Cocina'!A:A,A:A)</f>
        <v>56</v>
      </c>
      <c r="U411" s="4">
        <f>SUMIFS('Datos Cocina'!F:F,'Datos Cocina'!A:A,'Datos Sala'!A:A)</f>
        <v>34</v>
      </c>
      <c r="V411" s="4">
        <f>SUMIFS('Datos Cocina'!I:I,'Datos Cocina'!A:A,A:A)</f>
        <v>22</v>
      </c>
      <c r="W411" s="7">
        <f>Datos_Sala[[#This Row],[Total ganancia pedido]]/Datos_Sala[[#This Row],[Monto Total de la cuenta]]</f>
        <v>0.39285714285714285</v>
      </c>
      <c r="X411" s="4">
        <f>Datos_Sala[[#This Row],[Monto Total de la cuenta]]+Datos_Sala[[#This Row],[Propina]]</f>
        <v>99.65</v>
      </c>
    </row>
    <row r="412" spans="1:24" x14ac:dyDescent="0.3">
      <c r="A412" s="2">
        <v>411</v>
      </c>
      <c r="B412" s="3">
        <v>3</v>
      </c>
      <c r="C412" s="3" t="s">
        <v>524</v>
      </c>
      <c r="D412" s="2">
        <v>3</v>
      </c>
      <c r="E412" s="3" t="s">
        <v>76</v>
      </c>
      <c r="F412" s="23">
        <v>45021</v>
      </c>
      <c r="G412" s="5">
        <v>9.0972222222222218E-2</v>
      </c>
      <c r="H412" s="24">
        <v>0.21111111111111111</v>
      </c>
      <c r="I412" s="5">
        <f>Datos_Sala[[#This Row],[Hora de Salida]]-Datos_Sala[[#This Row],[Hora de llegada]]</f>
        <v>0.12013888888888889</v>
      </c>
      <c r="J41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0.13055555555555559</v>
      </c>
      <c r="K412" s="5">
        <f>(SUMIFS('Datos Cocina'!M:M,'Datos Cocina'!A:A,'Datos Sala'!A:A)/60)/24</f>
        <v>5.4166666666666669E-2</v>
      </c>
      <c r="L412" s="5">
        <f>IF(Datos_Sala[[#This Row],[Tiempo en rest]]-Datos_Sala[[#This Row],[Tiempo total de preparación]]&gt;0,Datos_Sala[[#This Row],[Tiempo en rest]]-Datos_Sala[[#This Row],[Tiempo total de preparación]],0)</f>
        <v>6.5972222222222224E-2</v>
      </c>
      <c r="M412" s="5" t="str">
        <f>IF(Datos_Sala[[#This Row],[Tiempo de degustación]]&gt;0,"Cobrada","Sin cobrar")</f>
        <v>Cobrada</v>
      </c>
      <c r="N412" s="3" t="s">
        <v>16</v>
      </c>
      <c r="O412" s="3" t="s">
        <v>1146</v>
      </c>
      <c r="P412" s="6">
        <v>21.88</v>
      </c>
      <c r="Q412" s="3" t="s">
        <v>18</v>
      </c>
      <c r="R412" s="3" t="s">
        <v>33</v>
      </c>
      <c r="S412" s="3" t="s">
        <v>763</v>
      </c>
      <c r="T412" s="4">
        <f>SUMIFS('Datos Cocina'!J:J,'Datos Cocina'!A:A,A:A)</f>
        <v>219</v>
      </c>
      <c r="U412" s="4">
        <f>SUMIFS('Datos Cocina'!F:F,'Datos Cocina'!A:A,'Datos Sala'!A:A)</f>
        <v>133</v>
      </c>
      <c r="V412" s="4">
        <f>SUMIFS('Datos Cocina'!I:I,'Datos Cocina'!A:A,A:A)</f>
        <v>86</v>
      </c>
      <c r="W412" s="7">
        <f>Datos_Sala[[#This Row],[Total ganancia pedido]]/Datos_Sala[[#This Row],[Monto Total de la cuenta]]</f>
        <v>0.39269406392694062</v>
      </c>
      <c r="X412" s="4">
        <f>Datos_Sala[[#This Row],[Monto Total de la cuenta]]+Datos_Sala[[#This Row],[Propina]]</f>
        <v>240.88</v>
      </c>
    </row>
    <row r="413" spans="1:24" x14ac:dyDescent="0.3">
      <c r="A413" s="2">
        <v>412</v>
      </c>
      <c r="B413" s="3" t="s">
        <v>125</v>
      </c>
      <c r="C413" s="3" t="s">
        <v>169</v>
      </c>
      <c r="D413" s="2">
        <v>4</v>
      </c>
      <c r="E413" s="3" t="s">
        <v>15</v>
      </c>
      <c r="F413" s="23">
        <v>45021</v>
      </c>
      <c r="G413" s="5">
        <v>1.5277777777777777E-2</v>
      </c>
      <c r="H413" s="24">
        <v>8.5416666666666669E-2</v>
      </c>
      <c r="I413" s="5">
        <f>Datos_Sala[[#This Row],[Hora de Salida]]-Datos_Sala[[#This Row],[Hora de llegada]]</f>
        <v>7.013888888888889E-2</v>
      </c>
      <c r="J413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8.0555555555555589E-2</v>
      </c>
      <c r="K413" s="5">
        <f>(SUMIFS('Datos Cocina'!M:M,'Datos Cocina'!A:A,'Datos Sala'!A:A)/60)/24</f>
        <v>3.9583333333333331E-2</v>
      </c>
      <c r="L413" s="5">
        <f>IF(Datos_Sala[[#This Row],[Tiempo en rest]]-Datos_Sala[[#This Row],[Tiempo total de preparación]]&gt;0,Datos_Sala[[#This Row],[Tiempo en rest]]-Datos_Sala[[#This Row],[Tiempo total de preparación]],0)</f>
        <v>3.0555555555555558E-2</v>
      </c>
      <c r="M413" s="5" t="str">
        <f>IF(Datos_Sala[[#This Row],[Tiempo de degustación]]&gt;0,"Cobrada","Sin cobrar")</f>
        <v>Cobrada</v>
      </c>
      <c r="N413" s="3" t="s">
        <v>10</v>
      </c>
      <c r="O413" s="3" t="s">
        <v>1145</v>
      </c>
      <c r="P413" s="6">
        <v>12.94</v>
      </c>
      <c r="Q413" s="3" t="s">
        <v>18</v>
      </c>
      <c r="R413" s="3" t="s">
        <v>1148</v>
      </c>
      <c r="S413" s="3" t="s">
        <v>56</v>
      </c>
      <c r="T413" s="4">
        <f>SUMIFS('Datos Cocina'!J:J,'Datos Cocina'!A:A,A:A)</f>
        <v>93</v>
      </c>
      <c r="U413" s="4">
        <f>SUMIFS('Datos Cocina'!F:F,'Datos Cocina'!A:A,'Datos Sala'!A:A)</f>
        <v>57</v>
      </c>
      <c r="V413" s="4">
        <f>SUMIFS('Datos Cocina'!I:I,'Datos Cocina'!A:A,A:A)</f>
        <v>36</v>
      </c>
      <c r="W413" s="7">
        <f>Datos_Sala[[#This Row],[Total ganancia pedido]]/Datos_Sala[[#This Row],[Monto Total de la cuenta]]</f>
        <v>0.38709677419354838</v>
      </c>
      <c r="X413" s="4">
        <f>Datos_Sala[[#This Row],[Monto Total de la cuenta]]+Datos_Sala[[#This Row],[Propina]]</f>
        <v>105.94</v>
      </c>
    </row>
    <row r="414" spans="1:24" x14ac:dyDescent="0.3">
      <c r="A414" s="2">
        <v>413</v>
      </c>
      <c r="B414" s="3" t="s">
        <v>84</v>
      </c>
      <c r="C414" s="3" t="s">
        <v>170</v>
      </c>
      <c r="D414" s="2">
        <v>3</v>
      </c>
      <c r="E414" s="3" t="s">
        <v>9</v>
      </c>
      <c r="F414" s="23">
        <v>45021</v>
      </c>
      <c r="G414" s="5">
        <v>0.10833333333333334</v>
      </c>
      <c r="H414" s="24">
        <v>0.20694444444444443</v>
      </c>
      <c r="I414" s="5">
        <f>Datos_Sala[[#This Row],[Hora de Salida]]-Datos_Sala[[#This Row],[Hora de llegada]]</f>
        <v>9.8611111111111094E-2</v>
      </c>
      <c r="J41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0.10902777777777779</v>
      </c>
      <c r="K414" s="5">
        <f>(SUMIFS('Datos Cocina'!M:M,'Datos Cocina'!A:A,'Datos Sala'!A:A)/60)/24</f>
        <v>8.3333333333333332E-3</v>
      </c>
      <c r="L414" s="5">
        <f>IF(Datos_Sala[[#This Row],[Tiempo en rest]]-Datos_Sala[[#This Row],[Tiempo total de preparación]]&gt;0,Datos_Sala[[#This Row],[Tiempo en rest]]-Datos_Sala[[#This Row],[Tiempo total de preparación]],0)</f>
        <v>9.0277777777777762E-2</v>
      </c>
      <c r="M414" s="5" t="str">
        <f>IF(Datos_Sala[[#This Row],[Tiempo de degustación]]&gt;0,"Cobrada","Sin cobrar")</f>
        <v>Cobrada</v>
      </c>
      <c r="N414" s="3" t="s">
        <v>10</v>
      </c>
      <c r="O414" s="3" t="s">
        <v>1145</v>
      </c>
      <c r="P414" s="6">
        <v>23.01</v>
      </c>
      <c r="Q414" s="3" t="s">
        <v>18</v>
      </c>
      <c r="R414" s="3" t="s">
        <v>49</v>
      </c>
      <c r="S414" s="3" t="s">
        <v>12</v>
      </c>
      <c r="T414" s="4">
        <f>SUMIFS('Datos Cocina'!J:J,'Datos Cocina'!A:A,A:A)</f>
        <v>35</v>
      </c>
      <c r="U414" s="4">
        <f>SUMIFS('Datos Cocina'!F:F,'Datos Cocina'!A:A,'Datos Sala'!A:A)</f>
        <v>21</v>
      </c>
      <c r="V414" s="4">
        <f>SUMIFS('Datos Cocina'!I:I,'Datos Cocina'!A:A,A:A)</f>
        <v>14</v>
      </c>
      <c r="W414" s="7">
        <f>Datos_Sala[[#This Row],[Total ganancia pedido]]/Datos_Sala[[#This Row],[Monto Total de la cuenta]]</f>
        <v>0.4</v>
      </c>
      <c r="X414" s="4">
        <f>Datos_Sala[[#This Row],[Monto Total de la cuenta]]+Datos_Sala[[#This Row],[Propina]]</f>
        <v>58.010000000000005</v>
      </c>
    </row>
    <row r="415" spans="1:24" x14ac:dyDescent="0.3">
      <c r="A415" s="2">
        <v>414</v>
      </c>
      <c r="B415" s="3" t="s">
        <v>94</v>
      </c>
      <c r="C415" s="3" t="s">
        <v>171</v>
      </c>
      <c r="D415" s="2">
        <v>6</v>
      </c>
      <c r="E415" s="3" t="s">
        <v>15</v>
      </c>
      <c r="F415" s="23">
        <v>45021</v>
      </c>
      <c r="G415" s="5">
        <v>0.15486111111111112</v>
      </c>
      <c r="H415" s="24">
        <v>0.3</v>
      </c>
      <c r="I415" s="5">
        <f>Datos_Sala[[#This Row],[Hora de Salida]]-Datos_Sala[[#This Row],[Hora de llegada]]</f>
        <v>0.14513888888888887</v>
      </c>
      <c r="J41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0.14513888888888887</v>
      </c>
      <c r="K415" s="5">
        <f>(SUMIFS('Datos Cocina'!M:M,'Datos Cocina'!A:A,'Datos Sala'!A:A)/60)/24</f>
        <v>2.6388888888888889E-2</v>
      </c>
      <c r="L415" s="5">
        <f>IF(Datos_Sala[[#This Row],[Tiempo en rest]]-Datos_Sala[[#This Row],[Tiempo total de preparación]]&gt;0,Datos_Sala[[#This Row],[Tiempo en rest]]-Datos_Sala[[#This Row],[Tiempo total de preparación]],0)</f>
        <v>0.11874999999999998</v>
      </c>
      <c r="M415" s="5" t="str">
        <f>IF(Datos_Sala[[#This Row],[Tiempo de degustación]]&gt;0,"Cobrada","Sin cobrar")</f>
        <v>Cobrada</v>
      </c>
      <c r="N415" s="3" t="s">
        <v>48</v>
      </c>
      <c r="O415" s="3" t="s">
        <v>1145</v>
      </c>
      <c r="P415" s="6">
        <v>13.17</v>
      </c>
      <c r="Q415" s="3" t="s">
        <v>23</v>
      </c>
      <c r="R415" s="3" t="s">
        <v>1147</v>
      </c>
      <c r="S415" s="3" t="s">
        <v>121</v>
      </c>
      <c r="T415" s="4">
        <f>SUMIFS('Datos Cocina'!J:J,'Datos Cocina'!A:A,A:A)</f>
        <v>33</v>
      </c>
      <c r="U415" s="4">
        <f>SUMIFS('Datos Cocina'!F:F,'Datos Cocina'!A:A,'Datos Sala'!A:A)</f>
        <v>20</v>
      </c>
      <c r="V415" s="4">
        <f>SUMIFS('Datos Cocina'!I:I,'Datos Cocina'!A:A,A:A)</f>
        <v>13</v>
      </c>
      <c r="W415" s="7">
        <f>Datos_Sala[[#This Row],[Total ganancia pedido]]/Datos_Sala[[#This Row],[Monto Total de la cuenta]]</f>
        <v>0.39393939393939392</v>
      </c>
      <c r="X415" s="4">
        <f>Datos_Sala[[#This Row],[Monto Total de la cuenta]]+Datos_Sala[[#This Row],[Propina]]</f>
        <v>46.17</v>
      </c>
    </row>
    <row r="416" spans="1:24" x14ac:dyDescent="0.3">
      <c r="A416" s="2">
        <v>415</v>
      </c>
      <c r="B416" s="3">
        <v>14</v>
      </c>
      <c r="C416" s="3" t="s">
        <v>764</v>
      </c>
      <c r="D416" s="2">
        <v>4</v>
      </c>
      <c r="E416" s="3" t="s">
        <v>9</v>
      </c>
      <c r="F416" s="23">
        <v>45021</v>
      </c>
      <c r="G416" s="5">
        <v>2.7083333333333334E-2</v>
      </c>
      <c r="H416" s="24">
        <v>0.19097222222222221</v>
      </c>
      <c r="I416" s="5">
        <f>Datos_Sala[[#This Row],[Hora de Salida]]-Datos_Sala[[#This Row],[Hora de llegada]]</f>
        <v>0.16388888888888886</v>
      </c>
      <c r="J41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0.17430555555555557</v>
      </c>
      <c r="K416" s="5">
        <f>(SUMIFS('Datos Cocina'!M:M,'Datos Cocina'!A:A,'Datos Sala'!A:A)/60)/24</f>
        <v>6.0416666666666667E-2</v>
      </c>
      <c r="L416" s="5">
        <f>IF(Datos_Sala[[#This Row],[Tiempo en rest]]-Datos_Sala[[#This Row],[Tiempo total de preparación]]&gt;0,Datos_Sala[[#This Row],[Tiempo en rest]]-Datos_Sala[[#This Row],[Tiempo total de preparación]],0)</f>
        <v>0.10347222222222219</v>
      </c>
      <c r="M416" s="5" t="str">
        <f>IF(Datos_Sala[[#This Row],[Tiempo de degustación]]&gt;0,"Cobrada","Sin cobrar")</f>
        <v>Cobrada</v>
      </c>
      <c r="N416" s="3" t="s">
        <v>10</v>
      </c>
      <c r="O416" s="3" t="s">
        <v>1145</v>
      </c>
      <c r="P416" s="6">
        <v>20.51</v>
      </c>
      <c r="Q416" s="3" t="s">
        <v>18</v>
      </c>
      <c r="R416" s="3" t="s">
        <v>19</v>
      </c>
      <c r="S416" s="3" t="s">
        <v>765</v>
      </c>
      <c r="T416" s="4">
        <f>SUMIFS('Datos Cocina'!J:J,'Datos Cocina'!A:A,A:A)</f>
        <v>158</v>
      </c>
      <c r="U416" s="4">
        <f>SUMIFS('Datos Cocina'!F:F,'Datos Cocina'!A:A,'Datos Sala'!A:A)</f>
        <v>94</v>
      </c>
      <c r="V416" s="4">
        <f>SUMIFS('Datos Cocina'!I:I,'Datos Cocina'!A:A,A:A)</f>
        <v>64</v>
      </c>
      <c r="W416" s="7">
        <f>Datos_Sala[[#This Row],[Total ganancia pedido]]/Datos_Sala[[#This Row],[Monto Total de la cuenta]]</f>
        <v>0.4050632911392405</v>
      </c>
      <c r="X416" s="4">
        <f>Datos_Sala[[#This Row],[Monto Total de la cuenta]]+Datos_Sala[[#This Row],[Propina]]</f>
        <v>178.51</v>
      </c>
    </row>
    <row r="417" spans="1:24" x14ac:dyDescent="0.3">
      <c r="A417" s="2">
        <v>416</v>
      </c>
      <c r="B417" s="3" t="s">
        <v>21</v>
      </c>
      <c r="C417" s="3" t="s">
        <v>172</v>
      </c>
      <c r="D417" s="2">
        <v>2</v>
      </c>
      <c r="E417" s="3" t="s">
        <v>76</v>
      </c>
      <c r="F417" s="23">
        <v>45021</v>
      </c>
      <c r="G417" s="5">
        <v>0.12708333333333333</v>
      </c>
      <c r="H417" s="24">
        <v>0.27569444444444446</v>
      </c>
      <c r="I417" s="5">
        <f>Datos_Sala[[#This Row],[Hora de Salida]]-Datos_Sala[[#This Row],[Hora de llegada]]</f>
        <v>0.14861111111111114</v>
      </c>
      <c r="J41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0.14861111111111114</v>
      </c>
      <c r="K417" s="5">
        <f>(SUMIFS('Datos Cocina'!M:M,'Datos Cocina'!A:A,'Datos Sala'!A:A)/60)/24</f>
        <v>6.2499999999999995E-3</v>
      </c>
      <c r="L417" s="5">
        <f>IF(Datos_Sala[[#This Row],[Tiempo en rest]]-Datos_Sala[[#This Row],[Tiempo total de preparación]]&gt;0,Datos_Sala[[#This Row],[Tiempo en rest]]-Datos_Sala[[#This Row],[Tiempo total de preparación]],0)</f>
        <v>0.14236111111111113</v>
      </c>
      <c r="M417" s="5" t="str">
        <f>IF(Datos_Sala[[#This Row],[Tiempo de degustación]]&gt;0,"Cobrada","Sin cobrar")</f>
        <v>Cobrada</v>
      </c>
      <c r="N417" s="3" t="s">
        <v>10</v>
      </c>
      <c r="O417" s="3" t="s">
        <v>1145</v>
      </c>
      <c r="P417" s="6">
        <v>12.9</v>
      </c>
      <c r="Q417" s="3" t="s">
        <v>23</v>
      </c>
      <c r="R417" s="3" t="s">
        <v>55</v>
      </c>
      <c r="S417" s="3" t="s">
        <v>60</v>
      </c>
      <c r="T417" s="4">
        <f>SUMIFS('Datos Cocina'!J:J,'Datos Cocina'!A:A,A:A)</f>
        <v>25</v>
      </c>
      <c r="U417" s="4">
        <f>SUMIFS('Datos Cocina'!F:F,'Datos Cocina'!A:A,'Datos Sala'!A:A)</f>
        <v>15</v>
      </c>
      <c r="V417" s="4">
        <f>SUMIFS('Datos Cocina'!I:I,'Datos Cocina'!A:A,A:A)</f>
        <v>10</v>
      </c>
      <c r="W417" s="7">
        <f>Datos_Sala[[#This Row],[Total ganancia pedido]]/Datos_Sala[[#This Row],[Monto Total de la cuenta]]</f>
        <v>0.4</v>
      </c>
      <c r="X417" s="4">
        <f>Datos_Sala[[#This Row],[Monto Total de la cuenta]]+Datos_Sala[[#This Row],[Propina]]</f>
        <v>37.9</v>
      </c>
    </row>
    <row r="418" spans="1:24" x14ac:dyDescent="0.3">
      <c r="A418" s="2">
        <v>417</v>
      </c>
      <c r="B418" s="3">
        <v>7</v>
      </c>
      <c r="C418" s="3" t="s">
        <v>766</v>
      </c>
      <c r="D418" s="2">
        <v>2</v>
      </c>
      <c r="E418" s="3" t="s">
        <v>28</v>
      </c>
      <c r="F418" s="23">
        <v>45021</v>
      </c>
      <c r="G418" s="5">
        <v>0.1423611111111111</v>
      </c>
      <c r="H418" s="24">
        <v>0.18958333333333333</v>
      </c>
      <c r="I418" s="5">
        <f>Datos_Sala[[#This Row],[Hora de Salida]]-Datos_Sala[[#This Row],[Hora de llegada]]</f>
        <v>4.7222222222222221E-2</v>
      </c>
      <c r="J418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4.7222222222222221E-2</v>
      </c>
      <c r="K418" s="5">
        <f>(SUMIFS('Datos Cocina'!M:M,'Datos Cocina'!A:A,'Datos Sala'!A:A)/60)/24</f>
        <v>6.25E-2</v>
      </c>
      <c r="L418" s="5">
        <f>IF(Datos_Sala[[#This Row],[Tiempo en rest]]-Datos_Sala[[#This Row],[Tiempo total de preparación]]&gt;0,Datos_Sala[[#This Row],[Tiempo en rest]]-Datos_Sala[[#This Row],[Tiempo total de preparación]],0)</f>
        <v>0</v>
      </c>
      <c r="M418" s="5" t="str">
        <f>IF(Datos_Sala[[#This Row],[Tiempo de degustación]]&gt;0,"Cobrada","Sin cobrar")</f>
        <v>Sin cobrar</v>
      </c>
      <c r="N418" s="3" t="s">
        <v>10</v>
      </c>
      <c r="O418" s="3" t="s">
        <v>1145</v>
      </c>
      <c r="P418" s="6">
        <v>35.08</v>
      </c>
      <c r="Q418" s="3" t="s">
        <v>11</v>
      </c>
      <c r="R418" s="3" t="s">
        <v>99</v>
      </c>
      <c r="S418" s="3" t="s">
        <v>767</v>
      </c>
      <c r="T418" s="4">
        <f>SUMIFS('Datos Cocina'!J:J,'Datos Cocina'!A:A,A:A)</f>
        <v>142</v>
      </c>
      <c r="U418" s="4">
        <f>SUMIFS('Datos Cocina'!F:F,'Datos Cocina'!A:A,'Datos Sala'!A:A)</f>
        <v>85</v>
      </c>
      <c r="V418" s="4">
        <f>SUMIFS('Datos Cocina'!I:I,'Datos Cocina'!A:A,A:A)</f>
        <v>57</v>
      </c>
      <c r="W418" s="7">
        <f>Datos_Sala[[#This Row],[Total ganancia pedido]]/Datos_Sala[[#This Row],[Monto Total de la cuenta]]</f>
        <v>0.40140845070422537</v>
      </c>
      <c r="X418" s="4">
        <f>Datos_Sala[[#This Row],[Monto Total de la cuenta]]+Datos_Sala[[#This Row],[Propina]]</f>
        <v>177.07999999999998</v>
      </c>
    </row>
    <row r="419" spans="1:24" x14ac:dyDescent="0.3">
      <c r="A419" s="2">
        <v>418</v>
      </c>
      <c r="B419" s="3">
        <v>17</v>
      </c>
      <c r="C419" s="3" t="s">
        <v>768</v>
      </c>
      <c r="D419" s="2">
        <v>4</v>
      </c>
      <c r="E419" s="3" t="s">
        <v>52</v>
      </c>
      <c r="F419" s="23">
        <v>45021</v>
      </c>
      <c r="G419" s="5">
        <v>3.6111111111111108E-2</v>
      </c>
      <c r="H419" s="24">
        <v>0.14652777777777778</v>
      </c>
      <c r="I419" s="5">
        <f>Datos_Sala[[#This Row],[Hora de Salida]]-Datos_Sala[[#This Row],[Hora de llegada]]</f>
        <v>0.11041666666666668</v>
      </c>
      <c r="J41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0.11041666666666668</v>
      </c>
      <c r="K419" s="5">
        <f>(SUMIFS('Datos Cocina'!M:M,'Datos Cocina'!A:A,'Datos Sala'!A:A)/60)/24</f>
        <v>6.9444444444444448E-2</v>
      </c>
      <c r="L419" s="5">
        <f>IF(Datos_Sala[[#This Row],[Tiempo en rest]]-Datos_Sala[[#This Row],[Tiempo total de preparación]]&gt;0,Datos_Sala[[#This Row],[Tiempo en rest]]-Datos_Sala[[#This Row],[Tiempo total de preparación]],0)</f>
        <v>4.0972222222222229E-2</v>
      </c>
      <c r="M419" s="5" t="str">
        <f>IF(Datos_Sala[[#This Row],[Tiempo de degustación]]&gt;0,"Cobrada","Sin cobrar")</f>
        <v>Cobrada</v>
      </c>
      <c r="N419" s="3" t="s">
        <v>10</v>
      </c>
      <c r="O419" s="3" t="s">
        <v>1145</v>
      </c>
      <c r="P419" s="6">
        <v>35.51</v>
      </c>
      <c r="Q419" s="3" t="s">
        <v>23</v>
      </c>
      <c r="R419" s="3" t="s">
        <v>1147</v>
      </c>
      <c r="S419" s="3" t="s">
        <v>769</v>
      </c>
      <c r="T419" s="4">
        <f>SUMIFS('Datos Cocina'!J:J,'Datos Cocina'!A:A,A:A)</f>
        <v>118</v>
      </c>
      <c r="U419" s="4">
        <f>SUMIFS('Datos Cocina'!F:F,'Datos Cocina'!A:A,'Datos Sala'!A:A)</f>
        <v>72</v>
      </c>
      <c r="V419" s="4">
        <f>SUMIFS('Datos Cocina'!I:I,'Datos Cocina'!A:A,A:A)</f>
        <v>46</v>
      </c>
      <c r="W419" s="7">
        <f>Datos_Sala[[#This Row],[Total ganancia pedido]]/Datos_Sala[[#This Row],[Monto Total de la cuenta]]</f>
        <v>0.38983050847457629</v>
      </c>
      <c r="X419" s="4">
        <f>Datos_Sala[[#This Row],[Monto Total de la cuenta]]+Datos_Sala[[#This Row],[Propina]]</f>
        <v>153.51</v>
      </c>
    </row>
    <row r="420" spans="1:24" x14ac:dyDescent="0.3">
      <c r="A420" s="2">
        <v>419</v>
      </c>
      <c r="B420" s="3">
        <v>11</v>
      </c>
      <c r="C420" s="3" t="s">
        <v>770</v>
      </c>
      <c r="D420" s="2">
        <v>4</v>
      </c>
      <c r="E420" s="3" t="s">
        <v>15</v>
      </c>
      <c r="F420" s="23">
        <v>45021</v>
      </c>
      <c r="G420" s="5">
        <v>0.13472222222222222</v>
      </c>
      <c r="H420" s="24">
        <v>0.23819444444444443</v>
      </c>
      <c r="I420" s="5">
        <f>Datos_Sala[[#This Row],[Hora de Salida]]-Datos_Sala[[#This Row],[Hora de llegada]]</f>
        <v>0.10347222222222222</v>
      </c>
      <c r="J42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0.11388888888888891</v>
      </c>
      <c r="K420" s="5">
        <f>(SUMIFS('Datos Cocina'!M:M,'Datos Cocina'!A:A,'Datos Sala'!A:A)/60)/24</f>
        <v>4.4444444444444446E-2</v>
      </c>
      <c r="L420" s="5">
        <f>IF(Datos_Sala[[#This Row],[Tiempo en rest]]-Datos_Sala[[#This Row],[Tiempo total de preparación]]&gt;0,Datos_Sala[[#This Row],[Tiempo en rest]]-Datos_Sala[[#This Row],[Tiempo total de preparación]],0)</f>
        <v>5.9027777777777769E-2</v>
      </c>
      <c r="M420" s="5" t="str">
        <f>IF(Datos_Sala[[#This Row],[Tiempo de degustación]]&gt;0,"Cobrada","Sin cobrar")</f>
        <v>Cobrada</v>
      </c>
      <c r="N420" s="3" t="s">
        <v>16</v>
      </c>
      <c r="O420" s="3" t="s">
        <v>1145</v>
      </c>
      <c r="P420" s="6">
        <v>14.09</v>
      </c>
      <c r="Q420" s="3" t="s">
        <v>18</v>
      </c>
      <c r="R420" s="3" t="s">
        <v>49</v>
      </c>
      <c r="S420" s="3" t="s">
        <v>771</v>
      </c>
      <c r="T420" s="4">
        <f>SUMIFS('Datos Cocina'!J:J,'Datos Cocina'!A:A,A:A)</f>
        <v>67</v>
      </c>
      <c r="U420" s="4">
        <f>SUMIFS('Datos Cocina'!F:F,'Datos Cocina'!A:A,'Datos Sala'!A:A)</f>
        <v>40</v>
      </c>
      <c r="V420" s="4">
        <f>SUMIFS('Datos Cocina'!I:I,'Datos Cocina'!A:A,A:A)</f>
        <v>27</v>
      </c>
      <c r="W420" s="7">
        <f>Datos_Sala[[#This Row],[Total ganancia pedido]]/Datos_Sala[[#This Row],[Monto Total de la cuenta]]</f>
        <v>0.40298507462686567</v>
      </c>
      <c r="X420" s="4">
        <f>Datos_Sala[[#This Row],[Monto Total de la cuenta]]+Datos_Sala[[#This Row],[Propina]]</f>
        <v>81.09</v>
      </c>
    </row>
    <row r="421" spans="1:24" x14ac:dyDescent="0.3">
      <c r="A421" s="2">
        <v>420</v>
      </c>
      <c r="B421" s="3">
        <v>18</v>
      </c>
      <c r="C421" s="3" t="s">
        <v>262</v>
      </c>
      <c r="D421" s="2">
        <v>6</v>
      </c>
      <c r="E421" s="3" t="s">
        <v>28</v>
      </c>
      <c r="F421" s="23">
        <v>45021</v>
      </c>
      <c r="G421" s="5">
        <v>9.583333333333334E-2</v>
      </c>
      <c r="H421" s="24">
        <v>0.22847222222222222</v>
      </c>
      <c r="I421" s="5">
        <f>Datos_Sala[[#This Row],[Hora de Salida]]-Datos_Sala[[#This Row],[Hora de llegada]]</f>
        <v>0.13263888888888886</v>
      </c>
      <c r="J42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0.14305555555555557</v>
      </c>
      <c r="K421" s="5">
        <f>(SUMIFS('Datos Cocina'!M:M,'Datos Cocina'!A:A,'Datos Sala'!A:A)/60)/24</f>
        <v>7.2916666666666671E-2</v>
      </c>
      <c r="L421" s="5">
        <f>IF(Datos_Sala[[#This Row],[Tiempo en rest]]-Datos_Sala[[#This Row],[Tiempo total de preparación]]&gt;0,Datos_Sala[[#This Row],[Tiempo en rest]]-Datos_Sala[[#This Row],[Tiempo total de preparación]],0)</f>
        <v>5.972222222222219E-2</v>
      </c>
      <c r="M421" s="5" t="str">
        <f>IF(Datos_Sala[[#This Row],[Tiempo de degustación]]&gt;0,"Cobrada","Sin cobrar")</f>
        <v>Cobrada</v>
      </c>
      <c r="N421" s="3" t="s">
        <v>16</v>
      </c>
      <c r="O421" s="3" t="s">
        <v>1145</v>
      </c>
      <c r="P421" s="6">
        <v>31.49</v>
      </c>
      <c r="Q421" s="3" t="s">
        <v>18</v>
      </c>
      <c r="R421" s="3" t="s">
        <v>24</v>
      </c>
      <c r="S421" s="3" t="s">
        <v>772</v>
      </c>
      <c r="T421" s="4">
        <f>SUMIFS('Datos Cocina'!J:J,'Datos Cocina'!A:A,A:A)</f>
        <v>242</v>
      </c>
      <c r="U421" s="4">
        <f>SUMIFS('Datos Cocina'!F:F,'Datos Cocina'!A:A,'Datos Sala'!A:A)</f>
        <v>144</v>
      </c>
      <c r="V421" s="4">
        <f>SUMIFS('Datos Cocina'!I:I,'Datos Cocina'!A:A,A:A)</f>
        <v>98</v>
      </c>
      <c r="W421" s="7">
        <f>Datos_Sala[[#This Row],[Total ganancia pedido]]/Datos_Sala[[#This Row],[Monto Total de la cuenta]]</f>
        <v>0.4049586776859504</v>
      </c>
      <c r="X421" s="4">
        <f>Datos_Sala[[#This Row],[Monto Total de la cuenta]]+Datos_Sala[[#This Row],[Propina]]</f>
        <v>273.49</v>
      </c>
    </row>
    <row r="422" spans="1:24" x14ac:dyDescent="0.3">
      <c r="A422" s="2">
        <v>421</v>
      </c>
      <c r="B422" s="3">
        <v>10</v>
      </c>
      <c r="C422" s="3" t="s">
        <v>773</v>
      </c>
      <c r="D422" s="2">
        <v>1</v>
      </c>
      <c r="E422" s="3" t="s">
        <v>76</v>
      </c>
      <c r="F422" s="23">
        <v>45021</v>
      </c>
      <c r="G422" s="5">
        <v>6.7361111111111108E-2</v>
      </c>
      <c r="H422" s="24">
        <v>0.17152777777777778</v>
      </c>
      <c r="I422" s="5">
        <f>Datos_Sala[[#This Row],[Hora de Salida]]-Datos_Sala[[#This Row],[Hora de llegada]]</f>
        <v>0.10416666666666667</v>
      </c>
      <c r="J42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0.11458333333333337</v>
      </c>
      <c r="K422" s="5">
        <f>(SUMIFS('Datos Cocina'!M:M,'Datos Cocina'!A:A,'Datos Sala'!A:A)/60)/24</f>
        <v>4.9305555555555554E-2</v>
      </c>
      <c r="L422" s="5">
        <f>IF(Datos_Sala[[#This Row],[Tiempo en rest]]-Datos_Sala[[#This Row],[Tiempo total de preparación]]&gt;0,Datos_Sala[[#This Row],[Tiempo en rest]]-Datos_Sala[[#This Row],[Tiempo total de preparación]],0)</f>
        <v>5.4861111111111117E-2</v>
      </c>
      <c r="M422" s="5" t="str">
        <f>IF(Datos_Sala[[#This Row],[Tiempo de degustación]]&gt;0,"Cobrada","Sin cobrar")</f>
        <v>Cobrada</v>
      </c>
      <c r="N422" s="3" t="s">
        <v>16</v>
      </c>
      <c r="O422" s="3" t="s">
        <v>1145</v>
      </c>
      <c r="P422" s="6">
        <v>17.57</v>
      </c>
      <c r="Q422" s="3" t="s">
        <v>18</v>
      </c>
      <c r="R422" s="3" t="s">
        <v>29</v>
      </c>
      <c r="S422" s="3" t="s">
        <v>774</v>
      </c>
      <c r="T422" s="4">
        <f>SUMIFS('Datos Cocina'!J:J,'Datos Cocina'!A:A,A:A)</f>
        <v>85</v>
      </c>
      <c r="U422" s="4">
        <f>SUMIFS('Datos Cocina'!F:F,'Datos Cocina'!A:A,'Datos Sala'!A:A)</f>
        <v>49</v>
      </c>
      <c r="V422" s="4">
        <f>SUMIFS('Datos Cocina'!I:I,'Datos Cocina'!A:A,A:A)</f>
        <v>36</v>
      </c>
      <c r="W422" s="7">
        <f>Datos_Sala[[#This Row],[Total ganancia pedido]]/Datos_Sala[[#This Row],[Monto Total de la cuenta]]</f>
        <v>0.42352941176470588</v>
      </c>
      <c r="X422" s="4">
        <f>Datos_Sala[[#This Row],[Monto Total de la cuenta]]+Datos_Sala[[#This Row],[Propina]]</f>
        <v>102.57</v>
      </c>
    </row>
    <row r="423" spans="1:24" x14ac:dyDescent="0.3">
      <c r="A423" s="2">
        <v>422</v>
      </c>
      <c r="B423" s="3">
        <v>12</v>
      </c>
      <c r="C423" s="3" t="s">
        <v>775</v>
      </c>
      <c r="D423" s="2">
        <v>6</v>
      </c>
      <c r="E423" s="3" t="s">
        <v>28</v>
      </c>
      <c r="F423" s="23">
        <v>45021</v>
      </c>
      <c r="G423" s="5">
        <v>2.5000000000000001E-2</v>
      </c>
      <c r="H423" s="24">
        <v>0.13125000000000001</v>
      </c>
      <c r="I423" s="5">
        <f>Datos_Sala[[#This Row],[Hora de Salida]]-Datos_Sala[[#This Row],[Hora de llegada]]</f>
        <v>0.10625000000000001</v>
      </c>
      <c r="J42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0.10625000000000001</v>
      </c>
      <c r="K423" s="5">
        <f>(SUMIFS('Datos Cocina'!M:M,'Datos Cocina'!A:A,'Datos Sala'!A:A)/60)/24</f>
        <v>2.361111111111111E-2</v>
      </c>
      <c r="L423" s="5">
        <f>IF(Datos_Sala[[#This Row],[Tiempo en rest]]-Datos_Sala[[#This Row],[Tiempo total de preparación]]&gt;0,Datos_Sala[[#This Row],[Tiempo en rest]]-Datos_Sala[[#This Row],[Tiempo total de preparación]],0)</f>
        <v>8.2638888888888901E-2</v>
      </c>
      <c r="M423" s="5" t="str">
        <f>IF(Datos_Sala[[#This Row],[Tiempo de degustación]]&gt;0,"Cobrada","Sin cobrar")</f>
        <v>Cobrada</v>
      </c>
      <c r="N423" s="3" t="s">
        <v>16</v>
      </c>
      <c r="O423" s="3" t="s">
        <v>1145</v>
      </c>
      <c r="P423" s="6">
        <v>39.72</v>
      </c>
      <c r="Q423" s="3" t="s">
        <v>23</v>
      </c>
      <c r="R423" s="3" t="s">
        <v>1147</v>
      </c>
      <c r="S423" s="3" t="s">
        <v>776</v>
      </c>
      <c r="T423" s="4">
        <f>SUMIFS('Datos Cocina'!J:J,'Datos Cocina'!A:A,A:A)</f>
        <v>88</v>
      </c>
      <c r="U423" s="4">
        <f>SUMIFS('Datos Cocina'!F:F,'Datos Cocina'!A:A,'Datos Sala'!A:A)</f>
        <v>52</v>
      </c>
      <c r="V423" s="4">
        <f>SUMIFS('Datos Cocina'!I:I,'Datos Cocina'!A:A,A:A)</f>
        <v>36</v>
      </c>
      <c r="W423" s="7">
        <f>Datos_Sala[[#This Row],[Total ganancia pedido]]/Datos_Sala[[#This Row],[Monto Total de la cuenta]]</f>
        <v>0.40909090909090912</v>
      </c>
      <c r="X423" s="4">
        <f>Datos_Sala[[#This Row],[Monto Total de la cuenta]]+Datos_Sala[[#This Row],[Propina]]</f>
        <v>127.72</v>
      </c>
    </row>
    <row r="424" spans="1:24" x14ac:dyDescent="0.3">
      <c r="A424" s="2">
        <v>423</v>
      </c>
      <c r="B424" s="3">
        <v>4</v>
      </c>
      <c r="C424" s="3" t="s">
        <v>115</v>
      </c>
      <c r="D424" s="2">
        <v>2</v>
      </c>
      <c r="E424" s="3" t="s">
        <v>76</v>
      </c>
      <c r="F424" s="23">
        <v>45021</v>
      </c>
      <c r="G424" s="5">
        <v>0.10694444444444444</v>
      </c>
      <c r="H424" s="24">
        <v>0.20624999999999999</v>
      </c>
      <c r="I424" s="5">
        <f>Datos_Sala[[#This Row],[Hora de Salida]]-Datos_Sala[[#This Row],[Hora de llegada]]</f>
        <v>9.930555555555555E-2</v>
      </c>
      <c r="J424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9.930555555555555E-2</v>
      </c>
      <c r="K424" s="5">
        <f>(SUMIFS('Datos Cocina'!M:M,'Datos Cocina'!A:A,'Datos Sala'!A:A)/60)/24</f>
        <v>2.1527777777777781E-2</v>
      </c>
      <c r="L424" s="5">
        <f>IF(Datos_Sala[[#This Row],[Tiempo en rest]]-Datos_Sala[[#This Row],[Tiempo total de preparación]]&gt;0,Datos_Sala[[#This Row],[Tiempo en rest]]-Datos_Sala[[#This Row],[Tiempo total de preparación]],0)</f>
        <v>7.7777777777777765E-2</v>
      </c>
      <c r="M424" s="5" t="str">
        <f>IF(Datos_Sala[[#This Row],[Tiempo de degustación]]&gt;0,"Cobrada","Sin cobrar")</f>
        <v>Cobrada</v>
      </c>
      <c r="N424" s="3" t="s">
        <v>16</v>
      </c>
      <c r="O424" s="3" t="s">
        <v>17</v>
      </c>
      <c r="P424" s="6">
        <v>34.130000000000003</v>
      </c>
      <c r="Q424" s="3" t="s">
        <v>11</v>
      </c>
      <c r="R424" s="3" t="s">
        <v>63</v>
      </c>
      <c r="S424" s="3" t="s">
        <v>777</v>
      </c>
      <c r="T424" s="4">
        <f>SUMIFS('Datos Cocina'!J:J,'Datos Cocina'!A:A,A:A)</f>
        <v>152</v>
      </c>
      <c r="U424" s="4">
        <f>SUMIFS('Datos Cocina'!F:F,'Datos Cocina'!A:A,'Datos Sala'!A:A)</f>
        <v>89</v>
      </c>
      <c r="V424" s="4">
        <f>SUMIFS('Datos Cocina'!I:I,'Datos Cocina'!A:A,A:A)</f>
        <v>63</v>
      </c>
      <c r="W424" s="7">
        <f>Datos_Sala[[#This Row],[Total ganancia pedido]]/Datos_Sala[[#This Row],[Monto Total de la cuenta]]</f>
        <v>0.41447368421052633</v>
      </c>
      <c r="X424" s="4">
        <f>Datos_Sala[[#This Row],[Monto Total de la cuenta]]+Datos_Sala[[#This Row],[Propina]]</f>
        <v>186.13</v>
      </c>
    </row>
    <row r="425" spans="1:24" x14ac:dyDescent="0.3">
      <c r="A425" s="2">
        <v>424</v>
      </c>
      <c r="B425" s="3">
        <v>13</v>
      </c>
      <c r="C425" s="3" t="s">
        <v>778</v>
      </c>
      <c r="D425" s="2">
        <v>3</v>
      </c>
      <c r="E425" s="3" t="s">
        <v>28</v>
      </c>
      <c r="F425" s="23">
        <v>45021</v>
      </c>
      <c r="G425" s="5">
        <v>4.7222222222222221E-2</v>
      </c>
      <c r="H425" s="24">
        <v>0.13680555555555557</v>
      </c>
      <c r="I425" s="5">
        <f>Datos_Sala[[#This Row],[Hora de Salida]]-Datos_Sala[[#This Row],[Hora de llegada]]</f>
        <v>8.9583333333333348E-2</v>
      </c>
      <c r="J425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8.9583333333333348E-2</v>
      </c>
      <c r="K425" s="5">
        <f>(SUMIFS('Datos Cocina'!M:M,'Datos Cocina'!A:A,'Datos Sala'!A:A)/60)/24</f>
        <v>6.1111111111111109E-2</v>
      </c>
      <c r="L425" s="5">
        <f>IF(Datos_Sala[[#This Row],[Tiempo en rest]]-Datos_Sala[[#This Row],[Tiempo total de preparación]]&gt;0,Datos_Sala[[#This Row],[Tiempo en rest]]-Datos_Sala[[#This Row],[Tiempo total de preparación]],0)</f>
        <v>2.8472222222222239E-2</v>
      </c>
      <c r="M425" s="5" t="str">
        <f>IF(Datos_Sala[[#This Row],[Tiempo de degustación]]&gt;0,"Cobrada","Sin cobrar")</f>
        <v>Cobrada</v>
      </c>
      <c r="N425" s="3" t="s">
        <v>10</v>
      </c>
      <c r="O425" s="3" t="s">
        <v>17</v>
      </c>
      <c r="P425" s="6">
        <v>11.02</v>
      </c>
      <c r="Q425" s="3" t="s">
        <v>23</v>
      </c>
      <c r="R425" s="3" t="s">
        <v>33</v>
      </c>
      <c r="S425" s="3" t="s">
        <v>779</v>
      </c>
      <c r="T425" s="4">
        <f>SUMIFS('Datos Cocina'!J:J,'Datos Cocina'!A:A,A:A)</f>
        <v>147</v>
      </c>
      <c r="U425" s="4">
        <f>SUMIFS('Datos Cocina'!F:F,'Datos Cocina'!A:A,'Datos Sala'!A:A)</f>
        <v>87</v>
      </c>
      <c r="V425" s="4">
        <f>SUMIFS('Datos Cocina'!I:I,'Datos Cocina'!A:A,A:A)</f>
        <v>60</v>
      </c>
      <c r="W425" s="7">
        <f>Datos_Sala[[#This Row],[Total ganancia pedido]]/Datos_Sala[[#This Row],[Monto Total de la cuenta]]</f>
        <v>0.40816326530612246</v>
      </c>
      <c r="X425" s="4">
        <f>Datos_Sala[[#This Row],[Monto Total de la cuenta]]+Datos_Sala[[#This Row],[Propina]]</f>
        <v>158.02000000000001</v>
      </c>
    </row>
    <row r="426" spans="1:24" x14ac:dyDescent="0.3">
      <c r="A426" s="2">
        <v>425</v>
      </c>
      <c r="B426" s="3" t="s">
        <v>26</v>
      </c>
      <c r="C426" s="3" t="s">
        <v>173</v>
      </c>
      <c r="D426" s="2">
        <v>3</v>
      </c>
      <c r="E426" s="3" t="s">
        <v>28</v>
      </c>
      <c r="F426" s="23">
        <v>45021</v>
      </c>
      <c r="G426" s="5">
        <v>5.8333333333333334E-2</v>
      </c>
      <c r="H426" s="24">
        <v>0.15625</v>
      </c>
      <c r="I426" s="5">
        <f>Datos_Sala[[#This Row],[Hora de Salida]]-Datos_Sala[[#This Row],[Hora de llegada]]</f>
        <v>9.7916666666666666E-2</v>
      </c>
      <c r="J426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9.7916666666666666E-2</v>
      </c>
      <c r="K426" s="5">
        <f>(SUMIFS('Datos Cocina'!M:M,'Datos Cocina'!A:A,'Datos Sala'!A:A)/60)/24</f>
        <v>1.9444444444444445E-2</v>
      </c>
      <c r="L426" s="5">
        <f>IF(Datos_Sala[[#This Row],[Tiempo en rest]]-Datos_Sala[[#This Row],[Tiempo total de preparación]]&gt;0,Datos_Sala[[#This Row],[Tiempo en rest]]-Datos_Sala[[#This Row],[Tiempo total de preparación]],0)</f>
        <v>7.8472222222222221E-2</v>
      </c>
      <c r="M426" s="5" t="str">
        <f>IF(Datos_Sala[[#This Row],[Tiempo de degustación]]&gt;0,"Cobrada","Sin cobrar")</f>
        <v>Cobrada</v>
      </c>
      <c r="N426" s="3" t="s">
        <v>16</v>
      </c>
      <c r="O426" s="3" t="s">
        <v>1145</v>
      </c>
      <c r="P426" s="6">
        <v>49.43</v>
      </c>
      <c r="Q426" s="3" t="s">
        <v>23</v>
      </c>
      <c r="R426" s="3" t="s">
        <v>1148</v>
      </c>
      <c r="S426" s="3" t="s">
        <v>53</v>
      </c>
      <c r="T426" s="4">
        <f>SUMIFS('Datos Cocina'!J:J,'Datos Cocina'!A:A,A:A)</f>
        <v>19</v>
      </c>
      <c r="U426" s="4">
        <f>SUMIFS('Datos Cocina'!F:F,'Datos Cocina'!A:A,'Datos Sala'!A:A)</f>
        <v>11</v>
      </c>
      <c r="V426" s="4">
        <f>SUMIFS('Datos Cocina'!I:I,'Datos Cocina'!A:A,A:A)</f>
        <v>8</v>
      </c>
      <c r="W426" s="7">
        <f>Datos_Sala[[#This Row],[Total ganancia pedido]]/Datos_Sala[[#This Row],[Monto Total de la cuenta]]</f>
        <v>0.42105263157894735</v>
      </c>
      <c r="X426" s="4">
        <f>Datos_Sala[[#This Row],[Monto Total de la cuenta]]+Datos_Sala[[#This Row],[Propina]]</f>
        <v>68.430000000000007</v>
      </c>
    </row>
    <row r="427" spans="1:24" x14ac:dyDescent="0.3">
      <c r="A427" s="2">
        <v>426</v>
      </c>
      <c r="B427" s="3">
        <v>5</v>
      </c>
      <c r="C427" s="3" t="s">
        <v>780</v>
      </c>
      <c r="D427" s="2">
        <v>2</v>
      </c>
      <c r="E427" s="3" t="s">
        <v>9</v>
      </c>
      <c r="F427" s="23">
        <v>45021</v>
      </c>
      <c r="G427" s="5">
        <v>0.13263888888888889</v>
      </c>
      <c r="H427" s="24">
        <v>0.20972222222222223</v>
      </c>
      <c r="I427" s="5">
        <f>Datos_Sala[[#This Row],[Hora de Salida]]-Datos_Sala[[#This Row],[Hora de llegada]]</f>
        <v>7.7083333333333337E-2</v>
      </c>
      <c r="J427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7.7083333333333337E-2</v>
      </c>
      <c r="K427" s="5">
        <f>(SUMIFS('Datos Cocina'!M:M,'Datos Cocina'!A:A,'Datos Sala'!A:A)/60)/24</f>
        <v>8.0555555555555561E-2</v>
      </c>
      <c r="L427" s="5">
        <f>IF(Datos_Sala[[#This Row],[Tiempo en rest]]-Datos_Sala[[#This Row],[Tiempo total de preparación]]&gt;0,Datos_Sala[[#This Row],[Tiempo en rest]]-Datos_Sala[[#This Row],[Tiempo total de preparación]],0)</f>
        <v>0</v>
      </c>
      <c r="M427" s="5" t="str">
        <f>IF(Datos_Sala[[#This Row],[Tiempo de degustación]]&gt;0,"Cobrada","Sin cobrar")</f>
        <v>Sin cobrar</v>
      </c>
      <c r="N427" s="3" t="s">
        <v>16</v>
      </c>
      <c r="O427" s="3" t="s">
        <v>1145</v>
      </c>
      <c r="P427" s="6">
        <v>47.8</v>
      </c>
      <c r="Q427" s="3" t="s">
        <v>23</v>
      </c>
      <c r="R427" s="3" t="s">
        <v>19</v>
      </c>
      <c r="S427" s="3" t="s">
        <v>781</v>
      </c>
      <c r="T427" s="4">
        <f>SUMIFS('Datos Cocina'!J:J,'Datos Cocina'!A:A,A:A)</f>
        <v>247</v>
      </c>
      <c r="U427" s="4">
        <f>SUMIFS('Datos Cocina'!F:F,'Datos Cocina'!A:A,'Datos Sala'!A:A)</f>
        <v>148</v>
      </c>
      <c r="V427" s="4">
        <f>SUMIFS('Datos Cocina'!I:I,'Datos Cocina'!A:A,A:A)</f>
        <v>99</v>
      </c>
      <c r="W427" s="7">
        <f>Datos_Sala[[#This Row],[Total ganancia pedido]]/Datos_Sala[[#This Row],[Monto Total de la cuenta]]</f>
        <v>0.40080971659919029</v>
      </c>
      <c r="X427" s="4">
        <f>Datos_Sala[[#This Row],[Monto Total de la cuenta]]+Datos_Sala[[#This Row],[Propina]]</f>
        <v>294.8</v>
      </c>
    </row>
    <row r="428" spans="1:24" x14ac:dyDescent="0.3">
      <c r="A428" s="2">
        <v>427</v>
      </c>
      <c r="B428" s="3">
        <v>2</v>
      </c>
      <c r="C428" s="3" t="s">
        <v>454</v>
      </c>
      <c r="D428" s="2">
        <v>4</v>
      </c>
      <c r="E428" s="3" t="s">
        <v>28</v>
      </c>
      <c r="F428" s="23">
        <v>45021</v>
      </c>
      <c r="G428" s="5">
        <v>0.10694444444444444</v>
      </c>
      <c r="H428" s="24">
        <v>0.15486111111111112</v>
      </c>
      <c r="I428" s="5">
        <f>Datos_Sala[[#This Row],[Hora de Salida]]-Datos_Sala[[#This Row],[Hora de llegada]]</f>
        <v>4.7916666666666677E-2</v>
      </c>
      <c r="J428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4.7916666666666677E-2</v>
      </c>
      <c r="K428" s="5">
        <f>(SUMIFS('Datos Cocina'!M:M,'Datos Cocina'!A:A,'Datos Sala'!A:A)/60)/24</f>
        <v>0.11527777777777777</v>
      </c>
      <c r="L428" s="5">
        <f>IF(Datos_Sala[[#This Row],[Tiempo en rest]]-Datos_Sala[[#This Row],[Tiempo total de preparación]]&gt;0,Datos_Sala[[#This Row],[Tiempo en rest]]-Datos_Sala[[#This Row],[Tiempo total de preparación]],0)</f>
        <v>0</v>
      </c>
      <c r="M428" s="5" t="str">
        <f>IF(Datos_Sala[[#This Row],[Tiempo de degustación]]&gt;0,"Cobrada","Sin cobrar")</f>
        <v>Sin cobrar</v>
      </c>
      <c r="N428" s="3" t="s">
        <v>16</v>
      </c>
      <c r="O428" s="3" t="s">
        <v>17</v>
      </c>
      <c r="P428" s="6">
        <v>43.74</v>
      </c>
      <c r="Q428" s="3" t="s">
        <v>11</v>
      </c>
      <c r="R428" s="3" t="s">
        <v>24</v>
      </c>
      <c r="S428" s="3" t="s">
        <v>782</v>
      </c>
      <c r="T428" s="4">
        <f>SUMIFS('Datos Cocina'!J:J,'Datos Cocina'!A:A,A:A)</f>
        <v>206</v>
      </c>
      <c r="U428" s="4">
        <f>SUMIFS('Datos Cocina'!F:F,'Datos Cocina'!A:A,'Datos Sala'!A:A)</f>
        <v>123</v>
      </c>
      <c r="V428" s="4">
        <f>SUMIFS('Datos Cocina'!I:I,'Datos Cocina'!A:A,A:A)</f>
        <v>83</v>
      </c>
      <c r="W428" s="7">
        <f>Datos_Sala[[#This Row],[Total ganancia pedido]]/Datos_Sala[[#This Row],[Monto Total de la cuenta]]</f>
        <v>0.40291262135922329</v>
      </c>
      <c r="X428" s="4">
        <f>Datos_Sala[[#This Row],[Monto Total de la cuenta]]+Datos_Sala[[#This Row],[Propina]]</f>
        <v>249.74</v>
      </c>
    </row>
    <row r="429" spans="1:24" x14ac:dyDescent="0.3">
      <c r="A429" s="2">
        <v>428</v>
      </c>
      <c r="B429" s="3">
        <v>7</v>
      </c>
      <c r="C429" s="3" t="s">
        <v>783</v>
      </c>
      <c r="D429" s="2">
        <v>5</v>
      </c>
      <c r="E429" s="3" t="s">
        <v>9</v>
      </c>
      <c r="F429" s="23">
        <v>45021</v>
      </c>
      <c r="G429" s="5">
        <v>0.13750000000000001</v>
      </c>
      <c r="H429" s="24">
        <v>0.25208333333333333</v>
      </c>
      <c r="I429" s="5">
        <f>Datos_Sala[[#This Row],[Hora de Salida]]-Datos_Sala[[#This Row],[Hora de llegada]]</f>
        <v>0.11458333333333331</v>
      </c>
      <c r="J42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0.11458333333333331</v>
      </c>
      <c r="K429" s="5">
        <f>(SUMIFS('Datos Cocina'!M:M,'Datos Cocina'!A:A,'Datos Sala'!A:A)/60)/24</f>
        <v>0.12430555555555556</v>
      </c>
      <c r="L429" s="5">
        <f>IF(Datos_Sala[[#This Row],[Tiempo en rest]]-Datos_Sala[[#This Row],[Tiempo total de preparación]]&gt;0,Datos_Sala[[#This Row],[Tiempo en rest]]-Datos_Sala[[#This Row],[Tiempo total de preparación]],0)</f>
        <v>0</v>
      </c>
      <c r="M429" s="5" t="str">
        <f>IF(Datos_Sala[[#This Row],[Tiempo de degustación]]&gt;0,"Cobrada","Sin cobrar")</f>
        <v>Sin cobrar</v>
      </c>
      <c r="N429" s="3" t="s">
        <v>48</v>
      </c>
      <c r="O429" s="3" t="s">
        <v>1145</v>
      </c>
      <c r="P429" s="6">
        <v>15.6</v>
      </c>
      <c r="Q429" s="3" t="s">
        <v>23</v>
      </c>
      <c r="R429" s="3" t="s">
        <v>63</v>
      </c>
      <c r="S429" s="3" t="s">
        <v>784</v>
      </c>
      <c r="T429" s="4">
        <f>SUMIFS('Datos Cocina'!J:J,'Datos Cocina'!A:A,A:A)</f>
        <v>175</v>
      </c>
      <c r="U429" s="4">
        <f>SUMIFS('Datos Cocina'!F:F,'Datos Cocina'!A:A,'Datos Sala'!A:A)</f>
        <v>107</v>
      </c>
      <c r="V429" s="4">
        <f>SUMIFS('Datos Cocina'!I:I,'Datos Cocina'!A:A,A:A)</f>
        <v>68</v>
      </c>
      <c r="W429" s="7">
        <f>Datos_Sala[[#This Row],[Total ganancia pedido]]/Datos_Sala[[#This Row],[Monto Total de la cuenta]]</f>
        <v>0.38857142857142857</v>
      </c>
      <c r="X429" s="4">
        <f>Datos_Sala[[#This Row],[Monto Total de la cuenta]]+Datos_Sala[[#This Row],[Propina]]</f>
        <v>190.6</v>
      </c>
    </row>
    <row r="430" spans="1:24" x14ac:dyDescent="0.3">
      <c r="A430" s="2">
        <v>429</v>
      </c>
      <c r="B430" s="3" t="s">
        <v>70</v>
      </c>
      <c r="C430" s="3" t="s">
        <v>174</v>
      </c>
      <c r="D430" s="2">
        <v>1</v>
      </c>
      <c r="E430" s="3" t="s">
        <v>9</v>
      </c>
      <c r="F430" s="23">
        <v>45021</v>
      </c>
      <c r="G430" s="5">
        <v>6.9444444444444441E-3</v>
      </c>
      <c r="H430" s="24">
        <v>0.15694444444444444</v>
      </c>
      <c r="I430" s="5">
        <f>Datos_Sala[[#This Row],[Hora de Salida]]-Datos_Sala[[#This Row],[Hora de llegada]]</f>
        <v>0.15</v>
      </c>
      <c r="J43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</v>
      </c>
      <c r="K430" s="5">
        <f>(SUMIFS('Datos Cocina'!M:M,'Datos Cocina'!A:A,'Datos Sala'!A:A)/60)/24</f>
        <v>1.8749999999999999E-2</v>
      </c>
      <c r="L430" s="5">
        <f>IF(Datos_Sala[[#This Row],[Tiempo en rest]]-Datos_Sala[[#This Row],[Tiempo total de preparación]]&gt;0,Datos_Sala[[#This Row],[Tiempo en rest]]-Datos_Sala[[#This Row],[Tiempo total de preparación]],0)</f>
        <v>0.13125000000000001</v>
      </c>
      <c r="M430" s="5" t="str">
        <f>IF(Datos_Sala[[#This Row],[Tiempo de degustación]]&gt;0,"Cobrada","Sin cobrar")</f>
        <v>Cobrada</v>
      </c>
      <c r="N430" s="3" t="s">
        <v>16</v>
      </c>
      <c r="O430" s="3" t="s">
        <v>1145</v>
      </c>
      <c r="P430" s="6">
        <v>10.95</v>
      </c>
      <c r="Q430" s="3" t="s">
        <v>23</v>
      </c>
      <c r="R430" s="3" t="s">
        <v>19</v>
      </c>
      <c r="S430" s="3" t="s">
        <v>74</v>
      </c>
      <c r="T430" s="4">
        <f>SUMIFS('Datos Cocina'!J:J,'Datos Cocina'!A:A,A:A)</f>
        <v>78</v>
      </c>
      <c r="U430" s="4">
        <f>SUMIFS('Datos Cocina'!F:F,'Datos Cocina'!A:A,'Datos Sala'!A:A)</f>
        <v>45</v>
      </c>
      <c r="V430" s="4">
        <f>SUMIFS('Datos Cocina'!I:I,'Datos Cocina'!A:A,A:A)</f>
        <v>33</v>
      </c>
      <c r="W430" s="7">
        <f>Datos_Sala[[#This Row],[Total ganancia pedido]]/Datos_Sala[[#This Row],[Monto Total de la cuenta]]</f>
        <v>0.42307692307692307</v>
      </c>
      <c r="X430" s="4">
        <f>Datos_Sala[[#This Row],[Monto Total de la cuenta]]+Datos_Sala[[#This Row],[Propina]]</f>
        <v>88.95</v>
      </c>
    </row>
    <row r="431" spans="1:24" x14ac:dyDescent="0.3">
      <c r="A431" s="2">
        <v>430</v>
      </c>
      <c r="B431" s="3" t="s">
        <v>7</v>
      </c>
      <c r="C431" s="3" t="s">
        <v>175</v>
      </c>
      <c r="D431" s="2">
        <v>3</v>
      </c>
      <c r="E431" s="3" t="s">
        <v>9</v>
      </c>
      <c r="F431" s="23">
        <v>45021</v>
      </c>
      <c r="G431" s="5">
        <v>9.7916666666666666E-2</v>
      </c>
      <c r="H431" s="24">
        <v>0.16597222222222222</v>
      </c>
      <c r="I431" s="5">
        <f>Datos_Sala[[#This Row],[Hora de Salida]]-Datos_Sala[[#This Row],[Hora de llegada]]</f>
        <v>6.805555555555555E-2</v>
      </c>
      <c r="J431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6.805555555555555E-2</v>
      </c>
      <c r="K431" s="5">
        <f>(SUMIFS('Datos Cocina'!M:M,'Datos Cocina'!A:A,'Datos Sala'!A:A)/60)/24</f>
        <v>3.4027777777777775E-2</v>
      </c>
      <c r="L431" s="5">
        <f>IF(Datos_Sala[[#This Row],[Tiempo en rest]]-Datos_Sala[[#This Row],[Tiempo total de preparación]]&gt;0,Datos_Sala[[#This Row],[Tiempo en rest]]-Datos_Sala[[#This Row],[Tiempo total de preparación]],0)</f>
        <v>3.4027777777777775E-2</v>
      </c>
      <c r="M431" s="5" t="str">
        <f>IF(Datos_Sala[[#This Row],[Tiempo de degustación]]&gt;0,"Cobrada","Sin cobrar")</f>
        <v>Cobrada</v>
      </c>
      <c r="N431" s="3" t="s">
        <v>16</v>
      </c>
      <c r="O431" s="3" t="s">
        <v>1146</v>
      </c>
      <c r="P431" s="6">
        <v>42.09</v>
      </c>
      <c r="Q431" s="3" t="s">
        <v>23</v>
      </c>
      <c r="R431" s="3" t="s">
        <v>99</v>
      </c>
      <c r="S431" s="3" t="s">
        <v>60</v>
      </c>
      <c r="T431" s="4">
        <f>SUMIFS('Datos Cocina'!J:J,'Datos Cocina'!A:A,A:A)</f>
        <v>25</v>
      </c>
      <c r="U431" s="4">
        <f>SUMIFS('Datos Cocina'!F:F,'Datos Cocina'!A:A,'Datos Sala'!A:A)</f>
        <v>15</v>
      </c>
      <c r="V431" s="4">
        <f>SUMIFS('Datos Cocina'!I:I,'Datos Cocina'!A:A,A:A)</f>
        <v>10</v>
      </c>
      <c r="W431" s="7">
        <f>Datos_Sala[[#This Row],[Total ganancia pedido]]/Datos_Sala[[#This Row],[Monto Total de la cuenta]]</f>
        <v>0.4</v>
      </c>
      <c r="X431" s="4">
        <f>Datos_Sala[[#This Row],[Monto Total de la cuenta]]+Datos_Sala[[#This Row],[Propina]]</f>
        <v>67.09</v>
      </c>
    </row>
    <row r="432" spans="1:24" x14ac:dyDescent="0.3">
      <c r="A432" s="2">
        <v>431</v>
      </c>
      <c r="B432" s="3" t="s">
        <v>40</v>
      </c>
      <c r="C432" s="3" t="s">
        <v>135</v>
      </c>
      <c r="D432" s="2">
        <v>5</v>
      </c>
      <c r="E432" s="3" t="s">
        <v>15</v>
      </c>
      <c r="F432" s="23">
        <v>45021</v>
      </c>
      <c r="G432" s="5">
        <v>0.14791666666666667</v>
      </c>
      <c r="H432" s="24">
        <v>0.30902777777777779</v>
      </c>
      <c r="I432" s="5">
        <f>Datos_Sala[[#This Row],[Hora de Salida]]-Datos_Sala[[#This Row],[Hora de llegada]]</f>
        <v>0.16111111111111112</v>
      </c>
      <c r="J43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0.16111111111111112</v>
      </c>
      <c r="K432" s="5">
        <f>(SUMIFS('Datos Cocina'!M:M,'Datos Cocina'!A:A,'Datos Sala'!A:A)/60)/24</f>
        <v>1.3888888888888888E-2</v>
      </c>
      <c r="L432" s="5">
        <f>IF(Datos_Sala[[#This Row],[Tiempo en rest]]-Datos_Sala[[#This Row],[Tiempo total de preparación]]&gt;0,Datos_Sala[[#This Row],[Tiempo en rest]]-Datos_Sala[[#This Row],[Tiempo total de preparación]],0)</f>
        <v>0.14722222222222223</v>
      </c>
      <c r="M432" s="5" t="str">
        <f>IF(Datos_Sala[[#This Row],[Tiempo de degustación]]&gt;0,"Cobrada","Sin cobrar")</f>
        <v>Cobrada</v>
      </c>
      <c r="N432" s="3" t="s">
        <v>16</v>
      </c>
      <c r="O432" s="3" t="s">
        <v>1145</v>
      </c>
      <c r="P432" s="6">
        <v>39.82</v>
      </c>
      <c r="Q432" s="3" t="s">
        <v>11</v>
      </c>
      <c r="R432" s="3" t="s">
        <v>49</v>
      </c>
      <c r="S432" s="3" t="s">
        <v>37</v>
      </c>
      <c r="T432" s="4">
        <f>SUMIFS('Datos Cocina'!J:J,'Datos Cocina'!A:A,A:A)</f>
        <v>60</v>
      </c>
      <c r="U432" s="4">
        <f>SUMIFS('Datos Cocina'!F:F,'Datos Cocina'!A:A,'Datos Sala'!A:A)</f>
        <v>36</v>
      </c>
      <c r="V432" s="4">
        <f>SUMIFS('Datos Cocina'!I:I,'Datos Cocina'!A:A,A:A)</f>
        <v>24</v>
      </c>
      <c r="W432" s="7">
        <f>Datos_Sala[[#This Row],[Total ganancia pedido]]/Datos_Sala[[#This Row],[Monto Total de la cuenta]]</f>
        <v>0.4</v>
      </c>
      <c r="X432" s="4">
        <f>Datos_Sala[[#This Row],[Monto Total de la cuenta]]+Datos_Sala[[#This Row],[Propina]]</f>
        <v>99.82</v>
      </c>
    </row>
    <row r="433" spans="1:24" x14ac:dyDescent="0.3">
      <c r="A433" s="2">
        <v>432</v>
      </c>
      <c r="B433" s="3">
        <v>10</v>
      </c>
      <c r="C433" s="3" t="s">
        <v>785</v>
      </c>
      <c r="D433" s="2">
        <v>2</v>
      </c>
      <c r="E433" s="3" t="s">
        <v>9</v>
      </c>
      <c r="F433" s="23">
        <v>45021</v>
      </c>
      <c r="G433" s="5">
        <v>0.14652777777777778</v>
      </c>
      <c r="H433" s="24">
        <v>0.24583333333333332</v>
      </c>
      <c r="I433" s="5">
        <f>Datos_Sala[[#This Row],[Hora de Salida]]-Datos_Sala[[#This Row],[Hora de llegada]]</f>
        <v>9.9305555555555536E-2</v>
      </c>
      <c r="J433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9.9305555555555536E-2</v>
      </c>
      <c r="K433" s="5">
        <f>(SUMIFS('Datos Cocina'!M:M,'Datos Cocina'!A:A,'Datos Sala'!A:A)/60)/24</f>
        <v>5.1388888888888894E-2</v>
      </c>
      <c r="L433" s="5">
        <f>IF(Datos_Sala[[#This Row],[Tiempo en rest]]-Datos_Sala[[#This Row],[Tiempo total de preparación]]&gt;0,Datos_Sala[[#This Row],[Tiempo en rest]]-Datos_Sala[[#This Row],[Tiempo total de preparación]],0)</f>
        <v>4.7916666666666642E-2</v>
      </c>
      <c r="M433" s="5" t="str">
        <f>IF(Datos_Sala[[#This Row],[Tiempo de degustación]]&gt;0,"Cobrada","Sin cobrar")</f>
        <v>Cobrada</v>
      </c>
      <c r="N433" s="3" t="s">
        <v>10</v>
      </c>
      <c r="O433" s="3" t="s">
        <v>1145</v>
      </c>
      <c r="P433" s="6">
        <v>18.71</v>
      </c>
      <c r="Q433" s="3" t="s">
        <v>11</v>
      </c>
      <c r="R433" s="3" t="s">
        <v>33</v>
      </c>
      <c r="S433" s="3" t="s">
        <v>786</v>
      </c>
      <c r="T433" s="4">
        <f>SUMIFS('Datos Cocina'!J:J,'Datos Cocina'!A:A,A:A)</f>
        <v>109</v>
      </c>
      <c r="U433" s="4">
        <f>SUMIFS('Datos Cocina'!F:F,'Datos Cocina'!A:A,'Datos Sala'!A:A)</f>
        <v>65</v>
      </c>
      <c r="V433" s="4">
        <f>SUMIFS('Datos Cocina'!I:I,'Datos Cocina'!A:A,A:A)</f>
        <v>44</v>
      </c>
      <c r="W433" s="7">
        <f>Datos_Sala[[#This Row],[Total ganancia pedido]]/Datos_Sala[[#This Row],[Monto Total de la cuenta]]</f>
        <v>0.40366972477064222</v>
      </c>
      <c r="X433" s="4">
        <f>Datos_Sala[[#This Row],[Monto Total de la cuenta]]+Datos_Sala[[#This Row],[Propina]]</f>
        <v>127.71000000000001</v>
      </c>
    </row>
    <row r="434" spans="1:24" x14ac:dyDescent="0.3">
      <c r="A434" s="2">
        <v>433</v>
      </c>
      <c r="B434" s="3">
        <v>10</v>
      </c>
      <c r="C434" s="3" t="s">
        <v>257</v>
      </c>
      <c r="D434" s="2">
        <v>4</v>
      </c>
      <c r="E434" s="3" t="s">
        <v>9</v>
      </c>
      <c r="F434" s="23">
        <v>45021</v>
      </c>
      <c r="G434" s="5">
        <v>5.1388888888888887E-2</v>
      </c>
      <c r="H434" s="24">
        <v>0.13125000000000001</v>
      </c>
      <c r="I434" s="5">
        <f>Datos_Sala[[#This Row],[Hora de Salida]]-Datos_Sala[[#This Row],[Hora de llegada]]</f>
        <v>7.9861111111111119E-2</v>
      </c>
      <c r="J434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7.9861111111111119E-2</v>
      </c>
      <c r="K434" s="5">
        <f>(SUMIFS('Datos Cocina'!M:M,'Datos Cocina'!A:A,'Datos Sala'!A:A)/60)/24</f>
        <v>5.1388888888888894E-2</v>
      </c>
      <c r="L434" s="5">
        <f>IF(Datos_Sala[[#This Row],[Tiempo en rest]]-Datos_Sala[[#This Row],[Tiempo total de preparación]]&gt;0,Datos_Sala[[#This Row],[Tiempo en rest]]-Datos_Sala[[#This Row],[Tiempo total de preparación]],0)</f>
        <v>2.8472222222222225E-2</v>
      </c>
      <c r="M434" s="5" t="str">
        <f>IF(Datos_Sala[[#This Row],[Tiempo de degustación]]&gt;0,"Cobrada","Sin cobrar")</f>
        <v>Cobrada</v>
      </c>
      <c r="N434" s="3" t="s">
        <v>16</v>
      </c>
      <c r="O434" s="3" t="s">
        <v>1145</v>
      </c>
      <c r="P434" s="6">
        <v>45.77</v>
      </c>
      <c r="Q434" s="3" t="s">
        <v>23</v>
      </c>
      <c r="R434" s="3" t="s">
        <v>24</v>
      </c>
      <c r="S434" s="3" t="s">
        <v>787</v>
      </c>
      <c r="T434" s="4">
        <f>SUMIFS('Datos Cocina'!J:J,'Datos Cocina'!A:A,A:A)</f>
        <v>102</v>
      </c>
      <c r="U434" s="4">
        <f>SUMIFS('Datos Cocina'!F:F,'Datos Cocina'!A:A,'Datos Sala'!A:A)</f>
        <v>60</v>
      </c>
      <c r="V434" s="4">
        <f>SUMIFS('Datos Cocina'!I:I,'Datos Cocina'!A:A,A:A)</f>
        <v>42</v>
      </c>
      <c r="W434" s="7">
        <f>Datos_Sala[[#This Row],[Total ganancia pedido]]/Datos_Sala[[#This Row],[Monto Total de la cuenta]]</f>
        <v>0.41176470588235292</v>
      </c>
      <c r="X434" s="4">
        <f>Datos_Sala[[#This Row],[Monto Total de la cuenta]]+Datos_Sala[[#This Row],[Propina]]</f>
        <v>147.77000000000001</v>
      </c>
    </row>
    <row r="435" spans="1:24" x14ac:dyDescent="0.3">
      <c r="A435" s="2">
        <v>434</v>
      </c>
      <c r="B435" s="3">
        <v>15</v>
      </c>
      <c r="C435" s="3" t="s">
        <v>788</v>
      </c>
      <c r="D435" s="2">
        <v>4</v>
      </c>
      <c r="E435" s="3" t="s">
        <v>9</v>
      </c>
      <c r="F435" s="23">
        <v>45021</v>
      </c>
      <c r="G435" s="5">
        <v>1.0416666666666666E-2</v>
      </c>
      <c r="H435" s="24">
        <v>0.16319444444444445</v>
      </c>
      <c r="I435" s="5">
        <f>Datos_Sala[[#This Row],[Hora de Salida]]-Datos_Sala[[#This Row],[Hora de llegada]]</f>
        <v>0.15277777777777779</v>
      </c>
      <c r="J43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0.15277777777777779</v>
      </c>
      <c r="K435" s="5">
        <f>(SUMIFS('Datos Cocina'!M:M,'Datos Cocina'!A:A,'Datos Sala'!A:A)/60)/24</f>
        <v>4.027777777777778E-2</v>
      </c>
      <c r="L435" s="5">
        <f>IF(Datos_Sala[[#This Row],[Tiempo en rest]]-Datos_Sala[[#This Row],[Tiempo total de preparación]]&gt;0,Datos_Sala[[#This Row],[Tiempo en rest]]-Datos_Sala[[#This Row],[Tiempo total de preparación]],0)</f>
        <v>0.11250000000000002</v>
      </c>
      <c r="M435" s="5" t="str">
        <f>IF(Datos_Sala[[#This Row],[Tiempo de degustación]]&gt;0,"Cobrada","Sin cobrar")</f>
        <v>Cobrada</v>
      </c>
      <c r="N435" s="3" t="s">
        <v>16</v>
      </c>
      <c r="O435" s="3" t="s">
        <v>1145</v>
      </c>
      <c r="P435" s="6">
        <v>37.15</v>
      </c>
      <c r="Q435" s="3" t="s">
        <v>23</v>
      </c>
      <c r="R435" s="3" t="s">
        <v>24</v>
      </c>
      <c r="S435" s="3" t="s">
        <v>789</v>
      </c>
      <c r="T435" s="4">
        <f>SUMIFS('Datos Cocina'!J:J,'Datos Cocina'!A:A,A:A)</f>
        <v>96</v>
      </c>
      <c r="U435" s="4">
        <f>SUMIFS('Datos Cocina'!F:F,'Datos Cocina'!A:A,'Datos Sala'!A:A)</f>
        <v>56</v>
      </c>
      <c r="V435" s="4">
        <f>SUMIFS('Datos Cocina'!I:I,'Datos Cocina'!A:A,A:A)</f>
        <v>40</v>
      </c>
      <c r="W435" s="7">
        <f>Datos_Sala[[#This Row],[Total ganancia pedido]]/Datos_Sala[[#This Row],[Monto Total de la cuenta]]</f>
        <v>0.41666666666666669</v>
      </c>
      <c r="X435" s="4">
        <f>Datos_Sala[[#This Row],[Monto Total de la cuenta]]+Datos_Sala[[#This Row],[Propina]]</f>
        <v>133.15</v>
      </c>
    </row>
    <row r="436" spans="1:24" x14ac:dyDescent="0.3">
      <c r="A436" s="2">
        <v>435</v>
      </c>
      <c r="B436" s="3">
        <v>17</v>
      </c>
      <c r="C436" s="3" t="s">
        <v>790</v>
      </c>
      <c r="D436" s="2">
        <v>6</v>
      </c>
      <c r="E436" s="3" t="s">
        <v>15</v>
      </c>
      <c r="F436" s="23">
        <v>45021</v>
      </c>
      <c r="G436" s="5">
        <v>0.16180555555555556</v>
      </c>
      <c r="H436" s="24">
        <v>0.25069444444444444</v>
      </c>
      <c r="I436" s="5">
        <f>Datos_Sala[[#This Row],[Hora de Salida]]-Datos_Sala[[#This Row],[Hora de llegada]]</f>
        <v>8.8888888888888878E-2</v>
      </c>
      <c r="J436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9.9305555555555577E-2</v>
      </c>
      <c r="K436" s="5">
        <f>(SUMIFS('Datos Cocina'!M:M,'Datos Cocina'!A:A,'Datos Sala'!A:A)/60)/24</f>
        <v>7.7083333333333337E-2</v>
      </c>
      <c r="L436" s="5">
        <f>IF(Datos_Sala[[#This Row],[Tiempo en rest]]-Datos_Sala[[#This Row],[Tiempo total de preparación]]&gt;0,Datos_Sala[[#This Row],[Tiempo en rest]]-Datos_Sala[[#This Row],[Tiempo total de preparación]],0)</f>
        <v>1.1805555555555541E-2</v>
      </c>
      <c r="M436" s="5" t="str">
        <f>IF(Datos_Sala[[#This Row],[Tiempo de degustación]]&gt;0,"Cobrada","Sin cobrar")</f>
        <v>Cobrada</v>
      </c>
      <c r="N436" s="3" t="s">
        <v>16</v>
      </c>
      <c r="O436" s="3" t="s">
        <v>1145</v>
      </c>
      <c r="P436" s="6">
        <v>30.48</v>
      </c>
      <c r="Q436" s="3" t="s">
        <v>18</v>
      </c>
      <c r="R436" s="3" t="s">
        <v>1147</v>
      </c>
      <c r="S436" s="3" t="s">
        <v>791</v>
      </c>
      <c r="T436" s="4">
        <f>SUMIFS('Datos Cocina'!J:J,'Datos Cocina'!A:A,A:A)</f>
        <v>154</v>
      </c>
      <c r="U436" s="4">
        <f>SUMIFS('Datos Cocina'!F:F,'Datos Cocina'!A:A,'Datos Sala'!A:A)</f>
        <v>92</v>
      </c>
      <c r="V436" s="4">
        <f>SUMIFS('Datos Cocina'!I:I,'Datos Cocina'!A:A,A:A)</f>
        <v>62</v>
      </c>
      <c r="W436" s="7">
        <f>Datos_Sala[[#This Row],[Total ganancia pedido]]/Datos_Sala[[#This Row],[Monto Total de la cuenta]]</f>
        <v>0.40259740259740262</v>
      </c>
      <c r="X436" s="4">
        <f>Datos_Sala[[#This Row],[Monto Total de la cuenta]]+Datos_Sala[[#This Row],[Propina]]</f>
        <v>184.48</v>
      </c>
    </row>
    <row r="437" spans="1:24" x14ac:dyDescent="0.3">
      <c r="A437" s="2">
        <v>436</v>
      </c>
      <c r="B437" s="3" t="s">
        <v>81</v>
      </c>
      <c r="C437" s="3" t="s">
        <v>176</v>
      </c>
      <c r="D437" s="2">
        <v>3</v>
      </c>
      <c r="E437" s="3" t="s">
        <v>15</v>
      </c>
      <c r="F437" s="23">
        <v>45021</v>
      </c>
      <c r="G437" s="5">
        <v>8.3333333333333332E-3</v>
      </c>
      <c r="H437" s="24">
        <v>0.16944444444444445</v>
      </c>
      <c r="I437" s="5">
        <f>Datos_Sala[[#This Row],[Hora de Salida]]-Datos_Sala[[#This Row],[Hora de llegada]]</f>
        <v>0.16111111111111112</v>
      </c>
      <c r="J43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0.17152777777777783</v>
      </c>
      <c r="K437" s="5">
        <f>(SUMIFS('Datos Cocina'!M:M,'Datos Cocina'!A:A,'Datos Sala'!A:A)/60)/24</f>
        <v>3.125E-2</v>
      </c>
      <c r="L437" s="5">
        <f>IF(Datos_Sala[[#This Row],[Tiempo en rest]]-Datos_Sala[[#This Row],[Tiempo total de preparación]]&gt;0,Datos_Sala[[#This Row],[Tiempo en rest]]-Datos_Sala[[#This Row],[Tiempo total de preparación]],0)</f>
        <v>0.12986111111111112</v>
      </c>
      <c r="M437" s="5" t="str">
        <f>IF(Datos_Sala[[#This Row],[Tiempo de degustación]]&gt;0,"Cobrada","Sin cobrar")</f>
        <v>Cobrada</v>
      </c>
      <c r="N437" s="3" t="s">
        <v>16</v>
      </c>
      <c r="O437" s="3" t="s">
        <v>1145</v>
      </c>
      <c r="P437" s="6">
        <v>10.14</v>
      </c>
      <c r="Q437" s="3" t="s">
        <v>18</v>
      </c>
      <c r="R437" s="3" t="s">
        <v>19</v>
      </c>
      <c r="S437" s="3" t="s">
        <v>25</v>
      </c>
      <c r="T437" s="4">
        <f>SUMIFS('Datos Cocina'!J:J,'Datos Cocina'!A:A,A:A)</f>
        <v>56</v>
      </c>
      <c r="U437" s="4">
        <f>SUMIFS('Datos Cocina'!F:F,'Datos Cocina'!A:A,'Datos Sala'!A:A)</f>
        <v>32</v>
      </c>
      <c r="V437" s="4">
        <f>SUMIFS('Datos Cocina'!I:I,'Datos Cocina'!A:A,A:A)</f>
        <v>24</v>
      </c>
      <c r="W437" s="7">
        <f>Datos_Sala[[#This Row],[Total ganancia pedido]]/Datos_Sala[[#This Row],[Monto Total de la cuenta]]</f>
        <v>0.42857142857142855</v>
      </c>
      <c r="X437" s="4">
        <f>Datos_Sala[[#This Row],[Monto Total de la cuenta]]+Datos_Sala[[#This Row],[Propina]]</f>
        <v>66.14</v>
      </c>
    </row>
    <row r="438" spans="1:24" x14ac:dyDescent="0.3">
      <c r="A438" s="2">
        <v>437</v>
      </c>
      <c r="B438" s="3" t="s">
        <v>77</v>
      </c>
      <c r="C438" s="3" t="s">
        <v>177</v>
      </c>
      <c r="D438" s="2">
        <v>6</v>
      </c>
      <c r="E438" s="3" t="s">
        <v>52</v>
      </c>
      <c r="F438" s="23">
        <v>45021</v>
      </c>
      <c r="G438" s="5">
        <v>0.12638888888888888</v>
      </c>
      <c r="H438" s="24">
        <v>0.22569444444444445</v>
      </c>
      <c r="I438" s="5">
        <f>Datos_Sala[[#This Row],[Hora de Salida]]-Datos_Sala[[#This Row],[Hora de llegada]]</f>
        <v>9.9305555555555564E-2</v>
      </c>
      <c r="J438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9.9305555555555564E-2</v>
      </c>
      <c r="K438" s="5">
        <f>(SUMIFS('Datos Cocina'!M:M,'Datos Cocina'!A:A,'Datos Sala'!A:A)/60)/24</f>
        <v>3.5416666666666666E-2</v>
      </c>
      <c r="L438" s="5">
        <f>IF(Datos_Sala[[#This Row],[Tiempo en rest]]-Datos_Sala[[#This Row],[Tiempo total de preparación]]&gt;0,Datos_Sala[[#This Row],[Tiempo en rest]]-Datos_Sala[[#This Row],[Tiempo total de preparación]],0)</f>
        <v>6.3888888888888898E-2</v>
      </c>
      <c r="M438" s="5" t="str">
        <f>IF(Datos_Sala[[#This Row],[Tiempo de degustación]]&gt;0,"Cobrada","Sin cobrar")</f>
        <v>Cobrada</v>
      </c>
      <c r="N438" s="3" t="s">
        <v>16</v>
      </c>
      <c r="O438" s="3" t="s">
        <v>1145</v>
      </c>
      <c r="P438" s="6">
        <v>12.56</v>
      </c>
      <c r="Q438" s="3" t="s">
        <v>23</v>
      </c>
      <c r="R438" s="3" t="s">
        <v>73</v>
      </c>
      <c r="S438" s="3" t="s">
        <v>12</v>
      </c>
      <c r="T438" s="4">
        <f>SUMIFS('Datos Cocina'!J:J,'Datos Cocina'!A:A,A:A)</f>
        <v>70</v>
      </c>
      <c r="U438" s="4">
        <f>SUMIFS('Datos Cocina'!F:F,'Datos Cocina'!A:A,'Datos Sala'!A:A)</f>
        <v>42</v>
      </c>
      <c r="V438" s="4">
        <f>SUMIFS('Datos Cocina'!I:I,'Datos Cocina'!A:A,A:A)</f>
        <v>28</v>
      </c>
      <c r="W438" s="7">
        <f>Datos_Sala[[#This Row],[Total ganancia pedido]]/Datos_Sala[[#This Row],[Monto Total de la cuenta]]</f>
        <v>0.4</v>
      </c>
      <c r="X438" s="4">
        <f>Datos_Sala[[#This Row],[Monto Total de la cuenta]]+Datos_Sala[[#This Row],[Propina]]</f>
        <v>82.56</v>
      </c>
    </row>
    <row r="439" spans="1:24" x14ac:dyDescent="0.3">
      <c r="A439" s="2">
        <v>438</v>
      </c>
      <c r="B439" s="3" t="s">
        <v>13</v>
      </c>
      <c r="C439" s="3" t="s">
        <v>178</v>
      </c>
      <c r="D439" s="2">
        <v>1</v>
      </c>
      <c r="E439" s="3" t="s">
        <v>76</v>
      </c>
      <c r="F439" s="23">
        <v>45021</v>
      </c>
      <c r="G439" s="5">
        <v>0.16527777777777777</v>
      </c>
      <c r="H439" s="24">
        <v>0.31458333333333333</v>
      </c>
      <c r="I439" s="5">
        <f>Datos_Sala[[#This Row],[Hora de Salida]]-Datos_Sala[[#This Row],[Hora de llegada]]</f>
        <v>0.14930555555555555</v>
      </c>
      <c r="J43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0.14930555555555555</v>
      </c>
      <c r="K439" s="5">
        <f>(SUMIFS('Datos Cocina'!M:M,'Datos Cocina'!A:A,'Datos Sala'!A:A)/60)/24</f>
        <v>3.5416666666666666E-2</v>
      </c>
      <c r="L439" s="5">
        <f>IF(Datos_Sala[[#This Row],[Tiempo en rest]]-Datos_Sala[[#This Row],[Tiempo total de preparación]]&gt;0,Datos_Sala[[#This Row],[Tiempo en rest]]-Datos_Sala[[#This Row],[Tiempo total de preparación]],0)</f>
        <v>0.11388888888888889</v>
      </c>
      <c r="M439" s="5" t="str">
        <f>IF(Datos_Sala[[#This Row],[Tiempo de degustación]]&gt;0,"Cobrada","Sin cobrar")</f>
        <v>Cobrada</v>
      </c>
      <c r="N439" s="3" t="s">
        <v>16</v>
      </c>
      <c r="O439" s="3" t="s">
        <v>1145</v>
      </c>
      <c r="P439" s="6">
        <v>19.3</v>
      </c>
      <c r="Q439" s="3" t="s">
        <v>11</v>
      </c>
      <c r="R439" s="3" t="s">
        <v>49</v>
      </c>
      <c r="S439" s="3" t="s">
        <v>121</v>
      </c>
      <c r="T439" s="4">
        <f>SUMIFS('Datos Cocina'!J:J,'Datos Cocina'!A:A,A:A)</f>
        <v>33</v>
      </c>
      <c r="U439" s="4">
        <f>SUMIFS('Datos Cocina'!F:F,'Datos Cocina'!A:A,'Datos Sala'!A:A)</f>
        <v>20</v>
      </c>
      <c r="V439" s="4">
        <f>SUMIFS('Datos Cocina'!I:I,'Datos Cocina'!A:A,A:A)</f>
        <v>13</v>
      </c>
      <c r="W439" s="7">
        <f>Datos_Sala[[#This Row],[Total ganancia pedido]]/Datos_Sala[[#This Row],[Monto Total de la cuenta]]</f>
        <v>0.39393939393939392</v>
      </c>
      <c r="X439" s="4">
        <f>Datos_Sala[[#This Row],[Monto Total de la cuenta]]+Datos_Sala[[#This Row],[Propina]]</f>
        <v>52.3</v>
      </c>
    </row>
    <row r="440" spans="1:24" x14ac:dyDescent="0.3">
      <c r="A440" s="2">
        <v>439</v>
      </c>
      <c r="B440" s="3">
        <v>15</v>
      </c>
      <c r="C440" s="3" t="s">
        <v>792</v>
      </c>
      <c r="D440" s="2">
        <v>1</v>
      </c>
      <c r="E440" s="3" t="s">
        <v>52</v>
      </c>
      <c r="F440" s="23">
        <v>45021</v>
      </c>
      <c r="G440" s="5">
        <v>0</v>
      </c>
      <c r="H440" s="24">
        <v>5.7638888888888892E-2</v>
      </c>
      <c r="I440" s="5">
        <f>Datos_Sala[[#This Row],[Hora de Salida]]-Datos_Sala[[#This Row],[Hora de llegada]]</f>
        <v>5.7638888888888892E-2</v>
      </c>
      <c r="J440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5.7638888888888892E-2</v>
      </c>
      <c r="K440" s="5">
        <f>(SUMIFS('Datos Cocina'!M:M,'Datos Cocina'!A:A,'Datos Sala'!A:A)/60)/24</f>
        <v>4.4444444444444446E-2</v>
      </c>
      <c r="L440" s="5">
        <f>IF(Datos_Sala[[#This Row],[Tiempo en rest]]-Datos_Sala[[#This Row],[Tiempo total de preparación]]&gt;0,Datos_Sala[[#This Row],[Tiempo en rest]]-Datos_Sala[[#This Row],[Tiempo total de preparación]],0)</f>
        <v>1.3194444444444446E-2</v>
      </c>
      <c r="M440" s="5" t="str">
        <f>IF(Datos_Sala[[#This Row],[Tiempo de degustación]]&gt;0,"Cobrada","Sin cobrar")</f>
        <v>Cobrada</v>
      </c>
      <c r="N440" s="3" t="s">
        <v>10</v>
      </c>
      <c r="O440" s="3" t="s">
        <v>1145</v>
      </c>
      <c r="P440" s="6">
        <v>25.56</v>
      </c>
      <c r="Q440" s="3" t="s">
        <v>11</v>
      </c>
      <c r="R440" s="3" t="s">
        <v>24</v>
      </c>
      <c r="S440" s="3" t="s">
        <v>793</v>
      </c>
      <c r="T440" s="4">
        <f>SUMIFS('Datos Cocina'!J:J,'Datos Cocina'!A:A,A:A)</f>
        <v>177</v>
      </c>
      <c r="U440" s="4">
        <f>SUMIFS('Datos Cocina'!F:F,'Datos Cocina'!A:A,'Datos Sala'!A:A)</f>
        <v>105</v>
      </c>
      <c r="V440" s="4">
        <f>SUMIFS('Datos Cocina'!I:I,'Datos Cocina'!A:A,A:A)</f>
        <v>72</v>
      </c>
      <c r="W440" s="7">
        <f>Datos_Sala[[#This Row],[Total ganancia pedido]]/Datos_Sala[[#This Row],[Monto Total de la cuenta]]</f>
        <v>0.40677966101694918</v>
      </c>
      <c r="X440" s="4">
        <f>Datos_Sala[[#This Row],[Monto Total de la cuenta]]+Datos_Sala[[#This Row],[Propina]]</f>
        <v>202.56</v>
      </c>
    </row>
    <row r="441" spans="1:24" x14ac:dyDescent="0.3">
      <c r="A441" s="2">
        <v>440</v>
      </c>
      <c r="B441" s="3">
        <v>13</v>
      </c>
      <c r="C441" s="3" t="s">
        <v>794</v>
      </c>
      <c r="D441" s="2">
        <v>1</v>
      </c>
      <c r="E441" s="3" t="s">
        <v>28</v>
      </c>
      <c r="F441" s="23">
        <v>45021</v>
      </c>
      <c r="G441" s="5">
        <v>8.2638888888888887E-2</v>
      </c>
      <c r="H441" s="24">
        <v>0.24166666666666667</v>
      </c>
      <c r="I441" s="5">
        <f>Datos_Sala[[#This Row],[Hora de Salida]]-Datos_Sala[[#This Row],[Hora de llegada]]</f>
        <v>0.15902777777777777</v>
      </c>
      <c r="J44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0.16944444444444448</v>
      </c>
      <c r="K441" s="5">
        <f>(SUMIFS('Datos Cocina'!M:M,'Datos Cocina'!A:A,'Datos Sala'!A:A)/60)/24</f>
        <v>3.125E-2</v>
      </c>
      <c r="L441" s="5">
        <f>IF(Datos_Sala[[#This Row],[Tiempo en rest]]-Datos_Sala[[#This Row],[Tiempo total de preparación]]&gt;0,Datos_Sala[[#This Row],[Tiempo en rest]]-Datos_Sala[[#This Row],[Tiempo total de preparación]],0)</f>
        <v>0.12777777777777777</v>
      </c>
      <c r="M441" s="5" t="str">
        <f>IF(Datos_Sala[[#This Row],[Tiempo de degustación]]&gt;0,"Cobrada","Sin cobrar")</f>
        <v>Cobrada</v>
      </c>
      <c r="N441" s="3" t="s">
        <v>16</v>
      </c>
      <c r="O441" s="3" t="s">
        <v>1145</v>
      </c>
      <c r="P441" s="6">
        <v>38.85</v>
      </c>
      <c r="Q441" s="3" t="s">
        <v>18</v>
      </c>
      <c r="R441" s="3" t="s">
        <v>49</v>
      </c>
      <c r="S441" s="3" t="s">
        <v>795</v>
      </c>
      <c r="T441" s="4">
        <f>SUMIFS('Datos Cocina'!J:J,'Datos Cocina'!A:A,A:A)</f>
        <v>84</v>
      </c>
      <c r="U441" s="4">
        <f>SUMIFS('Datos Cocina'!F:F,'Datos Cocina'!A:A,'Datos Sala'!A:A)</f>
        <v>50</v>
      </c>
      <c r="V441" s="4">
        <f>SUMIFS('Datos Cocina'!I:I,'Datos Cocina'!A:A,A:A)</f>
        <v>34</v>
      </c>
      <c r="W441" s="7">
        <f>Datos_Sala[[#This Row],[Total ganancia pedido]]/Datos_Sala[[#This Row],[Monto Total de la cuenta]]</f>
        <v>0.40476190476190477</v>
      </c>
      <c r="X441" s="4">
        <f>Datos_Sala[[#This Row],[Monto Total de la cuenta]]+Datos_Sala[[#This Row],[Propina]]</f>
        <v>122.85</v>
      </c>
    </row>
    <row r="442" spans="1:24" x14ac:dyDescent="0.3">
      <c r="A442" s="2">
        <v>441</v>
      </c>
      <c r="B442" s="3">
        <v>13</v>
      </c>
      <c r="C442" s="3" t="s">
        <v>234</v>
      </c>
      <c r="D442" s="2">
        <v>6</v>
      </c>
      <c r="E442" s="3" t="s">
        <v>28</v>
      </c>
      <c r="F442" s="23">
        <v>45021</v>
      </c>
      <c r="G442" s="5">
        <v>4.4444444444444446E-2</v>
      </c>
      <c r="H442" s="24">
        <v>0.14097222222222222</v>
      </c>
      <c r="I442" s="5">
        <f>Datos_Sala[[#This Row],[Hora de Salida]]-Datos_Sala[[#This Row],[Hora de llegada]]</f>
        <v>9.6527777777777768E-2</v>
      </c>
      <c r="J44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0.10694444444444447</v>
      </c>
      <c r="K442" s="5">
        <f>(SUMIFS('Datos Cocina'!M:M,'Datos Cocina'!A:A,'Datos Sala'!A:A)/60)/24</f>
        <v>6.25E-2</v>
      </c>
      <c r="L442" s="5">
        <f>IF(Datos_Sala[[#This Row],[Tiempo en rest]]-Datos_Sala[[#This Row],[Tiempo total de preparación]]&gt;0,Datos_Sala[[#This Row],[Tiempo en rest]]-Datos_Sala[[#This Row],[Tiempo total de preparación]],0)</f>
        <v>3.4027777777777768E-2</v>
      </c>
      <c r="M442" s="5" t="str">
        <f>IF(Datos_Sala[[#This Row],[Tiempo de degustación]]&gt;0,"Cobrada","Sin cobrar")</f>
        <v>Cobrada</v>
      </c>
      <c r="N442" s="3" t="s">
        <v>16</v>
      </c>
      <c r="O442" s="3" t="s">
        <v>17</v>
      </c>
      <c r="P442" s="6">
        <v>23.31</v>
      </c>
      <c r="Q442" s="3" t="s">
        <v>18</v>
      </c>
      <c r="R442" s="3" t="s">
        <v>1147</v>
      </c>
      <c r="S442" s="3" t="s">
        <v>284</v>
      </c>
      <c r="T442" s="4">
        <f>SUMIFS('Datos Cocina'!J:J,'Datos Cocina'!A:A,A:A)</f>
        <v>183</v>
      </c>
      <c r="U442" s="4">
        <f>SUMIFS('Datos Cocina'!F:F,'Datos Cocina'!A:A,'Datos Sala'!A:A)</f>
        <v>108</v>
      </c>
      <c r="V442" s="4">
        <f>SUMIFS('Datos Cocina'!I:I,'Datos Cocina'!A:A,A:A)</f>
        <v>75</v>
      </c>
      <c r="W442" s="7">
        <f>Datos_Sala[[#This Row],[Total ganancia pedido]]/Datos_Sala[[#This Row],[Monto Total de la cuenta]]</f>
        <v>0.4098360655737705</v>
      </c>
      <c r="X442" s="4">
        <f>Datos_Sala[[#This Row],[Monto Total de la cuenta]]+Datos_Sala[[#This Row],[Propina]]</f>
        <v>206.31</v>
      </c>
    </row>
    <row r="443" spans="1:24" x14ac:dyDescent="0.3">
      <c r="A443" s="2">
        <v>442</v>
      </c>
      <c r="B443" s="3">
        <v>15</v>
      </c>
      <c r="C443" s="3" t="s">
        <v>796</v>
      </c>
      <c r="D443" s="2">
        <v>3</v>
      </c>
      <c r="E443" s="3" t="s">
        <v>9</v>
      </c>
      <c r="F443" s="23">
        <v>45021</v>
      </c>
      <c r="G443" s="5">
        <v>8.611111111111111E-2</v>
      </c>
      <c r="H443" s="24">
        <v>0.13750000000000001</v>
      </c>
      <c r="I443" s="5">
        <f>Datos_Sala[[#This Row],[Hora de Salida]]-Datos_Sala[[#This Row],[Hora de llegada]]</f>
        <v>5.1388888888888901E-2</v>
      </c>
      <c r="J443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6.18055555555556E-2</v>
      </c>
      <c r="K443" s="5">
        <f>(SUMIFS('Datos Cocina'!M:M,'Datos Cocina'!A:A,'Datos Sala'!A:A)/60)/24</f>
        <v>9.0972222222222218E-2</v>
      </c>
      <c r="L443" s="5">
        <f>IF(Datos_Sala[[#This Row],[Tiempo en rest]]-Datos_Sala[[#This Row],[Tiempo total de preparación]]&gt;0,Datos_Sala[[#This Row],[Tiempo en rest]]-Datos_Sala[[#This Row],[Tiempo total de preparación]],0)</f>
        <v>0</v>
      </c>
      <c r="M443" s="5" t="str">
        <f>IF(Datos_Sala[[#This Row],[Tiempo de degustación]]&gt;0,"Cobrada","Sin cobrar")</f>
        <v>Sin cobrar</v>
      </c>
      <c r="N443" s="3" t="s">
        <v>10</v>
      </c>
      <c r="O443" s="3" t="s">
        <v>1145</v>
      </c>
      <c r="P443" s="6">
        <v>21.07</v>
      </c>
      <c r="Q443" s="3" t="s">
        <v>18</v>
      </c>
      <c r="R443" s="3" t="s">
        <v>55</v>
      </c>
      <c r="S443" s="3" t="s">
        <v>797</v>
      </c>
      <c r="T443" s="4">
        <f>SUMIFS('Datos Cocina'!J:J,'Datos Cocina'!A:A,A:A)</f>
        <v>235</v>
      </c>
      <c r="U443" s="4">
        <f>SUMIFS('Datos Cocina'!F:F,'Datos Cocina'!A:A,'Datos Sala'!A:A)</f>
        <v>141</v>
      </c>
      <c r="V443" s="4">
        <f>SUMIFS('Datos Cocina'!I:I,'Datos Cocina'!A:A,A:A)</f>
        <v>94</v>
      </c>
      <c r="W443" s="7">
        <f>Datos_Sala[[#This Row],[Total ganancia pedido]]/Datos_Sala[[#This Row],[Monto Total de la cuenta]]</f>
        <v>0.4</v>
      </c>
      <c r="X443" s="4">
        <f>Datos_Sala[[#This Row],[Monto Total de la cuenta]]+Datos_Sala[[#This Row],[Propina]]</f>
        <v>256.07</v>
      </c>
    </row>
    <row r="444" spans="1:24" x14ac:dyDescent="0.3">
      <c r="A444" s="2">
        <v>443</v>
      </c>
      <c r="B444" s="3">
        <v>4</v>
      </c>
      <c r="C444" s="3" t="s">
        <v>173</v>
      </c>
      <c r="D444" s="2">
        <v>2</v>
      </c>
      <c r="E444" s="3" t="s">
        <v>28</v>
      </c>
      <c r="F444" s="23">
        <v>45021</v>
      </c>
      <c r="G444" s="5">
        <v>5.2083333333333336E-2</v>
      </c>
      <c r="H444" s="24">
        <v>0.13472222222222222</v>
      </c>
      <c r="I444" s="5">
        <f>Datos_Sala[[#This Row],[Hora de Salida]]-Datos_Sala[[#This Row],[Hora de llegada]]</f>
        <v>8.2638888888888873E-2</v>
      </c>
      <c r="J444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8.2638888888888873E-2</v>
      </c>
      <c r="K444" s="5">
        <f>(SUMIFS('Datos Cocina'!M:M,'Datos Cocina'!A:A,'Datos Sala'!A:A)/60)/24</f>
        <v>0.1076388888888889</v>
      </c>
      <c r="L444" s="5">
        <f>IF(Datos_Sala[[#This Row],[Tiempo en rest]]-Datos_Sala[[#This Row],[Tiempo total de preparación]]&gt;0,Datos_Sala[[#This Row],[Tiempo en rest]]-Datos_Sala[[#This Row],[Tiempo total de preparación]],0)</f>
        <v>0</v>
      </c>
      <c r="M444" s="5" t="str">
        <f>IF(Datos_Sala[[#This Row],[Tiempo de degustación]]&gt;0,"Cobrada","Sin cobrar")</f>
        <v>Sin cobrar</v>
      </c>
      <c r="N444" s="3" t="s">
        <v>16</v>
      </c>
      <c r="O444" s="3" t="s">
        <v>1146</v>
      </c>
      <c r="P444" s="6">
        <v>14.48</v>
      </c>
      <c r="Q444" s="3" t="s">
        <v>11</v>
      </c>
      <c r="R444" s="3" t="s">
        <v>99</v>
      </c>
      <c r="S444" s="3" t="s">
        <v>798</v>
      </c>
      <c r="T444" s="4">
        <f>SUMIFS('Datos Cocina'!J:J,'Datos Cocina'!A:A,A:A)</f>
        <v>217</v>
      </c>
      <c r="U444" s="4">
        <f>SUMIFS('Datos Cocina'!F:F,'Datos Cocina'!A:A,'Datos Sala'!A:A)</f>
        <v>126</v>
      </c>
      <c r="V444" s="4">
        <f>SUMIFS('Datos Cocina'!I:I,'Datos Cocina'!A:A,A:A)</f>
        <v>91</v>
      </c>
      <c r="W444" s="7">
        <f>Datos_Sala[[#This Row],[Total ganancia pedido]]/Datos_Sala[[#This Row],[Monto Total de la cuenta]]</f>
        <v>0.41935483870967744</v>
      </c>
      <c r="X444" s="4">
        <f>Datos_Sala[[#This Row],[Monto Total de la cuenta]]+Datos_Sala[[#This Row],[Propina]]</f>
        <v>231.48</v>
      </c>
    </row>
    <row r="445" spans="1:24" x14ac:dyDescent="0.3">
      <c r="A445" s="2">
        <v>444</v>
      </c>
      <c r="B445" s="3">
        <v>8</v>
      </c>
      <c r="C445" s="3" t="s">
        <v>318</v>
      </c>
      <c r="D445" s="2">
        <v>5</v>
      </c>
      <c r="E445" s="3" t="s">
        <v>76</v>
      </c>
      <c r="F445" s="23">
        <v>45021</v>
      </c>
      <c r="G445" s="5">
        <v>0.14097222222222222</v>
      </c>
      <c r="H445" s="24">
        <v>0.25555555555555554</v>
      </c>
      <c r="I445" s="5">
        <f>Datos_Sala[[#This Row],[Hora de Salida]]-Datos_Sala[[#This Row],[Hora de llegada]]</f>
        <v>0.11458333333333331</v>
      </c>
      <c r="J44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0.11458333333333331</v>
      </c>
      <c r="K445" s="5">
        <f>(SUMIFS('Datos Cocina'!M:M,'Datos Cocina'!A:A,'Datos Sala'!A:A)/60)/24</f>
        <v>5.6250000000000001E-2</v>
      </c>
      <c r="L445" s="5">
        <f>IF(Datos_Sala[[#This Row],[Tiempo en rest]]-Datos_Sala[[#This Row],[Tiempo total de preparación]]&gt;0,Datos_Sala[[#This Row],[Tiempo en rest]]-Datos_Sala[[#This Row],[Tiempo total de preparación]],0)</f>
        <v>5.8333333333333313E-2</v>
      </c>
      <c r="M445" s="5" t="str">
        <f>IF(Datos_Sala[[#This Row],[Tiempo de degustación]]&gt;0,"Cobrada","Sin cobrar")</f>
        <v>Cobrada</v>
      </c>
      <c r="N445" s="3" t="s">
        <v>16</v>
      </c>
      <c r="O445" s="3" t="s">
        <v>1145</v>
      </c>
      <c r="P445" s="6">
        <v>25.26</v>
      </c>
      <c r="Q445" s="3" t="s">
        <v>11</v>
      </c>
      <c r="R445" s="3" t="s">
        <v>49</v>
      </c>
      <c r="S445" s="3" t="s">
        <v>799</v>
      </c>
      <c r="T445" s="4">
        <f>SUMIFS('Datos Cocina'!J:J,'Datos Cocina'!A:A,A:A)</f>
        <v>95</v>
      </c>
      <c r="U445" s="4">
        <f>SUMIFS('Datos Cocina'!F:F,'Datos Cocina'!A:A,'Datos Sala'!A:A)</f>
        <v>56</v>
      </c>
      <c r="V445" s="4">
        <f>SUMIFS('Datos Cocina'!I:I,'Datos Cocina'!A:A,A:A)</f>
        <v>39</v>
      </c>
      <c r="W445" s="7">
        <f>Datos_Sala[[#This Row],[Total ganancia pedido]]/Datos_Sala[[#This Row],[Monto Total de la cuenta]]</f>
        <v>0.41052631578947368</v>
      </c>
      <c r="X445" s="4">
        <f>Datos_Sala[[#This Row],[Monto Total de la cuenta]]+Datos_Sala[[#This Row],[Propina]]</f>
        <v>120.26</v>
      </c>
    </row>
    <row r="446" spans="1:24" x14ac:dyDescent="0.3">
      <c r="A446" s="2">
        <v>445</v>
      </c>
      <c r="B446" s="3" t="s">
        <v>61</v>
      </c>
      <c r="C446" s="3" t="s">
        <v>179</v>
      </c>
      <c r="D446" s="2">
        <v>5</v>
      </c>
      <c r="E446" s="3" t="s">
        <v>76</v>
      </c>
      <c r="F446" s="23">
        <v>45021</v>
      </c>
      <c r="G446" s="5">
        <v>4.2361111111111113E-2</v>
      </c>
      <c r="H446" s="24">
        <v>0.13125000000000001</v>
      </c>
      <c r="I446" s="5">
        <f>Datos_Sala[[#This Row],[Hora de Salida]]-Datos_Sala[[#This Row],[Hora de llegada]]</f>
        <v>8.8888888888888892E-2</v>
      </c>
      <c r="J446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8.8888888888888892E-2</v>
      </c>
      <c r="K446" s="5">
        <f>(SUMIFS('Datos Cocina'!M:M,'Datos Cocina'!A:A,'Datos Sala'!A:A)/60)/24</f>
        <v>1.8055555555555557E-2</v>
      </c>
      <c r="L446" s="5">
        <f>IF(Datos_Sala[[#This Row],[Tiempo en rest]]-Datos_Sala[[#This Row],[Tiempo total de preparación]]&gt;0,Datos_Sala[[#This Row],[Tiempo en rest]]-Datos_Sala[[#This Row],[Tiempo total de preparación]],0)</f>
        <v>7.0833333333333331E-2</v>
      </c>
      <c r="M446" s="5" t="str">
        <f>IF(Datos_Sala[[#This Row],[Tiempo de degustación]]&gt;0,"Cobrada","Sin cobrar")</f>
        <v>Cobrada</v>
      </c>
      <c r="N446" s="3" t="s">
        <v>48</v>
      </c>
      <c r="O446" s="3" t="s">
        <v>1145</v>
      </c>
      <c r="P446" s="6">
        <v>14.28</v>
      </c>
      <c r="Q446" s="3" t="s">
        <v>11</v>
      </c>
      <c r="R446" s="3" t="s">
        <v>73</v>
      </c>
      <c r="S446" s="3" t="s">
        <v>50</v>
      </c>
      <c r="T446" s="4">
        <f>SUMIFS('Datos Cocina'!J:J,'Datos Cocina'!A:A,A:A)</f>
        <v>81</v>
      </c>
      <c r="U446" s="4">
        <f>SUMIFS('Datos Cocina'!F:F,'Datos Cocina'!A:A,'Datos Sala'!A:A)</f>
        <v>48</v>
      </c>
      <c r="V446" s="4">
        <f>SUMIFS('Datos Cocina'!I:I,'Datos Cocina'!A:A,A:A)</f>
        <v>33</v>
      </c>
      <c r="W446" s="7">
        <f>Datos_Sala[[#This Row],[Total ganancia pedido]]/Datos_Sala[[#This Row],[Monto Total de la cuenta]]</f>
        <v>0.40740740740740738</v>
      </c>
      <c r="X446" s="4">
        <f>Datos_Sala[[#This Row],[Monto Total de la cuenta]]+Datos_Sala[[#This Row],[Propina]]</f>
        <v>95.28</v>
      </c>
    </row>
    <row r="447" spans="1:24" x14ac:dyDescent="0.3">
      <c r="A447" s="2">
        <v>446</v>
      </c>
      <c r="B447" s="3" t="s">
        <v>31</v>
      </c>
      <c r="C447" s="3" t="s">
        <v>41</v>
      </c>
      <c r="D447" s="2">
        <v>2</v>
      </c>
      <c r="E447" s="3" t="s">
        <v>76</v>
      </c>
      <c r="F447" s="23">
        <v>45021</v>
      </c>
      <c r="G447" s="5">
        <v>0.11666666666666667</v>
      </c>
      <c r="H447" s="24">
        <v>0.2590277777777778</v>
      </c>
      <c r="I447" s="5">
        <f>Datos_Sala[[#This Row],[Hora de Salida]]-Datos_Sala[[#This Row],[Hora de llegada]]</f>
        <v>0.14236111111111113</v>
      </c>
      <c r="J44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0.14236111111111113</v>
      </c>
      <c r="K447" s="5">
        <f>(SUMIFS('Datos Cocina'!M:M,'Datos Cocina'!A:A,'Datos Sala'!A:A)/60)/24</f>
        <v>5.5555555555555558E-3</v>
      </c>
      <c r="L447" s="5">
        <f>IF(Datos_Sala[[#This Row],[Tiempo en rest]]-Datos_Sala[[#This Row],[Tiempo total de preparación]]&gt;0,Datos_Sala[[#This Row],[Tiempo en rest]]-Datos_Sala[[#This Row],[Tiempo total de preparación]],0)</f>
        <v>0.13680555555555557</v>
      </c>
      <c r="M447" s="5" t="str">
        <f>IF(Datos_Sala[[#This Row],[Tiempo de degustación]]&gt;0,"Cobrada","Sin cobrar")</f>
        <v>Cobrada</v>
      </c>
      <c r="N447" s="3" t="s">
        <v>16</v>
      </c>
      <c r="O447" s="3" t="s">
        <v>1145</v>
      </c>
      <c r="P447" s="6">
        <v>35.24</v>
      </c>
      <c r="Q447" s="3" t="s">
        <v>11</v>
      </c>
      <c r="R447" s="3" t="s">
        <v>63</v>
      </c>
      <c r="S447" s="3" t="s">
        <v>39</v>
      </c>
      <c r="T447" s="4">
        <f>SUMIFS('Datos Cocina'!J:J,'Datos Cocina'!A:A,A:A)</f>
        <v>21</v>
      </c>
      <c r="U447" s="4">
        <f>SUMIFS('Datos Cocina'!F:F,'Datos Cocina'!A:A,'Datos Sala'!A:A)</f>
        <v>13</v>
      </c>
      <c r="V447" s="4">
        <f>SUMIFS('Datos Cocina'!I:I,'Datos Cocina'!A:A,A:A)</f>
        <v>8</v>
      </c>
      <c r="W447" s="7">
        <f>Datos_Sala[[#This Row],[Total ganancia pedido]]/Datos_Sala[[#This Row],[Monto Total de la cuenta]]</f>
        <v>0.38095238095238093</v>
      </c>
      <c r="X447" s="4">
        <f>Datos_Sala[[#This Row],[Monto Total de la cuenta]]+Datos_Sala[[#This Row],[Propina]]</f>
        <v>56.24</v>
      </c>
    </row>
    <row r="448" spans="1:24" x14ac:dyDescent="0.3">
      <c r="A448" s="2">
        <v>447</v>
      </c>
      <c r="B448" s="3">
        <v>8</v>
      </c>
      <c r="C448" s="3" t="s">
        <v>800</v>
      </c>
      <c r="D448" s="2">
        <v>2</v>
      </c>
      <c r="E448" s="3" t="s">
        <v>9</v>
      </c>
      <c r="F448" s="23">
        <v>45021</v>
      </c>
      <c r="G448" s="5">
        <v>0.16180555555555556</v>
      </c>
      <c r="H448" s="24">
        <v>0.30833333333333335</v>
      </c>
      <c r="I448" s="5">
        <f>Datos_Sala[[#This Row],[Hora de Salida]]-Datos_Sala[[#This Row],[Hora de llegada]]</f>
        <v>0.14652777777777778</v>
      </c>
      <c r="J44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0.14652777777777778</v>
      </c>
      <c r="K448" s="5">
        <f>(SUMIFS('Datos Cocina'!M:M,'Datos Cocina'!A:A,'Datos Sala'!A:A)/60)/24</f>
        <v>5.9722222222222225E-2</v>
      </c>
      <c r="L448" s="5">
        <f>IF(Datos_Sala[[#This Row],[Tiempo en rest]]-Datos_Sala[[#This Row],[Tiempo total de preparación]]&gt;0,Datos_Sala[[#This Row],[Tiempo en rest]]-Datos_Sala[[#This Row],[Tiempo total de preparación]],0)</f>
        <v>8.6805555555555552E-2</v>
      </c>
      <c r="M448" s="5" t="str">
        <f>IF(Datos_Sala[[#This Row],[Tiempo de degustación]]&gt;0,"Cobrada","Sin cobrar")</f>
        <v>Cobrada</v>
      </c>
      <c r="N448" s="3" t="s">
        <v>10</v>
      </c>
      <c r="O448" s="3" t="s">
        <v>1145</v>
      </c>
      <c r="P448" s="6">
        <v>28.68</v>
      </c>
      <c r="Q448" s="3" t="s">
        <v>11</v>
      </c>
      <c r="R448" s="3" t="s">
        <v>1147</v>
      </c>
      <c r="S448" s="3" t="s">
        <v>801</v>
      </c>
      <c r="T448" s="4">
        <f>SUMIFS('Datos Cocina'!J:J,'Datos Cocina'!A:A,A:A)</f>
        <v>181</v>
      </c>
      <c r="U448" s="4">
        <f>SUMIFS('Datos Cocina'!F:F,'Datos Cocina'!A:A,'Datos Sala'!A:A)</f>
        <v>105</v>
      </c>
      <c r="V448" s="4">
        <f>SUMIFS('Datos Cocina'!I:I,'Datos Cocina'!A:A,A:A)</f>
        <v>76</v>
      </c>
      <c r="W448" s="7">
        <f>Datos_Sala[[#This Row],[Total ganancia pedido]]/Datos_Sala[[#This Row],[Monto Total de la cuenta]]</f>
        <v>0.41988950276243092</v>
      </c>
      <c r="X448" s="4">
        <f>Datos_Sala[[#This Row],[Monto Total de la cuenta]]+Datos_Sala[[#This Row],[Propina]]</f>
        <v>209.68</v>
      </c>
    </row>
    <row r="449" spans="1:24" x14ac:dyDescent="0.3">
      <c r="A449" s="2">
        <v>448</v>
      </c>
      <c r="B449" s="3">
        <v>4</v>
      </c>
      <c r="C449" s="3" t="s">
        <v>675</v>
      </c>
      <c r="D449" s="2">
        <v>5</v>
      </c>
      <c r="E449" s="3" t="s">
        <v>9</v>
      </c>
      <c r="F449" s="23">
        <v>45021</v>
      </c>
      <c r="G449" s="5">
        <v>4.8611111111111112E-3</v>
      </c>
      <c r="H449" s="24">
        <v>0.14930555555555555</v>
      </c>
      <c r="I449" s="5">
        <f>Datos_Sala[[#This Row],[Hora de Salida]]-Datos_Sala[[#This Row],[Hora de llegada]]</f>
        <v>0.14444444444444443</v>
      </c>
      <c r="J44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0.15486111111111114</v>
      </c>
      <c r="K449" s="5">
        <f>(SUMIFS('Datos Cocina'!M:M,'Datos Cocina'!A:A,'Datos Sala'!A:A)/60)/24</f>
        <v>4.5833333333333337E-2</v>
      </c>
      <c r="L449" s="5">
        <f>IF(Datos_Sala[[#This Row],[Tiempo en rest]]-Datos_Sala[[#This Row],[Tiempo total de preparación]]&gt;0,Datos_Sala[[#This Row],[Tiempo en rest]]-Datos_Sala[[#This Row],[Tiempo total de preparación]],0)</f>
        <v>9.8611111111111094E-2</v>
      </c>
      <c r="M449" s="5" t="str">
        <f>IF(Datos_Sala[[#This Row],[Tiempo de degustación]]&gt;0,"Cobrada","Sin cobrar")</f>
        <v>Cobrada</v>
      </c>
      <c r="N449" s="3" t="s">
        <v>10</v>
      </c>
      <c r="O449" s="3" t="s">
        <v>1145</v>
      </c>
      <c r="P449" s="6">
        <v>35.68</v>
      </c>
      <c r="Q449" s="3" t="s">
        <v>18</v>
      </c>
      <c r="R449" s="3" t="s">
        <v>99</v>
      </c>
      <c r="S449" s="3" t="s">
        <v>802</v>
      </c>
      <c r="T449" s="4">
        <f>SUMIFS('Datos Cocina'!J:J,'Datos Cocina'!A:A,A:A)</f>
        <v>137</v>
      </c>
      <c r="U449" s="4">
        <f>SUMIFS('Datos Cocina'!F:F,'Datos Cocina'!A:A,'Datos Sala'!A:A)</f>
        <v>82</v>
      </c>
      <c r="V449" s="4">
        <f>SUMIFS('Datos Cocina'!I:I,'Datos Cocina'!A:A,A:A)</f>
        <v>55</v>
      </c>
      <c r="W449" s="7">
        <f>Datos_Sala[[#This Row],[Total ganancia pedido]]/Datos_Sala[[#This Row],[Monto Total de la cuenta]]</f>
        <v>0.40145985401459855</v>
      </c>
      <c r="X449" s="4">
        <f>Datos_Sala[[#This Row],[Monto Total de la cuenta]]+Datos_Sala[[#This Row],[Propina]]</f>
        <v>172.68</v>
      </c>
    </row>
    <row r="450" spans="1:24" x14ac:dyDescent="0.3">
      <c r="A450" s="2">
        <v>449</v>
      </c>
      <c r="B450" s="3" t="s">
        <v>110</v>
      </c>
      <c r="C450" s="3" t="s">
        <v>180</v>
      </c>
      <c r="D450" s="2">
        <v>3</v>
      </c>
      <c r="E450" s="3" t="s">
        <v>52</v>
      </c>
      <c r="F450" s="23">
        <v>45021</v>
      </c>
      <c r="G450" s="5">
        <v>0.1423611111111111</v>
      </c>
      <c r="H450" s="24">
        <v>0.20972222222222223</v>
      </c>
      <c r="I450" s="5">
        <f>Datos_Sala[[#This Row],[Hora de Salida]]-Datos_Sala[[#This Row],[Hora de llegada]]</f>
        <v>6.7361111111111122E-2</v>
      </c>
      <c r="J450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7.7777777777777821E-2</v>
      </c>
      <c r="K450" s="5">
        <f>(SUMIFS('Datos Cocina'!M:M,'Datos Cocina'!A:A,'Datos Sala'!A:A)/60)/24</f>
        <v>2.2916666666666669E-2</v>
      </c>
      <c r="L450" s="5">
        <f>IF(Datos_Sala[[#This Row],[Tiempo en rest]]-Datos_Sala[[#This Row],[Tiempo total de preparación]]&gt;0,Datos_Sala[[#This Row],[Tiempo en rest]]-Datos_Sala[[#This Row],[Tiempo total de preparación]],0)</f>
        <v>4.4444444444444453E-2</v>
      </c>
      <c r="M450" s="5" t="str">
        <f>IF(Datos_Sala[[#This Row],[Tiempo de degustación]]&gt;0,"Cobrada","Sin cobrar")</f>
        <v>Cobrada</v>
      </c>
      <c r="N450" s="3" t="s">
        <v>16</v>
      </c>
      <c r="O450" s="3" t="s">
        <v>17</v>
      </c>
      <c r="P450" s="6">
        <v>42.25</v>
      </c>
      <c r="Q450" s="3" t="s">
        <v>18</v>
      </c>
      <c r="R450" s="3" t="s">
        <v>19</v>
      </c>
      <c r="S450" s="3" t="s">
        <v>114</v>
      </c>
      <c r="T450" s="4">
        <f>SUMIFS('Datos Cocina'!J:J,'Datos Cocina'!A:A,A:A)</f>
        <v>64</v>
      </c>
      <c r="U450" s="4">
        <f>SUMIFS('Datos Cocina'!F:F,'Datos Cocina'!A:A,'Datos Sala'!A:A)</f>
        <v>38</v>
      </c>
      <c r="V450" s="4">
        <f>SUMIFS('Datos Cocina'!I:I,'Datos Cocina'!A:A,A:A)</f>
        <v>26</v>
      </c>
      <c r="W450" s="7">
        <f>Datos_Sala[[#This Row],[Total ganancia pedido]]/Datos_Sala[[#This Row],[Monto Total de la cuenta]]</f>
        <v>0.40625</v>
      </c>
      <c r="X450" s="4">
        <f>Datos_Sala[[#This Row],[Monto Total de la cuenta]]+Datos_Sala[[#This Row],[Propina]]</f>
        <v>106.25</v>
      </c>
    </row>
    <row r="451" spans="1:24" x14ac:dyDescent="0.3">
      <c r="A451" s="2">
        <v>450</v>
      </c>
      <c r="B451" s="3">
        <v>9</v>
      </c>
      <c r="C451" s="3" t="s">
        <v>803</v>
      </c>
      <c r="D451" s="2">
        <v>6</v>
      </c>
      <c r="E451" s="3" t="s">
        <v>52</v>
      </c>
      <c r="F451" s="23">
        <v>45021</v>
      </c>
      <c r="G451" s="5">
        <v>0.16041666666666668</v>
      </c>
      <c r="H451" s="24">
        <v>0.20902777777777778</v>
      </c>
      <c r="I451" s="5">
        <f>Datos_Sala[[#This Row],[Hora de Salida]]-Datos_Sala[[#This Row],[Hora de llegada]]</f>
        <v>4.8611111111111105E-2</v>
      </c>
      <c r="J451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5.9027777777777804E-2</v>
      </c>
      <c r="K451" s="5">
        <f>(SUMIFS('Datos Cocina'!M:M,'Datos Cocina'!A:A,'Datos Sala'!A:A)/60)/24</f>
        <v>2.361111111111111E-2</v>
      </c>
      <c r="L451" s="5">
        <f>IF(Datos_Sala[[#This Row],[Tiempo en rest]]-Datos_Sala[[#This Row],[Tiempo total de preparación]]&gt;0,Datos_Sala[[#This Row],[Tiempo en rest]]-Datos_Sala[[#This Row],[Tiempo total de preparación]],0)</f>
        <v>2.4999999999999994E-2</v>
      </c>
      <c r="M451" s="5" t="str">
        <f>IF(Datos_Sala[[#This Row],[Tiempo de degustación]]&gt;0,"Cobrada","Sin cobrar")</f>
        <v>Cobrada</v>
      </c>
      <c r="N451" s="3" t="s">
        <v>16</v>
      </c>
      <c r="O451" s="3" t="s">
        <v>1145</v>
      </c>
      <c r="P451" s="6">
        <v>48.9</v>
      </c>
      <c r="Q451" s="3" t="s">
        <v>18</v>
      </c>
      <c r="R451" s="3" t="s">
        <v>24</v>
      </c>
      <c r="S451" s="3" t="s">
        <v>804</v>
      </c>
      <c r="T451" s="4">
        <f>SUMIFS('Datos Cocina'!J:J,'Datos Cocina'!A:A,A:A)</f>
        <v>72</v>
      </c>
      <c r="U451" s="4">
        <f>SUMIFS('Datos Cocina'!F:F,'Datos Cocina'!A:A,'Datos Sala'!A:A)</f>
        <v>42</v>
      </c>
      <c r="V451" s="4">
        <f>SUMIFS('Datos Cocina'!I:I,'Datos Cocina'!A:A,A:A)</f>
        <v>30</v>
      </c>
      <c r="W451" s="7">
        <f>Datos_Sala[[#This Row],[Total ganancia pedido]]/Datos_Sala[[#This Row],[Monto Total de la cuenta]]</f>
        <v>0.41666666666666669</v>
      </c>
      <c r="X451" s="4">
        <f>Datos_Sala[[#This Row],[Monto Total de la cuenta]]+Datos_Sala[[#This Row],[Propina]]</f>
        <v>120.9</v>
      </c>
    </row>
    <row r="452" spans="1:24" x14ac:dyDescent="0.3">
      <c r="A452" s="2">
        <v>451</v>
      </c>
      <c r="B452" s="3">
        <v>3</v>
      </c>
      <c r="C452" s="3" t="s">
        <v>533</v>
      </c>
      <c r="D452" s="2">
        <v>1</v>
      </c>
      <c r="E452" s="3" t="s">
        <v>15</v>
      </c>
      <c r="F452" s="23">
        <v>45021</v>
      </c>
      <c r="G452" s="5">
        <v>5.347222222222222E-2</v>
      </c>
      <c r="H452" s="24">
        <v>0.10138888888888889</v>
      </c>
      <c r="I452" s="5">
        <f>Datos_Sala[[#This Row],[Hora de Salida]]-Datos_Sala[[#This Row],[Hora de llegada]]</f>
        <v>4.791666666666667E-2</v>
      </c>
      <c r="J452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4.791666666666667E-2</v>
      </c>
      <c r="K452" s="5">
        <f>(SUMIFS('Datos Cocina'!M:M,'Datos Cocina'!A:A,'Datos Sala'!A:A)/60)/24</f>
        <v>7.1527777777777773E-2</v>
      </c>
      <c r="L452" s="5">
        <f>IF(Datos_Sala[[#This Row],[Tiempo en rest]]-Datos_Sala[[#This Row],[Tiempo total de preparación]]&gt;0,Datos_Sala[[#This Row],[Tiempo en rest]]-Datos_Sala[[#This Row],[Tiempo total de preparación]],0)</f>
        <v>0</v>
      </c>
      <c r="M452" s="5" t="str">
        <f>IF(Datos_Sala[[#This Row],[Tiempo de degustación]]&gt;0,"Cobrada","Sin cobrar")</f>
        <v>Sin cobrar</v>
      </c>
      <c r="N452" s="3" t="s">
        <v>48</v>
      </c>
      <c r="O452" s="3" t="s">
        <v>1145</v>
      </c>
      <c r="P452" s="6">
        <v>46.37</v>
      </c>
      <c r="Q452" s="3" t="s">
        <v>11</v>
      </c>
      <c r="R452" s="3" t="s">
        <v>24</v>
      </c>
      <c r="S452" s="3" t="s">
        <v>805</v>
      </c>
      <c r="T452" s="4">
        <f>SUMIFS('Datos Cocina'!J:J,'Datos Cocina'!A:A,A:A)</f>
        <v>92</v>
      </c>
      <c r="U452" s="4">
        <f>SUMIFS('Datos Cocina'!F:F,'Datos Cocina'!A:A,'Datos Sala'!A:A)</f>
        <v>55</v>
      </c>
      <c r="V452" s="4">
        <f>SUMIFS('Datos Cocina'!I:I,'Datos Cocina'!A:A,A:A)</f>
        <v>37</v>
      </c>
      <c r="W452" s="7">
        <f>Datos_Sala[[#This Row],[Total ganancia pedido]]/Datos_Sala[[#This Row],[Monto Total de la cuenta]]</f>
        <v>0.40217391304347827</v>
      </c>
      <c r="X452" s="4">
        <f>Datos_Sala[[#This Row],[Monto Total de la cuenta]]+Datos_Sala[[#This Row],[Propina]]</f>
        <v>138.37</v>
      </c>
    </row>
    <row r="453" spans="1:24" x14ac:dyDescent="0.3">
      <c r="A453" s="2">
        <v>452</v>
      </c>
      <c r="B453" s="3">
        <v>9</v>
      </c>
      <c r="C453" s="3" t="s">
        <v>806</v>
      </c>
      <c r="D453" s="2">
        <v>1</v>
      </c>
      <c r="E453" s="3" t="s">
        <v>9</v>
      </c>
      <c r="F453" s="23">
        <v>45021</v>
      </c>
      <c r="G453" s="5">
        <v>0.12013888888888889</v>
      </c>
      <c r="H453" s="24">
        <v>0.22152777777777777</v>
      </c>
      <c r="I453" s="5">
        <f>Datos_Sala[[#This Row],[Hora de Salida]]-Datos_Sala[[#This Row],[Hora de llegada]]</f>
        <v>0.10138888888888888</v>
      </c>
      <c r="J45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0.10138888888888888</v>
      </c>
      <c r="K453" s="5">
        <f>(SUMIFS('Datos Cocina'!M:M,'Datos Cocina'!A:A,'Datos Sala'!A:A)/60)/24</f>
        <v>8.5416666666666655E-2</v>
      </c>
      <c r="L453" s="5">
        <f>IF(Datos_Sala[[#This Row],[Tiempo en rest]]-Datos_Sala[[#This Row],[Tiempo total de preparación]]&gt;0,Datos_Sala[[#This Row],[Tiempo en rest]]-Datos_Sala[[#This Row],[Tiempo total de preparación]],0)</f>
        <v>1.5972222222222221E-2</v>
      </c>
      <c r="M453" s="5" t="str">
        <f>IF(Datos_Sala[[#This Row],[Tiempo de degustación]]&gt;0,"Cobrada","Sin cobrar")</f>
        <v>Cobrada</v>
      </c>
      <c r="N453" s="3" t="s">
        <v>16</v>
      </c>
      <c r="O453" s="3" t="s">
        <v>1145</v>
      </c>
      <c r="P453" s="6">
        <v>43.48</v>
      </c>
      <c r="Q453" s="3" t="s">
        <v>23</v>
      </c>
      <c r="R453" s="3" t="s">
        <v>55</v>
      </c>
      <c r="S453" s="3" t="s">
        <v>807</v>
      </c>
      <c r="T453" s="4">
        <f>SUMIFS('Datos Cocina'!J:J,'Datos Cocina'!A:A,A:A)</f>
        <v>158</v>
      </c>
      <c r="U453" s="4">
        <f>SUMIFS('Datos Cocina'!F:F,'Datos Cocina'!A:A,'Datos Sala'!A:A)</f>
        <v>96</v>
      </c>
      <c r="V453" s="4">
        <f>SUMIFS('Datos Cocina'!I:I,'Datos Cocina'!A:A,A:A)</f>
        <v>62</v>
      </c>
      <c r="W453" s="7">
        <f>Datos_Sala[[#This Row],[Total ganancia pedido]]/Datos_Sala[[#This Row],[Monto Total de la cuenta]]</f>
        <v>0.39240506329113922</v>
      </c>
      <c r="X453" s="4">
        <f>Datos_Sala[[#This Row],[Monto Total de la cuenta]]+Datos_Sala[[#This Row],[Propina]]</f>
        <v>201.48</v>
      </c>
    </row>
    <row r="454" spans="1:24" x14ac:dyDescent="0.3">
      <c r="A454" s="2">
        <v>453</v>
      </c>
      <c r="B454" s="3">
        <v>6</v>
      </c>
      <c r="C454" s="3" t="s">
        <v>808</v>
      </c>
      <c r="D454" s="2">
        <v>1</v>
      </c>
      <c r="E454" s="3" t="s">
        <v>28</v>
      </c>
      <c r="F454" s="23">
        <v>45021</v>
      </c>
      <c r="G454" s="5">
        <v>0.15416666666666667</v>
      </c>
      <c r="H454" s="24">
        <v>0.21319444444444444</v>
      </c>
      <c r="I454" s="5">
        <f>Datos_Sala[[#This Row],[Hora de Salida]]-Datos_Sala[[#This Row],[Hora de llegada]]</f>
        <v>5.9027777777777762E-2</v>
      </c>
      <c r="J454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5.9027777777777762E-2</v>
      </c>
      <c r="K454" s="5">
        <f>(SUMIFS('Datos Cocina'!M:M,'Datos Cocina'!A:A,'Datos Sala'!A:A)/60)/24</f>
        <v>6.9444444444444448E-2</v>
      </c>
      <c r="L454" s="5">
        <f>IF(Datos_Sala[[#This Row],[Tiempo en rest]]-Datos_Sala[[#This Row],[Tiempo total de preparación]]&gt;0,Datos_Sala[[#This Row],[Tiempo en rest]]-Datos_Sala[[#This Row],[Tiempo total de preparación]],0)</f>
        <v>0</v>
      </c>
      <c r="M454" s="5" t="str">
        <f>IF(Datos_Sala[[#This Row],[Tiempo de degustación]]&gt;0,"Cobrada","Sin cobrar")</f>
        <v>Sin cobrar</v>
      </c>
      <c r="N454" s="3" t="s">
        <v>48</v>
      </c>
      <c r="O454" s="3" t="s">
        <v>1145</v>
      </c>
      <c r="P454" s="6">
        <v>36.83</v>
      </c>
      <c r="Q454" s="3" t="s">
        <v>11</v>
      </c>
      <c r="R454" s="3" t="s">
        <v>29</v>
      </c>
      <c r="S454" s="3" t="s">
        <v>728</v>
      </c>
      <c r="T454" s="4">
        <f>SUMIFS('Datos Cocina'!J:J,'Datos Cocina'!A:A,A:A)</f>
        <v>130</v>
      </c>
      <c r="U454" s="4">
        <f>SUMIFS('Datos Cocina'!F:F,'Datos Cocina'!A:A,'Datos Sala'!A:A)</f>
        <v>77</v>
      </c>
      <c r="V454" s="4">
        <f>SUMIFS('Datos Cocina'!I:I,'Datos Cocina'!A:A,A:A)</f>
        <v>53</v>
      </c>
      <c r="W454" s="7">
        <f>Datos_Sala[[#This Row],[Total ganancia pedido]]/Datos_Sala[[#This Row],[Monto Total de la cuenta]]</f>
        <v>0.40769230769230769</v>
      </c>
      <c r="X454" s="4">
        <f>Datos_Sala[[#This Row],[Monto Total de la cuenta]]+Datos_Sala[[#This Row],[Propina]]</f>
        <v>166.82999999999998</v>
      </c>
    </row>
    <row r="455" spans="1:24" x14ac:dyDescent="0.3">
      <c r="A455" s="2">
        <v>454</v>
      </c>
      <c r="B455" s="3">
        <v>1</v>
      </c>
      <c r="C455" s="3" t="s">
        <v>778</v>
      </c>
      <c r="D455" s="2">
        <v>3</v>
      </c>
      <c r="E455" s="3" t="s">
        <v>76</v>
      </c>
      <c r="F455" s="23">
        <v>45021</v>
      </c>
      <c r="G455" s="5">
        <v>0.14305555555555555</v>
      </c>
      <c r="H455" s="24">
        <v>0.20347222222222222</v>
      </c>
      <c r="I455" s="5">
        <f>Datos_Sala[[#This Row],[Hora de Salida]]-Datos_Sala[[#This Row],[Hora de llegada]]</f>
        <v>6.0416666666666674E-2</v>
      </c>
      <c r="J455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6.0416666666666674E-2</v>
      </c>
      <c r="K455" s="5">
        <f>(SUMIFS('Datos Cocina'!M:M,'Datos Cocina'!A:A,'Datos Sala'!A:A)/60)/24</f>
        <v>0.10625</v>
      </c>
      <c r="L455" s="5">
        <f>IF(Datos_Sala[[#This Row],[Tiempo en rest]]-Datos_Sala[[#This Row],[Tiempo total de preparación]]&gt;0,Datos_Sala[[#This Row],[Tiempo en rest]]-Datos_Sala[[#This Row],[Tiempo total de preparación]],0)</f>
        <v>0</v>
      </c>
      <c r="M455" s="5" t="str">
        <f>IF(Datos_Sala[[#This Row],[Tiempo de degustación]]&gt;0,"Cobrada","Sin cobrar")</f>
        <v>Sin cobrar</v>
      </c>
      <c r="N455" s="3" t="s">
        <v>16</v>
      </c>
      <c r="O455" s="3" t="s">
        <v>1145</v>
      </c>
      <c r="P455" s="6">
        <v>39.619999999999997</v>
      </c>
      <c r="Q455" s="3" t="s">
        <v>11</v>
      </c>
      <c r="R455" s="3" t="s">
        <v>33</v>
      </c>
      <c r="S455" s="3" t="s">
        <v>809</v>
      </c>
      <c r="T455" s="4">
        <f>SUMIFS('Datos Cocina'!J:J,'Datos Cocina'!A:A,A:A)</f>
        <v>233</v>
      </c>
      <c r="U455" s="4">
        <f>SUMIFS('Datos Cocina'!F:F,'Datos Cocina'!A:A,'Datos Sala'!A:A)</f>
        <v>139</v>
      </c>
      <c r="V455" s="4">
        <f>SUMIFS('Datos Cocina'!I:I,'Datos Cocina'!A:A,A:A)</f>
        <v>94</v>
      </c>
      <c r="W455" s="7">
        <f>Datos_Sala[[#This Row],[Total ganancia pedido]]/Datos_Sala[[#This Row],[Monto Total de la cuenta]]</f>
        <v>0.40343347639484978</v>
      </c>
      <c r="X455" s="4">
        <f>Datos_Sala[[#This Row],[Monto Total de la cuenta]]+Datos_Sala[[#This Row],[Propina]]</f>
        <v>272.62</v>
      </c>
    </row>
    <row r="456" spans="1:24" x14ac:dyDescent="0.3">
      <c r="A456" s="2">
        <v>455</v>
      </c>
      <c r="B456" s="3" t="s">
        <v>31</v>
      </c>
      <c r="C456" s="3" t="s">
        <v>181</v>
      </c>
      <c r="D456" s="2">
        <v>6</v>
      </c>
      <c r="E456" s="3" t="s">
        <v>15</v>
      </c>
      <c r="F456" s="23">
        <v>45021</v>
      </c>
      <c r="G456" s="5">
        <v>0.16527777777777777</v>
      </c>
      <c r="H456" s="24">
        <v>0.24583333333333332</v>
      </c>
      <c r="I456" s="5">
        <f>Datos_Sala[[#This Row],[Hora de Salida]]-Datos_Sala[[#This Row],[Hora de llegada]]</f>
        <v>8.0555555555555547E-2</v>
      </c>
      <c r="J456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8.0555555555555547E-2</v>
      </c>
      <c r="K456" s="5">
        <f>(SUMIFS('Datos Cocina'!M:M,'Datos Cocina'!A:A,'Datos Sala'!A:A)/60)/24</f>
        <v>7.6388888888888886E-3</v>
      </c>
      <c r="L456" s="5">
        <f>IF(Datos_Sala[[#This Row],[Tiempo en rest]]-Datos_Sala[[#This Row],[Tiempo total de preparación]]&gt;0,Datos_Sala[[#This Row],[Tiempo en rest]]-Datos_Sala[[#This Row],[Tiempo total de preparación]],0)</f>
        <v>7.2916666666666657E-2</v>
      </c>
      <c r="M456" s="5" t="str">
        <f>IF(Datos_Sala[[#This Row],[Tiempo de degustación]]&gt;0,"Cobrada","Sin cobrar")</f>
        <v>Cobrada</v>
      </c>
      <c r="N456" s="3" t="s">
        <v>48</v>
      </c>
      <c r="O456" s="3" t="s">
        <v>1146</v>
      </c>
      <c r="P456" s="6">
        <v>19.7</v>
      </c>
      <c r="Q456" s="3" t="s">
        <v>23</v>
      </c>
      <c r="R456" s="3" t="s">
        <v>33</v>
      </c>
      <c r="S456" s="3" t="s">
        <v>79</v>
      </c>
      <c r="T456" s="4">
        <f>SUMIFS('Datos Cocina'!J:J,'Datos Cocina'!A:A,A:A)</f>
        <v>48</v>
      </c>
      <c r="U456" s="4">
        <f>SUMIFS('Datos Cocina'!F:F,'Datos Cocina'!A:A,'Datos Sala'!A:A)</f>
        <v>28</v>
      </c>
      <c r="V456" s="4">
        <f>SUMIFS('Datos Cocina'!I:I,'Datos Cocina'!A:A,A:A)</f>
        <v>20</v>
      </c>
      <c r="W456" s="7">
        <f>Datos_Sala[[#This Row],[Total ganancia pedido]]/Datos_Sala[[#This Row],[Monto Total de la cuenta]]</f>
        <v>0.41666666666666669</v>
      </c>
      <c r="X456" s="4">
        <f>Datos_Sala[[#This Row],[Monto Total de la cuenta]]+Datos_Sala[[#This Row],[Propina]]</f>
        <v>67.7</v>
      </c>
    </row>
    <row r="457" spans="1:24" x14ac:dyDescent="0.3">
      <c r="A457" s="2">
        <v>456</v>
      </c>
      <c r="B457" s="3">
        <v>13</v>
      </c>
      <c r="C457" s="3" t="s">
        <v>810</v>
      </c>
      <c r="D457" s="2">
        <v>6</v>
      </c>
      <c r="E457" s="3" t="s">
        <v>9</v>
      </c>
      <c r="F457" s="23">
        <v>45021</v>
      </c>
      <c r="G457" s="5">
        <v>9.166666666666666E-2</v>
      </c>
      <c r="H457" s="24">
        <v>0.21875</v>
      </c>
      <c r="I457" s="5">
        <f>Datos_Sala[[#This Row],[Hora de Salida]]-Datos_Sala[[#This Row],[Hora de llegada]]</f>
        <v>0.12708333333333333</v>
      </c>
      <c r="J45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0.12708333333333333</v>
      </c>
      <c r="K457" s="5">
        <f>(SUMIFS('Datos Cocina'!M:M,'Datos Cocina'!A:A,'Datos Sala'!A:A)/60)/24</f>
        <v>4.9305555555555554E-2</v>
      </c>
      <c r="L457" s="5">
        <f>IF(Datos_Sala[[#This Row],[Tiempo en rest]]-Datos_Sala[[#This Row],[Tiempo total de preparación]]&gt;0,Datos_Sala[[#This Row],[Tiempo en rest]]-Datos_Sala[[#This Row],[Tiempo total de preparación]],0)</f>
        <v>7.7777777777777779E-2</v>
      </c>
      <c r="M457" s="5" t="str">
        <f>IF(Datos_Sala[[#This Row],[Tiempo de degustación]]&gt;0,"Cobrada","Sin cobrar")</f>
        <v>Cobrada</v>
      </c>
      <c r="N457" s="3" t="s">
        <v>16</v>
      </c>
      <c r="O457" s="3" t="s">
        <v>1145</v>
      </c>
      <c r="P457" s="6">
        <v>21.94</v>
      </c>
      <c r="Q457" s="3" t="s">
        <v>11</v>
      </c>
      <c r="R457" s="3" t="s">
        <v>49</v>
      </c>
      <c r="S457" s="3" t="s">
        <v>811</v>
      </c>
      <c r="T457" s="4">
        <f>SUMIFS('Datos Cocina'!J:J,'Datos Cocina'!A:A,A:A)</f>
        <v>148</v>
      </c>
      <c r="U457" s="4">
        <f>SUMIFS('Datos Cocina'!F:F,'Datos Cocina'!A:A,'Datos Sala'!A:A)</f>
        <v>90</v>
      </c>
      <c r="V457" s="4">
        <f>SUMIFS('Datos Cocina'!I:I,'Datos Cocina'!A:A,A:A)</f>
        <v>58</v>
      </c>
      <c r="W457" s="7">
        <f>Datos_Sala[[#This Row],[Total ganancia pedido]]/Datos_Sala[[#This Row],[Monto Total de la cuenta]]</f>
        <v>0.39189189189189189</v>
      </c>
      <c r="X457" s="4">
        <f>Datos_Sala[[#This Row],[Monto Total de la cuenta]]+Datos_Sala[[#This Row],[Propina]]</f>
        <v>169.94</v>
      </c>
    </row>
    <row r="458" spans="1:24" x14ac:dyDescent="0.3">
      <c r="A458" s="2">
        <v>457</v>
      </c>
      <c r="B458" s="3">
        <v>18</v>
      </c>
      <c r="C458" s="3" t="s">
        <v>812</v>
      </c>
      <c r="D458" s="2">
        <v>6</v>
      </c>
      <c r="E458" s="3" t="s">
        <v>28</v>
      </c>
      <c r="F458" s="23">
        <v>45021</v>
      </c>
      <c r="G458" s="5">
        <v>0.15833333333333333</v>
      </c>
      <c r="H458" s="24">
        <v>0.31388888888888888</v>
      </c>
      <c r="I458" s="5">
        <f>Datos_Sala[[#This Row],[Hora de Salida]]-Datos_Sala[[#This Row],[Hora de llegada]]</f>
        <v>0.15555555555555556</v>
      </c>
      <c r="J45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0.15555555555555556</v>
      </c>
      <c r="K458" s="5">
        <f>(SUMIFS('Datos Cocina'!M:M,'Datos Cocina'!A:A,'Datos Sala'!A:A)/60)/24</f>
        <v>4.027777777777778E-2</v>
      </c>
      <c r="L458" s="5">
        <f>IF(Datos_Sala[[#This Row],[Tiempo en rest]]-Datos_Sala[[#This Row],[Tiempo total de preparación]]&gt;0,Datos_Sala[[#This Row],[Tiempo en rest]]-Datos_Sala[[#This Row],[Tiempo total de preparación]],0)</f>
        <v>0.11527777777777778</v>
      </c>
      <c r="M458" s="5" t="str">
        <f>IF(Datos_Sala[[#This Row],[Tiempo de degustación]]&gt;0,"Cobrada","Sin cobrar")</f>
        <v>Cobrada</v>
      </c>
      <c r="N458" s="3" t="s">
        <v>16</v>
      </c>
      <c r="O458" s="3" t="s">
        <v>17</v>
      </c>
      <c r="P458" s="6">
        <v>17.260000000000002</v>
      </c>
      <c r="Q458" s="3" t="s">
        <v>23</v>
      </c>
      <c r="R458" s="3" t="s">
        <v>24</v>
      </c>
      <c r="S458" s="3" t="s">
        <v>731</v>
      </c>
      <c r="T458" s="4">
        <f>SUMIFS('Datos Cocina'!J:J,'Datos Cocina'!A:A,A:A)</f>
        <v>137</v>
      </c>
      <c r="U458" s="4">
        <f>SUMIFS('Datos Cocina'!F:F,'Datos Cocina'!A:A,'Datos Sala'!A:A)</f>
        <v>82</v>
      </c>
      <c r="V458" s="4">
        <f>SUMIFS('Datos Cocina'!I:I,'Datos Cocina'!A:A,A:A)</f>
        <v>55</v>
      </c>
      <c r="W458" s="7">
        <f>Datos_Sala[[#This Row],[Total ganancia pedido]]/Datos_Sala[[#This Row],[Monto Total de la cuenta]]</f>
        <v>0.40145985401459855</v>
      </c>
      <c r="X458" s="4">
        <f>Datos_Sala[[#This Row],[Monto Total de la cuenta]]+Datos_Sala[[#This Row],[Propina]]</f>
        <v>154.26</v>
      </c>
    </row>
    <row r="459" spans="1:24" x14ac:dyDescent="0.3">
      <c r="A459" s="2">
        <v>458</v>
      </c>
      <c r="B459" s="3">
        <v>4</v>
      </c>
      <c r="C459" s="3" t="s">
        <v>813</v>
      </c>
      <c r="D459" s="2">
        <v>3</v>
      </c>
      <c r="E459" s="3" t="s">
        <v>9</v>
      </c>
      <c r="F459" s="23">
        <v>45021</v>
      </c>
      <c r="G459" s="5">
        <v>0.11180555555555556</v>
      </c>
      <c r="H459" s="24">
        <v>0.18124999999999999</v>
      </c>
      <c r="I459" s="5">
        <f>Datos_Sala[[#This Row],[Hora de Salida]]-Datos_Sala[[#This Row],[Hora de llegada]]</f>
        <v>6.9444444444444434E-2</v>
      </c>
      <c r="J459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7.9861111111111133E-2</v>
      </c>
      <c r="K459" s="5">
        <f>(SUMIFS('Datos Cocina'!M:M,'Datos Cocina'!A:A,'Datos Sala'!A:A)/60)/24</f>
        <v>6.1805555555555558E-2</v>
      </c>
      <c r="L459" s="5">
        <f>IF(Datos_Sala[[#This Row],[Tiempo en rest]]-Datos_Sala[[#This Row],[Tiempo total de preparación]]&gt;0,Datos_Sala[[#This Row],[Tiempo en rest]]-Datos_Sala[[#This Row],[Tiempo total de preparación]],0)</f>
        <v>7.6388888888888756E-3</v>
      </c>
      <c r="M459" s="5" t="str">
        <f>IF(Datos_Sala[[#This Row],[Tiempo de degustación]]&gt;0,"Cobrada","Sin cobrar")</f>
        <v>Cobrada</v>
      </c>
      <c r="N459" s="3" t="s">
        <v>16</v>
      </c>
      <c r="O459" s="3" t="s">
        <v>1145</v>
      </c>
      <c r="P459" s="6">
        <v>15.21</v>
      </c>
      <c r="Q459" s="3" t="s">
        <v>18</v>
      </c>
      <c r="R459" s="3" t="s">
        <v>24</v>
      </c>
      <c r="S459" s="3" t="s">
        <v>814</v>
      </c>
      <c r="T459" s="4">
        <f>SUMIFS('Datos Cocina'!J:J,'Datos Cocina'!A:A,A:A)</f>
        <v>268</v>
      </c>
      <c r="U459" s="4">
        <f>SUMIFS('Datos Cocina'!F:F,'Datos Cocina'!A:A,'Datos Sala'!A:A)</f>
        <v>158</v>
      </c>
      <c r="V459" s="4">
        <f>SUMIFS('Datos Cocina'!I:I,'Datos Cocina'!A:A,A:A)</f>
        <v>110</v>
      </c>
      <c r="W459" s="7">
        <f>Datos_Sala[[#This Row],[Total ganancia pedido]]/Datos_Sala[[#This Row],[Monto Total de la cuenta]]</f>
        <v>0.41044776119402987</v>
      </c>
      <c r="X459" s="4">
        <f>Datos_Sala[[#This Row],[Monto Total de la cuenta]]+Datos_Sala[[#This Row],[Propina]]</f>
        <v>283.20999999999998</v>
      </c>
    </row>
    <row r="460" spans="1:24" x14ac:dyDescent="0.3">
      <c r="A460" s="2">
        <v>459</v>
      </c>
      <c r="B460" s="3" t="s">
        <v>21</v>
      </c>
      <c r="C460" s="3" t="s">
        <v>182</v>
      </c>
      <c r="D460" s="2">
        <v>1</v>
      </c>
      <c r="E460" s="3" t="s">
        <v>76</v>
      </c>
      <c r="F460" s="23">
        <v>45021</v>
      </c>
      <c r="G460" s="5">
        <v>1.6666666666666666E-2</v>
      </c>
      <c r="H460" s="24">
        <v>9.166666666666666E-2</v>
      </c>
      <c r="I460" s="5">
        <f>Datos_Sala[[#This Row],[Hora de Salida]]-Datos_Sala[[#This Row],[Hora de llegada]]</f>
        <v>7.4999999999999997E-2</v>
      </c>
      <c r="J460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8.5416666666666696E-2</v>
      </c>
      <c r="K460" s="5">
        <f>(SUMIFS('Datos Cocina'!M:M,'Datos Cocina'!A:A,'Datos Sala'!A:A)/60)/24</f>
        <v>2.0833333333333332E-2</v>
      </c>
      <c r="L460" s="5">
        <f>IF(Datos_Sala[[#This Row],[Tiempo en rest]]-Datos_Sala[[#This Row],[Tiempo total de preparación]]&gt;0,Datos_Sala[[#This Row],[Tiempo en rest]]-Datos_Sala[[#This Row],[Tiempo total de preparación]],0)</f>
        <v>5.4166666666666669E-2</v>
      </c>
      <c r="M460" s="5" t="str">
        <f>IF(Datos_Sala[[#This Row],[Tiempo de degustación]]&gt;0,"Cobrada","Sin cobrar")</f>
        <v>Cobrada</v>
      </c>
      <c r="N460" s="3" t="s">
        <v>16</v>
      </c>
      <c r="O460" s="3" t="s">
        <v>1145</v>
      </c>
      <c r="P460" s="6">
        <v>32.770000000000003</v>
      </c>
      <c r="Q460" s="3" t="s">
        <v>18</v>
      </c>
      <c r="R460" s="3" t="s">
        <v>49</v>
      </c>
      <c r="S460" s="3" t="s">
        <v>25</v>
      </c>
      <c r="T460" s="4">
        <f>SUMIFS('Datos Cocina'!J:J,'Datos Cocina'!A:A,A:A)</f>
        <v>84</v>
      </c>
      <c r="U460" s="4">
        <f>SUMIFS('Datos Cocina'!F:F,'Datos Cocina'!A:A,'Datos Sala'!A:A)</f>
        <v>48</v>
      </c>
      <c r="V460" s="4">
        <f>SUMIFS('Datos Cocina'!I:I,'Datos Cocina'!A:A,A:A)</f>
        <v>36</v>
      </c>
      <c r="W460" s="7">
        <f>Datos_Sala[[#This Row],[Total ganancia pedido]]/Datos_Sala[[#This Row],[Monto Total de la cuenta]]</f>
        <v>0.42857142857142855</v>
      </c>
      <c r="X460" s="4">
        <f>Datos_Sala[[#This Row],[Monto Total de la cuenta]]+Datos_Sala[[#This Row],[Propina]]</f>
        <v>116.77000000000001</v>
      </c>
    </row>
    <row r="461" spans="1:24" x14ac:dyDescent="0.3">
      <c r="A461" s="2">
        <v>460</v>
      </c>
      <c r="B461" s="3">
        <v>19</v>
      </c>
      <c r="C461" s="3" t="s">
        <v>457</v>
      </c>
      <c r="D461" s="2">
        <v>6</v>
      </c>
      <c r="E461" s="3" t="s">
        <v>9</v>
      </c>
      <c r="F461" s="23">
        <v>45021</v>
      </c>
      <c r="G461" s="5">
        <v>0.14374999999999999</v>
      </c>
      <c r="H461" s="24">
        <v>0.28888888888888886</v>
      </c>
      <c r="I461" s="5">
        <f>Datos_Sala[[#This Row],[Hora de Salida]]-Datos_Sala[[#This Row],[Hora de llegada]]</f>
        <v>0.14513888888888887</v>
      </c>
      <c r="J46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0.14513888888888887</v>
      </c>
      <c r="K461" s="5">
        <f>(SUMIFS('Datos Cocina'!M:M,'Datos Cocina'!A:A,'Datos Sala'!A:A)/60)/24</f>
        <v>8.6111111111111124E-2</v>
      </c>
      <c r="L461" s="5">
        <f>IF(Datos_Sala[[#This Row],[Tiempo en rest]]-Datos_Sala[[#This Row],[Tiempo total de preparación]]&gt;0,Datos_Sala[[#This Row],[Tiempo en rest]]-Datos_Sala[[#This Row],[Tiempo total de preparación]],0)</f>
        <v>5.9027777777777748E-2</v>
      </c>
      <c r="M461" s="5" t="str">
        <f>IF(Datos_Sala[[#This Row],[Tiempo de degustación]]&gt;0,"Cobrada","Sin cobrar")</f>
        <v>Cobrada</v>
      </c>
      <c r="N461" s="3" t="s">
        <v>10</v>
      </c>
      <c r="O461" s="3" t="s">
        <v>1145</v>
      </c>
      <c r="P461" s="6">
        <v>49.6</v>
      </c>
      <c r="Q461" s="3" t="s">
        <v>11</v>
      </c>
      <c r="R461" s="3" t="s">
        <v>63</v>
      </c>
      <c r="S461" s="3" t="s">
        <v>815</v>
      </c>
      <c r="T461" s="4">
        <f>SUMIFS('Datos Cocina'!J:J,'Datos Cocina'!A:A,A:A)</f>
        <v>176</v>
      </c>
      <c r="U461" s="4">
        <f>SUMIFS('Datos Cocina'!F:F,'Datos Cocina'!A:A,'Datos Sala'!A:A)</f>
        <v>103</v>
      </c>
      <c r="V461" s="4">
        <f>SUMIFS('Datos Cocina'!I:I,'Datos Cocina'!A:A,A:A)</f>
        <v>73</v>
      </c>
      <c r="W461" s="7">
        <f>Datos_Sala[[#This Row],[Total ganancia pedido]]/Datos_Sala[[#This Row],[Monto Total de la cuenta]]</f>
        <v>0.41477272727272729</v>
      </c>
      <c r="X461" s="4">
        <f>Datos_Sala[[#This Row],[Monto Total de la cuenta]]+Datos_Sala[[#This Row],[Propina]]</f>
        <v>225.6</v>
      </c>
    </row>
    <row r="462" spans="1:24" x14ac:dyDescent="0.3">
      <c r="A462" s="2">
        <v>461</v>
      </c>
      <c r="B462" s="3">
        <v>4</v>
      </c>
      <c r="C462" s="3" t="s">
        <v>816</v>
      </c>
      <c r="D462" s="2">
        <v>3</v>
      </c>
      <c r="E462" s="3" t="s">
        <v>15</v>
      </c>
      <c r="F462" s="23">
        <v>45021</v>
      </c>
      <c r="G462" s="5">
        <v>0.11319444444444444</v>
      </c>
      <c r="H462" s="24">
        <v>0.24652777777777779</v>
      </c>
      <c r="I462" s="5">
        <f>Datos_Sala[[#This Row],[Hora de Salida]]-Datos_Sala[[#This Row],[Hora de llegada]]</f>
        <v>0.13333333333333336</v>
      </c>
      <c r="J46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0.13333333333333336</v>
      </c>
      <c r="K462" s="5">
        <f>(SUMIFS('Datos Cocina'!M:M,'Datos Cocina'!A:A,'Datos Sala'!A:A)/60)/24</f>
        <v>4.5833333333333337E-2</v>
      </c>
      <c r="L462" s="5">
        <f>IF(Datos_Sala[[#This Row],[Tiempo en rest]]-Datos_Sala[[#This Row],[Tiempo total de preparación]]&gt;0,Datos_Sala[[#This Row],[Tiempo en rest]]-Datos_Sala[[#This Row],[Tiempo total de preparación]],0)</f>
        <v>8.7500000000000022E-2</v>
      </c>
      <c r="M462" s="5" t="str">
        <f>IF(Datos_Sala[[#This Row],[Tiempo de degustación]]&gt;0,"Cobrada","Sin cobrar")</f>
        <v>Cobrada</v>
      </c>
      <c r="N462" s="3" t="s">
        <v>10</v>
      </c>
      <c r="O462" s="3" t="s">
        <v>17</v>
      </c>
      <c r="P462" s="6">
        <v>21.51</v>
      </c>
      <c r="Q462" s="3" t="s">
        <v>11</v>
      </c>
      <c r="R462" s="3" t="s">
        <v>1148</v>
      </c>
      <c r="S462" s="3" t="s">
        <v>817</v>
      </c>
      <c r="T462" s="4">
        <f>SUMIFS('Datos Cocina'!J:J,'Datos Cocina'!A:A,A:A)</f>
        <v>99</v>
      </c>
      <c r="U462" s="4">
        <f>SUMIFS('Datos Cocina'!F:F,'Datos Cocina'!A:A,'Datos Sala'!A:A)</f>
        <v>59</v>
      </c>
      <c r="V462" s="4">
        <f>SUMIFS('Datos Cocina'!I:I,'Datos Cocina'!A:A,A:A)</f>
        <v>40</v>
      </c>
      <c r="W462" s="7">
        <f>Datos_Sala[[#This Row],[Total ganancia pedido]]/Datos_Sala[[#This Row],[Monto Total de la cuenta]]</f>
        <v>0.40404040404040403</v>
      </c>
      <c r="X462" s="4">
        <f>Datos_Sala[[#This Row],[Monto Total de la cuenta]]+Datos_Sala[[#This Row],[Propina]]</f>
        <v>120.51</v>
      </c>
    </row>
    <row r="463" spans="1:24" x14ac:dyDescent="0.3">
      <c r="A463" s="2">
        <v>462</v>
      </c>
      <c r="B463" s="3" t="s">
        <v>88</v>
      </c>
      <c r="C463" s="3" t="s">
        <v>183</v>
      </c>
      <c r="D463" s="2">
        <v>2</v>
      </c>
      <c r="E463" s="3" t="s">
        <v>28</v>
      </c>
      <c r="F463" s="23">
        <v>45021</v>
      </c>
      <c r="G463" s="5">
        <v>9.166666666666666E-2</v>
      </c>
      <c r="H463" s="24">
        <v>0.18541666666666667</v>
      </c>
      <c r="I463" s="5">
        <f>Datos_Sala[[#This Row],[Hora de Salida]]-Datos_Sala[[#This Row],[Hora de llegada]]</f>
        <v>9.3750000000000014E-2</v>
      </c>
      <c r="J463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9.3750000000000014E-2</v>
      </c>
      <c r="K463" s="5">
        <f>(SUMIFS('Datos Cocina'!M:M,'Datos Cocina'!A:A,'Datos Sala'!A:A)/60)/24</f>
        <v>7.6388888888888886E-3</v>
      </c>
      <c r="L463" s="5">
        <f>IF(Datos_Sala[[#This Row],[Tiempo en rest]]-Datos_Sala[[#This Row],[Tiempo total de preparación]]&gt;0,Datos_Sala[[#This Row],[Tiempo en rest]]-Datos_Sala[[#This Row],[Tiempo total de preparación]],0)</f>
        <v>8.6111111111111124E-2</v>
      </c>
      <c r="M463" s="5" t="str">
        <f>IF(Datos_Sala[[#This Row],[Tiempo de degustación]]&gt;0,"Cobrada","Sin cobrar")</f>
        <v>Cobrada</v>
      </c>
      <c r="N463" s="3" t="s">
        <v>16</v>
      </c>
      <c r="O463" s="3" t="s">
        <v>1145</v>
      </c>
      <c r="P463" s="6">
        <v>21.17</v>
      </c>
      <c r="Q463" s="3" t="s">
        <v>23</v>
      </c>
      <c r="R463" s="3" t="s">
        <v>1147</v>
      </c>
      <c r="S463" s="3" t="s">
        <v>121</v>
      </c>
      <c r="T463" s="4">
        <f>SUMIFS('Datos Cocina'!J:J,'Datos Cocina'!A:A,A:A)</f>
        <v>99</v>
      </c>
      <c r="U463" s="4">
        <f>SUMIFS('Datos Cocina'!F:F,'Datos Cocina'!A:A,'Datos Sala'!A:A)</f>
        <v>60</v>
      </c>
      <c r="V463" s="4">
        <f>SUMIFS('Datos Cocina'!I:I,'Datos Cocina'!A:A,A:A)</f>
        <v>39</v>
      </c>
      <c r="W463" s="7">
        <f>Datos_Sala[[#This Row],[Total ganancia pedido]]/Datos_Sala[[#This Row],[Monto Total de la cuenta]]</f>
        <v>0.39393939393939392</v>
      </c>
      <c r="X463" s="4">
        <f>Datos_Sala[[#This Row],[Monto Total de la cuenta]]+Datos_Sala[[#This Row],[Propina]]</f>
        <v>120.17</v>
      </c>
    </row>
    <row r="464" spans="1:24" x14ac:dyDescent="0.3">
      <c r="A464" s="2">
        <v>463</v>
      </c>
      <c r="B464" s="3" t="s">
        <v>7</v>
      </c>
      <c r="C464" s="3" t="s">
        <v>184</v>
      </c>
      <c r="D464" s="2">
        <v>2</v>
      </c>
      <c r="E464" s="3" t="s">
        <v>28</v>
      </c>
      <c r="F464" s="23">
        <v>45021</v>
      </c>
      <c r="G464" s="5">
        <v>3.6805555555555557E-2</v>
      </c>
      <c r="H464" s="24">
        <v>0.13402777777777777</v>
      </c>
      <c r="I464" s="5">
        <f>Datos_Sala[[#This Row],[Hora de Salida]]-Datos_Sala[[#This Row],[Hora de llegada]]</f>
        <v>9.722222222222221E-2</v>
      </c>
      <c r="J46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0.10763888888888891</v>
      </c>
      <c r="K464" s="5">
        <f>(SUMIFS('Datos Cocina'!M:M,'Datos Cocina'!A:A,'Datos Sala'!A:A)/60)/24</f>
        <v>9.7222222222222224E-3</v>
      </c>
      <c r="L464" s="5">
        <f>IF(Datos_Sala[[#This Row],[Tiempo en rest]]-Datos_Sala[[#This Row],[Tiempo total de preparación]]&gt;0,Datos_Sala[[#This Row],[Tiempo en rest]]-Datos_Sala[[#This Row],[Tiempo total de preparación]],0)</f>
        <v>8.7499999999999994E-2</v>
      </c>
      <c r="M464" s="5" t="str">
        <f>IF(Datos_Sala[[#This Row],[Tiempo de degustación]]&gt;0,"Cobrada","Sin cobrar")</f>
        <v>Cobrada</v>
      </c>
      <c r="N464" s="3" t="s">
        <v>16</v>
      </c>
      <c r="O464" s="3" t="s">
        <v>1146</v>
      </c>
      <c r="P464" s="6">
        <v>17.07</v>
      </c>
      <c r="Q464" s="3" t="s">
        <v>18</v>
      </c>
      <c r="R464" s="3" t="s">
        <v>73</v>
      </c>
      <c r="S464" s="3" t="s">
        <v>56</v>
      </c>
      <c r="T464" s="4">
        <f>SUMIFS('Datos Cocina'!J:J,'Datos Cocina'!A:A,A:A)</f>
        <v>93</v>
      </c>
      <c r="U464" s="4">
        <f>SUMIFS('Datos Cocina'!F:F,'Datos Cocina'!A:A,'Datos Sala'!A:A)</f>
        <v>57</v>
      </c>
      <c r="V464" s="4">
        <f>SUMIFS('Datos Cocina'!I:I,'Datos Cocina'!A:A,A:A)</f>
        <v>36</v>
      </c>
      <c r="W464" s="7">
        <f>Datos_Sala[[#This Row],[Total ganancia pedido]]/Datos_Sala[[#This Row],[Monto Total de la cuenta]]</f>
        <v>0.38709677419354838</v>
      </c>
      <c r="X464" s="4">
        <f>Datos_Sala[[#This Row],[Monto Total de la cuenta]]+Datos_Sala[[#This Row],[Propina]]</f>
        <v>110.07</v>
      </c>
    </row>
    <row r="465" spans="1:24" x14ac:dyDescent="0.3">
      <c r="A465" s="2">
        <v>464</v>
      </c>
      <c r="B465" s="3">
        <v>16</v>
      </c>
      <c r="C465" s="3" t="s">
        <v>350</v>
      </c>
      <c r="D465" s="2">
        <v>1</v>
      </c>
      <c r="E465" s="3" t="s">
        <v>9</v>
      </c>
      <c r="F465" s="23">
        <v>45021</v>
      </c>
      <c r="G465" s="5">
        <v>5.6250000000000001E-2</v>
      </c>
      <c r="H465" s="24">
        <v>0.19375000000000001</v>
      </c>
      <c r="I465" s="5">
        <f>Datos_Sala[[#This Row],[Hora de Salida]]-Datos_Sala[[#This Row],[Hora de llegada]]</f>
        <v>0.13750000000000001</v>
      </c>
      <c r="J46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0.13750000000000001</v>
      </c>
      <c r="K465" s="5">
        <f>(SUMIFS('Datos Cocina'!M:M,'Datos Cocina'!A:A,'Datos Sala'!A:A)/60)/24</f>
        <v>5.8333333333333327E-2</v>
      </c>
      <c r="L465" s="5">
        <f>IF(Datos_Sala[[#This Row],[Tiempo en rest]]-Datos_Sala[[#This Row],[Tiempo total de preparación]]&gt;0,Datos_Sala[[#This Row],[Tiempo en rest]]-Datos_Sala[[#This Row],[Tiempo total de preparación]],0)</f>
        <v>7.9166666666666691E-2</v>
      </c>
      <c r="M465" s="5" t="str">
        <f>IF(Datos_Sala[[#This Row],[Tiempo de degustación]]&gt;0,"Cobrada","Sin cobrar")</f>
        <v>Cobrada</v>
      </c>
      <c r="N465" s="3" t="s">
        <v>16</v>
      </c>
      <c r="O465" s="3" t="s">
        <v>1145</v>
      </c>
      <c r="P465" s="6">
        <v>48.5</v>
      </c>
      <c r="Q465" s="3" t="s">
        <v>23</v>
      </c>
      <c r="R465" s="3" t="s">
        <v>29</v>
      </c>
      <c r="S465" s="3" t="s">
        <v>818</v>
      </c>
      <c r="T465" s="4">
        <f>SUMIFS('Datos Cocina'!J:J,'Datos Cocina'!A:A,A:A)</f>
        <v>154</v>
      </c>
      <c r="U465" s="4">
        <f>SUMIFS('Datos Cocina'!F:F,'Datos Cocina'!A:A,'Datos Sala'!A:A)</f>
        <v>90</v>
      </c>
      <c r="V465" s="4">
        <f>SUMIFS('Datos Cocina'!I:I,'Datos Cocina'!A:A,A:A)</f>
        <v>64</v>
      </c>
      <c r="W465" s="7">
        <f>Datos_Sala[[#This Row],[Total ganancia pedido]]/Datos_Sala[[#This Row],[Monto Total de la cuenta]]</f>
        <v>0.41558441558441561</v>
      </c>
      <c r="X465" s="4">
        <f>Datos_Sala[[#This Row],[Monto Total de la cuenta]]+Datos_Sala[[#This Row],[Propina]]</f>
        <v>202.5</v>
      </c>
    </row>
    <row r="466" spans="1:24" x14ac:dyDescent="0.3">
      <c r="A466" s="2">
        <v>465</v>
      </c>
      <c r="B466" s="3">
        <v>4</v>
      </c>
      <c r="C466" s="3" t="s">
        <v>819</v>
      </c>
      <c r="D466" s="2">
        <v>2</v>
      </c>
      <c r="E466" s="3" t="s">
        <v>76</v>
      </c>
      <c r="F466" s="23">
        <v>45021</v>
      </c>
      <c r="G466" s="5">
        <v>4.9305555555555554E-2</v>
      </c>
      <c r="H466" s="24">
        <v>0.15138888888888888</v>
      </c>
      <c r="I466" s="5">
        <f>Datos_Sala[[#This Row],[Hora de Salida]]-Datos_Sala[[#This Row],[Hora de llegada]]</f>
        <v>0.10208333333333333</v>
      </c>
      <c r="J46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0.11250000000000003</v>
      </c>
      <c r="K466" s="5">
        <f>(SUMIFS('Datos Cocina'!M:M,'Datos Cocina'!A:A,'Datos Sala'!A:A)/60)/24</f>
        <v>4.1666666666666664E-2</v>
      </c>
      <c r="L466" s="5">
        <f>IF(Datos_Sala[[#This Row],[Tiempo en rest]]-Datos_Sala[[#This Row],[Tiempo total de preparación]]&gt;0,Datos_Sala[[#This Row],[Tiempo en rest]]-Datos_Sala[[#This Row],[Tiempo total de preparación]],0)</f>
        <v>6.0416666666666667E-2</v>
      </c>
      <c r="M466" s="5" t="str">
        <f>IF(Datos_Sala[[#This Row],[Tiempo de degustación]]&gt;0,"Cobrada","Sin cobrar")</f>
        <v>Cobrada</v>
      </c>
      <c r="N466" s="3" t="s">
        <v>16</v>
      </c>
      <c r="O466" s="3" t="s">
        <v>1145</v>
      </c>
      <c r="P466" s="6">
        <v>44.9</v>
      </c>
      <c r="Q466" s="3" t="s">
        <v>18</v>
      </c>
      <c r="R466" s="3" t="s">
        <v>55</v>
      </c>
      <c r="S466" s="3" t="s">
        <v>820</v>
      </c>
      <c r="T466" s="4">
        <f>SUMIFS('Datos Cocina'!J:J,'Datos Cocina'!A:A,A:A)</f>
        <v>121</v>
      </c>
      <c r="U466" s="4">
        <f>SUMIFS('Datos Cocina'!F:F,'Datos Cocina'!A:A,'Datos Sala'!A:A)</f>
        <v>73</v>
      </c>
      <c r="V466" s="4">
        <f>SUMIFS('Datos Cocina'!I:I,'Datos Cocina'!A:A,A:A)</f>
        <v>48</v>
      </c>
      <c r="W466" s="7">
        <f>Datos_Sala[[#This Row],[Total ganancia pedido]]/Datos_Sala[[#This Row],[Monto Total de la cuenta]]</f>
        <v>0.39669421487603307</v>
      </c>
      <c r="X466" s="4">
        <f>Datos_Sala[[#This Row],[Monto Total de la cuenta]]+Datos_Sala[[#This Row],[Propina]]</f>
        <v>165.9</v>
      </c>
    </row>
    <row r="467" spans="1:24" x14ac:dyDescent="0.3">
      <c r="A467" s="2">
        <v>466</v>
      </c>
      <c r="B467" s="3">
        <v>4</v>
      </c>
      <c r="C467" s="3" t="s">
        <v>821</v>
      </c>
      <c r="D467" s="2">
        <v>1</v>
      </c>
      <c r="E467" s="3" t="s">
        <v>76</v>
      </c>
      <c r="F467" s="23">
        <v>45021</v>
      </c>
      <c r="G467" s="5">
        <v>7.9166666666666663E-2</v>
      </c>
      <c r="H467" s="24">
        <v>0.18055555555555555</v>
      </c>
      <c r="I467" s="5">
        <f>Datos_Sala[[#This Row],[Hora de Salida]]-Datos_Sala[[#This Row],[Hora de llegada]]</f>
        <v>0.10138888888888889</v>
      </c>
      <c r="J46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0.10138888888888889</v>
      </c>
      <c r="K467" s="5">
        <f>(SUMIFS('Datos Cocina'!M:M,'Datos Cocina'!A:A,'Datos Sala'!A:A)/60)/24</f>
        <v>0.10069444444444443</v>
      </c>
      <c r="L467" s="5">
        <f>IF(Datos_Sala[[#This Row],[Tiempo en rest]]-Datos_Sala[[#This Row],[Tiempo total de preparación]]&gt;0,Datos_Sala[[#This Row],[Tiempo en rest]]-Datos_Sala[[#This Row],[Tiempo total de preparación]],0)</f>
        <v>6.9444444444445586E-4</v>
      </c>
      <c r="M467" s="5" t="str">
        <f>IF(Datos_Sala[[#This Row],[Tiempo de degustación]]&gt;0,"Cobrada","Sin cobrar")</f>
        <v>Cobrada</v>
      </c>
      <c r="N467" s="3" t="s">
        <v>16</v>
      </c>
      <c r="O467" s="3" t="s">
        <v>1145</v>
      </c>
      <c r="P467" s="6">
        <v>26.63</v>
      </c>
      <c r="Q467" s="3" t="s">
        <v>11</v>
      </c>
      <c r="R467" s="3" t="s">
        <v>24</v>
      </c>
      <c r="S467" s="3" t="s">
        <v>822</v>
      </c>
      <c r="T467" s="4">
        <f>SUMIFS('Datos Cocina'!J:J,'Datos Cocina'!A:A,A:A)</f>
        <v>140</v>
      </c>
      <c r="U467" s="4">
        <f>SUMIFS('Datos Cocina'!F:F,'Datos Cocina'!A:A,'Datos Sala'!A:A)</f>
        <v>83</v>
      </c>
      <c r="V467" s="4">
        <f>SUMIFS('Datos Cocina'!I:I,'Datos Cocina'!A:A,A:A)</f>
        <v>57</v>
      </c>
      <c r="W467" s="7">
        <f>Datos_Sala[[#This Row],[Total ganancia pedido]]/Datos_Sala[[#This Row],[Monto Total de la cuenta]]</f>
        <v>0.40714285714285714</v>
      </c>
      <c r="X467" s="4">
        <f>Datos_Sala[[#This Row],[Monto Total de la cuenta]]+Datos_Sala[[#This Row],[Propina]]</f>
        <v>166.63</v>
      </c>
    </row>
    <row r="468" spans="1:24" x14ac:dyDescent="0.3">
      <c r="A468" s="2">
        <v>467</v>
      </c>
      <c r="B468" s="3">
        <v>15</v>
      </c>
      <c r="C468" s="3" t="s">
        <v>823</v>
      </c>
      <c r="D468" s="2">
        <v>3</v>
      </c>
      <c r="E468" s="3" t="s">
        <v>76</v>
      </c>
      <c r="F468" s="23">
        <v>45021</v>
      </c>
      <c r="G468" s="5">
        <v>0.1125</v>
      </c>
      <c r="H468" s="24">
        <v>0.1763888888888889</v>
      </c>
      <c r="I468" s="5">
        <f>Datos_Sala[[#This Row],[Hora de Salida]]-Datos_Sala[[#This Row],[Hora de llegada]]</f>
        <v>6.3888888888888898E-2</v>
      </c>
      <c r="J468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6.3888888888888898E-2</v>
      </c>
      <c r="K468" s="5">
        <f>(SUMIFS('Datos Cocina'!M:M,'Datos Cocina'!A:A,'Datos Sala'!A:A)/60)/24</f>
        <v>4.9999999999999996E-2</v>
      </c>
      <c r="L468" s="5">
        <f>IF(Datos_Sala[[#This Row],[Tiempo en rest]]-Datos_Sala[[#This Row],[Tiempo total de preparación]]&gt;0,Datos_Sala[[#This Row],[Tiempo en rest]]-Datos_Sala[[#This Row],[Tiempo total de preparación]],0)</f>
        <v>1.3888888888888902E-2</v>
      </c>
      <c r="M468" s="5" t="str">
        <f>IF(Datos_Sala[[#This Row],[Tiempo de degustación]]&gt;0,"Cobrada","Sin cobrar")</f>
        <v>Cobrada</v>
      </c>
      <c r="N468" s="3" t="s">
        <v>16</v>
      </c>
      <c r="O468" s="3" t="s">
        <v>1146</v>
      </c>
      <c r="P468" s="6">
        <v>42.31</v>
      </c>
      <c r="Q468" s="3" t="s">
        <v>23</v>
      </c>
      <c r="R468" s="3" t="s">
        <v>1148</v>
      </c>
      <c r="S468" s="3" t="s">
        <v>824</v>
      </c>
      <c r="T468" s="4">
        <f>SUMIFS('Datos Cocina'!J:J,'Datos Cocina'!A:A,A:A)</f>
        <v>143</v>
      </c>
      <c r="U468" s="4">
        <f>SUMIFS('Datos Cocina'!F:F,'Datos Cocina'!A:A,'Datos Sala'!A:A)</f>
        <v>86</v>
      </c>
      <c r="V468" s="4">
        <f>SUMIFS('Datos Cocina'!I:I,'Datos Cocina'!A:A,A:A)</f>
        <v>57</v>
      </c>
      <c r="W468" s="7">
        <f>Datos_Sala[[#This Row],[Total ganancia pedido]]/Datos_Sala[[#This Row],[Monto Total de la cuenta]]</f>
        <v>0.39860139860139859</v>
      </c>
      <c r="X468" s="4">
        <f>Datos_Sala[[#This Row],[Monto Total de la cuenta]]+Datos_Sala[[#This Row],[Propina]]</f>
        <v>185.31</v>
      </c>
    </row>
    <row r="469" spans="1:24" x14ac:dyDescent="0.3">
      <c r="A469" s="2">
        <v>468</v>
      </c>
      <c r="B469" s="3">
        <v>14</v>
      </c>
      <c r="C469" s="3" t="s">
        <v>825</v>
      </c>
      <c r="D469" s="2">
        <v>6</v>
      </c>
      <c r="E469" s="3" t="s">
        <v>28</v>
      </c>
      <c r="F469" s="23">
        <v>45021</v>
      </c>
      <c r="G469" s="5">
        <v>0.12430555555555556</v>
      </c>
      <c r="H469" s="24">
        <v>0.23958333333333334</v>
      </c>
      <c r="I469" s="5">
        <f>Datos_Sala[[#This Row],[Hora de Salida]]-Datos_Sala[[#This Row],[Hora de llegada]]</f>
        <v>0.11527777777777778</v>
      </c>
      <c r="J46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0.11527777777777778</v>
      </c>
      <c r="K469" s="5">
        <f>(SUMIFS('Datos Cocina'!M:M,'Datos Cocina'!A:A,'Datos Sala'!A:A)/60)/24</f>
        <v>4.3750000000000004E-2</v>
      </c>
      <c r="L469" s="5">
        <f>IF(Datos_Sala[[#This Row],[Tiempo en rest]]-Datos_Sala[[#This Row],[Tiempo total de preparación]]&gt;0,Datos_Sala[[#This Row],[Tiempo en rest]]-Datos_Sala[[#This Row],[Tiempo total de preparación]],0)</f>
        <v>7.1527777777777773E-2</v>
      </c>
      <c r="M469" s="5" t="str">
        <f>IF(Datos_Sala[[#This Row],[Tiempo de degustación]]&gt;0,"Cobrada","Sin cobrar")</f>
        <v>Cobrada</v>
      </c>
      <c r="N469" s="3" t="s">
        <v>48</v>
      </c>
      <c r="O469" s="3" t="s">
        <v>1145</v>
      </c>
      <c r="P469" s="6">
        <v>14.28</v>
      </c>
      <c r="Q469" s="3" t="s">
        <v>23</v>
      </c>
      <c r="R469" s="3" t="s">
        <v>49</v>
      </c>
      <c r="S469" s="3" t="s">
        <v>826</v>
      </c>
      <c r="T469" s="4">
        <f>SUMIFS('Datos Cocina'!J:J,'Datos Cocina'!A:A,A:A)</f>
        <v>106</v>
      </c>
      <c r="U469" s="4">
        <f>SUMIFS('Datos Cocina'!F:F,'Datos Cocina'!A:A,'Datos Sala'!A:A)</f>
        <v>62</v>
      </c>
      <c r="V469" s="4">
        <f>SUMIFS('Datos Cocina'!I:I,'Datos Cocina'!A:A,A:A)</f>
        <v>44</v>
      </c>
      <c r="W469" s="7">
        <f>Datos_Sala[[#This Row],[Total ganancia pedido]]/Datos_Sala[[#This Row],[Monto Total de la cuenta]]</f>
        <v>0.41509433962264153</v>
      </c>
      <c r="X469" s="4">
        <f>Datos_Sala[[#This Row],[Monto Total de la cuenta]]+Datos_Sala[[#This Row],[Propina]]</f>
        <v>120.28</v>
      </c>
    </row>
    <row r="470" spans="1:24" x14ac:dyDescent="0.3">
      <c r="A470" s="2">
        <v>469</v>
      </c>
      <c r="B470" s="3">
        <v>1</v>
      </c>
      <c r="C470" s="3" t="s">
        <v>827</v>
      </c>
      <c r="D470" s="2">
        <v>2</v>
      </c>
      <c r="E470" s="3" t="s">
        <v>76</v>
      </c>
      <c r="F470" s="23">
        <v>45021</v>
      </c>
      <c r="G470" s="5">
        <v>0.12291666666666666</v>
      </c>
      <c r="H470" s="24">
        <v>0.22361111111111112</v>
      </c>
      <c r="I470" s="5">
        <f>Datos_Sala[[#This Row],[Hora de Salida]]-Datos_Sala[[#This Row],[Hora de llegada]]</f>
        <v>0.10069444444444446</v>
      </c>
      <c r="J47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0.10069444444444446</v>
      </c>
      <c r="K470" s="5">
        <f>(SUMIFS('Datos Cocina'!M:M,'Datos Cocina'!A:A,'Datos Sala'!A:A)/60)/24</f>
        <v>4.5833333333333337E-2</v>
      </c>
      <c r="L470" s="5">
        <f>IF(Datos_Sala[[#This Row],[Tiempo en rest]]-Datos_Sala[[#This Row],[Tiempo total de preparación]]&gt;0,Datos_Sala[[#This Row],[Tiempo en rest]]-Datos_Sala[[#This Row],[Tiempo total de preparación]],0)</f>
        <v>5.4861111111111124E-2</v>
      </c>
      <c r="M470" s="5" t="str">
        <f>IF(Datos_Sala[[#This Row],[Tiempo de degustación]]&gt;0,"Cobrada","Sin cobrar")</f>
        <v>Cobrada</v>
      </c>
      <c r="N470" s="3" t="s">
        <v>10</v>
      </c>
      <c r="O470" s="3" t="s">
        <v>1145</v>
      </c>
      <c r="P470" s="6">
        <v>25.26</v>
      </c>
      <c r="Q470" s="3" t="s">
        <v>23</v>
      </c>
      <c r="R470" s="3" t="s">
        <v>33</v>
      </c>
      <c r="S470" s="3" t="s">
        <v>828</v>
      </c>
      <c r="T470" s="4">
        <f>SUMIFS('Datos Cocina'!J:J,'Datos Cocina'!A:A,A:A)</f>
        <v>137</v>
      </c>
      <c r="U470" s="4">
        <f>SUMIFS('Datos Cocina'!F:F,'Datos Cocina'!A:A,'Datos Sala'!A:A)</f>
        <v>82</v>
      </c>
      <c r="V470" s="4">
        <f>SUMIFS('Datos Cocina'!I:I,'Datos Cocina'!A:A,A:A)</f>
        <v>55</v>
      </c>
      <c r="W470" s="7">
        <f>Datos_Sala[[#This Row],[Total ganancia pedido]]/Datos_Sala[[#This Row],[Monto Total de la cuenta]]</f>
        <v>0.40145985401459855</v>
      </c>
      <c r="X470" s="4">
        <f>Datos_Sala[[#This Row],[Monto Total de la cuenta]]+Datos_Sala[[#This Row],[Propina]]</f>
        <v>162.26</v>
      </c>
    </row>
    <row r="471" spans="1:24" x14ac:dyDescent="0.3">
      <c r="A471" s="2">
        <v>470</v>
      </c>
      <c r="B471" s="3">
        <v>17</v>
      </c>
      <c r="C471" s="3" t="s">
        <v>829</v>
      </c>
      <c r="D471" s="2">
        <v>3</v>
      </c>
      <c r="E471" s="3" t="s">
        <v>9</v>
      </c>
      <c r="F471" s="23">
        <v>45021</v>
      </c>
      <c r="G471" s="5">
        <v>7.013888888888889E-2</v>
      </c>
      <c r="H471" s="24">
        <v>0.17847222222222223</v>
      </c>
      <c r="I471" s="5">
        <f>Datos_Sala[[#This Row],[Hora de Salida]]-Datos_Sala[[#This Row],[Hora de llegada]]</f>
        <v>0.10833333333333334</v>
      </c>
      <c r="J47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0.11875000000000004</v>
      </c>
      <c r="K471" s="5">
        <f>(SUMIFS('Datos Cocina'!M:M,'Datos Cocina'!A:A,'Datos Sala'!A:A)/60)/24</f>
        <v>4.9999999999999996E-2</v>
      </c>
      <c r="L471" s="5">
        <f>IF(Datos_Sala[[#This Row],[Tiempo en rest]]-Datos_Sala[[#This Row],[Tiempo total de preparación]]&gt;0,Datos_Sala[[#This Row],[Tiempo en rest]]-Datos_Sala[[#This Row],[Tiempo total de preparación]],0)</f>
        <v>5.8333333333333341E-2</v>
      </c>
      <c r="M471" s="5" t="str">
        <f>IF(Datos_Sala[[#This Row],[Tiempo de degustación]]&gt;0,"Cobrada","Sin cobrar")</f>
        <v>Cobrada</v>
      </c>
      <c r="N471" s="3" t="s">
        <v>16</v>
      </c>
      <c r="O471" s="3" t="s">
        <v>1145</v>
      </c>
      <c r="P471" s="6">
        <v>47.46</v>
      </c>
      <c r="Q471" s="3" t="s">
        <v>18</v>
      </c>
      <c r="R471" s="3" t="s">
        <v>55</v>
      </c>
      <c r="S471" s="3" t="s">
        <v>830</v>
      </c>
      <c r="T471" s="4">
        <f>SUMIFS('Datos Cocina'!J:J,'Datos Cocina'!A:A,A:A)</f>
        <v>78</v>
      </c>
      <c r="U471" s="4">
        <f>SUMIFS('Datos Cocina'!F:F,'Datos Cocina'!A:A,'Datos Sala'!A:A)</f>
        <v>44</v>
      </c>
      <c r="V471" s="4">
        <f>SUMIFS('Datos Cocina'!I:I,'Datos Cocina'!A:A,A:A)</f>
        <v>34</v>
      </c>
      <c r="W471" s="7">
        <f>Datos_Sala[[#This Row],[Total ganancia pedido]]/Datos_Sala[[#This Row],[Monto Total de la cuenta]]</f>
        <v>0.4358974358974359</v>
      </c>
      <c r="X471" s="4">
        <f>Datos_Sala[[#This Row],[Monto Total de la cuenta]]+Datos_Sala[[#This Row],[Propina]]</f>
        <v>125.46000000000001</v>
      </c>
    </row>
    <row r="472" spans="1:24" x14ac:dyDescent="0.3">
      <c r="A472" s="2">
        <v>471</v>
      </c>
      <c r="B472" s="3" t="s">
        <v>7</v>
      </c>
      <c r="C472" s="3" t="s">
        <v>185</v>
      </c>
      <c r="D472" s="2">
        <v>6</v>
      </c>
      <c r="E472" s="3" t="s">
        <v>9</v>
      </c>
      <c r="F472" s="23">
        <v>45021</v>
      </c>
      <c r="G472" s="5">
        <v>0.15</v>
      </c>
      <c r="H472" s="24">
        <v>0.23472222222222222</v>
      </c>
      <c r="I472" s="5">
        <f>Datos_Sala[[#This Row],[Hora de Salida]]-Datos_Sala[[#This Row],[Hora de llegada]]</f>
        <v>8.4722222222222227E-2</v>
      </c>
      <c r="J472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8.4722222222222227E-2</v>
      </c>
      <c r="K472" s="5">
        <f>(SUMIFS('Datos Cocina'!M:M,'Datos Cocina'!A:A,'Datos Sala'!A:A)/60)/24</f>
        <v>3.9583333333333331E-2</v>
      </c>
      <c r="L472" s="5">
        <f>IF(Datos_Sala[[#This Row],[Tiempo en rest]]-Datos_Sala[[#This Row],[Tiempo total de preparación]]&gt;0,Datos_Sala[[#This Row],[Tiempo en rest]]-Datos_Sala[[#This Row],[Tiempo total de preparación]],0)</f>
        <v>4.5138888888888895E-2</v>
      </c>
      <c r="M472" s="5" t="str">
        <f>IF(Datos_Sala[[#This Row],[Tiempo de degustación]]&gt;0,"Cobrada","Sin cobrar")</f>
        <v>Cobrada</v>
      </c>
      <c r="N472" s="3" t="s">
        <v>48</v>
      </c>
      <c r="O472" s="3" t="s">
        <v>1146</v>
      </c>
      <c r="P472" s="6">
        <v>28.49</v>
      </c>
      <c r="Q472" s="3" t="s">
        <v>23</v>
      </c>
      <c r="R472" s="3" t="s">
        <v>1148</v>
      </c>
      <c r="S472" s="3" t="s">
        <v>12</v>
      </c>
      <c r="T472" s="4">
        <f>SUMIFS('Datos Cocina'!J:J,'Datos Cocina'!A:A,A:A)</f>
        <v>105</v>
      </c>
      <c r="U472" s="4">
        <f>SUMIFS('Datos Cocina'!F:F,'Datos Cocina'!A:A,'Datos Sala'!A:A)</f>
        <v>63</v>
      </c>
      <c r="V472" s="4">
        <f>SUMIFS('Datos Cocina'!I:I,'Datos Cocina'!A:A,A:A)</f>
        <v>42</v>
      </c>
      <c r="W472" s="7">
        <f>Datos_Sala[[#This Row],[Total ganancia pedido]]/Datos_Sala[[#This Row],[Monto Total de la cuenta]]</f>
        <v>0.4</v>
      </c>
      <c r="X472" s="4">
        <f>Datos_Sala[[#This Row],[Monto Total de la cuenta]]+Datos_Sala[[#This Row],[Propina]]</f>
        <v>133.49</v>
      </c>
    </row>
    <row r="473" spans="1:24" x14ac:dyDescent="0.3">
      <c r="A473" s="2">
        <v>472</v>
      </c>
      <c r="B473" s="3">
        <v>20</v>
      </c>
      <c r="C473" s="3" t="s">
        <v>831</v>
      </c>
      <c r="D473" s="2">
        <v>2</v>
      </c>
      <c r="E473" s="3" t="s">
        <v>28</v>
      </c>
      <c r="F473" s="23">
        <v>45021</v>
      </c>
      <c r="G473" s="5">
        <v>0.16458333333333333</v>
      </c>
      <c r="H473" s="24">
        <v>0.28611111111111109</v>
      </c>
      <c r="I473" s="5">
        <f>Datos_Sala[[#This Row],[Hora de Salida]]-Datos_Sala[[#This Row],[Hora de llegada]]</f>
        <v>0.12152777777777776</v>
      </c>
      <c r="J47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0.13194444444444448</v>
      </c>
      <c r="K473" s="5">
        <f>(SUMIFS('Datos Cocina'!M:M,'Datos Cocina'!A:A,'Datos Sala'!A:A)/60)/24</f>
        <v>5.0694444444444438E-2</v>
      </c>
      <c r="L473" s="5">
        <f>IF(Datos_Sala[[#This Row],[Tiempo en rest]]-Datos_Sala[[#This Row],[Tiempo total de preparación]]&gt;0,Datos_Sala[[#This Row],[Tiempo en rest]]-Datos_Sala[[#This Row],[Tiempo total de preparación]],0)</f>
        <v>7.0833333333333331E-2</v>
      </c>
      <c r="M473" s="5" t="str">
        <f>IF(Datos_Sala[[#This Row],[Tiempo de degustación]]&gt;0,"Cobrada","Sin cobrar")</f>
        <v>Cobrada</v>
      </c>
      <c r="N473" s="3" t="s">
        <v>16</v>
      </c>
      <c r="O473" s="3" t="s">
        <v>17</v>
      </c>
      <c r="P473" s="6">
        <v>36.79</v>
      </c>
      <c r="Q473" s="3" t="s">
        <v>18</v>
      </c>
      <c r="R473" s="3" t="s">
        <v>55</v>
      </c>
      <c r="S473" s="3" t="s">
        <v>832</v>
      </c>
      <c r="T473" s="4">
        <f>SUMIFS('Datos Cocina'!J:J,'Datos Cocina'!A:A,A:A)</f>
        <v>114</v>
      </c>
      <c r="U473" s="4">
        <f>SUMIFS('Datos Cocina'!F:F,'Datos Cocina'!A:A,'Datos Sala'!A:A)</f>
        <v>68</v>
      </c>
      <c r="V473" s="4">
        <f>SUMIFS('Datos Cocina'!I:I,'Datos Cocina'!A:A,A:A)</f>
        <v>46</v>
      </c>
      <c r="W473" s="7">
        <f>Datos_Sala[[#This Row],[Total ganancia pedido]]/Datos_Sala[[#This Row],[Monto Total de la cuenta]]</f>
        <v>0.40350877192982454</v>
      </c>
      <c r="X473" s="4">
        <f>Datos_Sala[[#This Row],[Monto Total de la cuenta]]+Datos_Sala[[#This Row],[Propina]]</f>
        <v>150.79</v>
      </c>
    </row>
    <row r="474" spans="1:24" x14ac:dyDescent="0.3">
      <c r="A474" s="2">
        <v>473</v>
      </c>
      <c r="B474" s="3">
        <v>13</v>
      </c>
      <c r="C474" s="3" t="s">
        <v>833</v>
      </c>
      <c r="D474" s="2">
        <v>4</v>
      </c>
      <c r="E474" s="3" t="s">
        <v>28</v>
      </c>
      <c r="F474" s="23">
        <v>45022</v>
      </c>
      <c r="G474" s="5">
        <v>0.15</v>
      </c>
      <c r="H474" s="24">
        <v>0.29444444444444445</v>
      </c>
      <c r="I474" s="5">
        <f>Datos_Sala[[#This Row],[Hora de Salida]]-Datos_Sala[[#This Row],[Hora de llegada]]</f>
        <v>0.14444444444444446</v>
      </c>
      <c r="J47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0.15486111111111117</v>
      </c>
      <c r="K474" s="5">
        <f>(SUMIFS('Datos Cocina'!M:M,'Datos Cocina'!A:A,'Datos Sala'!A:A)/60)/24</f>
        <v>4.2361111111111106E-2</v>
      </c>
      <c r="L474" s="5">
        <f>IF(Datos_Sala[[#This Row],[Tiempo en rest]]-Datos_Sala[[#This Row],[Tiempo total de preparación]]&gt;0,Datos_Sala[[#This Row],[Tiempo en rest]]-Datos_Sala[[#This Row],[Tiempo total de preparación]],0)</f>
        <v>0.10208333333333336</v>
      </c>
      <c r="M474" s="5" t="str">
        <f>IF(Datos_Sala[[#This Row],[Tiempo de degustación]]&gt;0,"Cobrada","Sin cobrar")</f>
        <v>Cobrada</v>
      </c>
      <c r="N474" s="3" t="s">
        <v>16</v>
      </c>
      <c r="O474" s="3" t="s">
        <v>1146</v>
      </c>
      <c r="P474" s="6">
        <v>15.63</v>
      </c>
      <c r="Q474" s="3" t="s">
        <v>18</v>
      </c>
      <c r="R474" s="3" t="s">
        <v>73</v>
      </c>
      <c r="S474" s="3" t="s">
        <v>834</v>
      </c>
      <c r="T474" s="4">
        <f>SUMIFS('Datos Cocina'!J:J,'Datos Cocina'!A:A,A:A)</f>
        <v>79</v>
      </c>
      <c r="U474" s="4">
        <f>SUMIFS('Datos Cocina'!F:F,'Datos Cocina'!A:A,'Datos Sala'!A:A)</f>
        <v>47</v>
      </c>
      <c r="V474" s="4">
        <f>SUMIFS('Datos Cocina'!I:I,'Datos Cocina'!A:A,A:A)</f>
        <v>32</v>
      </c>
      <c r="W474" s="7">
        <f>Datos_Sala[[#This Row],[Total ganancia pedido]]/Datos_Sala[[#This Row],[Monto Total de la cuenta]]</f>
        <v>0.4050632911392405</v>
      </c>
      <c r="X474" s="4">
        <f>Datos_Sala[[#This Row],[Monto Total de la cuenta]]+Datos_Sala[[#This Row],[Propina]]</f>
        <v>94.63</v>
      </c>
    </row>
    <row r="475" spans="1:24" x14ac:dyDescent="0.3">
      <c r="A475" s="2">
        <v>474</v>
      </c>
      <c r="B475" s="3">
        <v>2</v>
      </c>
      <c r="C475" s="3" t="s">
        <v>835</v>
      </c>
      <c r="D475" s="2">
        <v>6</v>
      </c>
      <c r="E475" s="3" t="s">
        <v>9</v>
      </c>
      <c r="F475" s="23">
        <v>45022</v>
      </c>
      <c r="G475" s="5">
        <v>7.7777777777777779E-2</v>
      </c>
      <c r="H475" s="24">
        <v>0.14722222222222223</v>
      </c>
      <c r="I475" s="5">
        <f>Datos_Sala[[#This Row],[Hora de Salida]]-Datos_Sala[[#This Row],[Hora de llegada]]</f>
        <v>6.9444444444444448E-2</v>
      </c>
      <c r="J475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6.9444444444444448E-2</v>
      </c>
      <c r="K475" s="5">
        <f>(SUMIFS('Datos Cocina'!M:M,'Datos Cocina'!A:A,'Datos Sala'!A:A)/60)/24</f>
        <v>0.11180555555555555</v>
      </c>
      <c r="L475" s="5">
        <f>IF(Datos_Sala[[#This Row],[Tiempo en rest]]-Datos_Sala[[#This Row],[Tiempo total de preparación]]&gt;0,Datos_Sala[[#This Row],[Tiempo en rest]]-Datos_Sala[[#This Row],[Tiempo total de preparación]],0)</f>
        <v>0</v>
      </c>
      <c r="M475" s="5" t="str">
        <f>IF(Datos_Sala[[#This Row],[Tiempo de degustación]]&gt;0,"Cobrada","Sin cobrar")</f>
        <v>Sin cobrar</v>
      </c>
      <c r="N475" s="3" t="s">
        <v>16</v>
      </c>
      <c r="O475" s="3" t="s">
        <v>1145</v>
      </c>
      <c r="P475" s="6">
        <v>21.66</v>
      </c>
      <c r="Q475" s="3" t="s">
        <v>11</v>
      </c>
      <c r="R475" s="3" t="s">
        <v>1148</v>
      </c>
      <c r="S475" s="3" t="s">
        <v>836</v>
      </c>
      <c r="T475" s="4">
        <f>SUMIFS('Datos Cocina'!J:J,'Datos Cocina'!A:A,A:A)</f>
        <v>178</v>
      </c>
      <c r="U475" s="4">
        <f>SUMIFS('Datos Cocina'!F:F,'Datos Cocina'!A:A,'Datos Sala'!A:A)</f>
        <v>104</v>
      </c>
      <c r="V475" s="4">
        <f>SUMIFS('Datos Cocina'!I:I,'Datos Cocina'!A:A,A:A)</f>
        <v>74</v>
      </c>
      <c r="W475" s="7">
        <f>Datos_Sala[[#This Row],[Total ganancia pedido]]/Datos_Sala[[#This Row],[Monto Total de la cuenta]]</f>
        <v>0.4157303370786517</v>
      </c>
      <c r="X475" s="4">
        <f>Datos_Sala[[#This Row],[Monto Total de la cuenta]]+Datos_Sala[[#This Row],[Propina]]</f>
        <v>199.66</v>
      </c>
    </row>
    <row r="476" spans="1:24" x14ac:dyDescent="0.3">
      <c r="A476" s="2">
        <v>475</v>
      </c>
      <c r="B476" s="3">
        <v>18</v>
      </c>
      <c r="C476" s="3" t="s">
        <v>149</v>
      </c>
      <c r="D476" s="2">
        <v>4</v>
      </c>
      <c r="E476" s="3" t="s">
        <v>15</v>
      </c>
      <c r="F476" s="23">
        <v>45022</v>
      </c>
      <c r="G476" s="5">
        <v>0.13680555555555557</v>
      </c>
      <c r="H476" s="24">
        <v>0.24305555555555555</v>
      </c>
      <c r="I476" s="5">
        <f>Datos_Sala[[#This Row],[Hora de Salida]]-Datos_Sala[[#This Row],[Hora de llegada]]</f>
        <v>0.10624999999999998</v>
      </c>
      <c r="J47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0.11666666666666668</v>
      </c>
      <c r="K476" s="5">
        <f>(SUMIFS('Datos Cocina'!M:M,'Datos Cocina'!A:A,'Datos Sala'!A:A)/60)/24</f>
        <v>2.4305555555555556E-2</v>
      </c>
      <c r="L476" s="5">
        <f>IF(Datos_Sala[[#This Row],[Tiempo en rest]]-Datos_Sala[[#This Row],[Tiempo total de preparación]]&gt;0,Datos_Sala[[#This Row],[Tiempo en rest]]-Datos_Sala[[#This Row],[Tiempo total de preparación]],0)</f>
        <v>8.1944444444444431E-2</v>
      </c>
      <c r="M476" s="5" t="str">
        <f>IF(Datos_Sala[[#This Row],[Tiempo de degustación]]&gt;0,"Cobrada","Sin cobrar")</f>
        <v>Cobrada</v>
      </c>
      <c r="N476" s="3" t="s">
        <v>10</v>
      </c>
      <c r="O476" s="3" t="s">
        <v>1146</v>
      </c>
      <c r="P476" s="6">
        <v>19.55</v>
      </c>
      <c r="Q476" s="3" t="s">
        <v>18</v>
      </c>
      <c r="R476" s="3" t="s">
        <v>73</v>
      </c>
      <c r="S476" s="3" t="s">
        <v>837</v>
      </c>
      <c r="T476" s="4">
        <f>SUMIFS('Datos Cocina'!J:J,'Datos Cocina'!A:A,A:A)</f>
        <v>174</v>
      </c>
      <c r="U476" s="4">
        <f>SUMIFS('Datos Cocina'!F:F,'Datos Cocina'!A:A,'Datos Sala'!A:A)</f>
        <v>102</v>
      </c>
      <c r="V476" s="4">
        <f>SUMIFS('Datos Cocina'!I:I,'Datos Cocina'!A:A,A:A)</f>
        <v>72</v>
      </c>
      <c r="W476" s="7">
        <f>Datos_Sala[[#This Row],[Total ganancia pedido]]/Datos_Sala[[#This Row],[Monto Total de la cuenta]]</f>
        <v>0.41379310344827586</v>
      </c>
      <c r="X476" s="4">
        <f>Datos_Sala[[#This Row],[Monto Total de la cuenta]]+Datos_Sala[[#This Row],[Propina]]</f>
        <v>193.55</v>
      </c>
    </row>
    <row r="477" spans="1:24" x14ac:dyDescent="0.3">
      <c r="A477" s="2">
        <v>476</v>
      </c>
      <c r="B477" s="3">
        <v>13</v>
      </c>
      <c r="C477" s="3" t="s">
        <v>838</v>
      </c>
      <c r="D477" s="2">
        <v>2</v>
      </c>
      <c r="E477" s="3" t="s">
        <v>52</v>
      </c>
      <c r="F477" s="23">
        <v>45022</v>
      </c>
      <c r="G477" s="5">
        <v>2.0833333333333333E-3</v>
      </c>
      <c r="H477" s="24">
        <v>7.4305555555555555E-2</v>
      </c>
      <c r="I477" s="5">
        <f>Datos_Sala[[#This Row],[Hora de Salida]]-Datos_Sala[[#This Row],[Hora de llegada]]</f>
        <v>7.2222222222222215E-2</v>
      </c>
      <c r="J477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8.2638888888888914E-2</v>
      </c>
      <c r="K477" s="5">
        <f>(SUMIFS('Datos Cocina'!M:M,'Datos Cocina'!A:A,'Datos Sala'!A:A)/60)/24</f>
        <v>7.9861111111111119E-2</v>
      </c>
      <c r="L477" s="5">
        <f>IF(Datos_Sala[[#This Row],[Tiempo en rest]]-Datos_Sala[[#This Row],[Tiempo total de preparación]]&gt;0,Datos_Sala[[#This Row],[Tiempo en rest]]-Datos_Sala[[#This Row],[Tiempo total de preparación]],0)</f>
        <v>0</v>
      </c>
      <c r="M477" s="5" t="str">
        <f>IF(Datos_Sala[[#This Row],[Tiempo de degustación]]&gt;0,"Cobrada","Sin cobrar")</f>
        <v>Sin cobrar</v>
      </c>
      <c r="N477" s="3" t="s">
        <v>48</v>
      </c>
      <c r="O477" s="3" t="s">
        <v>1146</v>
      </c>
      <c r="P477" s="6">
        <v>43.53</v>
      </c>
      <c r="Q477" s="3" t="s">
        <v>18</v>
      </c>
      <c r="R477" s="3" t="s">
        <v>73</v>
      </c>
      <c r="S477" s="3" t="s">
        <v>839</v>
      </c>
      <c r="T477" s="4">
        <f>SUMIFS('Datos Cocina'!J:J,'Datos Cocina'!A:A,A:A)</f>
        <v>218</v>
      </c>
      <c r="U477" s="4">
        <f>SUMIFS('Datos Cocina'!F:F,'Datos Cocina'!A:A,'Datos Sala'!A:A)</f>
        <v>130</v>
      </c>
      <c r="V477" s="4">
        <f>SUMIFS('Datos Cocina'!I:I,'Datos Cocina'!A:A,A:A)</f>
        <v>88</v>
      </c>
      <c r="W477" s="7">
        <f>Datos_Sala[[#This Row],[Total ganancia pedido]]/Datos_Sala[[#This Row],[Monto Total de la cuenta]]</f>
        <v>0.40366972477064222</v>
      </c>
      <c r="X477" s="4">
        <f>Datos_Sala[[#This Row],[Monto Total de la cuenta]]+Datos_Sala[[#This Row],[Propina]]</f>
        <v>261.52999999999997</v>
      </c>
    </row>
    <row r="478" spans="1:24" x14ac:dyDescent="0.3">
      <c r="A478" s="2">
        <v>477</v>
      </c>
      <c r="B478" s="3">
        <v>8</v>
      </c>
      <c r="C478" s="3" t="s">
        <v>840</v>
      </c>
      <c r="D478" s="2">
        <v>6</v>
      </c>
      <c r="E478" s="3" t="s">
        <v>9</v>
      </c>
      <c r="F478" s="23">
        <v>45022</v>
      </c>
      <c r="G478" s="5">
        <v>6.8750000000000006E-2</v>
      </c>
      <c r="H478" s="24">
        <v>0.12361111111111112</v>
      </c>
      <c r="I478" s="5">
        <f>Datos_Sala[[#This Row],[Hora de Salida]]-Datos_Sala[[#This Row],[Hora de llegada]]</f>
        <v>5.486111111111111E-2</v>
      </c>
      <c r="J478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5.486111111111111E-2</v>
      </c>
      <c r="K478" s="5">
        <f>(SUMIFS('Datos Cocina'!M:M,'Datos Cocina'!A:A,'Datos Sala'!A:A)/60)/24</f>
        <v>7.9861111111111119E-2</v>
      </c>
      <c r="L478" s="5">
        <f>IF(Datos_Sala[[#This Row],[Tiempo en rest]]-Datos_Sala[[#This Row],[Tiempo total de preparación]]&gt;0,Datos_Sala[[#This Row],[Tiempo en rest]]-Datos_Sala[[#This Row],[Tiempo total de preparación]],0)</f>
        <v>0</v>
      </c>
      <c r="M478" s="5" t="str">
        <f>IF(Datos_Sala[[#This Row],[Tiempo de degustación]]&gt;0,"Cobrada","Sin cobrar")</f>
        <v>Sin cobrar</v>
      </c>
      <c r="N478" s="3" t="s">
        <v>48</v>
      </c>
      <c r="O478" s="3" t="s">
        <v>1145</v>
      </c>
      <c r="P478" s="6">
        <v>33.85</v>
      </c>
      <c r="Q478" s="3" t="s">
        <v>23</v>
      </c>
      <c r="R478" s="3" t="s">
        <v>33</v>
      </c>
      <c r="S478" s="3" t="s">
        <v>841</v>
      </c>
      <c r="T478" s="4">
        <f>SUMIFS('Datos Cocina'!J:J,'Datos Cocina'!A:A,A:A)</f>
        <v>204</v>
      </c>
      <c r="U478" s="4">
        <f>SUMIFS('Datos Cocina'!F:F,'Datos Cocina'!A:A,'Datos Sala'!A:A)</f>
        <v>122</v>
      </c>
      <c r="V478" s="4">
        <f>SUMIFS('Datos Cocina'!I:I,'Datos Cocina'!A:A,A:A)</f>
        <v>82</v>
      </c>
      <c r="W478" s="7">
        <f>Datos_Sala[[#This Row],[Total ganancia pedido]]/Datos_Sala[[#This Row],[Monto Total de la cuenta]]</f>
        <v>0.40196078431372551</v>
      </c>
      <c r="X478" s="4">
        <f>Datos_Sala[[#This Row],[Monto Total de la cuenta]]+Datos_Sala[[#This Row],[Propina]]</f>
        <v>237.85</v>
      </c>
    </row>
    <row r="479" spans="1:24" x14ac:dyDescent="0.3">
      <c r="A479" s="2">
        <v>478</v>
      </c>
      <c r="B479" s="3">
        <v>7</v>
      </c>
      <c r="C479" s="3" t="s">
        <v>386</v>
      </c>
      <c r="D479" s="2">
        <v>5</v>
      </c>
      <c r="E479" s="3" t="s">
        <v>76</v>
      </c>
      <c r="F479" s="23">
        <v>45022</v>
      </c>
      <c r="G479" s="5">
        <v>6.9444444444444447E-4</v>
      </c>
      <c r="H479" s="24">
        <v>0.14444444444444443</v>
      </c>
      <c r="I479" s="5">
        <f>Datos_Sala[[#This Row],[Hora de Salida]]-Datos_Sala[[#This Row],[Hora de llegada]]</f>
        <v>0.14374999999999999</v>
      </c>
      <c r="J47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0.1541666666666667</v>
      </c>
      <c r="K479" s="5">
        <f>(SUMIFS('Datos Cocina'!M:M,'Datos Cocina'!A:A,'Datos Sala'!A:A)/60)/24</f>
        <v>6.25E-2</v>
      </c>
      <c r="L479" s="5">
        <f>IF(Datos_Sala[[#This Row],[Tiempo en rest]]-Datos_Sala[[#This Row],[Tiempo total de preparación]]&gt;0,Datos_Sala[[#This Row],[Tiempo en rest]]-Datos_Sala[[#This Row],[Tiempo total de preparación]],0)</f>
        <v>8.1249999999999989E-2</v>
      </c>
      <c r="M479" s="5" t="str">
        <f>IF(Datos_Sala[[#This Row],[Tiempo de degustación]]&gt;0,"Cobrada","Sin cobrar")</f>
        <v>Cobrada</v>
      </c>
      <c r="N479" s="3" t="s">
        <v>16</v>
      </c>
      <c r="O479" s="3" t="s">
        <v>17</v>
      </c>
      <c r="P479" s="6">
        <v>32.78</v>
      </c>
      <c r="Q479" s="3" t="s">
        <v>18</v>
      </c>
      <c r="R479" s="3" t="s">
        <v>24</v>
      </c>
      <c r="S479" s="3" t="s">
        <v>842</v>
      </c>
      <c r="T479" s="4">
        <f>SUMIFS('Datos Cocina'!J:J,'Datos Cocina'!A:A,A:A)</f>
        <v>118</v>
      </c>
      <c r="U479" s="4">
        <f>SUMIFS('Datos Cocina'!F:F,'Datos Cocina'!A:A,'Datos Sala'!A:A)</f>
        <v>70</v>
      </c>
      <c r="V479" s="4">
        <f>SUMIFS('Datos Cocina'!I:I,'Datos Cocina'!A:A,A:A)</f>
        <v>48</v>
      </c>
      <c r="W479" s="7">
        <f>Datos_Sala[[#This Row],[Total ganancia pedido]]/Datos_Sala[[#This Row],[Monto Total de la cuenta]]</f>
        <v>0.40677966101694918</v>
      </c>
      <c r="X479" s="4">
        <f>Datos_Sala[[#This Row],[Monto Total de la cuenta]]+Datos_Sala[[#This Row],[Propina]]</f>
        <v>150.78</v>
      </c>
    </row>
    <row r="480" spans="1:24" x14ac:dyDescent="0.3">
      <c r="A480" s="2">
        <v>479</v>
      </c>
      <c r="B480" s="3">
        <v>1</v>
      </c>
      <c r="C480" s="3" t="s">
        <v>314</v>
      </c>
      <c r="D480" s="2">
        <v>3</v>
      </c>
      <c r="E480" s="3" t="s">
        <v>52</v>
      </c>
      <c r="F480" s="23">
        <v>45022</v>
      </c>
      <c r="G480" s="5">
        <v>2.9166666666666667E-2</v>
      </c>
      <c r="H480" s="24">
        <v>0.1875</v>
      </c>
      <c r="I480" s="5">
        <f>Datos_Sala[[#This Row],[Hora de Salida]]-Datos_Sala[[#This Row],[Hora de llegada]]</f>
        <v>0.15833333333333333</v>
      </c>
      <c r="J48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0.15833333333333333</v>
      </c>
      <c r="K480" s="5">
        <f>(SUMIFS('Datos Cocina'!M:M,'Datos Cocina'!A:A,'Datos Sala'!A:A)/60)/24</f>
        <v>5.7638888888888885E-2</v>
      </c>
      <c r="L480" s="5">
        <f>IF(Datos_Sala[[#This Row],[Tiempo en rest]]-Datos_Sala[[#This Row],[Tiempo total de preparación]]&gt;0,Datos_Sala[[#This Row],[Tiempo en rest]]-Datos_Sala[[#This Row],[Tiempo total de preparación]],0)</f>
        <v>0.10069444444444445</v>
      </c>
      <c r="M480" s="5" t="str">
        <f>IF(Datos_Sala[[#This Row],[Tiempo de degustación]]&gt;0,"Cobrada","Sin cobrar")</f>
        <v>Cobrada</v>
      </c>
      <c r="N480" s="3" t="s">
        <v>16</v>
      </c>
      <c r="O480" s="3" t="s">
        <v>1146</v>
      </c>
      <c r="P480" s="6">
        <v>39.58</v>
      </c>
      <c r="Q480" s="3" t="s">
        <v>23</v>
      </c>
      <c r="R480" s="3" t="s">
        <v>49</v>
      </c>
      <c r="S480" s="3" t="s">
        <v>843</v>
      </c>
      <c r="T480" s="4">
        <f>SUMIFS('Datos Cocina'!J:J,'Datos Cocina'!A:A,A:A)</f>
        <v>52</v>
      </c>
      <c r="U480" s="4">
        <f>SUMIFS('Datos Cocina'!F:F,'Datos Cocina'!A:A,'Datos Sala'!A:A)</f>
        <v>30</v>
      </c>
      <c r="V480" s="4">
        <f>SUMIFS('Datos Cocina'!I:I,'Datos Cocina'!A:A,A:A)</f>
        <v>22</v>
      </c>
      <c r="W480" s="7">
        <f>Datos_Sala[[#This Row],[Total ganancia pedido]]/Datos_Sala[[#This Row],[Monto Total de la cuenta]]</f>
        <v>0.42307692307692307</v>
      </c>
      <c r="X480" s="4">
        <f>Datos_Sala[[#This Row],[Monto Total de la cuenta]]+Datos_Sala[[#This Row],[Propina]]</f>
        <v>91.58</v>
      </c>
    </row>
    <row r="481" spans="1:24" x14ac:dyDescent="0.3">
      <c r="A481" s="2">
        <v>480</v>
      </c>
      <c r="B481" s="3">
        <v>1</v>
      </c>
      <c r="C481" s="3" t="s">
        <v>844</v>
      </c>
      <c r="D481" s="2">
        <v>5</v>
      </c>
      <c r="E481" s="3" t="s">
        <v>15</v>
      </c>
      <c r="F481" s="23">
        <v>45022</v>
      </c>
      <c r="G481" s="5">
        <v>0.14305555555555555</v>
      </c>
      <c r="H481" s="24">
        <v>0.30486111111111114</v>
      </c>
      <c r="I481" s="5">
        <f>Datos_Sala[[#This Row],[Hora de Salida]]-Datos_Sala[[#This Row],[Hora de llegada]]</f>
        <v>0.16180555555555559</v>
      </c>
      <c r="J48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0.16180555555555559</v>
      </c>
      <c r="K481" s="5">
        <f>(SUMIFS('Datos Cocina'!M:M,'Datos Cocina'!A:A,'Datos Sala'!A:A)/60)/24</f>
        <v>4.5138888888888888E-2</v>
      </c>
      <c r="L481" s="5">
        <f>IF(Datos_Sala[[#This Row],[Tiempo en rest]]-Datos_Sala[[#This Row],[Tiempo total de preparación]]&gt;0,Datos_Sala[[#This Row],[Tiempo en rest]]-Datos_Sala[[#This Row],[Tiempo total de preparación]],0)</f>
        <v>0.1166666666666667</v>
      </c>
      <c r="M481" s="5" t="str">
        <f>IF(Datos_Sala[[#This Row],[Tiempo de degustación]]&gt;0,"Cobrada","Sin cobrar")</f>
        <v>Cobrada</v>
      </c>
      <c r="N481" s="3" t="s">
        <v>48</v>
      </c>
      <c r="O481" s="3" t="s">
        <v>17</v>
      </c>
      <c r="P481" s="6">
        <v>18.63</v>
      </c>
      <c r="Q481" s="3" t="s">
        <v>23</v>
      </c>
      <c r="R481" s="3" t="s">
        <v>55</v>
      </c>
      <c r="S481" s="3" t="s">
        <v>845</v>
      </c>
      <c r="T481" s="4">
        <f>SUMIFS('Datos Cocina'!J:J,'Datos Cocina'!A:A,A:A)</f>
        <v>159</v>
      </c>
      <c r="U481" s="4">
        <f>SUMIFS('Datos Cocina'!F:F,'Datos Cocina'!A:A,'Datos Sala'!A:A)</f>
        <v>95</v>
      </c>
      <c r="V481" s="4">
        <f>SUMIFS('Datos Cocina'!I:I,'Datos Cocina'!A:A,A:A)</f>
        <v>64</v>
      </c>
      <c r="W481" s="7">
        <f>Datos_Sala[[#This Row],[Total ganancia pedido]]/Datos_Sala[[#This Row],[Monto Total de la cuenta]]</f>
        <v>0.40251572327044027</v>
      </c>
      <c r="X481" s="4">
        <f>Datos_Sala[[#This Row],[Monto Total de la cuenta]]+Datos_Sala[[#This Row],[Propina]]</f>
        <v>177.63</v>
      </c>
    </row>
    <row r="482" spans="1:24" x14ac:dyDescent="0.3">
      <c r="A482" s="2">
        <v>481</v>
      </c>
      <c r="B482" s="3" t="s">
        <v>88</v>
      </c>
      <c r="C482" s="3" t="s">
        <v>186</v>
      </c>
      <c r="D482" s="2">
        <v>4</v>
      </c>
      <c r="E482" s="3" t="s">
        <v>76</v>
      </c>
      <c r="F482" s="23">
        <v>45022</v>
      </c>
      <c r="G482" s="5">
        <v>8.1250000000000003E-2</v>
      </c>
      <c r="H482" s="24">
        <v>0.19652777777777777</v>
      </c>
      <c r="I482" s="5">
        <f>Datos_Sala[[#This Row],[Hora de Salida]]-Datos_Sala[[#This Row],[Hora de llegada]]</f>
        <v>0.11527777777777777</v>
      </c>
      <c r="J48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0.11527777777777777</v>
      </c>
      <c r="K482" s="5">
        <f>(SUMIFS('Datos Cocina'!M:M,'Datos Cocina'!A:A,'Datos Sala'!A:A)/60)/24</f>
        <v>4.027777777777778E-2</v>
      </c>
      <c r="L482" s="5">
        <f>IF(Datos_Sala[[#This Row],[Tiempo en rest]]-Datos_Sala[[#This Row],[Tiempo total de preparación]]&gt;0,Datos_Sala[[#This Row],[Tiempo en rest]]-Datos_Sala[[#This Row],[Tiempo total de preparación]],0)</f>
        <v>7.4999999999999983E-2</v>
      </c>
      <c r="M482" s="5" t="str">
        <f>IF(Datos_Sala[[#This Row],[Tiempo de degustación]]&gt;0,"Cobrada","Sin cobrar")</f>
        <v>Cobrada</v>
      </c>
      <c r="N482" s="3" t="s">
        <v>16</v>
      </c>
      <c r="O482" s="3" t="s">
        <v>1145</v>
      </c>
      <c r="P482" s="6">
        <v>42.02</v>
      </c>
      <c r="Q482" s="3" t="s">
        <v>23</v>
      </c>
      <c r="R482" s="3" t="s">
        <v>1148</v>
      </c>
      <c r="S482" s="3" t="s">
        <v>74</v>
      </c>
      <c r="T482" s="4">
        <f>SUMIFS('Datos Cocina'!J:J,'Datos Cocina'!A:A,A:A)</f>
        <v>52</v>
      </c>
      <c r="U482" s="4">
        <f>SUMIFS('Datos Cocina'!F:F,'Datos Cocina'!A:A,'Datos Sala'!A:A)</f>
        <v>30</v>
      </c>
      <c r="V482" s="4">
        <f>SUMIFS('Datos Cocina'!I:I,'Datos Cocina'!A:A,A:A)</f>
        <v>22</v>
      </c>
      <c r="W482" s="7">
        <f>Datos_Sala[[#This Row],[Total ganancia pedido]]/Datos_Sala[[#This Row],[Monto Total de la cuenta]]</f>
        <v>0.42307692307692307</v>
      </c>
      <c r="X482" s="4">
        <f>Datos_Sala[[#This Row],[Monto Total de la cuenta]]+Datos_Sala[[#This Row],[Propina]]</f>
        <v>94.02000000000001</v>
      </c>
    </row>
    <row r="483" spans="1:24" x14ac:dyDescent="0.3">
      <c r="A483" s="2">
        <v>482</v>
      </c>
      <c r="B483" s="3" t="s">
        <v>88</v>
      </c>
      <c r="C483" s="3" t="s">
        <v>187</v>
      </c>
      <c r="D483" s="2">
        <v>4</v>
      </c>
      <c r="E483" s="3" t="s">
        <v>52</v>
      </c>
      <c r="F483" s="23">
        <v>45022</v>
      </c>
      <c r="G483" s="5">
        <v>2.8472222222222222E-2</v>
      </c>
      <c r="H483" s="24">
        <v>0.12430555555555556</v>
      </c>
      <c r="I483" s="5">
        <f>Datos_Sala[[#This Row],[Hora de Salida]]-Datos_Sala[[#This Row],[Hora de llegada]]</f>
        <v>9.583333333333334E-2</v>
      </c>
      <c r="J483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9.583333333333334E-2</v>
      </c>
      <c r="K483" s="5">
        <f>(SUMIFS('Datos Cocina'!M:M,'Datos Cocina'!A:A,'Datos Sala'!A:A)/60)/24</f>
        <v>1.4583333333333332E-2</v>
      </c>
      <c r="L483" s="5">
        <f>IF(Datos_Sala[[#This Row],[Tiempo en rest]]-Datos_Sala[[#This Row],[Tiempo total de preparación]]&gt;0,Datos_Sala[[#This Row],[Tiempo en rest]]-Datos_Sala[[#This Row],[Tiempo total de preparación]],0)</f>
        <v>8.1250000000000003E-2</v>
      </c>
      <c r="M483" s="5" t="str">
        <f>IF(Datos_Sala[[#This Row],[Tiempo de degustación]]&gt;0,"Cobrada","Sin cobrar")</f>
        <v>Cobrada</v>
      </c>
      <c r="N483" s="3" t="s">
        <v>48</v>
      </c>
      <c r="O483" s="3" t="s">
        <v>1145</v>
      </c>
      <c r="P483" s="6">
        <v>18.84</v>
      </c>
      <c r="Q483" s="3" t="s">
        <v>11</v>
      </c>
      <c r="R483" s="3" t="s">
        <v>33</v>
      </c>
      <c r="S483" s="3" t="s">
        <v>39</v>
      </c>
      <c r="T483" s="4">
        <f>SUMIFS('Datos Cocina'!J:J,'Datos Cocina'!A:A,A:A)</f>
        <v>63</v>
      </c>
      <c r="U483" s="4">
        <f>SUMIFS('Datos Cocina'!F:F,'Datos Cocina'!A:A,'Datos Sala'!A:A)</f>
        <v>39</v>
      </c>
      <c r="V483" s="4">
        <f>SUMIFS('Datos Cocina'!I:I,'Datos Cocina'!A:A,A:A)</f>
        <v>24</v>
      </c>
      <c r="W483" s="7">
        <f>Datos_Sala[[#This Row],[Total ganancia pedido]]/Datos_Sala[[#This Row],[Monto Total de la cuenta]]</f>
        <v>0.38095238095238093</v>
      </c>
      <c r="X483" s="4">
        <f>Datos_Sala[[#This Row],[Monto Total de la cuenta]]+Datos_Sala[[#This Row],[Propina]]</f>
        <v>81.84</v>
      </c>
    </row>
    <row r="484" spans="1:24" x14ac:dyDescent="0.3">
      <c r="A484" s="2">
        <v>483</v>
      </c>
      <c r="B484" s="3" t="s">
        <v>13</v>
      </c>
      <c r="C484" s="3" t="s">
        <v>188</v>
      </c>
      <c r="D484" s="2">
        <v>4</v>
      </c>
      <c r="E484" s="3" t="s">
        <v>76</v>
      </c>
      <c r="F484" s="23">
        <v>45022</v>
      </c>
      <c r="G484" s="5">
        <v>0.15972222222222221</v>
      </c>
      <c r="H484" s="24">
        <v>0.29236111111111113</v>
      </c>
      <c r="I484" s="5">
        <f>Datos_Sala[[#This Row],[Hora de Salida]]-Datos_Sala[[#This Row],[Hora de llegada]]</f>
        <v>0.13263888888888892</v>
      </c>
      <c r="J48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0.13263888888888892</v>
      </c>
      <c r="K484" s="5">
        <f>(SUMIFS('Datos Cocina'!M:M,'Datos Cocina'!A:A,'Datos Sala'!A:A)/60)/24</f>
        <v>3.6805555555555557E-2</v>
      </c>
      <c r="L484" s="5">
        <f>IF(Datos_Sala[[#This Row],[Tiempo en rest]]-Datos_Sala[[#This Row],[Tiempo total de preparación]]&gt;0,Datos_Sala[[#This Row],[Tiempo en rest]]-Datos_Sala[[#This Row],[Tiempo total de preparación]],0)</f>
        <v>9.5833333333333354E-2</v>
      </c>
      <c r="M484" s="5" t="str">
        <f>IF(Datos_Sala[[#This Row],[Tiempo de degustación]]&gt;0,"Cobrada","Sin cobrar")</f>
        <v>Cobrada</v>
      </c>
      <c r="N484" s="3" t="s">
        <v>16</v>
      </c>
      <c r="O484" s="3" t="s">
        <v>1145</v>
      </c>
      <c r="P484" s="6">
        <v>12.74</v>
      </c>
      <c r="Q484" s="3" t="s">
        <v>23</v>
      </c>
      <c r="R484" s="3" t="s">
        <v>63</v>
      </c>
      <c r="S484" s="3" t="s">
        <v>50</v>
      </c>
      <c r="T484" s="4">
        <f>SUMIFS('Datos Cocina'!J:J,'Datos Cocina'!A:A,A:A)</f>
        <v>81</v>
      </c>
      <c r="U484" s="4">
        <f>SUMIFS('Datos Cocina'!F:F,'Datos Cocina'!A:A,'Datos Sala'!A:A)</f>
        <v>48</v>
      </c>
      <c r="V484" s="4">
        <f>SUMIFS('Datos Cocina'!I:I,'Datos Cocina'!A:A,A:A)</f>
        <v>33</v>
      </c>
      <c r="W484" s="7">
        <f>Datos_Sala[[#This Row],[Total ganancia pedido]]/Datos_Sala[[#This Row],[Monto Total de la cuenta]]</f>
        <v>0.40740740740740738</v>
      </c>
      <c r="X484" s="4">
        <f>Datos_Sala[[#This Row],[Monto Total de la cuenta]]+Datos_Sala[[#This Row],[Propina]]</f>
        <v>93.74</v>
      </c>
    </row>
    <row r="485" spans="1:24" x14ac:dyDescent="0.3">
      <c r="A485" s="2">
        <v>484</v>
      </c>
      <c r="B485" s="3" t="s">
        <v>26</v>
      </c>
      <c r="C485" s="3" t="s">
        <v>189</v>
      </c>
      <c r="D485" s="2">
        <v>2</v>
      </c>
      <c r="E485" s="3" t="s">
        <v>9</v>
      </c>
      <c r="F485" s="23">
        <v>45022</v>
      </c>
      <c r="G485" s="5">
        <v>6.458333333333334E-2</v>
      </c>
      <c r="H485" s="24">
        <v>0.18819444444444444</v>
      </c>
      <c r="I485" s="5">
        <f>Datos_Sala[[#This Row],[Hora de Salida]]-Datos_Sala[[#This Row],[Hora de llegada]]</f>
        <v>0.1236111111111111</v>
      </c>
      <c r="J48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0.1236111111111111</v>
      </c>
      <c r="K485" s="5">
        <f>(SUMIFS('Datos Cocina'!M:M,'Datos Cocina'!A:A,'Datos Sala'!A:A)/60)/24</f>
        <v>2.361111111111111E-2</v>
      </c>
      <c r="L485" s="5">
        <f>IF(Datos_Sala[[#This Row],[Tiempo en rest]]-Datos_Sala[[#This Row],[Tiempo total de preparación]]&gt;0,Datos_Sala[[#This Row],[Tiempo en rest]]-Datos_Sala[[#This Row],[Tiempo total de preparación]],0)</f>
        <v>9.9999999999999992E-2</v>
      </c>
      <c r="M485" s="5" t="str">
        <f>IF(Datos_Sala[[#This Row],[Tiempo de degustación]]&gt;0,"Cobrada","Sin cobrar")</f>
        <v>Cobrada</v>
      </c>
      <c r="N485" s="3" t="s">
        <v>16</v>
      </c>
      <c r="O485" s="3" t="s">
        <v>1145</v>
      </c>
      <c r="P485" s="6">
        <v>22.76</v>
      </c>
      <c r="Q485" s="3" t="s">
        <v>11</v>
      </c>
      <c r="R485" s="3" t="s">
        <v>29</v>
      </c>
      <c r="S485" s="3" t="s">
        <v>60</v>
      </c>
      <c r="T485" s="4">
        <f>SUMIFS('Datos Cocina'!J:J,'Datos Cocina'!A:A,A:A)</f>
        <v>75</v>
      </c>
      <c r="U485" s="4">
        <f>SUMIFS('Datos Cocina'!F:F,'Datos Cocina'!A:A,'Datos Sala'!A:A)</f>
        <v>45</v>
      </c>
      <c r="V485" s="4">
        <f>SUMIFS('Datos Cocina'!I:I,'Datos Cocina'!A:A,A:A)</f>
        <v>30</v>
      </c>
      <c r="W485" s="7">
        <f>Datos_Sala[[#This Row],[Total ganancia pedido]]/Datos_Sala[[#This Row],[Monto Total de la cuenta]]</f>
        <v>0.4</v>
      </c>
      <c r="X485" s="4">
        <f>Datos_Sala[[#This Row],[Monto Total de la cuenta]]+Datos_Sala[[#This Row],[Propina]]</f>
        <v>97.76</v>
      </c>
    </row>
    <row r="486" spans="1:24" x14ac:dyDescent="0.3">
      <c r="A486" s="2">
        <v>485</v>
      </c>
      <c r="B486" s="3">
        <v>6</v>
      </c>
      <c r="C486" s="3" t="s">
        <v>679</v>
      </c>
      <c r="D486" s="2">
        <v>5</v>
      </c>
      <c r="E486" s="3" t="s">
        <v>15</v>
      </c>
      <c r="F486" s="23">
        <v>45022</v>
      </c>
      <c r="G486" s="5">
        <v>4.1666666666666664E-2</v>
      </c>
      <c r="H486" s="24">
        <v>0.11944444444444445</v>
      </c>
      <c r="I486" s="5">
        <f>Datos_Sala[[#This Row],[Hora de Salida]]-Datos_Sala[[#This Row],[Hora de llegada]]</f>
        <v>7.7777777777777779E-2</v>
      </c>
      <c r="J486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7.7777777777777779E-2</v>
      </c>
      <c r="K486" s="5">
        <f>(SUMIFS('Datos Cocina'!M:M,'Datos Cocina'!A:A,'Datos Sala'!A:A)/60)/24</f>
        <v>5.486111111111111E-2</v>
      </c>
      <c r="L486" s="5">
        <f>IF(Datos_Sala[[#This Row],[Tiempo en rest]]-Datos_Sala[[#This Row],[Tiempo total de preparación]]&gt;0,Datos_Sala[[#This Row],[Tiempo en rest]]-Datos_Sala[[#This Row],[Tiempo total de preparación]],0)</f>
        <v>2.2916666666666669E-2</v>
      </c>
      <c r="M486" s="5" t="str">
        <f>IF(Datos_Sala[[#This Row],[Tiempo de degustación]]&gt;0,"Cobrada","Sin cobrar")</f>
        <v>Cobrada</v>
      </c>
      <c r="N486" s="3" t="s">
        <v>10</v>
      </c>
      <c r="O486" s="3" t="s">
        <v>1145</v>
      </c>
      <c r="P486" s="6">
        <v>39.07</v>
      </c>
      <c r="Q486" s="3" t="s">
        <v>23</v>
      </c>
      <c r="R486" s="3" t="s">
        <v>24</v>
      </c>
      <c r="S486" s="3" t="s">
        <v>846</v>
      </c>
      <c r="T486" s="4">
        <f>SUMIFS('Datos Cocina'!J:J,'Datos Cocina'!A:A,A:A)</f>
        <v>144</v>
      </c>
      <c r="U486" s="4">
        <f>SUMIFS('Datos Cocina'!F:F,'Datos Cocina'!A:A,'Datos Sala'!A:A)</f>
        <v>86</v>
      </c>
      <c r="V486" s="4">
        <f>SUMIFS('Datos Cocina'!I:I,'Datos Cocina'!A:A,A:A)</f>
        <v>58</v>
      </c>
      <c r="W486" s="7">
        <f>Datos_Sala[[#This Row],[Total ganancia pedido]]/Datos_Sala[[#This Row],[Monto Total de la cuenta]]</f>
        <v>0.40277777777777779</v>
      </c>
      <c r="X486" s="4">
        <f>Datos_Sala[[#This Row],[Monto Total de la cuenta]]+Datos_Sala[[#This Row],[Propina]]</f>
        <v>183.07</v>
      </c>
    </row>
    <row r="487" spans="1:24" x14ac:dyDescent="0.3">
      <c r="A487" s="2">
        <v>486</v>
      </c>
      <c r="B487" s="3">
        <v>15</v>
      </c>
      <c r="C487" s="3" t="s">
        <v>847</v>
      </c>
      <c r="D487" s="2">
        <v>3</v>
      </c>
      <c r="E487" s="3" t="s">
        <v>76</v>
      </c>
      <c r="F487" s="23">
        <v>45022</v>
      </c>
      <c r="G487" s="5">
        <v>0.11597222222222223</v>
      </c>
      <c r="H487" s="24">
        <v>0.25833333333333336</v>
      </c>
      <c r="I487" s="5">
        <f>Datos_Sala[[#This Row],[Hora de Salida]]-Datos_Sala[[#This Row],[Hora de llegada]]</f>
        <v>0.14236111111111113</v>
      </c>
      <c r="J48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0.15277777777777785</v>
      </c>
      <c r="K487" s="5">
        <f>(SUMIFS('Datos Cocina'!M:M,'Datos Cocina'!A:A,'Datos Sala'!A:A)/60)/24</f>
        <v>4.0972222222222222E-2</v>
      </c>
      <c r="L487" s="5">
        <f>IF(Datos_Sala[[#This Row],[Tiempo en rest]]-Datos_Sala[[#This Row],[Tiempo total de preparación]]&gt;0,Datos_Sala[[#This Row],[Tiempo en rest]]-Datos_Sala[[#This Row],[Tiempo total de preparación]],0)</f>
        <v>0.10138888888888892</v>
      </c>
      <c r="M487" s="5" t="str">
        <f>IF(Datos_Sala[[#This Row],[Tiempo de degustación]]&gt;0,"Cobrada","Sin cobrar")</f>
        <v>Cobrada</v>
      </c>
      <c r="N487" s="3" t="s">
        <v>48</v>
      </c>
      <c r="O487" s="3" t="s">
        <v>1146</v>
      </c>
      <c r="P487" s="6">
        <v>12.66</v>
      </c>
      <c r="Q487" s="3" t="s">
        <v>18</v>
      </c>
      <c r="R487" s="3" t="s">
        <v>33</v>
      </c>
      <c r="S487" s="3" t="s">
        <v>848</v>
      </c>
      <c r="T487" s="4">
        <f>SUMIFS('Datos Cocina'!J:J,'Datos Cocina'!A:A,A:A)</f>
        <v>150</v>
      </c>
      <c r="U487" s="4">
        <f>SUMIFS('Datos Cocina'!F:F,'Datos Cocina'!A:A,'Datos Sala'!A:A)</f>
        <v>90</v>
      </c>
      <c r="V487" s="4">
        <f>SUMIFS('Datos Cocina'!I:I,'Datos Cocina'!A:A,A:A)</f>
        <v>60</v>
      </c>
      <c r="W487" s="7">
        <f>Datos_Sala[[#This Row],[Total ganancia pedido]]/Datos_Sala[[#This Row],[Monto Total de la cuenta]]</f>
        <v>0.4</v>
      </c>
      <c r="X487" s="4">
        <f>Datos_Sala[[#This Row],[Monto Total de la cuenta]]+Datos_Sala[[#This Row],[Propina]]</f>
        <v>162.66</v>
      </c>
    </row>
    <row r="488" spans="1:24" x14ac:dyDescent="0.3">
      <c r="A488" s="2">
        <v>487</v>
      </c>
      <c r="B488" s="3">
        <v>17</v>
      </c>
      <c r="C488" s="3" t="s">
        <v>224</v>
      </c>
      <c r="D488" s="2">
        <v>1</v>
      </c>
      <c r="E488" s="3" t="s">
        <v>76</v>
      </c>
      <c r="F488" s="23">
        <v>45022</v>
      </c>
      <c r="G488" s="5">
        <v>6.5277777777777782E-2</v>
      </c>
      <c r="H488" s="24">
        <v>0.15972222222222221</v>
      </c>
      <c r="I488" s="5">
        <f>Datos_Sala[[#This Row],[Hora de Salida]]-Datos_Sala[[#This Row],[Hora de llegada]]</f>
        <v>9.4444444444444428E-2</v>
      </c>
      <c r="J48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0.10486111111111113</v>
      </c>
      <c r="K488" s="5">
        <f>(SUMIFS('Datos Cocina'!M:M,'Datos Cocina'!A:A,'Datos Sala'!A:A)/60)/24</f>
        <v>6.3888888888888898E-2</v>
      </c>
      <c r="L488" s="5">
        <f>IF(Datos_Sala[[#This Row],[Tiempo en rest]]-Datos_Sala[[#This Row],[Tiempo total de preparación]]&gt;0,Datos_Sala[[#This Row],[Tiempo en rest]]-Datos_Sala[[#This Row],[Tiempo total de preparación]],0)</f>
        <v>3.055555555555553E-2</v>
      </c>
      <c r="M488" s="5" t="str">
        <f>IF(Datos_Sala[[#This Row],[Tiempo de degustación]]&gt;0,"Cobrada","Sin cobrar")</f>
        <v>Cobrada</v>
      </c>
      <c r="N488" s="3" t="s">
        <v>16</v>
      </c>
      <c r="O488" s="3" t="s">
        <v>1145</v>
      </c>
      <c r="P488" s="6">
        <v>45.76</v>
      </c>
      <c r="Q488" s="3" t="s">
        <v>18</v>
      </c>
      <c r="R488" s="3" t="s">
        <v>73</v>
      </c>
      <c r="S488" s="3" t="s">
        <v>849</v>
      </c>
      <c r="T488" s="4">
        <f>SUMIFS('Datos Cocina'!J:J,'Datos Cocina'!A:A,A:A)</f>
        <v>152</v>
      </c>
      <c r="U488" s="4">
        <f>SUMIFS('Datos Cocina'!F:F,'Datos Cocina'!A:A,'Datos Sala'!A:A)</f>
        <v>91</v>
      </c>
      <c r="V488" s="4">
        <f>SUMIFS('Datos Cocina'!I:I,'Datos Cocina'!A:A,A:A)</f>
        <v>61</v>
      </c>
      <c r="W488" s="7">
        <f>Datos_Sala[[#This Row],[Total ganancia pedido]]/Datos_Sala[[#This Row],[Monto Total de la cuenta]]</f>
        <v>0.40131578947368424</v>
      </c>
      <c r="X488" s="4">
        <f>Datos_Sala[[#This Row],[Monto Total de la cuenta]]+Datos_Sala[[#This Row],[Propina]]</f>
        <v>197.76</v>
      </c>
    </row>
    <row r="489" spans="1:24" x14ac:dyDescent="0.3">
      <c r="A489" s="2">
        <v>488</v>
      </c>
      <c r="B489" s="3">
        <v>10</v>
      </c>
      <c r="C489" s="3" t="s">
        <v>850</v>
      </c>
      <c r="D489" s="2">
        <v>4</v>
      </c>
      <c r="E489" s="3" t="s">
        <v>52</v>
      </c>
      <c r="F489" s="23">
        <v>45022</v>
      </c>
      <c r="G489" s="5">
        <v>0</v>
      </c>
      <c r="H489" s="24">
        <v>8.1944444444444445E-2</v>
      </c>
      <c r="I489" s="5">
        <f>Datos_Sala[[#This Row],[Hora de Salida]]-Datos_Sala[[#This Row],[Hora de llegada]]</f>
        <v>8.1944444444444445E-2</v>
      </c>
      <c r="J489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8.1944444444444445E-2</v>
      </c>
      <c r="K489" s="5">
        <f>(SUMIFS('Datos Cocina'!M:M,'Datos Cocina'!A:A,'Datos Sala'!A:A)/60)/24</f>
        <v>8.6111111111111124E-2</v>
      </c>
      <c r="L489" s="5">
        <f>IF(Datos_Sala[[#This Row],[Tiempo en rest]]-Datos_Sala[[#This Row],[Tiempo total de preparación]]&gt;0,Datos_Sala[[#This Row],[Tiempo en rest]]-Datos_Sala[[#This Row],[Tiempo total de preparación]],0)</f>
        <v>0</v>
      </c>
      <c r="M489" s="5" t="str">
        <f>IF(Datos_Sala[[#This Row],[Tiempo de degustación]]&gt;0,"Cobrada","Sin cobrar")</f>
        <v>Sin cobrar</v>
      </c>
      <c r="N489" s="3" t="s">
        <v>16</v>
      </c>
      <c r="O489" s="3" t="s">
        <v>1146</v>
      </c>
      <c r="P489" s="6">
        <v>37.380000000000003</v>
      </c>
      <c r="Q489" s="3" t="s">
        <v>11</v>
      </c>
      <c r="R489" s="3" t="s">
        <v>49</v>
      </c>
      <c r="S489" s="3" t="s">
        <v>851</v>
      </c>
      <c r="T489" s="4">
        <f>SUMIFS('Datos Cocina'!J:J,'Datos Cocina'!A:A,A:A)</f>
        <v>185</v>
      </c>
      <c r="U489" s="4">
        <f>SUMIFS('Datos Cocina'!F:F,'Datos Cocina'!A:A,'Datos Sala'!A:A)</f>
        <v>110</v>
      </c>
      <c r="V489" s="4">
        <f>SUMIFS('Datos Cocina'!I:I,'Datos Cocina'!A:A,A:A)</f>
        <v>75</v>
      </c>
      <c r="W489" s="7">
        <f>Datos_Sala[[#This Row],[Total ganancia pedido]]/Datos_Sala[[#This Row],[Monto Total de la cuenta]]</f>
        <v>0.40540540540540543</v>
      </c>
      <c r="X489" s="4">
        <f>Datos_Sala[[#This Row],[Monto Total de la cuenta]]+Datos_Sala[[#This Row],[Propina]]</f>
        <v>222.38</v>
      </c>
    </row>
    <row r="490" spans="1:24" x14ac:dyDescent="0.3">
      <c r="A490" s="2">
        <v>489</v>
      </c>
      <c r="B490" s="3">
        <v>3</v>
      </c>
      <c r="C490" s="3" t="s">
        <v>852</v>
      </c>
      <c r="D490" s="2">
        <v>1</v>
      </c>
      <c r="E490" s="3" t="s">
        <v>52</v>
      </c>
      <c r="F490" s="23">
        <v>45022</v>
      </c>
      <c r="G490" s="5">
        <v>0.12291666666666666</v>
      </c>
      <c r="H490" s="24">
        <v>0.22708333333333333</v>
      </c>
      <c r="I490" s="5">
        <f>Datos_Sala[[#This Row],[Hora de Salida]]-Datos_Sala[[#This Row],[Hora de llegada]]</f>
        <v>0.10416666666666667</v>
      </c>
      <c r="J49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0.11458333333333337</v>
      </c>
      <c r="K490" s="5">
        <f>(SUMIFS('Datos Cocina'!M:M,'Datos Cocina'!A:A,'Datos Sala'!A:A)/60)/24</f>
        <v>2.361111111111111E-2</v>
      </c>
      <c r="L490" s="5">
        <f>IF(Datos_Sala[[#This Row],[Tiempo en rest]]-Datos_Sala[[#This Row],[Tiempo total de preparación]]&gt;0,Datos_Sala[[#This Row],[Tiempo en rest]]-Datos_Sala[[#This Row],[Tiempo total de preparación]],0)</f>
        <v>8.0555555555555561E-2</v>
      </c>
      <c r="M490" s="5" t="str">
        <f>IF(Datos_Sala[[#This Row],[Tiempo de degustación]]&gt;0,"Cobrada","Sin cobrar")</f>
        <v>Cobrada</v>
      </c>
      <c r="N490" s="3" t="s">
        <v>48</v>
      </c>
      <c r="O490" s="3" t="s">
        <v>1145</v>
      </c>
      <c r="P490" s="6">
        <v>22.27</v>
      </c>
      <c r="Q490" s="3" t="s">
        <v>18</v>
      </c>
      <c r="R490" s="3" t="s">
        <v>49</v>
      </c>
      <c r="S490" s="3" t="s">
        <v>356</v>
      </c>
      <c r="T490" s="4">
        <f>SUMIFS('Datos Cocina'!J:J,'Datos Cocina'!A:A,A:A)</f>
        <v>149</v>
      </c>
      <c r="U490" s="4">
        <f>SUMIFS('Datos Cocina'!F:F,'Datos Cocina'!A:A,'Datos Sala'!A:A)</f>
        <v>92</v>
      </c>
      <c r="V490" s="4">
        <f>SUMIFS('Datos Cocina'!I:I,'Datos Cocina'!A:A,A:A)</f>
        <v>57</v>
      </c>
      <c r="W490" s="7">
        <f>Datos_Sala[[#This Row],[Total ganancia pedido]]/Datos_Sala[[#This Row],[Monto Total de la cuenta]]</f>
        <v>0.3825503355704698</v>
      </c>
      <c r="X490" s="4">
        <f>Datos_Sala[[#This Row],[Monto Total de la cuenta]]+Datos_Sala[[#This Row],[Propina]]</f>
        <v>171.27</v>
      </c>
    </row>
    <row r="491" spans="1:24" x14ac:dyDescent="0.3">
      <c r="A491" s="2">
        <v>490</v>
      </c>
      <c r="B491" s="3">
        <v>1</v>
      </c>
      <c r="C491" s="3" t="s">
        <v>184</v>
      </c>
      <c r="D491" s="2">
        <v>2</v>
      </c>
      <c r="E491" s="3" t="s">
        <v>15</v>
      </c>
      <c r="F491" s="23">
        <v>45022</v>
      </c>
      <c r="G491" s="5">
        <v>0.1388888888888889</v>
      </c>
      <c r="H491" s="24">
        <v>0.20624999999999999</v>
      </c>
      <c r="I491" s="5">
        <f>Datos_Sala[[#This Row],[Hora de Salida]]-Datos_Sala[[#This Row],[Hora de llegada]]</f>
        <v>6.7361111111111094E-2</v>
      </c>
      <c r="J491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6.7361111111111094E-2</v>
      </c>
      <c r="K491" s="5">
        <f>(SUMIFS('Datos Cocina'!M:M,'Datos Cocina'!A:A,'Datos Sala'!A:A)/60)/24</f>
        <v>9.0972222222222218E-2</v>
      </c>
      <c r="L491" s="5">
        <f>IF(Datos_Sala[[#This Row],[Tiempo en rest]]-Datos_Sala[[#This Row],[Tiempo total de preparación]]&gt;0,Datos_Sala[[#This Row],[Tiempo en rest]]-Datos_Sala[[#This Row],[Tiempo total de preparación]],0)</f>
        <v>0</v>
      </c>
      <c r="M491" s="5" t="str">
        <f>IF(Datos_Sala[[#This Row],[Tiempo de degustación]]&gt;0,"Cobrada","Sin cobrar")</f>
        <v>Sin cobrar</v>
      </c>
      <c r="N491" s="3" t="s">
        <v>16</v>
      </c>
      <c r="O491" s="3" t="s">
        <v>1145</v>
      </c>
      <c r="P491" s="6">
        <v>26.79</v>
      </c>
      <c r="Q491" s="3" t="s">
        <v>11</v>
      </c>
      <c r="R491" s="3" t="s">
        <v>33</v>
      </c>
      <c r="S491" s="3" t="s">
        <v>853</v>
      </c>
      <c r="T491" s="4">
        <f>SUMIFS('Datos Cocina'!J:J,'Datos Cocina'!A:A,A:A)</f>
        <v>212</v>
      </c>
      <c r="U491" s="4">
        <f>SUMIFS('Datos Cocina'!F:F,'Datos Cocina'!A:A,'Datos Sala'!A:A)</f>
        <v>124</v>
      </c>
      <c r="V491" s="4">
        <f>SUMIFS('Datos Cocina'!I:I,'Datos Cocina'!A:A,A:A)</f>
        <v>88</v>
      </c>
      <c r="W491" s="7">
        <f>Datos_Sala[[#This Row],[Total ganancia pedido]]/Datos_Sala[[#This Row],[Monto Total de la cuenta]]</f>
        <v>0.41509433962264153</v>
      </c>
      <c r="X491" s="4">
        <f>Datos_Sala[[#This Row],[Monto Total de la cuenta]]+Datos_Sala[[#This Row],[Propina]]</f>
        <v>238.79</v>
      </c>
    </row>
    <row r="492" spans="1:24" x14ac:dyDescent="0.3">
      <c r="A492" s="2">
        <v>491</v>
      </c>
      <c r="B492" s="3">
        <v>7</v>
      </c>
      <c r="C492" s="3" t="s">
        <v>773</v>
      </c>
      <c r="D492" s="2">
        <v>4</v>
      </c>
      <c r="E492" s="3" t="s">
        <v>9</v>
      </c>
      <c r="F492" s="23">
        <v>45022</v>
      </c>
      <c r="G492" s="5">
        <v>4.8611111111111112E-3</v>
      </c>
      <c r="H492" s="24">
        <v>0.10902777777777778</v>
      </c>
      <c r="I492" s="5">
        <f>Datos_Sala[[#This Row],[Hora de Salida]]-Datos_Sala[[#This Row],[Hora de llegada]]</f>
        <v>0.10416666666666667</v>
      </c>
      <c r="J49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0.11458333333333337</v>
      </c>
      <c r="K492" s="5">
        <f>(SUMIFS('Datos Cocina'!M:M,'Datos Cocina'!A:A,'Datos Sala'!A:A)/60)/24</f>
        <v>2.8472222222222222E-2</v>
      </c>
      <c r="L492" s="5">
        <f>IF(Datos_Sala[[#This Row],[Tiempo en rest]]-Datos_Sala[[#This Row],[Tiempo total de preparación]]&gt;0,Datos_Sala[[#This Row],[Tiempo en rest]]-Datos_Sala[[#This Row],[Tiempo total de preparación]],0)</f>
        <v>7.5694444444444453E-2</v>
      </c>
      <c r="M492" s="5" t="str">
        <f>IF(Datos_Sala[[#This Row],[Tiempo de degustación]]&gt;0,"Cobrada","Sin cobrar")</f>
        <v>Cobrada</v>
      </c>
      <c r="N492" s="3" t="s">
        <v>48</v>
      </c>
      <c r="O492" s="3" t="s">
        <v>1145</v>
      </c>
      <c r="P492" s="6">
        <v>34.68</v>
      </c>
      <c r="Q492" s="3" t="s">
        <v>18</v>
      </c>
      <c r="R492" s="3" t="s">
        <v>1147</v>
      </c>
      <c r="S492" s="3" t="s">
        <v>854</v>
      </c>
      <c r="T492" s="4">
        <f>SUMIFS('Datos Cocina'!J:J,'Datos Cocina'!A:A,A:A)</f>
        <v>118</v>
      </c>
      <c r="U492" s="4">
        <f>SUMIFS('Datos Cocina'!F:F,'Datos Cocina'!A:A,'Datos Sala'!A:A)</f>
        <v>70</v>
      </c>
      <c r="V492" s="4">
        <f>SUMIFS('Datos Cocina'!I:I,'Datos Cocina'!A:A,A:A)</f>
        <v>48</v>
      </c>
      <c r="W492" s="7">
        <f>Datos_Sala[[#This Row],[Total ganancia pedido]]/Datos_Sala[[#This Row],[Monto Total de la cuenta]]</f>
        <v>0.40677966101694918</v>
      </c>
      <c r="X492" s="4">
        <f>Datos_Sala[[#This Row],[Monto Total de la cuenta]]+Datos_Sala[[#This Row],[Propina]]</f>
        <v>152.68</v>
      </c>
    </row>
    <row r="493" spans="1:24" x14ac:dyDescent="0.3">
      <c r="A493" s="2">
        <v>492</v>
      </c>
      <c r="B493" s="3">
        <v>4</v>
      </c>
      <c r="C493" s="3" t="s">
        <v>855</v>
      </c>
      <c r="D493" s="2">
        <v>4</v>
      </c>
      <c r="E493" s="3" t="s">
        <v>76</v>
      </c>
      <c r="F493" s="23">
        <v>45022</v>
      </c>
      <c r="G493" s="5">
        <v>4.3749999999999997E-2</v>
      </c>
      <c r="H493" s="24">
        <v>0.19166666666666668</v>
      </c>
      <c r="I493" s="5">
        <f>Datos_Sala[[#This Row],[Hora de Salida]]-Datos_Sala[[#This Row],[Hora de llegada]]</f>
        <v>0.1479166666666667</v>
      </c>
      <c r="J49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0.1479166666666667</v>
      </c>
      <c r="K493" s="5">
        <f>(SUMIFS('Datos Cocina'!M:M,'Datos Cocina'!A:A,'Datos Sala'!A:A)/60)/24</f>
        <v>3.4027777777777775E-2</v>
      </c>
      <c r="L493" s="5">
        <f>IF(Datos_Sala[[#This Row],[Tiempo en rest]]-Datos_Sala[[#This Row],[Tiempo total de preparación]]&gt;0,Datos_Sala[[#This Row],[Tiempo en rest]]-Datos_Sala[[#This Row],[Tiempo total de preparación]],0)</f>
        <v>0.11388888888888893</v>
      </c>
      <c r="M493" s="5" t="str">
        <f>IF(Datos_Sala[[#This Row],[Tiempo de degustación]]&gt;0,"Cobrada","Sin cobrar")</f>
        <v>Cobrada</v>
      </c>
      <c r="N493" s="3" t="s">
        <v>16</v>
      </c>
      <c r="O493" s="3" t="s">
        <v>1145</v>
      </c>
      <c r="P493" s="6">
        <v>16.62</v>
      </c>
      <c r="Q493" s="3" t="s">
        <v>23</v>
      </c>
      <c r="R493" s="3" t="s">
        <v>33</v>
      </c>
      <c r="S493" s="3" t="s">
        <v>856</v>
      </c>
      <c r="T493" s="4">
        <f>SUMIFS('Datos Cocina'!J:J,'Datos Cocina'!A:A,A:A)</f>
        <v>210</v>
      </c>
      <c r="U493" s="4">
        <f>SUMIFS('Datos Cocina'!F:F,'Datos Cocina'!A:A,'Datos Sala'!A:A)</f>
        <v>127</v>
      </c>
      <c r="V493" s="4">
        <f>SUMIFS('Datos Cocina'!I:I,'Datos Cocina'!A:A,A:A)</f>
        <v>83</v>
      </c>
      <c r="W493" s="7">
        <f>Datos_Sala[[#This Row],[Total ganancia pedido]]/Datos_Sala[[#This Row],[Monto Total de la cuenta]]</f>
        <v>0.39523809523809522</v>
      </c>
      <c r="X493" s="4">
        <f>Datos_Sala[[#This Row],[Monto Total de la cuenta]]+Datos_Sala[[#This Row],[Propina]]</f>
        <v>226.62</v>
      </c>
    </row>
    <row r="494" spans="1:24" x14ac:dyDescent="0.3">
      <c r="A494" s="2">
        <v>493</v>
      </c>
      <c r="B494" s="3" t="s">
        <v>13</v>
      </c>
      <c r="C494" s="3" t="s">
        <v>190</v>
      </c>
      <c r="D494" s="2">
        <v>2</v>
      </c>
      <c r="E494" s="3" t="s">
        <v>15</v>
      </c>
      <c r="F494" s="23">
        <v>45022</v>
      </c>
      <c r="G494" s="5">
        <v>2.1527777777777778E-2</v>
      </c>
      <c r="H494" s="24">
        <v>7.3611111111111113E-2</v>
      </c>
      <c r="I494" s="5">
        <f>Datos_Sala[[#This Row],[Hora de Salida]]-Datos_Sala[[#This Row],[Hora de llegada]]</f>
        <v>5.2083333333333336E-2</v>
      </c>
      <c r="J494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6.2500000000000042E-2</v>
      </c>
      <c r="K494" s="5">
        <f>(SUMIFS('Datos Cocina'!M:M,'Datos Cocina'!A:A,'Datos Sala'!A:A)/60)/24</f>
        <v>5.5555555555555558E-3</v>
      </c>
      <c r="L494" s="5">
        <f>IF(Datos_Sala[[#This Row],[Tiempo en rest]]-Datos_Sala[[#This Row],[Tiempo total de preparación]]&gt;0,Datos_Sala[[#This Row],[Tiempo en rest]]-Datos_Sala[[#This Row],[Tiempo total de preparación]],0)</f>
        <v>4.6527777777777779E-2</v>
      </c>
      <c r="M494" s="5" t="str">
        <f>IF(Datos_Sala[[#This Row],[Tiempo de degustación]]&gt;0,"Cobrada","Sin cobrar")</f>
        <v>Cobrada</v>
      </c>
      <c r="N494" s="3" t="s">
        <v>16</v>
      </c>
      <c r="O494" s="3" t="s">
        <v>1145</v>
      </c>
      <c r="P494" s="6">
        <v>32.67</v>
      </c>
      <c r="Q494" s="3" t="s">
        <v>18</v>
      </c>
      <c r="R494" s="3" t="s">
        <v>1148</v>
      </c>
      <c r="S494" s="3" t="s">
        <v>45</v>
      </c>
      <c r="T494" s="4">
        <f>SUMIFS('Datos Cocina'!J:J,'Datos Cocina'!A:A,A:A)</f>
        <v>54</v>
      </c>
      <c r="U494" s="4">
        <f>SUMIFS('Datos Cocina'!F:F,'Datos Cocina'!A:A,'Datos Sala'!A:A)</f>
        <v>30</v>
      </c>
      <c r="V494" s="4">
        <f>SUMIFS('Datos Cocina'!I:I,'Datos Cocina'!A:A,A:A)</f>
        <v>24</v>
      </c>
      <c r="W494" s="7">
        <f>Datos_Sala[[#This Row],[Total ganancia pedido]]/Datos_Sala[[#This Row],[Monto Total de la cuenta]]</f>
        <v>0.44444444444444442</v>
      </c>
      <c r="X494" s="4">
        <f>Datos_Sala[[#This Row],[Monto Total de la cuenta]]+Datos_Sala[[#This Row],[Propina]]</f>
        <v>86.67</v>
      </c>
    </row>
    <row r="495" spans="1:24" x14ac:dyDescent="0.3">
      <c r="A495" s="2">
        <v>494</v>
      </c>
      <c r="B495" s="3">
        <v>20</v>
      </c>
      <c r="C495" s="3" t="s">
        <v>677</v>
      </c>
      <c r="D495" s="2">
        <v>5</v>
      </c>
      <c r="E495" s="3" t="s">
        <v>76</v>
      </c>
      <c r="F495" s="23">
        <v>45022</v>
      </c>
      <c r="G495" s="5">
        <v>6.1111111111111109E-2</v>
      </c>
      <c r="H495" s="24">
        <v>0.20069444444444445</v>
      </c>
      <c r="I495" s="5">
        <f>Datos_Sala[[#This Row],[Hora de Salida]]-Datos_Sala[[#This Row],[Hora de llegada]]</f>
        <v>0.13958333333333334</v>
      </c>
      <c r="J49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0.13958333333333334</v>
      </c>
      <c r="K495" s="5">
        <f>(SUMIFS('Datos Cocina'!M:M,'Datos Cocina'!A:A,'Datos Sala'!A:A)/60)/24</f>
        <v>2.1527777777777781E-2</v>
      </c>
      <c r="L495" s="5">
        <f>IF(Datos_Sala[[#This Row],[Tiempo en rest]]-Datos_Sala[[#This Row],[Tiempo total de preparación]]&gt;0,Datos_Sala[[#This Row],[Tiempo en rest]]-Datos_Sala[[#This Row],[Tiempo total de preparación]],0)</f>
        <v>0.11805555555555555</v>
      </c>
      <c r="M495" s="5" t="str">
        <f>IF(Datos_Sala[[#This Row],[Tiempo de degustación]]&gt;0,"Cobrada","Sin cobrar")</f>
        <v>Cobrada</v>
      </c>
      <c r="N495" s="3" t="s">
        <v>48</v>
      </c>
      <c r="O495" s="3" t="s">
        <v>1145</v>
      </c>
      <c r="P495" s="6">
        <v>11.85</v>
      </c>
      <c r="Q495" s="3" t="s">
        <v>23</v>
      </c>
      <c r="R495" s="3" t="s">
        <v>73</v>
      </c>
      <c r="S495" s="3" t="s">
        <v>258</v>
      </c>
      <c r="T495" s="4">
        <f>SUMIFS('Datos Cocina'!J:J,'Datos Cocina'!A:A,A:A)</f>
        <v>172</v>
      </c>
      <c r="U495" s="4">
        <f>SUMIFS('Datos Cocina'!F:F,'Datos Cocina'!A:A,'Datos Sala'!A:A)</f>
        <v>104</v>
      </c>
      <c r="V495" s="4">
        <f>SUMIFS('Datos Cocina'!I:I,'Datos Cocina'!A:A,A:A)</f>
        <v>68</v>
      </c>
      <c r="W495" s="7">
        <f>Datos_Sala[[#This Row],[Total ganancia pedido]]/Datos_Sala[[#This Row],[Monto Total de la cuenta]]</f>
        <v>0.39534883720930231</v>
      </c>
      <c r="X495" s="4">
        <f>Datos_Sala[[#This Row],[Monto Total de la cuenta]]+Datos_Sala[[#This Row],[Propina]]</f>
        <v>183.85</v>
      </c>
    </row>
    <row r="496" spans="1:24" x14ac:dyDescent="0.3">
      <c r="A496" s="2">
        <v>495</v>
      </c>
      <c r="B496" s="3">
        <v>11</v>
      </c>
      <c r="C496" s="3" t="s">
        <v>230</v>
      </c>
      <c r="D496" s="2">
        <v>6</v>
      </c>
      <c r="E496" s="3" t="s">
        <v>28</v>
      </c>
      <c r="F496" s="23">
        <v>45022</v>
      </c>
      <c r="G496" s="5">
        <v>0.12569444444444444</v>
      </c>
      <c r="H496" s="24">
        <v>0.28472222222222221</v>
      </c>
      <c r="I496" s="5">
        <f>Datos_Sala[[#This Row],[Hora de Salida]]-Datos_Sala[[#This Row],[Hora de llegada]]</f>
        <v>0.15902777777777777</v>
      </c>
      <c r="J49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0.15902777777777777</v>
      </c>
      <c r="K496" s="5">
        <f>(SUMIFS('Datos Cocina'!M:M,'Datos Cocina'!A:A,'Datos Sala'!A:A)/60)/24</f>
        <v>7.0833333333333331E-2</v>
      </c>
      <c r="L496" s="5">
        <f>IF(Datos_Sala[[#This Row],[Tiempo en rest]]-Datos_Sala[[#This Row],[Tiempo total de preparación]]&gt;0,Datos_Sala[[#This Row],[Tiempo en rest]]-Datos_Sala[[#This Row],[Tiempo total de preparación]],0)</f>
        <v>8.8194444444444436E-2</v>
      </c>
      <c r="M496" s="5" t="str">
        <f>IF(Datos_Sala[[#This Row],[Tiempo de degustación]]&gt;0,"Cobrada","Sin cobrar")</f>
        <v>Cobrada</v>
      </c>
      <c r="N496" s="3" t="s">
        <v>48</v>
      </c>
      <c r="O496" s="3" t="s">
        <v>1145</v>
      </c>
      <c r="P496" s="6">
        <v>33.96</v>
      </c>
      <c r="Q496" s="3" t="s">
        <v>11</v>
      </c>
      <c r="R496" s="3" t="s">
        <v>99</v>
      </c>
      <c r="S496" s="3" t="s">
        <v>857</v>
      </c>
      <c r="T496" s="4">
        <f>SUMIFS('Datos Cocina'!J:J,'Datos Cocina'!A:A,A:A)</f>
        <v>263</v>
      </c>
      <c r="U496" s="4">
        <f>SUMIFS('Datos Cocina'!F:F,'Datos Cocina'!A:A,'Datos Sala'!A:A)</f>
        <v>159</v>
      </c>
      <c r="V496" s="4">
        <f>SUMIFS('Datos Cocina'!I:I,'Datos Cocina'!A:A,A:A)</f>
        <v>104</v>
      </c>
      <c r="W496" s="7">
        <f>Datos_Sala[[#This Row],[Total ganancia pedido]]/Datos_Sala[[#This Row],[Monto Total de la cuenta]]</f>
        <v>0.39543726235741444</v>
      </c>
      <c r="X496" s="4">
        <f>Datos_Sala[[#This Row],[Monto Total de la cuenta]]+Datos_Sala[[#This Row],[Propina]]</f>
        <v>296.95999999999998</v>
      </c>
    </row>
    <row r="497" spans="1:24" x14ac:dyDescent="0.3">
      <c r="A497" s="2">
        <v>496</v>
      </c>
      <c r="B497" s="3">
        <v>1</v>
      </c>
      <c r="C497" s="3" t="s">
        <v>448</v>
      </c>
      <c r="D497" s="2">
        <v>3</v>
      </c>
      <c r="E497" s="3" t="s">
        <v>76</v>
      </c>
      <c r="F497" s="23">
        <v>45022</v>
      </c>
      <c r="G497" s="5">
        <v>0.10694444444444444</v>
      </c>
      <c r="H497" s="24">
        <v>0.26527777777777778</v>
      </c>
      <c r="I497" s="5">
        <f>Datos_Sala[[#This Row],[Hora de Salida]]-Datos_Sala[[#This Row],[Hora de llegada]]</f>
        <v>0.15833333333333333</v>
      </c>
      <c r="J49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0.15833333333333333</v>
      </c>
      <c r="K497" s="5">
        <f>(SUMIFS('Datos Cocina'!M:M,'Datos Cocina'!A:A,'Datos Sala'!A:A)/60)/24</f>
        <v>9.2361111111111116E-2</v>
      </c>
      <c r="L497" s="5">
        <f>IF(Datos_Sala[[#This Row],[Tiempo en rest]]-Datos_Sala[[#This Row],[Tiempo total de preparación]]&gt;0,Datos_Sala[[#This Row],[Tiempo en rest]]-Datos_Sala[[#This Row],[Tiempo total de preparación]],0)</f>
        <v>6.597222222222221E-2</v>
      </c>
      <c r="M497" s="5" t="str">
        <f>IF(Datos_Sala[[#This Row],[Tiempo de degustación]]&gt;0,"Cobrada","Sin cobrar")</f>
        <v>Cobrada</v>
      </c>
      <c r="N497" s="3" t="s">
        <v>16</v>
      </c>
      <c r="O497" s="3" t="s">
        <v>1145</v>
      </c>
      <c r="P497" s="6">
        <v>39.42</v>
      </c>
      <c r="Q497" s="3" t="s">
        <v>23</v>
      </c>
      <c r="R497" s="3" t="s">
        <v>49</v>
      </c>
      <c r="S497" s="3" t="s">
        <v>858</v>
      </c>
      <c r="T497" s="4">
        <f>SUMIFS('Datos Cocina'!J:J,'Datos Cocina'!A:A,A:A)</f>
        <v>223</v>
      </c>
      <c r="U497" s="4">
        <f>SUMIFS('Datos Cocina'!F:F,'Datos Cocina'!A:A,'Datos Sala'!A:A)</f>
        <v>132</v>
      </c>
      <c r="V497" s="4">
        <f>SUMIFS('Datos Cocina'!I:I,'Datos Cocina'!A:A,A:A)</f>
        <v>91</v>
      </c>
      <c r="W497" s="7">
        <f>Datos_Sala[[#This Row],[Total ganancia pedido]]/Datos_Sala[[#This Row],[Monto Total de la cuenta]]</f>
        <v>0.40807174887892378</v>
      </c>
      <c r="X497" s="4">
        <f>Datos_Sala[[#This Row],[Monto Total de la cuenta]]+Datos_Sala[[#This Row],[Propina]]</f>
        <v>262.42</v>
      </c>
    </row>
    <row r="498" spans="1:24" x14ac:dyDescent="0.3">
      <c r="A498" s="2">
        <v>497</v>
      </c>
      <c r="B498" s="3">
        <v>13</v>
      </c>
      <c r="C498" s="3" t="s">
        <v>344</v>
      </c>
      <c r="D498" s="2">
        <v>6</v>
      </c>
      <c r="E498" s="3" t="s">
        <v>52</v>
      </c>
      <c r="F498" s="23">
        <v>45022</v>
      </c>
      <c r="G498" s="5">
        <v>0.14583333333333334</v>
      </c>
      <c r="H498" s="24">
        <v>0.2902777777777778</v>
      </c>
      <c r="I498" s="5">
        <f>Datos_Sala[[#This Row],[Hora de Salida]]-Datos_Sala[[#This Row],[Hora de llegada]]</f>
        <v>0.14444444444444446</v>
      </c>
      <c r="J49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0.14444444444444446</v>
      </c>
      <c r="K498" s="5">
        <f>(SUMIFS('Datos Cocina'!M:M,'Datos Cocina'!A:A,'Datos Sala'!A:A)/60)/24</f>
        <v>2.6388888888888889E-2</v>
      </c>
      <c r="L498" s="5">
        <f>IF(Datos_Sala[[#This Row],[Tiempo en rest]]-Datos_Sala[[#This Row],[Tiempo total de preparación]]&gt;0,Datos_Sala[[#This Row],[Tiempo en rest]]-Datos_Sala[[#This Row],[Tiempo total de preparación]],0)</f>
        <v>0.11805555555555557</v>
      </c>
      <c r="M498" s="5" t="str">
        <f>IF(Datos_Sala[[#This Row],[Tiempo de degustación]]&gt;0,"Cobrada","Sin cobrar")</f>
        <v>Cobrada</v>
      </c>
      <c r="N498" s="3" t="s">
        <v>16</v>
      </c>
      <c r="O498" s="3" t="s">
        <v>1146</v>
      </c>
      <c r="P498" s="6">
        <v>29.93</v>
      </c>
      <c r="Q498" s="3" t="s">
        <v>23</v>
      </c>
      <c r="R498" s="3" t="s">
        <v>49</v>
      </c>
      <c r="S498" s="3" t="s">
        <v>859</v>
      </c>
      <c r="T498" s="4">
        <f>SUMIFS('Datos Cocina'!J:J,'Datos Cocina'!A:A,A:A)</f>
        <v>150</v>
      </c>
      <c r="U498" s="4">
        <f>SUMIFS('Datos Cocina'!F:F,'Datos Cocina'!A:A,'Datos Sala'!A:A)</f>
        <v>93</v>
      </c>
      <c r="V498" s="4">
        <f>SUMIFS('Datos Cocina'!I:I,'Datos Cocina'!A:A,A:A)</f>
        <v>57</v>
      </c>
      <c r="W498" s="7">
        <f>Datos_Sala[[#This Row],[Total ganancia pedido]]/Datos_Sala[[#This Row],[Monto Total de la cuenta]]</f>
        <v>0.38</v>
      </c>
      <c r="X498" s="4">
        <f>Datos_Sala[[#This Row],[Monto Total de la cuenta]]+Datos_Sala[[#This Row],[Propina]]</f>
        <v>179.93</v>
      </c>
    </row>
    <row r="499" spans="1:24" x14ac:dyDescent="0.3">
      <c r="A499" s="2">
        <v>498</v>
      </c>
      <c r="B499" s="3" t="s">
        <v>21</v>
      </c>
      <c r="C499" s="3" t="s">
        <v>175</v>
      </c>
      <c r="D499" s="2">
        <v>3</v>
      </c>
      <c r="E499" s="3" t="s">
        <v>52</v>
      </c>
      <c r="F499" s="23">
        <v>45022</v>
      </c>
      <c r="G499" s="5">
        <v>1.1805555555555555E-2</v>
      </c>
      <c r="H499" s="24">
        <v>0.15694444444444444</v>
      </c>
      <c r="I499" s="5">
        <f>Datos_Sala[[#This Row],[Hora de Salida]]-Datos_Sala[[#This Row],[Hora de llegada]]</f>
        <v>0.14513888888888887</v>
      </c>
      <c r="J49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0.14513888888888887</v>
      </c>
      <c r="K499" s="5">
        <f>(SUMIFS('Datos Cocina'!M:M,'Datos Cocina'!A:A,'Datos Sala'!A:A)/60)/24</f>
        <v>2.2222222222222223E-2</v>
      </c>
      <c r="L499" s="5">
        <f>IF(Datos_Sala[[#This Row],[Tiempo en rest]]-Datos_Sala[[#This Row],[Tiempo total de preparación]]&gt;0,Datos_Sala[[#This Row],[Tiempo en rest]]-Datos_Sala[[#This Row],[Tiempo total de preparación]],0)</f>
        <v>0.12291666666666665</v>
      </c>
      <c r="M499" s="5" t="str">
        <f>IF(Datos_Sala[[#This Row],[Tiempo de degustación]]&gt;0,"Cobrada","Sin cobrar")</f>
        <v>Cobrada</v>
      </c>
      <c r="N499" s="3" t="s">
        <v>16</v>
      </c>
      <c r="O499" s="3" t="s">
        <v>1145</v>
      </c>
      <c r="P499" s="6">
        <v>21.99</v>
      </c>
      <c r="Q499" s="3" t="s">
        <v>11</v>
      </c>
      <c r="R499" s="3" t="s">
        <v>1147</v>
      </c>
      <c r="S499" s="3" t="s">
        <v>53</v>
      </c>
      <c r="T499" s="4">
        <f>SUMIFS('Datos Cocina'!J:J,'Datos Cocina'!A:A,A:A)</f>
        <v>19</v>
      </c>
      <c r="U499" s="4">
        <f>SUMIFS('Datos Cocina'!F:F,'Datos Cocina'!A:A,'Datos Sala'!A:A)</f>
        <v>11</v>
      </c>
      <c r="V499" s="4">
        <f>SUMIFS('Datos Cocina'!I:I,'Datos Cocina'!A:A,A:A)</f>
        <v>8</v>
      </c>
      <c r="W499" s="7">
        <f>Datos_Sala[[#This Row],[Total ganancia pedido]]/Datos_Sala[[#This Row],[Monto Total de la cuenta]]</f>
        <v>0.42105263157894735</v>
      </c>
      <c r="X499" s="4">
        <f>Datos_Sala[[#This Row],[Monto Total de la cuenta]]+Datos_Sala[[#This Row],[Propina]]</f>
        <v>40.989999999999995</v>
      </c>
    </row>
    <row r="500" spans="1:24" x14ac:dyDescent="0.3">
      <c r="A500" s="2">
        <v>499</v>
      </c>
      <c r="B500" s="3">
        <v>5</v>
      </c>
      <c r="C500" s="3" t="s">
        <v>764</v>
      </c>
      <c r="D500" s="2">
        <v>5</v>
      </c>
      <c r="E500" s="3" t="s">
        <v>28</v>
      </c>
      <c r="F500" s="23">
        <v>45022</v>
      </c>
      <c r="G500" s="5">
        <v>5.6250000000000001E-2</v>
      </c>
      <c r="H500" s="24">
        <v>0.18611111111111112</v>
      </c>
      <c r="I500" s="5">
        <f>Datos_Sala[[#This Row],[Hora de Salida]]-Datos_Sala[[#This Row],[Hora de llegada]]</f>
        <v>0.12986111111111112</v>
      </c>
      <c r="J50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0.12986111111111112</v>
      </c>
      <c r="K500" s="5">
        <f>(SUMIFS('Datos Cocina'!M:M,'Datos Cocina'!A:A,'Datos Sala'!A:A)/60)/24</f>
        <v>9.0277777777777776E-2</v>
      </c>
      <c r="L500" s="5">
        <f>IF(Datos_Sala[[#This Row],[Tiempo en rest]]-Datos_Sala[[#This Row],[Tiempo total de preparación]]&gt;0,Datos_Sala[[#This Row],[Tiempo en rest]]-Datos_Sala[[#This Row],[Tiempo total de preparación]],0)</f>
        <v>3.9583333333333345E-2</v>
      </c>
      <c r="M500" s="5" t="str">
        <f>IF(Datos_Sala[[#This Row],[Tiempo de degustación]]&gt;0,"Cobrada","Sin cobrar")</f>
        <v>Cobrada</v>
      </c>
      <c r="N500" s="3" t="s">
        <v>10</v>
      </c>
      <c r="O500" s="3" t="s">
        <v>1146</v>
      </c>
      <c r="P500" s="6">
        <v>22.69</v>
      </c>
      <c r="Q500" s="3" t="s">
        <v>23</v>
      </c>
      <c r="R500" s="3" t="s">
        <v>19</v>
      </c>
      <c r="S500" s="3" t="s">
        <v>860</v>
      </c>
      <c r="T500" s="4">
        <f>SUMIFS('Datos Cocina'!J:J,'Datos Cocina'!A:A,A:A)</f>
        <v>158</v>
      </c>
      <c r="U500" s="4">
        <f>SUMIFS('Datos Cocina'!F:F,'Datos Cocina'!A:A,'Datos Sala'!A:A)</f>
        <v>93</v>
      </c>
      <c r="V500" s="4">
        <f>SUMIFS('Datos Cocina'!I:I,'Datos Cocina'!A:A,A:A)</f>
        <v>65</v>
      </c>
      <c r="W500" s="7">
        <f>Datos_Sala[[#This Row],[Total ganancia pedido]]/Datos_Sala[[#This Row],[Monto Total de la cuenta]]</f>
        <v>0.41139240506329117</v>
      </c>
      <c r="X500" s="4">
        <f>Datos_Sala[[#This Row],[Monto Total de la cuenta]]+Datos_Sala[[#This Row],[Propina]]</f>
        <v>180.69</v>
      </c>
    </row>
    <row r="501" spans="1:24" x14ac:dyDescent="0.3">
      <c r="A501" s="2">
        <v>500</v>
      </c>
      <c r="B501" s="3">
        <v>4</v>
      </c>
      <c r="C501" s="3" t="s">
        <v>852</v>
      </c>
      <c r="D501" s="2">
        <v>5</v>
      </c>
      <c r="E501" s="3" t="s">
        <v>9</v>
      </c>
      <c r="F501" s="23">
        <v>45022</v>
      </c>
      <c r="G501" s="5">
        <v>5.347222222222222E-2</v>
      </c>
      <c r="H501" s="24">
        <v>0.21875</v>
      </c>
      <c r="I501" s="5">
        <f>Datos_Sala[[#This Row],[Hora de Salida]]-Datos_Sala[[#This Row],[Hora de llegada]]</f>
        <v>0.16527777777777777</v>
      </c>
      <c r="J50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0.17569444444444449</v>
      </c>
      <c r="K501" s="5">
        <f>(SUMIFS('Datos Cocina'!M:M,'Datos Cocina'!A:A,'Datos Sala'!A:A)/60)/24</f>
        <v>2.9166666666666664E-2</v>
      </c>
      <c r="L501" s="5">
        <f>IF(Datos_Sala[[#This Row],[Tiempo en rest]]-Datos_Sala[[#This Row],[Tiempo total de preparación]]&gt;0,Datos_Sala[[#This Row],[Tiempo en rest]]-Datos_Sala[[#This Row],[Tiempo total de preparación]],0)</f>
        <v>0.1361111111111111</v>
      </c>
      <c r="M501" s="5" t="str">
        <f>IF(Datos_Sala[[#This Row],[Tiempo de degustación]]&gt;0,"Cobrada","Sin cobrar")</f>
        <v>Cobrada</v>
      </c>
      <c r="N501" s="3" t="s">
        <v>48</v>
      </c>
      <c r="O501" s="3" t="s">
        <v>1146</v>
      </c>
      <c r="P501" s="6">
        <v>37.619999999999997</v>
      </c>
      <c r="Q501" s="3" t="s">
        <v>18</v>
      </c>
      <c r="R501" s="3" t="s">
        <v>49</v>
      </c>
      <c r="S501" s="3" t="s">
        <v>861</v>
      </c>
      <c r="T501" s="4">
        <f>SUMIFS('Datos Cocina'!J:J,'Datos Cocina'!A:A,A:A)</f>
        <v>93</v>
      </c>
      <c r="U501" s="4">
        <f>SUMIFS('Datos Cocina'!F:F,'Datos Cocina'!A:A,'Datos Sala'!A:A)</f>
        <v>55</v>
      </c>
      <c r="V501" s="4">
        <f>SUMIFS('Datos Cocina'!I:I,'Datos Cocina'!A:A,A:A)</f>
        <v>38</v>
      </c>
      <c r="W501" s="7">
        <f>Datos_Sala[[#This Row],[Total ganancia pedido]]/Datos_Sala[[#This Row],[Monto Total de la cuenta]]</f>
        <v>0.40860215053763443</v>
      </c>
      <c r="X501" s="4">
        <f>Datos_Sala[[#This Row],[Monto Total de la cuenta]]+Datos_Sala[[#This Row],[Propina]]</f>
        <v>130.62</v>
      </c>
    </row>
    <row r="502" spans="1:24" x14ac:dyDescent="0.3">
      <c r="A502" s="2">
        <v>501</v>
      </c>
      <c r="B502" s="3">
        <v>7</v>
      </c>
      <c r="C502" s="3" t="s">
        <v>862</v>
      </c>
      <c r="D502" s="2">
        <v>1</v>
      </c>
      <c r="E502" s="3" t="s">
        <v>76</v>
      </c>
      <c r="F502" s="23">
        <v>45022</v>
      </c>
      <c r="G502" s="5">
        <v>0.15555555555555556</v>
      </c>
      <c r="H502" s="24">
        <v>0.27152777777777776</v>
      </c>
      <c r="I502" s="5">
        <f>Datos_Sala[[#This Row],[Hora de Salida]]-Datos_Sala[[#This Row],[Hora de llegada]]</f>
        <v>0.1159722222222222</v>
      </c>
      <c r="J50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0.12638888888888891</v>
      </c>
      <c r="K502" s="5">
        <f>(SUMIFS('Datos Cocina'!M:M,'Datos Cocina'!A:A,'Datos Sala'!A:A)/60)/24</f>
        <v>2.7083333333333334E-2</v>
      </c>
      <c r="L502" s="5">
        <f>IF(Datos_Sala[[#This Row],[Tiempo en rest]]-Datos_Sala[[#This Row],[Tiempo total de preparación]]&gt;0,Datos_Sala[[#This Row],[Tiempo en rest]]-Datos_Sala[[#This Row],[Tiempo total de preparación]],0)</f>
        <v>8.8888888888888865E-2</v>
      </c>
      <c r="M502" s="5" t="str">
        <f>IF(Datos_Sala[[#This Row],[Tiempo de degustación]]&gt;0,"Cobrada","Sin cobrar")</f>
        <v>Cobrada</v>
      </c>
      <c r="N502" s="3" t="s">
        <v>10</v>
      </c>
      <c r="O502" s="3" t="s">
        <v>1145</v>
      </c>
      <c r="P502" s="6">
        <v>28.38</v>
      </c>
      <c r="Q502" s="3" t="s">
        <v>18</v>
      </c>
      <c r="R502" s="3" t="s">
        <v>99</v>
      </c>
      <c r="S502" s="3" t="s">
        <v>863</v>
      </c>
      <c r="T502" s="4">
        <f>SUMIFS('Datos Cocina'!J:J,'Datos Cocina'!A:A,A:A)</f>
        <v>138</v>
      </c>
      <c r="U502" s="4">
        <f>SUMIFS('Datos Cocina'!F:F,'Datos Cocina'!A:A,'Datos Sala'!A:A)</f>
        <v>83</v>
      </c>
      <c r="V502" s="4">
        <f>SUMIFS('Datos Cocina'!I:I,'Datos Cocina'!A:A,A:A)</f>
        <v>55</v>
      </c>
      <c r="W502" s="7">
        <f>Datos_Sala[[#This Row],[Total ganancia pedido]]/Datos_Sala[[#This Row],[Monto Total de la cuenta]]</f>
        <v>0.39855072463768115</v>
      </c>
      <c r="X502" s="4">
        <f>Datos_Sala[[#This Row],[Monto Total de la cuenta]]+Datos_Sala[[#This Row],[Propina]]</f>
        <v>166.38</v>
      </c>
    </row>
    <row r="503" spans="1:24" x14ac:dyDescent="0.3">
      <c r="A503" s="2">
        <v>502</v>
      </c>
      <c r="B503" s="3">
        <v>5</v>
      </c>
      <c r="C503" s="3" t="s">
        <v>535</v>
      </c>
      <c r="D503" s="2">
        <v>2</v>
      </c>
      <c r="E503" s="3" t="s">
        <v>15</v>
      </c>
      <c r="F503" s="23">
        <v>45022</v>
      </c>
      <c r="G503" s="5">
        <v>3.125E-2</v>
      </c>
      <c r="H503" s="24">
        <v>8.1250000000000003E-2</v>
      </c>
      <c r="I503" s="5">
        <f>Datos_Sala[[#This Row],[Hora de Salida]]-Datos_Sala[[#This Row],[Hora de llegada]]</f>
        <v>0.05</v>
      </c>
      <c r="J50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0.05</v>
      </c>
      <c r="K503" s="5">
        <f>(SUMIFS('Datos Cocina'!M:M,'Datos Cocina'!A:A,'Datos Sala'!A:A)/60)/24</f>
        <v>5.0694444444444438E-2</v>
      </c>
      <c r="L503" s="5">
        <f>IF(Datos_Sala[[#This Row],[Tiempo en rest]]-Datos_Sala[[#This Row],[Tiempo total de preparación]]&gt;0,Datos_Sala[[#This Row],[Tiempo en rest]]-Datos_Sala[[#This Row],[Tiempo total de preparación]],0)</f>
        <v>0</v>
      </c>
      <c r="M503" s="5" t="str">
        <f>IF(Datos_Sala[[#This Row],[Tiempo de degustación]]&gt;0,"Cobrada","Sin cobrar")</f>
        <v>Sin cobrar</v>
      </c>
      <c r="N503" s="3" t="s">
        <v>16</v>
      </c>
      <c r="O503" s="3" t="s">
        <v>1145</v>
      </c>
      <c r="P503" s="6">
        <v>32.9</v>
      </c>
      <c r="Q503" s="3" t="s">
        <v>23</v>
      </c>
      <c r="R503" s="3" t="s">
        <v>24</v>
      </c>
      <c r="S503" s="3" t="s">
        <v>864</v>
      </c>
      <c r="T503" s="4">
        <f>SUMIFS('Datos Cocina'!J:J,'Datos Cocina'!A:A,A:A)</f>
        <v>139</v>
      </c>
      <c r="U503" s="4">
        <f>SUMIFS('Datos Cocina'!F:F,'Datos Cocina'!A:A,'Datos Sala'!A:A)</f>
        <v>83</v>
      </c>
      <c r="V503" s="4">
        <f>SUMIFS('Datos Cocina'!I:I,'Datos Cocina'!A:A,A:A)</f>
        <v>56</v>
      </c>
      <c r="W503" s="7">
        <f>Datos_Sala[[#This Row],[Total ganancia pedido]]/Datos_Sala[[#This Row],[Monto Total de la cuenta]]</f>
        <v>0.40287769784172661</v>
      </c>
      <c r="X503" s="4">
        <f>Datos_Sala[[#This Row],[Monto Total de la cuenta]]+Datos_Sala[[#This Row],[Propina]]</f>
        <v>171.9</v>
      </c>
    </row>
    <row r="504" spans="1:24" x14ac:dyDescent="0.3">
      <c r="A504" s="2">
        <v>503</v>
      </c>
      <c r="B504" s="3">
        <v>3</v>
      </c>
      <c r="C504" s="3" t="s">
        <v>865</v>
      </c>
      <c r="D504" s="2">
        <v>1</v>
      </c>
      <c r="E504" s="3" t="s">
        <v>52</v>
      </c>
      <c r="F504" s="23">
        <v>45022</v>
      </c>
      <c r="G504" s="5">
        <v>9.7222222222222224E-2</v>
      </c>
      <c r="H504" s="24">
        <v>0.16805555555555557</v>
      </c>
      <c r="I504" s="5">
        <f>Datos_Sala[[#This Row],[Hora de Salida]]-Datos_Sala[[#This Row],[Hora de llegada]]</f>
        <v>7.0833333333333345E-2</v>
      </c>
      <c r="J504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7.0833333333333345E-2</v>
      </c>
      <c r="K504" s="5">
        <f>(SUMIFS('Datos Cocina'!M:M,'Datos Cocina'!A:A,'Datos Sala'!A:A)/60)/24</f>
        <v>5.9027777777777783E-2</v>
      </c>
      <c r="L504" s="5">
        <f>IF(Datos_Sala[[#This Row],[Tiempo en rest]]-Datos_Sala[[#This Row],[Tiempo total de preparación]]&gt;0,Datos_Sala[[#This Row],[Tiempo en rest]]-Datos_Sala[[#This Row],[Tiempo total de preparación]],0)</f>
        <v>1.1805555555555562E-2</v>
      </c>
      <c r="M504" s="5" t="str">
        <f>IF(Datos_Sala[[#This Row],[Tiempo de degustación]]&gt;0,"Cobrada","Sin cobrar")</f>
        <v>Cobrada</v>
      </c>
      <c r="N504" s="3" t="s">
        <v>16</v>
      </c>
      <c r="O504" s="3" t="s">
        <v>1145</v>
      </c>
      <c r="P504" s="6">
        <v>35.840000000000003</v>
      </c>
      <c r="Q504" s="3" t="s">
        <v>23</v>
      </c>
      <c r="R504" s="3" t="s">
        <v>1147</v>
      </c>
      <c r="S504" s="3" t="s">
        <v>564</v>
      </c>
      <c r="T504" s="4">
        <f>SUMIFS('Datos Cocina'!J:J,'Datos Cocina'!A:A,A:A)</f>
        <v>137</v>
      </c>
      <c r="U504" s="4">
        <f>SUMIFS('Datos Cocina'!F:F,'Datos Cocina'!A:A,'Datos Sala'!A:A)</f>
        <v>83</v>
      </c>
      <c r="V504" s="4">
        <f>SUMIFS('Datos Cocina'!I:I,'Datos Cocina'!A:A,A:A)</f>
        <v>54</v>
      </c>
      <c r="W504" s="7">
        <f>Datos_Sala[[#This Row],[Total ganancia pedido]]/Datos_Sala[[#This Row],[Monto Total de la cuenta]]</f>
        <v>0.39416058394160586</v>
      </c>
      <c r="X504" s="4">
        <f>Datos_Sala[[#This Row],[Monto Total de la cuenta]]+Datos_Sala[[#This Row],[Propina]]</f>
        <v>172.84</v>
      </c>
    </row>
    <row r="505" spans="1:24" x14ac:dyDescent="0.3">
      <c r="A505" s="2">
        <v>504</v>
      </c>
      <c r="B505" s="3" t="s">
        <v>13</v>
      </c>
      <c r="C505" s="3" t="s">
        <v>191</v>
      </c>
      <c r="D505" s="2">
        <v>5</v>
      </c>
      <c r="E505" s="3" t="s">
        <v>15</v>
      </c>
      <c r="F505" s="23">
        <v>45022</v>
      </c>
      <c r="G505" s="5">
        <v>9.0277777777777776E-2</v>
      </c>
      <c r="H505" s="24">
        <v>0.2</v>
      </c>
      <c r="I505" s="5">
        <f>Datos_Sala[[#This Row],[Hora de Salida]]-Datos_Sala[[#This Row],[Hora de llegada]]</f>
        <v>0.10972222222222223</v>
      </c>
      <c r="J50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0.10972222222222223</v>
      </c>
      <c r="K505" s="5">
        <f>(SUMIFS('Datos Cocina'!M:M,'Datos Cocina'!A:A,'Datos Sala'!A:A)/60)/24</f>
        <v>1.3194444444444444E-2</v>
      </c>
      <c r="L505" s="5">
        <f>IF(Datos_Sala[[#This Row],[Tiempo en rest]]-Datos_Sala[[#This Row],[Tiempo total de preparación]]&gt;0,Datos_Sala[[#This Row],[Tiempo en rest]]-Datos_Sala[[#This Row],[Tiempo total de preparación]],0)</f>
        <v>9.6527777777777796E-2</v>
      </c>
      <c r="M505" s="5" t="str">
        <f>IF(Datos_Sala[[#This Row],[Tiempo de degustación]]&gt;0,"Cobrada","Sin cobrar")</f>
        <v>Cobrada</v>
      </c>
      <c r="N505" s="3" t="s">
        <v>10</v>
      </c>
      <c r="O505" s="3" t="s">
        <v>17</v>
      </c>
      <c r="P505" s="6">
        <v>31.31</v>
      </c>
      <c r="Q505" s="3" t="s">
        <v>23</v>
      </c>
      <c r="R505" s="3" t="s">
        <v>19</v>
      </c>
      <c r="S505" s="3" t="s">
        <v>50</v>
      </c>
      <c r="T505" s="4">
        <f>SUMIFS('Datos Cocina'!J:J,'Datos Cocina'!A:A,A:A)</f>
        <v>54</v>
      </c>
      <c r="U505" s="4">
        <f>SUMIFS('Datos Cocina'!F:F,'Datos Cocina'!A:A,'Datos Sala'!A:A)</f>
        <v>32</v>
      </c>
      <c r="V505" s="4">
        <f>SUMIFS('Datos Cocina'!I:I,'Datos Cocina'!A:A,A:A)</f>
        <v>22</v>
      </c>
      <c r="W505" s="7">
        <f>Datos_Sala[[#This Row],[Total ganancia pedido]]/Datos_Sala[[#This Row],[Monto Total de la cuenta]]</f>
        <v>0.40740740740740738</v>
      </c>
      <c r="X505" s="4">
        <f>Datos_Sala[[#This Row],[Monto Total de la cuenta]]+Datos_Sala[[#This Row],[Propina]]</f>
        <v>85.31</v>
      </c>
    </row>
    <row r="506" spans="1:24" x14ac:dyDescent="0.3">
      <c r="A506" s="2">
        <v>505</v>
      </c>
      <c r="B506" s="3">
        <v>5</v>
      </c>
      <c r="C506" s="3" t="s">
        <v>866</v>
      </c>
      <c r="D506" s="2">
        <v>1</v>
      </c>
      <c r="E506" s="3" t="s">
        <v>28</v>
      </c>
      <c r="F506" s="23">
        <v>45022</v>
      </c>
      <c r="G506" s="5">
        <v>0.10972222222222222</v>
      </c>
      <c r="H506" s="24">
        <v>0.25486111111111109</v>
      </c>
      <c r="I506" s="5">
        <f>Datos_Sala[[#This Row],[Hora de Salida]]-Datos_Sala[[#This Row],[Hora de llegada]]</f>
        <v>0.14513888888888887</v>
      </c>
      <c r="J50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0.14513888888888887</v>
      </c>
      <c r="K506" s="5">
        <f>(SUMIFS('Datos Cocina'!M:M,'Datos Cocina'!A:A,'Datos Sala'!A:A)/60)/24</f>
        <v>7.9861111111111119E-2</v>
      </c>
      <c r="L506" s="5">
        <f>IF(Datos_Sala[[#This Row],[Tiempo en rest]]-Datos_Sala[[#This Row],[Tiempo total de preparación]]&gt;0,Datos_Sala[[#This Row],[Tiempo en rest]]-Datos_Sala[[#This Row],[Tiempo total de preparación]],0)</f>
        <v>6.5277777777777754E-2</v>
      </c>
      <c r="M506" s="5" t="str">
        <f>IF(Datos_Sala[[#This Row],[Tiempo de degustación]]&gt;0,"Cobrada","Sin cobrar")</f>
        <v>Cobrada</v>
      </c>
      <c r="N506" s="3" t="s">
        <v>10</v>
      </c>
      <c r="O506" s="3" t="s">
        <v>1145</v>
      </c>
      <c r="P506" s="6">
        <v>25.76</v>
      </c>
      <c r="Q506" s="3" t="s">
        <v>23</v>
      </c>
      <c r="R506" s="3" t="s">
        <v>33</v>
      </c>
      <c r="S506" s="3" t="s">
        <v>867</v>
      </c>
      <c r="T506" s="4">
        <f>SUMIFS('Datos Cocina'!J:J,'Datos Cocina'!A:A,A:A)</f>
        <v>155</v>
      </c>
      <c r="U506" s="4">
        <f>SUMIFS('Datos Cocina'!F:F,'Datos Cocina'!A:A,'Datos Sala'!A:A)</f>
        <v>95</v>
      </c>
      <c r="V506" s="4">
        <f>SUMIFS('Datos Cocina'!I:I,'Datos Cocina'!A:A,A:A)</f>
        <v>60</v>
      </c>
      <c r="W506" s="7">
        <f>Datos_Sala[[#This Row],[Total ganancia pedido]]/Datos_Sala[[#This Row],[Monto Total de la cuenta]]</f>
        <v>0.38709677419354838</v>
      </c>
      <c r="X506" s="4">
        <f>Datos_Sala[[#This Row],[Monto Total de la cuenta]]+Datos_Sala[[#This Row],[Propina]]</f>
        <v>180.76</v>
      </c>
    </row>
    <row r="507" spans="1:24" x14ac:dyDescent="0.3">
      <c r="A507" s="2">
        <v>506</v>
      </c>
      <c r="B507" s="3" t="s">
        <v>26</v>
      </c>
      <c r="C507" s="3" t="s">
        <v>192</v>
      </c>
      <c r="D507" s="2">
        <v>2</v>
      </c>
      <c r="E507" s="3" t="s">
        <v>52</v>
      </c>
      <c r="F507" s="23">
        <v>45022</v>
      </c>
      <c r="G507" s="5">
        <v>8.4027777777777785E-2</v>
      </c>
      <c r="H507" s="24">
        <v>0.16805555555555557</v>
      </c>
      <c r="I507" s="5">
        <f>Datos_Sala[[#This Row],[Hora de Salida]]-Datos_Sala[[#This Row],[Hora de llegada]]</f>
        <v>8.4027777777777785E-2</v>
      </c>
      <c r="J507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9.4444444444444484E-2</v>
      </c>
      <c r="K507" s="5">
        <f>(SUMIFS('Datos Cocina'!M:M,'Datos Cocina'!A:A,'Datos Sala'!A:A)/60)/24</f>
        <v>3.472222222222222E-3</v>
      </c>
      <c r="L507" s="5">
        <f>IF(Datos_Sala[[#This Row],[Tiempo en rest]]-Datos_Sala[[#This Row],[Tiempo total de preparación]]&gt;0,Datos_Sala[[#This Row],[Tiempo en rest]]-Datos_Sala[[#This Row],[Tiempo total de preparación]],0)</f>
        <v>8.0555555555555561E-2</v>
      </c>
      <c r="M507" s="5" t="str">
        <f>IF(Datos_Sala[[#This Row],[Tiempo de degustación]]&gt;0,"Cobrada","Sin cobrar")</f>
        <v>Cobrada</v>
      </c>
      <c r="N507" s="3" t="s">
        <v>10</v>
      </c>
      <c r="O507" s="3" t="s">
        <v>1145</v>
      </c>
      <c r="P507" s="6">
        <v>11.65</v>
      </c>
      <c r="Q507" s="3" t="s">
        <v>18</v>
      </c>
      <c r="R507" s="3" t="s">
        <v>73</v>
      </c>
      <c r="S507" s="3" t="s">
        <v>12</v>
      </c>
      <c r="T507" s="4">
        <f>SUMIFS('Datos Cocina'!J:J,'Datos Cocina'!A:A,A:A)</f>
        <v>70</v>
      </c>
      <c r="U507" s="4">
        <f>SUMIFS('Datos Cocina'!F:F,'Datos Cocina'!A:A,'Datos Sala'!A:A)</f>
        <v>42</v>
      </c>
      <c r="V507" s="4">
        <f>SUMIFS('Datos Cocina'!I:I,'Datos Cocina'!A:A,A:A)</f>
        <v>28</v>
      </c>
      <c r="W507" s="7">
        <f>Datos_Sala[[#This Row],[Total ganancia pedido]]/Datos_Sala[[#This Row],[Monto Total de la cuenta]]</f>
        <v>0.4</v>
      </c>
      <c r="X507" s="4">
        <f>Datos_Sala[[#This Row],[Monto Total de la cuenta]]+Datos_Sala[[#This Row],[Propina]]</f>
        <v>81.650000000000006</v>
      </c>
    </row>
    <row r="508" spans="1:24" x14ac:dyDescent="0.3">
      <c r="A508" s="2">
        <v>507</v>
      </c>
      <c r="B508" s="3">
        <v>18</v>
      </c>
      <c r="C508" s="3" t="s">
        <v>182</v>
      </c>
      <c r="D508" s="2">
        <v>4</v>
      </c>
      <c r="E508" s="3" t="s">
        <v>28</v>
      </c>
      <c r="F508" s="23">
        <v>45022</v>
      </c>
      <c r="G508" s="5">
        <v>0.14305555555555555</v>
      </c>
      <c r="H508" s="24">
        <v>0.1875</v>
      </c>
      <c r="I508" s="5">
        <f>Datos_Sala[[#This Row],[Hora de Salida]]-Datos_Sala[[#This Row],[Hora de llegada]]</f>
        <v>4.4444444444444453E-2</v>
      </c>
      <c r="J508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4.4444444444444453E-2</v>
      </c>
      <c r="K508" s="5">
        <f>(SUMIFS('Datos Cocina'!M:M,'Datos Cocina'!A:A,'Datos Sala'!A:A)/60)/24</f>
        <v>4.7916666666666663E-2</v>
      </c>
      <c r="L508" s="5">
        <f>IF(Datos_Sala[[#This Row],[Tiempo en rest]]-Datos_Sala[[#This Row],[Tiempo total de preparación]]&gt;0,Datos_Sala[[#This Row],[Tiempo en rest]]-Datos_Sala[[#This Row],[Tiempo total de preparación]],0)</f>
        <v>0</v>
      </c>
      <c r="M508" s="5" t="str">
        <f>IF(Datos_Sala[[#This Row],[Tiempo de degustación]]&gt;0,"Cobrada","Sin cobrar")</f>
        <v>Sin cobrar</v>
      </c>
      <c r="N508" s="3" t="s">
        <v>48</v>
      </c>
      <c r="O508" s="3" t="s">
        <v>1145</v>
      </c>
      <c r="P508" s="6">
        <v>43.42</v>
      </c>
      <c r="Q508" s="3" t="s">
        <v>11</v>
      </c>
      <c r="R508" s="3" t="s">
        <v>24</v>
      </c>
      <c r="S508" s="3" t="s">
        <v>868</v>
      </c>
      <c r="T508" s="4">
        <f>SUMIFS('Datos Cocina'!J:J,'Datos Cocina'!A:A,A:A)</f>
        <v>210</v>
      </c>
      <c r="U508" s="4">
        <f>SUMIFS('Datos Cocina'!F:F,'Datos Cocina'!A:A,'Datos Sala'!A:A)</f>
        <v>126</v>
      </c>
      <c r="V508" s="4">
        <f>SUMIFS('Datos Cocina'!I:I,'Datos Cocina'!A:A,A:A)</f>
        <v>84</v>
      </c>
      <c r="W508" s="7">
        <f>Datos_Sala[[#This Row],[Total ganancia pedido]]/Datos_Sala[[#This Row],[Monto Total de la cuenta]]</f>
        <v>0.4</v>
      </c>
      <c r="X508" s="4">
        <f>Datos_Sala[[#This Row],[Monto Total de la cuenta]]+Datos_Sala[[#This Row],[Propina]]</f>
        <v>253.42000000000002</v>
      </c>
    </row>
    <row r="509" spans="1:24" x14ac:dyDescent="0.3">
      <c r="A509" s="2">
        <v>508</v>
      </c>
      <c r="B509" s="3" t="s">
        <v>61</v>
      </c>
      <c r="C509" s="3" t="s">
        <v>193</v>
      </c>
      <c r="D509" s="2">
        <v>1</v>
      </c>
      <c r="E509" s="3" t="s">
        <v>15</v>
      </c>
      <c r="F509" s="23">
        <v>45022</v>
      </c>
      <c r="G509" s="5">
        <v>0.11805555555555555</v>
      </c>
      <c r="H509" s="24">
        <v>0.27430555555555558</v>
      </c>
      <c r="I509" s="5">
        <f>Datos_Sala[[#This Row],[Hora de Salida]]-Datos_Sala[[#This Row],[Hora de llegada]]</f>
        <v>0.15625000000000003</v>
      </c>
      <c r="J50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0.15625000000000003</v>
      </c>
      <c r="K509" s="5">
        <f>(SUMIFS('Datos Cocina'!M:M,'Datos Cocina'!A:A,'Datos Sala'!A:A)/60)/24</f>
        <v>2.361111111111111E-2</v>
      </c>
      <c r="L509" s="5">
        <f>IF(Datos_Sala[[#This Row],[Tiempo en rest]]-Datos_Sala[[#This Row],[Tiempo total de preparación]]&gt;0,Datos_Sala[[#This Row],[Tiempo en rest]]-Datos_Sala[[#This Row],[Tiempo total de preparación]],0)</f>
        <v>0.13263888888888892</v>
      </c>
      <c r="M509" s="5" t="str">
        <f>IF(Datos_Sala[[#This Row],[Tiempo de degustación]]&gt;0,"Cobrada","Sin cobrar")</f>
        <v>Cobrada</v>
      </c>
      <c r="N509" s="3" t="s">
        <v>16</v>
      </c>
      <c r="O509" s="3" t="s">
        <v>1145</v>
      </c>
      <c r="P509" s="6">
        <v>42.8</v>
      </c>
      <c r="Q509" s="3" t="s">
        <v>23</v>
      </c>
      <c r="R509" s="3" t="s">
        <v>19</v>
      </c>
      <c r="S509" s="3" t="s">
        <v>114</v>
      </c>
      <c r="T509" s="4">
        <f>SUMIFS('Datos Cocina'!J:J,'Datos Cocina'!A:A,A:A)</f>
        <v>32</v>
      </c>
      <c r="U509" s="4">
        <f>SUMIFS('Datos Cocina'!F:F,'Datos Cocina'!A:A,'Datos Sala'!A:A)</f>
        <v>19</v>
      </c>
      <c r="V509" s="4">
        <f>SUMIFS('Datos Cocina'!I:I,'Datos Cocina'!A:A,A:A)</f>
        <v>13</v>
      </c>
      <c r="W509" s="7">
        <f>Datos_Sala[[#This Row],[Total ganancia pedido]]/Datos_Sala[[#This Row],[Monto Total de la cuenta]]</f>
        <v>0.40625</v>
      </c>
      <c r="X509" s="4">
        <f>Datos_Sala[[#This Row],[Monto Total de la cuenta]]+Datos_Sala[[#This Row],[Propina]]</f>
        <v>74.8</v>
      </c>
    </row>
    <row r="510" spans="1:24" x14ac:dyDescent="0.3">
      <c r="A510" s="2">
        <v>509</v>
      </c>
      <c r="B510" s="3" t="s">
        <v>35</v>
      </c>
      <c r="C510" s="3" t="s">
        <v>194</v>
      </c>
      <c r="D510" s="2">
        <v>3</v>
      </c>
      <c r="E510" s="3" t="s">
        <v>76</v>
      </c>
      <c r="F510" s="23">
        <v>45022</v>
      </c>
      <c r="G510" s="5">
        <v>0.13333333333333333</v>
      </c>
      <c r="H510" s="24">
        <v>0.25138888888888888</v>
      </c>
      <c r="I510" s="5">
        <f>Datos_Sala[[#This Row],[Hora de Salida]]-Datos_Sala[[#This Row],[Hora de llegada]]</f>
        <v>0.11805555555555555</v>
      </c>
      <c r="J51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0.12847222222222227</v>
      </c>
      <c r="K510" s="5">
        <f>(SUMIFS('Datos Cocina'!M:M,'Datos Cocina'!A:A,'Datos Sala'!A:A)/60)/24</f>
        <v>3.2638888888888891E-2</v>
      </c>
      <c r="L510" s="5">
        <f>IF(Datos_Sala[[#This Row],[Tiempo en rest]]-Datos_Sala[[#This Row],[Tiempo total de preparación]]&gt;0,Datos_Sala[[#This Row],[Tiempo en rest]]-Datos_Sala[[#This Row],[Tiempo total de preparación]],0)</f>
        <v>8.5416666666666669E-2</v>
      </c>
      <c r="M510" s="5" t="str">
        <f>IF(Datos_Sala[[#This Row],[Tiempo de degustación]]&gt;0,"Cobrada","Sin cobrar")</f>
        <v>Cobrada</v>
      </c>
      <c r="N510" s="3" t="s">
        <v>48</v>
      </c>
      <c r="O510" s="3" t="s">
        <v>1145</v>
      </c>
      <c r="P510" s="6">
        <v>16.260000000000002</v>
      </c>
      <c r="Q510" s="3" t="s">
        <v>18</v>
      </c>
      <c r="R510" s="3" t="s">
        <v>19</v>
      </c>
      <c r="S510" s="3" t="s">
        <v>30</v>
      </c>
      <c r="T510" s="4">
        <f>SUMIFS('Datos Cocina'!J:J,'Datos Cocina'!A:A,A:A)</f>
        <v>80</v>
      </c>
      <c r="U510" s="4">
        <f>SUMIFS('Datos Cocina'!F:F,'Datos Cocina'!A:A,'Datos Sala'!A:A)</f>
        <v>50</v>
      </c>
      <c r="V510" s="4">
        <f>SUMIFS('Datos Cocina'!I:I,'Datos Cocina'!A:A,A:A)</f>
        <v>30</v>
      </c>
      <c r="W510" s="7">
        <f>Datos_Sala[[#This Row],[Total ganancia pedido]]/Datos_Sala[[#This Row],[Monto Total de la cuenta]]</f>
        <v>0.375</v>
      </c>
      <c r="X510" s="4">
        <f>Datos_Sala[[#This Row],[Monto Total de la cuenta]]+Datos_Sala[[#This Row],[Propina]]</f>
        <v>96.26</v>
      </c>
    </row>
    <row r="511" spans="1:24" x14ac:dyDescent="0.3">
      <c r="A511" s="2">
        <v>510</v>
      </c>
      <c r="B511" s="3" t="s">
        <v>61</v>
      </c>
      <c r="C511" s="3" t="s">
        <v>195</v>
      </c>
      <c r="D511" s="2">
        <v>4</v>
      </c>
      <c r="E511" s="3" t="s">
        <v>9</v>
      </c>
      <c r="F511" s="23">
        <v>45022</v>
      </c>
      <c r="G511" s="5">
        <v>0.14722222222222223</v>
      </c>
      <c r="H511" s="24">
        <v>0.18958333333333333</v>
      </c>
      <c r="I511" s="5">
        <f>Datos_Sala[[#This Row],[Hora de Salida]]-Datos_Sala[[#This Row],[Hora de llegada]]</f>
        <v>4.2361111111111099E-2</v>
      </c>
      <c r="J511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4.2361111111111099E-2</v>
      </c>
      <c r="K511" s="5">
        <f>(SUMIFS('Datos Cocina'!M:M,'Datos Cocina'!A:A,'Datos Sala'!A:A)/60)/24</f>
        <v>3.3333333333333333E-2</v>
      </c>
      <c r="L511" s="5">
        <f>IF(Datos_Sala[[#This Row],[Tiempo en rest]]-Datos_Sala[[#This Row],[Tiempo total de preparación]]&gt;0,Datos_Sala[[#This Row],[Tiempo en rest]]-Datos_Sala[[#This Row],[Tiempo total de preparación]],0)</f>
        <v>9.0277777777777665E-3</v>
      </c>
      <c r="M511" s="5" t="str">
        <f>IF(Datos_Sala[[#This Row],[Tiempo de degustación]]&gt;0,"Cobrada","Sin cobrar")</f>
        <v>Cobrada</v>
      </c>
      <c r="N511" s="3" t="s">
        <v>16</v>
      </c>
      <c r="O511" s="3" t="s">
        <v>1145</v>
      </c>
      <c r="P511" s="6">
        <v>14.97</v>
      </c>
      <c r="Q511" s="3" t="s">
        <v>11</v>
      </c>
      <c r="R511" s="3" t="s">
        <v>73</v>
      </c>
      <c r="S511" s="3" t="s">
        <v>42</v>
      </c>
      <c r="T511" s="4">
        <f>SUMIFS('Datos Cocina'!J:J,'Datos Cocina'!A:A,A:A)</f>
        <v>36</v>
      </c>
      <c r="U511" s="4">
        <f>SUMIFS('Datos Cocina'!F:F,'Datos Cocina'!A:A,'Datos Sala'!A:A)</f>
        <v>22</v>
      </c>
      <c r="V511" s="4">
        <f>SUMIFS('Datos Cocina'!I:I,'Datos Cocina'!A:A,A:A)</f>
        <v>14</v>
      </c>
      <c r="W511" s="7">
        <f>Datos_Sala[[#This Row],[Total ganancia pedido]]/Datos_Sala[[#This Row],[Monto Total de la cuenta]]</f>
        <v>0.3888888888888889</v>
      </c>
      <c r="X511" s="4">
        <f>Datos_Sala[[#This Row],[Monto Total de la cuenta]]+Datos_Sala[[#This Row],[Propina]]</f>
        <v>50.97</v>
      </c>
    </row>
    <row r="512" spans="1:24" x14ac:dyDescent="0.3">
      <c r="A512" s="2">
        <v>511</v>
      </c>
      <c r="B512" s="3">
        <v>2</v>
      </c>
      <c r="C512" s="3" t="s">
        <v>869</v>
      </c>
      <c r="D512" s="2">
        <v>1</v>
      </c>
      <c r="E512" s="3" t="s">
        <v>76</v>
      </c>
      <c r="F512" s="23">
        <v>45022</v>
      </c>
      <c r="G512" s="5">
        <v>6.805555555555555E-2</v>
      </c>
      <c r="H512" s="24">
        <v>0.14097222222222222</v>
      </c>
      <c r="I512" s="5">
        <f>Datos_Sala[[#This Row],[Hora de Salida]]-Datos_Sala[[#This Row],[Hora de llegada]]</f>
        <v>7.2916666666666671E-2</v>
      </c>
      <c r="J512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7.2916666666666671E-2</v>
      </c>
      <c r="K512" s="5">
        <f>(SUMIFS('Datos Cocina'!M:M,'Datos Cocina'!A:A,'Datos Sala'!A:A)/60)/24</f>
        <v>2.6388888888888889E-2</v>
      </c>
      <c r="L512" s="5">
        <f>IF(Datos_Sala[[#This Row],[Tiempo en rest]]-Datos_Sala[[#This Row],[Tiempo total de preparación]]&gt;0,Datos_Sala[[#This Row],[Tiempo en rest]]-Datos_Sala[[#This Row],[Tiempo total de preparación]],0)</f>
        <v>4.6527777777777779E-2</v>
      </c>
      <c r="M512" s="5" t="str">
        <f>IF(Datos_Sala[[#This Row],[Tiempo de degustación]]&gt;0,"Cobrada","Sin cobrar")</f>
        <v>Cobrada</v>
      </c>
      <c r="N512" s="3" t="s">
        <v>16</v>
      </c>
      <c r="O512" s="3" t="s">
        <v>1145</v>
      </c>
      <c r="P512" s="6">
        <v>35.950000000000003</v>
      </c>
      <c r="Q512" s="3" t="s">
        <v>11</v>
      </c>
      <c r="R512" s="3" t="s">
        <v>49</v>
      </c>
      <c r="S512" s="3" t="s">
        <v>870</v>
      </c>
      <c r="T512" s="4">
        <f>SUMIFS('Datos Cocina'!J:J,'Datos Cocina'!A:A,A:A)</f>
        <v>137</v>
      </c>
      <c r="U512" s="4">
        <f>SUMIFS('Datos Cocina'!F:F,'Datos Cocina'!A:A,'Datos Sala'!A:A)</f>
        <v>82</v>
      </c>
      <c r="V512" s="4">
        <f>SUMIFS('Datos Cocina'!I:I,'Datos Cocina'!A:A,A:A)</f>
        <v>55</v>
      </c>
      <c r="W512" s="7">
        <f>Datos_Sala[[#This Row],[Total ganancia pedido]]/Datos_Sala[[#This Row],[Monto Total de la cuenta]]</f>
        <v>0.40145985401459855</v>
      </c>
      <c r="X512" s="4">
        <f>Datos_Sala[[#This Row],[Monto Total de la cuenta]]+Datos_Sala[[#This Row],[Propina]]</f>
        <v>172.95</v>
      </c>
    </row>
    <row r="513" spans="1:24" x14ac:dyDescent="0.3">
      <c r="A513" s="2">
        <v>512</v>
      </c>
      <c r="B513" s="3">
        <v>2</v>
      </c>
      <c r="C513" s="3" t="s">
        <v>748</v>
      </c>
      <c r="D513" s="2">
        <v>1</v>
      </c>
      <c r="E513" s="3" t="s">
        <v>15</v>
      </c>
      <c r="F513" s="23">
        <v>45022</v>
      </c>
      <c r="G513" s="5">
        <v>5.486111111111111E-2</v>
      </c>
      <c r="H513" s="24">
        <v>0.10138888888888889</v>
      </c>
      <c r="I513" s="5">
        <f>Datos_Sala[[#This Row],[Hora de Salida]]-Datos_Sala[[#This Row],[Hora de llegada]]</f>
        <v>4.6527777777777779E-2</v>
      </c>
      <c r="J513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5.6944444444444478E-2</v>
      </c>
      <c r="K513" s="5">
        <f>(SUMIFS('Datos Cocina'!M:M,'Datos Cocina'!A:A,'Datos Sala'!A:A)/60)/24</f>
        <v>4.0972222222222222E-2</v>
      </c>
      <c r="L513" s="5">
        <f>IF(Datos_Sala[[#This Row],[Tiempo en rest]]-Datos_Sala[[#This Row],[Tiempo total de preparación]]&gt;0,Datos_Sala[[#This Row],[Tiempo en rest]]-Datos_Sala[[#This Row],[Tiempo total de preparación]],0)</f>
        <v>5.5555555555555566E-3</v>
      </c>
      <c r="M513" s="5" t="str">
        <f>IF(Datos_Sala[[#This Row],[Tiempo de degustación]]&gt;0,"Cobrada","Sin cobrar")</f>
        <v>Cobrada</v>
      </c>
      <c r="N513" s="3" t="s">
        <v>16</v>
      </c>
      <c r="O513" s="3" t="s">
        <v>1145</v>
      </c>
      <c r="P513" s="6">
        <v>37.369999999999997</v>
      </c>
      <c r="Q513" s="3" t="s">
        <v>18</v>
      </c>
      <c r="R513" s="3" t="s">
        <v>1147</v>
      </c>
      <c r="S513" s="3" t="s">
        <v>762</v>
      </c>
      <c r="T513" s="4">
        <f>SUMIFS('Datos Cocina'!J:J,'Datos Cocina'!A:A,A:A)</f>
        <v>128</v>
      </c>
      <c r="U513" s="4">
        <f>SUMIFS('Datos Cocina'!F:F,'Datos Cocina'!A:A,'Datos Sala'!A:A)</f>
        <v>78</v>
      </c>
      <c r="V513" s="4">
        <f>SUMIFS('Datos Cocina'!I:I,'Datos Cocina'!A:A,A:A)</f>
        <v>50</v>
      </c>
      <c r="W513" s="7">
        <f>Datos_Sala[[#This Row],[Total ganancia pedido]]/Datos_Sala[[#This Row],[Monto Total de la cuenta]]</f>
        <v>0.390625</v>
      </c>
      <c r="X513" s="4">
        <f>Datos_Sala[[#This Row],[Monto Total de la cuenta]]+Datos_Sala[[#This Row],[Propina]]</f>
        <v>165.37</v>
      </c>
    </row>
    <row r="514" spans="1:24" x14ac:dyDescent="0.3">
      <c r="A514" s="2">
        <v>513</v>
      </c>
      <c r="B514" s="3" t="s">
        <v>70</v>
      </c>
      <c r="C514" s="3" t="s">
        <v>14</v>
      </c>
      <c r="D514" s="2">
        <v>6</v>
      </c>
      <c r="E514" s="3" t="s">
        <v>52</v>
      </c>
      <c r="F514" s="23">
        <v>45022</v>
      </c>
      <c r="G514" s="5">
        <v>6.1111111111111109E-2</v>
      </c>
      <c r="H514" s="24">
        <v>0.20208333333333334</v>
      </c>
      <c r="I514" s="5">
        <f>Datos_Sala[[#This Row],[Hora de Salida]]-Datos_Sala[[#This Row],[Hora de llegada]]</f>
        <v>0.14097222222222222</v>
      </c>
      <c r="J51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0.15138888888888893</v>
      </c>
      <c r="K514" s="5">
        <f>(SUMIFS('Datos Cocina'!M:M,'Datos Cocina'!A:A,'Datos Sala'!A:A)/60)/24</f>
        <v>3.888888888888889E-2</v>
      </c>
      <c r="L514" s="5">
        <f>IF(Datos_Sala[[#This Row],[Tiempo en rest]]-Datos_Sala[[#This Row],[Tiempo total de preparación]]&gt;0,Datos_Sala[[#This Row],[Tiempo en rest]]-Datos_Sala[[#This Row],[Tiempo total de preparación]],0)</f>
        <v>0.10208333333333333</v>
      </c>
      <c r="M514" s="5" t="str">
        <f>IF(Datos_Sala[[#This Row],[Tiempo de degustación]]&gt;0,"Cobrada","Sin cobrar")</f>
        <v>Cobrada</v>
      </c>
      <c r="N514" s="3" t="s">
        <v>48</v>
      </c>
      <c r="O514" s="3" t="s">
        <v>1145</v>
      </c>
      <c r="P514" s="6">
        <v>22.74</v>
      </c>
      <c r="Q514" s="3" t="s">
        <v>18</v>
      </c>
      <c r="R514" s="3" t="s">
        <v>24</v>
      </c>
      <c r="S514" s="3" t="s">
        <v>45</v>
      </c>
      <c r="T514" s="4">
        <f>SUMIFS('Datos Cocina'!J:J,'Datos Cocina'!A:A,A:A)</f>
        <v>54</v>
      </c>
      <c r="U514" s="4">
        <f>SUMIFS('Datos Cocina'!F:F,'Datos Cocina'!A:A,'Datos Sala'!A:A)</f>
        <v>30</v>
      </c>
      <c r="V514" s="4">
        <f>SUMIFS('Datos Cocina'!I:I,'Datos Cocina'!A:A,A:A)</f>
        <v>24</v>
      </c>
      <c r="W514" s="7">
        <f>Datos_Sala[[#This Row],[Total ganancia pedido]]/Datos_Sala[[#This Row],[Monto Total de la cuenta]]</f>
        <v>0.44444444444444442</v>
      </c>
      <c r="X514" s="4">
        <f>Datos_Sala[[#This Row],[Monto Total de la cuenta]]+Datos_Sala[[#This Row],[Propina]]</f>
        <v>76.739999999999995</v>
      </c>
    </row>
    <row r="515" spans="1:24" x14ac:dyDescent="0.3">
      <c r="A515" s="2">
        <v>514</v>
      </c>
      <c r="B515" s="3">
        <v>18</v>
      </c>
      <c r="C515" s="3" t="s">
        <v>871</v>
      </c>
      <c r="D515" s="2">
        <v>5</v>
      </c>
      <c r="E515" s="3" t="s">
        <v>9</v>
      </c>
      <c r="F515" s="23">
        <v>45022</v>
      </c>
      <c r="G515" s="5">
        <v>5.486111111111111E-2</v>
      </c>
      <c r="H515" s="24">
        <v>0.19166666666666668</v>
      </c>
      <c r="I515" s="5">
        <f>Datos_Sala[[#This Row],[Hora de Salida]]-Datos_Sala[[#This Row],[Hora de llegada]]</f>
        <v>0.13680555555555557</v>
      </c>
      <c r="J51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0.13680555555555557</v>
      </c>
      <c r="K515" s="5">
        <f>(SUMIFS('Datos Cocina'!M:M,'Datos Cocina'!A:A,'Datos Sala'!A:A)/60)/24</f>
        <v>7.7777777777777779E-2</v>
      </c>
      <c r="L515" s="5">
        <f>IF(Datos_Sala[[#This Row],[Tiempo en rest]]-Datos_Sala[[#This Row],[Tiempo total de preparación]]&gt;0,Datos_Sala[[#This Row],[Tiempo en rest]]-Datos_Sala[[#This Row],[Tiempo total de preparación]],0)</f>
        <v>5.902777777777779E-2</v>
      </c>
      <c r="M515" s="5" t="str">
        <f>IF(Datos_Sala[[#This Row],[Tiempo de degustación]]&gt;0,"Cobrada","Sin cobrar")</f>
        <v>Cobrada</v>
      </c>
      <c r="N515" s="3" t="s">
        <v>16</v>
      </c>
      <c r="O515" s="3" t="s">
        <v>1145</v>
      </c>
      <c r="P515" s="6">
        <v>38.840000000000003</v>
      </c>
      <c r="Q515" s="3" t="s">
        <v>11</v>
      </c>
      <c r="R515" s="3" t="s">
        <v>29</v>
      </c>
      <c r="S515" s="3" t="s">
        <v>872</v>
      </c>
      <c r="T515" s="4">
        <f>SUMIFS('Datos Cocina'!J:J,'Datos Cocina'!A:A,A:A)</f>
        <v>174</v>
      </c>
      <c r="U515" s="4">
        <f>SUMIFS('Datos Cocina'!F:F,'Datos Cocina'!A:A,'Datos Sala'!A:A)</f>
        <v>102</v>
      </c>
      <c r="V515" s="4">
        <f>SUMIFS('Datos Cocina'!I:I,'Datos Cocina'!A:A,A:A)</f>
        <v>72</v>
      </c>
      <c r="W515" s="7">
        <f>Datos_Sala[[#This Row],[Total ganancia pedido]]/Datos_Sala[[#This Row],[Monto Total de la cuenta]]</f>
        <v>0.41379310344827586</v>
      </c>
      <c r="X515" s="4">
        <f>Datos_Sala[[#This Row],[Monto Total de la cuenta]]+Datos_Sala[[#This Row],[Propina]]</f>
        <v>212.84</v>
      </c>
    </row>
    <row r="516" spans="1:24" x14ac:dyDescent="0.3">
      <c r="A516" s="2">
        <v>515</v>
      </c>
      <c r="B516" s="3" t="s">
        <v>57</v>
      </c>
      <c r="C516" s="3" t="s">
        <v>196</v>
      </c>
      <c r="D516" s="2">
        <v>2</v>
      </c>
      <c r="E516" s="3" t="s">
        <v>28</v>
      </c>
      <c r="F516" s="23">
        <v>45022</v>
      </c>
      <c r="G516" s="5">
        <v>4.027777777777778E-2</v>
      </c>
      <c r="H516" s="24">
        <v>8.5416666666666669E-2</v>
      </c>
      <c r="I516" s="5">
        <f>Datos_Sala[[#This Row],[Hora de Salida]]-Datos_Sala[[#This Row],[Hora de llegada]]</f>
        <v>4.5138888888888888E-2</v>
      </c>
      <c r="J516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5.5555555555555587E-2</v>
      </c>
      <c r="K516" s="5">
        <f>(SUMIFS('Datos Cocina'!M:M,'Datos Cocina'!A:A,'Datos Sala'!A:A)/60)/24</f>
        <v>9.0277777777777787E-3</v>
      </c>
      <c r="L516" s="5">
        <f>IF(Datos_Sala[[#This Row],[Tiempo en rest]]-Datos_Sala[[#This Row],[Tiempo total de preparación]]&gt;0,Datos_Sala[[#This Row],[Tiempo en rest]]-Datos_Sala[[#This Row],[Tiempo total de preparación]],0)</f>
        <v>3.6111111111111108E-2</v>
      </c>
      <c r="M516" s="5" t="str">
        <f>IF(Datos_Sala[[#This Row],[Tiempo de degustación]]&gt;0,"Cobrada","Sin cobrar")</f>
        <v>Cobrada</v>
      </c>
      <c r="N516" s="3" t="s">
        <v>16</v>
      </c>
      <c r="O516" s="3" t="s">
        <v>1145</v>
      </c>
      <c r="P516" s="6">
        <v>43.79</v>
      </c>
      <c r="Q516" s="3" t="s">
        <v>18</v>
      </c>
      <c r="R516" s="3" t="s">
        <v>29</v>
      </c>
      <c r="S516" s="3" t="s">
        <v>45</v>
      </c>
      <c r="T516" s="4">
        <f>SUMIFS('Datos Cocina'!J:J,'Datos Cocina'!A:A,A:A)</f>
        <v>18</v>
      </c>
      <c r="U516" s="4">
        <f>SUMIFS('Datos Cocina'!F:F,'Datos Cocina'!A:A,'Datos Sala'!A:A)</f>
        <v>10</v>
      </c>
      <c r="V516" s="4">
        <f>SUMIFS('Datos Cocina'!I:I,'Datos Cocina'!A:A,A:A)</f>
        <v>8</v>
      </c>
      <c r="W516" s="7">
        <f>Datos_Sala[[#This Row],[Total ganancia pedido]]/Datos_Sala[[#This Row],[Monto Total de la cuenta]]</f>
        <v>0.44444444444444442</v>
      </c>
      <c r="X516" s="4">
        <f>Datos_Sala[[#This Row],[Monto Total de la cuenta]]+Datos_Sala[[#This Row],[Propina]]</f>
        <v>61.79</v>
      </c>
    </row>
    <row r="517" spans="1:24" x14ac:dyDescent="0.3">
      <c r="A517" s="2">
        <v>516</v>
      </c>
      <c r="B517" s="3">
        <v>7</v>
      </c>
      <c r="C517" s="3" t="s">
        <v>873</v>
      </c>
      <c r="D517" s="2">
        <v>2</v>
      </c>
      <c r="E517" s="3" t="s">
        <v>9</v>
      </c>
      <c r="F517" s="23">
        <v>45022</v>
      </c>
      <c r="G517" s="5">
        <v>0.16319444444444445</v>
      </c>
      <c r="H517" s="24">
        <v>0.2076388888888889</v>
      </c>
      <c r="I517" s="5">
        <f>Datos_Sala[[#This Row],[Hora de Salida]]-Datos_Sala[[#This Row],[Hora de llegada]]</f>
        <v>4.4444444444444453E-2</v>
      </c>
      <c r="J517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4.4444444444444453E-2</v>
      </c>
      <c r="K517" s="5">
        <f>(SUMIFS('Datos Cocina'!M:M,'Datos Cocina'!A:A,'Datos Sala'!A:A)/60)/24</f>
        <v>6.7361111111111108E-2</v>
      </c>
      <c r="L517" s="5">
        <f>IF(Datos_Sala[[#This Row],[Tiempo en rest]]-Datos_Sala[[#This Row],[Tiempo total de preparación]]&gt;0,Datos_Sala[[#This Row],[Tiempo en rest]]-Datos_Sala[[#This Row],[Tiempo total de preparación]],0)</f>
        <v>0</v>
      </c>
      <c r="M517" s="5" t="str">
        <f>IF(Datos_Sala[[#This Row],[Tiempo de degustación]]&gt;0,"Cobrada","Sin cobrar")</f>
        <v>Sin cobrar</v>
      </c>
      <c r="N517" s="3" t="s">
        <v>16</v>
      </c>
      <c r="O517" s="3" t="s">
        <v>1145</v>
      </c>
      <c r="P517" s="6">
        <v>20.85</v>
      </c>
      <c r="Q517" s="3" t="s">
        <v>23</v>
      </c>
      <c r="R517" s="3" t="s">
        <v>73</v>
      </c>
      <c r="S517" s="3" t="s">
        <v>874</v>
      </c>
      <c r="T517" s="4">
        <f>SUMIFS('Datos Cocina'!J:J,'Datos Cocina'!A:A,A:A)</f>
        <v>146</v>
      </c>
      <c r="U517" s="4">
        <f>SUMIFS('Datos Cocina'!F:F,'Datos Cocina'!A:A,'Datos Sala'!A:A)</f>
        <v>87</v>
      </c>
      <c r="V517" s="4">
        <f>SUMIFS('Datos Cocina'!I:I,'Datos Cocina'!A:A,A:A)</f>
        <v>59</v>
      </c>
      <c r="W517" s="7">
        <f>Datos_Sala[[#This Row],[Total ganancia pedido]]/Datos_Sala[[#This Row],[Monto Total de la cuenta]]</f>
        <v>0.4041095890410959</v>
      </c>
      <c r="X517" s="4">
        <f>Datos_Sala[[#This Row],[Monto Total de la cuenta]]+Datos_Sala[[#This Row],[Propina]]</f>
        <v>166.85</v>
      </c>
    </row>
    <row r="518" spans="1:24" x14ac:dyDescent="0.3">
      <c r="A518" s="2">
        <v>517</v>
      </c>
      <c r="B518" s="3">
        <v>4</v>
      </c>
      <c r="C518" s="3" t="s">
        <v>162</v>
      </c>
      <c r="D518" s="2">
        <v>5</v>
      </c>
      <c r="E518" s="3" t="s">
        <v>9</v>
      </c>
      <c r="F518" s="23">
        <v>45022</v>
      </c>
      <c r="G518" s="5">
        <v>6.5972222222222224E-2</v>
      </c>
      <c r="H518" s="24">
        <v>0.22916666666666666</v>
      </c>
      <c r="I518" s="5">
        <f>Datos_Sala[[#This Row],[Hora de Salida]]-Datos_Sala[[#This Row],[Hora de llegada]]</f>
        <v>0.16319444444444442</v>
      </c>
      <c r="J51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0.16319444444444442</v>
      </c>
      <c r="K518" s="5">
        <f>(SUMIFS('Datos Cocina'!M:M,'Datos Cocina'!A:A,'Datos Sala'!A:A)/60)/24</f>
        <v>4.5138888888888888E-2</v>
      </c>
      <c r="L518" s="5">
        <f>IF(Datos_Sala[[#This Row],[Tiempo en rest]]-Datos_Sala[[#This Row],[Tiempo total de preparación]]&gt;0,Datos_Sala[[#This Row],[Tiempo en rest]]-Datos_Sala[[#This Row],[Tiempo total de preparación]],0)</f>
        <v>0.11805555555555552</v>
      </c>
      <c r="M518" s="5" t="str">
        <f>IF(Datos_Sala[[#This Row],[Tiempo de degustación]]&gt;0,"Cobrada","Sin cobrar")</f>
        <v>Cobrada</v>
      </c>
      <c r="N518" s="3" t="s">
        <v>16</v>
      </c>
      <c r="O518" s="3" t="s">
        <v>17</v>
      </c>
      <c r="P518" s="6">
        <v>23.92</v>
      </c>
      <c r="Q518" s="3" t="s">
        <v>23</v>
      </c>
      <c r="R518" s="3" t="s">
        <v>63</v>
      </c>
      <c r="S518" s="3" t="s">
        <v>875</v>
      </c>
      <c r="T518" s="4">
        <f>SUMIFS('Datos Cocina'!J:J,'Datos Cocina'!A:A,A:A)</f>
        <v>103</v>
      </c>
      <c r="U518" s="4">
        <f>SUMIFS('Datos Cocina'!F:F,'Datos Cocina'!A:A,'Datos Sala'!A:A)</f>
        <v>60</v>
      </c>
      <c r="V518" s="4">
        <f>SUMIFS('Datos Cocina'!I:I,'Datos Cocina'!A:A,A:A)</f>
        <v>43</v>
      </c>
      <c r="W518" s="7">
        <f>Datos_Sala[[#This Row],[Total ganancia pedido]]/Datos_Sala[[#This Row],[Monto Total de la cuenta]]</f>
        <v>0.41747572815533979</v>
      </c>
      <c r="X518" s="4">
        <f>Datos_Sala[[#This Row],[Monto Total de la cuenta]]+Datos_Sala[[#This Row],[Propina]]</f>
        <v>126.92</v>
      </c>
    </row>
    <row r="519" spans="1:24" x14ac:dyDescent="0.3">
      <c r="A519" s="2">
        <v>518</v>
      </c>
      <c r="B519" s="3">
        <v>5</v>
      </c>
      <c r="C519" s="3" t="s">
        <v>425</v>
      </c>
      <c r="D519" s="2">
        <v>6</v>
      </c>
      <c r="E519" s="3" t="s">
        <v>9</v>
      </c>
      <c r="F519" s="23">
        <v>45022</v>
      </c>
      <c r="G519" s="5">
        <v>8.8888888888888892E-2</v>
      </c>
      <c r="H519" s="24">
        <v>0.25138888888888888</v>
      </c>
      <c r="I519" s="5">
        <f>Datos_Sala[[#This Row],[Hora de Salida]]-Datos_Sala[[#This Row],[Hora de llegada]]</f>
        <v>0.16249999999999998</v>
      </c>
      <c r="J51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0.17291666666666669</v>
      </c>
      <c r="K519" s="5">
        <f>(SUMIFS('Datos Cocina'!M:M,'Datos Cocina'!A:A,'Datos Sala'!A:A)/60)/24</f>
        <v>3.6805555555555557E-2</v>
      </c>
      <c r="L519" s="5">
        <f>IF(Datos_Sala[[#This Row],[Tiempo en rest]]-Datos_Sala[[#This Row],[Tiempo total de preparación]]&gt;0,Datos_Sala[[#This Row],[Tiempo en rest]]-Datos_Sala[[#This Row],[Tiempo total de preparación]],0)</f>
        <v>0.12569444444444441</v>
      </c>
      <c r="M519" s="5" t="str">
        <f>IF(Datos_Sala[[#This Row],[Tiempo de degustación]]&gt;0,"Cobrada","Sin cobrar")</f>
        <v>Cobrada</v>
      </c>
      <c r="N519" s="3" t="s">
        <v>48</v>
      </c>
      <c r="O519" s="3" t="s">
        <v>1145</v>
      </c>
      <c r="P519" s="6">
        <v>18.48</v>
      </c>
      <c r="Q519" s="3" t="s">
        <v>18</v>
      </c>
      <c r="R519" s="3" t="s">
        <v>33</v>
      </c>
      <c r="S519" s="3" t="s">
        <v>824</v>
      </c>
      <c r="T519" s="4">
        <f>SUMIFS('Datos Cocina'!J:J,'Datos Cocina'!A:A,A:A)</f>
        <v>77</v>
      </c>
      <c r="U519" s="4">
        <f>SUMIFS('Datos Cocina'!F:F,'Datos Cocina'!A:A,'Datos Sala'!A:A)</f>
        <v>46</v>
      </c>
      <c r="V519" s="4">
        <f>SUMIFS('Datos Cocina'!I:I,'Datos Cocina'!A:A,A:A)</f>
        <v>31</v>
      </c>
      <c r="W519" s="7">
        <f>Datos_Sala[[#This Row],[Total ganancia pedido]]/Datos_Sala[[#This Row],[Monto Total de la cuenta]]</f>
        <v>0.40259740259740262</v>
      </c>
      <c r="X519" s="4">
        <f>Datos_Sala[[#This Row],[Monto Total de la cuenta]]+Datos_Sala[[#This Row],[Propina]]</f>
        <v>95.48</v>
      </c>
    </row>
    <row r="520" spans="1:24" x14ac:dyDescent="0.3">
      <c r="A520" s="2">
        <v>519</v>
      </c>
      <c r="B520" s="3">
        <v>6</v>
      </c>
      <c r="C520" s="3" t="s">
        <v>876</v>
      </c>
      <c r="D520" s="2">
        <v>2</v>
      </c>
      <c r="E520" s="3" t="s">
        <v>15</v>
      </c>
      <c r="F520" s="23">
        <v>45022</v>
      </c>
      <c r="G520" s="5">
        <v>3.3333333333333333E-2</v>
      </c>
      <c r="H520" s="24">
        <v>0.15902777777777777</v>
      </c>
      <c r="I520" s="5">
        <f>Datos_Sala[[#This Row],[Hora de Salida]]-Datos_Sala[[#This Row],[Hora de llegada]]</f>
        <v>0.12569444444444444</v>
      </c>
      <c r="J52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0.12569444444444444</v>
      </c>
      <c r="K520" s="5">
        <f>(SUMIFS('Datos Cocina'!M:M,'Datos Cocina'!A:A,'Datos Sala'!A:A)/60)/24</f>
        <v>0.10833333333333334</v>
      </c>
      <c r="L520" s="5">
        <f>IF(Datos_Sala[[#This Row],[Tiempo en rest]]-Datos_Sala[[#This Row],[Tiempo total de preparación]]&gt;0,Datos_Sala[[#This Row],[Tiempo en rest]]-Datos_Sala[[#This Row],[Tiempo total de preparación]],0)</f>
        <v>1.7361111111111105E-2</v>
      </c>
      <c r="M520" s="5" t="str">
        <f>IF(Datos_Sala[[#This Row],[Tiempo de degustación]]&gt;0,"Cobrada","Sin cobrar")</f>
        <v>Cobrada</v>
      </c>
      <c r="N520" s="3" t="s">
        <v>16</v>
      </c>
      <c r="O520" s="3" t="s">
        <v>1145</v>
      </c>
      <c r="P520" s="6">
        <v>34.590000000000003</v>
      </c>
      <c r="Q520" s="3" t="s">
        <v>11</v>
      </c>
      <c r="R520" s="3" t="s">
        <v>73</v>
      </c>
      <c r="S520" s="3" t="s">
        <v>877</v>
      </c>
      <c r="T520" s="4">
        <f>SUMIFS('Datos Cocina'!J:J,'Datos Cocina'!A:A,A:A)</f>
        <v>245</v>
      </c>
      <c r="U520" s="4">
        <f>SUMIFS('Datos Cocina'!F:F,'Datos Cocina'!A:A,'Datos Sala'!A:A)</f>
        <v>149</v>
      </c>
      <c r="V520" s="4">
        <f>SUMIFS('Datos Cocina'!I:I,'Datos Cocina'!A:A,A:A)</f>
        <v>96</v>
      </c>
      <c r="W520" s="7">
        <f>Datos_Sala[[#This Row],[Total ganancia pedido]]/Datos_Sala[[#This Row],[Monto Total de la cuenta]]</f>
        <v>0.39183673469387753</v>
      </c>
      <c r="X520" s="4">
        <f>Datos_Sala[[#This Row],[Monto Total de la cuenta]]+Datos_Sala[[#This Row],[Propina]]</f>
        <v>279.59000000000003</v>
      </c>
    </row>
    <row r="521" spans="1:24" x14ac:dyDescent="0.3">
      <c r="A521" s="2">
        <v>520</v>
      </c>
      <c r="B521" s="3">
        <v>4</v>
      </c>
      <c r="C521" s="3" t="s">
        <v>878</v>
      </c>
      <c r="D521" s="2">
        <v>4</v>
      </c>
      <c r="E521" s="3" t="s">
        <v>9</v>
      </c>
      <c r="F521" s="23">
        <v>45022</v>
      </c>
      <c r="G521" s="5">
        <v>0.14930555555555555</v>
      </c>
      <c r="H521" s="24">
        <v>0.26597222222222222</v>
      </c>
      <c r="I521" s="5">
        <f>Datos_Sala[[#This Row],[Hora de Salida]]-Datos_Sala[[#This Row],[Hora de llegada]]</f>
        <v>0.11666666666666667</v>
      </c>
      <c r="J52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0.11666666666666667</v>
      </c>
      <c r="K521" s="5">
        <f>(SUMIFS('Datos Cocina'!M:M,'Datos Cocina'!A:A,'Datos Sala'!A:A)/60)/24</f>
        <v>8.4027777777777771E-2</v>
      </c>
      <c r="L521" s="5">
        <f>IF(Datos_Sala[[#This Row],[Tiempo en rest]]-Datos_Sala[[#This Row],[Tiempo total de preparación]]&gt;0,Datos_Sala[[#This Row],[Tiempo en rest]]-Datos_Sala[[#This Row],[Tiempo total de preparación]],0)</f>
        <v>3.2638888888888898E-2</v>
      </c>
      <c r="M521" s="5" t="str">
        <f>IF(Datos_Sala[[#This Row],[Tiempo de degustación]]&gt;0,"Cobrada","Sin cobrar")</f>
        <v>Cobrada</v>
      </c>
      <c r="N521" s="3" t="s">
        <v>10</v>
      </c>
      <c r="O521" s="3" t="s">
        <v>1145</v>
      </c>
      <c r="P521" s="6">
        <v>43.99</v>
      </c>
      <c r="Q521" s="3" t="s">
        <v>11</v>
      </c>
      <c r="R521" s="3" t="s">
        <v>33</v>
      </c>
      <c r="S521" s="3" t="s">
        <v>879</v>
      </c>
      <c r="T521" s="4">
        <f>SUMIFS('Datos Cocina'!J:J,'Datos Cocina'!A:A,A:A)</f>
        <v>280</v>
      </c>
      <c r="U521" s="4">
        <f>SUMIFS('Datos Cocina'!F:F,'Datos Cocina'!A:A,'Datos Sala'!A:A)</f>
        <v>168</v>
      </c>
      <c r="V521" s="4">
        <f>SUMIFS('Datos Cocina'!I:I,'Datos Cocina'!A:A,A:A)</f>
        <v>112</v>
      </c>
      <c r="W521" s="7">
        <f>Datos_Sala[[#This Row],[Total ganancia pedido]]/Datos_Sala[[#This Row],[Monto Total de la cuenta]]</f>
        <v>0.4</v>
      </c>
      <c r="X521" s="4">
        <f>Datos_Sala[[#This Row],[Monto Total de la cuenta]]+Datos_Sala[[#This Row],[Propina]]</f>
        <v>323.99</v>
      </c>
    </row>
    <row r="522" spans="1:24" x14ac:dyDescent="0.3">
      <c r="A522" s="2">
        <v>521</v>
      </c>
      <c r="B522" s="3">
        <v>18</v>
      </c>
      <c r="C522" s="3" t="s">
        <v>880</v>
      </c>
      <c r="D522" s="2">
        <v>2</v>
      </c>
      <c r="E522" s="3" t="s">
        <v>9</v>
      </c>
      <c r="F522" s="23">
        <v>45022</v>
      </c>
      <c r="G522" s="5">
        <v>2.9861111111111113E-2</v>
      </c>
      <c r="H522" s="24">
        <v>0.12083333333333333</v>
      </c>
      <c r="I522" s="5">
        <f>Datos_Sala[[#This Row],[Hora de Salida]]-Datos_Sala[[#This Row],[Hora de llegada]]</f>
        <v>9.0972222222222218E-2</v>
      </c>
      <c r="J522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9.0972222222222218E-2</v>
      </c>
      <c r="K522" s="5">
        <f>(SUMIFS('Datos Cocina'!M:M,'Datos Cocina'!A:A,'Datos Sala'!A:A)/60)/24</f>
        <v>6.3194444444444442E-2</v>
      </c>
      <c r="L522" s="5">
        <f>IF(Datos_Sala[[#This Row],[Tiempo en rest]]-Datos_Sala[[#This Row],[Tiempo total de preparación]]&gt;0,Datos_Sala[[#This Row],[Tiempo en rest]]-Datos_Sala[[#This Row],[Tiempo total de preparación]],0)</f>
        <v>2.7777777777777776E-2</v>
      </c>
      <c r="M522" s="5" t="str">
        <f>IF(Datos_Sala[[#This Row],[Tiempo de degustación]]&gt;0,"Cobrada","Sin cobrar")</f>
        <v>Cobrada</v>
      </c>
      <c r="N522" s="3" t="s">
        <v>16</v>
      </c>
      <c r="O522" s="3" t="s">
        <v>1145</v>
      </c>
      <c r="P522" s="6">
        <v>15.18</v>
      </c>
      <c r="Q522" s="3" t="s">
        <v>11</v>
      </c>
      <c r="R522" s="3" t="s">
        <v>24</v>
      </c>
      <c r="S522" s="3" t="s">
        <v>881</v>
      </c>
      <c r="T522" s="4">
        <f>SUMIFS('Datos Cocina'!J:J,'Datos Cocina'!A:A,A:A)</f>
        <v>210</v>
      </c>
      <c r="U522" s="4">
        <f>SUMIFS('Datos Cocina'!F:F,'Datos Cocina'!A:A,'Datos Sala'!A:A)</f>
        <v>124</v>
      </c>
      <c r="V522" s="4">
        <f>SUMIFS('Datos Cocina'!I:I,'Datos Cocina'!A:A,A:A)</f>
        <v>86</v>
      </c>
      <c r="W522" s="7">
        <f>Datos_Sala[[#This Row],[Total ganancia pedido]]/Datos_Sala[[#This Row],[Monto Total de la cuenta]]</f>
        <v>0.40952380952380951</v>
      </c>
      <c r="X522" s="4">
        <f>Datos_Sala[[#This Row],[Monto Total de la cuenta]]+Datos_Sala[[#This Row],[Propina]]</f>
        <v>225.18</v>
      </c>
    </row>
    <row r="523" spans="1:24" x14ac:dyDescent="0.3">
      <c r="A523" s="2">
        <v>522</v>
      </c>
      <c r="B523" s="3" t="s">
        <v>13</v>
      </c>
      <c r="C523" s="3" t="s">
        <v>197</v>
      </c>
      <c r="D523" s="2">
        <v>5</v>
      </c>
      <c r="E523" s="3" t="s">
        <v>9</v>
      </c>
      <c r="F523" s="23">
        <v>45022</v>
      </c>
      <c r="G523" s="5">
        <v>6.805555555555555E-2</v>
      </c>
      <c r="H523" s="24">
        <v>0.18472222222222223</v>
      </c>
      <c r="I523" s="5">
        <f>Datos_Sala[[#This Row],[Hora de Salida]]-Datos_Sala[[#This Row],[Hora de llegada]]</f>
        <v>0.11666666666666668</v>
      </c>
      <c r="J52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0.11666666666666668</v>
      </c>
      <c r="K523" s="5">
        <f>(SUMIFS('Datos Cocina'!M:M,'Datos Cocina'!A:A,'Datos Sala'!A:A)/60)/24</f>
        <v>3.2638888888888891E-2</v>
      </c>
      <c r="L523" s="5">
        <f>IF(Datos_Sala[[#This Row],[Tiempo en rest]]-Datos_Sala[[#This Row],[Tiempo total de preparación]]&gt;0,Datos_Sala[[#This Row],[Tiempo en rest]]-Datos_Sala[[#This Row],[Tiempo total de preparación]],0)</f>
        <v>8.4027777777777785E-2</v>
      </c>
      <c r="M523" s="5" t="str">
        <f>IF(Datos_Sala[[#This Row],[Tiempo de degustación]]&gt;0,"Cobrada","Sin cobrar")</f>
        <v>Cobrada</v>
      </c>
      <c r="N523" s="3" t="s">
        <v>16</v>
      </c>
      <c r="O523" s="3" t="s">
        <v>17</v>
      </c>
      <c r="P523" s="6">
        <v>35.35</v>
      </c>
      <c r="Q523" s="3" t="s">
        <v>11</v>
      </c>
      <c r="R523" s="3" t="s">
        <v>55</v>
      </c>
      <c r="S523" s="3" t="s">
        <v>25</v>
      </c>
      <c r="T523" s="4">
        <f>SUMIFS('Datos Cocina'!J:J,'Datos Cocina'!A:A,A:A)</f>
        <v>84</v>
      </c>
      <c r="U523" s="4">
        <f>SUMIFS('Datos Cocina'!F:F,'Datos Cocina'!A:A,'Datos Sala'!A:A)</f>
        <v>48</v>
      </c>
      <c r="V523" s="4">
        <f>SUMIFS('Datos Cocina'!I:I,'Datos Cocina'!A:A,A:A)</f>
        <v>36</v>
      </c>
      <c r="W523" s="7">
        <f>Datos_Sala[[#This Row],[Total ganancia pedido]]/Datos_Sala[[#This Row],[Monto Total de la cuenta]]</f>
        <v>0.42857142857142855</v>
      </c>
      <c r="X523" s="4">
        <f>Datos_Sala[[#This Row],[Monto Total de la cuenta]]+Datos_Sala[[#This Row],[Propina]]</f>
        <v>119.35</v>
      </c>
    </row>
    <row r="524" spans="1:24" x14ac:dyDescent="0.3">
      <c r="A524" s="2">
        <v>523</v>
      </c>
      <c r="B524" s="3" t="s">
        <v>68</v>
      </c>
      <c r="C524" s="3" t="s">
        <v>198</v>
      </c>
      <c r="D524" s="2">
        <v>3</v>
      </c>
      <c r="E524" s="3" t="s">
        <v>15</v>
      </c>
      <c r="F524" s="23">
        <v>45022</v>
      </c>
      <c r="G524" s="5">
        <v>6.8750000000000006E-2</v>
      </c>
      <c r="H524" s="24">
        <v>0.19583333333333333</v>
      </c>
      <c r="I524" s="5">
        <f>Datos_Sala[[#This Row],[Hora de Salida]]-Datos_Sala[[#This Row],[Hora de llegada]]</f>
        <v>0.12708333333333333</v>
      </c>
      <c r="J52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0.13750000000000004</v>
      </c>
      <c r="K524" s="5">
        <f>(SUMIFS('Datos Cocina'!M:M,'Datos Cocina'!A:A,'Datos Sala'!A:A)/60)/24</f>
        <v>3.5416666666666666E-2</v>
      </c>
      <c r="L524" s="5">
        <f>IF(Datos_Sala[[#This Row],[Tiempo en rest]]-Datos_Sala[[#This Row],[Tiempo total de preparación]]&gt;0,Datos_Sala[[#This Row],[Tiempo en rest]]-Datos_Sala[[#This Row],[Tiempo total de preparación]],0)</f>
        <v>9.166666666666666E-2</v>
      </c>
      <c r="M524" s="5" t="str">
        <f>IF(Datos_Sala[[#This Row],[Tiempo de degustación]]&gt;0,"Cobrada","Sin cobrar")</f>
        <v>Cobrada</v>
      </c>
      <c r="N524" s="3" t="s">
        <v>16</v>
      </c>
      <c r="O524" s="3" t="s">
        <v>1145</v>
      </c>
      <c r="P524" s="6">
        <v>45.41</v>
      </c>
      <c r="Q524" s="3" t="s">
        <v>18</v>
      </c>
      <c r="R524" s="3" t="s">
        <v>49</v>
      </c>
      <c r="S524" s="3" t="s">
        <v>50</v>
      </c>
      <c r="T524" s="4">
        <f>SUMIFS('Datos Cocina'!J:J,'Datos Cocina'!A:A,A:A)</f>
        <v>81</v>
      </c>
      <c r="U524" s="4">
        <f>SUMIFS('Datos Cocina'!F:F,'Datos Cocina'!A:A,'Datos Sala'!A:A)</f>
        <v>48</v>
      </c>
      <c r="V524" s="4">
        <f>SUMIFS('Datos Cocina'!I:I,'Datos Cocina'!A:A,A:A)</f>
        <v>33</v>
      </c>
      <c r="W524" s="7">
        <f>Datos_Sala[[#This Row],[Total ganancia pedido]]/Datos_Sala[[#This Row],[Monto Total de la cuenta]]</f>
        <v>0.40740740740740738</v>
      </c>
      <c r="X524" s="4">
        <f>Datos_Sala[[#This Row],[Monto Total de la cuenta]]+Datos_Sala[[#This Row],[Propina]]</f>
        <v>126.41</v>
      </c>
    </row>
    <row r="525" spans="1:24" x14ac:dyDescent="0.3">
      <c r="A525" s="2">
        <v>524</v>
      </c>
      <c r="B525" s="3">
        <v>16</v>
      </c>
      <c r="C525" s="3" t="s">
        <v>882</v>
      </c>
      <c r="D525" s="2">
        <v>4</v>
      </c>
      <c r="E525" s="3" t="s">
        <v>52</v>
      </c>
      <c r="F525" s="23">
        <v>45022</v>
      </c>
      <c r="G525" s="5">
        <v>2.0833333333333333E-3</v>
      </c>
      <c r="H525" s="24">
        <v>0.10555555555555556</v>
      </c>
      <c r="I525" s="5">
        <f>Datos_Sala[[#This Row],[Hora de Salida]]-Datos_Sala[[#This Row],[Hora de llegada]]</f>
        <v>0.10347222222222222</v>
      </c>
      <c r="J52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0.11388888888888891</v>
      </c>
      <c r="K525" s="5">
        <f>(SUMIFS('Datos Cocina'!M:M,'Datos Cocina'!A:A,'Datos Sala'!A:A)/60)/24</f>
        <v>4.2361111111111106E-2</v>
      </c>
      <c r="L525" s="5">
        <f>IF(Datos_Sala[[#This Row],[Tiempo en rest]]-Datos_Sala[[#This Row],[Tiempo total de preparación]]&gt;0,Datos_Sala[[#This Row],[Tiempo en rest]]-Datos_Sala[[#This Row],[Tiempo total de preparación]],0)</f>
        <v>6.1111111111111109E-2</v>
      </c>
      <c r="M525" s="5" t="str">
        <f>IF(Datos_Sala[[#This Row],[Tiempo de degustación]]&gt;0,"Cobrada","Sin cobrar")</f>
        <v>Cobrada</v>
      </c>
      <c r="N525" s="3" t="s">
        <v>16</v>
      </c>
      <c r="O525" s="3" t="s">
        <v>1145</v>
      </c>
      <c r="P525" s="6">
        <v>26.91</v>
      </c>
      <c r="Q525" s="3" t="s">
        <v>18</v>
      </c>
      <c r="R525" s="3" t="s">
        <v>1148</v>
      </c>
      <c r="S525" s="3" t="s">
        <v>779</v>
      </c>
      <c r="T525" s="4">
        <f>SUMIFS('Datos Cocina'!J:J,'Datos Cocina'!A:A,A:A)</f>
        <v>76</v>
      </c>
      <c r="U525" s="4">
        <f>SUMIFS('Datos Cocina'!F:F,'Datos Cocina'!A:A,'Datos Sala'!A:A)</f>
        <v>45</v>
      </c>
      <c r="V525" s="4">
        <f>SUMIFS('Datos Cocina'!I:I,'Datos Cocina'!A:A,A:A)</f>
        <v>31</v>
      </c>
      <c r="W525" s="7">
        <f>Datos_Sala[[#This Row],[Total ganancia pedido]]/Datos_Sala[[#This Row],[Monto Total de la cuenta]]</f>
        <v>0.40789473684210525</v>
      </c>
      <c r="X525" s="4">
        <f>Datos_Sala[[#This Row],[Monto Total de la cuenta]]+Datos_Sala[[#This Row],[Propina]]</f>
        <v>102.91</v>
      </c>
    </row>
    <row r="526" spans="1:24" x14ac:dyDescent="0.3">
      <c r="A526" s="2">
        <v>525</v>
      </c>
      <c r="B526" s="3">
        <v>16</v>
      </c>
      <c r="C526" s="3" t="s">
        <v>108</v>
      </c>
      <c r="D526" s="2">
        <v>3</v>
      </c>
      <c r="E526" s="3" t="s">
        <v>52</v>
      </c>
      <c r="F526" s="23">
        <v>45022</v>
      </c>
      <c r="G526" s="5">
        <v>0.14374999999999999</v>
      </c>
      <c r="H526" s="24">
        <v>0.30138888888888887</v>
      </c>
      <c r="I526" s="5">
        <f>Datos_Sala[[#This Row],[Hora de Salida]]-Datos_Sala[[#This Row],[Hora de llegada]]</f>
        <v>0.15763888888888888</v>
      </c>
      <c r="J52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0.1680555555555556</v>
      </c>
      <c r="K526" s="5">
        <f>(SUMIFS('Datos Cocina'!M:M,'Datos Cocina'!A:A,'Datos Sala'!A:A)/60)/24</f>
        <v>5.3472222222222227E-2</v>
      </c>
      <c r="L526" s="5">
        <f>IF(Datos_Sala[[#This Row],[Tiempo en rest]]-Datos_Sala[[#This Row],[Tiempo total de preparación]]&gt;0,Datos_Sala[[#This Row],[Tiempo en rest]]-Datos_Sala[[#This Row],[Tiempo total de preparación]],0)</f>
        <v>0.10416666666666666</v>
      </c>
      <c r="M526" s="5" t="str">
        <f>IF(Datos_Sala[[#This Row],[Tiempo de degustación]]&gt;0,"Cobrada","Sin cobrar")</f>
        <v>Cobrada</v>
      </c>
      <c r="N526" s="3" t="s">
        <v>16</v>
      </c>
      <c r="O526" s="3" t="s">
        <v>1145</v>
      </c>
      <c r="P526" s="6">
        <v>32.869999999999997</v>
      </c>
      <c r="Q526" s="3" t="s">
        <v>18</v>
      </c>
      <c r="R526" s="3" t="s">
        <v>99</v>
      </c>
      <c r="S526" s="3" t="s">
        <v>883</v>
      </c>
      <c r="T526" s="4">
        <f>SUMIFS('Datos Cocina'!J:J,'Datos Cocina'!A:A,A:A)</f>
        <v>197</v>
      </c>
      <c r="U526" s="4">
        <f>SUMIFS('Datos Cocina'!F:F,'Datos Cocina'!A:A,'Datos Sala'!A:A)</f>
        <v>120</v>
      </c>
      <c r="V526" s="4">
        <f>SUMIFS('Datos Cocina'!I:I,'Datos Cocina'!A:A,A:A)</f>
        <v>77</v>
      </c>
      <c r="W526" s="7">
        <f>Datos_Sala[[#This Row],[Total ganancia pedido]]/Datos_Sala[[#This Row],[Monto Total de la cuenta]]</f>
        <v>0.39086294416243655</v>
      </c>
      <c r="X526" s="4">
        <f>Datos_Sala[[#This Row],[Monto Total de la cuenta]]+Datos_Sala[[#This Row],[Propina]]</f>
        <v>229.87</v>
      </c>
    </row>
    <row r="527" spans="1:24" x14ac:dyDescent="0.3">
      <c r="A527" s="2">
        <v>526</v>
      </c>
      <c r="B527" s="3" t="s">
        <v>68</v>
      </c>
      <c r="C527" s="3" t="s">
        <v>199</v>
      </c>
      <c r="D527" s="2">
        <v>6</v>
      </c>
      <c r="E527" s="3" t="s">
        <v>9</v>
      </c>
      <c r="F527" s="23">
        <v>45022</v>
      </c>
      <c r="G527" s="5">
        <v>0.15555555555555556</v>
      </c>
      <c r="H527" s="24">
        <v>0.23680555555555555</v>
      </c>
      <c r="I527" s="5">
        <f>Datos_Sala[[#This Row],[Hora de Salida]]-Datos_Sala[[#This Row],[Hora de llegada]]</f>
        <v>8.1249999999999989E-2</v>
      </c>
      <c r="J527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8.1249999999999989E-2</v>
      </c>
      <c r="K527" s="5">
        <f>(SUMIFS('Datos Cocina'!M:M,'Datos Cocina'!A:A,'Datos Sala'!A:A)/60)/24</f>
        <v>1.5277777777777777E-2</v>
      </c>
      <c r="L527" s="5">
        <f>IF(Datos_Sala[[#This Row],[Tiempo en rest]]-Datos_Sala[[#This Row],[Tiempo total de preparación]]&gt;0,Datos_Sala[[#This Row],[Tiempo en rest]]-Datos_Sala[[#This Row],[Tiempo total de preparación]],0)</f>
        <v>6.597222222222221E-2</v>
      </c>
      <c r="M527" s="5" t="str">
        <f>IF(Datos_Sala[[#This Row],[Tiempo de degustación]]&gt;0,"Cobrada","Sin cobrar")</f>
        <v>Cobrada</v>
      </c>
      <c r="N527" s="3" t="s">
        <v>10</v>
      </c>
      <c r="O527" s="3" t="s">
        <v>1146</v>
      </c>
      <c r="P527" s="6">
        <v>43.02</v>
      </c>
      <c r="Q527" s="3" t="s">
        <v>11</v>
      </c>
      <c r="R527" s="3" t="s">
        <v>24</v>
      </c>
      <c r="S527" s="3" t="s">
        <v>121</v>
      </c>
      <c r="T527" s="4">
        <f>SUMIFS('Datos Cocina'!J:J,'Datos Cocina'!A:A,A:A)</f>
        <v>33</v>
      </c>
      <c r="U527" s="4">
        <f>SUMIFS('Datos Cocina'!F:F,'Datos Cocina'!A:A,'Datos Sala'!A:A)</f>
        <v>20</v>
      </c>
      <c r="V527" s="4">
        <f>SUMIFS('Datos Cocina'!I:I,'Datos Cocina'!A:A,A:A)</f>
        <v>13</v>
      </c>
      <c r="W527" s="7">
        <f>Datos_Sala[[#This Row],[Total ganancia pedido]]/Datos_Sala[[#This Row],[Monto Total de la cuenta]]</f>
        <v>0.39393939393939392</v>
      </c>
      <c r="X527" s="4">
        <f>Datos_Sala[[#This Row],[Monto Total de la cuenta]]+Datos_Sala[[#This Row],[Propina]]</f>
        <v>76.02000000000001</v>
      </c>
    </row>
    <row r="528" spans="1:24" x14ac:dyDescent="0.3">
      <c r="A528" s="2">
        <v>527</v>
      </c>
      <c r="B528" s="3" t="s">
        <v>57</v>
      </c>
      <c r="C528" s="3" t="s">
        <v>200</v>
      </c>
      <c r="D528" s="2">
        <v>4</v>
      </c>
      <c r="E528" s="3" t="s">
        <v>76</v>
      </c>
      <c r="F528" s="23">
        <v>45022</v>
      </c>
      <c r="G528" s="5">
        <v>0.15347222222222223</v>
      </c>
      <c r="H528" s="24">
        <v>0.24652777777777779</v>
      </c>
      <c r="I528" s="5">
        <f>Datos_Sala[[#This Row],[Hora de Salida]]-Datos_Sala[[#This Row],[Hora de llegada]]</f>
        <v>9.3055555555555558E-2</v>
      </c>
      <c r="J52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0.10347222222222226</v>
      </c>
      <c r="K528" s="5">
        <f>(SUMIFS('Datos Cocina'!M:M,'Datos Cocina'!A:A,'Datos Sala'!A:A)/60)/24</f>
        <v>2.1527777777777781E-2</v>
      </c>
      <c r="L528" s="5">
        <f>IF(Datos_Sala[[#This Row],[Tiempo en rest]]-Datos_Sala[[#This Row],[Tiempo total de preparación]]&gt;0,Datos_Sala[[#This Row],[Tiempo en rest]]-Datos_Sala[[#This Row],[Tiempo total de preparación]],0)</f>
        <v>7.1527777777777773E-2</v>
      </c>
      <c r="M528" s="5" t="str">
        <f>IF(Datos_Sala[[#This Row],[Tiempo de degustación]]&gt;0,"Cobrada","Sin cobrar")</f>
        <v>Cobrada</v>
      </c>
      <c r="N528" s="3" t="s">
        <v>48</v>
      </c>
      <c r="O528" s="3" t="s">
        <v>17</v>
      </c>
      <c r="P528" s="6">
        <v>22.95</v>
      </c>
      <c r="Q528" s="3" t="s">
        <v>18</v>
      </c>
      <c r="R528" s="3" t="s">
        <v>1147</v>
      </c>
      <c r="S528" s="3" t="s">
        <v>50</v>
      </c>
      <c r="T528" s="4">
        <f>SUMIFS('Datos Cocina'!J:J,'Datos Cocina'!A:A,A:A)</f>
        <v>54</v>
      </c>
      <c r="U528" s="4">
        <f>SUMIFS('Datos Cocina'!F:F,'Datos Cocina'!A:A,'Datos Sala'!A:A)</f>
        <v>32</v>
      </c>
      <c r="V528" s="4">
        <f>SUMIFS('Datos Cocina'!I:I,'Datos Cocina'!A:A,A:A)</f>
        <v>22</v>
      </c>
      <c r="W528" s="7">
        <f>Datos_Sala[[#This Row],[Total ganancia pedido]]/Datos_Sala[[#This Row],[Monto Total de la cuenta]]</f>
        <v>0.40740740740740738</v>
      </c>
      <c r="X528" s="4">
        <f>Datos_Sala[[#This Row],[Monto Total de la cuenta]]+Datos_Sala[[#This Row],[Propina]]</f>
        <v>76.95</v>
      </c>
    </row>
    <row r="529" spans="1:24" x14ac:dyDescent="0.3">
      <c r="A529" s="2">
        <v>528</v>
      </c>
      <c r="B529" s="3">
        <v>14</v>
      </c>
      <c r="C529" s="3" t="s">
        <v>884</v>
      </c>
      <c r="D529" s="2">
        <v>2</v>
      </c>
      <c r="E529" s="3" t="s">
        <v>28</v>
      </c>
      <c r="F529" s="23">
        <v>45022</v>
      </c>
      <c r="G529" s="5">
        <v>7.4305555555555555E-2</v>
      </c>
      <c r="H529" s="24">
        <v>0.15833333333333333</v>
      </c>
      <c r="I529" s="5">
        <f>Datos_Sala[[#This Row],[Hora de Salida]]-Datos_Sala[[#This Row],[Hora de llegada]]</f>
        <v>8.4027777777777771E-2</v>
      </c>
      <c r="J529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8.4027777777777771E-2</v>
      </c>
      <c r="K529" s="5">
        <f>(SUMIFS('Datos Cocina'!M:M,'Datos Cocina'!A:A,'Datos Sala'!A:A)/60)/24</f>
        <v>8.4027777777777771E-2</v>
      </c>
      <c r="L529" s="5">
        <f>IF(Datos_Sala[[#This Row],[Tiempo en rest]]-Datos_Sala[[#This Row],[Tiempo total de preparación]]&gt;0,Datos_Sala[[#This Row],[Tiempo en rest]]-Datos_Sala[[#This Row],[Tiempo total de preparación]],0)</f>
        <v>0</v>
      </c>
      <c r="M529" s="5" t="str">
        <f>IF(Datos_Sala[[#This Row],[Tiempo de degustación]]&gt;0,"Cobrada","Sin cobrar")</f>
        <v>Sin cobrar</v>
      </c>
      <c r="N529" s="3" t="s">
        <v>16</v>
      </c>
      <c r="O529" s="3" t="s">
        <v>1146</v>
      </c>
      <c r="P529" s="6">
        <v>15.62</v>
      </c>
      <c r="Q529" s="3" t="s">
        <v>23</v>
      </c>
      <c r="R529" s="3" t="s">
        <v>24</v>
      </c>
      <c r="S529" s="3" t="s">
        <v>885</v>
      </c>
      <c r="T529" s="4">
        <f>SUMIFS('Datos Cocina'!J:J,'Datos Cocina'!A:A,A:A)</f>
        <v>78</v>
      </c>
      <c r="U529" s="4">
        <f>SUMIFS('Datos Cocina'!F:F,'Datos Cocina'!A:A,'Datos Sala'!A:A)</f>
        <v>47</v>
      </c>
      <c r="V529" s="4">
        <f>SUMIFS('Datos Cocina'!I:I,'Datos Cocina'!A:A,A:A)</f>
        <v>31</v>
      </c>
      <c r="W529" s="7">
        <f>Datos_Sala[[#This Row],[Total ganancia pedido]]/Datos_Sala[[#This Row],[Monto Total de la cuenta]]</f>
        <v>0.39743589743589741</v>
      </c>
      <c r="X529" s="4">
        <f>Datos_Sala[[#This Row],[Monto Total de la cuenta]]+Datos_Sala[[#This Row],[Propina]]</f>
        <v>93.62</v>
      </c>
    </row>
    <row r="530" spans="1:24" x14ac:dyDescent="0.3">
      <c r="A530" s="2">
        <v>529</v>
      </c>
      <c r="B530" s="3">
        <v>1</v>
      </c>
      <c r="C530" s="3" t="s">
        <v>886</v>
      </c>
      <c r="D530" s="2">
        <v>2</v>
      </c>
      <c r="E530" s="3" t="s">
        <v>52</v>
      </c>
      <c r="F530" s="23">
        <v>45022</v>
      </c>
      <c r="G530" s="5">
        <v>8.1944444444444445E-2</v>
      </c>
      <c r="H530" s="24">
        <v>0.19583333333333333</v>
      </c>
      <c r="I530" s="5">
        <f>Datos_Sala[[#This Row],[Hora de Salida]]-Datos_Sala[[#This Row],[Hora de llegada]]</f>
        <v>0.11388888888888889</v>
      </c>
      <c r="J53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0.12430555555555559</v>
      </c>
      <c r="K530" s="5">
        <f>(SUMIFS('Datos Cocina'!M:M,'Datos Cocina'!A:A,'Datos Sala'!A:A)/60)/24</f>
        <v>0.10902777777777778</v>
      </c>
      <c r="L530" s="5">
        <f>IF(Datos_Sala[[#This Row],[Tiempo en rest]]-Datos_Sala[[#This Row],[Tiempo total de preparación]]&gt;0,Datos_Sala[[#This Row],[Tiempo en rest]]-Datos_Sala[[#This Row],[Tiempo total de preparación]],0)</f>
        <v>4.8611111111111077E-3</v>
      </c>
      <c r="M530" s="5" t="str">
        <f>IF(Datos_Sala[[#This Row],[Tiempo de degustación]]&gt;0,"Cobrada","Sin cobrar")</f>
        <v>Cobrada</v>
      </c>
      <c r="N530" s="3" t="s">
        <v>16</v>
      </c>
      <c r="O530" s="3" t="s">
        <v>1145</v>
      </c>
      <c r="P530" s="6">
        <v>25.91</v>
      </c>
      <c r="Q530" s="3" t="s">
        <v>18</v>
      </c>
      <c r="R530" s="3" t="s">
        <v>1147</v>
      </c>
      <c r="S530" s="3" t="s">
        <v>887</v>
      </c>
      <c r="T530" s="4">
        <f>SUMIFS('Datos Cocina'!J:J,'Datos Cocina'!A:A,A:A)</f>
        <v>208</v>
      </c>
      <c r="U530" s="4">
        <f>SUMIFS('Datos Cocina'!F:F,'Datos Cocina'!A:A,'Datos Sala'!A:A)</f>
        <v>124</v>
      </c>
      <c r="V530" s="4">
        <f>SUMIFS('Datos Cocina'!I:I,'Datos Cocina'!A:A,A:A)</f>
        <v>84</v>
      </c>
      <c r="W530" s="7">
        <f>Datos_Sala[[#This Row],[Total ganancia pedido]]/Datos_Sala[[#This Row],[Monto Total de la cuenta]]</f>
        <v>0.40384615384615385</v>
      </c>
      <c r="X530" s="4">
        <f>Datos_Sala[[#This Row],[Monto Total de la cuenta]]+Datos_Sala[[#This Row],[Propina]]</f>
        <v>233.91</v>
      </c>
    </row>
    <row r="531" spans="1:24" x14ac:dyDescent="0.3">
      <c r="A531" s="2">
        <v>530</v>
      </c>
      <c r="B531" s="3">
        <v>7</v>
      </c>
      <c r="C531" s="3" t="s">
        <v>888</v>
      </c>
      <c r="D531" s="2">
        <v>5</v>
      </c>
      <c r="E531" s="3" t="s">
        <v>15</v>
      </c>
      <c r="F531" s="23">
        <v>45022</v>
      </c>
      <c r="G531" s="5">
        <v>9.2361111111111116E-2</v>
      </c>
      <c r="H531" s="24">
        <v>0.25486111111111109</v>
      </c>
      <c r="I531" s="5">
        <f>Datos_Sala[[#This Row],[Hora de Salida]]-Datos_Sala[[#This Row],[Hora de llegada]]</f>
        <v>0.16249999999999998</v>
      </c>
      <c r="J53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0.17291666666666669</v>
      </c>
      <c r="K531" s="5">
        <f>(SUMIFS('Datos Cocina'!M:M,'Datos Cocina'!A:A,'Datos Sala'!A:A)/60)/24</f>
        <v>7.3611111111111113E-2</v>
      </c>
      <c r="L531" s="5">
        <f>IF(Datos_Sala[[#This Row],[Tiempo en rest]]-Datos_Sala[[#This Row],[Tiempo total de preparación]]&gt;0,Datos_Sala[[#This Row],[Tiempo en rest]]-Datos_Sala[[#This Row],[Tiempo total de preparación]],0)</f>
        <v>8.8888888888888865E-2</v>
      </c>
      <c r="M531" s="5" t="str">
        <f>IF(Datos_Sala[[#This Row],[Tiempo de degustación]]&gt;0,"Cobrada","Sin cobrar")</f>
        <v>Cobrada</v>
      </c>
      <c r="N531" s="3" t="s">
        <v>16</v>
      </c>
      <c r="O531" s="3" t="s">
        <v>1145</v>
      </c>
      <c r="P531" s="6">
        <v>30.19</v>
      </c>
      <c r="Q531" s="3" t="s">
        <v>18</v>
      </c>
      <c r="R531" s="3" t="s">
        <v>73</v>
      </c>
      <c r="S531" s="3" t="s">
        <v>889</v>
      </c>
      <c r="T531" s="4">
        <f>SUMIFS('Datos Cocina'!J:J,'Datos Cocina'!A:A,A:A)</f>
        <v>160</v>
      </c>
      <c r="U531" s="4">
        <f>SUMIFS('Datos Cocina'!F:F,'Datos Cocina'!A:A,'Datos Sala'!A:A)</f>
        <v>92</v>
      </c>
      <c r="V531" s="4">
        <f>SUMIFS('Datos Cocina'!I:I,'Datos Cocina'!A:A,A:A)</f>
        <v>68</v>
      </c>
      <c r="W531" s="7">
        <f>Datos_Sala[[#This Row],[Total ganancia pedido]]/Datos_Sala[[#This Row],[Monto Total de la cuenta]]</f>
        <v>0.42499999999999999</v>
      </c>
      <c r="X531" s="4">
        <f>Datos_Sala[[#This Row],[Monto Total de la cuenta]]+Datos_Sala[[#This Row],[Propina]]</f>
        <v>190.19</v>
      </c>
    </row>
    <row r="532" spans="1:24" x14ac:dyDescent="0.3">
      <c r="A532" s="2">
        <v>531</v>
      </c>
      <c r="B532" s="3">
        <v>9</v>
      </c>
      <c r="C532" s="3" t="s">
        <v>726</v>
      </c>
      <c r="D532" s="2">
        <v>6</v>
      </c>
      <c r="E532" s="3" t="s">
        <v>28</v>
      </c>
      <c r="F532" s="23">
        <v>45022</v>
      </c>
      <c r="G532" s="5">
        <v>0.12708333333333333</v>
      </c>
      <c r="H532" s="24">
        <v>0.21111111111111111</v>
      </c>
      <c r="I532" s="5">
        <f>Datos_Sala[[#This Row],[Hora de Salida]]-Datos_Sala[[#This Row],[Hora de llegada]]</f>
        <v>8.4027777777777785E-2</v>
      </c>
      <c r="J532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8.4027777777777785E-2</v>
      </c>
      <c r="K532" s="5">
        <f>(SUMIFS('Datos Cocina'!M:M,'Datos Cocina'!A:A,'Datos Sala'!A:A)/60)/24</f>
        <v>0.13819444444444445</v>
      </c>
      <c r="L532" s="5">
        <f>IF(Datos_Sala[[#This Row],[Tiempo en rest]]-Datos_Sala[[#This Row],[Tiempo total de preparación]]&gt;0,Datos_Sala[[#This Row],[Tiempo en rest]]-Datos_Sala[[#This Row],[Tiempo total de preparación]],0)</f>
        <v>0</v>
      </c>
      <c r="M532" s="5" t="str">
        <f>IF(Datos_Sala[[#This Row],[Tiempo de degustación]]&gt;0,"Cobrada","Sin cobrar")</f>
        <v>Sin cobrar</v>
      </c>
      <c r="N532" s="3" t="s">
        <v>10</v>
      </c>
      <c r="O532" s="3" t="s">
        <v>17</v>
      </c>
      <c r="P532" s="6">
        <v>34.39</v>
      </c>
      <c r="Q532" s="3" t="s">
        <v>11</v>
      </c>
      <c r="R532" s="3" t="s">
        <v>73</v>
      </c>
      <c r="S532" s="3" t="s">
        <v>890</v>
      </c>
      <c r="T532" s="4">
        <f>SUMIFS('Datos Cocina'!J:J,'Datos Cocina'!A:A,A:A)</f>
        <v>244</v>
      </c>
      <c r="U532" s="4">
        <f>SUMIFS('Datos Cocina'!F:F,'Datos Cocina'!A:A,'Datos Sala'!A:A)</f>
        <v>145</v>
      </c>
      <c r="V532" s="4">
        <f>SUMIFS('Datos Cocina'!I:I,'Datos Cocina'!A:A,A:A)</f>
        <v>99</v>
      </c>
      <c r="W532" s="7">
        <f>Datos_Sala[[#This Row],[Total ganancia pedido]]/Datos_Sala[[#This Row],[Monto Total de la cuenta]]</f>
        <v>0.40573770491803279</v>
      </c>
      <c r="X532" s="4">
        <f>Datos_Sala[[#This Row],[Monto Total de la cuenta]]+Datos_Sala[[#This Row],[Propina]]</f>
        <v>278.39</v>
      </c>
    </row>
    <row r="533" spans="1:24" x14ac:dyDescent="0.3">
      <c r="A533" s="2">
        <v>532</v>
      </c>
      <c r="B533" s="3">
        <v>13</v>
      </c>
      <c r="C533" s="3" t="s">
        <v>320</v>
      </c>
      <c r="D533" s="2">
        <v>3</v>
      </c>
      <c r="E533" s="3" t="s">
        <v>52</v>
      </c>
      <c r="F533" s="23">
        <v>45022</v>
      </c>
      <c r="G533" s="5">
        <v>7.4999999999999997E-2</v>
      </c>
      <c r="H533" s="24">
        <v>0.22638888888888889</v>
      </c>
      <c r="I533" s="5">
        <f>Datos_Sala[[#This Row],[Hora de Salida]]-Datos_Sala[[#This Row],[Hora de llegada]]</f>
        <v>0.15138888888888891</v>
      </c>
      <c r="J53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0.15138888888888891</v>
      </c>
      <c r="K533" s="5">
        <f>(SUMIFS('Datos Cocina'!M:M,'Datos Cocina'!A:A,'Datos Sala'!A:A)/60)/24</f>
        <v>4.0972222222222222E-2</v>
      </c>
      <c r="L533" s="5">
        <f>IF(Datos_Sala[[#This Row],[Tiempo en rest]]-Datos_Sala[[#This Row],[Tiempo total de preparación]]&gt;0,Datos_Sala[[#This Row],[Tiempo en rest]]-Datos_Sala[[#This Row],[Tiempo total de preparación]],0)</f>
        <v>0.11041666666666669</v>
      </c>
      <c r="M533" s="5" t="str">
        <f>IF(Datos_Sala[[#This Row],[Tiempo de degustación]]&gt;0,"Cobrada","Sin cobrar")</f>
        <v>Cobrada</v>
      </c>
      <c r="N533" s="3" t="s">
        <v>48</v>
      </c>
      <c r="O533" s="3" t="s">
        <v>1146</v>
      </c>
      <c r="P533" s="6">
        <v>17.95</v>
      </c>
      <c r="Q533" s="3" t="s">
        <v>23</v>
      </c>
      <c r="R533" s="3" t="s">
        <v>49</v>
      </c>
      <c r="S533" s="3" t="s">
        <v>891</v>
      </c>
      <c r="T533" s="4">
        <f>SUMIFS('Datos Cocina'!J:J,'Datos Cocina'!A:A,A:A)</f>
        <v>137</v>
      </c>
      <c r="U533" s="4">
        <f>SUMIFS('Datos Cocina'!F:F,'Datos Cocina'!A:A,'Datos Sala'!A:A)</f>
        <v>81</v>
      </c>
      <c r="V533" s="4">
        <f>SUMIFS('Datos Cocina'!I:I,'Datos Cocina'!A:A,A:A)</f>
        <v>56</v>
      </c>
      <c r="W533" s="7">
        <f>Datos_Sala[[#This Row],[Total ganancia pedido]]/Datos_Sala[[#This Row],[Monto Total de la cuenta]]</f>
        <v>0.40875912408759124</v>
      </c>
      <c r="X533" s="4">
        <f>Datos_Sala[[#This Row],[Monto Total de la cuenta]]+Datos_Sala[[#This Row],[Propina]]</f>
        <v>154.94999999999999</v>
      </c>
    </row>
    <row r="534" spans="1:24" x14ac:dyDescent="0.3">
      <c r="A534" s="2">
        <v>533</v>
      </c>
      <c r="B534" s="3">
        <v>1</v>
      </c>
      <c r="C534" s="3" t="s">
        <v>218</v>
      </c>
      <c r="D534" s="2">
        <v>3</v>
      </c>
      <c r="E534" s="3" t="s">
        <v>15</v>
      </c>
      <c r="F534" s="23">
        <v>45022</v>
      </c>
      <c r="G534" s="5">
        <v>0.13472222222222222</v>
      </c>
      <c r="H534" s="24">
        <v>0.22222222222222221</v>
      </c>
      <c r="I534" s="5">
        <f>Datos_Sala[[#This Row],[Hora de Salida]]-Datos_Sala[[#This Row],[Hora de llegada]]</f>
        <v>8.7499999999999994E-2</v>
      </c>
      <c r="J534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8.7499999999999994E-2</v>
      </c>
      <c r="K534" s="5">
        <f>(SUMIFS('Datos Cocina'!M:M,'Datos Cocina'!A:A,'Datos Sala'!A:A)/60)/24</f>
        <v>3.3333333333333333E-2</v>
      </c>
      <c r="L534" s="5">
        <f>IF(Datos_Sala[[#This Row],[Tiempo en rest]]-Datos_Sala[[#This Row],[Tiempo total de preparación]]&gt;0,Datos_Sala[[#This Row],[Tiempo en rest]]-Datos_Sala[[#This Row],[Tiempo total de preparación]],0)</f>
        <v>5.4166666666666662E-2</v>
      </c>
      <c r="M534" s="5" t="str">
        <f>IF(Datos_Sala[[#This Row],[Tiempo de degustación]]&gt;0,"Cobrada","Sin cobrar")</f>
        <v>Cobrada</v>
      </c>
      <c r="N534" s="3" t="s">
        <v>10</v>
      </c>
      <c r="O534" s="3" t="s">
        <v>1146</v>
      </c>
      <c r="P534" s="6">
        <v>20.09</v>
      </c>
      <c r="Q534" s="3" t="s">
        <v>11</v>
      </c>
      <c r="R534" s="3" t="s">
        <v>63</v>
      </c>
      <c r="S534" s="3" t="s">
        <v>742</v>
      </c>
      <c r="T534" s="4">
        <f>SUMIFS('Datos Cocina'!J:J,'Datos Cocina'!A:A,A:A)</f>
        <v>41</v>
      </c>
      <c r="U534" s="4">
        <f>SUMIFS('Datos Cocina'!F:F,'Datos Cocina'!A:A,'Datos Sala'!A:A)</f>
        <v>25</v>
      </c>
      <c r="V534" s="4">
        <f>SUMIFS('Datos Cocina'!I:I,'Datos Cocina'!A:A,A:A)</f>
        <v>16</v>
      </c>
      <c r="W534" s="7">
        <f>Datos_Sala[[#This Row],[Total ganancia pedido]]/Datos_Sala[[#This Row],[Monto Total de la cuenta]]</f>
        <v>0.3902439024390244</v>
      </c>
      <c r="X534" s="4">
        <f>Datos_Sala[[#This Row],[Monto Total de la cuenta]]+Datos_Sala[[#This Row],[Propina]]</f>
        <v>61.09</v>
      </c>
    </row>
    <row r="535" spans="1:24" x14ac:dyDescent="0.3">
      <c r="A535" s="2">
        <v>534</v>
      </c>
      <c r="B535" s="3">
        <v>1</v>
      </c>
      <c r="C535" s="3" t="s">
        <v>892</v>
      </c>
      <c r="D535" s="2">
        <v>6</v>
      </c>
      <c r="E535" s="3" t="s">
        <v>9</v>
      </c>
      <c r="F535" s="23">
        <v>45022</v>
      </c>
      <c r="G535" s="5">
        <v>4.3055555555555555E-2</v>
      </c>
      <c r="H535" s="24">
        <v>0.18680555555555556</v>
      </c>
      <c r="I535" s="5">
        <f>Datos_Sala[[#This Row],[Hora de Salida]]-Datos_Sala[[#This Row],[Hora de llegada]]</f>
        <v>0.14374999999999999</v>
      </c>
      <c r="J53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0.14374999999999999</v>
      </c>
      <c r="K535" s="5">
        <f>(SUMIFS('Datos Cocina'!M:M,'Datos Cocina'!A:A,'Datos Sala'!A:A)/60)/24</f>
        <v>5.2777777777777778E-2</v>
      </c>
      <c r="L535" s="5">
        <f>IF(Datos_Sala[[#This Row],[Tiempo en rest]]-Datos_Sala[[#This Row],[Tiempo total de preparación]]&gt;0,Datos_Sala[[#This Row],[Tiempo en rest]]-Datos_Sala[[#This Row],[Tiempo total de preparación]],0)</f>
        <v>9.0972222222222204E-2</v>
      </c>
      <c r="M535" s="5" t="str">
        <f>IF(Datos_Sala[[#This Row],[Tiempo de degustación]]&gt;0,"Cobrada","Sin cobrar")</f>
        <v>Cobrada</v>
      </c>
      <c r="N535" s="3" t="s">
        <v>10</v>
      </c>
      <c r="O535" s="3" t="s">
        <v>1145</v>
      </c>
      <c r="P535" s="6">
        <v>23.59</v>
      </c>
      <c r="Q535" s="3" t="s">
        <v>23</v>
      </c>
      <c r="R535" s="3" t="s">
        <v>19</v>
      </c>
      <c r="S535" s="3" t="s">
        <v>893</v>
      </c>
      <c r="T535" s="4">
        <f>SUMIFS('Datos Cocina'!J:J,'Datos Cocina'!A:A,A:A)</f>
        <v>147</v>
      </c>
      <c r="U535" s="4">
        <f>SUMIFS('Datos Cocina'!F:F,'Datos Cocina'!A:A,'Datos Sala'!A:A)</f>
        <v>87</v>
      </c>
      <c r="V535" s="4">
        <f>SUMIFS('Datos Cocina'!I:I,'Datos Cocina'!A:A,A:A)</f>
        <v>60</v>
      </c>
      <c r="W535" s="7">
        <f>Datos_Sala[[#This Row],[Total ganancia pedido]]/Datos_Sala[[#This Row],[Monto Total de la cuenta]]</f>
        <v>0.40816326530612246</v>
      </c>
      <c r="X535" s="4">
        <f>Datos_Sala[[#This Row],[Monto Total de la cuenta]]+Datos_Sala[[#This Row],[Propina]]</f>
        <v>170.59</v>
      </c>
    </row>
    <row r="536" spans="1:24" x14ac:dyDescent="0.3">
      <c r="A536" s="2">
        <v>535</v>
      </c>
      <c r="B536" s="3">
        <v>15</v>
      </c>
      <c r="C536" s="3" t="s">
        <v>65</v>
      </c>
      <c r="D536" s="2">
        <v>3</v>
      </c>
      <c r="E536" s="3" t="s">
        <v>76</v>
      </c>
      <c r="F536" s="23">
        <v>45022</v>
      </c>
      <c r="G536" s="5">
        <v>3.9583333333333331E-2</v>
      </c>
      <c r="H536" s="24">
        <v>0.14722222222222223</v>
      </c>
      <c r="I536" s="5">
        <f>Datos_Sala[[#This Row],[Hora de Salida]]-Datos_Sala[[#This Row],[Hora de llegada]]</f>
        <v>0.1076388888888889</v>
      </c>
      <c r="J53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0.1076388888888889</v>
      </c>
      <c r="K536" s="5">
        <f>(SUMIFS('Datos Cocina'!M:M,'Datos Cocina'!A:A,'Datos Sala'!A:A)/60)/24</f>
        <v>7.8472222222222221E-2</v>
      </c>
      <c r="L536" s="5">
        <f>IF(Datos_Sala[[#This Row],[Tiempo en rest]]-Datos_Sala[[#This Row],[Tiempo total de preparación]]&gt;0,Datos_Sala[[#This Row],[Tiempo en rest]]-Datos_Sala[[#This Row],[Tiempo total de preparación]],0)</f>
        <v>2.9166666666666674E-2</v>
      </c>
      <c r="M536" s="5" t="str">
        <f>IF(Datos_Sala[[#This Row],[Tiempo de degustación]]&gt;0,"Cobrada","Sin cobrar")</f>
        <v>Cobrada</v>
      </c>
      <c r="N536" s="3" t="s">
        <v>48</v>
      </c>
      <c r="O536" s="3" t="s">
        <v>1145</v>
      </c>
      <c r="P536" s="6">
        <v>39.450000000000003</v>
      </c>
      <c r="Q536" s="3" t="s">
        <v>11</v>
      </c>
      <c r="R536" s="3" t="s">
        <v>29</v>
      </c>
      <c r="S536" s="3" t="s">
        <v>894</v>
      </c>
      <c r="T536" s="4">
        <f>SUMIFS('Datos Cocina'!J:J,'Datos Cocina'!A:A,A:A)</f>
        <v>276</v>
      </c>
      <c r="U536" s="4">
        <f>SUMIFS('Datos Cocina'!F:F,'Datos Cocina'!A:A,'Datos Sala'!A:A)</f>
        <v>167</v>
      </c>
      <c r="V536" s="4">
        <f>SUMIFS('Datos Cocina'!I:I,'Datos Cocina'!A:A,A:A)</f>
        <v>109</v>
      </c>
      <c r="W536" s="7">
        <f>Datos_Sala[[#This Row],[Total ganancia pedido]]/Datos_Sala[[#This Row],[Monto Total de la cuenta]]</f>
        <v>0.39492753623188404</v>
      </c>
      <c r="X536" s="4">
        <f>Datos_Sala[[#This Row],[Monto Total de la cuenta]]+Datos_Sala[[#This Row],[Propina]]</f>
        <v>315.45</v>
      </c>
    </row>
    <row r="537" spans="1:24" x14ac:dyDescent="0.3">
      <c r="A537" s="2">
        <v>536</v>
      </c>
      <c r="B537" s="3">
        <v>9</v>
      </c>
      <c r="C537" s="3" t="s">
        <v>895</v>
      </c>
      <c r="D537" s="2">
        <v>2</v>
      </c>
      <c r="E537" s="3" t="s">
        <v>9</v>
      </c>
      <c r="F537" s="23">
        <v>45022</v>
      </c>
      <c r="G537" s="5">
        <v>0.10486111111111111</v>
      </c>
      <c r="H537" s="24">
        <v>0.19375000000000001</v>
      </c>
      <c r="I537" s="5">
        <f>Datos_Sala[[#This Row],[Hora de Salida]]-Datos_Sala[[#This Row],[Hora de llegada]]</f>
        <v>8.8888888888888892E-2</v>
      </c>
      <c r="J537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8.8888888888888892E-2</v>
      </c>
      <c r="K537" s="5">
        <f>(SUMIFS('Datos Cocina'!M:M,'Datos Cocina'!A:A,'Datos Sala'!A:A)/60)/24</f>
        <v>0.10555555555555556</v>
      </c>
      <c r="L537" s="5">
        <f>IF(Datos_Sala[[#This Row],[Tiempo en rest]]-Datos_Sala[[#This Row],[Tiempo total de preparación]]&gt;0,Datos_Sala[[#This Row],[Tiempo en rest]]-Datos_Sala[[#This Row],[Tiempo total de preparación]],0)</f>
        <v>0</v>
      </c>
      <c r="M537" s="5" t="str">
        <f>IF(Datos_Sala[[#This Row],[Tiempo de degustación]]&gt;0,"Cobrada","Sin cobrar")</f>
        <v>Sin cobrar</v>
      </c>
      <c r="N537" s="3" t="s">
        <v>16</v>
      </c>
      <c r="O537" s="3" t="s">
        <v>1145</v>
      </c>
      <c r="P537" s="6">
        <v>46</v>
      </c>
      <c r="Q537" s="3" t="s">
        <v>23</v>
      </c>
      <c r="R537" s="3" t="s">
        <v>29</v>
      </c>
      <c r="S537" s="3" t="s">
        <v>896</v>
      </c>
      <c r="T537" s="4">
        <f>SUMIFS('Datos Cocina'!J:J,'Datos Cocina'!A:A,A:A)</f>
        <v>212</v>
      </c>
      <c r="U537" s="4">
        <f>SUMIFS('Datos Cocina'!F:F,'Datos Cocina'!A:A,'Datos Sala'!A:A)</f>
        <v>126</v>
      </c>
      <c r="V537" s="4">
        <f>SUMIFS('Datos Cocina'!I:I,'Datos Cocina'!A:A,A:A)</f>
        <v>86</v>
      </c>
      <c r="W537" s="7">
        <f>Datos_Sala[[#This Row],[Total ganancia pedido]]/Datos_Sala[[#This Row],[Monto Total de la cuenta]]</f>
        <v>0.40566037735849059</v>
      </c>
      <c r="X537" s="4">
        <f>Datos_Sala[[#This Row],[Monto Total de la cuenta]]+Datos_Sala[[#This Row],[Propina]]</f>
        <v>258</v>
      </c>
    </row>
    <row r="538" spans="1:24" x14ac:dyDescent="0.3">
      <c r="A538" s="2">
        <v>537</v>
      </c>
      <c r="B538" s="3" t="s">
        <v>26</v>
      </c>
      <c r="C538" s="3" t="s">
        <v>82</v>
      </c>
      <c r="D538" s="2">
        <v>6</v>
      </c>
      <c r="E538" s="3" t="s">
        <v>52</v>
      </c>
      <c r="F538" s="23">
        <v>45022</v>
      </c>
      <c r="G538" s="5">
        <v>1.6666666666666666E-2</v>
      </c>
      <c r="H538" s="24">
        <v>8.9583333333333334E-2</v>
      </c>
      <c r="I538" s="5">
        <f>Datos_Sala[[#This Row],[Hora de Salida]]-Datos_Sala[[#This Row],[Hora de llegada]]</f>
        <v>7.2916666666666671E-2</v>
      </c>
      <c r="J538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8.333333333333337E-2</v>
      </c>
      <c r="K538" s="5">
        <f>(SUMIFS('Datos Cocina'!M:M,'Datos Cocina'!A:A,'Datos Sala'!A:A)/60)/24</f>
        <v>1.4583333333333332E-2</v>
      </c>
      <c r="L538" s="5">
        <f>IF(Datos_Sala[[#This Row],[Tiempo en rest]]-Datos_Sala[[#This Row],[Tiempo total de preparación]]&gt;0,Datos_Sala[[#This Row],[Tiempo en rest]]-Datos_Sala[[#This Row],[Tiempo total de preparación]],0)</f>
        <v>5.8333333333333341E-2</v>
      </c>
      <c r="M538" s="5" t="str">
        <f>IF(Datos_Sala[[#This Row],[Tiempo de degustación]]&gt;0,"Cobrada","Sin cobrar")</f>
        <v>Cobrada</v>
      </c>
      <c r="N538" s="3" t="s">
        <v>48</v>
      </c>
      <c r="O538" s="3" t="s">
        <v>1146</v>
      </c>
      <c r="P538" s="6">
        <v>28.68</v>
      </c>
      <c r="Q538" s="3" t="s">
        <v>18</v>
      </c>
      <c r="R538" s="3" t="s">
        <v>1148</v>
      </c>
      <c r="S538" s="3" t="s">
        <v>39</v>
      </c>
      <c r="T538" s="4">
        <f>SUMIFS('Datos Cocina'!J:J,'Datos Cocina'!A:A,A:A)</f>
        <v>63</v>
      </c>
      <c r="U538" s="4">
        <f>SUMIFS('Datos Cocina'!F:F,'Datos Cocina'!A:A,'Datos Sala'!A:A)</f>
        <v>39</v>
      </c>
      <c r="V538" s="4">
        <f>SUMIFS('Datos Cocina'!I:I,'Datos Cocina'!A:A,A:A)</f>
        <v>24</v>
      </c>
      <c r="W538" s="7">
        <f>Datos_Sala[[#This Row],[Total ganancia pedido]]/Datos_Sala[[#This Row],[Monto Total de la cuenta]]</f>
        <v>0.38095238095238093</v>
      </c>
      <c r="X538" s="4">
        <f>Datos_Sala[[#This Row],[Monto Total de la cuenta]]+Datos_Sala[[#This Row],[Propina]]</f>
        <v>91.68</v>
      </c>
    </row>
    <row r="539" spans="1:24" x14ac:dyDescent="0.3">
      <c r="A539" s="2">
        <v>538</v>
      </c>
      <c r="B539" s="3">
        <v>14</v>
      </c>
      <c r="C539" s="3" t="s">
        <v>591</v>
      </c>
      <c r="D539" s="2">
        <v>4</v>
      </c>
      <c r="E539" s="3" t="s">
        <v>9</v>
      </c>
      <c r="F539" s="23">
        <v>45022</v>
      </c>
      <c r="G539" s="5">
        <v>0.13819444444444445</v>
      </c>
      <c r="H539" s="24">
        <v>0.23125000000000001</v>
      </c>
      <c r="I539" s="5">
        <f>Datos_Sala[[#This Row],[Hora de Salida]]-Datos_Sala[[#This Row],[Hora de llegada]]</f>
        <v>9.3055555555555558E-2</v>
      </c>
      <c r="J539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9.3055555555555558E-2</v>
      </c>
      <c r="K539" s="5">
        <f>(SUMIFS('Datos Cocina'!M:M,'Datos Cocina'!A:A,'Datos Sala'!A:A)/60)/24</f>
        <v>0.13749999999999998</v>
      </c>
      <c r="L539" s="5">
        <f>IF(Datos_Sala[[#This Row],[Tiempo en rest]]-Datos_Sala[[#This Row],[Tiempo total de preparación]]&gt;0,Datos_Sala[[#This Row],[Tiempo en rest]]-Datos_Sala[[#This Row],[Tiempo total de preparación]],0)</f>
        <v>0</v>
      </c>
      <c r="M539" s="5" t="str">
        <f>IF(Datos_Sala[[#This Row],[Tiempo de degustación]]&gt;0,"Cobrada","Sin cobrar")</f>
        <v>Sin cobrar</v>
      </c>
      <c r="N539" s="3" t="s">
        <v>10</v>
      </c>
      <c r="O539" s="3" t="s">
        <v>1146</v>
      </c>
      <c r="P539" s="6">
        <v>41.35</v>
      </c>
      <c r="Q539" s="3" t="s">
        <v>11</v>
      </c>
      <c r="R539" s="3" t="s">
        <v>33</v>
      </c>
      <c r="S539" s="3" t="s">
        <v>897</v>
      </c>
      <c r="T539" s="4">
        <f>SUMIFS('Datos Cocina'!J:J,'Datos Cocina'!A:A,A:A)</f>
        <v>142</v>
      </c>
      <c r="U539" s="4">
        <f>SUMIFS('Datos Cocina'!F:F,'Datos Cocina'!A:A,'Datos Sala'!A:A)</f>
        <v>84</v>
      </c>
      <c r="V539" s="4">
        <f>SUMIFS('Datos Cocina'!I:I,'Datos Cocina'!A:A,A:A)</f>
        <v>58</v>
      </c>
      <c r="W539" s="7">
        <f>Datos_Sala[[#This Row],[Total ganancia pedido]]/Datos_Sala[[#This Row],[Monto Total de la cuenta]]</f>
        <v>0.40845070422535212</v>
      </c>
      <c r="X539" s="4">
        <f>Datos_Sala[[#This Row],[Monto Total de la cuenta]]+Datos_Sala[[#This Row],[Propina]]</f>
        <v>183.35</v>
      </c>
    </row>
    <row r="540" spans="1:24" x14ac:dyDescent="0.3">
      <c r="A540" s="2">
        <v>539</v>
      </c>
      <c r="B540" s="3">
        <v>18</v>
      </c>
      <c r="C540" s="3" t="s">
        <v>898</v>
      </c>
      <c r="D540" s="2">
        <v>3</v>
      </c>
      <c r="E540" s="3" t="s">
        <v>28</v>
      </c>
      <c r="F540" s="23">
        <v>45022</v>
      </c>
      <c r="G540" s="5">
        <v>0.16041666666666668</v>
      </c>
      <c r="H540" s="24">
        <v>0.29166666666666669</v>
      </c>
      <c r="I540" s="5">
        <f>Datos_Sala[[#This Row],[Hora de Salida]]-Datos_Sala[[#This Row],[Hora de llegada]]</f>
        <v>0.13125000000000001</v>
      </c>
      <c r="J54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0.13125000000000001</v>
      </c>
      <c r="K540" s="5">
        <f>(SUMIFS('Datos Cocina'!M:M,'Datos Cocina'!A:A,'Datos Sala'!A:A)/60)/24</f>
        <v>8.9583333333333334E-2</v>
      </c>
      <c r="L540" s="5">
        <f>IF(Datos_Sala[[#This Row],[Tiempo en rest]]-Datos_Sala[[#This Row],[Tiempo total de preparación]]&gt;0,Datos_Sala[[#This Row],[Tiempo en rest]]-Datos_Sala[[#This Row],[Tiempo total de preparación]],0)</f>
        <v>4.1666666666666671E-2</v>
      </c>
      <c r="M540" s="5" t="str">
        <f>IF(Datos_Sala[[#This Row],[Tiempo de degustación]]&gt;0,"Cobrada","Sin cobrar")</f>
        <v>Cobrada</v>
      </c>
      <c r="N540" s="3" t="s">
        <v>48</v>
      </c>
      <c r="O540" s="3" t="s">
        <v>17</v>
      </c>
      <c r="P540" s="6">
        <v>20.9</v>
      </c>
      <c r="Q540" s="3" t="s">
        <v>11</v>
      </c>
      <c r="R540" s="3" t="s">
        <v>33</v>
      </c>
      <c r="S540" s="3" t="s">
        <v>899</v>
      </c>
      <c r="T540" s="4">
        <f>SUMIFS('Datos Cocina'!J:J,'Datos Cocina'!A:A,A:A)</f>
        <v>240</v>
      </c>
      <c r="U540" s="4">
        <f>SUMIFS('Datos Cocina'!F:F,'Datos Cocina'!A:A,'Datos Sala'!A:A)</f>
        <v>141</v>
      </c>
      <c r="V540" s="4">
        <f>SUMIFS('Datos Cocina'!I:I,'Datos Cocina'!A:A,A:A)</f>
        <v>99</v>
      </c>
      <c r="W540" s="7">
        <f>Datos_Sala[[#This Row],[Total ganancia pedido]]/Datos_Sala[[#This Row],[Monto Total de la cuenta]]</f>
        <v>0.41249999999999998</v>
      </c>
      <c r="X540" s="4">
        <f>Datos_Sala[[#This Row],[Monto Total de la cuenta]]+Datos_Sala[[#This Row],[Propina]]</f>
        <v>260.89999999999998</v>
      </c>
    </row>
    <row r="541" spans="1:24" x14ac:dyDescent="0.3">
      <c r="A541" s="2">
        <v>540</v>
      </c>
      <c r="B541" s="3">
        <v>6</v>
      </c>
      <c r="C541" s="3" t="s">
        <v>900</v>
      </c>
      <c r="D541" s="2">
        <v>4</v>
      </c>
      <c r="E541" s="3" t="s">
        <v>76</v>
      </c>
      <c r="F541" s="23">
        <v>45022</v>
      </c>
      <c r="G541" s="5">
        <v>0.15694444444444444</v>
      </c>
      <c r="H541" s="24">
        <v>0.28888888888888886</v>
      </c>
      <c r="I541" s="5">
        <f>Datos_Sala[[#This Row],[Hora de Salida]]-Datos_Sala[[#This Row],[Hora de llegada]]</f>
        <v>0.13194444444444442</v>
      </c>
      <c r="J54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0.13194444444444442</v>
      </c>
      <c r="K541" s="5">
        <f>(SUMIFS('Datos Cocina'!M:M,'Datos Cocina'!A:A,'Datos Sala'!A:A)/60)/24</f>
        <v>5.6944444444444443E-2</v>
      </c>
      <c r="L541" s="5">
        <f>IF(Datos_Sala[[#This Row],[Tiempo en rest]]-Datos_Sala[[#This Row],[Tiempo total de preparación]]&gt;0,Datos_Sala[[#This Row],[Tiempo en rest]]-Datos_Sala[[#This Row],[Tiempo total de preparación]],0)</f>
        <v>7.4999999999999983E-2</v>
      </c>
      <c r="M541" s="5" t="str">
        <f>IF(Datos_Sala[[#This Row],[Tiempo de degustación]]&gt;0,"Cobrada","Sin cobrar")</f>
        <v>Cobrada</v>
      </c>
      <c r="N541" s="3" t="s">
        <v>16</v>
      </c>
      <c r="O541" s="3" t="s">
        <v>1145</v>
      </c>
      <c r="P541" s="6">
        <v>47.85</v>
      </c>
      <c r="Q541" s="3" t="s">
        <v>23</v>
      </c>
      <c r="R541" s="3" t="s">
        <v>55</v>
      </c>
      <c r="S541" s="3" t="s">
        <v>901</v>
      </c>
      <c r="T541" s="4">
        <f>SUMIFS('Datos Cocina'!J:J,'Datos Cocina'!A:A,A:A)</f>
        <v>124</v>
      </c>
      <c r="U541" s="4">
        <f>SUMIFS('Datos Cocina'!F:F,'Datos Cocina'!A:A,'Datos Sala'!A:A)</f>
        <v>72</v>
      </c>
      <c r="V541" s="4">
        <f>SUMIFS('Datos Cocina'!I:I,'Datos Cocina'!A:A,A:A)</f>
        <v>52</v>
      </c>
      <c r="W541" s="7">
        <f>Datos_Sala[[#This Row],[Total ganancia pedido]]/Datos_Sala[[#This Row],[Monto Total de la cuenta]]</f>
        <v>0.41935483870967744</v>
      </c>
      <c r="X541" s="4">
        <f>Datos_Sala[[#This Row],[Monto Total de la cuenta]]+Datos_Sala[[#This Row],[Propina]]</f>
        <v>171.85</v>
      </c>
    </row>
    <row r="542" spans="1:24" x14ac:dyDescent="0.3">
      <c r="A542" s="2">
        <v>541</v>
      </c>
      <c r="B542" s="3">
        <v>19</v>
      </c>
      <c r="C542" s="3" t="s">
        <v>278</v>
      </c>
      <c r="D542" s="2">
        <v>2</v>
      </c>
      <c r="E542" s="3" t="s">
        <v>76</v>
      </c>
      <c r="F542" s="23">
        <v>45022</v>
      </c>
      <c r="G542" s="5">
        <v>2.2916666666666665E-2</v>
      </c>
      <c r="H542" s="24">
        <v>0.18888888888888888</v>
      </c>
      <c r="I542" s="5">
        <f>Datos_Sala[[#This Row],[Hora de Salida]]-Datos_Sala[[#This Row],[Hora de llegada]]</f>
        <v>0.16597222222222222</v>
      </c>
      <c r="J54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0.16597222222222222</v>
      </c>
      <c r="K542" s="5">
        <f>(SUMIFS('Datos Cocina'!M:M,'Datos Cocina'!A:A,'Datos Sala'!A:A)/60)/24</f>
        <v>8.6111111111111124E-2</v>
      </c>
      <c r="L542" s="5">
        <f>IF(Datos_Sala[[#This Row],[Tiempo en rest]]-Datos_Sala[[#This Row],[Tiempo total de preparación]]&gt;0,Datos_Sala[[#This Row],[Tiempo en rest]]-Datos_Sala[[#This Row],[Tiempo total de preparación]],0)</f>
        <v>7.9861111111111091E-2</v>
      </c>
      <c r="M542" s="5" t="str">
        <f>IF(Datos_Sala[[#This Row],[Tiempo de degustación]]&gt;0,"Cobrada","Sin cobrar")</f>
        <v>Cobrada</v>
      </c>
      <c r="N542" s="3" t="s">
        <v>48</v>
      </c>
      <c r="O542" s="3" t="s">
        <v>1146</v>
      </c>
      <c r="P542" s="6">
        <v>33.700000000000003</v>
      </c>
      <c r="Q542" s="3" t="s">
        <v>23</v>
      </c>
      <c r="R542" s="3" t="s">
        <v>33</v>
      </c>
      <c r="S542" s="3" t="s">
        <v>902</v>
      </c>
      <c r="T542" s="4">
        <f>SUMIFS('Datos Cocina'!J:J,'Datos Cocina'!A:A,A:A)</f>
        <v>202</v>
      </c>
      <c r="U542" s="4">
        <f>SUMIFS('Datos Cocina'!F:F,'Datos Cocina'!A:A,'Datos Sala'!A:A)</f>
        <v>121</v>
      </c>
      <c r="V542" s="4">
        <f>SUMIFS('Datos Cocina'!I:I,'Datos Cocina'!A:A,A:A)</f>
        <v>81</v>
      </c>
      <c r="W542" s="7">
        <f>Datos_Sala[[#This Row],[Total ganancia pedido]]/Datos_Sala[[#This Row],[Monto Total de la cuenta]]</f>
        <v>0.40099009900990101</v>
      </c>
      <c r="X542" s="4">
        <f>Datos_Sala[[#This Row],[Monto Total de la cuenta]]+Datos_Sala[[#This Row],[Propina]]</f>
        <v>235.7</v>
      </c>
    </row>
    <row r="543" spans="1:24" x14ac:dyDescent="0.3">
      <c r="A543" s="2">
        <v>542</v>
      </c>
      <c r="B543" s="3">
        <v>9</v>
      </c>
      <c r="C543" s="3" t="s">
        <v>419</v>
      </c>
      <c r="D543" s="2">
        <v>5</v>
      </c>
      <c r="E543" s="3" t="s">
        <v>52</v>
      </c>
      <c r="F543" s="23">
        <v>45022</v>
      </c>
      <c r="G543" s="5">
        <v>0.11597222222222223</v>
      </c>
      <c r="H543" s="24">
        <v>0.19652777777777777</v>
      </c>
      <c r="I543" s="5">
        <f>Datos_Sala[[#This Row],[Hora de Salida]]-Datos_Sala[[#This Row],[Hora de llegada]]</f>
        <v>8.0555555555555547E-2</v>
      </c>
      <c r="J543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8.0555555555555547E-2</v>
      </c>
      <c r="K543" s="5">
        <f>(SUMIFS('Datos Cocina'!M:M,'Datos Cocina'!A:A,'Datos Sala'!A:A)/60)/24</f>
        <v>7.9861111111111119E-2</v>
      </c>
      <c r="L543" s="5">
        <f>IF(Datos_Sala[[#This Row],[Tiempo en rest]]-Datos_Sala[[#This Row],[Tiempo total de preparación]]&gt;0,Datos_Sala[[#This Row],[Tiempo en rest]]-Datos_Sala[[#This Row],[Tiempo total de preparación]],0)</f>
        <v>6.944444444444281E-4</v>
      </c>
      <c r="M543" s="5" t="str">
        <f>IF(Datos_Sala[[#This Row],[Tiempo de degustación]]&gt;0,"Cobrada","Sin cobrar")</f>
        <v>Cobrada</v>
      </c>
      <c r="N543" s="3" t="s">
        <v>48</v>
      </c>
      <c r="O543" s="3" t="s">
        <v>1145</v>
      </c>
      <c r="P543" s="6">
        <v>49.05</v>
      </c>
      <c r="Q543" s="3" t="s">
        <v>23</v>
      </c>
      <c r="R543" s="3" t="s">
        <v>29</v>
      </c>
      <c r="S543" s="3" t="s">
        <v>903</v>
      </c>
      <c r="T543" s="4">
        <f>SUMIFS('Datos Cocina'!J:J,'Datos Cocina'!A:A,A:A)</f>
        <v>148</v>
      </c>
      <c r="U543" s="4">
        <f>SUMIFS('Datos Cocina'!F:F,'Datos Cocina'!A:A,'Datos Sala'!A:A)</f>
        <v>87</v>
      </c>
      <c r="V543" s="4">
        <f>SUMIFS('Datos Cocina'!I:I,'Datos Cocina'!A:A,A:A)</f>
        <v>61</v>
      </c>
      <c r="W543" s="7">
        <f>Datos_Sala[[#This Row],[Total ganancia pedido]]/Datos_Sala[[#This Row],[Monto Total de la cuenta]]</f>
        <v>0.41216216216216217</v>
      </c>
      <c r="X543" s="4">
        <f>Datos_Sala[[#This Row],[Monto Total de la cuenta]]+Datos_Sala[[#This Row],[Propina]]</f>
        <v>197.05</v>
      </c>
    </row>
    <row r="544" spans="1:24" x14ac:dyDescent="0.3">
      <c r="A544" s="2">
        <v>543</v>
      </c>
      <c r="B544" s="3">
        <v>19</v>
      </c>
      <c r="C544" s="3" t="s">
        <v>904</v>
      </c>
      <c r="D544" s="2">
        <v>5</v>
      </c>
      <c r="E544" s="3" t="s">
        <v>9</v>
      </c>
      <c r="F544" s="23">
        <v>45022</v>
      </c>
      <c r="G544" s="5">
        <v>3.2638888888888891E-2</v>
      </c>
      <c r="H544" s="24">
        <v>0.15069444444444444</v>
      </c>
      <c r="I544" s="5">
        <f>Datos_Sala[[#This Row],[Hora de Salida]]-Datos_Sala[[#This Row],[Hora de llegada]]</f>
        <v>0.11805555555555555</v>
      </c>
      <c r="J54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0.11805555555555555</v>
      </c>
      <c r="K544" s="5">
        <f>(SUMIFS('Datos Cocina'!M:M,'Datos Cocina'!A:A,'Datos Sala'!A:A)/60)/24</f>
        <v>5.1388888888888894E-2</v>
      </c>
      <c r="L544" s="5">
        <f>IF(Datos_Sala[[#This Row],[Tiempo en rest]]-Datos_Sala[[#This Row],[Tiempo total de preparación]]&gt;0,Datos_Sala[[#This Row],[Tiempo en rest]]-Datos_Sala[[#This Row],[Tiempo total de preparación]],0)</f>
        <v>6.6666666666666652E-2</v>
      </c>
      <c r="M544" s="5" t="str">
        <f>IF(Datos_Sala[[#This Row],[Tiempo de degustación]]&gt;0,"Cobrada","Sin cobrar")</f>
        <v>Cobrada</v>
      </c>
      <c r="N544" s="3" t="s">
        <v>10</v>
      </c>
      <c r="O544" s="3" t="s">
        <v>1145</v>
      </c>
      <c r="P544" s="6">
        <v>49.37</v>
      </c>
      <c r="Q544" s="3" t="s">
        <v>23</v>
      </c>
      <c r="R544" s="3" t="s">
        <v>73</v>
      </c>
      <c r="S544" s="3" t="s">
        <v>905</v>
      </c>
      <c r="T544" s="4">
        <f>SUMIFS('Datos Cocina'!J:J,'Datos Cocina'!A:A,A:A)</f>
        <v>206</v>
      </c>
      <c r="U544" s="4">
        <f>SUMIFS('Datos Cocina'!F:F,'Datos Cocina'!A:A,'Datos Sala'!A:A)</f>
        <v>121</v>
      </c>
      <c r="V544" s="4">
        <f>SUMIFS('Datos Cocina'!I:I,'Datos Cocina'!A:A,A:A)</f>
        <v>85</v>
      </c>
      <c r="W544" s="7">
        <f>Datos_Sala[[#This Row],[Total ganancia pedido]]/Datos_Sala[[#This Row],[Monto Total de la cuenta]]</f>
        <v>0.41262135922330095</v>
      </c>
      <c r="X544" s="4">
        <f>Datos_Sala[[#This Row],[Monto Total de la cuenta]]+Datos_Sala[[#This Row],[Propina]]</f>
        <v>255.37</v>
      </c>
    </row>
    <row r="545" spans="1:24" x14ac:dyDescent="0.3">
      <c r="A545" s="2">
        <v>544</v>
      </c>
      <c r="B545" s="3" t="s">
        <v>7</v>
      </c>
      <c r="C545" s="3" t="s">
        <v>201</v>
      </c>
      <c r="D545" s="2">
        <v>4</v>
      </c>
      <c r="E545" s="3" t="s">
        <v>15</v>
      </c>
      <c r="F545" s="23">
        <v>45022</v>
      </c>
      <c r="G545" s="5">
        <v>0.13680555555555557</v>
      </c>
      <c r="H545" s="24">
        <v>0.19791666666666666</v>
      </c>
      <c r="I545" s="5">
        <f>Datos_Sala[[#This Row],[Hora de Salida]]-Datos_Sala[[#This Row],[Hora de llegada]]</f>
        <v>6.1111111111111088E-2</v>
      </c>
      <c r="J545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7.1527777777777787E-2</v>
      </c>
      <c r="K545" s="5">
        <f>(SUMIFS('Datos Cocina'!M:M,'Datos Cocina'!A:A,'Datos Sala'!A:A)/60)/24</f>
        <v>3.3333333333333333E-2</v>
      </c>
      <c r="L545" s="5">
        <f>IF(Datos_Sala[[#This Row],[Tiempo en rest]]-Datos_Sala[[#This Row],[Tiempo total de preparación]]&gt;0,Datos_Sala[[#This Row],[Tiempo en rest]]-Datos_Sala[[#This Row],[Tiempo total de preparación]],0)</f>
        <v>2.7777777777777755E-2</v>
      </c>
      <c r="M545" s="5" t="str">
        <f>IF(Datos_Sala[[#This Row],[Tiempo de degustación]]&gt;0,"Cobrada","Sin cobrar")</f>
        <v>Cobrada</v>
      </c>
      <c r="N545" s="3" t="s">
        <v>16</v>
      </c>
      <c r="O545" s="3" t="s">
        <v>1145</v>
      </c>
      <c r="P545" s="6">
        <v>44.91</v>
      </c>
      <c r="Q545" s="3" t="s">
        <v>18</v>
      </c>
      <c r="R545" s="3" t="s">
        <v>63</v>
      </c>
      <c r="S545" s="3" t="s">
        <v>12</v>
      </c>
      <c r="T545" s="4">
        <f>SUMIFS('Datos Cocina'!J:J,'Datos Cocina'!A:A,A:A)</f>
        <v>70</v>
      </c>
      <c r="U545" s="4">
        <f>SUMIFS('Datos Cocina'!F:F,'Datos Cocina'!A:A,'Datos Sala'!A:A)</f>
        <v>42</v>
      </c>
      <c r="V545" s="4">
        <f>SUMIFS('Datos Cocina'!I:I,'Datos Cocina'!A:A,A:A)</f>
        <v>28</v>
      </c>
      <c r="W545" s="7">
        <f>Datos_Sala[[#This Row],[Total ganancia pedido]]/Datos_Sala[[#This Row],[Monto Total de la cuenta]]</f>
        <v>0.4</v>
      </c>
      <c r="X545" s="4">
        <f>Datos_Sala[[#This Row],[Monto Total de la cuenta]]+Datos_Sala[[#This Row],[Propina]]</f>
        <v>114.91</v>
      </c>
    </row>
    <row r="546" spans="1:24" x14ac:dyDescent="0.3">
      <c r="A546" s="2">
        <v>545</v>
      </c>
      <c r="B546" s="3">
        <v>20</v>
      </c>
      <c r="C546" s="3" t="s">
        <v>906</v>
      </c>
      <c r="D546" s="2">
        <v>5</v>
      </c>
      <c r="E546" s="3" t="s">
        <v>28</v>
      </c>
      <c r="F546" s="23">
        <v>45022</v>
      </c>
      <c r="G546" s="5">
        <v>0.11041666666666666</v>
      </c>
      <c r="H546" s="24">
        <v>0.18472222222222223</v>
      </c>
      <c r="I546" s="5">
        <f>Datos_Sala[[#This Row],[Hora de Salida]]-Datos_Sala[[#This Row],[Hora de llegada]]</f>
        <v>7.4305555555555569E-2</v>
      </c>
      <c r="J546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8.4722222222222268E-2</v>
      </c>
      <c r="K546" s="5">
        <f>(SUMIFS('Datos Cocina'!M:M,'Datos Cocina'!A:A,'Datos Sala'!A:A)/60)/24</f>
        <v>6.8749999999999992E-2</v>
      </c>
      <c r="L546" s="5">
        <f>IF(Datos_Sala[[#This Row],[Tiempo en rest]]-Datos_Sala[[#This Row],[Tiempo total de preparación]]&gt;0,Datos_Sala[[#This Row],[Tiempo en rest]]-Datos_Sala[[#This Row],[Tiempo total de preparación]],0)</f>
        <v>5.5555555555555775E-3</v>
      </c>
      <c r="M546" s="5" t="str">
        <f>IF(Datos_Sala[[#This Row],[Tiempo de degustación]]&gt;0,"Cobrada","Sin cobrar")</f>
        <v>Cobrada</v>
      </c>
      <c r="N546" s="3" t="s">
        <v>16</v>
      </c>
      <c r="O546" s="3" t="s">
        <v>17</v>
      </c>
      <c r="P546" s="6">
        <v>12.18</v>
      </c>
      <c r="Q546" s="3" t="s">
        <v>18</v>
      </c>
      <c r="R546" s="3" t="s">
        <v>29</v>
      </c>
      <c r="S546" s="3" t="s">
        <v>907</v>
      </c>
      <c r="T546" s="4">
        <f>SUMIFS('Datos Cocina'!J:J,'Datos Cocina'!A:A,A:A)</f>
        <v>130</v>
      </c>
      <c r="U546" s="4">
        <f>SUMIFS('Datos Cocina'!F:F,'Datos Cocina'!A:A,'Datos Sala'!A:A)</f>
        <v>79</v>
      </c>
      <c r="V546" s="4">
        <f>SUMIFS('Datos Cocina'!I:I,'Datos Cocina'!A:A,A:A)</f>
        <v>51</v>
      </c>
      <c r="W546" s="7">
        <f>Datos_Sala[[#This Row],[Total ganancia pedido]]/Datos_Sala[[#This Row],[Monto Total de la cuenta]]</f>
        <v>0.3923076923076923</v>
      </c>
      <c r="X546" s="4">
        <f>Datos_Sala[[#This Row],[Monto Total de la cuenta]]+Datos_Sala[[#This Row],[Propina]]</f>
        <v>142.18</v>
      </c>
    </row>
    <row r="547" spans="1:24" x14ac:dyDescent="0.3">
      <c r="A547" s="2">
        <v>546</v>
      </c>
      <c r="B547" s="3">
        <v>5</v>
      </c>
      <c r="C547" s="3" t="s">
        <v>908</v>
      </c>
      <c r="D547" s="2">
        <v>2</v>
      </c>
      <c r="E547" s="3" t="s">
        <v>9</v>
      </c>
      <c r="F547" s="23">
        <v>45022</v>
      </c>
      <c r="G547" s="5">
        <v>0.13472222222222222</v>
      </c>
      <c r="H547" s="24">
        <v>0.22847222222222222</v>
      </c>
      <c r="I547" s="5">
        <f>Datos_Sala[[#This Row],[Hora de Salida]]-Datos_Sala[[#This Row],[Hora de llegada]]</f>
        <v>9.375E-2</v>
      </c>
      <c r="J547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9.375E-2</v>
      </c>
      <c r="K547" s="5">
        <f>(SUMIFS('Datos Cocina'!M:M,'Datos Cocina'!A:A,'Datos Sala'!A:A)/60)/24</f>
        <v>6.3194444444444442E-2</v>
      </c>
      <c r="L547" s="5">
        <f>IF(Datos_Sala[[#This Row],[Tiempo en rest]]-Datos_Sala[[#This Row],[Tiempo total de preparación]]&gt;0,Datos_Sala[[#This Row],[Tiempo en rest]]-Datos_Sala[[#This Row],[Tiempo total de preparación]],0)</f>
        <v>3.0555555555555558E-2</v>
      </c>
      <c r="M547" s="5" t="str">
        <f>IF(Datos_Sala[[#This Row],[Tiempo de degustación]]&gt;0,"Cobrada","Sin cobrar")</f>
        <v>Cobrada</v>
      </c>
      <c r="N547" s="3" t="s">
        <v>16</v>
      </c>
      <c r="O547" s="3" t="s">
        <v>1146</v>
      </c>
      <c r="P547" s="6">
        <v>47.81</v>
      </c>
      <c r="Q547" s="3" t="s">
        <v>23</v>
      </c>
      <c r="R547" s="3" t="s">
        <v>24</v>
      </c>
      <c r="S547" s="3" t="s">
        <v>909</v>
      </c>
      <c r="T547" s="4">
        <f>SUMIFS('Datos Cocina'!J:J,'Datos Cocina'!A:A,A:A)</f>
        <v>92</v>
      </c>
      <c r="U547" s="4">
        <f>SUMIFS('Datos Cocina'!F:F,'Datos Cocina'!A:A,'Datos Sala'!A:A)</f>
        <v>54</v>
      </c>
      <c r="V547" s="4">
        <f>SUMIFS('Datos Cocina'!I:I,'Datos Cocina'!A:A,A:A)</f>
        <v>38</v>
      </c>
      <c r="W547" s="7">
        <f>Datos_Sala[[#This Row],[Total ganancia pedido]]/Datos_Sala[[#This Row],[Monto Total de la cuenta]]</f>
        <v>0.41304347826086957</v>
      </c>
      <c r="X547" s="4">
        <f>Datos_Sala[[#This Row],[Monto Total de la cuenta]]+Datos_Sala[[#This Row],[Propina]]</f>
        <v>139.81</v>
      </c>
    </row>
    <row r="548" spans="1:24" x14ac:dyDescent="0.3">
      <c r="A548" s="2">
        <v>547</v>
      </c>
      <c r="B548" s="3">
        <v>9</v>
      </c>
      <c r="C548" s="3" t="s">
        <v>910</v>
      </c>
      <c r="D548" s="2">
        <v>3</v>
      </c>
      <c r="E548" s="3" t="s">
        <v>15</v>
      </c>
      <c r="F548" s="23">
        <v>45022</v>
      </c>
      <c r="G548" s="5">
        <v>0.11319444444444444</v>
      </c>
      <c r="H548" s="24">
        <v>0.19166666666666668</v>
      </c>
      <c r="I548" s="5">
        <f>Datos_Sala[[#This Row],[Hora de Salida]]-Datos_Sala[[#This Row],[Hora de llegada]]</f>
        <v>7.8472222222222235E-2</v>
      </c>
      <c r="J548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8.8888888888888934E-2</v>
      </c>
      <c r="K548" s="5">
        <f>(SUMIFS('Datos Cocina'!M:M,'Datos Cocina'!A:A,'Datos Sala'!A:A)/60)/24</f>
        <v>6.7361111111111108E-2</v>
      </c>
      <c r="L548" s="5">
        <f>IF(Datos_Sala[[#This Row],[Tiempo en rest]]-Datos_Sala[[#This Row],[Tiempo total de preparación]]&gt;0,Datos_Sala[[#This Row],[Tiempo en rest]]-Datos_Sala[[#This Row],[Tiempo total de preparación]],0)</f>
        <v>1.1111111111111127E-2</v>
      </c>
      <c r="M548" s="5" t="str">
        <f>IF(Datos_Sala[[#This Row],[Tiempo de degustación]]&gt;0,"Cobrada","Sin cobrar")</f>
        <v>Cobrada</v>
      </c>
      <c r="N548" s="3" t="s">
        <v>10</v>
      </c>
      <c r="O548" s="3" t="s">
        <v>1145</v>
      </c>
      <c r="P548" s="6">
        <v>20.04</v>
      </c>
      <c r="Q548" s="3" t="s">
        <v>18</v>
      </c>
      <c r="R548" s="3" t="s">
        <v>33</v>
      </c>
      <c r="S548" s="3" t="s">
        <v>911</v>
      </c>
      <c r="T548" s="4">
        <f>SUMIFS('Datos Cocina'!J:J,'Datos Cocina'!A:A,A:A)</f>
        <v>227</v>
      </c>
      <c r="U548" s="4">
        <f>SUMIFS('Datos Cocina'!F:F,'Datos Cocina'!A:A,'Datos Sala'!A:A)</f>
        <v>138</v>
      </c>
      <c r="V548" s="4">
        <f>SUMIFS('Datos Cocina'!I:I,'Datos Cocina'!A:A,A:A)</f>
        <v>89</v>
      </c>
      <c r="W548" s="7">
        <f>Datos_Sala[[#This Row],[Total ganancia pedido]]/Datos_Sala[[#This Row],[Monto Total de la cuenta]]</f>
        <v>0.39207048458149779</v>
      </c>
      <c r="X548" s="4">
        <f>Datos_Sala[[#This Row],[Monto Total de la cuenta]]+Datos_Sala[[#This Row],[Propina]]</f>
        <v>247.04</v>
      </c>
    </row>
    <row r="549" spans="1:24" x14ac:dyDescent="0.3">
      <c r="A549" s="2">
        <v>548</v>
      </c>
      <c r="B549" s="3">
        <v>4</v>
      </c>
      <c r="C549" s="3" t="s">
        <v>912</v>
      </c>
      <c r="D549" s="2">
        <v>2</v>
      </c>
      <c r="E549" s="3" t="s">
        <v>28</v>
      </c>
      <c r="F549" s="23">
        <v>45022</v>
      </c>
      <c r="G549" s="5">
        <v>3.8194444444444448E-2</v>
      </c>
      <c r="H549" s="24">
        <v>0.16875000000000001</v>
      </c>
      <c r="I549" s="5">
        <f>Datos_Sala[[#This Row],[Hora de Salida]]-Datos_Sala[[#This Row],[Hora de llegada]]</f>
        <v>0.13055555555555556</v>
      </c>
      <c r="J54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0.13055555555555556</v>
      </c>
      <c r="K549" s="5">
        <f>(SUMIFS('Datos Cocina'!M:M,'Datos Cocina'!A:A,'Datos Sala'!A:A)/60)/24</f>
        <v>7.3611111111111113E-2</v>
      </c>
      <c r="L549" s="5">
        <f>IF(Datos_Sala[[#This Row],[Tiempo en rest]]-Datos_Sala[[#This Row],[Tiempo total de preparación]]&gt;0,Datos_Sala[[#This Row],[Tiempo en rest]]-Datos_Sala[[#This Row],[Tiempo total de preparación]],0)</f>
        <v>5.694444444444445E-2</v>
      </c>
      <c r="M549" s="5" t="str">
        <f>IF(Datos_Sala[[#This Row],[Tiempo de degustación]]&gt;0,"Cobrada","Sin cobrar")</f>
        <v>Cobrada</v>
      </c>
      <c r="N549" s="3" t="s">
        <v>16</v>
      </c>
      <c r="O549" s="3" t="s">
        <v>1145</v>
      </c>
      <c r="P549" s="6">
        <v>28.88</v>
      </c>
      <c r="Q549" s="3" t="s">
        <v>11</v>
      </c>
      <c r="R549" s="3" t="s">
        <v>29</v>
      </c>
      <c r="S549" s="3" t="s">
        <v>913</v>
      </c>
      <c r="T549" s="4">
        <f>SUMIFS('Datos Cocina'!J:J,'Datos Cocina'!A:A,A:A)</f>
        <v>96</v>
      </c>
      <c r="U549" s="4">
        <f>SUMIFS('Datos Cocina'!F:F,'Datos Cocina'!A:A,'Datos Sala'!A:A)</f>
        <v>58</v>
      </c>
      <c r="V549" s="4">
        <f>SUMIFS('Datos Cocina'!I:I,'Datos Cocina'!A:A,A:A)</f>
        <v>38</v>
      </c>
      <c r="W549" s="7">
        <f>Datos_Sala[[#This Row],[Total ganancia pedido]]/Datos_Sala[[#This Row],[Monto Total de la cuenta]]</f>
        <v>0.39583333333333331</v>
      </c>
      <c r="X549" s="4">
        <f>Datos_Sala[[#This Row],[Monto Total de la cuenta]]+Datos_Sala[[#This Row],[Propina]]</f>
        <v>124.88</v>
      </c>
    </row>
    <row r="550" spans="1:24" x14ac:dyDescent="0.3">
      <c r="A550" s="2">
        <v>549</v>
      </c>
      <c r="B550" s="3">
        <v>12</v>
      </c>
      <c r="C550" s="3" t="s">
        <v>628</v>
      </c>
      <c r="D550" s="2">
        <v>2</v>
      </c>
      <c r="E550" s="3" t="s">
        <v>76</v>
      </c>
      <c r="F550" s="23">
        <v>45022</v>
      </c>
      <c r="G550" s="5">
        <v>6.458333333333334E-2</v>
      </c>
      <c r="H550" s="24">
        <v>0.22638888888888889</v>
      </c>
      <c r="I550" s="5">
        <f>Datos_Sala[[#This Row],[Hora de Salida]]-Datos_Sala[[#This Row],[Hora de llegada]]</f>
        <v>0.16180555555555554</v>
      </c>
      <c r="J55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0.16180555555555554</v>
      </c>
      <c r="K550" s="5">
        <f>(SUMIFS('Datos Cocina'!M:M,'Datos Cocina'!A:A,'Datos Sala'!A:A)/60)/24</f>
        <v>6.805555555555555E-2</v>
      </c>
      <c r="L550" s="5">
        <f>IF(Datos_Sala[[#This Row],[Tiempo en rest]]-Datos_Sala[[#This Row],[Tiempo total de preparación]]&gt;0,Datos_Sala[[#This Row],[Tiempo en rest]]-Datos_Sala[[#This Row],[Tiempo total de preparación]],0)</f>
        <v>9.3749999999999986E-2</v>
      </c>
      <c r="M550" s="5" t="str">
        <f>IF(Datos_Sala[[#This Row],[Tiempo de degustación]]&gt;0,"Cobrada","Sin cobrar")</f>
        <v>Cobrada</v>
      </c>
      <c r="N550" s="3" t="s">
        <v>16</v>
      </c>
      <c r="O550" s="3" t="s">
        <v>1145</v>
      </c>
      <c r="P550" s="6">
        <v>35.340000000000003</v>
      </c>
      <c r="Q550" s="3" t="s">
        <v>11</v>
      </c>
      <c r="R550" s="3" t="s">
        <v>33</v>
      </c>
      <c r="S550" s="3" t="s">
        <v>914</v>
      </c>
      <c r="T550" s="4">
        <f>SUMIFS('Datos Cocina'!J:J,'Datos Cocina'!A:A,A:A)</f>
        <v>162</v>
      </c>
      <c r="U550" s="4">
        <f>SUMIFS('Datos Cocina'!F:F,'Datos Cocina'!A:A,'Datos Sala'!A:A)</f>
        <v>96</v>
      </c>
      <c r="V550" s="4">
        <f>SUMIFS('Datos Cocina'!I:I,'Datos Cocina'!A:A,A:A)</f>
        <v>66</v>
      </c>
      <c r="W550" s="7">
        <f>Datos_Sala[[#This Row],[Total ganancia pedido]]/Datos_Sala[[#This Row],[Monto Total de la cuenta]]</f>
        <v>0.40740740740740738</v>
      </c>
      <c r="X550" s="4">
        <f>Datos_Sala[[#This Row],[Monto Total de la cuenta]]+Datos_Sala[[#This Row],[Propina]]</f>
        <v>197.34</v>
      </c>
    </row>
    <row r="551" spans="1:24" x14ac:dyDescent="0.3">
      <c r="A551" s="2">
        <v>550</v>
      </c>
      <c r="B551" s="3">
        <v>1</v>
      </c>
      <c r="C551" s="3" t="s">
        <v>794</v>
      </c>
      <c r="D551" s="2">
        <v>6</v>
      </c>
      <c r="E551" s="3" t="s">
        <v>52</v>
      </c>
      <c r="F551" s="23">
        <v>45022</v>
      </c>
      <c r="G551" s="5">
        <v>4.7222222222222221E-2</v>
      </c>
      <c r="H551" s="24">
        <v>0.11041666666666666</v>
      </c>
      <c r="I551" s="5">
        <f>Datos_Sala[[#This Row],[Hora de Salida]]-Datos_Sala[[#This Row],[Hora de llegada]]</f>
        <v>6.3194444444444442E-2</v>
      </c>
      <c r="J551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7.3611111111111141E-2</v>
      </c>
      <c r="K551" s="5">
        <f>(SUMIFS('Datos Cocina'!M:M,'Datos Cocina'!A:A,'Datos Sala'!A:A)/60)/24</f>
        <v>3.9583333333333331E-2</v>
      </c>
      <c r="L551" s="5">
        <f>IF(Datos_Sala[[#This Row],[Tiempo en rest]]-Datos_Sala[[#This Row],[Tiempo total de preparación]]&gt;0,Datos_Sala[[#This Row],[Tiempo en rest]]-Datos_Sala[[#This Row],[Tiempo total de preparación]],0)</f>
        <v>2.361111111111111E-2</v>
      </c>
      <c r="M551" s="5" t="str">
        <f>IF(Datos_Sala[[#This Row],[Tiempo de degustación]]&gt;0,"Cobrada","Sin cobrar")</f>
        <v>Cobrada</v>
      </c>
      <c r="N551" s="3" t="s">
        <v>16</v>
      </c>
      <c r="O551" s="3" t="s">
        <v>1145</v>
      </c>
      <c r="P551" s="6">
        <v>28.33</v>
      </c>
      <c r="Q551" s="3" t="s">
        <v>18</v>
      </c>
      <c r="R551" s="3" t="s">
        <v>19</v>
      </c>
      <c r="S551" s="3" t="s">
        <v>915</v>
      </c>
      <c r="T551" s="4">
        <f>SUMIFS('Datos Cocina'!J:J,'Datos Cocina'!A:A,A:A)</f>
        <v>124</v>
      </c>
      <c r="U551" s="4">
        <f>SUMIFS('Datos Cocina'!F:F,'Datos Cocina'!A:A,'Datos Sala'!A:A)</f>
        <v>74</v>
      </c>
      <c r="V551" s="4">
        <f>SUMIFS('Datos Cocina'!I:I,'Datos Cocina'!A:A,A:A)</f>
        <v>50</v>
      </c>
      <c r="W551" s="7">
        <f>Datos_Sala[[#This Row],[Total ganancia pedido]]/Datos_Sala[[#This Row],[Monto Total de la cuenta]]</f>
        <v>0.40322580645161288</v>
      </c>
      <c r="X551" s="4">
        <f>Datos_Sala[[#This Row],[Monto Total de la cuenta]]+Datos_Sala[[#This Row],[Propina]]</f>
        <v>152.32999999999998</v>
      </c>
    </row>
    <row r="552" spans="1:24" x14ac:dyDescent="0.3">
      <c r="A552" s="2">
        <v>551</v>
      </c>
      <c r="B552" s="3">
        <v>4</v>
      </c>
      <c r="C552" s="3" t="s">
        <v>916</v>
      </c>
      <c r="D552" s="2">
        <v>2</v>
      </c>
      <c r="E552" s="3" t="s">
        <v>52</v>
      </c>
      <c r="F552" s="23">
        <v>45022</v>
      </c>
      <c r="G552" s="5">
        <v>0.12361111111111112</v>
      </c>
      <c r="H552" s="24">
        <v>0.1736111111111111</v>
      </c>
      <c r="I552" s="5">
        <f>Datos_Sala[[#This Row],[Hora de Salida]]-Datos_Sala[[#This Row],[Hora de llegada]]</f>
        <v>4.9999999999999989E-2</v>
      </c>
      <c r="J552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4.9999999999999989E-2</v>
      </c>
      <c r="K552" s="5">
        <f>(SUMIFS('Datos Cocina'!M:M,'Datos Cocina'!A:A,'Datos Sala'!A:A)/60)/24</f>
        <v>8.5416666666666655E-2</v>
      </c>
      <c r="L552" s="5">
        <f>IF(Datos_Sala[[#This Row],[Tiempo en rest]]-Datos_Sala[[#This Row],[Tiempo total de preparación]]&gt;0,Datos_Sala[[#This Row],[Tiempo en rest]]-Datos_Sala[[#This Row],[Tiempo total de preparación]],0)</f>
        <v>0</v>
      </c>
      <c r="M552" s="5" t="str">
        <f>IF(Datos_Sala[[#This Row],[Tiempo de degustación]]&gt;0,"Cobrada","Sin cobrar")</f>
        <v>Sin cobrar</v>
      </c>
      <c r="N552" s="3" t="s">
        <v>48</v>
      </c>
      <c r="O552" s="3" t="s">
        <v>1145</v>
      </c>
      <c r="P552" s="6">
        <v>17.54</v>
      </c>
      <c r="Q552" s="3" t="s">
        <v>23</v>
      </c>
      <c r="R552" s="3" t="s">
        <v>73</v>
      </c>
      <c r="S552" s="3" t="s">
        <v>917</v>
      </c>
      <c r="T552" s="4">
        <f>SUMIFS('Datos Cocina'!J:J,'Datos Cocina'!A:A,A:A)</f>
        <v>171</v>
      </c>
      <c r="U552" s="4">
        <f>SUMIFS('Datos Cocina'!F:F,'Datos Cocina'!A:A,'Datos Sala'!A:A)</f>
        <v>103</v>
      </c>
      <c r="V552" s="4">
        <f>SUMIFS('Datos Cocina'!I:I,'Datos Cocina'!A:A,A:A)</f>
        <v>68</v>
      </c>
      <c r="W552" s="7">
        <f>Datos_Sala[[#This Row],[Total ganancia pedido]]/Datos_Sala[[#This Row],[Monto Total de la cuenta]]</f>
        <v>0.39766081871345027</v>
      </c>
      <c r="X552" s="4">
        <f>Datos_Sala[[#This Row],[Monto Total de la cuenta]]+Datos_Sala[[#This Row],[Propina]]</f>
        <v>188.54</v>
      </c>
    </row>
    <row r="553" spans="1:24" x14ac:dyDescent="0.3">
      <c r="A553" s="2">
        <v>552</v>
      </c>
      <c r="B553" s="3">
        <v>11</v>
      </c>
      <c r="C553" s="3" t="s">
        <v>918</v>
      </c>
      <c r="D553" s="2">
        <v>6</v>
      </c>
      <c r="E553" s="3" t="s">
        <v>52</v>
      </c>
      <c r="F553" s="23">
        <v>45022</v>
      </c>
      <c r="G553" s="5">
        <v>1.8055555555555554E-2</v>
      </c>
      <c r="H553" s="24">
        <v>0.16250000000000001</v>
      </c>
      <c r="I553" s="5">
        <f>Datos_Sala[[#This Row],[Hora de Salida]]-Datos_Sala[[#This Row],[Hora de llegada]]</f>
        <v>0.14444444444444446</v>
      </c>
      <c r="J55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0.14444444444444446</v>
      </c>
      <c r="K553" s="5">
        <f>(SUMIFS('Datos Cocina'!M:M,'Datos Cocina'!A:A,'Datos Sala'!A:A)/60)/24</f>
        <v>7.9861111111111119E-2</v>
      </c>
      <c r="L553" s="5">
        <f>IF(Datos_Sala[[#This Row],[Tiempo en rest]]-Datos_Sala[[#This Row],[Tiempo total de preparación]]&gt;0,Datos_Sala[[#This Row],[Tiempo en rest]]-Datos_Sala[[#This Row],[Tiempo total de preparación]],0)</f>
        <v>6.458333333333334E-2</v>
      </c>
      <c r="M553" s="5" t="str">
        <f>IF(Datos_Sala[[#This Row],[Tiempo de degustación]]&gt;0,"Cobrada","Sin cobrar")</f>
        <v>Cobrada</v>
      </c>
      <c r="N553" s="3" t="s">
        <v>10</v>
      </c>
      <c r="O553" s="3" t="s">
        <v>1146</v>
      </c>
      <c r="P553" s="6">
        <v>10.28</v>
      </c>
      <c r="Q553" s="3" t="s">
        <v>11</v>
      </c>
      <c r="R553" s="3" t="s">
        <v>1147</v>
      </c>
      <c r="S553" s="3" t="s">
        <v>919</v>
      </c>
      <c r="T553" s="4">
        <f>SUMIFS('Datos Cocina'!J:J,'Datos Cocina'!A:A,A:A)</f>
        <v>243</v>
      </c>
      <c r="U553" s="4">
        <f>SUMIFS('Datos Cocina'!F:F,'Datos Cocina'!A:A,'Datos Sala'!A:A)</f>
        <v>150</v>
      </c>
      <c r="V553" s="4">
        <f>SUMIFS('Datos Cocina'!I:I,'Datos Cocina'!A:A,A:A)</f>
        <v>93</v>
      </c>
      <c r="W553" s="7">
        <f>Datos_Sala[[#This Row],[Total ganancia pedido]]/Datos_Sala[[#This Row],[Monto Total de la cuenta]]</f>
        <v>0.38271604938271603</v>
      </c>
      <c r="X553" s="4">
        <f>Datos_Sala[[#This Row],[Monto Total de la cuenta]]+Datos_Sala[[#This Row],[Propina]]</f>
        <v>253.28</v>
      </c>
    </row>
    <row r="554" spans="1:24" x14ac:dyDescent="0.3">
      <c r="A554" s="2">
        <v>553</v>
      </c>
      <c r="B554" s="3">
        <v>14</v>
      </c>
      <c r="C554" s="3" t="s">
        <v>920</v>
      </c>
      <c r="D554" s="2">
        <v>2</v>
      </c>
      <c r="E554" s="3" t="s">
        <v>52</v>
      </c>
      <c r="F554" s="23">
        <v>45022</v>
      </c>
      <c r="G554" s="5">
        <v>0.11458333333333333</v>
      </c>
      <c r="H554" s="24">
        <v>0.22500000000000001</v>
      </c>
      <c r="I554" s="5">
        <f>Datos_Sala[[#This Row],[Hora de Salida]]-Datos_Sala[[#This Row],[Hora de llegada]]</f>
        <v>0.11041666666666668</v>
      </c>
      <c r="J55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0.11041666666666668</v>
      </c>
      <c r="K554" s="5">
        <f>(SUMIFS('Datos Cocina'!M:M,'Datos Cocina'!A:A,'Datos Sala'!A:A)/60)/24</f>
        <v>0.12361111111111112</v>
      </c>
      <c r="L554" s="5">
        <f>IF(Datos_Sala[[#This Row],[Tiempo en rest]]-Datos_Sala[[#This Row],[Tiempo total de preparación]]&gt;0,Datos_Sala[[#This Row],[Tiempo en rest]]-Datos_Sala[[#This Row],[Tiempo total de preparación]],0)</f>
        <v>0</v>
      </c>
      <c r="M554" s="5" t="str">
        <f>IF(Datos_Sala[[#This Row],[Tiempo de degustación]]&gt;0,"Cobrada","Sin cobrar")</f>
        <v>Sin cobrar</v>
      </c>
      <c r="N554" s="3" t="s">
        <v>16</v>
      </c>
      <c r="O554" s="3" t="s">
        <v>1145</v>
      </c>
      <c r="P554" s="6">
        <v>44.38</v>
      </c>
      <c r="Q554" s="3" t="s">
        <v>11</v>
      </c>
      <c r="R554" s="3" t="s">
        <v>19</v>
      </c>
      <c r="S554" s="3" t="s">
        <v>921</v>
      </c>
      <c r="T554" s="4">
        <f>SUMIFS('Datos Cocina'!J:J,'Datos Cocina'!A:A,A:A)</f>
        <v>203</v>
      </c>
      <c r="U554" s="4">
        <f>SUMIFS('Datos Cocina'!F:F,'Datos Cocina'!A:A,'Datos Sala'!A:A)</f>
        <v>121</v>
      </c>
      <c r="V554" s="4">
        <f>SUMIFS('Datos Cocina'!I:I,'Datos Cocina'!A:A,A:A)</f>
        <v>82</v>
      </c>
      <c r="W554" s="7">
        <f>Datos_Sala[[#This Row],[Total ganancia pedido]]/Datos_Sala[[#This Row],[Monto Total de la cuenta]]</f>
        <v>0.4039408866995074</v>
      </c>
      <c r="X554" s="4">
        <f>Datos_Sala[[#This Row],[Monto Total de la cuenta]]+Datos_Sala[[#This Row],[Propina]]</f>
        <v>247.38</v>
      </c>
    </row>
    <row r="555" spans="1:24" x14ac:dyDescent="0.3">
      <c r="A555" s="2">
        <v>554</v>
      </c>
      <c r="B555" s="3">
        <v>10</v>
      </c>
      <c r="C555" s="3" t="s">
        <v>922</v>
      </c>
      <c r="D555" s="2">
        <v>6</v>
      </c>
      <c r="E555" s="3" t="s">
        <v>52</v>
      </c>
      <c r="F555" s="23">
        <v>45022</v>
      </c>
      <c r="G555" s="5">
        <v>6.25E-2</v>
      </c>
      <c r="H555" s="24">
        <v>0.12152777777777778</v>
      </c>
      <c r="I555" s="5">
        <f>Datos_Sala[[#This Row],[Hora de Salida]]-Datos_Sala[[#This Row],[Hora de llegada]]</f>
        <v>5.9027777777777776E-2</v>
      </c>
      <c r="J555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6.9444444444444475E-2</v>
      </c>
      <c r="K555" s="5">
        <f>(SUMIFS('Datos Cocina'!M:M,'Datos Cocina'!A:A,'Datos Sala'!A:A)/60)/24</f>
        <v>4.9305555555555554E-2</v>
      </c>
      <c r="L555" s="5">
        <f>IF(Datos_Sala[[#This Row],[Tiempo en rest]]-Datos_Sala[[#This Row],[Tiempo total de preparación]]&gt;0,Datos_Sala[[#This Row],[Tiempo en rest]]-Datos_Sala[[#This Row],[Tiempo total de preparación]],0)</f>
        <v>9.7222222222222224E-3</v>
      </c>
      <c r="M555" s="5" t="str">
        <f>IF(Datos_Sala[[#This Row],[Tiempo de degustación]]&gt;0,"Cobrada","Sin cobrar")</f>
        <v>Cobrada</v>
      </c>
      <c r="N555" s="3" t="s">
        <v>16</v>
      </c>
      <c r="O555" s="3" t="s">
        <v>1146</v>
      </c>
      <c r="P555" s="6">
        <v>19.600000000000001</v>
      </c>
      <c r="Q555" s="3" t="s">
        <v>18</v>
      </c>
      <c r="R555" s="3" t="s">
        <v>1147</v>
      </c>
      <c r="S555" s="3" t="s">
        <v>923</v>
      </c>
      <c r="T555" s="4">
        <f>SUMIFS('Datos Cocina'!J:J,'Datos Cocina'!A:A,A:A)</f>
        <v>166</v>
      </c>
      <c r="U555" s="4">
        <f>SUMIFS('Datos Cocina'!F:F,'Datos Cocina'!A:A,'Datos Sala'!A:A)</f>
        <v>103</v>
      </c>
      <c r="V555" s="4">
        <f>SUMIFS('Datos Cocina'!I:I,'Datos Cocina'!A:A,A:A)</f>
        <v>63</v>
      </c>
      <c r="W555" s="7">
        <f>Datos_Sala[[#This Row],[Total ganancia pedido]]/Datos_Sala[[#This Row],[Monto Total de la cuenta]]</f>
        <v>0.37951807228915663</v>
      </c>
      <c r="X555" s="4">
        <f>Datos_Sala[[#This Row],[Monto Total de la cuenta]]+Datos_Sala[[#This Row],[Propina]]</f>
        <v>185.6</v>
      </c>
    </row>
    <row r="556" spans="1:24" x14ac:dyDescent="0.3">
      <c r="A556" s="2">
        <v>555</v>
      </c>
      <c r="B556" s="3" t="s">
        <v>21</v>
      </c>
      <c r="C556" s="3" t="s">
        <v>202</v>
      </c>
      <c r="D556" s="2">
        <v>1</v>
      </c>
      <c r="E556" s="3" t="s">
        <v>28</v>
      </c>
      <c r="F556" s="23">
        <v>45022</v>
      </c>
      <c r="G556" s="5">
        <v>8.2638888888888887E-2</v>
      </c>
      <c r="H556" s="24">
        <v>0.20972222222222223</v>
      </c>
      <c r="I556" s="5">
        <f>Datos_Sala[[#This Row],[Hora de Salida]]-Datos_Sala[[#This Row],[Hora de llegada]]</f>
        <v>0.12708333333333333</v>
      </c>
      <c r="J55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0.12708333333333333</v>
      </c>
      <c r="K556" s="5">
        <f>(SUMIFS('Datos Cocina'!M:M,'Datos Cocina'!A:A,'Datos Sala'!A:A)/60)/24</f>
        <v>3.1944444444444449E-2</v>
      </c>
      <c r="L556" s="5">
        <f>IF(Datos_Sala[[#This Row],[Tiempo en rest]]-Datos_Sala[[#This Row],[Tiempo total de preparación]]&gt;0,Datos_Sala[[#This Row],[Tiempo en rest]]-Datos_Sala[[#This Row],[Tiempo total de preparación]],0)</f>
        <v>9.5138888888888884E-2</v>
      </c>
      <c r="M556" s="5" t="str">
        <f>IF(Datos_Sala[[#This Row],[Tiempo de degustación]]&gt;0,"Cobrada","Sin cobrar")</f>
        <v>Cobrada</v>
      </c>
      <c r="N556" s="3" t="s">
        <v>48</v>
      </c>
      <c r="O556" s="3" t="s">
        <v>17</v>
      </c>
      <c r="P556" s="6">
        <v>41.08</v>
      </c>
      <c r="Q556" s="3" t="s">
        <v>11</v>
      </c>
      <c r="R556" s="3" t="s">
        <v>19</v>
      </c>
      <c r="S556" s="3" t="s">
        <v>37</v>
      </c>
      <c r="T556" s="4">
        <f>SUMIFS('Datos Cocina'!J:J,'Datos Cocina'!A:A,A:A)</f>
        <v>30</v>
      </c>
      <c r="U556" s="4">
        <f>SUMIFS('Datos Cocina'!F:F,'Datos Cocina'!A:A,'Datos Sala'!A:A)</f>
        <v>18</v>
      </c>
      <c r="V556" s="4">
        <f>SUMIFS('Datos Cocina'!I:I,'Datos Cocina'!A:A,A:A)</f>
        <v>12</v>
      </c>
      <c r="W556" s="7">
        <f>Datos_Sala[[#This Row],[Total ganancia pedido]]/Datos_Sala[[#This Row],[Monto Total de la cuenta]]</f>
        <v>0.4</v>
      </c>
      <c r="X556" s="4">
        <f>Datos_Sala[[#This Row],[Monto Total de la cuenta]]+Datos_Sala[[#This Row],[Propina]]</f>
        <v>71.08</v>
      </c>
    </row>
    <row r="557" spans="1:24" x14ac:dyDescent="0.3">
      <c r="A557" s="2">
        <v>556</v>
      </c>
      <c r="B557" s="3">
        <v>9</v>
      </c>
      <c r="C557" s="3" t="s">
        <v>305</v>
      </c>
      <c r="D557" s="2">
        <v>6</v>
      </c>
      <c r="E557" s="3" t="s">
        <v>28</v>
      </c>
      <c r="F557" s="23">
        <v>45022</v>
      </c>
      <c r="G557" s="5">
        <v>0.16458333333333333</v>
      </c>
      <c r="H557" s="24">
        <v>0.32013888888888886</v>
      </c>
      <c r="I557" s="5">
        <f>Datos_Sala[[#This Row],[Hora de Salida]]-Datos_Sala[[#This Row],[Hora de llegada]]</f>
        <v>0.15555555555555553</v>
      </c>
      <c r="J55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0.15555555555555553</v>
      </c>
      <c r="K557" s="5">
        <f>(SUMIFS('Datos Cocina'!M:M,'Datos Cocina'!A:A,'Datos Sala'!A:A)/60)/24</f>
        <v>4.5833333333333337E-2</v>
      </c>
      <c r="L557" s="5">
        <f>IF(Datos_Sala[[#This Row],[Tiempo en rest]]-Datos_Sala[[#This Row],[Tiempo total de preparación]]&gt;0,Datos_Sala[[#This Row],[Tiempo en rest]]-Datos_Sala[[#This Row],[Tiempo total de preparación]],0)</f>
        <v>0.10972222222222219</v>
      </c>
      <c r="M557" s="5" t="str">
        <f>IF(Datos_Sala[[#This Row],[Tiempo de degustación]]&gt;0,"Cobrada","Sin cobrar")</f>
        <v>Cobrada</v>
      </c>
      <c r="N557" s="3" t="s">
        <v>16</v>
      </c>
      <c r="O557" s="3" t="s">
        <v>1146</v>
      </c>
      <c r="P557" s="6">
        <v>14.09</v>
      </c>
      <c r="Q557" s="3" t="s">
        <v>11</v>
      </c>
      <c r="R557" s="3" t="s">
        <v>73</v>
      </c>
      <c r="S557" s="3" t="s">
        <v>571</v>
      </c>
      <c r="T557" s="4">
        <f>SUMIFS('Datos Cocina'!J:J,'Datos Cocina'!A:A,A:A)</f>
        <v>76</v>
      </c>
      <c r="U557" s="4">
        <f>SUMIFS('Datos Cocina'!F:F,'Datos Cocina'!A:A,'Datos Sala'!A:A)</f>
        <v>43</v>
      </c>
      <c r="V557" s="4">
        <f>SUMIFS('Datos Cocina'!I:I,'Datos Cocina'!A:A,A:A)</f>
        <v>33</v>
      </c>
      <c r="W557" s="7">
        <f>Datos_Sala[[#This Row],[Total ganancia pedido]]/Datos_Sala[[#This Row],[Monto Total de la cuenta]]</f>
        <v>0.43421052631578949</v>
      </c>
      <c r="X557" s="4">
        <f>Datos_Sala[[#This Row],[Monto Total de la cuenta]]+Datos_Sala[[#This Row],[Propina]]</f>
        <v>90.09</v>
      </c>
    </row>
    <row r="558" spans="1:24" x14ac:dyDescent="0.3">
      <c r="A558" s="2">
        <v>557</v>
      </c>
      <c r="B558" s="3">
        <v>7</v>
      </c>
      <c r="C558" s="3" t="s">
        <v>78</v>
      </c>
      <c r="D558" s="2">
        <v>5</v>
      </c>
      <c r="E558" s="3" t="s">
        <v>28</v>
      </c>
      <c r="F558" s="23">
        <v>45022</v>
      </c>
      <c r="G558" s="5">
        <v>0.16111111111111112</v>
      </c>
      <c r="H558" s="24">
        <v>0.31874999999999998</v>
      </c>
      <c r="I558" s="5">
        <f>Datos_Sala[[#This Row],[Hora de Salida]]-Datos_Sala[[#This Row],[Hora de llegada]]</f>
        <v>0.15763888888888886</v>
      </c>
      <c r="J55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0.16805555555555557</v>
      </c>
      <c r="K558" s="5">
        <f>(SUMIFS('Datos Cocina'!M:M,'Datos Cocina'!A:A,'Datos Sala'!A:A)/60)/24</f>
        <v>7.4305555555555555E-2</v>
      </c>
      <c r="L558" s="5">
        <f>IF(Datos_Sala[[#This Row],[Tiempo en rest]]-Datos_Sala[[#This Row],[Tiempo total de preparación]]&gt;0,Datos_Sala[[#This Row],[Tiempo en rest]]-Datos_Sala[[#This Row],[Tiempo total de preparación]],0)</f>
        <v>8.3333333333333301E-2</v>
      </c>
      <c r="M558" s="5" t="str">
        <f>IF(Datos_Sala[[#This Row],[Tiempo de degustación]]&gt;0,"Cobrada","Sin cobrar")</f>
        <v>Cobrada</v>
      </c>
      <c r="N558" s="3" t="s">
        <v>16</v>
      </c>
      <c r="O558" s="3" t="s">
        <v>17</v>
      </c>
      <c r="P558" s="6">
        <v>35.880000000000003</v>
      </c>
      <c r="Q558" s="3" t="s">
        <v>18</v>
      </c>
      <c r="R558" s="3" t="s">
        <v>63</v>
      </c>
      <c r="S558" s="3" t="s">
        <v>924</v>
      </c>
      <c r="T558" s="4">
        <f>SUMIFS('Datos Cocina'!J:J,'Datos Cocina'!A:A,A:A)</f>
        <v>177</v>
      </c>
      <c r="U558" s="4">
        <f>SUMIFS('Datos Cocina'!F:F,'Datos Cocina'!A:A,'Datos Sala'!A:A)</f>
        <v>107</v>
      </c>
      <c r="V558" s="4">
        <f>SUMIFS('Datos Cocina'!I:I,'Datos Cocina'!A:A,A:A)</f>
        <v>70</v>
      </c>
      <c r="W558" s="7">
        <f>Datos_Sala[[#This Row],[Total ganancia pedido]]/Datos_Sala[[#This Row],[Monto Total de la cuenta]]</f>
        <v>0.39548022598870058</v>
      </c>
      <c r="X558" s="4">
        <f>Datos_Sala[[#This Row],[Monto Total de la cuenta]]+Datos_Sala[[#This Row],[Propina]]</f>
        <v>212.88</v>
      </c>
    </row>
    <row r="559" spans="1:24" x14ac:dyDescent="0.3">
      <c r="A559" s="2">
        <v>558</v>
      </c>
      <c r="B559" s="3">
        <v>6</v>
      </c>
      <c r="C559" s="3" t="s">
        <v>808</v>
      </c>
      <c r="D559" s="2">
        <v>4</v>
      </c>
      <c r="E559" s="3" t="s">
        <v>76</v>
      </c>
      <c r="F559" s="23">
        <v>45022</v>
      </c>
      <c r="G559" s="5">
        <v>1.2500000000000001E-2</v>
      </c>
      <c r="H559" s="24">
        <v>0.12916666666666668</v>
      </c>
      <c r="I559" s="5">
        <f>Datos_Sala[[#This Row],[Hora de Salida]]-Datos_Sala[[#This Row],[Hora de llegada]]</f>
        <v>0.11666666666666668</v>
      </c>
      <c r="J55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0.11666666666666668</v>
      </c>
      <c r="K559" s="5">
        <f>(SUMIFS('Datos Cocina'!M:M,'Datos Cocina'!A:A,'Datos Sala'!A:A)/60)/24</f>
        <v>0.11597222222222221</v>
      </c>
      <c r="L559" s="5">
        <f>IF(Datos_Sala[[#This Row],[Tiempo en rest]]-Datos_Sala[[#This Row],[Tiempo total de preparación]]&gt;0,Datos_Sala[[#This Row],[Tiempo en rest]]-Datos_Sala[[#This Row],[Tiempo total de preparación]],0)</f>
        <v>6.9444444444446973E-4</v>
      </c>
      <c r="M559" s="5" t="str">
        <f>IF(Datos_Sala[[#This Row],[Tiempo de degustación]]&gt;0,"Cobrada","Sin cobrar")</f>
        <v>Cobrada</v>
      </c>
      <c r="N559" s="3" t="s">
        <v>16</v>
      </c>
      <c r="O559" s="3" t="s">
        <v>1145</v>
      </c>
      <c r="P559" s="6">
        <v>45.26</v>
      </c>
      <c r="Q559" s="3" t="s">
        <v>23</v>
      </c>
      <c r="R559" s="3" t="s">
        <v>73</v>
      </c>
      <c r="S559" s="3" t="s">
        <v>925</v>
      </c>
      <c r="T559" s="4">
        <f>SUMIFS('Datos Cocina'!J:J,'Datos Cocina'!A:A,A:A)</f>
        <v>179</v>
      </c>
      <c r="U559" s="4">
        <f>SUMIFS('Datos Cocina'!F:F,'Datos Cocina'!A:A,'Datos Sala'!A:A)</f>
        <v>107</v>
      </c>
      <c r="V559" s="4">
        <f>SUMIFS('Datos Cocina'!I:I,'Datos Cocina'!A:A,A:A)</f>
        <v>72</v>
      </c>
      <c r="W559" s="7">
        <f>Datos_Sala[[#This Row],[Total ganancia pedido]]/Datos_Sala[[#This Row],[Monto Total de la cuenta]]</f>
        <v>0.4022346368715084</v>
      </c>
      <c r="X559" s="4">
        <f>Datos_Sala[[#This Row],[Monto Total de la cuenta]]+Datos_Sala[[#This Row],[Propina]]</f>
        <v>224.26</v>
      </c>
    </row>
    <row r="560" spans="1:24" x14ac:dyDescent="0.3">
      <c r="A560" s="2">
        <v>559</v>
      </c>
      <c r="B560" s="3" t="s">
        <v>125</v>
      </c>
      <c r="C560" s="3" t="s">
        <v>203</v>
      </c>
      <c r="D560" s="2">
        <v>1</v>
      </c>
      <c r="E560" s="3" t="s">
        <v>28</v>
      </c>
      <c r="F560" s="23">
        <v>45022</v>
      </c>
      <c r="G560" s="5">
        <v>9.7222222222222224E-3</v>
      </c>
      <c r="H560" s="24">
        <v>0.16597222222222222</v>
      </c>
      <c r="I560" s="5">
        <f>Datos_Sala[[#This Row],[Hora de Salida]]-Datos_Sala[[#This Row],[Hora de llegada]]</f>
        <v>0.15625</v>
      </c>
      <c r="J56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0.15625</v>
      </c>
      <c r="K560" s="5">
        <f>(SUMIFS('Datos Cocina'!M:M,'Datos Cocina'!A:A,'Datos Sala'!A:A)/60)/24</f>
        <v>2.8472222222222222E-2</v>
      </c>
      <c r="L560" s="5">
        <f>IF(Datos_Sala[[#This Row],[Tiempo en rest]]-Datos_Sala[[#This Row],[Tiempo total de preparación]]&gt;0,Datos_Sala[[#This Row],[Tiempo en rest]]-Datos_Sala[[#This Row],[Tiempo total de preparación]],0)</f>
        <v>0.12777777777777777</v>
      </c>
      <c r="M560" s="5" t="str">
        <f>IF(Datos_Sala[[#This Row],[Tiempo de degustación]]&gt;0,"Cobrada","Sin cobrar")</f>
        <v>Cobrada</v>
      </c>
      <c r="N560" s="3" t="s">
        <v>16</v>
      </c>
      <c r="O560" s="3" t="s">
        <v>1145</v>
      </c>
      <c r="P560" s="6">
        <v>24.36</v>
      </c>
      <c r="Q560" s="3" t="s">
        <v>23</v>
      </c>
      <c r="R560" s="3" t="s">
        <v>55</v>
      </c>
      <c r="S560" s="3" t="s">
        <v>121</v>
      </c>
      <c r="T560" s="4">
        <f>SUMIFS('Datos Cocina'!J:J,'Datos Cocina'!A:A,A:A)</f>
        <v>99</v>
      </c>
      <c r="U560" s="4">
        <f>SUMIFS('Datos Cocina'!F:F,'Datos Cocina'!A:A,'Datos Sala'!A:A)</f>
        <v>60</v>
      </c>
      <c r="V560" s="4">
        <f>SUMIFS('Datos Cocina'!I:I,'Datos Cocina'!A:A,A:A)</f>
        <v>39</v>
      </c>
      <c r="W560" s="7">
        <f>Datos_Sala[[#This Row],[Total ganancia pedido]]/Datos_Sala[[#This Row],[Monto Total de la cuenta]]</f>
        <v>0.39393939393939392</v>
      </c>
      <c r="X560" s="4">
        <f>Datos_Sala[[#This Row],[Monto Total de la cuenta]]+Datos_Sala[[#This Row],[Propina]]</f>
        <v>123.36</v>
      </c>
    </row>
    <row r="561" spans="1:24" x14ac:dyDescent="0.3">
      <c r="A561" s="2">
        <v>560</v>
      </c>
      <c r="B561" s="3">
        <v>6</v>
      </c>
      <c r="C561" s="3" t="s">
        <v>482</v>
      </c>
      <c r="D561" s="2">
        <v>6</v>
      </c>
      <c r="E561" s="3" t="s">
        <v>15</v>
      </c>
      <c r="F561" s="23">
        <v>45022</v>
      </c>
      <c r="G561" s="5">
        <v>1.0416666666666666E-2</v>
      </c>
      <c r="H561" s="24">
        <v>0.13680555555555557</v>
      </c>
      <c r="I561" s="5">
        <f>Datos_Sala[[#This Row],[Hora de Salida]]-Datos_Sala[[#This Row],[Hora de llegada]]</f>
        <v>0.12638888888888891</v>
      </c>
      <c r="J56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0.12638888888888891</v>
      </c>
      <c r="K561" s="5">
        <f>(SUMIFS('Datos Cocina'!M:M,'Datos Cocina'!A:A,'Datos Sala'!A:A)/60)/24</f>
        <v>3.3333333333333333E-2</v>
      </c>
      <c r="L561" s="5">
        <f>IF(Datos_Sala[[#This Row],[Tiempo en rest]]-Datos_Sala[[#This Row],[Tiempo total de preparación]]&gt;0,Datos_Sala[[#This Row],[Tiempo en rest]]-Datos_Sala[[#This Row],[Tiempo total de preparación]],0)</f>
        <v>9.3055555555555586E-2</v>
      </c>
      <c r="M561" s="5" t="str">
        <f>IF(Datos_Sala[[#This Row],[Tiempo de degustación]]&gt;0,"Cobrada","Sin cobrar")</f>
        <v>Cobrada</v>
      </c>
      <c r="N561" s="3" t="s">
        <v>10</v>
      </c>
      <c r="O561" s="3" t="s">
        <v>1146</v>
      </c>
      <c r="P561" s="6">
        <v>31.53</v>
      </c>
      <c r="Q561" s="3" t="s">
        <v>23</v>
      </c>
      <c r="R561" s="3" t="s">
        <v>49</v>
      </c>
      <c r="S561" s="3" t="s">
        <v>926</v>
      </c>
      <c r="T561" s="4">
        <f>SUMIFS('Datos Cocina'!J:J,'Datos Cocina'!A:A,A:A)</f>
        <v>111</v>
      </c>
      <c r="U561" s="4">
        <f>SUMIFS('Datos Cocina'!F:F,'Datos Cocina'!A:A,'Datos Sala'!A:A)</f>
        <v>65</v>
      </c>
      <c r="V561" s="4">
        <f>SUMIFS('Datos Cocina'!I:I,'Datos Cocina'!A:A,A:A)</f>
        <v>46</v>
      </c>
      <c r="W561" s="7">
        <f>Datos_Sala[[#This Row],[Total ganancia pedido]]/Datos_Sala[[#This Row],[Monto Total de la cuenta]]</f>
        <v>0.4144144144144144</v>
      </c>
      <c r="X561" s="4">
        <f>Datos_Sala[[#This Row],[Monto Total de la cuenta]]+Datos_Sala[[#This Row],[Propina]]</f>
        <v>142.53</v>
      </c>
    </row>
    <row r="562" spans="1:24" x14ac:dyDescent="0.3">
      <c r="A562" s="2">
        <v>561</v>
      </c>
      <c r="B562" s="3">
        <v>4</v>
      </c>
      <c r="C562" s="3" t="s">
        <v>271</v>
      </c>
      <c r="D562" s="2">
        <v>2</v>
      </c>
      <c r="E562" s="3" t="s">
        <v>76</v>
      </c>
      <c r="F562" s="23">
        <v>45022</v>
      </c>
      <c r="G562" s="5">
        <v>5.0694444444444445E-2</v>
      </c>
      <c r="H562" s="24">
        <v>0.15208333333333332</v>
      </c>
      <c r="I562" s="5">
        <f>Datos_Sala[[#This Row],[Hora de Salida]]-Datos_Sala[[#This Row],[Hora de llegada]]</f>
        <v>0.10138888888888888</v>
      </c>
      <c r="J56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0.10138888888888888</v>
      </c>
      <c r="K562" s="5">
        <f>(SUMIFS('Datos Cocina'!M:M,'Datos Cocina'!A:A,'Datos Sala'!A:A)/60)/24</f>
        <v>4.4444444444444446E-2</v>
      </c>
      <c r="L562" s="5">
        <f>IF(Datos_Sala[[#This Row],[Tiempo en rest]]-Datos_Sala[[#This Row],[Tiempo total de preparación]]&gt;0,Datos_Sala[[#This Row],[Tiempo en rest]]-Datos_Sala[[#This Row],[Tiempo total de preparación]],0)</f>
        <v>5.6944444444444429E-2</v>
      </c>
      <c r="M562" s="5" t="str">
        <f>IF(Datos_Sala[[#This Row],[Tiempo de degustación]]&gt;0,"Cobrada","Sin cobrar")</f>
        <v>Cobrada</v>
      </c>
      <c r="N562" s="3" t="s">
        <v>16</v>
      </c>
      <c r="O562" s="3" t="s">
        <v>1145</v>
      </c>
      <c r="P562" s="6">
        <v>44.24</v>
      </c>
      <c r="Q562" s="3" t="s">
        <v>23</v>
      </c>
      <c r="R562" s="3" t="s">
        <v>29</v>
      </c>
      <c r="S562" s="3" t="s">
        <v>927</v>
      </c>
      <c r="T562" s="4">
        <f>SUMIFS('Datos Cocina'!J:J,'Datos Cocina'!A:A,A:A)</f>
        <v>64</v>
      </c>
      <c r="U562" s="4">
        <f>SUMIFS('Datos Cocina'!F:F,'Datos Cocina'!A:A,'Datos Sala'!A:A)</f>
        <v>38</v>
      </c>
      <c r="V562" s="4">
        <f>SUMIFS('Datos Cocina'!I:I,'Datos Cocina'!A:A,A:A)</f>
        <v>26</v>
      </c>
      <c r="W562" s="7">
        <f>Datos_Sala[[#This Row],[Total ganancia pedido]]/Datos_Sala[[#This Row],[Monto Total de la cuenta]]</f>
        <v>0.40625</v>
      </c>
      <c r="X562" s="4">
        <f>Datos_Sala[[#This Row],[Monto Total de la cuenta]]+Datos_Sala[[#This Row],[Propina]]</f>
        <v>108.24000000000001</v>
      </c>
    </row>
    <row r="563" spans="1:24" x14ac:dyDescent="0.3">
      <c r="A563" s="2">
        <v>562</v>
      </c>
      <c r="B563" s="3">
        <v>20</v>
      </c>
      <c r="C563" s="3" t="s">
        <v>928</v>
      </c>
      <c r="D563" s="2">
        <v>3</v>
      </c>
      <c r="E563" s="3" t="s">
        <v>76</v>
      </c>
      <c r="F563" s="23">
        <v>45022</v>
      </c>
      <c r="G563" s="5">
        <v>0.10833333333333334</v>
      </c>
      <c r="H563" s="24">
        <v>0.2638888888888889</v>
      </c>
      <c r="I563" s="5">
        <f>Datos_Sala[[#This Row],[Hora de Salida]]-Datos_Sala[[#This Row],[Hora de llegada]]</f>
        <v>0.15555555555555556</v>
      </c>
      <c r="J56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0.15555555555555556</v>
      </c>
      <c r="K563" s="5">
        <f>(SUMIFS('Datos Cocina'!M:M,'Datos Cocina'!A:A,'Datos Sala'!A:A)/60)/24</f>
        <v>7.7777777777777779E-2</v>
      </c>
      <c r="L563" s="5">
        <f>IF(Datos_Sala[[#This Row],[Tiempo en rest]]-Datos_Sala[[#This Row],[Tiempo total de preparación]]&gt;0,Datos_Sala[[#This Row],[Tiempo en rest]]-Datos_Sala[[#This Row],[Tiempo total de preparación]],0)</f>
        <v>7.7777777777777779E-2</v>
      </c>
      <c r="M563" s="5" t="str">
        <f>IF(Datos_Sala[[#This Row],[Tiempo de degustación]]&gt;0,"Cobrada","Sin cobrar")</f>
        <v>Cobrada</v>
      </c>
      <c r="N563" s="3" t="s">
        <v>10</v>
      </c>
      <c r="O563" s="3" t="s">
        <v>1145</v>
      </c>
      <c r="P563" s="6">
        <v>21.49</v>
      </c>
      <c r="Q563" s="3" t="s">
        <v>11</v>
      </c>
      <c r="R563" s="3" t="s">
        <v>99</v>
      </c>
      <c r="S563" s="3" t="s">
        <v>929</v>
      </c>
      <c r="T563" s="4">
        <f>SUMIFS('Datos Cocina'!J:J,'Datos Cocina'!A:A,A:A)</f>
        <v>288</v>
      </c>
      <c r="U563" s="4">
        <f>SUMIFS('Datos Cocina'!F:F,'Datos Cocina'!A:A,'Datos Sala'!A:A)</f>
        <v>175</v>
      </c>
      <c r="V563" s="4">
        <f>SUMIFS('Datos Cocina'!I:I,'Datos Cocina'!A:A,A:A)</f>
        <v>113</v>
      </c>
      <c r="W563" s="7">
        <f>Datos_Sala[[#This Row],[Total ganancia pedido]]/Datos_Sala[[#This Row],[Monto Total de la cuenta]]</f>
        <v>0.3923611111111111</v>
      </c>
      <c r="X563" s="4">
        <f>Datos_Sala[[#This Row],[Monto Total de la cuenta]]+Datos_Sala[[#This Row],[Propina]]</f>
        <v>309.49</v>
      </c>
    </row>
    <row r="564" spans="1:24" x14ac:dyDescent="0.3">
      <c r="A564" s="2">
        <v>563</v>
      </c>
      <c r="B564" s="3" t="s">
        <v>31</v>
      </c>
      <c r="C564" s="3" t="s">
        <v>204</v>
      </c>
      <c r="D564" s="2">
        <v>3</v>
      </c>
      <c r="E564" s="3" t="s">
        <v>15</v>
      </c>
      <c r="F564" s="23">
        <v>45022</v>
      </c>
      <c r="G564" s="5">
        <v>0.12777777777777777</v>
      </c>
      <c r="H564" s="24">
        <v>0.19652777777777777</v>
      </c>
      <c r="I564" s="5">
        <f>Datos_Sala[[#This Row],[Hora de Salida]]-Datos_Sala[[#This Row],[Hora de llegada]]</f>
        <v>6.8750000000000006E-2</v>
      </c>
      <c r="J564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7.9166666666666705E-2</v>
      </c>
      <c r="K564" s="5">
        <f>(SUMIFS('Datos Cocina'!M:M,'Datos Cocina'!A:A,'Datos Sala'!A:A)/60)/24</f>
        <v>2.5694444444444447E-2</v>
      </c>
      <c r="L564" s="5">
        <f>IF(Datos_Sala[[#This Row],[Tiempo en rest]]-Datos_Sala[[#This Row],[Tiempo total de preparación]]&gt;0,Datos_Sala[[#This Row],[Tiempo en rest]]-Datos_Sala[[#This Row],[Tiempo total de preparación]],0)</f>
        <v>4.3055555555555555E-2</v>
      </c>
      <c r="M564" s="5" t="str">
        <f>IF(Datos_Sala[[#This Row],[Tiempo de degustación]]&gt;0,"Cobrada","Sin cobrar")</f>
        <v>Cobrada</v>
      </c>
      <c r="N564" s="3" t="s">
        <v>48</v>
      </c>
      <c r="O564" s="3" t="s">
        <v>17</v>
      </c>
      <c r="P564" s="6">
        <v>20.07</v>
      </c>
      <c r="Q564" s="3" t="s">
        <v>18</v>
      </c>
      <c r="R564" s="3" t="s">
        <v>49</v>
      </c>
      <c r="S564" s="3" t="s">
        <v>50</v>
      </c>
      <c r="T564" s="4">
        <f>SUMIFS('Datos Cocina'!J:J,'Datos Cocina'!A:A,A:A)</f>
        <v>54</v>
      </c>
      <c r="U564" s="4">
        <f>SUMIFS('Datos Cocina'!F:F,'Datos Cocina'!A:A,'Datos Sala'!A:A)</f>
        <v>32</v>
      </c>
      <c r="V564" s="4">
        <f>SUMIFS('Datos Cocina'!I:I,'Datos Cocina'!A:A,A:A)</f>
        <v>22</v>
      </c>
      <c r="W564" s="7">
        <f>Datos_Sala[[#This Row],[Total ganancia pedido]]/Datos_Sala[[#This Row],[Monto Total de la cuenta]]</f>
        <v>0.40740740740740738</v>
      </c>
      <c r="X564" s="4">
        <f>Datos_Sala[[#This Row],[Monto Total de la cuenta]]+Datos_Sala[[#This Row],[Propina]]</f>
        <v>74.069999999999993</v>
      </c>
    </row>
    <row r="565" spans="1:24" x14ac:dyDescent="0.3">
      <c r="A565" s="2">
        <v>564</v>
      </c>
      <c r="B565" s="3">
        <v>9</v>
      </c>
      <c r="C565" s="3" t="s">
        <v>930</v>
      </c>
      <c r="D565" s="2">
        <v>3</v>
      </c>
      <c r="E565" s="3" t="s">
        <v>15</v>
      </c>
      <c r="F565" s="23">
        <v>45022</v>
      </c>
      <c r="G565" s="5">
        <v>2.1527777777777778E-2</v>
      </c>
      <c r="H565" s="24">
        <v>9.930555555555555E-2</v>
      </c>
      <c r="I565" s="5">
        <f>Datos_Sala[[#This Row],[Hora de Salida]]-Datos_Sala[[#This Row],[Hora de llegada]]</f>
        <v>7.7777777777777779E-2</v>
      </c>
      <c r="J565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7.7777777777777779E-2</v>
      </c>
      <c r="K565" s="5">
        <f>(SUMIFS('Datos Cocina'!M:M,'Datos Cocina'!A:A,'Datos Sala'!A:A)/60)/24</f>
        <v>3.7499999999999999E-2</v>
      </c>
      <c r="L565" s="5">
        <f>IF(Datos_Sala[[#This Row],[Tiempo en rest]]-Datos_Sala[[#This Row],[Tiempo total de preparación]]&gt;0,Datos_Sala[[#This Row],[Tiempo en rest]]-Datos_Sala[[#This Row],[Tiempo total de preparación]],0)</f>
        <v>4.027777777777778E-2</v>
      </c>
      <c r="M565" s="5" t="str">
        <f>IF(Datos_Sala[[#This Row],[Tiempo de degustación]]&gt;0,"Cobrada","Sin cobrar")</f>
        <v>Cobrada</v>
      </c>
      <c r="N565" s="3" t="s">
        <v>10</v>
      </c>
      <c r="O565" s="3" t="s">
        <v>17</v>
      </c>
      <c r="P565" s="6">
        <v>33.08</v>
      </c>
      <c r="Q565" s="3" t="s">
        <v>23</v>
      </c>
      <c r="R565" s="3" t="s">
        <v>99</v>
      </c>
      <c r="S565" s="3" t="s">
        <v>931</v>
      </c>
      <c r="T565" s="4">
        <f>SUMIFS('Datos Cocina'!J:J,'Datos Cocina'!A:A,A:A)</f>
        <v>156</v>
      </c>
      <c r="U565" s="4">
        <f>SUMIFS('Datos Cocina'!F:F,'Datos Cocina'!A:A,'Datos Sala'!A:A)</f>
        <v>96</v>
      </c>
      <c r="V565" s="4">
        <f>SUMIFS('Datos Cocina'!I:I,'Datos Cocina'!A:A,A:A)</f>
        <v>60</v>
      </c>
      <c r="W565" s="7">
        <f>Datos_Sala[[#This Row],[Total ganancia pedido]]/Datos_Sala[[#This Row],[Monto Total de la cuenta]]</f>
        <v>0.38461538461538464</v>
      </c>
      <c r="X565" s="4">
        <f>Datos_Sala[[#This Row],[Monto Total de la cuenta]]+Datos_Sala[[#This Row],[Propina]]</f>
        <v>189.07999999999998</v>
      </c>
    </row>
    <row r="566" spans="1:24" x14ac:dyDescent="0.3">
      <c r="A566" s="2">
        <v>565</v>
      </c>
      <c r="B566" s="3">
        <v>3</v>
      </c>
      <c r="C566" s="3" t="s">
        <v>932</v>
      </c>
      <c r="D566" s="2">
        <v>6</v>
      </c>
      <c r="E566" s="3" t="s">
        <v>76</v>
      </c>
      <c r="F566" s="23">
        <v>45022</v>
      </c>
      <c r="G566" s="5">
        <v>0.11041666666666666</v>
      </c>
      <c r="H566" s="24">
        <v>0.22847222222222222</v>
      </c>
      <c r="I566" s="5">
        <f>Datos_Sala[[#This Row],[Hora de Salida]]-Datos_Sala[[#This Row],[Hora de llegada]]</f>
        <v>0.11805555555555555</v>
      </c>
      <c r="J56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0.11805555555555555</v>
      </c>
      <c r="K566" s="5">
        <f>(SUMIFS('Datos Cocina'!M:M,'Datos Cocina'!A:A,'Datos Sala'!A:A)/60)/24</f>
        <v>6.805555555555555E-2</v>
      </c>
      <c r="L566" s="5">
        <f>IF(Datos_Sala[[#This Row],[Tiempo en rest]]-Datos_Sala[[#This Row],[Tiempo total de preparación]]&gt;0,Datos_Sala[[#This Row],[Tiempo en rest]]-Datos_Sala[[#This Row],[Tiempo total de preparación]],0)</f>
        <v>0.05</v>
      </c>
      <c r="M566" s="5" t="str">
        <f>IF(Datos_Sala[[#This Row],[Tiempo de degustación]]&gt;0,"Cobrada","Sin cobrar")</f>
        <v>Cobrada</v>
      </c>
      <c r="N566" s="3" t="s">
        <v>16</v>
      </c>
      <c r="O566" s="3" t="s">
        <v>1145</v>
      </c>
      <c r="P566" s="6">
        <v>15.11</v>
      </c>
      <c r="Q566" s="3" t="s">
        <v>11</v>
      </c>
      <c r="R566" s="3" t="s">
        <v>99</v>
      </c>
      <c r="S566" s="3" t="s">
        <v>933</v>
      </c>
      <c r="T566" s="4">
        <f>SUMIFS('Datos Cocina'!J:J,'Datos Cocina'!A:A,A:A)</f>
        <v>251</v>
      </c>
      <c r="U566" s="4">
        <f>SUMIFS('Datos Cocina'!F:F,'Datos Cocina'!A:A,'Datos Sala'!A:A)</f>
        <v>148</v>
      </c>
      <c r="V566" s="4">
        <f>SUMIFS('Datos Cocina'!I:I,'Datos Cocina'!A:A,A:A)</f>
        <v>103</v>
      </c>
      <c r="W566" s="7">
        <f>Datos_Sala[[#This Row],[Total ganancia pedido]]/Datos_Sala[[#This Row],[Monto Total de la cuenta]]</f>
        <v>0.41035856573705182</v>
      </c>
      <c r="X566" s="4">
        <f>Datos_Sala[[#This Row],[Monto Total de la cuenta]]+Datos_Sala[[#This Row],[Propina]]</f>
        <v>266.11</v>
      </c>
    </row>
    <row r="567" spans="1:24" x14ac:dyDescent="0.3">
      <c r="A567" s="2">
        <v>566</v>
      </c>
      <c r="B567" s="3" t="s">
        <v>68</v>
      </c>
      <c r="C567" s="3" t="s">
        <v>205</v>
      </c>
      <c r="D567" s="2">
        <v>3</v>
      </c>
      <c r="E567" s="3" t="s">
        <v>52</v>
      </c>
      <c r="F567" s="23">
        <v>45022</v>
      </c>
      <c r="G567" s="5">
        <v>7.2916666666666671E-2</v>
      </c>
      <c r="H567" s="24">
        <v>0.20624999999999999</v>
      </c>
      <c r="I567" s="5">
        <f>Datos_Sala[[#This Row],[Hora de Salida]]-Datos_Sala[[#This Row],[Hora de llegada]]</f>
        <v>0.1333333333333333</v>
      </c>
      <c r="J56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0.1333333333333333</v>
      </c>
      <c r="K567" s="5">
        <f>(SUMIFS('Datos Cocina'!M:M,'Datos Cocina'!A:A,'Datos Sala'!A:A)/60)/24</f>
        <v>3.888888888888889E-2</v>
      </c>
      <c r="L567" s="5">
        <f>IF(Datos_Sala[[#This Row],[Tiempo en rest]]-Datos_Sala[[#This Row],[Tiempo total de preparación]]&gt;0,Datos_Sala[[#This Row],[Tiempo en rest]]-Datos_Sala[[#This Row],[Tiempo total de preparación]],0)</f>
        <v>9.4444444444444414E-2</v>
      </c>
      <c r="M567" s="5" t="str">
        <f>IF(Datos_Sala[[#This Row],[Tiempo de degustación]]&gt;0,"Cobrada","Sin cobrar")</f>
        <v>Cobrada</v>
      </c>
      <c r="N567" s="3" t="s">
        <v>16</v>
      </c>
      <c r="O567" s="3" t="s">
        <v>1145</v>
      </c>
      <c r="P567" s="6">
        <v>42.62</v>
      </c>
      <c r="Q567" s="3" t="s">
        <v>11</v>
      </c>
      <c r="R567" s="3" t="s">
        <v>55</v>
      </c>
      <c r="S567" s="3" t="s">
        <v>74</v>
      </c>
      <c r="T567" s="4">
        <f>SUMIFS('Datos Cocina'!J:J,'Datos Cocina'!A:A,A:A)</f>
        <v>78</v>
      </c>
      <c r="U567" s="4">
        <f>SUMIFS('Datos Cocina'!F:F,'Datos Cocina'!A:A,'Datos Sala'!A:A)</f>
        <v>45</v>
      </c>
      <c r="V567" s="4">
        <f>SUMIFS('Datos Cocina'!I:I,'Datos Cocina'!A:A,A:A)</f>
        <v>33</v>
      </c>
      <c r="W567" s="7">
        <f>Datos_Sala[[#This Row],[Total ganancia pedido]]/Datos_Sala[[#This Row],[Monto Total de la cuenta]]</f>
        <v>0.42307692307692307</v>
      </c>
      <c r="X567" s="4">
        <f>Datos_Sala[[#This Row],[Monto Total de la cuenta]]+Datos_Sala[[#This Row],[Propina]]</f>
        <v>120.62</v>
      </c>
    </row>
    <row r="568" spans="1:24" x14ac:dyDescent="0.3">
      <c r="A568" s="2">
        <v>567</v>
      </c>
      <c r="B568" s="3">
        <v>15</v>
      </c>
      <c r="C568" s="3" t="s">
        <v>729</v>
      </c>
      <c r="D568" s="2">
        <v>4</v>
      </c>
      <c r="E568" s="3" t="s">
        <v>9</v>
      </c>
      <c r="F568" s="23">
        <v>45022</v>
      </c>
      <c r="G568" s="5">
        <v>8.2638888888888887E-2</v>
      </c>
      <c r="H568" s="24">
        <v>0.21944444444444444</v>
      </c>
      <c r="I568" s="5">
        <f>Datos_Sala[[#This Row],[Hora de Salida]]-Datos_Sala[[#This Row],[Hora de llegada]]</f>
        <v>0.13680555555555557</v>
      </c>
      <c r="J56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0.14722222222222228</v>
      </c>
      <c r="K568" s="5">
        <f>(SUMIFS('Datos Cocina'!M:M,'Datos Cocina'!A:A,'Datos Sala'!A:A)/60)/24</f>
        <v>7.0833333333333331E-2</v>
      </c>
      <c r="L568" s="5">
        <f>IF(Datos_Sala[[#This Row],[Tiempo en rest]]-Datos_Sala[[#This Row],[Tiempo total de preparación]]&gt;0,Datos_Sala[[#This Row],[Tiempo en rest]]-Datos_Sala[[#This Row],[Tiempo total de preparación]],0)</f>
        <v>6.5972222222222238E-2</v>
      </c>
      <c r="M568" s="5" t="str">
        <f>IF(Datos_Sala[[#This Row],[Tiempo de degustación]]&gt;0,"Cobrada","Sin cobrar")</f>
        <v>Cobrada</v>
      </c>
      <c r="N568" s="3" t="s">
        <v>16</v>
      </c>
      <c r="O568" s="3" t="s">
        <v>1146</v>
      </c>
      <c r="P568" s="6">
        <v>42.83</v>
      </c>
      <c r="Q568" s="3" t="s">
        <v>18</v>
      </c>
      <c r="R568" s="3" t="s">
        <v>29</v>
      </c>
      <c r="S568" s="3" t="s">
        <v>934</v>
      </c>
      <c r="T568" s="4">
        <f>SUMIFS('Datos Cocina'!J:J,'Datos Cocina'!A:A,A:A)</f>
        <v>253</v>
      </c>
      <c r="U568" s="4">
        <f>SUMIFS('Datos Cocina'!F:F,'Datos Cocina'!A:A,'Datos Sala'!A:A)</f>
        <v>151</v>
      </c>
      <c r="V568" s="4">
        <f>SUMIFS('Datos Cocina'!I:I,'Datos Cocina'!A:A,A:A)</f>
        <v>102</v>
      </c>
      <c r="W568" s="7">
        <f>Datos_Sala[[#This Row],[Total ganancia pedido]]/Datos_Sala[[#This Row],[Monto Total de la cuenta]]</f>
        <v>0.40316205533596838</v>
      </c>
      <c r="X568" s="4">
        <f>Datos_Sala[[#This Row],[Monto Total de la cuenta]]+Datos_Sala[[#This Row],[Propina]]</f>
        <v>295.83</v>
      </c>
    </row>
    <row r="569" spans="1:24" x14ac:dyDescent="0.3">
      <c r="A569" s="2">
        <v>568</v>
      </c>
      <c r="B569" s="3">
        <v>5</v>
      </c>
      <c r="C569" s="3" t="s">
        <v>320</v>
      </c>
      <c r="D569" s="2">
        <v>1</v>
      </c>
      <c r="E569" s="3" t="s">
        <v>9</v>
      </c>
      <c r="F569" s="23">
        <v>45022</v>
      </c>
      <c r="G569" s="5">
        <v>6.8750000000000006E-2</v>
      </c>
      <c r="H569" s="24">
        <v>0.14444444444444443</v>
      </c>
      <c r="I569" s="5">
        <f>Datos_Sala[[#This Row],[Hora de Salida]]-Datos_Sala[[#This Row],[Hora de llegada]]</f>
        <v>7.5694444444444425E-2</v>
      </c>
      <c r="J569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8.6111111111111124E-2</v>
      </c>
      <c r="K569" s="5">
        <f>(SUMIFS('Datos Cocina'!M:M,'Datos Cocina'!A:A,'Datos Sala'!A:A)/60)/24</f>
        <v>5.8333333333333327E-2</v>
      </c>
      <c r="L569" s="5">
        <f>IF(Datos_Sala[[#This Row],[Tiempo en rest]]-Datos_Sala[[#This Row],[Tiempo total de preparación]]&gt;0,Datos_Sala[[#This Row],[Tiempo en rest]]-Datos_Sala[[#This Row],[Tiempo total de preparación]],0)</f>
        <v>1.7361111111111098E-2</v>
      </c>
      <c r="M569" s="5" t="str">
        <f>IF(Datos_Sala[[#This Row],[Tiempo de degustación]]&gt;0,"Cobrada","Sin cobrar")</f>
        <v>Cobrada</v>
      </c>
      <c r="N569" s="3" t="s">
        <v>16</v>
      </c>
      <c r="O569" s="3" t="s">
        <v>1146</v>
      </c>
      <c r="P569" s="6">
        <v>21.13</v>
      </c>
      <c r="Q569" s="3" t="s">
        <v>18</v>
      </c>
      <c r="R569" s="3" t="s">
        <v>33</v>
      </c>
      <c r="S569" s="3" t="s">
        <v>263</v>
      </c>
      <c r="T569" s="4">
        <f>SUMIFS('Datos Cocina'!J:J,'Datos Cocina'!A:A,A:A)</f>
        <v>182</v>
      </c>
      <c r="U569" s="4">
        <f>SUMIFS('Datos Cocina'!F:F,'Datos Cocina'!A:A,'Datos Sala'!A:A)</f>
        <v>110</v>
      </c>
      <c r="V569" s="4">
        <f>SUMIFS('Datos Cocina'!I:I,'Datos Cocina'!A:A,A:A)</f>
        <v>72</v>
      </c>
      <c r="W569" s="7">
        <f>Datos_Sala[[#This Row],[Total ganancia pedido]]/Datos_Sala[[#This Row],[Monto Total de la cuenta]]</f>
        <v>0.39560439560439559</v>
      </c>
      <c r="X569" s="4">
        <f>Datos_Sala[[#This Row],[Monto Total de la cuenta]]+Datos_Sala[[#This Row],[Propina]]</f>
        <v>203.13</v>
      </c>
    </row>
    <row r="570" spans="1:24" x14ac:dyDescent="0.3">
      <c r="A570" s="2">
        <v>569</v>
      </c>
      <c r="B570" s="3">
        <v>12</v>
      </c>
      <c r="C570" s="3" t="s">
        <v>935</v>
      </c>
      <c r="D570" s="2">
        <v>5</v>
      </c>
      <c r="E570" s="3" t="s">
        <v>76</v>
      </c>
      <c r="F570" s="23">
        <v>45022</v>
      </c>
      <c r="G570" s="5">
        <v>6.1111111111111109E-2</v>
      </c>
      <c r="H570" s="24">
        <v>0.12847222222222221</v>
      </c>
      <c r="I570" s="5">
        <f>Datos_Sala[[#This Row],[Hora de Salida]]-Datos_Sala[[#This Row],[Hora de llegada]]</f>
        <v>6.7361111111111094E-2</v>
      </c>
      <c r="J570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6.7361111111111094E-2</v>
      </c>
      <c r="K570" s="5">
        <f>(SUMIFS('Datos Cocina'!M:M,'Datos Cocina'!A:A,'Datos Sala'!A:A)/60)/24</f>
        <v>4.027777777777778E-2</v>
      </c>
      <c r="L570" s="5">
        <f>IF(Datos_Sala[[#This Row],[Tiempo en rest]]-Datos_Sala[[#This Row],[Tiempo total de preparación]]&gt;0,Datos_Sala[[#This Row],[Tiempo en rest]]-Datos_Sala[[#This Row],[Tiempo total de preparación]],0)</f>
        <v>2.7083333333333313E-2</v>
      </c>
      <c r="M570" s="5" t="str">
        <f>IF(Datos_Sala[[#This Row],[Tiempo de degustación]]&gt;0,"Cobrada","Sin cobrar")</f>
        <v>Cobrada</v>
      </c>
      <c r="N570" s="3" t="s">
        <v>16</v>
      </c>
      <c r="O570" s="3" t="s">
        <v>1145</v>
      </c>
      <c r="P570" s="6">
        <v>28.52</v>
      </c>
      <c r="Q570" s="3" t="s">
        <v>23</v>
      </c>
      <c r="R570" s="3" t="s">
        <v>24</v>
      </c>
      <c r="S570" s="3" t="s">
        <v>936</v>
      </c>
      <c r="T570" s="4">
        <f>SUMIFS('Datos Cocina'!J:J,'Datos Cocina'!A:A,A:A)</f>
        <v>131</v>
      </c>
      <c r="U570" s="4">
        <f>SUMIFS('Datos Cocina'!F:F,'Datos Cocina'!A:A,'Datos Sala'!A:A)</f>
        <v>79</v>
      </c>
      <c r="V570" s="4">
        <f>SUMIFS('Datos Cocina'!I:I,'Datos Cocina'!A:A,A:A)</f>
        <v>52</v>
      </c>
      <c r="W570" s="7">
        <f>Datos_Sala[[#This Row],[Total ganancia pedido]]/Datos_Sala[[#This Row],[Monto Total de la cuenta]]</f>
        <v>0.39694656488549618</v>
      </c>
      <c r="X570" s="4">
        <f>Datos_Sala[[#This Row],[Monto Total de la cuenta]]+Datos_Sala[[#This Row],[Propina]]</f>
        <v>159.52000000000001</v>
      </c>
    </row>
    <row r="571" spans="1:24" x14ac:dyDescent="0.3">
      <c r="A571" s="2">
        <v>570</v>
      </c>
      <c r="B571" s="3">
        <v>1</v>
      </c>
      <c r="C571" s="3" t="s">
        <v>937</v>
      </c>
      <c r="D571" s="2">
        <v>6</v>
      </c>
      <c r="E571" s="3" t="s">
        <v>15</v>
      </c>
      <c r="F571" s="23">
        <v>45022</v>
      </c>
      <c r="G571" s="5">
        <v>0.1111111111111111</v>
      </c>
      <c r="H571" s="24">
        <v>0.18541666666666667</v>
      </c>
      <c r="I571" s="5">
        <f>Datos_Sala[[#This Row],[Hora de Salida]]-Datos_Sala[[#This Row],[Hora de llegada]]</f>
        <v>7.4305555555555569E-2</v>
      </c>
      <c r="J571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7.4305555555555569E-2</v>
      </c>
      <c r="K571" s="5">
        <f>(SUMIFS('Datos Cocina'!M:M,'Datos Cocina'!A:A,'Datos Sala'!A:A)/60)/24</f>
        <v>3.1944444444444449E-2</v>
      </c>
      <c r="L571" s="5">
        <f>IF(Datos_Sala[[#This Row],[Tiempo en rest]]-Datos_Sala[[#This Row],[Tiempo total de preparación]]&gt;0,Datos_Sala[[#This Row],[Tiempo en rest]]-Datos_Sala[[#This Row],[Tiempo total de preparación]],0)</f>
        <v>4.236111111111112E-2</v>
      </c>
      <c r="M571" s="5" t="str">
        <f>IF(Datos_Sala[[#This Row],[Tiempo de degustación]]&gt;0,"Cobrada","Sin cobrar")</f>
        <v>Cobrada</v>
      </c>
      <c r="N571" s="3" t="s">
        <v>16</v>
      </c>
      <c r="O571" s="3" t="s">
        <v>1145</v>
      </c>
      <c r="P571" s="6">
        <v>38.4</v>
      </c>
      <c r="Q571" s="3" t="s">
        <v>11</v>
      </c>
      <c r="R571" s="3" t="s">
        <v>33</v>
      </c>
      <c r="S571" s="3" t="s">
        <v>793</v>
      </c>
      <c r="T571" s="4">
        <f>SUMIFS('Datos Cocina'!J:J,'Datos Cocina'!A:A,A:A)</f>
        <v>85</v>
      </c>
      <c r="U571" s="4">
        <f>SUMIFS('Datos Cocina'!F:F,'Datos Cocina'!A:A,'Datos Sala'!A:A)</f>
        <v>50</v>
      </c>
      <c r="V571" s="4">
        <f>SUMIFS('Datos Cocina'!I:I,'Datos Cocina'!A:A,A:A)</f>
        <v>35</v>
      </c>
      <c r="W571" s="7">
        <f>Datos_Sala[[#This Row],[Total ganancia pedido]]/Datos_Sala[[#This Row],[Monto Total de la cuenta]]</f>
        <v>0.41176470588235292</v>
      </c>
      <c r="X571" s="4">
        <f>Datos_Sala[[#This Row],[Monto Total de la cuenta]]+Datos_Sala[[#This Row],[Propina]]</f>
        <v>123.4</v>
      </c>
    </row>
    <row r="572" spans="1:24" x14ac:dyDescent="0.3">
      <c r="A572" s="2">
        <v>571</v>
      </c>
      <c r="B572" s="3" t="s">
        <v>40</v>
      </c>
      <c r="C572" s="3" t="s">
        <v>206</v>
      </c>
      <c r="D572" s="2">
        <v>2</v>
      </c>
      <c r="E572" s="3" t="s">
        <v>15</v>
      </c>
      <c r="F572" s="23">
        <v>45022</v>
      </c>
      <c r="G572" s="5">
        <v>5.6250000000000001E-2</v>
      </c>
      <c r="H572" s="24">
        <v>0.12083333333333333</v>
      </c>
      <c r="I572" s="5">
        <f>Datos_Sala[[#This Row],[Hora de Salida]]-Datos_Sala[[#This Row],[Hora de llegada]]</f>
        <v>6.4583333333333326E-2</v>
      </c>
      <c r="J572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6.4583333333333326E-2</v>
      </c>
      <c r="K572" s="5">
        <f>(SUMIFS('Datos Cocina'!M:M,'Datos Cocina'!A:A,'Datos Sala'!A:A)/60)/24</f>
        <v>1.8055555555555557E-2</v>
      </c>
      <c r="L572" s="5">
        <f>IF(Datos_Sala[[#This Row],[Tiempo en rest]]-Datos_Sala[[#This Row],[Tiempo total de preparación]]&gt;0,Datos_Sala[[#This Row],[Tiempo en rest]]-Datos_Sala[[#This Row],[Tiempo total de preparación]],0)</f>
        <v>4.6527777777777765E-2</v>
      </c>
      <c r="M572" s="5" t="str">
        <f>IF(Datos_Sala[[#This Row],[Tiempo de degustación]]&gt;0,"Cobrada","Sin cobrar")</f>
        <v>Cobrada</v>
      </c>
      <c r="N572" s="3" t="s">
        <v>16</v>
      </c>
      <c r="O572" s="3" t="s">
        <v>1145</v>
      </c>
      <c r="P572" s="6">
        <v>49.54</v>
      </c>
      <c r="Q572" s="3" t="s">
        <v>11</v>
      </c>
      <c r="R572" s="3" t="s">
        <v>1148</v>
      </c>
      <c r="S572" s="3" t="s">
        <v>50</v>
      </c>
      <c r="T572" s="4">
        <f>SUMIFS('Datos Cocina'!J:J,'Datos Cocina'!A:A,A:A)</f>
        <v>54</v>
      </c>
      <c r="U572" s="4">
        <f>SUMIFS('Datos Cocina'!F:F,'Datos Cocina'!A:A,'Datos Sala'!A:A)</f>
        <v>32</v>
      </c>
      <c r="V572" s="4">
        <f>SUMIFS('Datos Cocina'!I:I,'Datos Cocina'!A:A,A:A)</f>
        <v>22</v>
      </c>
      <c r="W572" s="7">
        <f>Datos_Sala[[#This Row],[Total ganancia pedido]]/Datos_Sala[[#This Row],[Monto Total de la cuenta]]</f>
        <v>0.40740740740740738</v>
      </c>
      <c r="X572" s="4">
        <f>Datos_Sala[[#This Row],[Monto Total de la cuenta]]+Datos_Sala[[#This Row],[Propina]]</f>
        <v>103.53999999999999</v>
      </c>
    </row>
    <row r="573" spans="1:24" x14ac:dyDescent="0.3">
      <c r="A573" s="2">
        <v>572</v>
      </c>
      <c r="B573" s="3">
        <v>19</v>
      </c>
      <c r="C573" s="3" t="s">
        <v>938</v>
      </c>
      <c r="D573" s="2">
        <v>3</v>
      </c>
      <c r="E573" s="3" t="s">
        <v>9</v>
      </c>
      <c r="F573" s="23">
        <v>45022</v>
      </c>
      <c r="G573" s="5">
        <v>0.12013888888888889</v>
      </c>
      <c r="H573" s="24">
        <v>0.26874999999999999</v>
      </c>
      <c r="I573" s="5">
        <f>Datos_Sala[[#This Row],[Hora de Salida]]-Datos_Sala[[#This Row],[Hora de llegada]]</f>
        <v>0.14861111111111108</v>
      </c>
      <c r="J57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0.1590277777777778</v>
      </c>
      <c r="K573" s="5">
        <f>(SUMIFS('Datos Cocina'!M:M,'Datos Cocina'!A:A,'Datos Sala'!A:A)/60)/24</f>
        <v>3.0555555555555555E-2</v>
      </c>
      <c r="L573" s="5">
        <f>IF(Datos_Sala[[#This Row],[Tiempo en rest]]-Datos_Sala[[#This Row],[Tiempo total de preparación]]&gt;0,Datos_Sala[[#This Row],[Tiempo en rest]]-Datos_Sala[[#This Row],[Tiempo total de preparación]],0)</f>
        <v>0.11805555555555552</v>
      </c>
      <c r="M573" s="5" t="str">
        <f>IF(Datos_Sala[[#This Row],[Tiempo de degustación]]&gt;0,"Cobrada","Sin cobrar")</f>
        <v>Cobrada</v>
      </c>
      <c r="N573" s="3" t="s">
        <v>16</v>
      </c>
      <c r="O573" s="3" t="s">
        <v>17</v>
      </c>
      <c r="P573" s="6">
        <v>46.21</v>
      </c>
      <c r="Q573" s="3" t="s">
        <v>18</v>
      </c>
      <c r="R573" s="3" t="s">
        <v>19</v>
      </c>
      <c r="S573" s="3" t="s">
        <v>939</v>
      </c>
      <c r="T573" s="4">
        <f>SUMIFS('Datos Cocina'!J:J,'Datos Cocina'!A:A,A:A)</f>
        <v>74</v>
      </c>
      <c r="U573" s="4">
        <f>SUMIFS('Datos Cocina'!F:F,'Datos Cocina'!A:A,'Datos Sala'!A:A)</f>
        <v>44</v>
      </c>
      <c r="V573" s="4">
        <f>SUMIFS('Datos Cocina'!I:I,'Datos Cocina'!A:A,A:A)</f>
        <v>30</v>
      </c>
      <c r="W573" s="7">
        <f>Datos_Sala[[#This Row],[Total ganancia pedido]]/Datos_Sala[[#This Row],[Monto Total de la cuenta]]</f>
        <v>0.40540540540540543</v>
      </c>
      <c r="X573" s="4">
        <f>Datos_Sala[[#This Row],[Monto Total de la cuenta]]+Datos_Sala[[#This Row],[Propina]]</f>
        <v>120.21000000000001</v>
      </c>
    </row>
    <row r="574" spans="1:24" x14ac:dyDescent="0.3">
      <c r="A574" s="2">
        <v>573</v>
      </c>
      <c r="B574" s="3">
        <v>7</v>
      </c>
      <c r="C574" s="3" t="s">
        <v>940</v>
      </c>
      <c r="D574" s="2">
        <v>3</v>
      </c>
      <c r="E574" s="3" t="s">
        <v>52</v>
      </c>
      <c r="F574" s="23">
        <v>45022</v>
      </c>
      <c r="G574" s="5">
        <v>0.13333333333333333</v>
      </c>
      <c r="H574" s="24">
        <v>0.29791666666666666</v>
      </c>
      <c r="I574" s="5">
        <f>Datos_Sala[[#This Row],[Hora de Salida]]-Datos_Sala[[#This Row],[Hora de llegada]]</f>
        <v>0.16458333333333333</v>
      </c>
      <c r="J57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0.17500000000000004</v>
      </c>
      <c r="K574" s="5">
        <f>(SUMIFS('Datos Cocina'!M:M,'Datos Cocina'!A:A,'Datos Sala'!A:A)/60)/24</f>
        <v>4.7916666666666663E-2</v>
      </c>
      <c r="L574" s="5">
        <f>IF(Datos_Sala[[#This Row],[Tiempo en rest]]-Datos_Sala[[#This Row],[Tiempo total de preparación]]&gt;0,Datos_Sala[[#This Row],[Tiempo en rest]]-Datos_Sala[[#This Row],[Tiempo total de preparación]],0)</f>
        <v>0.11666666666666667</v>
      </c>
      <c r="M574" s="5" t="str">
        <f>IF(Datos_Sala[[#This Row],[Tiempo de degustación]]&gt;0,"Cobrada","Sin cobrar")</f>
        <v>Cobrada</v>
      </c>
      <c r="N574" s="3" t="s">
        <v>16</v>
      </c>
      <c r="O574" s="3" t="s">
        <v>1145</v>
      </c>
      <c r="P574" s="6">
        <v>47.08</v>
      </c>
      <c r="Q574" s="3" t="s">
        <v>18</v>
      </c>
      <c r="R574" s="3" t="s">
        <v>29</v>
      </c>
      <c r="S574" s="3" t="s">
        <v>941</v>
      </c>
      <c r="T574" s="4">
        <f>SUMIFS('Datos Cocina'!J:J,'Datos Cocina'!A:A,A:A)</f>
        <v>165</v>
      </c>
      <c r="U574" s="4">
        <f>SUMIFS('Datos Cocina'!F:F,'Datos Cocina'!A:A,'Datos Sala'!A:A)</f>
        <v>99</v>
      </c>
      <c r="V574" s="4">
        <f>SUMIFS('Datos Cocina'!I:I,'Datos Cocina'!A:A,A:A)</f>
        <v>66</v>
      </c>
      <c r="W574" s="7">
        <f>Datos_Sala[[#This Row],[Total ganancia pedido]]/Datos_Sala[[#This Row],[Monto Total de la cuenta]]</f>
        <v>0.4</v>
      </c>
      <c r="X574" s="4">
        <f>Datos_Sala[[#This Row],[Monto Total de la cuenta]]+Datos_Sala[[#This Row],[Propina]]</f>
        <v>212.07999999999998</v>
      </c>
    </row>
    <row r="575" spans="1:24" x14ac:dyDescent="0.3">
      <c r="A575" s="2">
        <v>574</v>
      </c>
      <c r="B575" s="3">
        <v>20</v>
      </c>
      <c r="C575" s="3" t="s">
        <v>942</v>
      </c>
      <c r="D575" s="2">
        <v>3</v>
      </c>
      <c r="E575" s="3" t="s">
        <v>15</v>
      </c>
      <c r="F575" s="23">
        <v>45022</v>
      </c>
      <c r="G575" s="5">
        <v>2.1527777777777778E-2</v>
      </c>
      <c r="H575" s="24">
        <v>0.13055555555555556</v>
      </c>
      <c r="I575" s="5">
        <f>Datos_Sala[[#This Row],[Hora de Salida]]-Datos_Sala[[#This Row],[Hora de llegada]]</f>
        <v>0.10902777777777778</v>
      </c>
      <c r="J57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0.10902777777777778</v>
      </c>
      <c r="K575" s="5">
        <f>(SUMIFS('Datos Cocina'!M:M,'Datos Cocina'!A:A,'Datos Sala'!A:A)/60)/24</f>
        <v>0.11666666666666665</v>
      </c>
      <c r="L575" s="5">
        <f>IF(Datos_Sala[[#This Row],[Tiempo en rest]]-Datos_Sala[[#This Row],[Tiempo total de preparación]]&gt;0,Datos_Sala[[#This Row],[Tiempo en rest]]-Datos_Sala[[#This Row],[Tiempo total de preparación]],0)</f>
        <v>0</v>
      </c>
      <c r="M575" s="5" t="str">
        <f>IF(Datos_Sala[[#This Row],[Tiempo de degustación]]&gt;0,"Cobrada","Sin cobrar")</f>
        <v>Sin cobrar</v>
      </c>
      <c r="N575" s="3" t="s">
        <v>16</v>
      </c>
      <c r="O575" s="3" t="s">
        <v>1145</v>
      </c>
      <c r="P575" s="6">
        <v>42.57</v>
      </c>
      <c r="Q575" s="3" t="s">
        <v>11</v>
      </c>
      <c r="R575" s="3" t="s">
        <v>19</v>
      </c>
      <c r="S575" s="3" t="s">
        <v>943</v>
      </c>
      <c r="T575" s="4">
        <f>SUMIFS('Datos Cocina'!J:J,'Datos Cocina'!A:A,A:A)</f>
        <v>207</v>
      </c>
      <c r="U575" s="4">
        <f>SUMIFS('Datos Cocina'!F:F,'Datos Cocina'!A:A,'Datos Sala'!A:A)</f>
        <v>122</v>
      </c>
      <c r="V575" s="4">
        <f>SUMIFS('Datos Cocina'!I:I,'Datos Cocina'!A:A,A:A)</f>
        <v>85</v>
      </c>
      <c r="W575" s="7">
        <f>Datos_Sala[[#This Row],[Total ganancia pedido]]/Datos_Sala[[#This Row],[Monto Total de la cuenta]]</f>
        <v>0.41062801932367149</v>
      </c>
      <c r="X575" s="4">
        <f>Datos_Sala[[#This Row],[Monto Total de la cuenta]]+Datos_Sala[[#This Row],[Propina]]</f>
        <v>249.57</v>
      </c>
    </row>
    <row r="576" spans="1:24" x14ac:dyDescent="0.3">
      <c r="A576" s="2">
        <v>575</v>
      </c>
      <c r="B576" s="3" t="s">
        <v>40</v>
      </c>
      <c r="C576" s="3" t="s">
        <v>207</v>
      </c>
      <c r="D576" s="2">
        <v>4</v>
      </c>
      <c r="E576" s="3" t="s">
        <v>9</v>
      </c>
      <c r="F576" s="23">
        <v>45022</v>
      </c>
      <c r="G576" s="5">
        <v>6.6666666666666666E-2</v>
      </c>
      <c r="H576" s="24">
        <v>0.19722222222222222</v>
      </c>
      <c r="I576" s="5">
        <f>Datos_Sala[[#This Row],[Hora de Salida]]-Datos_Sala[[#This Row],[Hora de llegada]]</f>
        <v>0.13055555555555554</v>
      </c>
      <c r="J57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0.13055555555555554</v>
      </c>
      <c r="K576" s="5">
        <f>(SUMIFS('Datos Cocina'!M:M,'Datos Cocina'!A:A,'Datos Sala'!A:A)/60)/24</f>
        <v>3.0555555555555555E-2</v>
      </c>
      <c r="L576" s="5">
        <f>IF(Datos_Sala[[#This Row],[Tiempo en rest]]-Datos_Sala[[#This Row],[Tiempo total de preparación]]&gt;0,Datos_Sala[[#This Row],[Tiempo en rest]]-Datos_Sala[[#This Row],[Tiempo total de preparación]],0)</f>
        <v>9.9999999999999978E-2</v>
      </c>
      <c r="M576" s="5" t="str">
        <f>IF(Datos_Sala[[#This Row],[Tiempo de degustación]]&gt;0,"Cobrada","Sin cobrar")</f>
        <v>Cobrada</v>
      </c>
      <c r="N576" s="3" t="s">
        <v>16</v>
      </c>
      <c r="O576" s="3" t="s">
        <v>1145</v>
      </c>
      <c r="P576" s="6">
        <v>33.520000000000003</v>
      </c>
      <c r="Q576" s="3" t="s">
        <v>11</v>
      </c>
      <c r="R576" s="3" t="s">
        <v>73</v>
      </c>
      <c r="S576" s="3" t="s">
        <v>45</v>
      </c>
      <c r="T576" s="4">
        <f>SUMIFS('Datos Cocina'!J:J,'Datos Cocina'!A:A,A:A)</f>
        <v>18</v>
      </c>
      <c r="U576" s="4">
        <f>SUMIFS('Datos Cocina'!F:F,'Datos Cocina'!A:A,'Datos Sala'!A:A)</f>
        <v>10</v>
      </c>
      <c r="V576" s="4">
        <f>SUMIFS('Datos Cocina'!I:I,'Datos Cocina'!A:A,A:A)</f>
        <v>8</v>
      </c>
      <c r="W576" s="7">
        <f>Datos_Sala[[#This Row],[Total ganancia pedido]]/Datos_Sala[[#This Row],[Monto Total de la cuenta]]</f>
        <v>0.44444444444444442</v>
      </c>
      <c r="X576" s="4">
        <f>Datos_Sala[[#This Row],[Monto Total de la cuenta]]+Datos_Sala[[#This Row],[Propina]]</f>
        <v>51.52</v>
      </c>
    </row>
    <row r="577" spans="1:24" x14ac:dyDescent="0.3">
      <c r="A577" s="2">
        <v>576</v>
      </c>
      <c r="B577" s="3">
        <v>9</v>
      </c>
      <c r="C577" s="3" t="s">
        <v>944</v>
      </c>
      <c r="D577" s="2">
        <v>1</v>
      </c>
      <c r="E577" s="3" t="s">
        <v>9</v>
      </c>
      <c r="F577" s="23">
        <v>45022</v>
      </c>
      <c r="G577" s="5">
        <v>0.16458333333333333</v>
      </c>
      <c r="H577" s="24">
        <v>0.29583333333333334</v>
      </c>
      <c r="I577" s="5">
        <f>Datos_Sala[[#This Row],[Hora de Salida]]-Datos_Sala[[#This Row],[Hora de llegada]]</f>
        <v>0.13125000000000001</v>
      </c>
      <c r="J57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0.13125000000000001</v>
      </c>
      <c r="K577" s="5">
        <f>(SUMIFS('Datos Cocina'!M:M,'Datos Cocina'!A:A,'Datos Sala'!A:A)/60)/24</f>
        <v>7.9861111111111119E-2</v>
      </c>
      <c r="L577" s="5">
        <f>IF(Datos_Sala[[#This Row],[Tiempo en rest]]-Datos_Sala[[#This Row],[Tiempo total de preparación]]&gt;0,Datos_Sala[[#This Row],[Tiempo en rest]]-Datos_Sala[[#This Row],[Tiempo total de preparación]],0)</f>
        <v>5.1388888888888887E-2</v>
      </c>
      <c r="M577" s="5" t="str">
        <f>IF(Datos_Sala[[#This Row],[Tiempo de degustación]]&gt;0,"Cobrada","Sin cobrar")</f>
        <v>Cobrada</v>
      </c>
      <c r="N577" s="3" t="s">
        <v>10</v>
      </c>
      <c r="O577" s="3" t="s">
        <v>17</v>
      </c>
      <c r="P577" s="6">
        <v>21.71</v>
      </c>
      <c r="Q577" s="3" t="s">
        <v>23</v>
      </c>
      <c r="R577" s="3" t="s">
        <v>55</v>
      </c>
      <c r="S577" s="3" t="s">
        <v>945</v>
      </c>
      <c r="T577" s="4">
        <f>SUMIFS('Datos Cocina'!J:J,'Datos Cocina'!A:A,A:A)</f>
        <v>234</v>
      </c>
      <c r="U577" s="4">
        <f>SUMIFS('Datos Cocina'!F:F,'Datos Cocina'!A:A,'Datos Sala'!A:A)</f>
        <v>143</v>
      </c>
      <c r="V577" s="4">
        <f>SUMIFS('Datos Cocina'!I:I,'Datos Cocina'!A:A,A:A)</f>
        <v>91</v>
      </c>
      <c r="W577" s="7">
        <f>Datos_Sala[[#This Row],[Total ganancia pedido]]/Datos_Sala[[#This Row],[Monto Total de la cuenta]]</f>
        <v>0.3888888888888889</v>
      </c>
      <c r="X577" s="4">
        <f>Datos_Sala[[#This Row],[Monto Total de la cuenta]]+Datos_Sala[[#This Row],[Propina]]</f>
        <v>255.71</v>
      </c>
    </row>
    <row r="578" spans="1:24" x14ac:dyDescent="0.3">
      <c r="A578" s="2">
        <v>577</v>
      </c>
      <c r="B578" s="3">
        <v>5</v>
      </c>
      <c r="C578" s="3" t="s">
        <v>241</v>
      </c>
      <c r="D578" s="2">
        <v>4</v>
      </c>
      <c r="E578" s="3" t="s">
        <v>9</v>
      </c>
      <c r="F578" s="23">
        <v>45022</v>
      </c>
      <c r="G578" s="5">
        <v>0.13402777777777777</v>
      </c>
      <c r="H578" s="24">
        <v>0.27777777777777779</v>
      </c>
      <c r="I578" s="5">
        <f>Datos_Sala[[#This Row],[Hora de Salida]]-Datos_Sala[[#This Row],[Hora de llegada]]</f>
        <v>0.14375000000000002</v>
      </c>
      <c r="J57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0.14375000000000002</v>
      </c>
      <c r="K578" s="5">
        <f>(SUMIFS('Datos Cocina'!M:M,'Datos Cocina'!A:A,'Datos Sala'!A:A)/60)/24</f>
        <v>1.7361111111111112E-2</v>
      </c>
      <c r="L578" s="5">
        <f>IF(Datos_Sala[[#This Row],[Tiempo en rest]]-Datos_Sala[[#This Row],[Tiempo total de preparación]]&gt;0,Datos_Sala[[#This Row],[Tiempo en rest]]-Datos_Sala[[#This Row],[Tiempo total de preparación]],0)</f>
        <v>0.12638888888888891</v>
      </c>
      <c r="M578" s="5" t="str">
        <f>IF(Datos_Sala[[#This Row],[Tiempo de degustación]]&gt;0,"Cobrada","Sin cobrar")</f>
        <v>Cobrada</v>
      </c>
      <c r="N578" s="3" t="s">
        <v>16</v>
      </c>
      <c r="O578" s="3" t="s">
        <v>1145</v>
      </c>
      <c r="P578" s="6">
        <v>34.119999999999997</v>
      </c>
      <c r="Q578" s="3" t="s">
        <v>11</v>
      </c>
      <c r="R578" s="3" t="s">
        <v>1148</v>
      </c>
      <c r="S578" s="3" t="s">
        <v>946</v>
      </c>
      <c r="T578" s="4">
        <f>SUMIFS('Datos Cocina'!J:J,'Datos Cocina'!A:A,A:A)</f>
        <v>40</v>
      </c>
      <c r="U578" s="4">
        <f>SUMIFS('Datos Cocina'!F:F,'Datos Cocina'!A:A,'Datos Sala'!A:A)</f>
        <v>23</v>
      </c>
      <c r="V578" s="4">
        <f>SUMIFS('Datos Cocina'!I:I,'Datos Cocina'!A:A,A:A)</f>
        <v>17</v>
      </c>
      <c r="W578" s="7">
        <f>Datos_Sala[[#This Row],[Total ganancia pedido]]/Datos_Sala[[#This Row],[Monto Total de la cuenta]]</f>
        <v>0.42499999999999999</v>
      </c>
      <c r="X578" s="4">
        <f>Datos_Sala[[#This Row],[Monto Total de la cuenta]]+Datos_Sala[[#This Row],[Propina]]</f>
        <v>74.12</v>
      </c>
    </row>
    <row r="579" spans="1:24" x14ac:dyDescent="0.3">
      <c r="A579" s="2">
        <v>578</v>
      </c>
      <c r="B579" s="3" t="s">
        <v>125</v>
      </c>
      <c r="C579" s="3" t="s">
        <v>208</v>
      </c>
      <c r="D579" s="2">
        <v>6</v>
      </c>
      <c r="E579" s="3" t="s">
        <v>52</v>
      </c>
      <c r="F579" s="23">
        <v>45022</v>
      </c>
      <c r="G579" s="5">
        <v>9.0972222222222218E-2</v>
      </c>
      <c r="H579" s="24">
        <v>0.18333333333333332</v>
      </c>
      <c r="I579" s="5">
        <f>Datos_Sala[[#This Row],[Hora de Salida]]-Datos_Sala[[#This Row],[Hora de llegada]]</f>
        <v>9.2361111111111102E-2</v>
      </c>
      <c r="J57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0.1027777777777778</v>
      </c>
      <c r="K579" s="5">
        <f>(SUMIFS('Datos Cocina'!M:M,'Datos Cocina'!A:A,'Datos Sala'!A:A)/60)/24</f>
        <v>3.0555555555555555E-2</v>
      </c>
      <c r="L579" s="5">
        <f>IF(Datos_Sala[[#This Row],[Tiempo en rest]]-Datos_Sala[[#This Row],[Tiempo total de preparación]]&gt;0,Datos_Sala[[#This Row],[Tiempo en rest]]-Datos_Sala[[#This Row],[Tiempo total de preparación]],0)</f>
        <v>6.1805555555555544E-2</v>
      </c>
      <c r="M579" s="5" t="str">
        <f>IF(Datos_Sala[[#This Row],[Tiempo de degustación]]&gt;0,"Cobrada","Sin cobrar")</f>
        <v>Cobrada</v>
      </c>
      <c r="N579" s="3" t="s">
        <v>16</v>
      </c>
      <c r="O579" s="3" t="s">
        <v>1145</v>
      </c>
      <c r="P579" s="6">
        <v>32.799999999999997</v>
      </c>
      <c r="Q579" s="3" t="s">
        <v>18</v>
      </c>
      <c r="R579" s="3" t="s">
        <v>1147</v>
      </c>
      <c r="S579" s="3" t="s">
        <v>37</v>
      </c>
      <c r="T579" s="4">
        <f>SUMIFS('Datos Cocina'!J:J,'Datos Cocina'!A:A,A:A)</f>
        <v>90</v>
      </c>
      <c r="U579" s="4">
        <f>SUMIFS('Datos Cocina'!F:F,'Datos Cocina'!A:A,'Datos Sala'!A:A)</f>
        <v>54</v>
      </c>
      <c r="V579" s="4">
        <f>SUMIFS('Datos Cocina'!I:I,'Datos Cocina'!A:A,A:A)</f>
        <v>36</v>
      </c>
      <c r="W579" s="7">
        <f>Datos_Sala[[#This Row],[Total ganancia pedido]]/Datos_Sala[[#This Row],[Monto Total de la cuenta]]</f>
        <v>0.4</v>
      </c>
      <c r="X579" s="4">
        <f>Datos_Sala[[#This Row],[Monto Total de la cuenta]]+Datos_Sala[[#This Row],[Propina]]</f>
        <v>122.8</v>
      </c>
    </row>
    <row r="580" spans="1:24" x14ac:dyDescent="0.3">
      <c r="A580" s="2">
        <v>579</v>
      </c>
      <c r="B580" s="3" t="s">
        <v>88</v>
      </c>
      <c r="C580" s="3" t="s">
        <v>209</v>
      </c>
      <c r="D580" s="2">
        <v>2</v>
      </c>
      <c r="E580" s="3" t="s">
        <v>52</v>
      </c>
      <c r="F580" s="23">
        <v>45022</v>
      </c>
      <c r="G580" s="5">
        <v>6.9444444444444441E-3</v>
      </c>
      <c r="H580" s="24">
        <v>9.5138888888888884E-2</v>
      </c>
      <c r="I580" s="5">
        <f>Datos_Sala[[#This Row],[Hora de Salida]]-Datos_Sala[[#This Row],[Hora de llegada]]</f>
        <v>8.8194444444444436E-2</v>
      </c>
      <c r="J580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8.8194444444444436E-2</v>
      </c>
      <c r="K580" s="5">
        <f>(SUMIFS('Datos Cocina'!M:M,'Datos Cocina'!A:A,'Datos Sala'!A:A)/60)/24</f>
        <v>3.3333333333333333E-2</v>
      </c>
      <c r="L580" s="5">
        <f>IF(Datos_Sala[[#This Row],[Tiempo en rest]]-Datos_Sala[[#This Row],[Tiempo total de preparación]]&gt;0,Datos_Sala[[#This Row],[Tiempo en rest]]-Datos_Sala[[#This Row],[Tiempo total de preparación]],0)</f>
        <v>5.4861111111111104E-2</v>
      </c>
      <c r="M580" s="5" t="str">
        <f>IF(Datos_Sala[[#This Row],[Tiempo de degustación]]&gt;0,"Cobrada","Sin cobrar")</f>
        <v>Cobrada</v>
      </c>
      <c r="N580" s="3" t="s">
        <v>16</v>
      </c>
      <c r="O580" s="3" t="s">
        <v>1145</v>
      </c>
      <c r="P580" s="6">
        <v>35.96</v>
      </c>
      <c r="Q580" s="3" t="s">
        <v>11</v>
      </c>
      <c r="R580" s="3" t="s">
        <v>73</v>
      </c>
      <c r="S580" s="3" t="s">
        <v>60</v>
      </c>
      <c r="T580" s="4">
        <f>SUMIFS('Datos Cocina'!J:J,'Datos Cocina'!A:A,A:A)</f>
        <v>50</v>
      </c>
      <c r="U580" s="4">
        <f>SUMIFS('Datos Cocina'!F:F,'Datos Cocina'!A:A,'Datos Sala'!A:A)</f>
        <v>30</v>
      </c>
      <c r="V580" s="4">
        <f>SUMIFS('Datos Cocina'!I:I,'Datos Cocina'!A:A,A:A)</f>
        <v>20</v>
      </c>
      <c r="W580" s="7">
        <f>Datos_Sala[[#This Row],[Total ganancia pedido]]/Datos_Sala[[#This Row],[Monto Total de la cuenta]]</f>
        <v>0.4</v>
      </c>
      <c r="X580" s="4">
        <f>Datos_Sala[[#This Row],[Monto Total de la cuenta]]+Datos_Sala[[#This Row],[Propina]]</f>
        <v>85.960000000000008</v>
      </c>
    </row>
    <row r="581" spans="1:24" x14ac:dyDescent="0.3">
      <c r="A581" s="2">
        <v>580</v>
      </c>
      <c r="B581" s="3" t="s">
        <v>81</v>
      </c>
      <c r="C581" s="3" t="s">
        <v>41</v>
      </c>
      <c r="D581" s="2">
        <v>5</v>
      </c>
      <c r="E581" s="3" t="s">
        <v>9</v>
      </c>
      <c r="F581" s="23">
        <v>45022</v>
      </c>
      <c r="G581" s="5">
        <v>4.1666666666666666E-3</v>
      </c>
      <c r="H581" s="24">
        <v>5.4166666666666669E-2</v>
      </c>
      <c r="I581" s="5">
        <f>Datos_Sala[[#This Row],[Hora de Salida]]-Datos_Sala[[#This Row],[Hora de llegada]]</f>
        <v>0.05</v>
      </c>
      <c r="J58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0.05</v>
      </c>
      <c r="K581" s="5">
        <f>(SUMIFS('Datos Cocina'!M:M,'Datos Cocina'!A:A,'Datos Sala'!A:A)/60)/24</f>
        <v>2.0833333333333332E-2</v>
      </c>
      <c r="L581" s="5">
        <f>IF(Datos_Sala[[#This Row],[Tiempo en rest]]-Datos_Sala[[#This Row],[Tiempo total de preparación]]&gt;0,Datos_Sala[[#This Row],[Tiempo en rest]]-Datos_Sala[[#This Row],[Tiempo total de preparación]],0)</f>
        <v>2.9166666666666671E-2</v>
      </c>
      <c r="M581" s="5" t="str">
        <f>IF(Datos_Sala[[#This Row],[Tiempo de degustación]]&gt;0,"Cobrada","Sin cobrar")</f>
        <v>Cobrada</v>
      </c>
      <c r="N581" s="3" t="s">
        <v>16</v>
      </c>
      <c r="O581" s="3" t="s">
        <v>1146</v>
      </c>
      <c r="P581" s="6">
        <v>44.54</v>
      </c>
      <c r="Q581" s="3" t="s">
        <v>11</v>
      </c>
      <c r="R581" s="3" t="s">
        <v>55</v>
      </c>
      <c r="S581" s="3" t="s">
        <v>121</v>
      </c>
      <c r="T581" s="4">
        <f>SUMIFS('Datos Cocina'!J:J,'Datos Cocina'!A:A,A:A)</f>
        <v>33</v>
      </c>
      <c r="U581" s="4">
        <f>SUMIFS('Datos Cocina'!F:F,'Datos Cocina'!A:A,'Datos Sala'!A:A)</f>
        <v>20</v>
      </c>
      <c r="V581" s="4">
        <f>SUMIFS('Datos Cocina'!I:I,'Datos Cocina'!A:A,A:A)</f>
        <v>13</v>
      </c>
      <c r="W581" s="7">
        <f>Datos_Sala[[#This Row],[Total ganancia pedido]]/Datos_Sala[[#This Row],[Monto Total de la cuenta]]</f>
        <v>0.39393939393939392</v>
      </c>
      <c r="X581" s="4">
        <f>Datos_Sala[[#This Row],[Monto Total de la cuenta]]+Datos_Sala[[#This Row],[Propina]]</f>
        <v>77.539999999999992</v>
      </c>
    </row>
    <row r="582" spans="1:24" x14ac:dyDescent="0.3">
      <c r="A582" s="2">
        <v>581</v>
      </c>
      <c r="B582" s="3">
        <v>18</v>
      </c>
      <c r="C582" s="3" t="s">
        <v>396</v>
      </c>
      <c r="D582" s="2">
        <v>5</v>
      </c>
      <c r="E582" s="3" t="s">
        <v>9</v>
      </c>
      <c r="F582" s="23">
        <v>45022</v>
      </c>
      <c r="G582" s="5">
        <v>0.14791666666666667</v>
      </c>
      <c r="H582" s="24">
        <v>0.21388888888888888</v>
      </c>
      <c r="I582" s="5">
        <f>Datos_Sala[[#This Row],[Hora de Salida]]-Datos_Sala[[#This Row],[Hora de llegada]]</f>
        <v>6.597222222222221E-2</v>
      </c>
      <c r="J582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7.6388888888888909E-2</v>
      </c>
      <c r="K582" s="5">
        <f>(SUMIFS('Datos Cocina'!M:M,'Datos Cocina'!A:A,'Datos Sala'!A:A)/60)/24</f>
        <v>3.8194444444444441E-2</v>
      </c>
      <c r="L582" s="5">
        <f>IF(Datos_Sala[[#This Row],[Tiempo en rest]]-Datos_Sala[[#This Row],[Tiempo total de preparación]]&gt;0,Datos_Sala[[#This Row],[Tiempo en rest]]-Datos_Sala[[#This Row],[Tiempo total de preparación]],0)</f>
        <v>2.7777777777777769E-2</v>
      </c>
      <c r="M582" s="5" t="str">
        <f>IF(Datos_Sala[[#This Row],[Tiempo de degustación]]&gt;0,"Cobrada","Sin cobrar")</f>
        <v>Cobrada</v>
      </c>
      <c r="N582" s="3" t="s">
        <v>16</v>
      </c>
      <c r="O582" s="3" t="s">
        <v>1145</v>
      </c>
      <c r="P582" s="6">
        <v>13.27</v>
      </c>
      <c r="Q582" s="3" t="s">
        <v>18</v>
      </c>
      <c r="R582" s="3" t="s">
        <v>1148</v>
      </c>
      <c r="S582" s="3" t="s">
        <v>504</v>
      </c>
      <c r="T582" s="4">
        <f>SUMIFS('Datos Cocina'!J:J,'Datos Cocina'!A:A,A:A)</f>
        <v>123</v>
      </c>
      <c r="U582" s="4">
        <f>SUMIFS('Datos Cocina'!F:F,'Datos Cocina'!A:A,'Datos Sala'!A:A)</f>
        <v>74</v>
      </c>
      <c r="V582" s="4">
        <f>SUMIFS('Datos Cocina'!I:I,'Datos Cocina'!A:A,A:A)</f>
        <v>49</v>
      </c>
      <c r="W582" s="7">
        <f>Datos_Sala[[#This Row],[Total ganancia pedido]]/Datos_Sala[[#This Row],[Monto Total de la cuenta]]</f>
        <v>0.3983739837398374</v>
      </c>
      <c r="X582" s="4">
        <f>Datos_Sala[[#This Row],[Monto Total de la cuenta]]+Datos_Sala[[#This Row],[Propina]]</f>
        <v>136.27000000000001</v>
      </c>
    </row>
    <row r="583" spans="1:24" x14ac:dyDescent="0.3">
      <c r="A583" s="2">
        <v>582</v>
      </c>
      <c r="B583" s="3" t="s">
        <v>110</v>
      </c>
      <c r="C583" s="3" t="s">
        <v>210</v>
      </c>
      <c r="D583" s="2">
        <v>1</v>
      </c>
      <c r="E583" s="3" t="s">
        <v>28</v>
      </c>
      <c r="F583" s="23">
        <v>45022</v>
      </c>
      <c r="G583" s="5">
        <v>0.15833333333333333</v>
      </c>
      <c r="H583" s="24">
        <v>0.21458333333333332</v>
      </c>
      <c r="I583" s="5">
        <f>Datos_Sala[[#This Row],[Hora de Salida]]-Datos_Sala[[#This Row],[Hora de llegada]]</f>
        <v>5.6249999999999994E-2</v>
      </c>
      <c r="J583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5.6249999999999994E-2</v>
      </c>
      <c r="K583" s="5">
        <f>(SUMIFS('Datos Cocina'!M:M,'Datos Cocina'!A:A,'Datos Sala'!A:A)/60)/24</f>
        <v>2.9166666666666664E-2</v>
      </c>
      <c r="L583" s="5">
        <f>IF(Datos_Sala[[#This Row],[Tiempo en rest]]-Datos_Sala[[#This Row],[Tiempo total de preparación]]&gt;0,Datos_Sala[[#This Row],[Tiempo en rest]]-Datos_Sala[[#This Row],[Tiempo total de preparación]],0)</f>
        <v>2.7083333333333331E-2</v>
      </c>
      <c r="M583" s="5" t="str">
        <f>IF(Datos_Sala[[#This Row],[Tiempo de degustación]]&gt;0,"Cobrada","Sin cobrar")</f>
        <v>Cobrada</v>
      </c>
      <c r="N583" s="3" t="s">
        <v>16</v>
      </c>
      <c r="O583" s="3" t="s">
        <v>1145</v>
      </c>
      <c r="P583" s="6">
        <v>20.23</v>
      </c>
      <c r="Q583" s="3" t="s">
        <v>23</v>
      </c>
      <c r="R583" s="3" t="s">
        <v>55</v>
      </c>
      <c r="S583" s="3" t="s">
        <v>50</v>
      </c>
      <c r="T583" s="4">
        <f>SUMIFS('Datos Cocina'!J:J,'Datos Cocina'!A:A,A:A)</f>
        <v>54</v>
      </c>
      <c r="U583" s="4">
        <f>SUMIFS('Datos Cocina'!F:F,'Datos Cocina'!A:A,'Datos Sala'!A:A)</f>
        <v>32</v>
      </c>
      <c r="V583" s="4">
        <f>SUMIFS('Datos Cocina'!I:I,'Datos Cocina'!A:A,A:A)</f>
        <v>22</v>
      </c>
      <c r="W583" s="7">
        <f>Datos_Sala[[#This Row],[Total ganancia pedido]]/Datos_Sala[[#This Row],[Monto Total de la cuenta]]</f>
        <v>0.40740740740740738</v>
      </c>
      <c r="X583" s="4">
        <f>Datos_Sala[[#This Row],[Monto Total de la cuenta]]+Datos_Sala[[#This Row],[Propina]]</f>
        <v>74.23</v>
      </c>
    </row>
    <row r="584" spans="1:24" x14ac:dyDescent="0.3">
      <c r="A584" s="2">
        <v>583</v>
      </c>
      <c r="B584" s="3">
        <v>9</v>
      </c>
      <c r="C584" s="3" t="s">
        <v>130</v>
      </c>
      <c r="D584" s="2">
        <v>2</v>
      </c>
      <c r="E584" s="3" t="s">
        <v>28</v>
      </c>
      <c r="F584" s="23">
        <v>45022</v>
      </c>
      <c r="G584" s="5">
        <v>7.013888888888889E-2</v>
      </c>
      <c r="H584" s="24">
        <v>0.14861111111111111</v>
      </c>
      <c r="I584" s="5">
        <f>Datos_Sala[[#This Row],[Hora de Salida]]-Datos_Sala[[#This Row],[Hora de llegada]]</f>
        <v>7.8472222222222221E-2</v>
      </c>
      <c r="J584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7.8472222222222221E-2</v>
      </c>
      <c r="K584" s="5">
        <f>(SUMIFS('Datos Cocina'!M:M,'Datos Cocina'!A:A,'Datos Sala'!A:A)/60)/24</f>
        <v>7.2916666666666671E-2</v>
      </c>
      <c r="L584" s="5">
        <f>IF(Datos_Sala[[#This Row],[Tiempo en rest]]-Datos_Sala[[#This Row],[Tiempo total de preparación]]&gt;0,Datos_Sala[[#This Row],[Tiempo en rest]]-Datos_Sala[[#This Row],[Tiempo total de preparación]],0)</f>
        <v>5.5555555555555497E-3</v>
      </c>
      <c r="M584" s="5" t="str">
        <f>IF(Datos_Sala[[#This Row],[Tiempo de degustación]]&gt;0,"Cobrada","Sin cobrar")</f>
        <v>Cobrada</v>
      </c>
      <c r="N584" s="3" t="s">
        <v>10</v>
      </c>
      <c r="O584" s="3" t="s">
        <v>1146</v>
      </c>
      <c r="P584" s="6">
        <v>35.99</v>
      </c>
      <c r="Q584" s="3" t="s">
        <v>11</v>
      </c>
      <c r="R584" s="3" t="s">
        <v>19</v>
      </c>
      <c r="S584" s="3" t="s">
        <v>947</v>
      </c>
      <c r="T584" s="4">
        <f>SUMIFS('Datos Cocina'!J:J,'Datos Cocina'!A:A,A:A)</f>
        <v>243</v>
      </c>
      <c r="U584" s="4">
        <f>SUMIFS('Datos Cocina'!F:F,'Datos Cocina'!A:A,'Datos Sala'!A:A)</f>
        <v>146</v>
      </c>
      <c r="V584" s="4">
        <f>SUMIFS('Datos Cocina'!I:I,'Datos Cocina'!A:A,A:A)</f>
        <v>97</v>
      </c>
      <c r="W584" s="7">
        <f>Datos_Sala[[#This Row],[Total ganancia pedido]]/Datos_Sala[[#This Row],[Monto Total de la cuenta]]</f>
        <v>0.3991769547325103</v>
      </c>
      <c r="X584" s="4">
        <f>Datos_Sala[[#This Row],[Monto Total de la cuenta]]+Datos_Sala[[#This Row],[Propina]]</f>
        <v>278.99</v>
      </c>
    </row>
    <row r="585" spans="1:24" x14ac:dyDescent="0.3">
      <c r="A585" s="2">
        <v>584</v>
      </c>
      <c r="B585" s="3">
        <v>9</v>
      </c>
      <c r="C585" s="3" t="s">
        <v>948</v>
      </c>
      <c r="D585" s="2">
        <v>4</v>
      </c>
      <c r="E585" s="3" t="s">
        <v>52</v>
      </c>
      <c r="F585" s="23">
        <v>45022</v>
      </c>
      <c r="G585" s="5">
        <v>0.14930555555555555</v>
      </c>
      <c r="H585" s="24">
        <v>0.29097222222222224</v>
      </c>
      <c r="I585" s="5">
        <f>Datos_Sala[[#This Row],[Hora de Salida]]-Datos_Sala[[#This Row],[Hora de llegada]]</f>
        <v>0.14166666666666669</v>
      </c>
      <c r="J58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0.14166666666666669</v>
      </c>
      <c r="K585" s="5">
        <f>(SUMIFS('Datos Cocina'!M:M,'Datos Cocina'!A:A,'Datos Sala'!A:A)/60)/24</f>
        <v>7.9166666666666663E-2</v>
      </c>
      <c r="L585" s="5">
        <f>IF(Datos_Sala[[#This Row],[Tiempo en rest]]-Datos_Sala[[#This Row],[Tiempo total de preparación]]&gt;0,Datos_Sala[[#This Row],[Tiempo en rest]]-Datos_Sala[[#This Row],[Tiempo total de preparación]],0)</f>
        <v>6.2500000000000028E-2</v>
      </c>
      <c r="M585" s="5" t="str">
        <f>IF(Datos_Sala[[#This Row],[Tiempo de degustación]]&gt;0,"Cobrada","Sin cobrar")</f>
        <v>Cobrada</v>
      </c>
      <c r="N585" s="3" t="s">
        <v>16</v>
      </c>
      <c r="O585" s="3" t="s">
        <v>1146</v>
      </c>
      <c r="P585" s="6">
        <v>36.979999999999997</v>
      </c>
      <c r="Q585" s="3" t="s">
        <v>23</v>
      </c>
      <c r="R585" s="3" t="s">
        <v>29</v>
      </c>
      <c r="S585" s="3" t="s">
        <v>949</v>
      </c>
      <c r="T585" s="4">
        <f>SUMIFS('Datos Cocina'!J:J,'Datos Cocina'!A:A,A:A)</f>
        <v>139</v>
      </c>
      <c r="U585" s="4">
        <f>SUMIFS('Datos Cocina'!F:F,'Datos Cocina'!A:A,'Datos Sala'!A:A)</f>
        <v>83</v>
      </c>
      <c r="V585" s="4">
        <f>SUMIFS('Datos Cocina'!I:I,'Datos Cocina'!A:A,A:A)</f>
        <v>56</v>
      </c>
      <c r="W585" s="7">
        <f>Datos_Sala[[#This Row],[Total ganancia pedido]]/Datos_Sala[[#This Row],[Monto Total de la cuenta]]</f>
        <v>0.40287769784172661</v>
      </c>
      <c r="X585" s="4">
        <f>Datos_Sala[[#This Row],[Monto Total de la cuenta]]+Datos_Sala[[#This Row],[Propina]]</f>
        <v>175.98</v>
      </c>
    </row>
    <row r="586" spans="1:24" x14ac:dyDescent="0.3">
      <c r="A586" s="2">
        <v>585</v>
      </c>
      <c r="B586" s="3">
        <v>3</v>
      </c>
      <c r="C586" s="3" t="s">
        <v>819</v>
      </c>
      <c r="D586" s="2">
        <v>5</v>
      </c>
      <c r="E586" s="3" t="s">
        <v>52</v>
      </c>
      <c r="F586" s="23">
        <v>45022</v>
      </c>
      <c r="G586" s="5">
        <v>5.7638888888888892E-2</v>
      </c>
      <c r="H586" s="24">
        <v>0.10902777777777778</v>
      </c>
      <c r="I586" s="5">
        <f>Datos_Sala[[#This Row],[Hora de Salida]]-Datos_Sala[[#This Row],[Hora de llegada]]</f>
        <v>5.1388888888888887E-2</v>
      </c>
      <c r="J586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5.1388888888888887E-2</v>
      </c>
      <c r="K586" s="5">
        <f>(SUMIFS('Datos Cocina'!M:M,'Datos Cocina'!A:A,'Datos Sala'!A:A)/60)/24</f>
        <v>6.5972222222222224E-2</v>
      </c>
      <c r="L586" s="5">
        <f>IF(Datos_Sala[[#This Row],[Tiempo en rest]]-Datos_Sala[[#This Row],[Tiempo total de preparación]]&gt;0,Datos_Sala[[#This Row],[Tiempo en rest]]-Datos_Sala[[#This Row],[Tiempo total de preparación]],0)</f>
        <v>0</v>
      </c>
      <c r="M586" s="5" t="str">
        <f>IF(Datos_Sala[[#This Row],[Tiempo de degustación]]&gt;0,"Cobrada","Sin cobrar")</f>
        <v>Sin cobrar</v>
      </c>
      <c r="N586" s="3" t="s">
        <v>48</v>
      </c>
      <c r="O586" s="3" t="s">
        <v>1145</v>
      </c>
      <c r="P586" s="6">
        <v>10.07</v>
      </c>
      <c r="Q586" s="3" t="s">
        <v>11</v>
      </c>
      <c r="R586" s="3" t="s">
        <v>63</v>
      </c>
      <c r="S586" s="3" t="s">
        <v>950</v>
      </c>
      <c r="T586" s="4">
        <f>SUMIFS('Datos Cocina'!J:J,'Datos Cocina'!A:A,A:A)</f>
        <v>128</v>
      </c>
      <c r="U586" s="4">
        <f>SUMIFS('Datos Cocina'!F:F,'Datos Cocina'!A:A,'Datos Sala'!A:A)</f>
        <v>75</v>
      </c>
      <c r="V586" s="4">
        <f>SUMIFS('Datos Cocina'!I:I,'Datos Cocina'!A:A,A:A)</f>
        <v>53</v>
      </c>
      <c r="W586" s="7">
        <f>Datos_Sala[[#This Row],[Total ganancia pedido]]/Datos_Sala[[#This Row],[Monto Total de la cuenta]]</f>
        <v>0.4140625</v>
      </c>
      <c r="X586" s="4">
        <f>Datos_Sala[[#This Row],[Monto Total de la cuenta]]+Datos_Sala[[#This Row],[Propina]]</f>
        <v>138.07</v>
      </c>
    </row>
    <row r="587" spans="1:24" x14ac:dyDescent="0.3">
      <c r="A587" s="2">
        <v>586</v>
      </c>
      <c r="B587" s="3">
        <v>17</v>
      </c>
      <c r="C587" s="3" t="s">
        <v>951</v>
      </c>
      <c r="D587" s="2">
        <v>5</v>
      </c>
      <c r="E587" s="3" t="s">
        <v>52</v>
      </c>
      <c r="F587" s="23">
        <v>45022</v>
      </c>
      <c r="G587" s="5">
        <v>3.0555555555555555E-2</v>
      </c>
      <c r="H587" s="24">
        <v>0.16319444444444445</v>
      </c>
      <c r="I587" s="5">
        <f>Datos_Sala[[#This Row],[Hora de Salida]]-Datos_Sala[[#This Row],[Hora de llegada]]</f>
        <v>0.13263888888888889</v>
      </c>
      <c r="J58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0.1430555555555556</v>
      </c>
      <c r="K587" s="5">
        <f>(SUMIFS('Datos Cocina'!M:M,'Datos Cocina'!A:A,'Datos Sala'!A:A)/60)/24</f>
        <v>6.3888888888888898E-2</v>
      </c>
      <c r="L587" s="5">
        <f>IF(Datos_Sala[[#This Row],[Tiempo en rest]]-Datos_Sala[[#This Row],[Tiempo total de preparación]]&gt;0,Datos_Sala[[#This Row],[Tiempo en rest]]-Datos_Sala[[#This Row],[Tiempo total de preparación]],0)</f>
        <v>6.8749999999999992E-2</v>
      </c>
      <c r="M587" s="5" t="str">
        <f>IF(Datos_Sala[[#This Row],[Tiempo de degustación]]&gt;0,"Cobrada","Sin cobrar")</f>
        <v>Cobrada</v>
      </c>
      <c r="N587" s="3" t="s">
        <v>10</v>
      </c>
      <c r="O587" s="3" t="s">
        <v>17</v>
      </c>
      <c r="P587" s="6">
        <v>32.79</v>
      </c>
      <c r="Q587" s="3" t="s">
        <v>18</v>
      </c>
      <c r="R587" s="3" t="s">
        <v>99</v>
      </c>
      <c r="S587" s="3" t="s">
        <v>721</v>
      </c>
      <c r="T587" s="4">
        <f>SUMIFS('Datos Cocina'!J:J,'Datos Cocina'!A:A,A:A)</f>
        <v>171</v>
      </c>
      <c r="U587" s="4">
        <f>SUMIFS('Datos Cocina'!F:F,'Datos Cocina'!A:A,'Datos Sala'!A:A)</f>
        <v>102</v>
      </c>
      <c r="V587" s="4">
        <f>SUMIFS('Datos Cocina'!I:I,'Datos Cocina'!A:A,A:A)</f>
        <v>69</v>
      </c>
      <c r="W587" s="7">
        <f>Datos_Sala[[#This Row],[Total ganancia pedido]]/Datos_Sala[[#This Row],[Monto Total de la cuenta]]</f>
        <v>0.40350877192982454</v>
      </c>
      <c r="X587" s="4">
        <f>Datos_Sala[[#This Row],[Monto Total de la cuenta]]+Datos_Sala[[#This Row],[Propina]]</f>
        <v>203.79</v>
      </c>
    </row>
    <row r="588" spans="1:24" x14ac:dyDescent="0.3">
      <c r="A588" s="2">
        <v>587</v>
      </c>
      <c r="B588" s="3" t="s">
        <v>7</v>
      </c>
      <c r="C588" s="3" t="s">
        <v>211</v>
      </c>
      <c r="D588" s="2">
        <v>4</v>
      </c>
      <c r="E588" s="3" t="s">
        <v>52</v>
      </c>
      <c r="F588" s="23">
        <v>45022</v>
      </c>
      <c r="G588" s="5">
        <v>0.15138888888888888</v>
      </c>
      <c r="H588" s="24">
        <v>0.19583333333333333</v>
      </c>
      <c r="I588" s="5">
        <f>Datos_Sala[[#This Row],[Hora de Salida]]-Datos_Sala[[#This Row],[Hora de llegada]]</f>
        <v>4.4444444444444453E-2</v>
      </c>
      <c r="J588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5.4861111111111152E-2</v>
      </c>
      <c r="K588" s="5">
        <f>(SUMIFS('Datos Cocina'!M:M,'Datos Cocina'!A:A,'Datos Sala'!A:A)/60)/24</f>
        <v>2.9861111111111113E-2</v>
      </c>
      <c r="L588" s="5">
        <f>IF(Datos_Sala[[#This Row],[Tiempo en rest]]-Datos_Sala[[#This Row],[Tiempo total de preparación]]&gt;0,Datos_Sala[[#This Row],[Tiempo en rest]]-Datos_Sala[[#This Row],[Tiempo total de preparación]],0)</f>
        <v>1.4583333333333341E-2</v>
      </c>
      <c r="M588" s="5" t="str">
        <f>IF(Datos_Sala[[#This Row],[Tiempo de degustación]]&gt;0,"Cobrada","Sin cobrar")</f>
        <v>Cobrada</v>
      </c>
      <c r="N588" s="3" t="s">
        <v>48</v>
      </c>
      <c r="O588" s="3" t="s">
        <v>1145</v>
      </c>
      <c r="P588" s="6">
        <v>35.03</v>
      </c>
      <c r="Q588" s="3" t="s">
        <v>18</v>
      </c>
      <c r="R588" s="3" t="s">
        <v>55</v>
      </c>
      <c r="S588" s="3" t="s">
        <v>79</v>
      </c>
      <c r="T588" s="4">
        <f>SUMIFS('Datos Cocina'!J:J,'Datos Cocina'!A:A,A:A)</f>
        <v>48</v>
      </c>
      <c r="U588" s="4">
        <f>SUMIFS('Datos Cocina'!F:F,'Datos Cocina'!A:A,'Datos Sala'!A:A)</f>
        <v>28</v>
      </c>
      <c r="V588" s="4">
        <f>SUMIFS('Datos Cocina'!I:I,'Datos Cocina'!A:A,A:A)</f>
        <v>20</v>
      </c>
      <c r="W588" s="7">
        <f>Datos_Sala[[#This Row],[Total ganancia pedido]]/Datos_Sala[[#This Row],[Monto Total de la cuenta]]</f>
        <v>0.41666666666666669</v>
      </c>
      <c r="X588" s="4">
        <f>Datos_Sala[[#This Row],[Monto Total de la cuenta]]+Datos_Sala[[#This Row],[Propina]]</f>
        <v>83.03</v>
      </c>
    </row>
    <row r="589" spans="1:24" x14ac:dyDescent="0.3">
      <c r="A589" s="2">
        <v>588</v>
      </c>
      <c r="B589" s="3">
        <v>15</v>
      </c>
      <c r="C589" s="3" t="s">
        <v>922</v>
      </c>
      <c r="D589" s="2">
        <v>2</v>
      </c>
      <c r="E589" s="3" t="s">
        <v>52</v>
      </c>
      <c r="F589" s="23">
        <v>45022</v>
      </c>
      <c r="G589" s="5">
        <v>9.7222222222222224E-2</v>
      </c>
      <c r="H589" s="24">
        <v>0.24861111111111112</v>
      </c>
      <c r="I589" s="5">
        <f>Datos_Sala[[#This Row],[Hora de Salida]]-Datos_Sala[[#This Row],[Hora de llegada]]</f>
        <v>0.15138888888888891</v>
      </c>
      <c r="J58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0.15138888888888891</v>
      </c>
      <c r="K589" s="5">
        <f>(SUMIFS('Datos Cocina'!M:M,'Datos Cocina'!A:A,'Datos Sala'!A:A)/60)/24</f>
        <v>2.5694444444444447E-2</v>
      </c>
      <c r="L589" s="5">
        <f>IF(Datos_Sala[[#This Row],[Tiempo en rest]]-Datos_Sala[[#This Row],[Tiempo total de preparación]]&gt;0,Datos_Sala[[#This Row],[Tiempo en rest]]-Datos_Sala[[#This Row],[Tiempo total de preparación]],0)</f>
        <v>0.12569444444444447</v>
      </c>
      <c r="M589" s="5" t="str">
        <f>IF(Datos_Sala[[#This Row],[Tiempo de degustación]]&gt;0,"Cobrada","Sin cobrar")</f>
        <v>Cobrada</v>
      </c>
      <c r="N589" s="3" t="s">
        <v>10</v>
      </c>
      <c r="O589" s="3" t="s">
        <v>17</v>
      </c>
      <c r="P589" s="6">
        <v>33.93</v>
      </c>
      <c r="Q589" s="3" t="s">
        <v>11</v>
      </c>
      <c r="R589" s="3" t="s">
        <v>73</v>
      </c>
      <c r="S589" s="3" t="s">
        <v>952</v>
      </c>
      <c r="T589" s="4">
        <f>SUMIFS('Datos Cocina'!J:J,'Datos Cocina'!A:A,A:A)</f>
        <v>101</v>
      </c>
      <c r="U589" s="4">
        <f>SUMIFS('Datos Cocina'!F:F,'Datos Cocina'!A:A,'Datos Sala'!A:A)</f>
        <v>60</v>
      </c>
      <c r="V589" s="4">
        <f>SUMIFS('Datos Cocina'!I:I,'Datos Cocina'!A:A,A:A)</f>
        <v>41</v>
      </c>
      <c r="W589" s="7">
        <f>Datos_Sala[[#This Row],[Total ganancia pedido]]/Datos_Sala[[#This Row],[Monto Total de la cuenta]]</f>
        <v>0.40594059405940597</v>
      </c>
      <c r="X589" s="4">
        <f>Datos_Sala[[#This Row],[Monto Total de la cuenta]]+Datos_Sala[[#This Row],[Propina]]</f>
        <v>134.93</v>
      </c>
    </row>
    <row r="590" spans="1:24" x14ac:dyDescent="0.3">
      <c r="A590" s="2">
        <v>589</v>
      </c>
      <c r="B590" s="3">
        <v>10</v>
      </c>
      <c r="C590" s="3" t="s">
        <v>953</v>
      </c>
      <c r="D590" s="2">
        <v>4</v>
      </c>
      <c r="E590" s="3" t="s">
        <v>9</v>
      </c>
      <c r="F590" s="23">
        <v>45022</v>
      </c>
      <c r="G590" s="5">
        <v>0.13472222222222222</v>
      </c>
      <c r="H590" s="24">
        <v>0.24791666666666667</v>
      </c>
      <c r="I590" s="5">
        <f>Datos_Sala[[#This Row],[Hora de Salida]]-Datos_Sala[[#This Row],[Hora de llegada]]</f>
        <v>0.11319444444444446</v>
      </c>
      <c r="J59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0.11319444444444446</v>
      </c>
      <c r="K590" s="5">
        <f>(SUMIFS('Datos Cocina'!M:M,'Datos Cocina'!A:A,'Datos Sala'!A:A)/60)/24</f>
        <v>8.3333333333333329E-2</v>
      </c>
      <c r="L590" s="5">
        <f>IF(Datos_Sala[[#This Row],[Tiempo en rest]]-Datos_Sala[[#This Row],[Tiempo total de preparación]]&gt;0,Datos_Sala[[#This Row],[Tiempo en rest]]-Datos_Sala[[#This Row],[Tiempo total de preparación]],0)</f>
        <v>2.986111111111113E-2</v>
      </c>
      <c r="M590" s="5" t="str">
        <f>IF(Datos_Sala[[#This Row],[Tiempo de degustación]]&gt;0,"Cobrada","Sin cobrar")</f>
        <v>Cobrada</v>
      </c>
      <c r="N590" s="3" t="s">
        <v>16</v>
      </c>
      <c r="O590" s="3" t="s">
        <v>1146</v>
      </c>
      <c r="P590" s="6">
        <v>28.96</v>
      </c>
      <c r="Q590" s="3" t="s">
        <v>11</v>
      </c>
      <c r="R590" s="3" t="s">
        <v>55</v>
      </c>
      <c r="S590" s="3" t="s">
        <v>954</v>
      </c>
      <c r="T590" s="4">
        <f>SUMIFS('Datos Cocina'!J:J,'Datos Cocina'!A:A,A:A)</f>
        <v>284</v>
      </c>
      <c r="U590" s="4">
        <f>SUMIFS('Datos Cocina'!F:F,'Datos Cocina'!A:A,'Datos Sala'!A:A)</f>
        <v>170</v>
      </c>
      <c r="V590" s="4">
        <f>SUMIFS('Datos Cocina'!I:I,'Datos Cocina'!A:A,A:A)</f>
        <v>114</v>
      </c>
      <c r="W590" s="7">
        <f>Datos_Sala[[#This Row],[Total ganancia pedido]]/Datos_Sala[[#This Row],[Monto Total de la cuenta]]</f>
        <v>0.40140845070422537</v>
      </c>
      <c r="X590" s="4">
        <f>Datos_Sala[[#This Row],[Monto Total de la cuenta]]+Datos_Sala[[#This Row],[Propina]]</f>
        <v>312.95999999999998</v>
      </c>
    </row>
    <row r="591" spans="1:24" x14ac:dyDescent="0.3">
      <c r="A591" s="2">
        <v>590</v>
      </c>
      <c r="B591" s="3">
        <v>3</v>
      </c>
      <c r="C591" s="3" t="s">
        <v>533</v>
      </c>
      <c r="D591" s="2">
        <v>6</v>
      </c>
      <c r="E591" s="3" t="s">
        <v>28</v>
      </c>
      <c r="F591" s="23">
        <v>45022</v>
      </c>
      <c r="G591" s="5">
        <v>0.11458333333333333</v>
      </c>
      <c r="H591" s="24">
        <v>0.18541666666666667</v>
      </c>
      <c r="I591" s="5">
        <f>Datos_Sala[[#This Row],[Hora de Salida]]-Datos_Sala[[#This Row],[Hora de llegada]]</f>
        <v>7.0833333333333345E-2</v>
      </c>
      <c r="J591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8.1250000000000044E-2</v>
      </c>
      <c r="K591" s="5">
        <f>(SUMIFS('Datos Cocina'!M:M,'Datos Cocina'!A:A,'Datos Sala'!A:A)/60)/24</f>
        <v>4.4444444444444446E-2</v>
      </c>
      <c r="L591" s="5">
        <f>IF(Datos_Sala[[#This Row],[Tiempo en rest]]-Datos_Sala[[#This Row],[Tiempo total de preparación]]&gt;0,Datos_Sala[[#This Row],[Tiempo en rest]]-Datos_Sala[[#This Row],[Tiempo total de preparación]],0)</f>
        <v>2.6388888888888899E-2</v>
      </c>
      <c r="M591" s="5" t="str">
        <f>IF(Datos_Sala[[#This Row],[Tiempo de degustación]]&gt;0,"Cobrada","Sin cobrar")</f>
        <v>Cobrada</v>
      </c>
      <c r="N591" s="3" t="s">
        <v>48</v>
      </c>
      <c r="O591" s="3" t="s">
        <v>1145</v>
      </c>
      <c r="P591" s="6">
        <v>40.94</v>
      </c>
      <c r="Q591" s="3" t="s">
        <v>18</v>
      </c>
      <c r="R591" s="3" t="s">
        <v>99</v>
      </c>
      <c r="S591" s="3" t="s">
        <v>955</v>
      </c>
      <c r="T591" s="4">
        <f>SUMIFS('Datos Cocina'!J:J,'Datos Cocina'!A:A,A:A)</f>
        <v>122</v>
      </c>
      <c r="U591" s="4">
        <f>SUMIFS('Datos Cocina'!F:F,'Datos Cocina'!A:A,'Datos Sala'!A:A)</f>
        <v>72</v>
      </c>
      <c r="V591" s="4">
        <f>SUMIFS('Datos Cocina'!I:I,'Datos Cocina'!A:A,A:A)</f>
        <v>50</v>
      </c>
      <c r="W591" s="7">
        <f>Datos_Sala[[#This Row],[Total ganancia pedido]]/Datos_Sala[[#This Row],[Monto Total de la cuenta]]</f>
        <v>0.4098360655737705</v>
      </c>
      <c r="X591" s="4">
        <f>Datos_Sala[[#This Row],[Monto Total de la cuenta]]+Datos_Sala[[#This Row],[Propina]]</f>
        <v>162.94</v>
      </c>
    </row>
    <row r="592" spans="1:24" x14ac:dyDescent="0.3">
      <c r="A592" s="2">
        <v>591</v>
      </c>
      <c r="B592" s="3" t="s">
        <v>125</v>
      </c>
      <c r="C592" s="3" t="s">
        <v>212</v>
      </c>
      <c r="D592" s="2">
        <v>6</v>
      </c>
      <c r="E592" s="3" t="s">
        <v>52</v>
      </c>
      <c r="F592" s="23">
        <v>45022</v>
      </c>
      <c r="G592" s="5">
        <v>0.15555555555555556</v>
      </c>
      <c r="H592" s="24">
        <v>0.26319444444444445</v>
      </c>
      <c r="I592" s="5">
        <f>Datos_Sala[[#This Row],[Hora de Salida]]-Datos_Sala[[#This Row],[Hora de llegada]]</f>
        <v>0.1076388888888889</v>
      </c>
      <c r="J59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0.1076388888888889</v>
      </c>
      <c r="K592" s="5">
        <f>(SUMIFS('Datos Cocina'!M:M,'Datos Cocina'!A:A,'Datos Sala'!A:A)/60)/24</f>
        <v>3.5416666666666666E-2</v>
      </c>
      <c r="L592" s="5">
        <f>IF(Datos_Sala[[#This Row],[Tiempo en rest]]-Datos_Sala[[#This Row],[Tiempo total de preparación]]&gt;0,Datos_Sala[[#This Row],[Tiempo en rest]]-Datos_Sala[[#This Row],[Tiempo total de preparación]],0)</f>
        <v>7.2222222222222229E-2</v>
      </c>
      <c r="M592" s="5" t="str">
        <f>IF(Datos_Sala[[#This Row],[Tiempo de degustación]]&gt;0,"Cobrada","Sin cobrar")</f>
        <v>Cobrada</v>
      </c>
      <c r="N592" s="3" t="s">
        <v>48</v>
      </c>
      <c r="O592" s="3" t="s">
        <v>1145</v>
      </c>
      <c r="P592" s="6">
        <v>44.33</v>
      </c>
      <c r="Q592" s="3" t="s">
        <v>11</v>
      </c>
      <c r="R592" s="3" t="s">
        <v>24</v>
      </c>
      <c r="S592" s="3" t="s">
        <v>30</v>
      </c>
      <c r="T592" s="4">
        <f>SUMIFS('Datos Cocina'!J:J,'Datos Cocina'!A:A,A:A)</f>
        <v>120</v>
      </c>
      <c r="U592" s="4">
        <f>SUMIFS('Datos Cocina'!F:F,'Datos Cocina'!A:A,'Datos Sala'!A:A)</f>
        <v>75</v>
      </c>
      <c r="V592" s="4">
        <f>SUMIFS('Datos Cocina'!I:I,'Datos Cocina'!A:A,A:A)</f>
        <v>45</v>
      </c>
      <c r="W592" s="7">
        <f>Datos_Sala[[#This Row],[Total ganancia pedido]]/Datos_Sala[[#This Row],[Monto Total de la cuenta]]</f>
        <v>0.375</v>
      </c>
      <c r="X592" s="4">
        <f>Datos_Sala[[#This Row],[Monto Total de la cuenta]]+Datos_Sala[[#This Row],[Propina]]</f>
        <v>164.32999999999998</v>
      </c>
    </row>
    <row r="593" spans="1:24" x14ac:dyDescent="0.3">
      <c r="A593" s="2">
        <v>592</v>
      </c>
      <c r="B593" s="3">
        <v>5</v>
      </c>
      <c r="C593" s="3" t="s">
        <v>956</v>
      </c>
      <c r="D593" s="2">
        <v>1</v>
      </c>
      <c r="E593" s="3" t="s">
        <v>28</v>
      </c>
      <c r="F593" s="23">
        <v>45022</v>
      </c>
      <c r="G593" s="5">
        <v>3.3333333333333333E-2</v>
      </c>
      <c r="H593" s="24">
        <v>0.1111111111111111</v>
      </c>
      <c r="I593" s="5">
        <f>Datos_Sala[[#This Row],[Hora de Salida]]-Datos_Sala[[#This Row],[Hora de llegada]]</f>
        <v>7.7777777777777779E-2</v>
      </c>
      <c r="J593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7.7777777777777779E-2</v>
      </c>
      <c r="K593" s="5">
        <f>(SUMIFS('Datos Cocina'!M:M,'Datos Cocina'!A:A,'Datos Sala'!A:A)/60)/24</f>
        <v>7.013888888888889E-2</v>
      </c>
      <c r="L593" s="5">
        <f>IF(Datos_Sala[[#This Row],[Tiempo en rest]]-Datos_Sala[[#This Row],[Tiempo total de preparación]]&gt;0,Datos_Sala[[#This Row],[Tiempo en rest]]-Datos_Sala[[#This Row],[Tiempo total de preparación]],0)</f>
        <v>7.6388888888888895E-3</v>
      </c>
      <c r="M593" s="5" t="str">
        <f>IF(Datos_Sala[[#This Row],[Tiempo de degustación]]&gt;0,"Cobrada","Sin cobrar")</f>
        <v>Cobrada</v>
      </c>
      <c r="N593" s="3" t="s">
        <v>16</v>
      </c>
      <c r="O593" s="3" t="s">
        <v>1145</v>
      </c>
      <c r="P593" s="6">
        <v>35.67</v>
      </c>
      <c r="Q593" s="3" t="s">
        <v>23</v>
      </c>
      <c r="R593" s="3" t="s">
        <v>63</v>
      </c>
      <c r="S593" s="3" t="s">
        <v>957</v>
      </c>
      <c r="T593" s="4">
        <f>SUMIFS('Datos Cocina'!J:J,'Datos Cocina'!A:A,A:A)</f>
        <v>94</v>
      </c>
      <c r="U593" s="4">
        <f>SUMIFS('Datos Cocina'!F:F,'Datos Cocina'!A:A,'Datos Sala'!A:A)</f>
        <v>56</v>
      </c>
      <c r="V593" s="4">
        <f>SUMIFS('Datos Cocina'!I:I,'Datos Cocina'!A:A,A:A)</f>
        <v>38</v>
      </c>
      <c r="W593" s="7">
        <f>Datos_Sala[[#This Row],[Total ganancia pedido]]/Datos_Sala[[#This Row],[Monto Total de la cuenta]]</f>
        <v>0.40425531914893614</v>
      </c>
      <c r="X593" s="4">
        <f>Datos_Sala[[#This Row],[Monto Total de la cuenta]]+Datos_Sala[[#This Row],[Propina]]</f>
        <v>129.67000000000002</v>
      </c>
    </row>
    <row r="594" spans="1:24" x14ac:dyDescent="0.3">
      <c r="A594" s="2">
        <v>593</v>
      </c>
      <c r="B594" s="3">
        <v>17</v>
      </c>
      <c r="C594" s="3" t="s">
        <v>958</v>
      </c>
      <c r="D594" s="2">
        <v>5</v>
      </c>
      <c r="E594" s="3" t="s">
        <v>9</v>
      </c>
      <c r="F594" s="23">
        <v>45022</v>
      </c>
      <c r="G594" s="5">
        <v>1.7361111111111112E-2</v>
      </c>
      <c r="H594" s="24">
        <v>9.5138888888888884E-2</v>
      </c>
      <c r="I594" s="5">
        <f>Datos_Sala[[#This Row],[Hora de Salida]]-Datos_Sala[[#This Row],[Hora de llegada]]</f>
        <v>7.7777777777777779E-2</v>
      </c>
      <c r="J594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7.7777777777777779E-2</v>
      </c>
      <c r="K594" s="5">
        <f>(SUMIFS('Datos Cocina'!M:M,'Datos Cocina'!A:A,'Datos Sala'!A:A)/60)/24</f>
        <v>3.3333333333333333E-2</v>
      </c>
      <c r="L594" s="5">
        <f>IF(Datos_Sala[[#This Row],[Tiempo en rest]]-Datos_Sala[[#This Row],[Tiempo total de preparación]]&gt;0,Datos_Sala[[#This Row],[Tiempo en rest]]-Datos_Sala[[#This Row],[Tiempo total de preparación]],0)</f>
        <v>4.4444444444444446E-2</v>
      </c>
      <c r="M594" s="5" t="str">
        <f>IF(Datos_Sala[[#This Row],[Tiempo de degustación]]&gt;0,"Cobrada","Sin cobrar")</f>
        <v>Cobrada</v>
      </c>
      <c r="N594" s="3" t="s">
        <v>16</v>
      </c>
      <c r="O594" s="3" t="s">
        <v>1146</v>
      </c>
      <c r="P594" s="6">
        <v>48.8</v>
      </c>
      <c r="Q594" s="3" t="s">
        <v>23</v>
      </c>
      <c r="R594" s="3" t="s">
        <v>1147</v>
      </c>
      <c r="S594" s="3" t="s">
        <v>959</v>
      </c>
      <c r="T594" s="4">
        <f>SUMIFS('Datos Cocina'!J:J,'Datos Cocina'!A:A,A:A)</f>
        <v>209</v>
      </c>
      <c r="U594" s="4">
        <f>SUMIFS('Datos Cocina'!F:F,'Datos Cocina'!A:A,'Datos Sala'!A:A)</f>
        <v>128</v>
      </c>
      <c r="V594" s="4">
        <f>SUMIFS('Datos Cocina'!I:I,'Datos Cocina'!A:A,A:A)</f>
        <v>81</v>
      </c>
      <c r="W594" s="7">
        <f>Datos_Sala[[#This Row],[Total ganancia pedido]]/Datos_Sala[[#This Row],[Monto Total de la cuenta]]</f>
        <v>0.38755980861244022</v>
      </c>
      <c r="X594" s="4">
        <f>Datos_Sala[[#This Row],[Monto Total de la cuenta]]+Datos_Sala[[#This Row],[Propina]]</f>
        <v>257.8</v>
      </c>
    </row>
    <row r="595" spans="1:24" x14ac:dyDescent="0.3">
      <c r="A595" s="2">
        <v>594</v>
      </c>
      <c r="B595" s="3">
        <v>17</v>
      </c>
      <c r="C595" s="3" t="s">
        <v>960</v>
      </c>
      <c r="D595" s="2">
        <v>1</v>
      </c>
      <c r="E595" s="3" t="s">
        <v>52</v>
      </c>
      <c r="F595" s="23">
        <v>45022</v>
      </c>
      <c r="G595" s="5">
        <v>0.1388888888888889</v>
      </c>
      <c r="H595" s="24">
        <v>0.20069444444444445</v>
      </c>
      <c r="I595" s="5">
        <f>Datos_Sala[[#This Row],[Hora de Salida]]-Datos_Sala[[#This Row],[Hora de llegada]]</f>
        <v>6.1805555555555558E-2</v>
      </c>
      <c r="J595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6.1805555555555558E-2</v>
      </c>
      <c r="K595" s="5">
        <f>(SUMIFS('Datos Cocina'!M:M,'Datos Cocina'!A:A,'Datos Sala'!A:A)/60)/24</f>
        <v>6.805555555555555E-2</v>
      </c>
      <c r="L595" s="5">
        <f>IF(Datos_Sala[[#This Row],[Tiempo en rest]]-Datos_Sala[[#This Row],[Tiempo total de preparación]]&gt;0,Datos_Sala[[#This Row],[Tiempo en rest]]-Datos_Sala[[#This Row],[Tiempo total de preparación]],0)</f>
        <v>0</v>
      </c>
      <c r="M595" s="5" t="str">
        <f>IF(Datos_Sala[[#This Row],[Tiempo de degustación]]&gt;0,"Cobrada","Sin cobrar")</f>
        <v>Sin cobrar</v>
      </c>
      <c r="N595" s="3" t="s">
        <v>16</v>
      </c>
      <c r="O595" s="3" t="s">
        <v>1146</v>
      </c>
      <c r="P595" s="6">
        <v>46.01</v>
      </c>
      <c r="Q595" s="3" t="s">
        <v>11</v>
      </c>
      <c r="R595" s="3" t="s">
        <v>24</v>
      </c>
      <c r="S595" s="3" t="s">
        <v>961</v>
      </c>
      <c r="T595" s="4">
        <f>SUMIFS('Datos Cocina'!J:J,'Datos Cocina'!A:A,A:A)</f>
        <v>139</v>
      </c>
      <c r="U595" s="4">
        <f>SUMIFS('Datos Cocina'!F:F,'Datos Cocina'!A:A,'Datos Sala'!A:A)</f>
        <v>83</v>
      </c>
      <c r="V595" s="4">
        <f>SUMIFS('Datos Cocina'!I:I,'Datos Cocina'!A:A,A:A)</f>
        <v>56</v>
      </c>
      <c r="W595" s="7">
        <f>Datos_Sala[[#This Row],[Total ganancia pedido]]/Datos_Sala[[#This Row],[Monto Total de la cuenta]]</f>
        <v>0.40287769784172661</v>
      </c>
      <c r="X595" s="4">
        <f>Datos_Sala[[#This Row],[Monto Total de la cuenta]]+Datos_Sala[[#This Row],[Propina]]</f>
        <v>185.01</v>
      </c>
    </row>
    <row r="596" spans="1:24" x14ac:dyDescent="0.3">
      <c r="A596" s="2">
        <v>595</v>
      </c>
      <c r="B596" s="3">
        <v>9</v>
      </c>
      <c r="C596" s="3" t="s">
        <v>27</v>
      </c>
      <c r="D596" s="2">
        <v>5</v>
      </c>
      <c r="E596" s="3" t="s">
        <v>28</v>
      </c>
      <c r="F596" s="23">
        <v>45022</v>
      </c>
      <c r="G596" s="5">
        <v>0.12708333333333333</v>
      </c>
      <c r="H596" s="24">
        <v>0.22708333333333333</v>
      </c>
      <c r="I596" s="5">
        <f>Datos_Sala[[#This Row],[Hora de Salida]]-Datos_Sala[[#This Row],[Hora de llegada]]</f>
        <v>0.1</v>
      </c>
      <c r="J59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0.1104166666666667</v>
      </c>
      <c r="K596" s="5">
        <f>(SUMIFS('Datos Cocina'!M:M,'Datos Cocina'!A:A,'Datos Sala'!A:A)/60)/24</f>
        <v>3.4027777777777775E-2</v>
      </c>
      <c r="L596" s="5">
        <f>IF(Datos_Sala[[#This Row],[Tiempo en rest]]-Datos_Sala[[#This Row],[Tiempo total de preparación]]&gt;0,Datos_Sala[[#This Row],[Tiempo en rest]]-Datos_Sala[[#This Row],[Tiempo total de preparación]],0)</f>
        <v>6.5972222222222238E-2</v>
      </c>
      <c r="M596" s="5" t="str">
        <f>IF(Datos_Sala[[#This Row],[Tiempo de degustación]]&gt;0,"Cobrada","Sin cobrar")</f>
        <v>Cobrada</v>
      </c>
      <c r="N596" s="3" t="s">
        <v>16</v>
      </c>
      <c r="O596" s="3" t="s">
        <v>1145</v>
      </c>
      <c r="P596" s="6">
        <v>40.33</v>
      </c>
      <c r="Q596" s="3" t="s">
        <v>18</v>
      </c>
      <c r="R596" s="3" t="s">
        <v>73</v>
      </c>
      <c r="S596" s="3" t="s">
        <v>962</v>
      </c>
      <c r="T596" s="4">
        <f>SUMIFS('Datos Cocina'!J:J,'Datos Cocina'!A:A,A:A)</f>
        <v>72</v>
      </c>
      <c r="U596" s="4">
        <f>SUMIFS('Datos Cocina'!F:F,'Datos Cocina'!A:A,'Datos Sala'!A:A)</f>
        <v>44</v>
      </c>
      <c r="V596" s="4">
        <f>SUMIFS('Datos Cocina'!I:I,'Datos Cocina'!A:A,A:A)</f>
        <v>28</v>
      </c>
      <c r="W596" s="7">
        <f>Datos_Sala[[#This Row],[Total ganancia pedido]]/Datos_Sala[[#This Row],[Monto Total de la cuenta]]</f>
        <v>0.3888888888888889</v>
      </c>
      <c r="X596" s="4">
        <f>Datos_Sala[[#This Row],[Monto Total de la cuenta]]+Datos_Sala[[#This Row],[Propina]]</f>
        <v>112.33</v>
      </c>
    </row>
    <row r="597" spans="1:24" x14ac:dyDescent="0.3">
      <c r="A597" s="2">
        <v>596</v>
      </c>
      <c r="B597" s="3">
        <v>18</v>
      </c>
      <c r="C597" s="3" t="s">
        <v>963</v>
      </c>
      <c r="D597" s="2">
        <v>2</v>
      </c>
      <c r="E597" s="3" t="s">
        <v>28</v>
      </c>
      <c r="F597" s="23">
        <v>45022</v>
      </c>
      <c r="G597" s="5">
        <v>5.6250000000000001E-2</v>
      </c>
      <c r="H597" s="24">
        <v>0.15208333333333332</v>
      </c>
      <c r="I597" s="5">
        <f>Datos_Sala[[#This Row],[Hora de Salida]]-Datos_Sala[[#This Row],[Hora de llegada]]</f>
        <v>9.5833333333333326E-2</v>
      </c>
      <c r="J59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0.10625000000000002</v>
      </c>
      <c r="K597" s="5">
        <f>(SUMIFS('Datos Cocina'!M:M,'Datos Cocina'!A:A,'Datos Sala'!A:A)/60)/24</f>
        <v>0.10972222222222222</v>
      </c>
      <c r="L597" s="5">
        <f>IF(Datos_Sala[[#This Row],[Tiempo en rest]]-Datos_Sala[[#This Row],[Tiempo total de preparación]]&gt;0,Datos_Sala[[#This Row],[Tiempo en rest]]-Datos_Sala[[#This Row],[Tiempo total de preparación]],0)</f>
        <v>0</v>
      </c>
      <c r="M597" s="5" t="str">
        <f>IF(Datos_Sala[[#This Row],[Tiempo de degustación]]&gt;0,"Cobrada","Sin cobrar")</f>
        <v>Sin cobrar</v>
      </c>
      <c r="N597" s="3" t="s">
        <v>16</v>
      </c>
      <c r="O597" s="3" t="s">
        <v>1146</v>
      </c>
      <c r="P597" s="6">
        <v>23.7</v>
      </c>
      <c r="Q597" s="3" t="s">
        <v>18</v>
      </c>
      <c r="R597" s="3" t="s">
        <v>63</v>
      </c>
      <c r="S597" s="3" t="s">
        <v>964</v>
      </c>
      <c r="T597" s="4">
        <f>SUMIFS('Datos Cocina'!J:J,'Datos Cocina'!A:A,A:A)</f>
        <v>240</v>
      </c>
      <c r="U597" s="4">
        <f>SUMIFS('Datos Cocina'!F:F,'Datos Cocina'!A:A,'Datos Sala'!A:A)</f>
        <v>143</v>
      </c>
      <c r="V597" s="4">
        <f>SUMIFS('Datos Cocina'!I:I,'Datos Cocina'!A:A,A:A)</f>
        <v>97</v>
      </c>
      <c r="W597" s="7">
        <f>Datos_Sala[[#This Row],[Total ganancia pedido]]/Datos_Sala[[#This Row],[Monto Total de la cuenta]]</f>
        <v>0.40416666666666667</v>
      </c>
      <c r="X597" s="4">
        <f>Datos_Sala[[#This Row],[Monto Total de la cuenta]]+Datos_Sala[[#This Row],[Propina]]</f>
        <v>263.7</v>
      </c>
    </row>
    <row r="598" spans="1:24" x14ac:dyDescent="0.3">
      <c r="A598" s="2">
        <v>597</v>
      </c>
      <c r="B598" s="3">
        <v>16</v>
      </c>
      <c r="C598" s="3" t="s">
        <v>852</v>
      </c>
      <c r="D598" s="2">
        <v>1</v>
      </c>
      <c r="E598" s="3" t="s">
        <v>76</v>
      </c>
      <c r="F598" s="23">
        <v>45022</v>
      </c>
      <c r="G598" s="5">
        <v>3.5416666666666666E-2</v>
      </c>
      <c r="H598" s="24">
        <v>0.16041666666666668</v>
      </c>
      <c r="I598" s="5">
        <f>Datos_Sala[[#This Row],[Hora de Salida]]-Datos_Sala[[#This Row],[Hora de llegada]]</f>
        <v>0.125</v>
      </c>
      <c r="J59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0.13541666666666671</v>
      </c>
      <c r="K598" s="5">
        <f>(SUMIFS('Datos Cocina'!M:M,'Datos Cocina'!A:A,'Datos Sala'!A:A)/60)/24</f>
        <v>9.7916666666666666E-2</v>
      </c>
      <c r="L598" s="5">
        <f>IF(Datos_Sala[[#This Row],[Tiempo en rest]]-Datos_Sala[[#This Row],[Tiempo total de preparación]]&gt;0,Datos_Sala[[#This Row],[Tiempo en rest]]-Datos_Sala[[#This Row],[Tiempo total de preparación]],0)</f>
        <v>2.7083333333333334E-2</v>
      </c>
      <c r="M598" s="5" t="str">
        <f>IF(Datos_Sala[[#This Row],[Tiempo de degustación]]&gt;0,"Cobrada","Sin cobrar")</f>
        <v>Cobrada</v>
      </c>
      <c r="N598" s="3" t="s">
        <v>16</v>
      </c>
      <c r="O598" s="3" t="s">
        <v>1145</v>
      </c>
      <c r="P598" s="6">
        <v>45.46</v>
      </c>
      <c r="Q598" s="3" t="s">
        <v>18</v>
      </c>
      <c r="R598" s="3" t="s">
        <v>24</v>
      </c>
      <c r="S598" s="3" t="s">
        <v>965</v>
      </c>
      <c r="T598" s="4">
        <f>SUMIFS('Datos Cocina'!J:J,'Datos Cocina'!A:A,A:A)</f>
        <v>150</v>
      </c>
      <c r="U598" s="4">
        <f>SUMIFS('Datos Cocina'!F:F,'Datos Cocina'!A:A,'Datos Sala'!A:A)</f>
        <v>90</v>
      </c>
      <c r="V598" s="4">
        <f>SUMIFS('Datos Cocina'!I:I,'Datos Cocina'!A:A,A:A)</f>
        <v>60</v>
      </c>
      <c r="W598" s="7">
        <f>Datos_Sala[[#This Row],[Total ganancia pedido]]/Datos_Sala[[#This Row],[Monto Total de la cuenta]]</f>
        <v>0.4</v>
      </c>
      <c r="X598" s="4">
        <f>Datos_Sala[[#This Row],[Monto Total de la cuenta]]+Datos_Sala[[#This Row],[Propina]]</f>
        <v>195.46</v>
      </c>
    </row>
    <row r="599" spans="1:24" x14ac:dyDescent="0.3">
      <c r="A599" s="2">
        <v>598</v>
      </c>
      <c r="B599" s="3">
        <v>9</v>
      </c>
      <c r="C599" s="3" t="s">
        <v>966</v>
      </c>
      <c r="D599" s="2">
        <v>6</v>
      </c>
      <c r="E599" s="3" t="s">
        <v>15</v>
      </c>
      <c r="F599" s="23">
        <v>45022</v>
      </c>
      <c r="G599" s="5">
        <v>0.1361111111111111</v>
      </c>
      <c r="H599" s="24">
        <v>0.29097222222222224</v>
      </c>
      <c r="I599" s="5">
        <f>Datos_Sala[[#This Row],[Hora de Salida]]-Datos_Sala[[#This Row],[Hora de llegada]]</f>
        <v>0.15486111111111114</v>
      </c>
      <c r="J59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0.15486111111111114</v>
      </c>
      <c r="K599" s="5">
        <f>(SUMIFS('Datos Cocina'!M:M,'Datos Cocina'!A:A,'Datos Sala'!A:A)/60)/24</f>
        <v>5.6250000000000001E-2</v>
      </c>
      <c r="L599" s="5">
        <f>IF(Datos_Sala[[#This Row],[Tiempo en rest]]-Datos_Sala[[#This Row],[Tiempo total de preparación]]&gt;0,Datos_Sala[[#This Row],[Tiempo en rest]]-Datos_Sala[[#This Row],[Tiempo total de preparación]],0)</f>
        <v>9.8611111111111149E-2</v>
      </c>
      <c r="M599" s="5" t="str">
        <f>IF(Datos_Sala[[#This Row],[Tiempo de degustación]]&gt;0,"Cobrada","Sin cobrar")</f>
        <v>Cobrada</v>
      </c>
      <c r="N599" s="3" t="s">
        <v>16</v>
      </c>
      <c r="O599" s="3" t="s">
        <v>1145</v>
      </c>
      <c r="P599" s="6">
        <v>11.31</v>
      </c>
      <c r="Q599" s="3" t="s">
        <v>23</v>
      </c>
      <c r="R599" s="3" t="s">
        <v>1147</v>
      </c>
      <c r="S599" s="3" t="s">
        <v>967</v>
      </c>
      <c r="T599" s="4">
        <f>SUMIFS('Datos Cocina'!J:J,'Datos Cocina'!A:A,A:A)</f>
        <v>209</v>
      </c>
      <c r="U599" s="4">
        <f>SUMIFS('Datos Cocina'!F:F,'Datos Cocina'!A:A,'Datos Sala'!A:A)</f>
        <v>125</v>
      </c>
      <c r="V599" s="4">
        <f>SUMIFS('Datos Cocina'!I:I,'Datos Cocina'!A:A,A:A)</f>
        <v>84</v>
      </c>
      <c r="W599" s="7">
        <f>Datos_Sala[[#This Row],[Total ganancia pedido]]/Datos_Sala[[#This Row],[Monto Total de la cuenta]]</f>
        <v>0.40191387559808611</v>
      </c>
      <c r="X599" s="4">
        <f>Datos_Sala[[#This Row],[Monto Total de la cuenta]]+Datos_Sala[[#This Row],[Propina]]</f>
        <v>220.31</v>
      </c>
    </row>
    <row r="600" spans="1:24" x14ac:dyDescent="0.3">
      <c r="A600" s="2">
        <v>599</v>
      </c>
      <c r="B600" s="3">
        <v>11</v>
      </c>
      <c r="C600" s="3" t="s">
        <v>968</v>
      </c>
      <c r="D600" s="2">
        <v>3</v>
      </c>
      <c r="E600" s="3" t="s">
        <v>28</v>
      </c>
      <c r="F600" s="23">
        <v>45022</v>
      </c>
      <c r="G600" s="5">
        <v>2.361111111111111E-2</v>
      </c>
      <c r="H600" s="24">
        <v>0.18124999999999999</v>
      </c>
      <c r="I600" s="5">
        <f>Datos_Sala[[#This Row],[Hora de Salida]]-Datos_Sala[[#This Row],[Hora de llegada]]</f>
        <v>0.15763888888888888</v>
      </c>
      <c r="J60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0.15763888888888888</v>
      </c>
      <c r="K600" s="5">
        <f>(SUMIFS('Datos Cocina'!M:M,'Datos Cocina'!A:A,'Datos Sala'!A:A)/60)/24</f>
        <v>7.4999999999999997E-2</v>
      </c>
      <c r="L600" s="5">
        <f>IF(Datos_Sala[[#This Row],[Tiempo en rest]]-Datos_Sala[[#This Row],[Tiempo total de preparación]]&gt;0,Datos_Sala[[#This Row],[Tiempo en rest]]-Datos_Sala[[#This Row],[Tiempo total de preparación]],0)</f>
        <v>8.2638888888888887E-2</v>
      </c>
      <c r="M600" s="5" t="str">
        <f>IF(Datos_Sala[[#This Row],[Tiempo de degustación]]&gt;0,"Cobrada","Sin cobrar")</f>
        <v>Cobrada</v>
      </c>
      <c r="N600" s="3" t="s">
        <v>16</v>
      </c>
      <c r="O600" s="3" t="s">
        <v>1145</v>
      </c>
      <c r="P600" s="6">
        <v>30.97</v>
      </c>
      <c r="Q600" s="3" t="s">
        <v>11</v>
      </c>
      <c r="R600" s="3" t="s">
        <v>73</v>
      </c>
      <c r="S600" s="3" t="s">
        <v>969</v>
      </c>
      <c r="T600" s="4">
        <f>SUMIFS('Datos Cocina'!J:J,'Datos Cocina'!A:A,A:A)</f>
        <v>169</v>
      </c>
      <c r="U600" s="4">
        <f>SUMIFS('Datos Cocina'!F:F,'Datos Cocina'!A:A,'Datos Sala'!A:A)</f>
        <v>101</v>
      </c>
      <c r="V600" s="4">
        <f>SUMIFS('Datos Cocina'!I:I,'Datos Cocina'!A:A,A:A)</f>
        <v>68</v>
      </c>
      <c r="W600" s="7">
        <f>Datos_Sala[[#This Row],[Total ganancia pedido]]/Datos_Sala[[#This Row],[Monto Total de la cuenta]]</f>
        <v>0.40236686390532544</v>
      </c>
      <c r="X600" s="4">
        <f>Datos_Sala[[#This Row],[Monto Total de la cuenta]]+Datos_Sala[[#This Row],[Propina]]</f>
        <v>199.97</v>
      </c>
    </row>
    <row r="601" spans="1:24" x14ac:dyDescent="0.3">
      <c r="A601" s="2">
        <v>600</v>
      </c>
      <c r="B601" s="3">
        <v>14</v>
      </c>
      <c r="C601" s="3" t="s">
        <v>970</v>
      </c>
      <c r="D601" s="2">
        <v>4</v>
      </c>
      <c r="E601" s="3" t="s">
        <v>52</v>
      </c>
      <c r="F601" s="23">
        <v>45022</v>
      </c>
      <c r="G601" s="5">
        <v>0.16527777777777777</v>
      </c>
      <c r="H601" s="24">
        <v>0.20902777777777778</v>
      </c>
      <c r="I601" s="5">
        <f>Datos_Sala[[#This Row],[Hora de Salida]]-Datos_Sala[[#This Row],[Hora de llegada]]</f>
        <v>4.3750000000000011E-2</v>
      </c>
      <c r="J601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5.416666666666671E-2</v>
      </c>
      <c r="K601" s="5">
        <f>(SUMIFS('Datos Cocina'!M:M,'Datos Cocina'!A:A,'Datos Sala'!A:A)/60)/24</f>
        <v>4.5138888888888888E-2</v>
      </c>
      <c r="L601" s="5">
        <f>IF(Datos_Sala[[#This Row],[Tiempo en rest]]-Datos_Sala[[#This Row],[Tiempo total de preparación]]&gt;0,Datos_Sala[[#This Row],[Tiempo en rest]]-Datos_Sala[[#This Row],[Tiempo total de preparación]],0)</f>
        <v>0</v>
      </c>
      <c r="M601" s="5" t="str">
        <f>IF(Datos_Sala[[#This Row],[Tiempo de degustación]]&gt;0,"Cobrada","Sin cobrar")</f>
        <v>Sin cobrar</v>
      </c>
      <c r="N601" s="3" t="s">
        <v>16</v>
      </c>
      <c r="O601" s="3" t="s">
        <v>1146</v>
      </c>
      <c r="P601" s="6">
        <v>41.35</v>
      </c>
      <c r="Q601" s="3" t="s">
        <v>18</v>
      </c>
      <c r="R601" s="3" t="s">
        <v>29</v>
      </c>
      <c r="S601" s="3" t="s">
        <v>264</v>
      </c>
      <c r="T601" s="4">
        <f>SUMIFS('Datos Cocina'!J:J,'Datos Cocina'!A:A,A:A)</f>
        <v>144</v>
      </c>
      <c r="U601" s="4">
        <f>SUMIFS('Datos Cocina'!F:F,'Datos Cocina'!A:A,'Datos Sala'!A:A)</f>
        <v>84</v>
      </c>
      <c r="V601" s="4">
        <f>SUMIFS('Datos Cocina'!I:I,'Datos Cocina'!A:A,A:A)</f>
        <v>60</v>
      </c>
      <c r="W601" s="7">
        <f>Datos_Sala[[#This Row],[Total ganancia pedido]]/Datos_Sala[[#This Row],[Monto Total de la cuenta]]</f>
        <v>0.41666666666666669</v>
      </c>
      <c r="X601" s="4">
        <f>Datos_Sala[[#This Row],[Monto Total de la cuenta]]+Datos_Sala[[#This Row],[Propina]]</f>
        <v>185.35</v>
      </c>
    </row>
    <row r="602" spans="1:24" x14ac:dyDescent="0.3">
      <c r="A602" s="2">
        <v>601</v>
      </c>
      <c r="B602" s="3">
        <v>13</v>
      </c>
      <c r="C602" s="3" t="s">
        <v>205</v>
      </c>
      <c r="D602" s="2">
        <v>1</v>
      </c>
      <c r="E602" s="3" t="s">
        <v>9</v>
      </c>
      <c r="F602" s="23">
        <v>45022</v>
      </c>
      <c r="G602" s="5">
        <v>0.11319444444444444</v>
      </c>
      <c r="H602" s="24">
        <v>0.26041666666666669</v>
      </c>
      <c r="I602" s="5">
        <f>Datos_Sala[[#This Row],[Hora de Salida]]-Datos_Sala[[#This Row],[Hora de llegada]]</f>
        <v>0.14722222222222225</v>
      </c>
      <c r="J60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0.14722222222222225</v>
      </c>
      <c r="K602" s="5">
        <f>(SUMIFS('Datos Cocina'!M:M,'Datos Cocina'!A:A,'Datos Sala'!A:A)/60)/24</f>
        <v>7.9861111111111119E-2</v>
      </c>
      <c r="L602" s="5">
        <f>IF(Datos_Sala[[#This Row],[Tiempo en rest]]-Datos_Sala[[#This Row],[Tiempo total de preparación]]&gt;0,Datos_Sala[[#This Row],[Tiempo en rest]]-Datos_Sala[[#This Row],[Tiempo total de preparación]],0)</f>
        <v>6.7361111111111135E-2</v>
      </c>
      <c r="M602" s="5" t="str">
        <f>IF(Datos_Sala[[#This Row],[Tiempo de degustación]]&gt;0,"Cobrada","Sin cobrar")</f>
        <v>Cobrada</v>
      </c>
      <c r="N602" s="3" t="s">
        <v>10</v>
      </c>
      <c r="O602" s="3" t="s">
        <v>1145</v>
      </c>
      <c r="P602" s="6">
        <v>16.809999999999999</v>
      </c>
      <c r="Q602" s="3" t="s">
        <v>11</v>
      </c>
      <c r="R602" s="3" t="s">
        <v>1148</v>
      </c>
      <c r="S602" s="3" t="s">
        <v>971</v>
      </c>
      <c r="T602" s="4">
        <f>SUMIFS('Datos Cocina'!J:J,'Datos Cocina'!A:A,A:A)</f>
        <v>292</v>
      </c>
      <c r="U602" s="4">
        <f>SUMIFS('Datos Cocina'!F:F,'Datos Cocina'!A:A,'Datos Sala'!A:A)</f>
        <v>175</v>
      </c>
      <c r="V602" s="4">
        <f>SUMIFS('Datos Cocina'!I:I,'Datos Cocina'!A:A,A:A)</f>
        <v>117</v>
      </c>
      <c r="W602" s="7">
        <f>Datos_Sala[[#This Row],[Total ganancia pedido]]/Datos_Sala[[#This Row],[Monto Total de la cuenta]]</f>
        <v>0.40068493150684931</v>
      </c>
      <c r="X602" s="4">
        <f>Datos_Sala[[#This Row],[Monto Total de la cuenta]]+Datos_Sala[[#This Row],[Propina]]</f>
        <v>308.81</v>
      </c>
    </row>
    <row r="603" spans="1:24" x14ac:dyDescent="0.3">
      <c r="A603" s="2">
        <v>602</v>
      </c>
      <c r="B603" s="3">
        <v>12</v>
      </c>
      <c r="C603" s="3" t="s">
        <v>972</v>
      </c>
      <c r="D603" s="2">
        <v>3</v>
      </c>
      <c r="E603" s="3" t="s">
        <v>28</v>
      </c>
      <c r="F603" s="23">
        <v>45022</v>
      </c>
      <c r="G603" s="5">
        <v>0.16111111111111112</v>
      </c>
      <c r="H603" s="24">
        <v>0.29166666666666669</v>
      </c>
      <c r="I603" s="5">
        <f>Datos_Sala[[#This Row],[Hora de Salida]]-Datos_Sala[[#This Row],[Hora de llegada]]</f>
        <v>0.13055555555555556</v>
      </c>
      <c r="J60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0.13055555555555556</v>
      </c>
      <c r="K603" s="5">
        <f>(SUMIFS('Datos Cocina'!M:M,'Datos Cocina'!A:A,'Datos Sala'!A:A)/60)/24</f>
        <v>0.1125</v>
      </c>
      <c r="L603" s="5">
        <f>IF(Datos_Sala[[#This Row],[Tiempo en rest]]-Datos_Sala[[#This Row],[Tiempo total de preparación]]&gt;0,Datos_Sala[[#This Row],[Tiempo en rest]]-Datos_Sala[[#This Row],[Tiempo total de preparación]],0)</f>
        <v>1.8055555555555561E-2</v>
      </c>
      <c r="M603" s="5" t="str">
        <f>IF(Datos_Sala[[#This Row],[Tiempo de degustación]]&gt;0,"Cobrada","Sin cobrar")</f>
        <v>Cobrada</v>
      </c>
      <c r="N603" s="3" t="s">
        <v>16</v>
      </c>
      <c r="O603" s="3" t="s">
        <v>17</v>
      </c>
      <c r="P603" s="6">
        <v>16.5</v>
      </c>
      <c r="Q603" s="3" t="s">
        <v>23</v>
      </c>
      <c r="R603" s="3" t="s">
        <v>1147</v>
      </c>
      <c r="S603" s="3" t="s">
        <v>973</v>
      </c>
      <c r="T603" s="4">
        <f>SUMIFS('Datos Cocina'!J:J,'Datos Cocina'!A:A,A:A)</f>
        <v>266</v>
      </c>
      <c r="U603" s="4">
        <f>SUMIFS('Datos Cocina'!F:F,'Datos Cocina'!A:A,'Datos Sala'!A:A)</f>
        <v>160</v>
      </c>
      <c r="V603" s="4">
        <f>SUMIFS('Datos Cocina'!I:I,'Datos Cocina'!A:A,A:A)</f>
        <v>106</v>
      </c>
      <c r="W603" s="7">
        <f>Datos_Sala[[#This Row],[Total ganancia pedido]]/Datos_Sala[[#This Row],[Monto Total de la cuenta]]</f>
        <v>0.39849624060150374</v>
      </c>
      <c r="X603" s="4">
        <f>Datos_Sala[[#This Row],[Monto Total de la cuenta]]+Datos_Sala[[#This Row],[Propina]]</f>
        <v>282.5</v>
      </c>
    </row>
    <row r="604" spans="1:24" x14ac:dyDescent="0.3">
      <c r="A604" s="2">
        <v>603</v>
      </c>
      <c r="B604" s="3" t="s">
        <v>57</v>
      </c>
      <c r="C604" s="3" t="s">
        <v>213</v>
      </c>
      <c r="D604" s="2">
        <v>6</v>
      </c>
      <c r="E604" s="3" t="s">
        <v>76</v>
      </c>
      <c r="F604" s="23">
        <v>45022</v>
      </c>
      <c r="G604" s="5">
        <v>3.5416666666666666E-2</v>
      </c>
      <c r="H604" s="24">
        <v>0.18124999999999999</v>
      </c>
      <c r="I604" s="5">
        <f>Datos_Sala[[#This Row],[Hora de Salida]]-Datos_Sala[[#This Row],[Hora de llegada]]</f>
        <v>0.14583333333333331</v>
      </c>
      <c r="J60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0.14583333333333331</v>
      </c>
      <c r="K604" s="5">
        <f>(SUMIFS('Datos Cocina'!M:M,'Datos Cocina'!A:A,'Datos Sala'!A:A)/60)/24</f>
        <v>1.1805555555555555E-2</v>
      </c>
      <c r="L604" s="5">
        <f>IF(Datos_Sala[[#This Row],[Tiempo en rest]]-Datos_Sala[[#This Row],[Tiempo total de preparación]]&gt;0,Datos_Sala[[#This Row],[Tiempo en rest]]-Datos_Sala[[#This Row],[Tiempo total de preparación]],0)</f>
        <v>0.13402777777777775</v>
      </c>
      <c r="M604" s="5" t="str">
        <f>IF(Datos_Sala[[#This Row],[Tiempo de degustación]]&gt;0,"Cobrada","Sin cobrar")</f>
        <v>Cobrada</v>
      </c>
      <c r="N604" s="3" t="s">
        <v>16</v>
      </c>
      <c r="O604" s="3" t="s">
        <v>1145</v>
      </c>
      <c r="P604" s="6">
        <v>24.2</v>
      </c>
      <c r="Q604" s="3" t="s">
        <v>11</v>
      </c>
      <c r="R604" s="3" t="s">
        <v>55</v>
      </c>
      <c r="S604" s="3" t="s">
        <v>56</v>
      </c>
      <c r="T604" s="4">
        <f>SUMIFS('Datos Cocina'!J:J,'Datos Cocina'!A:A,A:A)</f>
        <v>62</v>
      </c>
      <c r="U604" s="4">
        <f>SUMIFS('Datos Cocina'!F:F,'Datos Cocina'!A:A,'Datos Sala'!A:A)</f>
        <v>38</v>
      </c>
      <c r="V604" s="4">
        <f>SUMIFS('Datos Cocina'!I:I,'Datos Cocina'!A:A,A:A)</f>
        <v>24</v>
      </c>
      <c r="W604" s="7">
        <f>Datos_Sala[[#This Row],[Total ganancia pedido]]/Datos_Sala[[#This Row],[Monto Total de la cuenta]]</f>
        <v>0.38709677419354838</v>
      </c>
      <c r="X604" s="4">
        <f>Datos_Sala[[#This Row],[Monto Total de la cuenta]]+Datos_Sala[[#This Row],[Propina]]</f>
        <v>86.2</v>
      </c>
    </row>
    <row r="605" spans="1:24" x14ac:dyDescent="0.3">
      <c r="A605" s="2">
        <v>604</v>
      </c>
      <c r="B605" s="3" t="s">
        <v>94</v>
      </c>
      <c r="C605" s="3" t="s">
        <v>214</v>
      </c>
      <c r="D605" s="2">
        <v>5</v>
      </c>
      <c r="E605" s="3" t="s">
        <v>28</v>
      </c>
      <c r="F605" s="23">
        <v>45022</v>
      </c>
      <c r="G605" s="5">
        <v>5.4166666666666669E-2</v>
      </c>
      <c r="H605" s="24">
        <v>0.21944444444444444</v>
      </c>
      <c r="I605" s="5">
        <f>Datos_Sala[[#This Row],[Hora de Salida]]-Datos_Sala[[#This Row],[Hora de llegada]]</f>
        <v>0.16527777777777777</v>
      </c>
      <c r="J60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0.17569444444444449</v>
      </c>
      <c r="K605" s="5">
        <f>(SUMIFS('Datos Cocina'!M:M,'Datos Cocina'!A:A,'Datos Sala'!A:A)/60)/24</f>
        <v>2.9166666666666664E-2</v>
      </c>
      <c r="L605" s="5">
        <f>IF(Datos_Sala[[#This Row],[Tiempo en rest]]-Datos_Sala[[#This Row],[Tiempo total de preparación]]&gt;0,Datos_Sala[[#This Row],[Tiempo en rest]]-Datos_Sala[[#This Row],[Tiempo total de preparación]],0)</f>
        <v>0.1361111111111111</v>
      </c>
      <c r="M605" s="5" t="str">
        <f>IF(Datos_Sala[[#This Row],[Tiempo de degustación]]&gt;0,"Cobrada","Sin cobrar")</f>
        <v>Cobrada</v>
      </c>
      <c r="N605" s="3" t="s">
        <v>16</v>
      </c>
      <c r="O605" s="3" t="s">
        <v>1145</v>
      </c>
      <c r="P605" s="6">
        <v>42.6</v>
      </c>
      <c r="Q605" s="3" t="s">
        <v>18</v>
      </c>
      <c r="R605" s="3" t="s">
        <v>63</v>
      </c>
      <c r="S605" s="3" t="s">
        <v>12</v>
      </c>
      <c r="T605" s="4">
        <f>SUMIFS('Datos Cocina'!J:J,'Datos Cocina'!A:A,A:A)</f>
        <v>105</v>
      </c>
      <c r="U605" s="4">
        <f>SUMIFS('Datos Cocina'!F:F,'Datos Cocina'!A:A,'Datos Sala'!A:A)</f>
        <v>63</v>
      </c>
      <c r="V605" s="4">
        <f>SUMIFS('Datos Cocina'!I:I,'Datos Cocina'!A:A,A:A)</f>
        <v>42</v>
      </c>
      <c r="W605" s="7">
        <f>Datos_Sala[[#This Row],[Total ganancia pedido]]/Datos_Sala[[#This Row],[Monto Total de la cuenta]]</f>
        <v>0.4</v>
      </c>
      <c r="X605" s="4">
        <f>Datos_Sala[[#This Row],[Monto Total de la cuenta]]+Datos_Sala[[#This Row],[Propina]]</f>
        <v>147.6</v>
      </c>
    </row>
    <row r="606" spans="1:24" x14ac:dyDescent="0.3">
      <c r="A606" s="2">
        <v>605</v>
      </c>
      <c r="B606" s="3">
        <v>19</v>
      </c>
      <c r="C606" s="3" t="s">
        <v>974</v>
      </c>
      <c r="D606" s="2">
        <v>2</v>
      </c>
      <c r="E606" s="3" t="s">
        <v>52</v>
      </c>
      <c r="F606" s="23">
        <v>45022</v>
      </c>
      <c r="G606" s="5">
        <v>0.11736111111111111</v>
      </c>
      <c r="H606" s="24">
        <v>0.26666666666666666</v>
      </c>
      <c r="I606" s="5">
        <f>Datos_Sala[[#This Row],[Hora de Salida]]-Datos_Sala[[#This Row],[Hora de llegada]]</f>
        <v>0.14930555555555555</v>
      </c>
      <c r="J60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0.15972222222222227</v>
      </c>
      <c r="K606" s="5">
        <f>(SUMIFS('Datos Cocina'!M:M,'Datos Cocina'!A:A,'Datos Sala'!A:A)/60)/24</f>
        <v>0.12222222222222222</v>
      </c>
      <c r="L606" s="5">
        <f>IF(Datos_Sala[[#This Row],[Tiempo en rest]]-Datos_Sala[[#This Row],[Tiempo total de preparación]]&gt;0,Datos_Sala[[#This Row],[Tiempo en rest]]-Datos_Sala[[#This Row],[Tiempo total de preparación]],0)</f>
        <v>2.7083333333333334E-2</v>
      </c>
      <c r="M606" s="5" t="str">
        <f>IF(Datos_Sala[[#This Row],[Tiempo de degustación]]&gt;0,"Cobrada","Sin cobrar")</f>
        <v>Cobrada</v>
      </c>
      <c r="N606" s="3" t="s">
        <v>16</v>
      </c>
      <c r="O606" s="3" t="s">
        <v>17</v>
      </c>
      <c r="P606" s="6">
        <v>24.38</v>
      </c>
      <c r="Q606" s="3" t="s">
        <v>18</v>
      </c>
      <c r="R606" s="3" t="s">
        <v>55</v>
      </c>
      <c r="S606" s="3" t="s">
        <v>975</v>
      </c>
      <c r="T606" s="4">
        <f>SUMIFS('Datos Cocina'!J:J,'Datos Cocina'!A:A,A:A)</f>
        <v>220</v>
      </c>
      <c r="U606" s="4">
        <f>SUMIFS('Datos Cocina'!F:F,'Datos Cocina'!A:A,'Datos Sala'!A:A)</f>
        <v>133</v>
      </c>
      <c r="V606" s="4">
        <f>SUMIFS('Datos Cocina'!I:I,'Datos Cocina'!A:A,A:A)</f>
        <v>87</v>
      </c>
      <c r="W606" s="7">
        <f>Datos_Sala[[#This Row],[Total ganancia pedido]]/Datos_Sala[[#This Row],[Monto Total de la cuenta]]</f>
        <v>0.39545454545454545</v>
      </c>
      <c r="X606" s="4">
        <f>Datos_Sala[[#This Row],[Monto Total de la cuenta]]+Datos_Sala[[#This Row],[Propina]]</f>
        <v>244.38</v>
      </c>
    </row>
    <row r="607" spans="1:24" x14ac:dyDescent="0.3">
      <c r="A607" s="2">
        <v>606</v>
      </c>
      <c r="B607" s="3">
        <v>1</v>
      </c>
      <c r="C607" s="3" t="s">
        <v>838</v>
      </c>
      <c r="D607" s="2">
        <v>2</v>
      </c>
      <c r="E607" s="3" t="s">
        <v>15</v>
      </c>
      <c r="F607" s="23">
        <v>45022</v>
      </c>
      <c r="G607" s="5">
        <v>0.13472222222222222</v>
      </c>
      <c r="H607" s="24">
        <v>0.25416666666666665</v>
      </c>
      <c r="I607" s="5">
        <f>Datos_Sala[[#This Row],[Hora de Salida]]-Datos_Sala[[#This Row],[Hora de llegada]]</f>
        <v>0.11944444444444444</v>
      </c>
      <c r="J60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0.12986111111111115</v>
      </c>
      <c r="K607" s="5">
        <f>(SUMIFS('Datos Cocina'!M:M,'Datos Cocina'!A:A,'Datos Sala'!A:A)/60)/24</f>
        <v>0.10069444444444443</v>
      </c>
      <c r="L607" s="5">
        <f>IF(Datos_Sala[[#This Row],[Tiempo en rest]]-Datos_Sala[[#This Row],[Tiempo total de preparación]]&gt;0,Datos_Sala[[#This Row],[Tiempo en rest]]-Datos_Sala[[#This Row],[Tiempo total de preparación]],0)</f>
        <v>1.8750000000000003E-2</v>
      </c>
      <c r="M607" s="5" t="str">
        <f>IF(Datos_Sala[[#This Row],[Tiempo de degustación]]&gt;0,"Cobrada","Sin cobrar")</f>
        <v>Cobrada</v>
      </c>
      <c r="N607" s="3" t="s">
        <v>16</v>
      </c>
      <c r="O607" s="3" t="s">
        <v>1145</v>
      </c>
      <c r="P607" s="6">
        <v>31.58</v>
      </c>
      <c r="Q607" s="3" t="s">
        <v>18</v>
      </c>
      <c r="R607" s="3" t="s">
        <v>99</v>
      </c>
      <c r="S607" s="3" t="s">
        <v>976</v>
      </c>
      <c r="T607" s="4">
        <f>SUMIFS('Datos Cocina'!J:J,'Datos Cocina'!A:A,A:A)</f>
        <v>183</v>
      </c>
      <c r="U607" s="4">
        <f>SUMIFS('Datos Cocina'!F:F,'Datos Cocina'!A:A,'Datos Sala'!A:A)</f>
        <v>108</v>
      </c>
      <c r="V607" s="4">
        <f>SUMIFS('Datos Cocina'!I:I,'Datos Cocina'!A:A,A:A)</f>
        <v>75</v>
      </c>
      <c r="W607" s="7">
        <f>Datos_Sala[[#This Row],[Total ganancia pedido]]/Datos_Sala[[#This Row],[Monto Total de la cuenta]]</f>
        <v>0.4098360655737705</v>
      </c>
      <c r="X607" s="4">
        <f>Datos_Sala[[#This Row],[Monto Total de la cuenta]]+Datos_Sala[[#This Row],[Propina]]</f>
        <v>214.57999999999998</v>
      </c>
    </row>
    <row r="608" spans="1:24" x14ac:dyDescent="0.3">
      <c r="A608" s="2">
        <v>607</v>
      </c>
      <c r="B608" s="3">
        <v>10</v>
      </c>
      <c r="C608" s="3" t="s">
        <v>287</v>
      </c>
      <c r="D608" s="2">
        <v>1</v>
      </c>
      <c r="E608" s="3" t="s">
        <v>15</v>
      </c>
      <c r="F608" s="23">
        <v>45022</v>
      </c>
      <c r="G608" s="5">
        <v>5.8333333333333334E-2</v>
      </c>
      <c r="H608" s="24">
        <v>0.1451388888888889</v>
      </c>
      <c r="I608" s="5">
        <f>Datos_Sala[[#This Row],[Hora de Salida]]-Datos_Sala[[#This Row],[Hora de llegada]]</f>
        <v>8.6805555555555566E-2</v>
      </c>
      <c r="J608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9.7222222222222265E-2</v>
      </c>
      <c r="K608" s="5">
        <f>(SUMIFS('Datos Cocina'!M:M,'Datos Cocina'!A:A,'Datos Sala'!A:A)/60)/24</f>
        <v>4.7916666666666663E-2</v>
      </c>
      <c r="L608" s="5">
        <f>IF(Datos_Sala[[#This Row],[Tiempo en rest]]-Datos_Sala[[#This Row],[Tiempo total de preparación]]&gt;0,Datos_Sala[[#This Row],[Tiempo en rest]]-Datos_Sala[[#This Row],[Tiempo total de preparación]],0)</f>
        <v>3.8888888888888903E-2</v>
      </c>
      <c r="M608" s="5" t="str">
        <f>IF(Datos_Sala[[#This Row],[Tiempo de degustación]]&gt;0,"Cobrada","Sin cobrar")</f>
        <v>Cobrada</v>
      </c>
      <c r="N608" s="3" t="s">
        <v>16</v>
      </c>
      <c r="O608" s="3" t="s">
        <v>1145</v>
      </c>
      <c r="P608" s="6">
        <v>28.9</v>
      </c>
      <c r="Q608" s="3" t="s">
        <v>18</v>
      </c>
      <c r="R608" s="3" t="s">
        <v>73</v>
      </c>
      <c r="S608" s="3" t="s">
        <v>688</v>
      </c>
      <c r="T608" s="4">
        <f>SUMIFS('Datos Cocina'!J:J,'Datos Cocina'!A:A,A:A)</f>
        <v>68</v>
      </c>
      <c r="U608" s="4">
        <f>SUMIFS('Datos Cocina'!F:F,'Datos Cocina'!A:A,'Datos Sala'!A:A)</f>
        <v>41</v>
      </c>
      <c r="V608" s="4">
        <f>SUMIFS('Datos Cocina'!I:I,'Datos Cocina'!A:A,A:A)</f>
        <v>27</v>
      </c>
      <c r="W608" s="7">
        <f>Datos_Sala[[#This Row],[Total ganancia pedido]]/Datos_Sala[[#This Row],[Monto Total de la cuenta]]</f>
        <v>0.39705882352941174</v>
      </c>
      <c r="X608" s="4">
        <f>Datos_Sala[[#This Row],[Monto Total de la cuenta]]+Datos_Sala[[#This Row],[Propina]]</f>
        <v>96.9</v>
      </c>
    </row>
    <row r="609" spans="1:24" x14ac:dyDescent="0.3">
      <c r="A609" s="2">
        <v>608</v>
      </c>
      <c r="B609" s="3" t="s">
        <v>7</v>
      </c>
      <c r="C609" s="3" t="s">
        <v>215</v>
      </c>
      <c r="D609" s="2">
        <v>6</v>
      </c>
      <c r="E609" s="3" t="s">
        <v>52</v>
      </c>
      <c r="F609" s="23">
        <v>45022</v>
      </c>
      <c r="G609" s="5">
        <v>0.16527777777777777</v>
      </c>
      <c r="H609" s="24">
        <v>0.30555555555555558</v>
      </c>
      <c r="I609" s="5">
        <f>Datos_Sala[[#This Row],[Hora de Salida]]-Datos_Sala[[#This Row],[Hora de llegada]]</f>
        <v>0.14027777777777781</v>
      </c>
      <c r="J60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0.14027777777777781</v>
      </c>
      <c r="K609" s="5">
        <f>(SUMIFS('Datos Cocina'!M:M,'Datos Cocina'!A:A,'Datos Sala'!A:A)/60)/24</f>
        <v>3.125E-2</v>
      </c>
      <c r="L609" s="5">
        <f>IF(Datos_Sala[[#This Row],[Tiempo en rest]]-Datos_Sala[[#This Row],[Tiempo total de preparación]]&gt;0,Datos_Sala[[#This Row],[Tiempo en rest]]-Datos_Sala[[#This Row],[Tiempo total de preparación]],0)</f>
        <v>0.10902777777777781</v>
      </c>
      <c r="M609" s="5" t="str">
        <f>IF(Datos_Sala[[#This Row],[Tiempo de degustación]]&gt;0,"Cobrada","Sin cobrar")</f>
        <v>Cobrada</v>
      </c>
      <c r="N609" s="3" t="s">
        <v>16</v>
      </c>
      <c r="O609" s="3" t="s">
        <v>1145</v>
      </c>
      <c r="P609" s="6">
        <v>36.549999999999997</v>
      </c>
      <c r="Q609" s="3" t="s">
        <v>23</v>
      </c>
      <c r="R609" s="3" t="s">
        <v>1147</v>
      </c>
      <c r="S609" s="3" t="s">
        <v>20</v>
      </c>
      <c r="T609" s="4">
        <f>SUMIFS('Datos Cocina'!J:J,'Datos Cocina'!A:A,A:A)</f>
        <v>29</v>
      </c>
      <c r="U609" s="4">
        <f>SUMIFS('Datos Cocina'!F:F,'Datos Cocina'!A:A,'Datos Sala'!A:A)</f>
        <v>17</v>
      </c>
      <c r="V609" s="4">
        <f>SUMIFS('Datos Cocina'!I:I,'Datos Cocina'!A:A,A:A)</f>
        <v>12</v>
      </c>
      <c r="W609" s="7">
        <f>Datos_Sala[[#This Row],[Total ganancia pedido]]/Datos_Sala[[#This Row],[Monto Total de la cuenta]]</f>
        <v>0.41379310344827586</v>
      </c>
      <c r="X609" s="4">
        <f>Datos_Sala[[#This Row],[Monto Total de la cuenta]]+Datos_Sala[[#This Row],[Propina]]</f>
        <v>65.55</v>
      </c>
    </row>
    <row r="610" spans="1:24" x14ac:dyDescent="0.3">
      <c r="A610" s="2">
        <v>609</v>
      </c>
      <c r="B610" s="3" t="s">
        <v>46</v>
      </c>
      <c r="C610" s="3" t="s">
        <v>112</v>
      </c>
      <c r="D610" s="2">
        <v>4</v>
      </c>
      <c r="E610" s="3" t="s">
        <v>76</v>
      </c>
      <c r="F610" s="23">
        <v>45022</v>
      </c>
      <c r="G610" s="5">
        <v>0.14097222222222222</v>
      </c>
      <c r="H610" s="24">
        <v>0.29305555555555557</v>
      </c>
      <c r="I610" s="5">
        <f>Datos_Sala[[#This Row],[Hora de Salida]]-Datos_Sala[[#This Row],[Hora de llegada]]</f>
        <v>0.15208333333333335</v>
      </c>
      <c r="J61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0.15208333333333335</v>
      </c>
      <c r="K610" s="5">
        <f>(SUMIFS('Datos Cocina'!M:M,'Datos Cocina'!A:A,'Datos Sala'!A:A)/60)/24</f>
        <v>1.8749999999999999E-2</v>
      </c>
      <c r="L610" s="5">
        <f>IF(Datos_Sala[[#This Row],[Tiempo en rest]]-Datos_Sala[[#This Row],[Tiempo total de preparación]]&gt;0,Datos_Sala[[#This Row],[Tiempo en rest]]-Datos_Sala[[#This Row],[Tiempo total de preparación]],0)</f>
        <v>0.13333333333333336</v>
      </c>
      <c r="M610" s="5" t="str">
        <f>IF(Datos_Sala[[#This Row],[Tiempo de degustación]]&gt;0,"Cobrada","Sin cobrar")</f>
        <v>Cobrada</v>
      </c>
      <c r="N610" s="3" t="s">
        <v>16</v>
      </c>
      <c r="O610" s="3" t="s">
        <v>1145</v>
      </c>
      <c r="P610" s="6">
        <v>23.29</v>
      </c>
      <c r="Q610" s="3" t="s">
        <v>23</v>
      </c>
      <c r="R610" s="3" t="s">
        <v>63</v>
      </c>
      <c r="S610" s="3" t="s">
        <v>114</v>
      </c>
      <c r="T610" s="4">
        <f>SUMIFS('Datos Cocina'!J:J,'Datos Cocina'!A:A,A:A)</f>
        <v>32</v>
      </c>
      <c r="U610" s="4">
        <f>SUMIFS('Datos Cocina'!F:F,'Datos Cocina'!A:A,'Datos Sala'!A:A)</f>
        <v>19</v>
      </c>
      <c r="V610" s="4">
        <f>SUMIFS('Datos Cocina'!I:I,'Datos Cocina'!A:A,A:A)</f>
        <v>13</v>
      </c>
      <c r="W610" s="7">
        <f>Datos_Sala[[#This Row],[Total ganancia pedido]]/Datos_Sala[[#This Row],[Monto Total de la cuenta]]</f>
        <v>0.40625</v>
      </c>
      <c r="X610" s="4">
        <f>Datos_Sala[[#This Row],[Monto Total de la cuenta]]+Datos_Sala[[#This Row],[Propina]]</f>
        <v>55.29</v>
      </c>
    </row>
    <row r="611" spans="1:24" x14ac:dyDescent="0.3">
      <c r="A611" s="2">
        <v>610</v>
      </c>
      <c r="B611" s="3">
        <v>19</v>
      </c>
      <c r="C611" s="3" t="s">
        <v>203</v>
      </c>
      <c r="D611" s="2">
        <v>4</v>
      </c>
      <c r="E611" s="3" t="s">
        <v>15</v>
      </c>
      <c r="F611" s="23">
        <v>45022</v>
      </c>
      <c r="G611" s="5">
        <v>9.166666666666666E-2</v>
      </c>
      <c r="H611" s="24">
        <v>0.17430555555555555</v>
      </c>
      <c r="I611" s="5">
        <f>Datos_Sala[[#This Row],[Hora de Salida]]-Datos_Sala[[#This Row],[Hora de llegada]]</f>
        <v>8.2638888888888887E-2</v>
      </c>
      <c r="J611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9.3055555555555586E-2</v>
      </c>
      <c r="K611" s="5">
        <f>(SUMIFS('Datos Cocina'!M:M,'Datos Cocina'!A:A,'Datos Sala'!A:A)/60)/24</f>
        <v>3.2638888888888891E-2</v>
      </c>
      <c r="L611" s="5">
        <f>IF(Datos_Sala[[#This Row],[Tiempo en rest]]-Datos_Sala[[#This Row],[Tiempo total de preparación]]&gt;0,Datos_Sala[[#This Row],[Tiempo en rest]]-Datos_Sala[[#This Row],[Tiempo total de preparación]],0)</f>
        <v>4.9999999999999996E-2</v>
      </c>
      <c r="M611" s="5" t="str">
        <f>IF(Datos_Sala[[#This Row],[Tiempo de degustación]]&gt;0,"Cobrada","Sin cobrar")</f>
        <v>Cobrada</v>
      </c>
      <c r="N611" s="3" t="s">
        <v>10</v>
      </c>
      <c r="O611" s="3" t="s">
        <v>1145</v>
      </c>
      <c r="P611" s="6">
        <v>37.9</v>
      </c>
      <c r="Q611" s="3" t="s">
        <v>18</v>
      </c>
      <c r="R611" s="3" t="s">
        <v>73</v>
      </c>
      <c r="S611" s="3" t="s">
        <v>977</v>
      </c>
      <c r="T611" s="4">
        <f>SUMIFS('Datos Cocina'!J:J,'Datos Cocina'!A:A,A:A)</f>
        <v>44</v>
      </c>
      <c r="U611" s="4">
        <f>SUMIFS('Datos Cocina'!F:F,'Datos Cocina'!A:A,'Datos Sala'!A:A)</f>
        <v>25</v>
      </c>
      <c r="V611" s="4">
        <f>SUMIFS('Datos Cocina'!I:I,'Datos Cocina'!A:A,A:A)</f>
        <v>19</v>
      </c>
      <c r="W611" s="7">
        <f>Datos_Sala[[#This Row],[Total ganancia pedido]]/Datos_Sala[[#This Row],[Monto Total de la cuenta]]</f>
        <v>0.43181818181818182</v>
      </c>
      <c r="X611" s="4">
        <f>Datos_Sala[[#This Row],[Monto Total de la cuenta]]+Datos_Sala[[#This Row],[Propina]]</f>
        <v>81.900000000000006</v>
      </c>
    </row>
    <row r="612" spans="1:24" x14ac:dyDescent="0.3">
      <c r="A612" s="2">
        <v>611</v>
      </c>
      <c r="B612" s="3">
        <v>13</v>
      </c>
      <c r="C612" s="3" t="s">
        <v>978</v>
      </c>
      <c r="D612" s="2">
        <v>1</v>
      </c>
      <c r="E612" s="3" t="s">
        <v>76</v>
      </c>
      <c r="F612" s="23">
        <v>45022</v>
      </c>
      <c r="G612" s="5">
        <v>0.16319444444444445</v>
      </c>
      <c r="H612" s="24">
        <v>0.3215277777777778</v>
      </c>
      <c r="I612" s="5">
        <f>Datos_Sala[[#This Row],[Hora de Salida]]-Datos_Sala[[#This Row],[Hora de llegada]]</f>
        <v>0.15833333333333335</v>
      </c>
      <c r="J61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0.16875000000000007</v>
      </c>
      <c r="K612" s="5">
        <f>(SUMIFS('Datos Cocina'!M:M,'Datos Cocina'!A:A,'Datos Sala'!A:A)/60)/24</f>
        <v>5.7638888888888885E-2</v>
      </c>
      <c r="L612" s="5">
        <f>IF(Datos_Sala[[#This Row],[Tiempo en rest]]-Datos_Sala[[#This Row],[Tiempo total de preparación]]&gt;0,Datos_Sala[[#This Row],[Tiempo en rest]]-Datos_Sala[[#This Row],[Tiempo total de preparación]],0)</f>
        <v>0.10069444444444448</v>
      </c>
      <c r="M612" s="5" t="str">
        <f>IF(Datos_Sala[[#This Row],[Tiempo de degustación]]&gt;0,"Cobrada","Sin cobrar")</f>
        <v>Cobrada</v>
      </c>
      <c r="N612" s="3" t="s">
        <v>16</v>
      </c>
      <c r="O612" s="3" t="s">
        <v>1145</v>
      </c>
      <c r="P612" s="6">
        <v>44.28</v>
      </c>
      <c r="Q612" s="3" t="s">
        <v>18</v>
      </c>
      <c r="R612" s="3" t="s">
        <v>19</v>
      </c>
      <c r="S612" s="3" t="s">
        <v>979</v>
      </c>
      <c r="T612" s="4">
        <f>SUMIFS('Datos Cocina'!J:J,'Datos Cocina'!A:A,A:A)</f>
        <v>78</v>
      </c>
      <c r="U612" s="4">
        <f>SUMIFS('Datos Cocina'!F:F,'Datos Cocina'!A:A,'Datos Sala'!A:A)</f>
        <v>48</v>
      </c>
      <c r="V612" s="4">
        <f>SUMIFS('Datos Cocina'!I:I,'Datos Cocina'!A:A,A:A)</f>
        <v>30</v>
      </c>
      <c r="W612" s="7">
        <f>Datos_Sala[[#This Row],[Total ganancia pedido]]/Datos_Sala[[#This Row],[Monto Total de la cuenta]]</f>
        <v>0.38461538461538464</v>
      </c>
      <c r="X612" s="4">
        <f>Datos_Sala[[#This Row],[Monto Total de la cuenta]]+Datos_Sala[[#This Row],[Propina]]</f>
        <v>122.28</v>
      </c>
    </row>
    <row r="613" spans="1:24" x14ac:dyDescent="0.3">
      <c r="A613" s="2">
        <v>612</v>
      </c>
      <c r="B613" s="3">
        <v>11</v>
      </c>
      <c r="C613" s="3" t="s">
        <v>980</v>
      </c>
      <c r="D613" s="2">
        <v>4</v>
      </c>
      <c r="E613" s="3" t="s">
        <v>15</v>
      </c>
      <c r="F613" s="23">
        <v>45022</v>
      </c>
      <c r="G613" s="5">
        <v>0.05</v>
      </c>
      <c r="H613" s="24">
        <v>0.20833333333333334</v>
      </c>
      <c r="I613" s="5">
        <f>Datos_Sala[[#This Row],[Hora de Salida]]-Datos_Sala[[#This Row],[Hora de llegada]]</f>
        <v>0.15833333333333333</v>
      </c>
      <c r="J61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0.15833333333333333</v>
      </c>
      <c r="K613" s="5">
        <f>(SUMIFS('Datos Cocina'!M:M,'Datos Cocina'!A:A,'Datos Sala'!A:A)/60)/24</f>
        <v>8.9583333333333334E-2</v>
      </c>
      <c r="L613" s="5">
        <f>IF(Datos_Sala[[#This Row],[Tiempo en rest]]-Datos_Sala[[#This Row],[Tiempo total de preparación]]&gt;0,Datos_Sala[[#This Row],[Tiempo en rest]]-Datos_Sala[[#This Row],[Tiempo total de preparación]],0)</f>
        <v>6.8749999999999992E-2</v>
      </c>
      <c r="M613" s="5" t="str">
        <f>IF(Datos_Sala[[#This Row],[Tiempo de degustación]]&gt;0,"Cobrada","Sin cobrar")</f>
        <v>Cobrada</v>
      </c>
      <c r="N613" s="3" t="s">
        <v>16</v>
      </c>
      <c r="O613" s="3" t="s">
        <v>1145</v>
      </c>
      <c r="P613" s="6">
        <v>23.54</v>
      </c>
      <c r="Q613" s="3" t="s">
        <v>23</v>
      </c>
      <c r="R613" s="3" t="s">
        <v>73</v>
      </c>
      <c r="S613" s="3" t="s">
        <v>981</v>
      </c>
      <c r="T613" s="4">
        <f>SUMIFS('Datos Cocina'!J:J,'Datos Cocina'!A:A,A:A)</f>
        <v>231</v>
      </c>
      <c r="U613" s="4">
        <f>SUMIFS('Datos Cocina'!F:F,'Datos Cocina'!A:A,'Datos Sala'!A:A)</f>
        <v>138</v>
      </c>
      <c r="V613" s="4">
        <f>SUMIFS('Datos Cocina'!I:I,'Datos Cocina'!A:A,A:A)</f>
        <v>93</v>
      </c>
      <c r="W613" s="7">
        <f>Datos_Sala[[#This Row],[Total ganancia pedido]]/Datos_Sala[[#This Row],[Monto Total de la cuenta]]</f>
        <v>0.40259740259740262</v>
      </c>
      <c r="X613" s="4">
        <f>Datos_Sala[[#This Row],[Monto Total de la cuenta]]+Datos_Sala[[#This Row],[Propina]]</f>
        <v>254.54</v>
      </c>
    </row>
    <row r="614" spans="1:24" x14ac:dyDescent="0.3">
      <c r="A614" s="2">
        <v>613</v>
      </c>
      <c r="B614" s="3">
        <v>1</v>
      </c>
      <c r="C614" s="3" t="s">
        <v>120</v>
      </c>
      <c r="D614" s="2">
        <v>5</v>
      </c>
      <c r="E614" s="3" t="s">
        <v>28</v>
      </c>
      <c r="F614" s="23">
        <v>45022</v>
      </c>
      <c r="G614" s="5">
        <v>8.1250000000000003E-2</v>
      </c>
      <c r="H614" s="24">
        <v>0.14930555555555555</v>
      </c>
      <c r="I614" s="5">
        <f>Datos_Sala[[#This Row],[Hora de Salida]]-Datos_Sala[[#This Row],[Hora de llegada]]</f>
        <v>6.805555555555555E-2</v>
      </c>
      <c r="J614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6.805555555555555E-2</v>
      </c>
      <c r="K614" s="5">
        <f>(SUMIFS('Datos Cocina'!M:M,'Datos Cocina'!A:A,'Datos Sala'!A:A)/60)/24</f>
        <v>0.10555555555555556</v>
      </c>
      <c r="L614" s="5">
        <f>IF(Datos_Sala[[#This Row],[Tiempo en rest]]-Datos_Sala[[#This Row],[Tiempo total de preparación]]&gt;0,Datos_Sala[[#This Row],[Tiempo en rest]]-Datos_Sala[[#This Row],[Tiempo total de preparación]],0)</f>
        <v>0</v>
      </c>
      <c r="M614" s="5" t="str">
        <f>IF(Datos_Sala[[#This Row],[Tiempo de degustación]]&gt;0,"Cobrada","Sin cobrar")</f>
        <v>Sin cobrar</v>
      </c>
      <c r="N614" s="3" t="s">
        <v>48</v>
      </c>
      <c r="O614" s="3" t="s">
        <v>17</v>
      </c>
      <c r="P614" s="6">
        <v>23.56</v>
      </c>
      <c r="Q614" s="3" t="s">
        <v>23</v>
      </c>
      <c r="R614" s="3" t="s">
        <v>1147</v>
      </c>
      <c r="S614" s="3" t="s">
        <v>982</v>
      </c>
      <c r="T614" s="4">
        <f>SUMIFS('Datos Cocina'!J:J,'Datos Cocina'!A:A,A:A)</f>
        <v>285</v>
      </c>
      <c r="U614" s="4">
        <f>SUMIFS('Datos Cocina'!F:F,'Datos Cocina'!A:A,'Datos Sala'!A:A)</f>
        <v>168</v>
      </c>
      <c r="V614" s="4">
        <f>SUMIFS('Datos Cocina'!I:I,'Datos Cocina'!A:A,A:A)</f>
        <v>117</v>
      </c>
      <c r="W614" s="7">
        <f>Datos_Sala[[#This Row],[Total ganancia pedido]]/Datos_Sala[[#This Row],[Monto Total de la cuenta]]</f>
        <v>0.41052631578947368</v>
      </c>
      <c r="X614" s="4">
        <f>Datos_Sala[[#This Row],[Monto Total de la cuenta]]+Datos_Sala[[#This Row],[Propina]]</f>
        <v>308.56</v>
      </c>
    </row>
    <row r="615" spans="1:24" x14ac:dyDescent="0.3">
      <c r="A615" s="2">
        <v>614</v>
      </c>
      <c r="B615" s="3" t="s">
        <v>57</v>
      </c>
      <c r="C615" s="3" t="s">
        <v>147</v>
      </c>
      <c r="D615" s="2">
        <v>6</v>
      </c>
      <c r="E615" s="3" t="s">
        <v>76</v>
      </c>
      <c r="F615" s="23">
        <v>45022</v>
      </c>
      <c r="G615" s="5">
        <v>0.10555555555555556</v>
      </c>
      <c r="H615" s="24">
        <v>0.19236111111111112</v>
      </c>
      <c r="I615" s="5">
        <f>Datos_Sala[[#This Row],[Hora de Salida]]-Datos_Sala[[#This Row],[Hora de llegada]]</f>
        <v>8.6805555555555566E-2</v>
      </c>
      <c r="J615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8.6805555555555566E-2</v>
      </c>
      <c r="K615" s="5">
        <f>(SUMIFS('Datos Cocina'!M:M,'Datos Cocina'!A:A,'Datos Sala'!A:A)/60)/24</f>
        <v>3.4722222222222224E-2</v>
      </c>
      <c r="L615" s="5">
        <f>IF(Datos_Sala[[#This Row],[Tiempo en rest]]-Datos_Sala[[#This Row],[Tiempo total de preparación]]&gt;0,Datos_Sala[[#This Row],[Tiempo en rest]]-Datos_Sala[[#This Row],[Tiempo total de preparación]],0)</f>
        <v>5.2083333333333343E-2</v>
      </c>
      <c r="M615" s="5" t="str">
        <f>IF(Datos_Sala[[#This Row],[Tiempo de degustación]]&gt;0,"Cobrada","Sin cobrar")</f>
        <v>Cobrada</v>
      </c>
      <c r="N615" s="3" t="s">
        <v>48</v>
      </c>
      <c r="O615" s="3" t="s">
        <v>1146</v>
      </c>
      <c r="P615" s="6">
        <v>26.48</v>
      </c>
      <c r="Q615" s="3" t="s">
        <v>23</v>
      </c>
      <c r="R615" s="3" t="s">
        <v>99</v>
      </c>
      <c r="S615" s="3" t="s">
        <v>79</v>
      </c>
      <c r="T615" s="4">
        <f>SUMIFS('Datos Cocina'!J:J,'Datos Cocina'!A:A,A:A)</f>
        <v>72</v>
      </c>
      <c r="U615" s="4">
        <f>SUMIFS('Datos Cocina'!F:F,'Datos Cocina'!A:A,'Datos Sala'!A:A)</f>
        <v>42</v>
      </c>
      <c r="V615" s="4">
        <f>SUMIFS('Datos Cocina'!I:I,'Datos Cocina'!A:A,A:A)</f>
        <v>30</v>
      </c>
      <c r="W615" s="7">
        <f>Datos_Sala[[#This Row],[Total ganancia pedido]]/Datos_Sala[[#This Row],[Monto Total de la cuenta]]</f>
        <v>0.41666666666666669</v>
      </c>
      <c r="X615" s="4">
        <f>Datos_Sala[[#This Row],[Monto Total de la cuenta]]+Datos_Sala[[#This Row],[Propina]]</f>
        <v>98.48</v>
      </c>
    </row>
    <row r="616" spans="1:24" x14ac:dyDescent="0.3">
      <c r="A616" s="2">
        <v>615</v>
      </c>
      <c r="B616" s="3">
        <v>7</v>
      </c>
      <c r="C616" s="3" t="s">
        <v>983</v>
      </c>
      <c r="D616" s="2">
        <v>1</v>
      </c>
      <c r="E616" s="3" t="s">
        <v>15</v>
      </c>
      <c r="F616" s="23">
        <v>45022</v>
      </c>
      <c r="G616" s="5">
        <v>3.1944444444444442E-2</v>
      </c>
      <c r="H616" s="24">
        <v>7.8472222222222221E-2</v>
      </c>
      <c r="I616" s="5">
        <f>Datos_Sala[[#This Row],[Hora de Salida]]-Datos_Sala[[#This Row],[Hora de llegada]]</f>
        <v>4.6527777777777779E-2</v>
      </c>
      <c r="J616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5.6944444444444478E-2</v>
      </c>
      <c r="K616" s="5">
        <f>(SUMIFS('Datos Cocina'!M:M,'Datos Cocina'!A:A,'Datos Sala'!A:A)/60)/24</f>
        <v>0.10833333333333334</v>
      </c>
      <c r="L616" s="5">
        <f>IF(Datos_Sala[[#This Row],[Tiempo en rest]]-Datos_Sala[[#This Row],[Tiempo total de preparación]]&gt;0,Datos_Sala[[#This Row],[Tiempo en rest]]-Datos_Sala[[#This Row],[Tiempo total de preparación]],0)</f>
        <v>0</v>
      </c>
      <c r="M616" s="5" t="str">
        <f>IF(Datos_Sala[[#This Row],[Tiempo de degustación]]&gt;0,"Cobrada","Sin cobrar")</f>
        <v>Sin cobrar</v>
      </c>
      <c r="N616" s="3" t="s">
        <v>10</v>
      </c>
      <c r="O616" s="3" t="s">
        <v>1145</v>
      </c>
      <c r="P616" s="6">
        <v>18.420000000000002</v>
      </c>
      <c r="Q616" s="3" t="s">
        <v>18</v>
      </c>
      <c r="R616" s="3" t="s">
        <v>63</v>
      </c>
      <c r="S616" s="3" t="s">
        <v>984</v>
      </c>
      <c r="T616" s="4">
        <f>SUMIFS('Datos Cocina'!J:J,'Datos Cocina'!A:A,A:A)</f>
        <v>333</v>
      </c>
      <c r="U616" s="4">
        <f>SUMIFS('Datos Cocina'!F:F,'Datos Cocina'!A:A,'Datos Sala'!A:A)</f>
        <v>201</v>
      </c>
      <c r="V616" s="4">
        <f>SUMIFS('Datos Cocina'!I:I,'Datos Cocina'!A:A,A:A)</f>
        <v>132</v>
      </c>
      <c r="W616" s="7">
        <f>Datos_Sala[[#This Row],[Total ganancia pedido]]/Datos_Sala[[#This Row],[Monto Total de la cuenta]]</f>
        <v>0.3963963963963964</v>
      </c>
      <c r="X616" s="4">
        <f>Datos_Sala[[#This Row],[Monto Total de la cuenta]]+Datos_Sala[[#This Row],[Propina]]</f>
        <v>351.42</v>
      </c>
    </row>
    <row r="617" spans="1:24" x14ac:dyDescent="0.3">
      <c r="A617" s="2">
        <v>616</v>
      </c>
      <c r="B617" s="3">
        <v>4</v>
      </c>
      <c r="C617" s="3" t="s">
        <v>974</v>
      </c>
      <c r="D617" s="2">
        <v>4</v>
      </c>
      <c r="E617" s="3" t="s">
        <v>15</v>
      </c>
      <c r="F617" s="23">
        <v>45022</v>
      </c>
      <c r="G617" s="5">
        <v>9.7222222222222224E-3</v>
      </c>
      <c r="H617" s="24">
        <v>0.15</v>
      </c>
      <c r="I617" s="5">
        <f>Datos_Sala[[#This Row],[Hora de Salida]]-Datos_Sala[[#This Row],[Hora de llegada]]</f>
        <v>0.14027777777777778</v>
      </c>
      <c r="J61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0.15069444444444449</v>
      </c>
      <c r="K617" s="5">
        <f>(SUMIFS('Datos Cocina'!M:M,'Datos Cocina'!A:A,'Datos Sala'!A:A)/60)/24</f>
        <v>3.2638888888888891E-2</v>
      </c>
      <c r="L617" s="5">
        <f>IF(Datos_Sala[[#This Row],[Tiempo en rest]]-Datos_Sala[[#This Row],[Tiempo total de preparación]]&gt;0,Datos_Sala[[#This Row],[Tiempo en rest]]-Datos_Sala[[#This Row],[Tiempo total de preparación]],0)</f>
        <v>0.1076388888888889</v>
      </c>
      <c r="M617" s="5" t="str">
        <f>IF(Datos_Sala[[#This Row],[Tiempo de degustación]]&gt;0,"Cobrada","Sin cobrar")</f>
        <v>Cobrada</v>
      </c>
      <c r="N617" s="3" t="s">
        <v>10</v>
      </c>
      <c r="O617" s="3" t="s">
        <v>1145</v>
      </c>
      <c r="P617" s="6">
        <v>23.89</v>
      </c>
      <c r="Q617" s="3" t="s">
        <v>18</v>
      </c>
      <c r="R617" s="3" t="s">
        <v>99</v>
      </c>
      <c r="S617" s="3" t="s">
        <v>248</v>
      </c>
      <c r="T617" s="4">
        <f>SUMIFS('Datos Cocina'!J:J,'Datos Cocina'!A:A,A:A)</f>
        <v>132</v>
      </c>
      <c r="U617" s="4">
        <f>SUMIFS('Datos Cocina'!F:F,'Datos Cocina'!A:A,'Datos Sala'!A:A)</f>
        <v>78</v>
      </c>
      <c r="V617" s="4">
        <f>SUMIFS('Datos Cocina'!I:I,'Datos Cocina'!A:A,A:A)</f>
        <v>54</v>
      </c>
      <c r="W617" s="7">
        <f>Datos_Sala[[#This Row],[Total ganancia pedido]]/Datos_Sala[[#This Row],[Monto Total de la cuenta]]</f>
        <v>0.40909090909090912</v>
      </c>
      <c r="X617" s="4">
        <f>Datos_Sala[[#This Row],[Monto Total de la cuenta]]+Datos_Sala[[#This Row],[Propina]]</f>
        <v>155.88999999999999</v>
      </c>
    </row>
    <row r="618" spans="1:24" x14ac:dyDescent="0.3">
      <c r="A618" s="2">
        <v>617</v>
      </c>
      <c r="B618" s="3">
        <v>13</v>
      </c>
      <c r="C618" s="3" t="s">
        <v>183</v>
      </c>
      <c r="D618" s="2">
        <v>5</v>
      </c>
      <c r="E618" s="3" t="s">
        <v>28</v>
      </c>
      <c r="F618" s="23">
        <v>45022</v>
      </c>
      <c r="G618" s="5">
        <v>5.5555555555555552E-2</v>
      </c>
      <c r="H618" s="24">
        <v>0.22013888888888888</v>
      </c>
      <c r="I618" s="5">
        <f>Datos_Sala[[#This Row],[Hora de Salida]]-Datos_Sala[[#This Row],[Hora de llegada]]</f>
        <v>0.16458333333333333</v>
      </c>
      <c r="J61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0.16458333333333333</v>
      </c>
      <c r="K618" s="5">
        <f>(SUMIFS('Datos Cocina'!M:M,'Datos Cocina'!A:A,'Datos Sala'!A:A)/60)/24</f>
        <v>3.5416666666666666E-2</v>
      </c>
      <c r="L618" s="5">
        <f>IF(Datos_Sala[[#This Row],[Tiempo en rest]]-Datos_Sala[[#This Row],[Tiempo total de preparación]]&gt;0,Datos_Sala[[#This Row],[Tiempo en rest]]-Datos_Sala[[#This Row],[Tiempo total de preparación]],0)</f>
        <v>0.12916666666666665</v>
      </c>
      <c r="M618" s="5" t="str">
        <f>IF(Datos_Sala[[#This Row],[Tiempo de degustación]]&gt;0,"Cobrada","Sin cobrar")</f>
        <v>Cobrada</v>
      </c>
      <c r="N618" s="3" t="s">
        <v>16</v>
      </c>
      <c r="O618" s="3" t="s">
        <v>1145</v>
      </c>
      <c r="P618" s="6">
        <v>38.18</v>
      </c>
      <c r="Q618" s="3" t="s">
        <v>11</v>
      </c>
      <c r="R618" s="3" t="s">
        <v>55</v>
      </c>
      <c r="S618" s="3" t="s">
        <v>646</v>
      </c>
      <c r="T618" s="4">
        <f>SUMIFS('Datos Cocina'!J:J,'Datos Cocina'!A:A,A:A)</f>
        <v>142</v>
      </c>
      <c r="U618" s="4">
        <f>SUMIFS('Datos Cocina'!F:F,'Datos Cocina'!A:A,'Datos Sala'!A:A)</f>
        <v>84</v>
      </c>
      <c r="V618" s="4">
        <f>SUMIFS('Datos Cocina'!I:I,'Datos Cocina'!A:A,A:A)</f>
        <v>58</v>
      </c>
      <c r="W618" s="7">
        <f>Datos_Sala[[#This Row],[Total ganancia pedido]]/Datos_Sala[[#This Row],[Monto Total de la cuenta]]</f>
        <v>0.40845070422535212</v>
      </c>
      <c r="X618" s="4">
        <f>Datos_Sala[[#This Row],[Monto Total de la cuenta]]+Datos_Sala[[#This Row],[Propina]]</f>
        <v>180.18</v>
      </c>
    </row>
    <row r="619" spans="1:24" x14ac:dyDescent="0.3">
      <c r="A619" s="2">
        <v>618</v>
      </c>
      <c r="B619" s="3">
        <v>3</v>
      </c>
      <c r="C619" s="3" t="s">
        <v>985</v>
      </c>
      <c r="D619" s="2">
        <v>5</v>
      </c>
      <c r="E619" s="3" t="s">
        <v>9</v>
      </c>
      <c r="F619" s="23">
        <v>45022</v>
      </c>
      <c r="G619" s="5">
        <v>3.888888888888889E-2</v>
      </c>
      <c r="H619" s="24">
        <v>0.13333333333333333</v>
      </c>
      <c r="I619" s="5">
        <f>Datos_Sala[[#This Row],[Hora de Salida]]-Datos_Sala[[#This Row],[Hora de llegada]]</f>
        <v>9.4444444444444442E-2</v>
      </c>
      <c r="J619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9.4444444444444442E-2</v>
      </c>
      <c r="K619" s="5">
        <f>(SUMIFS('Datos Cocina'!M:M,'Datos Cocina'!A:A,'Datos Sala'!A:A)/60)/24</f>
        <v>8.1944444444444445E-2</v>
      </c>
      <c r="L619" s="5">
        <f>IF(Datos_Sala[[#This Row],[Tiempo en rest]]-Datos_Sala[[#This Row],[Tiempo total de preparación]]&gt;0,Datos_Sala[[#This Row],[Tiempo en rest]]-Datos_Sala[[#This Row],[Tiempo total de preparación]],0)</f>
        <v>1.2499999999999997E-2</v>
      </c>
      <c r="M619" s="5" t="str">
        <f>IF(Datos_Sala[[#This Row],[Tiempo de degustación]]&gt;0,"Cobrada","Sin cobrar")</f>
        <v>Cobrada</v>
      </c>
      <c r="N619" s="3" t="s">
        <v>48</v>
      </c>
      <c r="O619" s="3" t="s">
        <v>1145</v>
      </c>
      <c r="P619" s="6">
        <v>25.93</v>
      </c>
      <c r="Q619" s="3" t="s">
        <v>11</v>
      </c>
      <c r="R619" s="3" t="s">
        <v>29</v>
      </c>
      <c r="S619" s="3" t="s">
        <v>986</v>
      </c>
      <c r="T619" s="4">
        <f>SUMIFS('Datos Cocina'!J:J,'Datos Cocina'!A:A,A:A)</f>
        <v>319</v>
      </c>
      <c r="U619" s="4">
        <f>SUMIFS('Datos Cocina'!F:F,'Datos Cocina'!A:A,'Datos Sala'!A:A)</f>
        <v>191</v>
      </c>
      <c r="V619" s="4">
        <f>SUMIFS('Datos Cocina'!I:I,'Datos Cocina'!A:A,A:A)</f>
        <v>128</v>
      </c>
      <c r="W619" s="7">
        <f>Datos_Sala[[#This Row],[Total ganancia pedido]]/Datos_Sala[[#This Row],[Monto Total de la cuenta]]</f>
        <v>0.40125391849529779</v>
      </c>
      <c r="X619" s="4">
        <f>Datos_Sala[[#This Row],[Monto Total de la cuenta]]+Datos_Sala[[#This Row],[Propina]]</f>
        <v>344.93</v>
      </c>
    </row>
    <row r="620" spans="1:24" x14ac:dyDescent="0.3">
      <c r="A620" s="2">
        <v>619</v>
      </c>
      <c r="B620" s="3">
        <v>6</v>
      </c>
      <c r="C620" s="3" t="s">
        <v>700</v>
      </c>
      <c r="D620" s="2">
        <v>4</v>
      </c>
      <c r="E620" s="3" t="s">
        <v>15</v>
      </c>
      <c r="F620" s="23">
        <v>45022</v>
      </c>
      <c r="G620" s="5">
        <v>1.1111111111111112E-2</v>
      </c>
      <c r="H620" s="24">
        <v>0.11180555555555556</v>
      </c>
      <c r="I620" s="5">
        <f>Datos_Sala[[#This Row],[Hora de Salida]]-Datos_Sala[[#This Row],[Hora de llegada]]</f>
        <v>0.10069444444444445</v>
      </c>
      <c r="J62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0.10069444444444445</v>
      </c>
      <c r="K620" s="5">
        <f>(SUMIFS('Datos Cocina'!M:M,'Datos Cocina'!A:A,'Datos Sala'!A:A)/60)/24</f>
        <v>6.6666666666666666E-2</v>
      </c>
      <c r="L620" s="5">
        <f>IF(Datos_Sala[[#This Row],[Tiempo en rest]]-Datos_Sala[[#This Row],[Tiempo total de preparación]]&gt;0,Datos_Sala[[#This Row],[Tiempo en rest]]-Datos_Sala[[#This Row],[Tiempo total de preparación]],0)</f>
        <v>3.4027777777777782E-2</v>
      </c>
      <c r="M620" s="5" t="str">
        <f>IF(Datos_Sala[[#This Row],[Tiempo de degustación]]&gt;0,"Cobrada","Sin cobrar")</f>
        <v>Cobrada</v>
      </c>
      <c r="N620" s="3" t="s">
        <v>10</v>
      </c>
      <c r="O620" s="3" t="s">
        <v>1145</v>
      </c>
      <c r="P620" s="6">
        <v>16.440000000000001</v>
      </c>
      <c r="Q620" s="3" t="s">
        <v>23</v>
      </c>
      <c r="R620" s="3" t="s">
        <v>63</v>
      </c>
      <c r="S620" s="3" t="s">
        <v>987</v>
      </c>
      <c r="T620" s="4">
        <f>SUMIFS('Datos Cocina'!J:J,'Datos Cocina'!A:A,A:A)</f>
        <v>132</v>
      </c>
      <c r="U620" s="4">
        <f>SUMIFS('Datos Cocina'!F:F,'Datos Cocina'!A:A,'Datos Sala'!A:A)</f>
        <v>77</v>
      </c>
      <c r="V620" s="4">
        <f>SUMIFS('Datos Cocina'!I:I,'Datos Cocina'!A:A,A:A)</f>
        <v>55</v>
      </c>
      <c r="W620" s="7">
        <f>Datos_Sala[[#This Row],[Total ganancia pedido]]/Datos_Sala[[#This Row],[Monto Total de la cuenta]]</f>
        <v>0.41666666666666669</v>
      </c>
      <c r="X620" s="4">
        <f>Datos_Sala[[#This Row],[Monto Total de la cuenta]]+Datos_Sala[[#This Row],[Propina]]</f>
        <v>148.44</v>
      </c>
    </row>
    <row r="621" spans="1:24" x14ac:dyDescent="0.3">
      <c r="A621" s="2">
        <v>620</v>
      </c>
      <c r="B621" s="3" t="s">
        <v>77</v>
      </c>
      <c r="C621" s="3" t="s">
        <v>216</v>
      </c>
      <c r="D621" s="2">
        <v>3</v>
      </c>
      <c r="E621" s="3" t="s">
        <v>9</v>
      </c>
      <c r="F621" s="23">
        <v>45022</v>
      </c>
      <c r="G621" s="5">
        <v>0.11736111111111111</v>
      </c>
      <c r="H621" s="24">
        <v>0.25486111111111109</v>
      </c>
      <c r="I621" s="5">
        <f>Datos_Sala[[#This Row],[Hora de Salida]]-Datos_Sala[[#This Row],[Hora de llegada]]</f>
        <v>0.13749999999999998</v>
      </c>
      <c r="J62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0.13749999999999998</v>
      </c>
      <c r="K621" s="5">
        <f>(SUMIFS('Datos Cocina'!M:M,'Datos Cocina'!A:A,'Datos Sala'!A:A)/60)/24</f>
        <v>2.7777777777777776E-2</v>
      </c>
      <c r="L621" s="5">
        <f>IF(Datos_Sala[[#This Row],[Tiempo en rest]]-Datos_Sala[[#This Row],[Tiempo total de preparación]]&gt;0,Datos_Sala[[#This Row],[Tiempo en rest]]-Datos_Sala[[#This Row],[Tiempo total de preparación]],0)</f>
        <v>0.10972222222222221</v>
      </c>
      <c r="M621" s="5" t="str">
        <f>IF(Datos_Sala[[#This Row],[Tiempo de degustación]]&gt;0,"Cobrada","Sin cobrar")</f>
        <v>Cobrada</v>
      </c>
      <c r="N621" s="3" t="s">
        <v>16</v>
      </c>
      <c r="O621" s="3" t="s">
        <v>1145</v>
      </c>
      <c r="P621" s="6">
        <v>26.64</v>
      </c>
      <c r="Q621" s="3" t="s">
        <v>23</v>
      </c>
      <c r="R621" s="3" t="s">
        <v>73</v>
      </c>
      <c r="S621" s="3" t="s">
        <v>53</v>
      </c>
      <c r="T621" s="4">
        <f>SUMIFS('Datos Cocina'!J:J,'Datos Cocina'!A:A,A:A)</f>
        <v>57</v>
      </c>
      <c r="U621" s="4">
        <f>SUMIFS('Datos Cocina'!F:F,'Datos Cocina'!A:A,'Datos Sala'!A:A)</f>
        <v>33</v>
      </c>
      <c r="V621" s="4">
        <f>SUMIFS('Datos Cocina'!I:I,'Datos Cocina'!A:A,A:A)</f>
        <v>24</v>
      </c>
      <c r="W621" s="7">
        <f>Datos_Sala[[#This Row],[Total ganancia pedido]]/Datos_Sala[[#This Row],[Monto Total de la cuenta]]</f>
        <v>0.42105263157894735</v>
      </c>
      <c r="X621" s="4">
        <f>Datos_Sala[[#This Row],[Monto Total de la cuenta]]+Datos_Sala[[#This Row],[Propina]]</f>
        <v>83.64</v>
      </c>
    </row>
    <row r="622" spans="1:24" x14ac:dyDescent="0.3">
      <c r="A622" s="2">
        <v>621</v>
      </c>
      <c r="B622" s="3" t="s">
        <v>35</v>
      </c>
      <c r="C622" s="3" t="s">
        <v>217</v>
      </c>
      <c r="D622" s="2">
        <v>2</v>
      </c>
      <c r="E622" s="3" t="s">
        <v>28</v>
      </c>
      <c r="F622" s="23">
        <v>45022</v>
      </c>
      <c r="G622" s="5">
        <v>4.7222222222222221E-2</v>
      </c>
      <c r="H622" s="24">
        <v>0.10208333333333333</v>
      </c>
      <c r="I622" s="5">
        <f>Datos_Sala[[#This Row],[Hora de Salida]]-Datos_Sala[[#This Row],[Hora de llegada]]</f>
        <v>5.486111111111111E-2</v>
      </c>
      <c r="J622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6.527777777777781E-2</v>
      </c>
      <c r="K622" s="5">
        <f>(SUMIFS('Datos Cocina'!M:M,'Datos Cocina'!A:A,'Datos Sala'!A:A)/60)/24</f>
        <v>5.5555555555555558E-3</v>
      </c>
      <c r="L622" s="5">
        <f>IF(Datos_Sala[[#This Row],[Tiempo en rest]]-Datos_Sala[[#This Row],[Tiempo total de preparación]]&gt;0,Datos_Sala[[#This Row],[Tiempo en rest]]-Datos_Sala[[#This Row],[Tiempo total de preparación]],0)</f>
        <v>4.9305555555555554E-2</v>
      </c>
      <c r="M622" s="5" t="str">
        <f>IF(Datos_Sala[[#This Row],[Tiempo de degustación]]&gt;0,"Cobrada","Sin cobrar")</f>
        <v>Cobrada</v>
      </c>
      <c r="N622" s="3" t="s">
        <v>16</v>
      </c>
      <c r="O622" s="3" t="s">
        <v>1145</v>
      </c>
      <c r="P622" s="6">
        <v>42.27</v>
      </c>
      <c r="Q622" s="3" t="s">
        <v>18</v>
      </c>
      <c r="R622" s="3" t="s">
        <v>63</v>
      </c>
      <c r="S622" s="3" t="s">
        <v>12</v>
      </c>
      <c r="T622" s="4">
        <f>SUMIFS('Datos Cocina'!J:J,'Datos Cocina'!A:A,A:A)</f>
        <v>105</v>
      </c>
      <c r="U622" s="4">
        <f>SUMIFS('Datos Cocina'!F:F,'Datos Cocina'!A:A,'Datos Sala'!A:A)</f>
        <v>63</v>
      </c>
      <c r="V622" s="4">
        <f>SUMIFS('Datos Cocina'!I:I,'Datos Cocina'!A:A,A:A)</f>
        <v>42</v>
      </c>
      <c r="W622" s="7">
        <f>Datos_Sala[[#This Row],[Total ganancia pedido]]/Datos_Sala[[#This Row],[Monto Total de la cuenta]]</f>
        <v>0.4</v>
      </c>
      <c r="X622" s="4">
        <f>Datos_Sala[[#This Row],[Monto Total de la cuenta]]+Datos_Sala[[#This Row],[Propina]]</f>
        <v>147.27000000000001</v>
      </c>
    </row>
    <row r="623" spans="1:24" x14ac:dyDescent="0.3">
      <c r="A623" s="2">
        <v>622</v>
      </c>
      <c r="B623" s="3">
        <v>7</v>
      </c>
      <c r="C623" s="3" t="s">
        <v>241</v>
      </c>
      <c r="D623" s="2">
        <v>5</v>
      </c>
      <c r="E623" s="3" t="s">
        <v>52</v>
      </c>
      <c r="F623" s="23">
        <v>45022</v>
      </c>
      <c r="G623" s="5">
        <v>8.819444444444445E-2</v>
      </c>
      <c r="H623" s="24">
        <v>0.2298611111111111</v>
      </c>
      <c r="I623" s="5">
        <f>Datos_Sala[[#This Row],[Hora de Salida]]-Datos_Sala[[#This Row],[Hora de llegada]]</f>
        <v>0.14166666666666666</v>
      </c>
      <c r="J62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0.14166666666666666</v>
      </c>
      <c r="K623" s="5">
        <f>(SUMIFS('Datos Cocina'!M:M,'Datos Cocina'!A:A,'Datos Sala'!A:A)/60)/24</f>
        <v>5.4166666666666669E-2</v>
      </c>
      <c r="L623" s="5">
        <f>IF(Datos_Sala[[#This Row],[Tiempo en rest]]-Datos_Sala[[#This Row],[Tiempo total de preparación]]&gt;0,Datos_Sala[[#This Row],[Tiempo en rest]]-Datos_Sala[[#This Row],[Tiempo total de preparación]],0)</f>
        <v>8.7499999999999994E-2</v>
      </c>
      <c r="M623" s="5" t="str">
        <f>IF(Datos_Sala[[#This Row],[Tiempo de degustación]]&gt;0,"Cobrada","Sin cobrar")</f>
        <v>Cobrada</v>
      </c>
      <c r="N623" s="3" t="s">
        <v>10</v>
      </c>
      <c r="O623" s="3" t="s">
        <v>1145</v>
      </c>
      <c r="P623" s="6">
        <v>11.47</v>
      </c>
      <c r="Q623" s="3" t="s">
        <v>23</v>
      </c>
      <c r="R623" s="3" t="s">
        <v>49</v>
      </c>
      <c r="S623" s="3" t="s">
        <v>988</v>
      </c>
      <c r="T623" s="4">
        <f>SUMIFS('Datos Cocina'!J:J,'Datos Cocina'!A:A,A:A)</f>
        <v>121</v>
      </c>
      <c r="U623" s="4">
        <f>SUMIFS('Datos Cocina'!F:F,'Datos Cocina'!A:A,'Datos Sala'!A:A)</f>
        <v>73</v>
      </c>
      <c r="V623" s="4">
        <f>SUMIFS('Datos Cocina'!I:I,'Datos Cocina'!A:A,A:A)</f>
        <v>48</v>
      </c>
      <c r="W623" s="7">
        <f>Datos_Sala[[#This Row],[Total ganancia pedido]]/Datos_Sala[[#This Row],[Monto Total de la cuenta]]</f>
        <v>0.39669421487603307</v>
      </c>
      <c r="X623" s="4">
        <f>Datos_Sala[[#This Row],[Monto Total de la cuenta]]+Datos_Sala[[#This Row],[Propina]]</f>
        <v>132.47</v>
      </c>
    </row>
    <row r="624" spans="1:24" x14ac:dyDescent="0.3">
      <c r="A624" s="2">
        <v>623</v>
      </c>
      <c r="B624" s="3">
        <v>13</v>
      </c>
      <c r="C624" s="3" t="s">
        <v>766</v>
      </c>
      <c r="D624" s="2">
        <v>1</v>
      </c>
      <c r="E624" s="3" t="s">
        <v>52</v>
      </c>
      <c r="F624" s="23">
        <v>45022</v>
      </c>
      <c r="G624" s="5">
        <v>3.125E-2</v>
      </c>
      <c r="H624" s="24">
        <v>0.13194444444444445</v>
      </c>
      <c r="I624" s="5">
        <f>Datos_Sala[[#This Row],[Hora de Salida]]-Datos_Sala[[#This Row],[Hora de llegada]]</f>
        <v>0.10069444444444445</v>
      </c>
      <c r="J62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0.10069444444444445</v>
      </c>
      <c r="K624" s="5">
        <f>(SUMIFS('Datos Cocina'!M:M,'Datos Cocina'!A:A,'Datos Sala'!A:A)/60)/24</f>
        <v>0.10069444444444443</v>
      </c>
      <c r="L624" s="5">
        <f>IF(Datos_Sala[[#This Row],[Tiempo en rest]]-Datos_Sala[[#This Row],[Tiempo total de preparación]]&gt;0,Datos_Sala[[#This Row],[Tiempo en rest]]-Datos_Sala[[#This Row],[Tiempo total de preparación]],0)</f>
        <v>1.3877787807814457E-17</v>
      </c>
      <c r="M624" s="5" t="str">
        <f>IF(Datos_Sala[[#This Row],[Tiempo de degustación]]&gt;0,"Cobrada","Sin cobrar")</f>
        <v>Cobrada</v>
      </c>
      <c r="N624" s="3" t="s">
        <v>16</v>
      </c>
      <c r="O624" s="3" t="s">
        <v>17</v>
      </c>
      <c r="P624" s="6">
        <v>22.05</v>
      </c>
      <c r="Q624" s="3" t="s">
        <v>11</v>
      </c>
      <c r="R624" s="3" t="s">
        <v>55</v>
      </c>
      <c r="S624" s="3" t="s">
        <v>989</v>
      </c>
      <c r="T624" s="4">
        <f>SUMIFS('Datos Cocina'!J:J,'Datos Cocina'!A:A,A:A)</f>
        <v>235</v>
      </c>
      <c r="U624" s="4">
        <f>SUMIFS('Datos Cocina'!F:F,'Datos Cocina'!A:A,'Datos Sala'!A:A)</f>
        <v>140</v>
      </c>
      <c r="V624" s="4">
        <f>SUMIFS('Datos Cocina'!I:I,'Datos Cocina'!A:A,A:A)</f>
        <v>95</v>
      </c>
      <c r="W624" s="7">
        <f>Datos_Sala[[#This Row],[Total ganancia pedido]]/Datos_Sala[[#This Row],[Monto Total de la cuenta]]</f>
        <v>0.40425531914893614</v>
      </c>
      <c r="X624" s="4">
        <f>Datos_Sala[[#This Row],[Monto Total de la cuenta]]+Datos_Sala[[#This Row],[Propina]]</f>
        <v>257.05</v>
      </c>
    </row>
    <row r="625" spans="1:24" x14ac:dyDescent="0.3">
      <c r="A625" s="2">
        <v>624</v>
      </c>
      <c r="B625" s="3">
        <v>1</v>
      </c>
      <c r="C625" s="3" t="s">
        <v>701</v>
      </c>
      <c r="D625" s="2">
        <v>4</v>
      </c>
      <c r="E625" s="3" t="s">
        <v>76</v>
      </c>
      <c r="F625" s="23">
        <v>45022</v>
      </c>
      <c r="G625" s="5">
        <v>8.0555555555555561E-2</v>
      </c>
      <c r="H625" s="24">
        <v>0.14305555555555555</v>
      </c>
      <c r="I625" s="5">
        <f>Datos_Sala[[#This Row],[Hora de Salida]]-Datos_Sala[[#This Row],[Hora de llegada]]</f>
        <v>6.2499999999999986E-2</v>
      </c>
      <c r="J625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6.2499999999999986E-2</v>
      </c>
      <c r="K625" s="5">
        <f>(SUMIFS('Datos Cocina'!M:M,'Datos Cocina'!A:A,'Datos Sala'!A:A)/60)/24</f>
        <v>5.486111111111111E-2</v>
      </c>
      <c r="L625" s="5">
        <f>IF(Datos_Sala[[#This Row],[Tiempo en rest]]-Datos_Sala[[#This Row],[Tiempo total de preparación]]&gt;0,Datos_Sala[[#This Row],[Tiempo en rest]]-Datos_Sala[[#This Row],[Tiempo total de preparación]],0)</f>
        <v>7.6388888888888756E-3</v>
      </c>
      <c r="M625" s="5" t="str">
        <f>IF(Datos_Sala[[#This Row],[Tiempo de degustación]]&gt;0,"Cobrada","Sin cobrar")</f>
        <v>Cobrada</v>
      </c>
      <c r="N625" s="3" t="s">
        <v>10</v>
      </c>
      <c r="O625" s="3" t="s">
        <v>1145</v>
      </c>
      <c r="P625" s="6">
        <v>38</v>
      </c>
      <c r="Q625" s="3" t="s">
        <v>23</v>
      </c>
      <c r="R625" s="3" t="s">
        <v>49</v>
      </c>
      <c r="S625" s="3" t="s">
        <v>990</v>
      </c>
      <c r="T625" s="4">
        <f>SUMIFS('Datos Cocina'!J:J,'Datos Cocina'!A:A,A:A)</f>
        <v>102</v>
      </c>
      <c r="U625" s="4">
        <f>SUMIFS('Datos Cocina'!F:F,'Datos Cocina'!A:A,'Datos Sala'!A:A)</f>
        <v>62</v>
      </c>
      <c r="V625" s="4">
        <f>SUMIFS('Datos Cocina'!I:I,'Datos Cocina'!A:A,A:A)</f>
        <v>40</v>
      </c>
      <c r="W625" s="7">
        <f>Datos_Sala[[#This Row],[Total ganancia pedido]]/Datos_Sala[[#This Row],[Monto Total de la cuenta]]</f>
        <v>0.39215686274509803</v>
      </c>
      <c r="X625" s="4">
        <f>Datos_Sala[[#This Row],[Monto Total de la cuenta]]+Datos_Sala[[#This Row],[Propina]]</f>
        <v>140</v>
      </c>
    </row>
    <row r="626" spans="1:24" x14ac:dyDescent="0.3">
      <c r="A626" s="2">
        <v>625</v>
      </c>
      <c r="B626" s="3">
        <v>5</v>
      </c>
      <c r="C626" s="3" t="s">
        <v>991</v>
      </c>
      <c r="D626" s="2">
        <v>4</v>
      </c>
      <c r="E626" s="3" t="s">
        <v>9</v>
      </c>
      <c r="F626" s="23">
        <v>45022</v>
      </c>
      <c r="G626" s="5">
        <v>6.2500000000000003E-3</v>
      </c>
      <c r="H626" s="24">
        <v>0.14027777777777778</v>
      </c>
      <c r="I626" s="5">
        <f>Datos_Sala[[#This Row],[Hora de Salida]]-Datos_Sala[[#This Row],[Hora de llegada]]</f>
        <v>0.13402777777777777</v>
      </c>
      <c r="J62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0.14444444444444449</v>
      </c>
      <c r="K626" s="5">
        <f>(SUMIFS('Datos Cocina'!M:M,'Datos Cocina'!A:A,'Datos Sala'!A:A)/60)/24</f>
        <v>6.7361111111111108E-2</v>
      </c>
      <c r="L626" s="5">
        <f>IF(Datos_Sala[[#This Row],[Tiempo en rest]]-Datos_Sala[[#This Row],[Tiempo total de preparación]]&gt;0,Datos_Sala[[#This Row],[Tiempo en rest]]-Datos_Sala[[#This Row],[Tiempo total de preparación]],0)</f>
        <v>6.6666666666666666E-2</v>
      </c>
      <c r="M626" s="5" t="str">
        <f>IF(Datos_Sala[[#This Row],[Tiempo de degustación]]&gt;0,"Cobrada","Sin cobrar")</f>
        <v>Cobrada</v>
      </c>
      <c r="N626" s="3" t="s">
        <v>10</v>
      </c>
      <c r="O626" s="3" t="s">
        <v>1145</v>
      </c>
      <c r="P626" s="6">
        <v>41.73</v>
      </c>
      <c r="Q626" s="3" t="s">
        <v>18</v>
      </c>
      <c r="R626" s="3" t="s">
        <v>29</v>
      </c>
      <c r="S626" s="3" t="s">
        <v>992</v>
      </c>
      <c r="T626" s="4">
        <f>SUMIFS('Datos Cocina'!J:J,'Datos Cocina'!A:A,A:A)</f>
        <v>139</v>
      </c>
      <c r="U626" s="4">
        <f>SUMIFS('Datos Cocina'!F:F,'Datos Cocina'!A:A,'Datos Sala'!A:A)</f>
        <v>84</v>
      </c>
      <c r="V626" s="4">
        <f>SUMIFS('Datos Cocina'!I:I,'Datos Cocina'!A:A,A:A)</f>
        <v>55</v>
      </c>
      <c r="W626" s="7">
        <f>Datos_Sala[[#This Row],[Total ganancia pedido]]/Datos_Sala[[#This Row],[Monto Total de la cuenta]]</f>
        <v>0.39568345323741005</v>
      </c>
      <c r="X626" s="4">
        <f>Datos_Sala[[#This Row],[Monto Total de la cuenta]]+Datos_Sala[[#This Row],[Propina]]</f>
        <v>180.73</v>
      </c>
    </row>
    <row r="627" spans="1:24" x14ac:dyDescent="0.3">
      <c r="A627" s="2">
        <v>626</v>
      </c>
      <c r="B627" s="3">
        <v>14</v>
      </c>
      <c r="C627" s="3" t="s">
        <v>993</v>
      </c>
      <c r="D627" s="2">
        <v>4</v>
      </c>
      <c r="E627" s="3" t="s">
        <v>9</v>
      </c>
      <c r="F627" s="23">
        <v>45022</v>
      </c>
      <c r="G627" s="5">
        <v>0.11458333333333333</v>
      </c>
      <c r="H627" s="24">
        <v>0.1736111111111111</v>
      </c>
      <c r="I627" s="5">
        <f>Datos_Sala[[#This Row],[Hora de Salida]]-Datos_Sala[[#This Row],[Hora de llegada]]</f>
        <v>5.9027777777777776E-2</v>
      </c>
      <c r="J627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5.9027777777777776E-2</v>
      </c>
      <c r="K627" s="5">
        <f>(SUMIFS('Datos Cocina'!M:M,'Datos Cocina'!A:A,'Datos Sala'!A:A)/60)/24</f>
        <v>4.027777777777778E-2</v>
      </c>
      <c r="L627" s="5">
        <f>IF(Datos_Sala[[#This Row],[Tiempo en rest]]-Datos_Sala[[#This Row],[Tiempo total de preparación]]&gt;0,Datos_Sala[[#This Row],[Tiempo en rest]]-Datos_Sala[[#This Row],[Tiempo total de preparación]],0)</f>
        <v>1.8749999999999996E-2</v>
      </c>
      <c r="M627" s="5" t="str">
        <f>IF(Datos_Sala[[#This Row],[Tiempo de degustación]]&gt;0,"Cobrada","Sin cobrar")</f>
        <v>Cobrada</v>
      </c>
      <c r="N627" s="3" t="s">
        <v>48</v>
      </c>
      <c r="O627" s="3" t="s">
        <v>1145</v>
      </c>
      <c r="P627" s="6">
        <v>19.239999999999998</v>
      </c>
      <c r="Q627" s="3" t="s">
        <v>11</v>
      </c>
      <c r="R627" s="3" t="s">
        <v>49</v>
      </c>
      <c r="S627" s="3" t="s">
        <v>994</v>
      </c>
      <c r="T627" s="4">
        <f>SUMIFS('Datos Cocina'!J:J,'Datos Cocina'!A:A,A:A)</f>
        <v>137</v>
      </c>
      <c r="U627" s="4">
        <f>SUMIFS('Datos Cocina'!F:F,'Datos Cocina'!A:A,'Datos Sala'!A:A)</f>
        <v>81</v>
      </c>
      <c r="V627" s="4">
        <f>SUMIFS('Datos Cocina'!I:I,'Datos Cocina'!A:A,A:A)</f>
        <v>56</v>
      </c>
      <c r="W627" s="7">
        <f>Datos_Sala[[#This Row],[Total ganancia pedido]]/Datos_Sala[[#This Row],[Monto Total de la cuenta]]</f>
        <v>0.40875912408759124</v>
      </c>
      <c r="X627" s="4">
        <f>Datos_Sala[[#This Row],[Monto Total de la cuenta]]+Datos_Sala[[#This Row],[Propina]]</f>
        <v>156.24</v>
      </c>
    </row>
    <row r="628" spans="1:24" x14ac:dyDescent="0.3">
      <c r="A628" s="2">
        <v>627</v>
      </c>
      <c r="B628" s="3" t="s">
        <v>68</v>
      </c>
      <c r="C628" s="3" t="s">
        <v>218</v>
      </c>
      <c r="D628" s="2">
        <v>3</v>
      </c>
      <c r="E628" s="3" t="s">
        <v>52</v>
      </c>
      <c r="F628" s="23">
        <v>45022</v>
      </c>
      <c r="G628" s="5">
        <v>9.930555555555555E-2</v>
      </c>
      <c r="H628" s="24">
        <v>0.17569444444444443</v>
      </c>
      <c r="I628" s="5">
        <f>Datos_Sala[[#This Row],[Hora de Salida]]-Datos_Sala[[#This Row],[Hora de llegada]]</f>
        <v>7.6388888888888881E-2</v>
      </c>
      <c r="J628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8.680555555555558E-2</v>
      </c>
      <c r="K628" s="5">
        <f>(SUMIFS('Datos Cocina'!M:M,'Datos Cocina'!A:A,'Datos Sala'!A:A)/60)/24</f>
        <v>2.5694444444444447E-2</v>
      </c>
      <c r="L628" s="5">
        <f>IF(Datos_Sala[[#This Row],[Tiempo en rest]]-Datos_Sala[[#This Row],[Tiempo total de preparación]]&gt;0,Datos_Sala[[#This Row],[Tiempo en rest]]-Datos_Sala[[#This Row],[Tiempo total de preparación]],0)</f>
        <v>5.0694444444444431E-2</v>
      </c>
      <c r="M628" s="5" t="str">
        <f>IF(Datos_Sala[[#This Row],[Tiempo de degustación]]&gt;0,"Cobrada","Sin cobrar")</f>
        <v>Cobrada</v>
      </c>
      <c r="N628" s="3" t="s">
        <v>16</v>
      </c>
      <c r="O628" s="3" t="s">
        <v>1145</v>
      </c>
      <c r="P628" s="6">
        <v>44.24</v>
      </c>
      <c r="Q628" s="3" t="s">
        <v>18</v>
      </c>
      <c r="R628" s="3" t="s">
        <v>63</v>
      </c>
      <c r="S628" s="3" t="s">
        <v>39</v>
      </c>
      <c r="T628" s="4">
        <f>SUMIFS('Datos Cocina'!J:J,'Datos Cocina'!A:A,A:A)</f>
        <v>21</v>
      </c>
      <c r="U628" s="4">
        <f>SUMIFS('Datos Cocina'!F:F,'Datos Cocina'!A:A,'Datos Sala'!A:A)</f>
        <v>13</v>
      </c>
      <c r="V628" s="4">
        <f>SUMIFS('Datos Cocina'!I:I,'Datos Cocina'!A:A,A:A)</f>
        <v>8</v>
      </c>
      <c r="W628" s="7">
        <f>Datos_Sala[[#This Row],[Total ganancia pedido]]/Datos_Sala[[#This Row],[Monto Total de la cuenta]]</f>
        <v>0.38095238095238093</v>
      </c>
      <c r="X628" s="4">
        <f>Datos_Sala[[#This Row],[Monto Total de la cuenta]]+Datos_Sala[[#This Row],[Propina]]</f>
        <v>65.240000000000009</v>
      </c>
    </row>
    <row r="629" spans="1:24" x14ac:dyDescent="0.3">
      <c r="A629" s="2">
        <v>628</v>
      </c>
      <c r="B629" s="3">
        <v>2</v>
      </c>
      <c r="C629" s="3" t="s">
        <v>102</v>
      </c>
      <c r="D629" s="2">
        <v>1</v>
      </c>
      <c r="E629" s="3" t="s">
        <v>52</v>
      </c>
      <c r="F629" s="23">
        <v>45022</v>
      </c>
      <c r="G629" s="5">
        <v>6.2500000000000003E-3</v>
      </c>
      <c r="H629" s="24">
        <v>6.7361111111111108E-2</v>
      </c>
      <c r="I629" s="5">
        <f>Datos_Sala[[#This Row],[Hora de Salida]]-Datos_Sala[[#This Row],[Hora de llegada]]</f>
        <v>6.1111111111111109E-2</v>
      </c>
      <c r="J629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6.1111111111111109E-2</v>
      </c>
      <c r="K629" s="5">
        <f>(SUMIFS('Datos Cocina'!M:M,'Datos Cocina'!A:A,'Datos Sala'!A:A)/60)/24</f>
        <v>2.9861111111111113E-2</v>
      </c>
      <c r="L629" s="5">
        <f>IF(Datos_Sala[[#This Row],[Tiempo en rest]]-Datos_Sala[[#This Row],[Tiempo total de preparación]]&gt;0,Datos_Sala[[#This Row],[Tiempo en rest]]-Datos_Sala[[#This Row],[Tiempo total de preparación]],0)</f>
        <v>3.1249999999999997E-2</v>
      </c>
      <c r="M629" s="5" t="str">
        <f>IF(Datos_Sala[[#This Row],[Tiempo de degustación]]&gt;0,"Cobrada","Sin cobrar")</f>
        <v>Cobrada</v>
      </c>
      <c r="N629" s="3" t="s">
        <v>48</v>
      </c>
      <c r="O629" s="3" t="s">
        <v>1145</v>
      </c>
      <c r="P629" s="6">
        <v>15.03</v>
      </c>
      <c r="Q629" s="3" t="s">
        <v>23</v>
      </c>
      <c r="R629" s="3" t="s">
        <v>29</v>
      </c>
      <c r="S629" s="3" t="s">
        <v>995</v>
      </c>
      <c r="T629" s="4">
        <f>SUMIFS('Datos Cocina'!J:J,'Datos Cocina'!A:A,A:A)</f>
        <v>168</v>
      </c>
      <c r="U629" s="4">
        <f>SUMIFS('Datos Cocina'!F:F,'Datos Cocina'!A:A,'Datos Sala'!A:A)</f>
        <v>103</v>
      </c>
      <c r="V629" s="4">
        <f>SUMIFS('Datos Cocina'!I:I,'Datos Cocina'!A:A,A:A)</f>
        <v>65</v>
      </c>
      <c r="W629" s="7">
        <f>Datos_Sala[[#This Row],[Total ganancia pedido]]/Datos_Sala[[#This Row],[Monto Total de la cuenta]]</f>
        <v>0.38690476190476192</v>
      </c>
      <c r="X629" s="4">
        <f>Datos_Sala[[#This Row],[Monto Total de la cuenta]]+Datos_Sala[[#This Row],[Propina]]</f>
        <v>183.03</v>
      </c>
    </row>
    <row r="630" spans="1:24" x14ac:dyDescent="0.3">
      <c r="A630" s="2">
        <v>629</v>
      </c>
      <c r="B630" s="3">
        <v>17</v>
      </c>
      <c r="C630" s="3" t="s">
        <v>297</v>
      </c>
      <c r="D630" s="2">
        <v>2</v>
      </c>
      <c r="E630" s="3" t="s">
        <v>9</v>
      </c>
      <c r="F630" s="23">
        <v>45022</v>
      </c>
      <c r="G630" s="5">
        <v>8.819444444444445E-2</v>
      </c>
      <c r="H630" s="24">
        <v>0.24652777777777779</v>
      </c>
      <c r="I630" s="5">
        <f>Datos_Sala[[#This Row],[Hora de Salida]]-Datos_Sala[[#This Row],[Hora de llegada]]</f>
        <v>0.15833333333333333</v>
      </c>
      <c r="J63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0.16875000000000004</v>
      </c>
      <c r="K630" s="5">
        <f>(SUMIFS('Datos Cocina'!M:M,'Datos Cocina'!A:A,'Datos Sala'!A:A)/60)/24</f>
        <v>5.8333333333333327E-2</v>
      </c>
      <c r="L630" s="5">
        <f>IF(Datos_Sala[[#This Row],[Tiempo en rest]]-Datos_Sala[[#This Row],[Tiempo total de preparación]]&gt;0,Datos_Sala[[#This Row],[Tiempo en rest]]-Datos_Sala[[#This Row],[Tiempo total de preparación]],0)</f>
        <v>0.1</v>
      </c>
      <c r="M630" s="5" t="str">
        <f>IF(Datos_Sala[[#This Row],[Tiempo de degustación]]&gt;0,"Cobrada","Sin cobrar")</f>
        <v>Cobrada</v>
      </c>
      <c r="N630" s="3" t="s">
        <v>10</v>
      </c>
      <c r="O630" s="3" t="s">
        <v>1146</v>
      </c>
      <c r="P630" s="6">
        <v>26.07</v>
      </c>
      <c r="Q630" s="3" t="s">
        <v>18</v>
      </c>
      <c r="R630" s="3" t="s">
        <v>49</v>
      </c>
      <c r="S630" s="3" t="s">
        <v>996</v>
      </c>
      <c r="T630" s="4">
        <f>SUMIFS('Datos Cocina'!J:J,'Datos Cocina'!A:A,A:A)</f>
        <v>130</v>
      </c>
      <c r="U630" s="4">
        <f>SUMIFS('Datos Cocina'!F:F,'Datos Cocina'!A:A,'Datos Sala'!A:A)</f>
        <v>76</v>
      </c>
      <c r="V630" s="4">
        <f>SUMIFS('Datos Cocina'!I:I,'Datos Cocina'!A:A,A:A)</f>
        <v>54</v>
      </c>
      <c r="W630" s="7">
        <f>Datos_Sala[[#This Row],[Total ganancia pedido]]/Datos_Sala[[#This Row],[Monto Total de la cuenta]]</f>
        <v>0.41538461538461541</v>
      </c>
      <c r="X630" s="4">
        <f>Datos_Sala[[#This Row],[Monto Total de la cuenta]]+Datos_Sala[[#This Row],[Propina]]</f>
        <v>156.07</v>
      </c>
    </row>
    <row r="631" spans="1:24" x14ac:dyDescent="0.3">
      <c r="A631" s="2">
        <v>630</v>
      </c>
      <c r="B631" s="3">
        <v>2</v>
      </c>
      <c r="C631" s="3" t="s">
        <v>633</v>
      </c>
      <c r="D631" s="2">
        <v>2</v>
      </c>
      <c r="E631" s="3" t="s">
        <v>15</v>
      </c>
      <c r="F631" s="23">
        <v>45022</v>
      </c>
      <c r="G631" s="5">
        <v>1.3888888888888889E-3</v>
      </c>
      <c r="H631" s="24">
        <v>0.11736111111111111</v>
      </c>
      <c r="I631" s="5">
        <f>Datos_Sala[[#This Row],[Hora de Salida]]-Datos_Sala[[#This Row],[Hora de llegada]]</f>
        <v>0.11597222222222223</v>
      </c>
      <c r="J63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0.11597222222222223</v>
      </c>
      <c r="K631" s="5">
        <f>(SUMIFS('Datos Cocina'!M:M,'Datos Cocina'!A:A,'Datos Sala'!A:A)/60)/24</f>
        <v>5.2083333333333336E-2</v>
      </c>
      <c r="L631" s="5">
        <f>IF(Datos_Sala[[#This Row],[Tiempo en rest]]-Datos_Sala[[#This Row],[Tiempo total de preparación]]&gt;0,Datos_Sala[[#This Row],[Tiempo en rest]]-Datos_Sala[[#This Row],[Tiempo total de preparación]],0)</f>
        <v>6.3888888888888884E-2</v>
      </c>
      <c r="M631" s="5" t="str">
        <f>IF(Datos_Sala[[#This Row],[Tiempo de degustación]]&gt;0,"Cobrada","Sin cobrar")</f>
        <v>Cobrada</v>
      </c>
      <c r="N631" s="3" t="s">
        <v>16</v>
      </c>
      <c r="O631" s="3" t="s">
        <v>1146</v>
      </c>
      <c r="P631" s="6">
        <v>36.619999999999997</v>
      </c>
      <c r="Q631" s="3" t="s">
        <v>11</v>
      </c>
      <c r="R631" s="3" t="s">
        <v>24</v>
      </c>
      <c r="S631" s="3" t="s">
        <v>997</v>
      </c>
      <c r="T631" s="4">
        <f>SUMIFS('Datos Cocina'!J:J,'Datos Cocina'!A:A,A:A)</f>
        <v>182</v>
      </c>
      <c r="U631" s="4">
        <f>SUMIFS('Datos Cocina'!F:F,'Datos Cocina'!A:A,'Datos Sala'!A:A)</f>
        <v>113</v>
      </c>
      <c r="V631" s="4">
        <f>SUMIFS('Datos Cocina'!I:I,'Datos Cocina'!A:A,A:A)</f>
        <v>69</v>
      </c>
      <c r="W631" s="7">
        <f>Datos_Sala[[#This Row],[Total ganancia pedido]]/Datos_Sala[[#This Row],[Monto Total de la cuenta]]</f>
        <v>0.37912087912087911</v>
      </c>
      <c r="X631" s="4">
        <f>Datos_Sala[[#This Row],[Monto Total de la cuenta]]+Datos_Sala[[#This Row],[Propina]]</f>
        <v>218.62</v>
      </c>
    </row>
    <row r="632" spans="1:24" x14ac:dyDescent="0.3">
      <c r="A632" s="2">
        <v>631</v>
      </c>
      <c r="B632" s="3" t="s">
        <v>61</v>
      </c>
      <c r="C632" s="3" t="s">
        <v>219</v>
      </c>
      <c r="D632" s="2">
        <v>1</v>
      </c>
      <c r="E632" s="3" t="s">
        <v>15</v>
      </c>
      <c r="F632" s="23">
        <v>45022</v>
      </c>
      <c r="G632" s="5">
        <v>1.4583333333333334E-2</v>
      </c>
      <c r="H632" s="24">
        <v>0.11874999999999999</v>
      </c>
      <c r="I632" s="5">
        <f>Datos_Sala[[#This Row],[Hora de Salida]]-Datos_Sala[[#This Row],[Hora de llegada]]</f>
        <v>0.10416666666666666</v>
      </c>
      <c r="J63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0.10416666666666666</v>
      </c>
      <c r="K632" s="5">
        <f>(SUMIFS('Datos Cocina'!M:M,'Datos Cocina'!A:A,'Datos Sala'!A:A)/60)/24</f>
        <v>3.1944444444444449E-2</v>
      </c>
      <c r="L632" s="5">
        <f>IF(Datos_Sala[[#This Row],[Tiempo en rest]]-Datos_Sala[[#This Row],[Tiempo total de preparación]]&gt;0,Datos_Sala[[#This Row],[Tiempo en rest]]-Datos_Sala[[#This Row],[Tiempo total de preparación]],0)</f>
        <v>7.2222222222222215E-2</v>
      </c>
      <c r="M632" s="5" t="str">
        <f>IF(Datos_Sala[[#This Row],[Tiempo de degustación]]&gt;0,"Cobrada","Sin cobrar")</f>
        <v>Cobrada</v>
      </c>
      <c r="N632" s="3" t="s">
        <v>10</v>
      </c>
      <c r="O632" s="3" t="s">
        <v>1145</v>
      </c>
      <c r="P632" s="6">
        <v>39.71</v>
      </c>
      <c r="Q632" s="3" t="s">
        <v>23</v>
      </c>
      <c r="R632" s="3" t="s">
        <v>33</v>
      </c>
      <c r="S632" s="3" t="s">
        <v>100</v>
      </c>
      <c r="T632" s="4">
        <f>SUMIFS('Datos Cocina'!J:J,'Datos Cocina'!A:A,A:A)</f>
        <v>66</v>
      </c>
      <c r="U632" s="4">
        <f>SUMIFS('Datos Cocina'!F:F,'Datos Cocina'!A:A,'Datos Sala'!A:A)</f>
        <v>39</v>
      </c>
      <c r="V632" s="4">
        <f>SUMIFS('Datos Cocina'!I:I,'Datos Cocina'!A:A,A:A)</f>
        <v>27</v>
      </c>
      <c r="W632" s="7">
        <f>Datos_Sala[[#This Row],[Total ganancia pedido]]/Datos_Sala[[#This Row],[Monto Total de la cuenta]]</f>
        <v>0.40909090909090912</v>
      </c>
      <c r="X632" s="4">
        <f>Datos_Sala[[#This Row],[Monto Total de la cuenta]]+Datos_Sala[[#This Row],[Propina]]</f>
        <v>105.71000000000001</v>
      </c>
    </row>
    <row r="633" spans="1:24" x14ac:dyDescent="0.3">
      <c r="A633" s="2">
        <v>632</v>
      </c>
      <c r="B633" s="3">
        <v>16</v>
      </c>
      <c r="C633" s="3" t="s">
        <v>998</v>
      </c>
      <c r="D633" s="2">
        <v>2</v>
      </c>
      <c r="E633" s="3" t="s">
        <v>52</v>
      </c>
      <c r="F633" s="23">
        <v>45022</v>
      </c>
      <c r="G633" s="5">
        <v>1.0416666666666666E-2</v>
      </c>
      <c r="H633" s="24">
        <v>0.12152777777777778</v>
      </c>
      <c r="I633" s="5">
        <f>Datos_Sala[[#This Row],[Hora de Salida]]-Datos_Sala[[#This Row],[Hora de llegada]]</f>
        <v>0.1111111111111111</v>
      </c>
      <c r="J63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0.1111111111111111</v>
      </c>
      <c r="K633" s="5">
        <f>(SUMIFS('Datos Cocina'!M:M,'Datos Cocina'!A:A,'Datos Sala'!A:A)/60)/24</f>
        <v>6.1111111111111109E-2</v>
      </c>
      <c r="L633" s="5">
        <f>IF(Datos_Sala[[#This Row],[Tiempo en rest]]-Datos_Sala[[#This Row],[Tiempo total de preparación]]&gt;0,Datos_Sala[[#This Row],[Tiempo en rest]]-Datos_Sala[[#This Row],[Tiempo total de preparación]],0)</f>
        <v>4.9999999999999996E-2</v>
      </c>
      <c r="M633" s="5" t="str">
        <f>IF(Datos_Sala[[#This Row],[Tiempo de degustación]]&gt;0,"Cobrada","Sin cobrar")</f>
        <v>Cobrada</v>
      </c>
      <c r="N633" s="3" t="s">
        <v>48</v>
      </c>
      <c r="O633" s="3" t="s">
        <v>1145</v>
      </c>
      <c r="P633" s="6">
        <v>22.41</v>
      </c>
      <c r="Q633" s="3" t="s">
        <v>11</v>
      </c>
      <c r="R633" s="3" t="s">
        <v>63</v>
      </c>
      <c r="S633" s="3" t="s">
        <v>999</v>
      </c>
      <c r="T633" s="4">
        <f>SUMIFS('Datos Cocina'!J:J,'Datos Cocina'!A:A,A:A)</f>
        <v>129</v>
      </c>
      <c r="U633" s="4">
        <f>SUMIFS('Datos Cocina'!F:F,'Datos Cocina'!A:A,'Datos Sala'!A:A)</f>
        <v>77</v>
      </c>
      <c r="V633" s="4">
        <f>SUMIFS('Datos Cocina'!I:I,'Datos Cocina'!A:A,A:A)</f>
        <v>52</v>
      </c>
      <c r="W633" s="7">
        <f>Datos_Sala[[#This Row],[Total ganancia pedido]]/Datos_Sala[[#This Row],[Monto Total de la cuenta]]</f>
        <v>0.40310077519379844</v>
      </c>
      <c r="X633" s="4">
        <f>Datos_Sala[[#This Row],[Monto Total de la cuenta]]+Datos_Sala[[#This Row],[Propina]]</f>
        <v>151.41</v>
      </c>
    </row>
    <row r="634" spans="1:24" x14ac:dyDescent="0.3">
      <c r="A634" s="2">
        <v>633</v>
      </c>
      <c r="B634" s="3">
        <v>16</v>
      </c>
      <c r="C634" s="3" t="s">
        <v>1000</v>
      </c>
      <c r="D634" s="2">
        <v>5</v>
      </c>
      <c r="E634" s="3" t="s">
        <v>52</v>
      </c>
      <c r="F634" s="23">
        <v>45022</v>
      </c>
      <c r="G634" s="5">
        <v>0.15486111111111112</v>
      </c>
      <c r="H634" s="24">
        <v>0.22777777777777777</v>
      </c>
      <c r="I634" s="5">
        <f>Datos_Sala[[#This Row],[Hora de Salida]]-Datos_Sala[[#This Row],[Hora de llegada]]</f>
        <v>7.2916666666666657E-2</v>
      </c>
      <c r="J634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7.2916666666666657E-2</v>
      </c>
      <c r="K634" s="5">
        <f>(SUMIFS('Datos Cocina'!M:M,'Datos Cocina'!A:A,'Datos Sala'!A:A)/60)/24</f>
        <v>0.10347222222222223</v>
      </c>
      <c r="L634" s="5">
        <f>IF(Datos_Sala[[#This Row],[Tiempo en rest]]-Datos_Sala[[#This Row],[Tiempo total de preparación]]&gt;0,Datos_Sala[[#This Row],[Tiempo en rest]]-Datos_Sala[[#This Row],[Tiempo total de preparación]],0)</f>
        <v>0</v>
      </c>
      <c r="M634" s="5" t="str">
        <f>IF(Datos_Sala[[#This Row],[Tiempo de degustación]]&gt;0,"Cobrada","Sin cobrar")</f>
        <v>Sin cobrar</v>
      </c>
      <c r="N634" s="3" t="s">
        <v>16</v>
      </c>
      <c r="O634" s="3" t="s">
        <v>1145</v>
      </c>
      <c r="P634" s="6">
        <v>11.19</v>
      </c>
      <c r="Q634" s="3" t="s">
        <v>23</v>
      </c>
      <c r="R634" s="3" t="s">
        <v>24</v>
      </c>
      <c r="S634" s="3" t="s">
        <v>1001</v>
      </c>
      <c r="T634" s="4">
        <f>SUMIFS('Datos Cocina'!J:J,'Datos Cocina'!A:A,A:A)</f>
        <v>236</v>
      </c>
      <c r="U634" s="4">
        <f>SUMIFS('Datos Cocina'!F:F,'Datos Cocina'!A:A,'Datos Sala'!A:A)</f>
        <v>138</v>
      </c>
      <c r="V634" s="4">
        <f>SUMIFS('Datos Cocina'!I:I,'Datos Cocina'!A:A,A:A)</f>
        <v>98</v>
      </c>
      <c r="W634" s="7">
        <f>Datos_Sala[[#This Row],[Total ganancia pedido]]/Datos_Sala[[#This Row],[Monto Total de la cuenta]]</f>
        <v>0.4152542372881356</v>
      </c>
      <c r="X634" s="4">
        <f>Datos_Sala[[#This Row],[Monto Total de la cuenta]]+Datos_Sala[[#This Row],[Propina]]</f>
        <v>247.19</v>
      </c>
    </row>
    <row r="635" spans="1:24" x14ac:dyDescent="0.3">
      <c r="A635" s="2">
        <v>634</v>
      </c>
      <c r="B635" s="3">
        <v>2</v>
      </c>
      <c r="C635" s="3" t="s">
        <v>748</v>
      </c>
      <c r="D635" s="2">
        <v>1</v>
      </c>
      <c r="E635" s="3" t="s">
        <v>76</v>
      </c>
      <c r="F635" s="23">
        <v>45022</v>
      </c>
      <c r="G635" s="5">
        <v>2.0833333333333333E-3</v>
      </c>
      <c r="H635" s="24">
        <v>0.15</v>
      </c>
      <c r="I635" s="5">
        <f>Datos_Sala[[#This Row],[Hora de Salida]]-Datos_Sala[[#This Row],[Hora de llegada]]</f>
        <v>0.14791666666666667</v>
      </c>
      <c r="J63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0.14791666666666667</v>
      </c>
      <c r="K635" s="5">
        <f>(SUMIFS('Datos Cocina'!M:M,'Datos Cocina'!A:A,'Datos Sala'!A:A)/60)/24</f>
        <v>0.10902777777777778</v>
      </c>
      <c r="L635" s="5">
        <f>IF(Datos_Sala[[#This Row],[Tiempo en rest]]-Datos_Sala[[#This Row],[Tiempo total de preparación]]&gt;0,Datos_Sala[[#This Row],[Tiempo en rest]]-Datos_Sala[[#This Row],[Tiempo total de preparación]],0)</f>
        <v>3.888888888888889E-2</v>
      </c>
      <c r="M635" s="5" t="str">
        <f>IF(Datos_Sala[[#This Row],[Tiempo de degustación]]&gt;0,"Cobrada","Sin cobrar")</f>
        <v>Cobrada</v>
      </c>
      <c r="N635" s="3" t="s">
        <v>48</v>
      </c>
      <c r="O635" s="3" t="s">
        <v>1145</v>
      </c>
      <c r="P635" s="6">
        <v>29.25</v>
      </c>
      <c r="Q635" s="3" t="s">
        <v>23</v>
      </c>
      <c r="R635" s="3" t="s">
        <v>99</v>
      </c>
      <c r="S635" s="3" t="s">
        <v>1002</v>
      </c>
      <c r="T635" s="4">
        <f>SUMIFS('Datos Cocina'!J:J,'Datos Cocina'!A:A,A:A)</f>
        <v>344</v>
      </c>
      <c r="U635" s="4">
        <f>SUMIFS('Datos Cocina'!F:F,'Datos Cocina'!A:A,'Datos Sala'!A:A)</f>
        <v>209</v>
      </c>
      <c r="V635" s="4">
        <f>SUMIFS('Datos Cocina'!I:I,'Datos Cocina'!A:A,A:A)</f>
        <v>135</v>
      </c>
      <c r="W635" s="7">
        <f>Datos_Sala[[#This Row],[Total ganancia pedido]]/Datos_Sala[[#This Row],[Monto Total de la cuenta]]</f>
        <v>0.39244186046511625</v>
      </c>
      <c r="X635" s="4">
        <f>Datos_Sala[[#This Row],[Monto Total de la cuenta]]+Datos_Sala[[#This Row],[Propina]]</f>
        <v>373.25</v>
      </c>
    </row>
    <row r="636" spans="1:24" x14ac:dyDescent="0.3">
      <c r="A636" s="2">
        <v>635</v>
      </c>
      <c r="B636" s="3" t="s">
        <v>35</v>
      </c>
      <c r="C636" s="3" t="s">
        <v>220</v>
      </c>
      <c r="D636" s="2">
        <v>2</v>
      </c>
      <c r="E636" s="3" t="s">
        <v>28</v>
      </c>
      <c r="F636" s="23">
        <v>45022</v>
      </c>
      <c r="G636" s="5">
        <v>1.1805555555555555E-2</v>
      </c>
      <c r="H636" s="24">
        <v>0.12777777777777777</v>
      </c>
      <c r="I636" s="5">
        <f>Datos_Sala[[#This Row],[Hora de Salida]]-Datos_Sala[[#This Row],[Hora de llegada]]</f>
        <v>0.11597222222222221</v>
      </c>
      <c r="J63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0.11597222222222221</v>
      </c>
      <c r="K636" s="5">
        <f>(SUMIFS('Datos Cocina'!M:M,'Datos Cocina'!A:A,'Datos Sala'!A:A)/60)/24</f>
        <v>1.7361111111111112E-2</v>
      </c>
      <c r="L636" s="5">
        <f>IF(Datos_Sala[[#This Row],[Tiempo en rest]]-Datos_Sala[[#This Row],[Tiempo total de preparación]]&gt;0,Datos_Sala[[#This Row],[Tiempo en rest]]-Datos_Sala[[#This Row],[Tiempo total de preparación]],0)</f>
        <v>9.8611111111111094E-2</v>
      </c>
      <c r="M636" s="5" t="str">
        <f>IF(Datos_Sala[[#This Row],[Tiempo de degustación]]&gt;0,"Cobrada","Sin cobrar")</f>
        <v>Cobrada</v>
      </c>
      <c r="N636" s="3" t="s">
        <v>16</v>
      </c>
      <c r="O636" s="3" t="s">
        <v>1145</v>
      </c>
      <c r="P636" s="6">
        <v>22.15</v>
      </c>
      <c r="Q636" s="3" t="s">
        <v>11</v>
      </c>
      <c r="R636" s="3" t="s">
        <v>1148</v>
      </c>
      <c r="S636" s="3" t="s">
        <v>20</v>
      </c>
      <c r="T636" s="4">
        <f>SUMIFS('Datos Cocina'!J:J,'Datos Cocina'!A:A,A:A)</f>
        <v>58</v>
      </c>
      <c r="U636" s="4">
        <f>SUMIFS('Datos Cocina'!F:F,'Datos Cocina'!A:A,'Datos Sala'!A:A)</f>
        <v>34</v>
      </c>
      <c r="V636" s="4">
        <f>SUMIFS('Datos Cocina'!I:I,'Datos Cocina'!A:A,A:A)</f>
        <v>24</v>
      </c>
      <c r="W636" s="7">
        <f>Datos_Sala[[#This Row],[Total ganancia pedido]]/Datos_Sala[[#This Row],[Monto Total de la cuenta]]</f>
        <v>0.41379310344827586</v>
      </c>
      <c r="X636" s="4">
        <f>Datos_Sala[[#This Row],[Monto Total de la cuenta]]+Datos_Sala[[#This Row],[Propina]]</f>
        <v>80.150000000000006</v>
      </c>
    </row>
    <row r="637" spans="1:24" x14ac:dyDescent="0.3">
      <c r="A637" s="2">
        <v>636</v>
      </c>
      <c r="B637" s="3">
        <v>14</v>
      </c>
      <c r="C637" s="3" t="s">
        <v>1003</v>
      </c>
      <c r="D637" s="2">
        <v>3</v>
      </c>
      <c r="E637" s="3" t="s">
        <v>15</v>
      </c>
      <c r="F637" s="23">
        <v>45022</v>
      </c>
      <c r="G637" s="5">
        <v>0.14930555555555555</v>
      </c>
      <c r="H637" s="24">
        <v>0.24166666666666667</v>
      </c>
      <c r="I637" s="5">
        <f>Datos_Sala[[#This Row],[Hora de Salida]]-Datos_Sala[[#This Row],[Hora de llegada]]</f>
        <v>9.2361111111111116E-2</v>
      </c>
      <c r="J637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9.2361111111111116E-2</v>
      </c>
      <c r="K637" s="5">
        <f>(SUMIFS('Datos Cocina'!M:M,'Datos Cocina'!A:A,'Datos Sala'!A:A)/60)/24</f>
        <v>0.10486111111111111</v>
      </c>
      <c r="L637" s="5">
        <f>IF(Datos_Sala[[#This Row],[Tiempo en rest]]-Datos_Sala[[#This Row],[Tiempo total de preparación]]&gt;0,Datos_Sala[[#This Row],[Tiempo en rest]]-Datos_Sala[[#This Row],[Tiempo total de preparación]],0)</f>
        <v>0</v>
      </c>
      <c r="M637" s="5" t="str">
        <f>IF(Datos_Sala[[#This Row],[Tiempo de degustación]]&gt;0,"Cobrada","Sin cobrar")</f>
        <v>Sin cobrar</v>
      </c>
      <c r="N637" s="3" t="s">
        <v>10</v>
      </c>
      <c r="O637" s="3" t="s">
        <v>1146</v>
      </c>
      <c r="P637" s="6">
        <v>32.86</v>
      </c>
      <c r="Q637" s="3" t="s">
        <v>11</v>
      </c>
      <c r="R637" s="3" t="s">
        <v>63</v>
      </c>
      <c r="S637" s="3" t="s">
        <v>1004</v>
      </c>
      <c r="T637" s="4">
        <f>SUMIFS('Datos Cocina'!J:J,'Datos Cocina'!A:A,A:A)</f>
        <v>126</v>
      </c>
      <c r="U637" s="4">
        <f>SUMIFS('Datos Cocina'!F:F,'Datos Cocina'!A:A,'Datos Sala'!A:A)</f>
        <v>74</v>
      </c>
      <c r="V637" s="4">
        <f>SUMIFS('Datos Cocina'!I:I,'Datos Cocina'!A:A,A:A)</f>
        <v>52</v>
      </c>
      <c r="W637" s="7">
        <f>Datos_Sala[[#This Row],[Total ganancia pedido]]/Datos_Sala[[#This Row],[Monto Total de la cuenta]]</f>
        <v>0.41269841269841268</v>
      </c>
      <c r="X637" s="4">
        <f>Datos_Sala[[#This Row],[Monto Total de la cuenta]]+Datos_Sala[[#This Row],[Propina]]</f>
        <v>158.86000000000001</v>
      </c>
    </row>
    <row r="638" spans="1:24" x14ac:dyDescent="0.3">
      <c r="A638" s="2">
        <v>637</v>
      </c>
      <c r="B638" s="3">
        <v>6</v>
      </c>
      <c r="C638" s="3" t="s">
        <v>1005</v>
      </c>
      <c r="D638" s="2">
        <v>3</v>
      </c>
      <c r="E638" s="3" t="s">
        <v>9</v>
      </c>
      <c r="F638" s="23">
        <v>45022</v>
      </c>
      <c r="G638" s="5">
        <v>7.9861111111111105E-2</v>
      </c>
      <c r="H638" s="24">
        <v>0.18888888888888888</v>
      </c>
      <c r="I638" s="5">
        <f>Datos_Sala[[#This Row],[Hora de Salida]]-Datos_Sala[[#This Row],[Hora de llegada]]</f>
        <v>0.10902777777777778</v>
      </c>
      <c r="J63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0.10902777777777778</v>
      </c>
      <c r="K638" s="5">
        <f>(SUMIFS('Datos Cocina'!M:M,'Datos Cocina'!A:A,'Datos Sala'!A:A)/60)/24</f>
        <v>4.2361111111111106E-2</v>
      </c>
      <c r="L638" s="5">
        <f>IF(Datos_Sala[[#This Row],[Tiempo en rest]]-Datos_Sala[[#This Row],[Tiempo total de preparación]]&gt;0,Datos_Sala[[#This Row],[Tiempo en rest]]-Datos_Sala[[#This Row],[Tiempo total de preparación]],0)</f>
        <v>6.666666666666668E-2</v>
      </c>
      <c r="M638" s="5" t="str">
        <f>IF(Datos_Sala[[#This Row],[Tiempo de degustación]]&gt;0,"Cobrada","Sin cobrar")</f>
        <v>Cobrada</v>
      </c>
      <c r="N638" s="3" t="s">
        <v>16</v>
      </c>
      <c r="O638" s="3" t="s">
        <v>1145</v>
      </c>
      <c r="P638" s="6">
        <v>36.58</v>
      </c>
      <c r="Q638" s="3" t="s">
        <v>23</v>
      </c>
      <c r="R638" s="3" t="s">
        <v>63</v>
      </c>
      <c r="S638" s="3" t="s">
        <v>1006</v>
      </c>
      <c r="T638" s="4">
        <f>SUMIFS('Datos Cocina'!J:J,'Datos Cocina'!A:A,A:A)</f>
        <v>117</v>
      </c>
      <c r="U638" s="4">
        <f>SUMIFS('Datos Cocina'!F:F,'Datos Cocina'!A:A,'Datos Sala'!A:A)</f>
        <v>70</v>
      </c>
      <c r="V638" s="4">
        <f>SUMIFS('Datos Cocina'!I:I,'Datos Cocina'!A:A,A:A)</f>
        <v>47</v>
      </c>
      <c r="W638" s="7">
        <f>Datos_Sala[[#This Row],[Total ganancia pedido]]/Datos_Sala[[#This Row],[Monto Total de la cuenta]]</f>
        <v>0.40170940170940173</v>
      </c>
      <c r="X638" s="4">
        <f>Datos_Sala[[#This Row],[Monto Total de la cuenta]]+Datos_Sala[[#This Row],[Propina]]</f>
        <v>153.57999999999998</v>
      </c>
    </row>
    <row r="639" spans="1:24" x14ac:dyDescent="0.3">
      <c r="A639" s="2">
        <v>638</v>
      </c>
      <c r="B639" s="3" t="s">
        <v>77</v>
      </c>
      <c r="C639" s="3" t="s">
        <v>95</v>
      </c>
      <c r="D639" s="2">
        <v>6</v>
      </c>
      <c r="E639" s="3" t="s">
        <v>52</v>
      </c>
      <c r="F639" s="23">
        <v>45022</v>
      </c>
      <c r="G639" s="5">
        <v>3.7499999999999999E-2</v>
      </c>
      <c r="H639" s="24">
        <v>9.4444444444444442E-2</v>
      </c>
      <c r="I639" s="5">
        <f>Datos_Sala[[#This Row],[Hora de Salida]]-Datos_Sala[[#This Row],[Hora de llegada]]</f>
        <v>5.6944444444444443E-2</v>
      </c>
      <c r="J639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6.7361111111111149E-2</v>
      </c>
      <c r="K639" s="5">
        <f>(SUMIFS('Datos Cocina'!M:M,'Datos Cocina'!A:A,'Datos Sala'!A:A)/60)/24</f>
        <v>3.0555555555555555E-2</v>
      </c>
      <c r="L639" s="5">
        <f>IF(Datos_Sala[[#This Row],[Tiempo en rest]]-Datos_Sala[[#This Row],[Tiempo total de preparación]]&gt;0,Datos_Sala[[#This Row],[Tiempo en rest]]-Datos_Sala[[#This Row],[Tiempo total de preparación]],0)</f>
        <v>2.6388888888888889E-2</v>
      </c>
      <c r="M639" s="5" t="str">
        <f>IF(Datos_Sala[[#This Row],[Tiempo de degustación]]&gt;0,"Cobrada","Sin cobrar")</f>
        <v>Cobrada</v>
      </c>
      <c r="N639" s="3" t="s">
        <v>10</v>
      </c>
      <c r="O639" s="3" t="s">
        <v>1145</v>
      </c>
      <c r="P639" s="6">
        <v>30.71</v>
      </c>
      <c r="Q639" s="3" t="s">
        <v>18</v>
      </c>
      <c r="R639" s="3" t="s">
        <v>49</v>
      </c>
      <c r="S639" s="3" t="s">
        <v>37</v>
      </c>
      <c r="T639" s="4">
        <f>SUMIFS('Datos Cocina'!J:J,'Datos Cocina'!A:A,A:A)</f>
        <v>90</v>
      </c>
      <c r="U639" s="4">
        <f>SUMIFS('Datos Cocina'!F:F,'Datos Cocina'!A:A,'Datos Sala'!A:A)</f>
        <v>54</v>
      </c>
      <c r="V639" s="4">
        <f>SUMIFS('Datos Cocina'!I:I,'Datos Cocina'!A:A,A:A)</f>
        <v>36</v>
      </c>
      <c r="W639" s="7">
        <f>Datos_Sala[[#This Row],[Total ganancia pedido]]/Datos_Sala[[#This Row],[Monto Total de la cuenta]]</f>
        <v>0.4</v>
      </c>
      <c r="X639" s="4">
        <f>Datos_Sala[[#This Row],[Monto Total de la cuenta]]+Datos_Sala[[#This Row],[Propina]]</f>
        <v>120.71000000000001</v>
      </c>
    </row>
    <row r="640" spans="1:24" x14ac:dyDescent="0.3">
      <c r="A640" s="2">
        <v>639</v>
      </c>
      <c r="B640" s="3">
        <v>8</v>
      </c>
      <c r="C640" s="3" t="s">
        <v>1007</v>
      </c>
      <c r="D640" s="2">
        <v>4</v>
      </c>
      <c r="E640" s="3" t="s">
        <v>28</v>
      </c>
      <c r="F640" s="23">
        <v>45022</v>
      </c>
      <c r="G640" s="5">
        <v>9.5138888888888884E-2</v>
      </c>
      <c r="H640" s="24">
        <v>0.22152777777777777</v>
      </c>
      <c r="I640" s="5">
        <f>Datos_Sala[[#This Row],[Hora de Salida]]-Datos_Sala[[#This Row],[Hora de llegada]]</f>
        <v>0.12638888888888888</v>
      </c>
      <c r="J64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0.12638888888888888</v>
      </c>
      <c r="K640" s="5">
        <f>(SUMIFS('Datos Cocina'!M:M,'Datos Cocina'!A:A,'Datos Sala'!A:A)/60)/24</f>
        <v>9.4444444444444442E-2</v>
      </c>
      <c r="L640" s="5">
        <f>IF(Datos_Sala[[#This Row],[Tiempo en rest]]-Datos_Sala[[#This Row],[Tiempo total de preparación]]&gt;0,Datos_Sala[[#This Row],[Tiempo en rest]]-Datos_Sala[[#This Row],[Tiempo total de preparación]],0)</f>
        <v>3.1944444444444442E-2</v>
      </c>
      <c r="M640" s="5" t="str">
        <f>IF(Datos_Sala[[#This Row],[Tiempo de degustación]]&gt;0,"Cobrada","Sin cobrar")</f>
        <v>Cobrada</v>
      </c>
      <c r="N640" s="3" t="s">
        <v>10</v>
      </c>
      <c r="O640" s="3" t="s">
        <v>1145</v>
      </c>
      <c r="P640" s="6">
        <v>18.97</v>
      </c>
      <c r="Q640" s="3" t="s">
        <v>23</v>
      </c>
      <c r="R640" s="3" t="s">
        <v>1147</v>
      </c>
      <c r="S640" s="3" t="s">
        <v>1008</v>
      </c>
      <c r="T640" s="4">
        <f>SUMIFS('Datos Cocina'!J:J,'Datos Cocina'!A:A,A:A)</f>
        <v>152</v>
      </c>
      <c r="U640" s="4">
        <f>SUMIFS('Datos Cocina'!F:F,'Datos Cocina'!A:A,'Datos Sala'!A:A)</f>
        <v>90</v>
      </c>
      <c r="V640" s="4">
        <f>SUMIFS('Datos Cocina'!I:I,'Datos Cocina'!A:A,A:A)</f>
        <v>62</v>
      </c>
      <c r="W640" s="7">
        <f>Datos_Sala[[#This Row],[Total ganancia pedido]]/Datos_Sala[[#This Row],[Monto Total de la cuenta]]</f>
        <v>0.40789473684210525</v>
      </c>
      <c r="X640" s="4">
        <f>Datos_Sala[[#This Row],[Monto Total de la cuenta]]+Datos_Sala[[#This Row],[Propina]]</f>
        <v>170.97</v>
      </c>
    </row>
    <row r="641" spans="1:24" x14ac:dyDescent="0.3">
      <c r="A641" s="2">
        <v>640</v>
      </c>
      <c r="B641" s="3">
        <v>14</v>
      </c>
      <c r="C641" s="3" t="s">
        <v>1009</v>
      </c>
      <c r="D641" s="2">
        <v>3</v>
      </c>
      <c r="E641" s="3" t="s">
        <v>52</v>
      </c>
      <c r="F641" s="23">
        <v>45022</v>
      </c>
      <c r="G641" s="5">
        <v>2.8472222222222222E-2</v>
      </c>
      <c r="H641" s="24">
        <v>7.6388888888888895E-2</v>
      </c>
      <c r="I641" s="5">
        <f>Datos_Sala[[#This Row],[Hora de Salida]]-Datos_Sala[[#This Row],[Hora de llegada]]</f>
        <v>4.7916666666666677E-2</v>
      </c>
      <c r="J641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4.7916666666666677E-2</v>
      </c>
      <c r="K641" s="5">
        <f>(SUMIFS('Datos Cocina'!M:M,'Datos Cocina'!A:A,'Datos Sala'!A:A)/60)/24</f>
        <v>5.2083333333333336E-2</v>
      </c>
      <c r="L641" s="5">
        <f>IF(Datos_Sala[[#This Row],[Tiempo en rest]]-Datos_Sala[[#This Row],[Tiempo total de preparación]]&gt;0,Datos_Sala[[#This Row],[Tiempo en rest]]-Datos_Sala[[#This Row],[Tiempo total de preparación]],0)</f>
        <v>0</v>
      </c>
      <c r="M641" s="5" t="str">
        <f>IF(Datos_Sala[[#This Row],[Tiempo de degustación]]&gt;0,"Cobrada","Sin cobrar")</f>
        <v>Sin cobrar</v>
      </c>
      <c r="N641" s="3" t="s">
        <v>16</v>
      </c>
      <c r="O641" s="3" t="s">
        <v>1146</v>
      </c>
      <c r="P641" s="6">
        <v>49.29</v>
      </c>
      <c r="Q641" s="3" t="s">
        <v>11</v>
      </c>
      <c r="R641" s="3" t="s">
        <v>99</v>
      </c>
      <c r="S641" s="3" t="s">
        <v>1010</v>
      </c>
      <c r="T641" s="4">
        <f>SUMIFS('Datos Cocina'!J:J,'Datos Cocina'!A:A,A:A)</f>
        <v>219</v>
      </c>
      <c r="U641" s="4">
        <f>SUMIFS('Datos Cocina'!F:F,'Datos Cocina'!A:A,'Datos Sala'!A:A)</f>
        <v>131</v>
      </c>
      <c r="V641" s="4">
        <f>SUMIFS('Datos Cocina'!I:I,'Datos Cocina'!A:A,A:A)</f>
        <v>88</v>
      </c>
      <c r="W641" s="7">
        <f>Datos_Sala[[#This Row],[Total ganancia pedido]]/Datos_Sala[[#This Row],[Monto Total de la cuenta]]</f>
        <v>0.40182648401826482</v>
      </c>
      <c r="X641" s="4">
        <f>Datos_Sala[[#This Row],[Monto Total de la cuenta]]+Datos_Sala[[#This Row],[Propina]]</f>
        <v>268.29000000000002</v>
      </c>
    </row>
    <row r="642" spans="1:24" x14ac:dyDescent="0.3">
      <c r="A642" s="2">
        <v>641</v>
      </c>
      <c r="B642" s="3">
        <v>2</v>
      </c>
      <c r="C642" s="3" t="s">
        <v>1011</v>
      </c>
      <c r="D642" s="2">
        <v>4</v>
      </c>
      <c r="E642" s="3" t="s">
        <v>76</v>
      </c>
      <c r="F642" s="23">
        <v>45022</v>
      </c>
      <c r="G642" s="5">
        <v>4.7222222222222221E-2</v>
      </c>
      <c r="H642" s="24">
        <v>0.16111111111111112</v>
      </c>
      <c r="I642" s="5">
        <f>Datos_Sala[[#This Row],[Hora de Salida]]-Datos_Sala[[#This Row],[Hora de llegada]]</f>
        <v>0.1138888888888889</v>
      </c>
      <c r="J64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0.1138888888888889</v>
      </c>
      <c r="K642" s="5">
        <f>(SUMIFS('Datos Cocina'!M:M,'Datos Cocina'!A:A,'Datos Sala'!A:A)/60)/24</f>
        <v>5.1388888888888894E-2</v>
      </c>
      <c r="L642" s="5">
        <f>IF(Datos_Sala[[#This Row],[Tiempo en rest]]-Datos_Sala[[#This Row],[Tiempo total de preparación]]&gt;0,Datos_Sala[[#This Row],[Tiempo en rest]]-Datos_Sala[[#This Row],[Tiempo total de preparación]],0)</f>
        <v>6.25E-2</v>
      </c>
      <c r="M642" s="5" t="str">
        <f>IF(Datos_Sala[[#This Row],[Tiempo de degustación]]&gt;0,"Cobrada","Sin cobrar")</f>
        <v>Cobrada</v>
      </c>
      <c r="N642" s="3" t="s">
        <v>16</v>
      </c>
      <c r="O642" s="3" t="s">
        <v>1146</v>
      </c>
      <c r="P642" s="6">
        <v>39.68</v>
      </c>
      <c r="Q642" s="3" t="s">
        <v>23</v>
      </c>
      <c r="R642" s="3" t="s">
        <v>63</v>
      </c>
      <c r="S642" s="3" t="s">
        <v>1012</v>
      </c>
      <c r="T642" s="4">
        <f>SUMIFS('Datos Cocina'!J:J,'Datos Cocina'!A:A,A:A)</f>
        <v>208</v>
      </c>
      <c r="U642" s="4">
        <f>SUMIFS('Datos Cocina'!F:F,'Datos Cocina'!A:A,'Datos Sala'!A:A)</f>
        <v>124</v>
      </c>
      <c r="V642" s="4">
        <f>SUMIFS('Datos Cocina'!I:I,'Datos Cocina'!A:A,A:A)</f>
        <v>84</v>
      </c>
      <c r="W642" s="7">
        <f>Datos_Sala[[#This Row],[Total ganancia pedido]]/Datos_Sala[[#This Row],[Monto Total de la cuenta]]</f>
        <v>0.40384615384615385</v>
      </c>
      <c r="X642" s="4">
        <f>Datos_Sala[[#This Row],[Monto Total de la cuenta]]+Datos_Sala[[#This Row],[Propina]]</f>
        <v>247.68</v>
      </c>
    </row>
    <row r="643" spans="1:24" x14ac:dyDescent="0.3">
      <c r="A643" s="2">
        <v>642</v>
      </c>
      <c r="B643" s="3">
        <v>15</v>
      </c>
      <c r="C643" s="3" t="s">
        <v>1013</v>
      </c>
      <c r="D643" s="2">
        <v>1</v>
      </c>
      <c r="E643" s="3" t="s">
        <v>28</v>
      </c>
      <c r="F643" s="23">
        <v>45022</v>
      </c>
      <c r="G643" s="5">
        <v>0.10833333333333334</v>
      </c>
      <c r="H643" s="24">
        <v>0.22500000000000001</v>
      </c>
      <c r="I643" s="5">
        <f>Datos_Sala[[#This Row],[Hora de Salida]]-Datos_Sala[[#This Row],[Hora de llegada]]</f>
        <v>0.11666666666666667</v>
      </c>
      <c r="J64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0.12708333333333338</v>
      </c>
      <c r="K643" s="5">
        <f>(SUMIFS('Datos Cocina'!M:M,'Datos Cocina'!A:A,'Datos Sala'!A:A)/60)/24</f>
        <v>5.6250000000000001E-2</v>
      </c>
      <c r="L643" s="5">
        <f>IF(Datos_Sala[[#This Row],[Tiempo en rest]]-Datos_Sala[[#This Row],[Tiempo total de preparación]]&gt;0,Datos_Sala[[#This Row],[Tiempo en rest]]-Datos_Sala[[#This Row],[Tiempo total de preparación]],0)</f>
        <v>6.0416666666666667E-2</v>
      </c>
      <c r="M643" s="5" t="str">
        <f>IF(Datos_Sala[[#This Row],[Tiempo de degustación]]&gt;0,"Cobrada","Sin cobrar")</f>
        <v>Cobrada</v>
      </c>
      <c r="N643" s="3" t="s">
        <v>16</v>
      </c>
      <c r="O643" s="3" t="s">
        <v>1145</v>
      </c>
      <c r="P643" s="6">
        <v>11.11</v>
      </c>
      <c r="Q643" s="3" t="s">
        <v>18</v>
      </c>
      <c r="R643" s="3" t="s">
        <v>49</v>
      </c>
      <c r="S643" s="3" t="s">
        <v>1014</v>
      </c>
      <c r="T643" s="4">
        <f>SUMIFS('Datos Cocina'!J:J,'Datos Cocina'!A:A,A:A)</f>
        <v>176</v>
      </c>
      <c r="U643" s="4">
        <f>SUMIFS('Datos Cocina'!F:F,'Datos Cocina'!A:A,'Datos Sala'!A:A)</f>
        <v>105</v>
      </c>
      <c r="V643" s="4">
        <f>SUMIFS('Datos Cocina'!I:I,'Datos Cocina'!A:A,A:A)</f>
        <v>71</v>
      </c>
      <c r="W643" s="7">
        <f>Datos_Sala[[#This Row],[Total ganancia pedido]]/Datos_Sala[[#This Row],[Monto Total de la cuenta]]</f>
        <v>0.40340909090909088</v>
      </c>
      <c r="X643" s="4">
        <f>Datos_Sala[[#This Row],[Monto Total de la cuenta]]+Datos_Sala[[#This Row],[Propina]]</f>
        <v>187.11</v>
      </c>
    </row>
    <row r="644" spans="1:24" x14ac:dyDescent="0.3">
      <c r="A644" s="2">
        <v>643</v>
      </c>
      <c r="B644" s="3" t="s">
        <v>43</v>
      </c>
      <c r="C644" s="3" t="s">
        <v>221</v>
      </c>
      <c r="D644" s="2">
        <v>2</v>
      </c>
      <c r="E644" s="3" t="s">
        <v>28</v>
      </c>
      <c r="F644" s="23">
        <v>45022</v>
      </c>
      <c r="G644" s="5">
        <v>1.1805555555555555E-2</v>
      </c>
      <c r="H644" s="24">
        <v>8.0555555555555561E-2</v>
      </c>
      <c r="I644" s="5">
        <f>Datos_Sala[[#This Row],[Hora de Salida]]-Datos_Sala[[#This Row],[Hora de llegada]]</f>
        <v>6.8750000000000006E-2</v>
      </c>
      <c r="J644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7.9166666666666705E-2</v>
      </c>
      <c r="K644" s="5">
        <f>(SUMIFS('Datos Cocina'!M:M,'Datos Cocina'!A:A,'Datos Sala'!A:A)/60)/24</f>
        <v>1.2499999999999999E-2</v>
      </c>
      <c r="L644" s="5">
        <f>IF(Datos_Sala[[#This Row],[Tiempo en rest]]-Datos_Sala[[#This Row],[Tiempo total de preparación]]&gt;0,Datos_Sala[[#This Row],[Tiempo en rest]]-Datos_Sala[[#This Row],[Tiempo total de preparación]],0)</f>
        <v>5.6250000000000008E-2</v>
      </c>
      <c r="M644" s="5" t="str">
        <f>IF(Datos_Sala[[#This Row],[Tiempo de degustación]]&gt;0,"Cobrada","Sin cobrar")</f>
        <v>Cobrada</v>
      </c>
      <c r="N644" s="3" t="s">
        <v>48</v>
      </c>
      <c r="O644" s="3" t="s">
        <v>1146</v>
      </c>
      <c r="P644" s="6">
        <v>28.81</v>
      </c>
      <c r="Q644" s="3" t="s">
        <v>18</v>
      </c>
      <c r="R644" s="3" t="s">
        <v>55</v>
      </c>
      <c r="S644" s="3" t="s">
        <v>121</v>
      </c>
      <c r="T644" s="4">
        <f>SUMIFS('Datos Cocina'!J:J,'Datos Cocina'!A:A,A:A)</f>
        <v>33</v>
      </c>
      <c r="U644" s="4">
        <f>SUMIFS('Datos Cocina'!F:F,'Datos Cocina'!A:A,'Datos Sala'!A:A)</f>
        <v>20</v>
      </c>
      <c r="V644" s="4">
        <f>SUMIFS('Datos Cocina'!I:I,'Datos Cocina'!A:A,A:A)</f>
        <v>13</v>
      </c>
      <c r="W644" s="7">
        <f>Datos_Sala[[#This Row],[Total ganancia pedido]]/Datos_Sala[[#This Row],[Monto Total de la cuenta]]</f>
        <v>0.39393939393939392</v>
      </c>
      <c r="X644" s="4">
        <f>Datos_Sala[[#This Row],[Monto Total de la cuenta]]+Datos_Sala[[#This Row],[Propina]]</f>
        <v>61.81</v>
      </c>
    </row>
    <row r="645" spans="1:24" x14ac:dyDescent="0.3">
      <c r="A645" s="2">
        <v>644</v>
      </c>
      <c r="B645" s="3" t="s">
        <v>88</v>
      </c>
      <c r="C645" s="3" t="s">
        <v>222</v>
      </c>
      <c r="D645" s="2">
        <v>6</v>
      </c>
      <c r="E645" s="3" t="s">
        <v>76</v>
      </c>
      <c r="F645" s="23">
        <v>45022</v>
      </c>
      <c r="G645" s="5">
        <v>0.15555555555555556</v>
      </c>
      <c r="H645" s="24">
        <v>0.2986111111111111</v>
      </c>
      <c r="I645" s="5">
        <f>Datos_Sala[[#This Row],[Hora de Salida]]-Datos_Sala[[#This Row],[Hora de llegada]]</f>
        <v>0.14305555555555555</v>
      </c>
      <c r="J64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0.14305555555555555</v>
      </c>
      <c r="K645" s="5">
        <f>(SUMIFS('Datos Cocina'!M:M,'Datos Cocina'!A:A,'Datos Sala'!A:A)/60)/24</f>
        <v>3.5416666666666666E-2</v>
      </c>
      <c r="L645" s="5">
        <f>IF(Datos_Sala[[#This Row],[Tiempo en rest]]-Datos_Sala[[#This Row],[Tiempo total de preparación]]&gt;0,Datos_Sala[[#This Row],[Tiempo en rest]]-Datos_Sala[[#This Row],[Tiempo total de preparación]],0)</f>
        <v>0.10763888888888888</v>
      </c>
      <c r="M645" s="5" t="str">
        <f>IF(Datos_Sala[[#This Row],[Tiempo de degustación]]&gt;0,"Cobrada","Sin cobrar")</f>
        <v>Cobrada</v>
      </c>
      <c r="N645" s="3" t="s">
        <v>16</v>
      </c>
      <c r="O645" s="3" t="s">
        <v>1146</v>
      </c>
      <c r="P645" s="6">
        <v>13.86</v>
      </c>
      <c r="Q645" s="3" t="s">
        <v>23</v>
      </c>
      <c r="R645" s="3" t="s">
        <v>63</v>
      </c>
      <c r="S645" s="3" t="s">
        <v>56</v>
      </c>
      <c r="T645" s="4">
        <f>SUMIFS('Datos Cocina'!J:J,'Datos Cocina'!A:A,A:A)</f>
        <v>93</v>
      </c>
      <c r="U645" s="4">
        <f>SUMIFS('Datos Cocina'!F:F,'Datos Cocina'!A:A,'Datos Sala'!A:A)</f>
        <v>57</v>
      </c>
      <c r="V645" s="4">
        <f>SUMIFS('Datos Cocina'!I:I,'Datos Cocina'!A:A,A:A)</f>
        <v>36</v>
      </c>
      <c r="W645" s="7">
        <f>Datos_Sala[[#This Row],[Total ganancia pedido]]/Datos_Sala[[#This Row],[Monto Total de la cuenta]]</f>
        <v>0.38709677419354838</v>
      </c>
      <c r="X645" s="4">
        <f>Datos_Sala[[#This Row],[Monto Total de la cuenta]]+Datos_Sala[[#This Row],[Propina]]</f>
        <v>106.86</v>
      </c>
    </row>
    <row r="646" spans="1:24" x14ac:dyDescent="0.3">
      <c r="A646" s="2">
        <v>645</v>
      </c>
      <c r="B646" s="3">
        <v>6</v>
      </c>
      <c r="C646" s="3" t="s">
        <v>739</v>
      </c>
      <c r="D646" s="2">
        <v>6</v>
      </c>
      <c r="E646" s="3" t="s">
        <v>52</v>
      </c>
      <c r="F646" s="23">
        <v>45022</v>
      </c>
      <c r="G646" s="5">
        <v>0.11805555555555555</v>
      </c>
      <c r="H646" s="24">
        <v>0.2673611111111111</v>
      </c>
      <c r="I646" s="5">
        <f>Datos_Sala[[#This Row],[Hora de Salida]]-Datos_Sala[[#This Row],[Hora de llegada]]</f>
        <v>0.14930555555555555</v>
      </c>
      <c r="J64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0.14930555555555555</v>
      </c>
      <c r="K646" s="5">
        <f>(SUMIFS('Datos Cocina'!M:M,'Datos Cocina'!A:A,'Datos Sala'!A:A)/60)/24</f>
        <v>6.7361111111111108E-2</v>
      </c>
      <c r="L646" s="5">
        <f>IF(Datos_Sala[[#This Row],[Tiempo en rest]]-Datos_Sala[[#This Row],[Tiempo total de preparación]]&gt;0,Datos_Sala[[#This Row],[Tiempo en rest]]-Datos_Sala[[#This Row],[Tiempo total de preparación]],0)</f>
        <v>8.1944444444444445E-2</v>
      </c>
      <c r="M646" s="5" t="str">
        <f>IF(Datos_Sala[[#This Row],[Tiempo de degustación]]&gt;0,"Cobrada","Sin cobrar")</f>
        <v>Cobrada</v>
      </c>
      <c r="N646" s="3" t="s">
        <v>10</v>
      </c>
      <c r="O646" s="3" t="s">
        <v>17</v>
      </c>
      <c r="P646" s="6">
        <v>40.03</v>
      </c>
      <c r="Q646" s="3" t="s">
        <v>11</v>
      </c>
      <c r="R646" s="3" t="s">
        <v>24</v>
      </c>
      <c r="S646" s="3" t="s">
        <v>1015</v>
      </c>
      <c r="T646" s="4">
        <f>SUMIFS('Datos Cocina'!J:J,'Datos Cocina'!A:A,A:A)</f>
        <v>180</v>
      </c>
      <c r="U646" s="4">
        <f>SUMIFS('Datos Cocina'!F:F,'Datos Cocina'!A:A,'Datos Sala'!A:A)</f>
        <v>108</v>
      </c>
      <c r="V646" s="4">
        <f>SUMIFS('Datos Cocina'!I:I,'Datos Cocina'!A:A,A:A)</f>
        <v>72</v>
      </c>
      <c r="W646" s="7">
        <f>Datos_Sala[[#This Row],[Total ganancia pedido]]/Datos_Sala[[#This Row],[Monto Total de la cuenta]]</f>
        <v>0.4</v>
      </c>
      <c r="X646" s="4">
        <f>Datos_Sala[[#This Row],[Monto Total de la cuenta]]+Datos_Sala[[#This Row],[Propina]]</f>
        <v>220.03</v>
      </c>
    </row>
    <row r="647" spans="1:24" x14ac:dyDescent="0.3">
      <c r="A647" s="2">
        <v>646</v>
      </c>
      <c r="B647" s="3" t="s">
        <v>31</v>
      </c>
      <c r="C647" s="3" t="s">
        <v>223</v>
      </c>
      <c r="D647" s="2">
        <v>2</v>
      </c>
      <c r="E647" s="3" t="s">
        <v>28</v>
      </c>
      <c r="F647" s="23">
        <v>45022</v>
      </c>
      <c r="G647" s="5">
        <v>0.16597222222222222</v>
      </c>
      <c r="H647" s="24">
        <v>0.27638888888888891</v>
      </c>
      <c r="I647" s="5">
        <f>Datos_Sala[[#This Row],[Hora de Salida]]-Datos_Sala[[#This Row],[Hora de llegada]]</f>
        <v>0.11041666666666669</v>
      </c>
      <c r="J64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0.11041666666666669</v>
      </c>
      <c r="K647" s="5">
        <f>(SUMIFS('Datos Cocina'!M:M,'Datos Cocina'!A:A,'Datos Sala'!A:A)/60)/24</f>
        <v>2.4999999999999998E-2</v>
      </c>
      <c r="L647" s="5">
        <f>IF(Datos_Sala[[#This Row],[Tiempo en rest]]-Datos_Sala[[#This Row],[Tiempo total de preparación]]&gt;0,Datos_Sala[[#This Row],[Tiempo en rest]]-Datos_Sala[[#This Row],[Tiempo total de preparación]],0)</f>
        <v>8.5416666666666696E-2</v>
      </c>
      <c r="M647" s="5" t="str">
        <f>IF(Datos_Sala[[#This Row],[Tiempo de degustación]]&gt;0,"Cobrada","Sin cobrar")</f>
        <v>Cobrada</v>
      </c>
      <c r="N647" s="3" t="s">
        <v>16</v>
      </c>
      <c r="O647" s="3" t="s">
        <v>1146</v>
      </c>
      <c r="P647" s="6">
        <v>12.59</v>
      </c>
      <c r="Q647" s="3" t="s">
        <v>11</v>
      </c>
      <c r="R647" s="3" t="s">
        <v>24</v>
      </c>
      <c r="S647" s="3" t="s">
        <v>12</v>
      </c>
      <c r="T647" s="4">
        <f>SUMIFS('Datos Cocina'!J:J,'Datos Cocina'!A:A,A:A)</f>
        <v>70</v>
      </c>
      <c r="U647" s="4">
        <f>SUMIFS('Datos Cocina'!F:F,'Datos Cocina'!A:A,'Datos Sala'!A:A)</f>
        <v>42</v>
      </c>
      <c r="V647" s="4">
        <f>SUMIFS('Datos Cocina'!I:I,'Datos Cocina'!A:A,A:A)</f>
        <v>28</v>
      </c>
      <c r="W647" s="7">
        <f>Datos_Sala[[#This Row],[Total ganancia pedido]]/Datos_Sala[[#This Row],[Monto Total de la cuenta]]</f>
        <v>0.4</v>
      </c>
      <c r="X647" s="4">
        <f>Datos_Sala[[#This Row],[Monto Total de la cuenta]]+Datos_Sala[[#This Row],[Propina]]</f>
        <v>82.59</v>
      </c>
    </row>
    <row r="648" spans="1:24" x14ac:dyDescent="0.3">
      <c r="A648" s="2">
        <v>647</v>
      </c>
      <c r="B648" s="3">
        <v>12</v>
      </c>
      <c r="C648" s="3" t="s">
        <v>1016</v>
      </c>
      <c r="D648" s="2">
        <v>2</v>
      </c>
      <c r="E648" s="3" t="s">
        <v>28</v>
      </c>
      <c r="F648" s="23">
        <v>45022</v>
      </c>
      <c r="G648" s="5">
        <v>0.12152777777777778</v>
      </c>
      <c r="H648" s="24">
        <v>0.2673611111111111</v>
      </c>
      <c r="I648" s="5">
        <f>Datos_Sala[[#This Row],[Hora de Salida]]-Datos_Sala[[#This Row],[Hora de llegada]]</f>
        <v>0.14583333333333331</v>
      </c>
      <c r="J64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0.14583333333333331</v>
      </c>
      <c r="K648" s="5">
        <f>(SUMIFS('Datos Cocina'!M:M,'Datos Cocina'!A:A,'Datos Sala'!A:A)/60)/24</f>
        <v>2.7083333333333334E-2</v>
      </c>
      <c r="L648" s="5">
        <f>IF(Datos_Sala[[#This Row],[Tiempo en rest]]-Datos_Sala[[#This Row],[Tiempo total de preparación]]&gt;0,Datos_Sala[[#This Row],[Tiempo en rest]]-Datos_Sala[[#This Row],[Tiempo total de preparación]],0)</f>
        <v>0.11874999999999998</v>
      </c>
      <c r="M648" s="5" t="str">
        <f>IF(Datos_Sala[[#This Row],[Tiempo de degustación]]&gt;0,"Cobrada","Sin cobrar")</f>
        <v>Cobrada</v>
      </c>
      <c r="N648" s="3" t="s">
        <v>16</v>
      </c>
      <c r="O648" s="3" t="s">
        <v>1145</v>
      </c>
      <c r="P648" s="6">
        <v>42.79</v>
      </c>
      <c r="Q648" s="3" t="s">
        <v>23</v>
      </c>
      <c r="R648" s="3" t="s">
        <v>24</v>
      </c>
      <c r="S648" s="3" t="s">
        <v>1017</v>
      </c>
      <c r="T648" s="4">
        <f>SUMIFS('Datos Cocina'!J:J,'Datos Cocina'!A:A,A:A)</f>
        <v>98</v>
      </c>
      <c r="U648" s="4">
        <f>SUMIFS('Datos Cocina'!F:F,'Datos Cocina'!A:A,'Datos Sala'!A:A)</f>
        <v>58</v>
      </c>
      <c r="V648" s="4">
        <f>SUMIFS('Datos Cocina'!I:I,'Datos Cocina'!A:A,A:A)</f>
        <v>40</v>
      </c>
      <c r="W648" s="7">
        <f>Datos_Sala[[#This Row],[Total ganancia pedido]]/Datos_Sala[[#This Row],[Monto Total de la cuenta]]</f>
        <v>0.40816326530612246</v>
      </c>
      <c r="X648" s="4">
        <f>Datos_Sala[[#This Row],[Monto Total de la cuenta]]+Datos_Sala[[#This Row],[Propina]]</f>
        <v>140.79</v>
      </c>
    </row>
    <row r="649" spans="1:24" x14ac:dyDescent="0.3">
      <c r="A649" s="2">
        <v>648</v>
      </c>
      <c r="B649" s="3" t="s">
        <v>88</v>
      </c>
      <c r="C649" s="3" t="s">
        <v>224</v>
      </c>
      <c r="D649" s="2">
        <v>1</v>
      </c>
      <c r="E649" s="3" t="s">
        <v>28</v>
      </c>
      <c r="F649" s="23">
        <v>45022</v>
      </c>
      <c r="G649" s="5">
        <v>0.12430555555555556</v>
      </c>
      <c r="H649" s="24">
        <v>0.2048611111111111</v>
      </c>
      <c r="I649" s="5">
        <f>Datos_Sala[[#This Row],[Hora de Salida]]-Datos_Sala[[#This Row],[Hora de llegada]]</f>
        <v>8.0555555555555547E-2</v>
      </c>
      <c r="J649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8.0555555555555547E-2</v>
      </c>
      <c r="K649" s="5">
        <f>(SUMIFS('Datos Cocina'!M:M,'Datos Cocina'!A:A,'Datos Sala'!A:A)/60)/24</f>
        <v>3.2638888888888891E-2</v>
      </c>
      <c r="L649" s="5">
        <f>IF(Datos_Sala[[#This Row],[Tiempo en rest]]-Datos_Sala[[#This Row],[Tiempo total de preparación]]&gt;0,Datos_Sala[[#This Row],[Tiempo en rest]]-Datos_Sala[[#This Row],[Tiempo total de preparación]],0)</f>
        <v>4.7916666666666656E-2</v>
      </c>
      <c r="M649" s="5" t="str">
        <f>IF(Datos_Sala[[#This Row],[Tiempo de degustación]]&gt;0,"Cobrada","Sin cobrar")</f>
        <v>Cobrada</v>
      </c>
      <c r="N649" s="3" t="s">
        <v>10</v>
      </c>
      <c r="O649" s="3" t="s">
        <v>1145</v>
      </c>
      <c r="P649" s="6">
        <v>17.43</v>
      </c>
      <c r="Q649" s="3" t="s">
        <v>11</v>
      </c>
      <c r="R649" s="3" t="s">
        <v>19</v>
      </c>
      <c r="S649" s="3" t="s">
        <v>25</v>
      </c>
      <c r="T649" s="4">
        <f>SUMIFS('Datos Cocina'!J:J,'Datos Cocina'!A:A,A:A)</f>
        <v>56</v>
      </c>
      <c r="U649" s="4">
        <f>SUMIFS('Datos Cocina'!F:F,'Datos Cocina'!A:A,'Datos Sala'!A:A)</f>
        <v>32</v>
      </c>
      <c r="V649" s="4">
        <f>SUMIFS('Datos Cocina'!I:I,'Datos Cocina'!A:A,A:A)</f>
        <v>24</v>
      </c>
      <c r="W649" s="7">
        <f>Datos_Sala[[#This Row],[Total ganancia pedido]]/Datos_Sala[[#This Row],[Monto Total de la cuenta]]</f>
        <v>0.42857142857142855</v>
      </c>
      <c r="X649" s="4">
        <f>Datos_Sala[[#This Row],[Monto Total de la cuenta]]+Datos_Sala[[#This Row],[Propina]]</f>
        <v>73.430000000000007</v>
      </c>
    </row>
    <row r="650" spans="1:24" x14ac:dyDescent="0.3">
      <c r="A650" s="2">
        <v>649</v>
      </c>
      <c r="B650" s="3">
        <v>9</v>
      </c>
      <c r="C650" s="3" t="s">
        <v>1018</v>
      </c>
      <c r="D650" s="2">
        <v>1</v>
      </c>
      <c r="E650" s="3" t="s">
        <v>15</v>
      </c>
      <c r="F650" s="23">
        <v>45022</v>
      </c>
      <c r="G650" s="5">
        <v>3.8194444444444448E-2</v>
      </c>
      <c r="H650" s="24">
        <v>0.15625</v>
      </c>
      <c r="I650" s="5">
        <f>Datos_Sala[[#This Row],[Hora de Salida]]-Datos_Sala[[#This Row],[Hora de llegada]]</f>
        <v>0.11805555555555555</v>
      </c>
      <c r="J65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0.12847222222222227</v>
      </c>
      <c r="K650" s="5">
        <f>(SUMIFS('Datos Cocina'!M:M,'Datos Cocina'!A:A,'Datos Sala'!A:A)/60)/24</f>
        <v>7.5694444444444439E-2</v>
      </c>
      <c r="L650" s="5">
        <f>IF(Datos_Sala[[#This Row],[Tiempo en rest]]-Datos_Sala[[#This Row],[Tiempo total de preparación]]&gt;0,Datos_Sala[[#This Row],[Tiempo en rest]]-Datos_Sala[[#This Row],[Tiempo total de preparación]],0)</f>
        <v>4.2361111111111113E-2</v>
      </c>
      <c r="M650" s="5" t="str">
        <f>IF(Datos_Sala[[#This Row],[Tiempo de degustación]]&gt;0,"Cobrada","Sin cobrar")</f>
        <v>Cobrada</v>
      </c>
      <c r="N650" s="3" t="s">
        <v>16</v>
      </c>
      <c r="O650" s="3" t="s">
        <v>17</v>
      </c>
      <c r="P650" s="6">
        <v>15.98</v>
      </c>
      <c r="Q650" s="3" t="s">
        <v>18</v>
      </c>
      <c r="R650" s="3" t="s">
        <v>73</v>
      </c>
      <c r="S650" s="3" t="s">
        <v>1019</v>
      </c>
      <c r="T650" s="4">
        <f>SUMIFS('Datos Cocina'!J:J,'Datos Cocina'!A:A,A:A)</f>
        <v>256</v>
      </c>
      <c r="U650" s="4">
        <f>SUMIFS('Datos Cocina'!F:F,'Datos Cocina'!A:A,'Datos Sala'!A:A)</f>
        <v>150</v>
      </c>
      <c r="V650" s="4">
        <f>SUMIFS('Datos Cocina'!I:I,'Datos Cocina'!A:A,A:A)</f>
        <v>106</v>
      </c>
      <c r="W650" s="7">
        <f>Datos_Sala[[#This Row],[Total ganancia pedido]]/Datos_Sala[[#This Row],[Monto Total de la cuenta]]</f>
        <v>0.4140625</v>
      </c>
      <c r="X650" s="4">
        <f>Datos_Sala[[#This Row],[Monto Total de la cuenta]]+Datos_Sala[[#This Row],[Propina]]</f>
        <v>271.98</v>
      </c>
    </row>
    <row r="651" spans="1:24" x14ac:dyDescent="0.3">
      <c r="A651" s="2">
        <v>650</v>
      </c>
      <c r="B651" s="3">
        <v>11</v>
      </c>
      <c r="C651" s="3" t="s">
        <v>888</v>
      </c>
      <c r="D651" s="2">
        <v>3</v>
      </c>
      <c r="E651" s="3" t="s">
        <v>52</v>
      </c>
      <c r="F651" s="23">
        <v>45023</v>
      </c>
      <c r="G651" s="5">
        <v>0.14791666666666667</v>
      </c>
      <c r="H651" s="24">
        <v>0.20972222222222223</v>
      </c>
      <c r="I651" s="5">
        <f>Datos_Sala[[#This Row],[Hora de Salida]]-Datos_Sala[[#This Row],[Hora de llegada]]</f>
        <v>6.1805555555555558E-2</v>
      </c>
      <c r="J651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6.1805555555555558E-2</v>
      </c>
      <c r="K651" s="5">
        <f>(SUMIFS('Datos Cocina'!M:M,'Datos Cocina'!A:A,'Datos Sala'!A:A)/60)/24</f>
        <v>5.2777777777777778E-2</v>
      </c>
      <c r="L651" s="5">
        <f>IF(Datos_Sala[[#This Row],[Tiempo en rest]]-Datos_Sala[[#This Row],[Tiempo total de preparación]]&gt;0,Datos_Sala[[#This Row],[Tiempo en rest]]-Datos_Sala[[#This Row],[Tiempo total de preparación]],0)</f>
        <v>9.0277777777777804E-3</v>
      </c>
      <c r="M651" s="5" t="str">
        <f>IF(Datos_Sala[[#This Row],[Tiempo de degustación]]&gt;0,"Cobrada","Sin cobrar")</f>
        <v>Cobrada</v>
      </c>
      <c r="N651" s="3" t="s">
        <v>16</v>
      </c>
      <c r="O651" s="3" t="s">
        <v>1146</v>
      </c>
      <c r="P651" s="6">
        <v>38.21</v>
      </c>
      <c r="Q651" s="3" t="s">
        <v>11</v>
      </c>
      <c r="R651" s="3" t="s">
        <v>49</v>
      </c>
      <c r="S651" s="3" t="s">
        <v>1020</v>
      </c>
      <c r="T651" s="4">
        <f>SUMIFS('Datos Cocina'!J:J,'Datos Cocina'!A:A,A:A)</f>
        <v>237</v>
      </c>
      <c r="U651" s="4">
        <f>SUMIFS('Datos Cocina'!F:F,'Datos Cocina'!A:A,'Datos Sala'!A:A)</f>
        <v>142</v>
      </c>
      <c r="V651" s="4">
        <f>SUMIFS('Datos Cocina'!I:I,'Datos Cocina'!A:A,A:A)</f>
        <v>95</v>
      </c>
      <c r="W651" s="7">
        <f>Datos_Sala[[#This Row],[Total ganancia pedido]]/Datos_Sala[[#This Row],[Monto Total de la cuenta]]</f>
        <v>0.40084388185654007</v>
      </c>
      <c r="X651" s="4">
        <f>Datos_Sala[[#This Row],[Monto Total de la cuenta]]+Datos_Sala[[#This Row],[Propina]]</f>
        <v>275.20999999999998</v>
      </c>
    </row>
    <row r="652" spans="1:24" x14ac:dyDescent="0.3">
      <c r="A652" s="2">
        <v>651</v>
      </c>
      <c r="B652" s="3">
        <v>16</v>
      </c>
      <c r="C652" s="3" t="s">
        <v>1021</v>
      </c>
      <c r="D652" s="2">
        <v>4</v>
      </c>
      <c r="E652" s="3" t="s">
        <v>9</v>
      </c>
      <c r="F652" s="23">
        <v>45023</v>
      </c>
      <c r="G652" s="5">
        <v>8.611111111111111E-2</v>
      </c>
      <c r="H652" s="24">
        <v>0.2388888888888889</v>
      </c>
      <c r="I652" s="5">
        <f>Datos_Sala[[#This Row],[Hora de Salida]]-Datos_Sala[[#This Row],[Hora de llegada]]</f>
        <v>0.15277777777777779</v>
      </c>
      <c r="J65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0.15277777777777779</v>
      </c>
      <c r="K652" s="5">
        <f>(SUMIFS('Datos Cocina'!M:M,'Datos Cocina'!A:A,'Datos Sala'!A:A)/60)/24</f>
        <v>6.1111111111111109E-2</v>
      </c>
      <c r="L652" s="5">
        <f>IF(Datos_Sala[[#This Row],[Tiempo en rest]]-Datos_Sala[[#This Row],[Tiempo total de preparación]]&gt;0,Datos_Sala[[#This Row],[Tiempo en rest]]-Datos_Sala[[#This Row],[Tiempo total de preparación]],0)</f>
        <v>9.1666666666666674E-2</v>
      </c>
      <c r="M652" s="5" t="str">
        <f>IF(Datos_Sala[[#This Row],[Tiempo de degustación]]&gt;0,"Cobrada","Sin cobrar")</f>
        <v>Cobrada</v>
      </c>
      <c r="N652" s="3" t="s">
        <v>10</v>
      </c>
      <c r="O652" s="3" t="s">
        <v>1145</v>
      </c>
      <c r="P652" s="6">
        <v>20.27</v>
      </c>
      <c r="Q652" s="3" t="s">
        <v>11</v>
      </c>
      <c r="R652" s="3" t="s">
        <v>49</v>
      </c>
      <c r="S652" s="3" t="s">
        <v>1022</v>
      </c>
      <c r="T652" s="4">
        <f>SUMIFS('Datos Cocina'!J:J,'Datos Cocina'!A:A,A:A)</f>
        <v>209</v>
      </c>
      <c r="U652" s="4">
        <f>SUMIFS('Datos Cocina'!F:F,'Datos Cocina'!A:A,'Datos Sala'!A:A)</f>
        <v>129</v>
      </c>
      <c r="V652" s="4">
        <f>SUMIFS('Datos Cocina'!I:I,'Datos Cocina'!A:A,A:A)</f>
        <v>80</v>
      </c>
      <c r="W652" s="7">
        <f>Datos_Sala[[#This Row],[Total ganancia pedido]]/Datos_Sala[[#This Row],[Monto Total de la cuenta]]</f>
        <v>0.38277511961722488</v>
      </c>
      <c r="X652" s="4">
        <f>Datos_Sala[[#This Row],[Monto Total de la cuenta]]+Datos_Sala[[#This Row],[Propina]]</f>
        <v>229.27</v>
      </c>
    </row>
    <row r="653" spans="1:24" x14ac:dyDescent="0.3">
      <c r="A653" s="2">
        <v>652</v>
      </c>
      <c r="B653" s="3">
        <v>14</v>
      </c>
      <c r="C653" s="3" t="s">
        <v>908</v>
      </c>
      <c r="D653" s="2">
        <v>5</v>
      </c>
      <c r="E653" s="3" t="s">
        <v>28</v>
      </c>
      <c r="F653" s="23">
        <v>45023</v>
      </c>
      <c r="G653" s="5">
        <v>4.1666666666666666E-3</v>
      </c>
      <c r="H653" s="24">
        <v>0.10138888888888889</v>
      </c>
      <c r="I653" s="5">
        <f>Datos_Sala[[#This Row],[Hora de Salida]]-Datos_Sala[[#This Row],[Hora de llegada]]</f>
        <v>9.7222222222222224E-2</v>
      </c>
      <c r="J65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0.10763888888888892</v>
      </c>
      <c r="K653" s="5">
        <f>(SUMIFS('Datos Cocina'!M:M,'Datos Cocina'!A:A,'Datos Sala'!A:A)/60)/24</f>
        <v>3.4722222222222224E-2</v>
      </c>
      <c r="L653" s="5">
        <f>IF(Datos_Sala[[#This Row],[Tiempo en rest]]-Datos_Sala[[#This Row],[Tiempo total de preparación]]&gt;0,Datos_Sala[[#This Row],[Tiempo en rest]]-Datos_Sala[[#This Row],[Tiempo total de preparación]],0)</f>
        <v>6.25E-2</v>
      </c>
      <c r="M653" s="5" t="str">
        <f>IF(Datos_Sala[[#This Row],[Tiempo de degustación]]&gt;0,"Cobrada","Sin cobrar")</f>
        <v>Cobrada</v>
      </c>
      <c r="N653" s="3" t="s">
        <v>16</v>
      </c>
      <c r="O653" s="3" t="s">
        <v>1146</v>
      </c>
      <c r="P653" s="6">
        <v>23.26</v>
      </c>
      <c r="Q653" s="3" t="s">
        <v>18</v>
      </c>
      <c r="R653" s="3" t="s">
        <v>55</v>
      </c>
      <c r="S653" s="3" t="s">
        <v>1023</v>
      </c>
      <c r="T653" s="4">
        <f>SUMIFS('Datos Cocina'!J:J,'Datos Cocina'!A:A,A:A)</f>
        <v>170</v>
      </c>
      <c r="U653" s="4">
        <f>SUMIFS('Datos Cocina'!F:F,'Datos Cocina'!A:A,'Datos Sala'!A:A)</f>
        <v>104</v>
      </c>
      <c r="V653" s="4">
        <f>SUMIFS('Datos Cocina'!I:I,'Datos Cocina'!A:A,A:A)</f>
        <v>66</v>
      </c>
      <c r="W653" s="7">
        <f>Datos_Sala[[#This Row],[Total ganancia pedido]]/Datos_Sala[[#This Row],[Monto Total de la cuenta]]</f>
        <v>0.38823529411764707</v>
      </c>
      <c r="X653" s="4">
        <f>Datos_Sala[[#This Row],[Monto Total de la cuenta]]+Datos_Sala[[#This Row],[Propina]]</f>
        <v>193.26</v>
      </c>
    </row>
    <row r="654" spans="1:24" x14ac:dyDescent="0.3">
      <c r="A654" s="2">
        <v>653</v>
      </c>
      <c r="B654" s="3">
        <v>13</v>
      </c>
      <c r="C654" s="3" t="s">
        <v>1024</v>
      </c>
      <c r="D654" s="2">
        <v>5</v>
      </c>
      <c r="E654" s="3" t="s">
        <v>76</v>
      </c>
      <c r="F654" s="23">
        <v>45023</v>
      </c>
      <c r="G654" s="5">
        <v>0.10486111111111111</v>
      </c>
      <c r="H654" s="24">
        <v>0.18055555555555555</v>
      </c>
      <c r="I654" s="5">
        <f>Datos_Sala[[#This Row],[Hora de Salida]]-Datos_Sala[[#This Row],[Hora de llegada]]</f>
        <v>7.5694444444444439E-2</v>
      </c>
      <c r="J654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7.5694444444444439E-2</v>
      </c>
      <c r="K654" s="5">
        <f>(SUMIFS('Datos Cocina'!M:M,'Datos Cocina'!A:A,'Datos Sala'!A:A)/60)/24</f>
        <v>0.10416666666666667</v>
      </c>
      <c r="L654" s="5">
        <f>IF(Datos_Sala[[#This Row],[Tiempo en rest]]-Datos_Sala[[#This Row],[Tiempo total de preparación]]&gt;0,Datos_Sala[[#This Row],[Tiempo en rest]]-Datos_Sala[[#This Row],[Tiempo total de preparación]],0)</f>
        <v>0</v>
      </c>
      <c r="M654" s="5" t="str">
        <f>IF(Datos_Sala[[#This Row],[Tiempo de degustación]]&gt;0,"Cobrada","Sin cobrar")</f>
        <v>Sin cobrar</v>
      </c>
      <c r="N654" s="3" t="s">
        <v>16</v>
      </c>
      <c r="O654" s="3" t="s">
        <v>1145</v>
      </c>
      <c r="P654" s="6">
        <v>34.33</v>
      </c>
      <c r="Q654" s="3" t="s">
        <v>11</v>
      </c>
      <c r="R654" s="3" t="s">
        <v>99</v>
      </c>
      <c r="S654" s="3" t="s">
        <v>1025</v>
      </c>
      <c r="T654" s="4">
        <f>SUMIFS('Datos Cocina'!J:J,'Datos Cocina'!A:A,A:A)</f>
        <v>244</v>
      </c>
      <c r="U654" s="4">
        <f>SUMIFS('Datos Cocina'!F:F,'Datos Cocina'!A:A,'Datos Sala'!A:A)</f>
        <v>144</v>
      </c>
      <c r="V654" s="4">
        <f>SUMIFS('Datos Cocina'!I:I,'Datos Cocina'!A:A,A:A)</f>
        <v>100</v>
      </c>
      <c r="W654" s="7">
        <f>Datos_Sala[[#This Row],[Total ganancia pedido]]/Datos_Sala[[#This Row],[Monto Total de la cuenta]]</f>
        <v>0.4098360655737705</v>
      </c>
      <c r="X654" s="4">
        <f>Datos_Sala[[#This Row],[Monto Total de la cuenta]]+Datos_Sala[[#This Row],[Propina]]</f>
        <v>278.33</v>
      </c>
    </row>
    <row r="655" spans="1:24" x14ac:dyDescent="0.3">
      <c r="A655" s="2">
        <v>654</v>
      </c>
      <c r="B655" s="3">
        <v>12</v>
      </c>
      <c r="C655" s="3" t="s">
        <v>1026</v>
      </c>
      <c r="D655" s="2">
        <v>5</v>
      </c>
      <c r="E655" s="3" t="s">
        <v>15</v>
      </c>
      <c r="F655" s="23">
        <v>45023</v>
      </c>
      <c r="G655" s="5">
        <v>1.3888888888888889E-3</v>
      </c>
      <c r="H655" s="24">
        <v>7.2222222222222215E-2</v>
      </c>
      <c r="I655" s="5">
        <f>Datos_Sala[[#This Row],[Hora de Salida]]-Datos_Sala[[#This Row],[Hora de llegada]]</f>
        <v>7.0833333333333331E-2</v>
      </c>
      <c r="J655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8.1250000000000031E-2</v>
      </c>
      <c r="K655" s="5">
        <f>(SUMIFS('Datos Cocina'!M:M,'Datos Cocina'!A:A,'Datos Sala'!A:A)/60)/24</f>
        <v>3.0555555555555555E-2</v>
      </c>
      <c r="L655" s="5">
        <f>IF(Datos_Sala[[#This Row],[Tiempo en rest]]-Datos_Sala[[#This Row],[Tiempo total de preparación]]&gt;0,Datos_Sala[[#This Row],[Tiempo en rest]]-Datos_Sala[[#This Row],[Tiempo total de preparación]],0)</f>
        <v>4.0277777777777773E-2</v>
      </c>
      <c r="M655" s="5" t="str">
        <f>IF(Datos_Sala[[#This Row],[Tiempo de degustación]]&gt;0,"Cobrada","Sin cobrar")</f>
        <v>Cobrada</v>
      </c>
      <c r="N655" s="3" t="s">
        <v>10</v>
      </c>
      <c r="O655" s="3" t="s">
        <v>1145</v>
      </c>
      <c r="P655" s="6">
        <v>23.98</v>
      </c>
      <c r="Q655" s="3" t="s">
        <v>18</v>
      </c>
      <c r="R655" s="3" t="s">
        <v>55</v>
      </c>
      <c r="S655" s="3" t="s">
        <v>329</v>
      </c>
      <c r="T655" s="4">
        <f>SUMIFS('Datos Cocina'!J:J,'Datos Cocina'!A:A,A:A)</f>
        <v>42</v>
      </c>
      <c r="U655" s="4">
        <f>SUMIFS('Datos Cocina'!F:F,'Datos Cocina'!A:A,'Datos Sala'!A:A)</f>
        <v>25</v>
      </c>
      <c r="V655" s="4">
        <f>SUMIFS('Datos Cocina'!I:I,'Datos Cocina'!A:A,A:A)</f>
        <v>17</v>
      </c>
      <c r="W655" s="7">
        <f>Datos_Sala[[#This Row],[Total ganancia pedido]]/Datos_Sala[[#This Row],[Monto Total de la cuenta]]</f>
        <v>0.40476190476190477</v>
      </c>
      <c r="X655" s="4">
        <f>Datos_Sala[[#This Row],[Monto Total de la cuenta]]+Datos_Sala[[#This Row],[Propina]]</f>
        <v>65.98</v>
      </c>
    </row>
    <row r="656" spans="1:24" x14ac:dyDescent="0.3">
      <c r="A656" s="2">
        <v>655</v>
      </c>
      <c r="B656" s="3" t="s">
        <v>35</v>
      </c>
      <c r="C656" s="3" t="s">
        <v>225</v>
      </c>
      <c r="D656" s="2">
        <v>4</v>
      </c>
      <c r="E656" s="3" t="s">
        <v>15</v>
      </c>
      <c r="F656" s="23">
        <v>45023</v>
      </c>
      <c r="G656" s="5">
        <v>5.2083333333333336E-2</v>
      </c>
      <c r="H656" s="24">
        <v>0.20069444444444445</v>
      </c>
      <c r="I656" s="5">
        <f>Datos_Sala[[#This Row],[Hora de Salida]]-Datos_Sala[[#This Row],[Hora de llegada]]</f>
        <v>0.14861111111111111</v>
      </c>
      <c r="J65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0.14861111111111111</v>
      </c>
      <c r="K656" s="5">
        <f>(SUMIFS('Datos Cocina'!M:M,'Datos Cocina'!A:A,'Datos Sala'!A:A)/60)/24</f>
        <v>2.4999999999999998E-2</v>
      </c>
      <c r="L656" s="5">
        <f>IF(Datos_Sala[[#This Row],[Tiempo en rest]]-Datos_Sala[[#This Row],[Tiempo total de preparación]]&gt;0,Datos_Sala[[#This Row],[Tiempo en rest]]-Datos_Sala[[#This Row],[Tiempo total de preparación]],0)</f>
        <v>0.12361111111111112</v>
      </c>
      <c r="M656" s="5" t="str">
        <f>IF(Datos_Sala[[#This Row],[Tiempo de degustación]]&gt;0,"Cobrada","Sin cobrar")</f>
        <v>Cobrada</v>
      </c>
      <c r="N656" s="3" t="s">
        <v>16</v>
      </c>
      <c r="O656" s="3" t="s">
        <v>17</v>
      </c>
      <c r="P656" s="6">
        <v>21.7</v>
      </c>
      <c r="Q656" s="3" t="s">
        <v>23</v>
      </c>
      <c r="R656" s="3" t="s">
        <v>19</v>
      </c>
      <c r="S656" s="3" t="s">
        <v>56</v>
      </c>
      <c r="T656" s="4">
        <f>SUMIFS('Datos Cocina'!J:J,'Datos Cocina'!A:A,A:A)</f>
        <v>93</v>
      </c>
      <c r="U656" s="4">
        <f>SUMIFS('Datos Cocina'!F:F,'Datos Cocina'!A:A,'Datos Sala'!A:A)</f>
        <v>57</v>
      </c>
      <c r="V656" s="4">
        <f>SUMIFS('Datos Cocina'!I:I,'Datos Cocina'!A:A,A:A)</f>
        <v>36</v>
      </c>
      <c r="W656" s="7">
        <f>Datos_Sala[[#This Row],[Total ganancia pedido]]/Datos_Sala[[#This Row],[Monto Total de la cuenta]]</f>
        <v>0.38709677419354838</v>
      </c>
      <c r="X656" s="4">
        <f>Datos_Sala[[#This Row],[Monto Total de la cuenta]]+Datos_Sala[[#This Row],[Propina]]</f>
        <v>114.7</v>
      </c>
    </row>
    <row r="657" spans="1:24" x14ac:dyDescent="0.3">
      <c r="A657" s="2">
        <v>656</v>
      </c>
      <c r="B657" s="3">
        <v>19</v>
      </c>
      <c r="C657" s="3" t="s">
        <v>1027</v>
      </c>
      <c r="D657" s="2">
        <v>6</v>
      </c>
      <c r="E657" s="3" t="s">
        <v>76</v>
      </c>
      <c r="F657" s="23">
        <v>45023</v>
      </c>
      <c r="G657" s="5">
        <v>0.15</v>
      </c>
      <c r="H657" s="24">
        <v>0.27777777777777779</v>
      </c>
      <c r="I657" s="5">
        <f>Datos_Sala[[#This Row],[Hora de Salida]]-Datos_Sala[[#This Row],[Hora de llegada]]</f>
        <v>0.1277777777777778</v>
      </c>
      <c r="J65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0.1277777777777778</v>
      </c>
      <c r="K657" s="5">
        <f>(SUMIFS('Datos Cocina'!M:M,'Datos Cocina'!A:A,'Datos Sala'!A:A)/60)/24</f>
        <v>7.6388888888888881E-2</v>
      </c>
      <c r="L657" s="5">
        <f>IF(Datos_Sala[[#This Row],[Tiempo en rest]]-Datos_Sala[[#This Row],[Tiempo total de preparación]]&gt;0,Datos_Sala[[#This Row],[Tiempo en rest]]-Datos_Sala[[#This Row],[Tiempo total de preparación]],0)</f>
        <v>5.1388888888888914E-2</v>
      </c>
      <c r="M657" s="5" t="str">
        <f>IF(Datos_Sala[[#This Row],[Tiempo de degustación]]&gt;0,"Cobrada","Sin cobrar")</f>
        <v>Cobrada</v>
      </c>
      <c r="N657" s="3" t="s">
        <v>10</v>
      </c>
      <c r="O657" s="3" t="s">
        <v>1145</v>
      </c>
      <c r="P657" s="6">
        <v>31.23</v>
      </c>
      <c r="Q657" s="3" t="s">
        <v>23</v>
      </c>
      <c r="R657" s="3" t="s">
        <v>49</v>
      </c>
      <c r="S657" s="3" t="s">
        <v>1028</v>
      </c>
      <c r="T657" s="4">
        <f>SUMIFS('Datos Cocina'!J:J,'Datos Cocina'!A:A,A:A)</f>
        <v>157</v>
      </c>
      <c r="U657" s="4">
        <f>SUMIFS('Datos Cocina'!F:F,'Datos Cocina'!A:A,'Datos Sala'!A:A)</f>
        <v>94</v>
      </c>
      <c r="V657" s="4">
        <f>SUMIFS('Datos Cocina'!I:I,'Datos Cocina'!A:A,A:A)</f>
        <v>63</v>
      </c>
      <c r="W657" s="7">
        <f>Datos_Sala[[#This Row],[Total ganancia pedido]]/Datos_Sala[[#This Row],[Monto Total de la cuenta]]</f>
        <v>0.40127388535031849</v>
      </c>
      <c r="X657" s="4">
        <f>Datos_Sala[[#This Row],[Monto Total de la cuenta]]+Datos_Sala[[#This Row],[Propina]]</f>
        <v>188.23</v>
      </c>
    </row>
    <row r="658" spans="1:24" x14ac:dyDescent="0.3">
      <c r="A658" s="2">
        <v>657</v>
      </c>
      <c r="B658" s="3">
        <v>1</v>
      </c>
      <c r="C658" s="3" t="s">
        <v>1029</v>
      </c>
      <c r="D658" s="2">
        <v>2</v>
      </c>
      <c r="E658" s="3" t="s">
        <v>76</v>
      </c>
      <c r="F658" s="23">
        <v>45023</v>
      </c>
      <c r="G658" s="5">
        <v>3.5416666666666666E-2</v>
      </c>
      <c r="H658" s="24">
        <v>0.17152777777777778</v>
      </c>
      <c r="I658" s="5">
        <f>Datos_Sala[[#This Row],[Hora de Salida]]-Datos_Sala[[#This Row],[Hora de llegada]]</f>
        <v>0.13611111111111113</v>
      </c>
      <c r="J65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0.13611111111111113</v>
      </c>
      <c r="K658" s="5">
        <f>(SUMIFS('Datos Cocina'!M:M,'Datos Cocina'!A:A,'Datos Sala'!A:A)/60)/24</f>
        <v>9.3055555555555558E-2</v>
      </c>
      <c r="L658" s="5">
        <f>IF(Datos_Sala[[#This Row],[Tiempo en rest]]-Datos_Sala[[#This Row],[Tiempo total de preparación]]&gt;0,Datos_Sala[[#This Row],[Tiempo en rest]]-Datos_Sala[[#This Row],[Tiempo total de preparación]],0)</f>
        <v>4.3055555555555569E-2</v>
      </c>
      <c r="M658" s="5" t="str">
        <f>IF(Datos_Sala[[#This Row],[Tiempo de degustación]]&gt;0,"Cobrada","Sin cobrar")</f>
        <v>Cobrada</v>
      </c>
      <c r="N658" s="3" t="s">
        <v>16</v>
      </c>
      <c r="O658" s="3" t="s">
        <v>17</v>
      </c>
      <c r="P658" s="6">
        <v>44.2</v>
      </c>
      <c r="Q658" s="3" t="s">
        <v>23</v>
      </c>
      <c r="R658" s="3" t="s">
        <v>29</v>
      </c>
      <c r="S658" s="3" t="s">
        <v>1030</v>
      </c>
      <c r="T658" s="4">
        <f>SUMIFS('Datos Cocina'!J:J,'Datos Cocina'!A:A,A:A)</f>
        <v>196</v>
      </c>
      <c r="U658" s="4">
        <f>SUMIFS('Datos Cocina'!F:F,'Datos Cocina'!A:A,'Datos Sala'!A:A)</f>
        <v>120</v>
      </c>
      <c r="V658" s="4">
        <f>SUMIFS('Datos Cocina'!I:I,'Datos Cocina'!A:A,A:A)</f>
        <v>76</v>
      </c>
      <c r="W658" s="7">
        <f>Datos_Sala[[#This Row],[Total ganancia pedido]]/Datos_Sala[[#This Row],[Monto Total de la cuenta]]</f>
        <v>0.38775510204081631</v>
      </c>
      <c r="X658" s="4">
        <f>Datos_Sala[[#This Row],[Monto Total de la cuenta]]+Datos_Sala[[#This Row],[Propina]]</f>
        <v>240.2</v>
      </c>
    </row>
    <row r="659" spans="1:24" x14ac:dyDescent="0.3">
      <c r="A659" s="2">
        <v>658</v>
      </c>
      <c r="B659" s="3">
        <v>19</v>
      </c>
      <c r="C659" s="3" t="s">
        <v>1031</v>
      </c>
      <c r="D659" s="2">
        <v>5</v>
      </c>
      <c r="E659" s="3" t="s">
        <v>15</v>
      </c>
      <c r="F659" s="23">
        <v>45023</v>
      </c>
      <c r="G659" s="5">
        <v>7.1527777777777773E-2</v>
      </c>
      <c r="H659" s="24">
        <v>0.20972222222222223</v>
      </c>
      <c r="I659" s="5">
        <f>Datos_Sala[[#This Row],[Hora de Salida]]-Datos_Sala[[#This Row],[Hora de llegada]]</f>
        <v>0.13819444444444445</v>
      </c>
      <c r="J65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0.13819444444444445</v>
      </c>
      <c r="K659" s="5">
        <f>(SUMIFS('Datos Cocina'!M:M,'Datos Cocina'!A:A,'Datos Sala'!A:A)/60)/24</f>
        <v>3.3333333333333333E-2</v>
      </c>
      <c r="L659" s="5">
        <f>IF(Datos_Sala[[#This Row],[Tiempo en rest]]-Datos_Sala[[#This Row],[Tiempo total de preparación]]&gt;0,Datos_Sala[[#This Row],[Tiempo en rest]]-Datos_Sala[[#This Row],[Tiempo total de preparación]],0)</f>
        <v>0.10486111111111113</v>
      </c>
      <c r="M659" s="5" t="str">
        <f>IF(Datos_Sala[[#This Row],[Tiempo de degustación]]&gt;0,"Cobrada","Sin cobrar")</f>
        <v>Cobrada</v>
      </c>
      <c r="N659" s="3" t="s">
        <v>48</v>
      </c>
      <c r="O659" s="3" t="s">
        <v>17</v>
      </c>
      <c r="P659" s="6">
        <v>31.27</v>
      </c>
      <c r="Q659" s="3" t="s">
        <v>23</v>
      </c>
      <c r="R659" s="3" t="s">
        <v>19</v>
      </c>
      <c r="S659" s="3" t="s">
        <v>1032</v>
      </c>
      <c r="T659" s="4">
        <f>SUMIFS('Datos Cocina'!J:J,'Datos Cocina'!A:A,A:A)</f>
        <v>86</v>
      </c>
      <c r="U659" s="4">
        <f>SUMIFS('Datos Cocina'!F:F,'Datos Cocina'!A:A,'Datos Sala'!A:A)</f>
        <v>51</v>
      </c>
      <c r="V659" s="4">
        <f>SUMIFS('Datos Cocina'!I:I,'Datos Cocina'!A:A,A:A)</f>
        <v>35</v>
      </c>
      <c r="W659" s="7">
        <f>Datos_Sala[[#This Row],[Total ganancia pedido]]/Datos_Sala[[#This Row],[Monto Total de la cuenta]]</f>
        <v>0.40697674418604651</v>
      </c>
      <c r="X659" s="4">
        <f>Datos_Sala[[#This Row],[Monto Total de la cuenta]]+Datos_Sala[[#This Row],[Propina]]</f>
        <v>117.27</v>
      </c>
    </row>
    <row r="660" spans="1:24" x14ac:dyDescent="0.3">
      <c r="A660" s="2">
        <v>659</v>
      </c>
      <c r="B660" s="3" t="s">
        <v>88</v>
      </c>
      <c r="C660" s="3" t="s">
        <v>127</v>
      </c>
      <c r="D660" s="2">
        <v>4</v>
      </c>
      <c r="E660" s="3" t="s">
        <v>9</v>
      </c>
      <c r="F660" s="23">
        <v>45023</v>
      </c>
      <c r="G660" s="5">
        <v>0.11805555555555555</v>
      </c>
      <c r="H660" s="24">
        <v>0.16875000000000001</v>
      </c>
      <c r="I660" s="5">
        <f>Datos_Sala[[#This Row],[Hora de Salida]]-Datos_Sala[[#This Row],[Hora de llegada]]</f>
        <v>5.0694444444444459E-2</v>
      </c>
      <c r="J660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6.1111111111111158E-2</v>
      </c>
      <c r="K660" s="5">
        <f>(SUMIFS('Datos Cocina'!M:M,'Datos Cocina'!A:A,'Datos Sala'!A:A)/60)/24</f>
        <v>2.1527777777777781E-2</v>
      </c>
      <c r="L660" s="5">
        <f>IF(Datos_Sala[[#This Row],[Tiempo en rest]]-Datos_Sala[[#This Row],[Tiempo total de preparación]]&gt;0,Datos_Sala[[#This Row],[Tiempo en rest]]-Datos_Sala[[#This Row],[Tiempo total de preparación]],0)</f>
        <v>2.9166666666666678E-2</v>
      </c>
      <c r="M660" s="5" t="str">
        <f>IF(Datos_Sala[[#This Row],[Tiempo de degustación]]&gt;0,"Cobrada","Sin cobrar")</f>
        <v>Cobrada</v>
      </c>
      <c r="N660" s="3" t="s">
        <v>16</v>
      </c>
      <c r="O660" s="3" t="s">
        <v>1145</v>
      </c>
      <c r="P660" s="6">
        <v>35.24</v>
      </c>
      <c r="Q660" s="3" t="s">
        <v>18</v>
      </c>
      <c r="R660" s="3" t="s">
        <v>1148</v>
      </c>
      <c r="S660" s="3" t="s">
        <v>20</v>
      </c>
      <c r="T660" s="4">
        <f>SUMIFS('Datos Cocina'!J:J,'Datos Cocina'!A:A,A:A)</f>
        <v>87</v>
      </c>
      <c r="U660" s="4">
        <f>SUMIFS('Datos Cocina'!F:F,'Datos Cocina'!A:A,'Datos Sala'!A:A)</f>
        <v>51</v>
      </c>
      <c r="V660" s="4">
        <f>SUMIFS('Datos Cocina'!I:I,'Datos Cocina'!A:A,A:A)</f>
        <v>36</v>
      </c>
      <c r="W660" s="7">
        <f>Datos_Sala[[#This Row],[Total ganancia pedido]]/Datos_Sala[[#This Row],[Monto Total de la cuenta]]</f>
        <v>0.41379310344827586</v>
      </c>
      <c r="X660" s="4">
        <f>Datos_Sala[[#This Row],[Monto Total de la cuenta]]+Datos_Sala[[#This Row],[Propina]]</f>
        <v>122.24000000000001</v>
      </c>
    </row>
    <row r="661" spans="1:24" x14ac:dyDescent="0.3">
      <c r="A661" s="2">
        <v>660</v>
      </c>
      <c r="B661" s="3">
        <v>19</v>
      </c>
      <c r="C661" s="3" t="s">
        <v>1033</v>
      </c>
      <c r="D661" s="2">
        <v>4</v>
      </c>
      <c r="E661" s="3" t="s">
        <v>28</v>
      </c>
      <c r="F661" s="23">
        <v>45023</v>
      </c>
      <c r="G661" s="5">
        <v>8.0555555555555561E-2</v>
      </c>
      <c r="H661" s="24">
        <v>0.24374999999999999</v>
      </c>
      <c r="I661" s="5">
        <f>Datos_Sala[[#This Row],[Hora de Salida]]-Datos_Sala[[#This Row],[Hora de llegada]]</f>
        <v>0.16319444444444442</v>
      </c>
      <c r="J66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0.16319444444444442</v>
      </c>
      <c r="K661" s="5">
        <f>(SUMIFS('Datos Cocina'!M:M,'Datos Cocina'!A:A,'Datos Sala'!A:A)/60)/24</f>
        <v>3.125E-2</v>
      </c>
      <c r="L661" s="5">
        <f>IF(Datos_Sala[[#This Row],[Tiempo en rest]]-Datos_Sala[[#This Row],[Tiempo total de preparación]]&gt;0,Datos_Sala[[#This Row],[Tiempo en rest]]-Datos_Sala[[#This Row],[Tiempo total de preparación]],0)</f>
        <v>0.13194444444444442</v>
      </c>
      <c r="M661" s="5" t="str">
        <f>IF(Datos_Sala[[#This Row],[Tiempo de degustación]]&gt;0,"Cobrada","Sin cobrar")</f>
        <v>Cobrada</v>
      </c>
      <c r="N661" s="3" t="s">
        <v>48</v>
      </c>
      <c r="O661" s="3" t="s">
        <v>1145</v>
      </c>
      <c r="P661" s="6">
        <v>15.91</v>
      </c>
      <c r="Q661" s="3" t="s">
        <v>23</v>
      </c>
      <c r="R661" s="3" t="s">
        <v>19</v>
      </c>
      <c r="S661" s="3" t="s">
        <v>1034</v>
      </c>
      <c r="T661" s="4">
        <f>SUMIFS('Datos Cocina'!J:J,'Datos Cocina'!A:A,A:A)</f>
        <v>208</v>
      </c>
      <c r="U661" s="4">
        <f>SUMIFS('Datos Cocina'!F:F,'Datos Cocina'!A:A,'Datos Sala'!A:A)</f>
        <v>126</v>
      </c>
      <c r="V661" s="4">
        <f>SUMIFS('Datos Cocina'!I:I,'Datos Cocina'!A:A,A:A)</f>
        <v>82</v>
      </c>
      <c r="W661" s="7">
        <f>Datos_Sala[[#This Row],[Total ganancia pedido]]/Datos_Sala[[#This Row],[Monto Total de la cuenta]]</f>
        <v>0.39423076923076922</v>
      </c>
      <c r="X661" s="4">
        <f>Datos_Sala[[#This Row],[Monto Total de la cuenta]]+Datos_Sala[[#This Row],[Propina]]</f>
        <v>223.91</v>
      </c>
    </row>
    <row r="662" spans="1:24" x14ac:dyDescent="0.3">
      <c r="A662" s="2">
        <v>661</v>
      </c>
      <c r="B662" s="3">
        <v>16</v>
      </c>
      <c r="C662" s="3" t="s">
        <v>413</v>
      </c>
      <c r="D662" s="2">
        <v>4</v>
      </c>
      <c r="E662" s="3" t="s">
        <v>9</v>
      </c>
      <c r="F662" s="23">
        <v>45023</v>
      </c>
      <c r="G662" s="5">
        <v>0.14027777777777778</v>
      </c>
      <c r="H662" s="24">
        <v>0.28611111111111109</v>
      </c>
      <c r="I662" s="5">
        <f>Datos_Sala[[#This Row],[Hora de Salida]]-Datos_Sala[[#This Row],[Hora de llegada]]</f>
        <v>0.14583333333333331</v>
      </c>
      <c r="J66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0.15625000000000003</v>
      </c>
      <c r="K662" s="5">
        <f>(SUMIFS('Datos Cocina'!M:M,'Datos Cocina'!A:A,'Datos Sala'!A:A)/60)/24</f>
        <v>9.375E-2</v>
      </c>
      <c r="L662" s="5">
        <f>IF(Datos_Sala[[#This Row],[Tiempo en rest]]-Datos_Sala[[#This Row],[Tiempo total de preparación]]&gt;0,Datos_Sala[[#This Row],[Tiempo en rest]]-Datos_Sala[[#This Row],[Tiempo total de preparación]],0)</f>
        <v>5.2083333333333315E-2</v>
      </c>
      <c r="M662" s="5" t="str">
        <f>IF(Datos_Sala[[#This Row],[Tiempo de degustación]]&gt;0,"Cobrada","Sin cobrar")</f>
        <v>Cobrada</v>
      </c>
      <c r="N662" s="3" t="s">
        <v>10</v>
      </c>
      <c r="O662" s="3" t="s">
        <v>1145</v>
      </c>
      <c r="P662" s="6">
        <v>32.54</v>
      </c>
      <c r="Q662" s="3" t="s">
        <v>18</v>
      </c>
      <c r="R662" s="3" t="s">
        <v>49</v>
      </c>
      <c r="S662" s="3" t="s">
        <v>1035</v>
      </c>
      <c r="T662" s="4">
        <f>SUMIFS('Datos Cocina'!J:J,'Datos Cocina'!A:A,A:A)</f>
        <v>206</v>
      </c>
      <c r="U662" s="4">
        <f>SUMIFS('Datos Cocina'!F:F,'Datos Cocina'!A:A,'Datos Sala'!A:A)</f>
        <v>123</v>
      </c>
      <c r="V662" s="4">
        <f>SUMIFS('Datos Cocina'!I:I,'Datos Cocina'!A:A,A:A)</f>
        <v>83</v>
      </c>
      <c r="W662" s="7">
        <f>Datos_Sala[[#This Row],[Total ganancia pedido]]/Datos_Sala[[#This Row],[Monto Total de la cuenta]]</f>
        <v>0.40291262135922329</v>
      </c>
      <c r="X662" s="4">
        <f>Datos_Sala[[#This Row],[Monto Total de la cuenta]]+Datos_Sala[[#This Row],[Propina]]</f>
        <v>238.54</v>
      </c>
    </row>
    <row r="663" spans="1:24" x14ac:dyDescent="0.3">
      <c r="A663" s="2">
        <v>662</v>
      </c>
      <c r="B663" s="3">
        <v>15</v>
      </c>
      <c r="C663" s="3" t="s">
        <v>1036</v>
      </c>
      <c r="D663" s="2">
        <v>4</v>
      </c>
      <c r="E663" s="3" t="s">
        <v>76</v>
      </c>
      <c r="F663" s="23">
        <v>45023</v>
      </c>
      <c r="G663" s="5">
        <v>8.4027777777777785E-2</v>
      </c>
      <c r="H663" s="24">
        <v>0.20972222222222223</v>
      </c>
      <c r="I663" s="5">
        <f>Datos_Sala[[#This Row],[Hora de Salida]]-Datos_Sala[[#This Row],[Hora de llegada]]</f>
        <v>0.12569444444444444</v>
      </c>
      <c r="J66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0.12569444444444444</v>
      </c>
      <c r="K663" s="5">
        <f>(SUMIFS('Datos Cocina'!M:M,'Datos Cocina'!A:A,'Datos Sala'!A:A)/60)/24</f>
        <v>5.9027777777777783E-2</v>
      </c>
      <c r="L663" s="5">
        <f>IF(Datos_Sala[[#This Row],[Tiempo en rest]]-Datos_Sala[[#This Row],[Tiempo total de preparación]]&gt;0,Datos_Sala[[#This Row],[Tiempo en rest]]-Datos_Sala[[#This Row],[Tiempo total de preparación]],0)</f>
        <v>6.6666666666666652E-2</v>
      </c>
      <c r="M663" s="5" t="str">
        <f>IF(Datos_Sala[[#This Row],[Tiempo de degustación]]&gt;0,"Cobrada","Sin cobrar")</f>
        <v>Cobrada</v>
      </c>
      <c r="N663" s="3" t="s">
        <v>16</v>
      </c>
      <c r="O663" s="3" t="s">
        <v>1145</v>
      </c>
      <c r="P663" s="6">
        <v>11.64</v>
      </c>
      <c r="Q663" s="3" t="s">
        <v>11</v>
      </c>
      <c r="R663" s="3" t="s">
        <v>24</v>
      </c>
      <c r="S663" s="3" t="s">
        <v>1037</v>
      </c>
      <c r="T663" s="4">
        <f>SUMIFS('Datos Cocina'!J:J,'Datos Cocina'!A:A,A:A)</f>
        <v>133</v>
      </c>
      <c r="U663" s="4">
        <f>SUMIFS('Datos Cocina'!F:F,'Datos Cocina'!A:A,'Datos Sala'!A:A)</f>
        <v>79</v>
      </c>
      <c r="V663" s="4">
        <f>SUMIFS('Datos Cocina'!I:I,'Datos Cocina'!A:A,A:A)</f>
        <v>54</v>
      </c>
      <c r="W663" s="7">
        <f>Datos_Sala[[#This Row],[Total ganancia pedido]]/Datos_Sala[[#This Row],[Monto Total de la cuenta]]</f>
        <v>0.40601503759398494</v>
      </c>
      <c r="X663" s="4">
        <f>Datos_Sala[[#This Row],[Monto Total de la cuenta]]+Datos_Sala[[#This Row],[Propina]]</f>
        <v>144.63999999999999</v>
      </c>
    </row>
    <row r="664" spans="1:24" x14ac:dyDescent="0.3">
      <c r="A664" s="2">
        <v>663</v>
      </c>
      <c r="B664" s="3">
        <v>3</v>
      </c>
      <c r="C664" s="3" t="s">
        <v>1038</v>
      </c>
      <c r="D664" s="2">
        <v>1</v>
      </c>
      <c r="E664" s="3" t="s">
        <v>76</v>
      </c>
      <c r="F664" s="23">
        <v>45023</v>
      </c>
      <c r="G664" s="5">
        <v>4.791666666666667E-2</v>
      </c>
      <c r="H664" s="24">
        <v>0.15763888888888888</v>
      </c>
      <c r="I664" s="5">
        <f>Datos_Sala[[#This Row],[Hora de Salida]]-Datos_Sala[[#This Row],[Hora de llegada]]</f>
        <v>0.10972222222222222</v>
      </c>
      <c r="J66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0.12013888888888892</v>
      </c>
      <c r="K664" s="5">
        <f>(SUMIFS('Datos Cocina'!M:M,'Datos Cocina'!A:A,'Datos Sala'!A:A)/60)/24</f>
        <v>6.0416666666666667E-2</v>
      </c>
      <c r="L664" s="5">
        <f>IF(Datos_Sala[[#This Row],[Tiempo en rest]]-Datos_Sala[[#This Row],[Tiempo total de preparación]]&gt;0,Datos_Sala[[#This Row],[Tiempo en rest]]-Datos_Sala[[#This Row],[Tiempo total de preparación]],0)</f>
        <v>4.9305555555555554E-2</v>
      </c>
      <c r="M664" s="5" t="str">
        <f>IF(Datos_Sala[[#This Row],[Tiempo de degustación]]&gt;0,"Cobrada","Sin cobrar")</f>
        <v>Cobrada</v>
      </c>
      <c r="N664" s="3" t="s">
        <v>16</v>
      </c>
      <c r="O664" s="3" t="s">
        <v>17</v>
      </c>
      <c r="P664" s="6">
        <v>41.8</v>
      </c>
      <c r="Q664" s="3" t="s">
        <v>18</v>
      </c>
      <c r="R664" s="3" t="s">
        <v>1147</v>
      </c>
      <c r="S664" s="3" t="s">
        <v>1039</v>
      </c>
      <c r="T664" s="4">
        <f>SUMIFS('Datos Cocina'!J:J,'Datos Cocina'!A:A,A:A)</f>
        <v>114</v>
      </c>
      <c r="U664" s="4">
        <f>SUMIFS('Datos Cocina'!F:F,'Datos Cocina'!A:A,'Datos Sala'!A:A)</f>
        <v>66</v>
      </c>
      <c r="V664" s="4">
        <f>SUMIFS('Datos Cocina'!I:I,'Datos Cocina'!A:A,A:A)</f>
        <v>48</v>
      </c>
      <c r="W664" s="7">
        <f>Datos_Sala[[#This Row],[Total ganancia pedido]]/Datos_Sala[[#This Row],[Monto Total de la cuenta]]</f>
        <v>0.42105263157894735</v>
      </c>
      <c r="X664" s="4">
        <f>Datos_Sala[[#This Row],[Monto Total de la cuenta]]+Datos_Sala[[#This Row],[Propina]]</f>
        <v>155.80000000000001</v>
      </c>
    </row>
    <row r="665" spans="1:24" x14ac:dyDescent="0.3">
      <c r="A665" s="2">
        <v>664</v>
      </c>
      <c r="B665" s="3">
        <v>20</v>
      </c>
      <c r="C665" s="3" t="s">
        <v>1040</v>
      </c>
      <c r="D665" s="2">
        <v>6</v>
      </c>
      <c r="E665" s="3" t="s">
        <v>9</v>
      </c>
      <c r="F665" s="23">
        <v>45023</v>
      </c>
      <c r="G665" s="5">
        <v>6.5972222222222224E-2</v>
      </c>
      <c r="H665" s="24">
        <v>0.16180555555555556</v>
      </c>
      <c r="I665" s="5">
        <f>Datos_Sala[[#This Row],[Hora de Salida]]-Datos_Sala[[#This Row],[Hora de llegada]]</f>
        <v>9.583333333333334E-2</v>
      </c>
      <c r="J665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9.583333333333334E-2</v>
      </c>
      <c r="K665" s="5">
        <f>(SUMIFS('Datos Cocina'!M:M,'Datos Cocina'!A:A,'Datos Sala'!A:A)/60)/24</f>
        <v>6.8749999999999992E-2</v>
      </c>
      <c r="L665" s="5">
        <f>IF(Datos_Sala[[#This Row],[Tiempo en rest]]-Datos_Sala[[#This Row],[Tiempo total de preparación]]&gt;0,Datos_Sala[[#This Row],[Tiempo en rest]]-Datos_Sala[[#This Row],[Tiempo total de preparación]],0)</f>
        <v>2.7083333333333348E-2</v>
      </c>
      <c r="M665" s="5" t="str">
        <f>IF(Datos_Sala[[#This Row],[Tiempo de degustación]]&gt;0,"Cobrada","Sin cobrar")</f>
        <v>Cobrada</v>
      </c>
      <c r="N665" s="3" t="s">
        <v>48</v>
      </c>
      <c r="O665" s="3" t="s">
        <v>1146</v>
      </c>
      <c r="P665" s="6">
        <v>31.27</v>
      </c>
      <c r="Q665" s="3" t="s">
        <v>23</v>
      </c>
      <c r="R665" s="3" t="s">
        <v>33</v>
      </c>
      <c r="S665" s="3" t="s">
        <v>1041</v>
      </c>
      <c r="T665" s="4">
        <f>SUMIFS('Datos Cocina'!J:J,'Datos Cocina'!A:A,A:A)</f>
        <v>122</v>
      </c>
      <c r="U665" s="4">
        <f>SUMIFS('Datos Cocina'!F:F,'Datos Cocina'!A:A,'Datos Sala'!A:A)</f>
        <v>71</v>
      </c>
      <c r="V665" s="4">
        <f>SUMIFS('Datos Cocina'!I:I,'Datos Cocina'!A:A,A:A)</f>
        <v>51</v>
      </c>
      <c r="W665" s="7">
        <f>Datos_Sala[[#This Row],[Total ganancia pedido]]/Datos_Sala[[#This Row],[Monto Total de la cuenta]]</f>
        <v>0.41803278688524592</v>
      </c>
      <c r="X665" s="4">
        <f>Datos_Sala[[#This Row],[Monto Total de la cuenta]]+Datos_Sala[[#This Row],[Propina]]</f>
        <v>153.27000000000001</v>
      </c>
    </row>
    <row r="666" spans="1:24" x14ac:dyDescent="0.3">
      <c r="A666" s="2">
        <v>665</v>
      </c>
      <c r="B666" s="3">
        <v>6</v>
      </c>
      <c r="C666" s="3" t="s">
        <v>574</v>
      </c>
      <c r="D666" s="2">
        <v>1</v>
      </c>
      <c r="E666" s="3" t="s">
        <v>15</v>
      </c>
      <c r="F666" s="23">
        <v>45023</v>
      </c>
      <c r="G666" s="5">
        <v>8.6805555555555552E-2</v>
      </c>
      <c r="H666" s="24">
        <v>0.24722222222222223</v>
      </c>
      <c r="I666" s="5">
        <f>Datos_Sala[[#This Row],[Hora de Salida]]-Datos_Sala[[#This Row],[Hora de llegada]]</f>
        <v>0.16041666666666668</v>
      </c>
      <c r="J66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0.17083333333333339</v>
      </c>
      <c r="K666" s="5">
        <f>(SUMIFS('Datos Cocina'!M:M,'Datos Cocina'!A:A,'Datos Sala'!A:A)/60)/24</f>
        <v>2.7777777777777776E-2</v>
      </c>
      <c r="L666" s="5">
        <f>IF(Datos_Sala[[#This Row],[Tiempo en rest]]-Datos_Sala[[#This Row],[Tiempo total de preparación]]&gt;0,Datos_Sala[[#This Row],[Tiempo en rest]]-Datos_Sala[[#This Row],[Tiempo total de preparación]],0)</f>
        <v>0.13263888888888892</v>
      </c>
      <c r="M666" s="5" t="str">
        <f>IF(Datos_Sala[[#This Row],[Tiempo de degustación]]&gt;0,"Cobrada","Sin cobrar")</f>
        <v>Cobrada</v>
      </c>
      <c r="N666" s="3" t="s">
        <v>16</v>
      </c>
      <c r="O666" s="3" t="s">
        <v>1145</v>
      </c>
      <c r="P666" s="6">
        <v>25.32</v>
      </c>
      <c r="Q666" s="3" t="s">
        <v>18</v>
      </c>
      <c r="R666" s="3" t="s">
        <v>24</v>
      </c>
      <c r="S666" s="3" t="s">
        <v>1042</v>
      </c>
      <c r="T666" s="4">
        <f>SUMIFS('Datos Cocina'!J:J,'Datos Cocina'!A:A,A:A)</f>
        <v>129</v>
      </c>
      <c r="U666" s="4">
        <f>SUMIFS('Datos Cocina'!F:F,'Datos Cocina'!A:A,'Datos Sala'!A:A)</f>
        <v>77</v>
      </c>
      <c r="V666" s="4">
        <f>SUMIFS('Datos Cocina'!I:I,'Datos Cocina'!A:A,A:A)</f>
        <v>52</v>
      </c>
      <c r="W666" s="7">
        <f>Datos_Sala[[#This Row],[Total ganancia pedido]]/Datos_Sala[[#This Row],[Monto Total de la cuenta]]</f>
        <v>0.40310077519379844</v>
      </c>
      <c r="X666" s="4">
        <f>Datos_Sala[[#This Row],[Monto Total de la cuenta]]+Datos_Sala[[#This Row],[Propina]]</f>
        <v>154.32</v>
      </c>
    </row>
    <row r="667" spans="1:24" x14ac:dyDescent="0.3">
      <c r="A667" s="2">
        <v>666</v>
      </c>
      <c r="B667" s="3" t="s">
        <v>70</v>
      </c>
      <c r="C667" s="3" t="s">
        <v>226</v>
      </c>
      <c r="D667" s="2">
        <v>4</v>
      </c>
      <c r="E667" s="3" t="s">
        <v>28</v>
      </c>
      <c r="F667" s="23">
        <v>45023</v>
      </c>
      <c r="G667" s="5">
        <v>4.4444444444444446E-2</v>
      </c>
      <c r="H667" s="24">
        <v>0.20624999999999999</v>
      </c>
      <c r="I667" s="5">
        <f>Datos_Sala[[#This Row],[Hora de Salida]]-Datos_Sala[[#This Row],[Hora de llegada]]</f>
        <v>0.16180555555555554</v>
      </c>
      <c r="J66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0.16180555555555554</v>
      </c>
      <c r="K667" s="5">
        <f>(SUMIFS('Datos Cocina'!M:M,'Datos Cocina'!A:A,'Datos Sala'!A:A)/60)/24</f>
        <v>1.8749999999999999E-2</v>
      </c>
      <c r="L667" s="5">
        <f>IF(Datos_Sala[[#This Row],[Tiempo en rest]]-Datos_Sala[[#This Row],[Tiempo total de preparación]]&gt;0,Datos_Sala[[#This Row],[Tiempo en rest]]-Datos_Sala[[#This Row],[Tiempo total de preparación]],0)</f>
        <v>0.14305555555555555</v>
      </c>
      <c r="M667" s="5" t="str">
        <f>IF(Datos_Sala[[#This Row],[Tiempo de degustación]]&gt;0,"Cobrada","Sin cobrar")</f>
        <v>Cobrada</v>
      </c>
      <c r="N667" s="3" t="s">
        <v>16</v>
      </c>
      <c r="O667" s="3" t="s">
        <v>1145</v>
      </c>
      <c r="P667" s="6">
        <v>11.86</v>
      </c>
      <c r="Q667" s="3" t="s">
        <v>11</v>
      </c>
      <c r="R667" s="3" t="s">
        <v>73</v>
      </c>
      <c r="S667" s="3" t="s">
        <v>67</v>
      </c>
      <c r="T667" s="4">
        <f>SUMIFS('Datos Cocina'!J:J,'Datos Cocina'!A:A,A:A)</f>
        <v>40</v>
      </c>
      <c r="U667" s="4">
        <f>SUMIFS('Datos Cocina'!F:F,'Datos Cocina'!A:A,'Datos Sala'!A:A)</f>
        <v>24</v>
      </c>
      <c r="V667" s="4">
        <f>SUMIFS('Datos Cocina'!I:I,'Datos Cocina'!A:A,A:A)</f>
        <v>16</v>
      </c>
      <c r="W667" s="7">
        <f>Datos_Sala[[#This Row],[Total ganancia pedido]]/Datos_Sala[[#This Row],[Monto Total de la cuenta]]</f>
        <v>0.4</v>
      </c>
      <c r="X667" s="4">
        <f>Datos_Sala[[#This Row],[Monto Total de la cuenta]]+Datos_Sala[[#This Row],[Propina]]</f>
        <v>51.86</v>
      </c>
    </row>
    <row r="668" spans="1:24" x14ac:dyDescent="0.3">
      <c r="A668" s="2">
        <v>667</v>
      </c>
      <c r="B668" s="3" t="s">
        <v>61</v>
      </c>
      <c r="C668" s="3" t="s">
        <v>227</v>
      </c>
      <c r="D668" s="2">
        <v>5</v>
      </c>
      <c r="E668" s="3" t="s">
        <v>52</v>
      </c>
      <c r="F668" s="23">
        <v>45023</v>
      </c>
      <c r="G668" s="5">
        <v>0.15208333333333332</v>
      </c>
      <c r="H668" s="24">
        <v>0.29652777777777778</v>
      </c>
      <c r="I668" s="5">
        <f>Datos_Sala[[#This Row],[Hora de Salida]]-Datos_Sala[[#This Row],[Hora de llegada]]</f>
        <v>0.14444444444444446</v>
      </c>
      <c r="J66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0.14444444444444446</v>
      </c>
      <c r="K668" s="5">
        <f>(SUMIFS('Datos Cocina'!M:M,'Datos Cocina'!A:A,'Datos Sala'!A:A)/60)/24</f>
        <v>8.3333333333333332E-3</v>
      </c>
      <c r="L668" s="5">
        <f>IF(Datos_Sala[[#This Row],[Tiempo en rest]]-Datos_Sala[[#This Row],[Tiempo total de preparación]]&gt;0,Datos_Sala[[#This Row],[Tiempo en rest]]-Datos_Sala[[#This Row],[Tiempo total de preparación]],0)</f>
        <v>0.13611111111111113</v>
      </c>
      <c r="M668" s="5" t="str">
        <f>IF(Datos_Sala[[#This Row],[Tiempo de degustación]]&gt;0,"Cobrada","Sin cobrar")</f>
        <v>Cobrada</v>
      </c>
      <c r="N668" s="3" t="s">
        <v>16</v>
      </c>
      <c r="O668" s="3" t="s">
        <v>1145</v>
      </c>
      <c r="P668" s="6">
        <v>20.49</v>
      </c>
      <c r="Q668" s="3" t="s">
        <v>23</v>
      </c>
      <c r="R668" s="3" t="s">
        <v>1148</v>
      </c>
      <c r="S668" s="3" t="s">
        <v>42</v>
      </c>
      <c r="T668" s="4">
        <f>SUMIFS('Datos Cocina'!J:J,'Datos Cocina'!A:A,A:A)</f>
        <v>36</v>
      </c>
      <c r="U668" s="4">
        <f>SUMIFS('Datos Cocina'!F:F,'Datos Cocina'!A:A,'Datos Sala'!A:A)</f>
        <v>22</v>
      </c>
      <c r="V668" s="4">
        <f>SUMIFS('Datos Cocina'!I:I,'Datos Cocina'!A:A,A:A)</f>
        <v>14</v>
      </c>
      <c r="W668" s="7">
        <f>Datos_Sala[[#This Row],[Total ganancia pedido]]/Datos_Sala[[#This Row],[Monto Total de la cuenta]]</f>
        <v>0.3888888888888889</v>
      </c>
      <c r="X668" s="4">
        <f>Datos_Sala[[#This Row],[Monto Total de la cuenta]]+Datos_Sala[[#This Row],[Propina]]</f>
        <v>56.489999999999995</v>
      </c>
    </row>
    <row r="669" spans="1:24" x14ac:dyDescent="0.3">
      <c r="A669" s="2">
        <v>668</v>
      </c>
      <c r="B669" s="3">
        <v>12</v>
      </c>
      <c r="C669" s="3" t="s">
        <v>589</v>
      </c>
      <c r="D669" s="2">
        <v>4</v>
      </c>
      <c r="E669" s="3" t="s">
        <v>76</v>
      </c>
      <c r="F669" s="23">
        <v>45023</v>
      </c>
      <c r="G669" s="5">
        <v>7.1527777777777773E-2</v>
      </c>
      <c r="H669" s="24">
        <v>0.19513888888888889</v>
      </c>
      <c r="I669" s="5">
        <f>Datos_Sala[[#This Row],[Hora de Salida]]-Datos_Sala[[#This Row],[Hora de llegada]]</f>
        <v>0.12361111111111112</v>
      </c>
      <c r="J66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0.12361111111111112</v>
      </c>
      <c r="K669" s="5">
        <f>(SUMIFS('Datos Cocina'!M:M,'Datos Cocina'!A:A,'Datos Sala'!A:A)/60)/24</f>
        <v>7.9861111111111119E-2</v>
      </c>
      <c r="L669" s="5">
        <f>IF(Datos_Sala[[#This Row],[Tiempo en rest]]-Datos_Sala[[#This Row],[Tiempo total de preparación]]&gt;0,Datos_Sala[[#This Row],[Tiempo en rest]]-Datos_Sala[[#This Row],[Tiempo total de preparación]],0)</f>
        <v>4.3749999999999997E-2</v>
      </c>
      <c r="M669" s="5" t="str">
        <f>IF(Datos_Sala[[#This Row],[Tiempo de degustación]]&gt;0,"Cobrada","Sin cobrar")</f>
        <v>Cobrada</v>
      </c>
      <c r="N669" s="3" t="s">
        <v>48</v>
      </c>
      <c r="O669" s="3" t="s">
        <v>1145</v>
      </c>
      <c r="P669" s="6">
        <v>18.61</v>
      </c>
      <c r="Q669" s="3" t="s">
        <v>23</v>
      </c>
      <c r="R669" s="3" t="s">
        <v>24</v>
      </c>
      <c r="S669" s="3" t="s">
        <v>1043</v>
      </c>
      <c r="T669" s="4">
        <f>SUMIFS('Datos Cocina'!J:J,'Datos Cocina'!A:A,A:A)</f>
        <v>201</v>
      </c>
      <c r="U669" s="4">
        <f>SUMIFS('Datos Cocina'!F:F,'Datos Cocina'!A:A,'Datos Sala'!A:A)</f>
        <v>118</v>
      </c>
      <c r="V669" s="4">
        <f>SUMIFS('Datos Cocina'!I:I,'Datos Cocina'!A:A,A:A)</f>
        <v>83</v>
      </c>
      <c r="W669" s="7">
        <f>Datos_Sala[[#This Row],[Total ganancia pedido]]/Datos_Sala[[#This Row],[Monto Total de la cuenta]]</f>
        <v>0.41293532338308458</v>
      </c>
      <c r="X669" s="4">
        <f>Datos_Sala[[#This Row],[Monto Total de la cuenta]]+Datos_Sala[[#This Row],[Propina]]</f>
        <v>219.61</v>
      </c>
    </row>
    <row r="670" spans="1:24" x14ac:dyDescent="0.3">
      <c r="A670" s="2">
        <v>669</v>
      </c>
      <c r="B670" s="3">
        <v>10</v>
      </c>
      <c r="C670" s="3" t="s">
        <v>1044</v>
      </c>
      <c r="D670" s="2">
        <v>4</v>
      </c>
      <c r="E670" s="3" t="s">
        <v>52</v>
      </c>
      <c r="F670" s="23">
        <v>45023</v>
      </c>
      <c r="G670" s="5">
        <v>4.2361111111111113E-2</v>
      </c>
      <c r="H670" s="24">
        <v>0.19027777777777777</v>
      </c>
      <c r="I670" s="5">
        <f>Datos_Sala[[#This Row],[Hora de Salida]]-Datos_Sala[[#This Row],[Hora de llegada]]</f>
        <v>0.14791666666666664</v>
      </c>
      <c r="J67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0.14791666666666664</v>
      </c>
      <c r="K670" s="5">
        <f>(SUMIFS('Datos Cocina'!M:M,'Datos Cocina'!A:A,'Datos Sala'!A:A)/60)/24</f>
        <v>4.7916666666666663E-2</v>
      </c>
      <c r="L670" s="5">
        <f>IF(Datos_Sala[[#This Row],[Tiempo en rest]]-Datos_Sala[[#This Row],[Tiempo total de preparación]]&gt;0,Datos_Sala[[#This Row],[Tiempo en rest]]-Datos_Sala[[#This Row],[Tiempo total de preparación]],0)</f>
        <v>9.9999999999999978E-2</v>
      </c>
      <c r="M670" s="5" t="str">
        <f>IF(Datos_Sala[[#This Row],[Tiempo de degustación]]&gt;0,"Cobrada","Sin cobrar")</f>
        <v>Cobrada</v>
      </c>
      <c r="N670" s="3" t="s">
        <v>16</v>
      </c>
      <c r="O670" s="3" t="s">
        <v>1145</v>
      </c>
      <c r="P670" s="6">
        <v>10.68</v>
      </c>
      <c r="Q670" s="3" t="s">
        <v>11</v>
      </c>
      <c r="R670" s="3" t="s">
        <v>99</v>
      </c>
      <c r="S670" s="3" t="s">
        <v>1045</v>
      </c>
      <c r="T670" s="4">
        <f>SUMIFS('Datos Cocina'!J:J,'Datos Cocina'!A:A,A:A)</f>
        <v>181</v>
      </c>
      <c r="U670" s="4">
        <f>SUMIFS('Datos Cocina'!F:F,'Datos Cocina'!A:A,'Datos Sala'!A:A)</f>
        <v>108</v>
      </c>
      <c r="V670" s="4">
        <f>SUMIFS('Datos Cocina'!I:I,'Datos Cocina'!A:A,A:A)</f>
        <v>73</v>
      </c>
      <c r="W670" s="7">
        <f>Datos_Sala[[#This Row],[Total ganancia pedido]]/Datos_Sala[[#This Row],[Monto Total de la cuenta]]</f>
        <v>0.40331491712707185</v>
      </c>
      <c r="X670" s="4">
        <f>Datos_Sala[[#This Row],[Monto Total de la cuenta]]+Datos_Sala[[#This Row],[Propina]]</f>
        <v>191.68</v>
      </c>
    </row>
    <row r="671" spans="1:24" x14ac:dyDescent="0.3">
      <c r="A671" s="2">
        <v>670</v>
      </c>
      <c r="B671" s="3">
        <v>16</v>
      </c>
      <c r="C671" s="3" t="s">
        <v>1046</v>
      </c>
      <c r="D671" s="2">
        <v>6</v>
      </c>
      <c r="E671" s="3" t="s">
        <v>28</v>
      </c>
      <c r="F671" s="23">
        <v>45023</v>
      </c>
      <c r="G671" s="5">
        <v>7.7777777777777779E-2</v>
      </c>
      <c r="H671" s="24">
        <v>0.13333333333333333</v>
      </c>
      <c r="I671" s="5">
        <f>Datos_Sala[[#This Row],[Hora de Salida]]-Datos_Sala[[#This Row],[Hora de llegada]]</f>
        <v>5.5555555555555552E-2</v>
      </c>
      <c r="J671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6.5972222222222252E-2</v>
      </c>
      <c r="K671" s="5">
        <f>(SUMIFS('Datos Cocina'!M:M,'Datos Cocina'!A:A,'Datos Sala'!A:A)/60)/24</f>
        <v>5.2083333333333336E-2</v>
      </c>
      <c r="L671" s="5">
        <f>IF(Datos_Sala[[#This Row],[Tiempo en rest]]-Datos_Sala[[#This Row],[Tiempo total de preparación]]&gt;0,Datos_Sala[[#This Row],[Tiempo en rest]]-Datos_Sala[[#This Row],[Tiempo total de preparación]],0)</f>
        <v>3.4722222222222168E-3</v>
      </c>
      <c r="M671" s="5" t="str">
        <f>IF(Datos_Sala[[#This Row],[Tiempo de degustación]]&gt;0,"Cobrada","Sin cobrar")</f>
        <v>Cobrada</v>
      </c>
      <c r="N671" s="3" t="s">
        <v>16</v>
      </c>
      <c r="O671" s="3" t="s">
        <v>17</v>
      </c>
      <c r="P671" s="6">
        <v>37.93</v>
      </c>
      <c r="Q671" s="3" t="s">
        <v>18</v>
      </c>
      <c r="R671" s="3" t="s">
        <v>24</v>
      </c>
      <c r="S671" s="3" t="s">
        <v>1047</v>
      </c>
      <c r="T671" s="4">
        <f>SUMIFS('Datos Cocina'!J:J,'Datos Cocina'!A:A,A:A)</f>
        <v>94</v>
      </c>
      <c r="U671" s="4">
        <f>SUMIFS('Datos Cocina'!F:F,'Datos Cocina'!A:A,'Datos Sala'!A:A)</f>
        <v>57</v>
      </c>
      <c r="V671" s="4">
        <f>SUMIFS('Datos Cocina'!I:I,'Datos Cocina'!A:A,A:A)</f>
        <v>37</v>
      </c>
      <c r="W671" s="7">
        <f>Datos_Sala[[#This Row],[Total ganancia pedido]]/Datos_Sala[[#This Row],[Monto Total de la cuenta]]</f>
        <v>0.39361702127659576</v>
      </c>
      <c r="X671" s="4">
        <f>Datos_Sala[[#This Row],[Monto Total de la cuenta]]+Datos_Sala[[#This Row],[Propina]]</f>
        <v>131.93</v>
      </c>
    </row>
    <row r="672" spans="1:24" x14ac:dyDescent="0.3">
      <c r="A672" s="2">
        <v>671</v>
      </c>
      <c r="B672" s="3">
        <v>17</v>
      </c>
      <c r="C672" s="3" t="s">
        <v>535</v>
      </c>
      <c r="D672" s="2">
        <v>3</v>
      </c>
      <c r="E672" s="3" t="s">
        <v>52</v>
      </c>
      <c r="F672" s="23">
        <v>45023</v>
      </c>
      <c r="G672" s="5">
        <v>9.583333333333334E-2</v>
      </c>
      <c r="H672" s="24">
        <v>0.14583333333333334</v>
      </c>
      <c r="I672" s="5">
        <f>Datos_Sala[[#This Row],[Hora de Salida]]-Datos_Sala[[#This Row],[Hora de llegada]]</f>
        <v>0.05</v>
      </c>
      <c r="J67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0.05</v>
      </c>
      <c r="K672" s="5">
        <f>(SUMIFS('Datos Cocina'!M:M,'Datos Cocina'!A:A,'Datos Sala'!A:A)/60)/24</f>
        <v>6.5972222222222224E-2</v>
      </c>
      <c r="L672" s="5">
        <f>IF(Datos_Sala[[#This Row],[Tiempo en rest]]-Datos_Sala[[#This Row],[Tiempo total de preparación]]&gt;0,Datos_Sala[[#This Row],[Tiempo en rest]]-Datos_Sala[[#This Row],[Tiempo total de preparación]],0)</f>
        <v>0</v>
      </c>
      <c r="M672" s="5" t="str">
        <f>IF(Datos_Sala[[#This Row],[Tiempo de degustación]]&gt;0,"Cobrada","Sin cobrar")</f>
        <v>Sin cobrar</v>
      </c>
      <c r="N672" s="3" t="s">
        <v>16</v>
      </c>
      <c r="O672" s="3" t="s">
        <v>17</v>
      </c>
      <c r="P672" s="6">
        <v>32.200000000000003</v>
      </c>
      <c r="Q672" s="3" t="s">
        <v>23</v>
      </c>
      <c r="R672" s="3" t="s">
        <v>24</v>
      </c>
      <c r="S672" s="3" t="s">
        <v>1048</v>
      </c>
      <c r="T672" s="4">
        <f>SUMIFS('Datos Cocina'!J:J,'Datos Cocina'!A:A,A:A)</f>
        <v>184</v>
      </c>
      <c r="U672" s="4">
        <f>SUMIFS('Datos Cocina'!F:F,'Datos Cocina'!A:A,'Datos Sala'!A:A)</f>
        <v>110</v>
      </c>
      <c r="V672" s="4">
        <f>SUMIFS('Datos Cocina'!I:I,'Datos Cocina'!A:A,A:A)</f>
        <v>74</v>
      </c>
      <c r="W672" s="7">
        <f>Datos_Sala[[#This Row],[Total ganancia pedido]]/Datos_Sala[[#This Row],[Monto Total de la cuenta]]</f>
        <v>0.40217391304347827</v>
      </c>
      <c r="X672" s="4">
        <f>Datos_Sala[[#This Row],[Monto Total de la cuenta]]+Datos_Sala[[#This Row],[Propina]]</f>
        <v>216.2</v>
      </c>
    </row>
    <row r="673" spans="1:24" x14ac:dyDescent="0.3">
      <c r="A673" s="2">
        <v>672</v>
      </c>
      <c r="B673" s="3">
        <v>12</v>
      </c>
      <c r="C673" s="3" t="s">
        <v>398</v>
      </c>
      <c r="D673" s="2">
        <v>6</v>
      </c>
      <c r="E673" s="3" t="s">
        <v>9</v>
      </c>
      <c r="F673" s="23">
        <v>45023</v>
      </c>
      <c r="G673" s="5">
        <v>5.8333333333333334E-2</v>
      </c>
      <c r="H673" s="24">
        <v>0.16041666666666668</v>
      </c>
      <c r="I673" s="5">
        <f>Datos_Sala[[#This Row],[Hora de Salida]]-Datos_Sala[[#This Row],[Hora de llegada]]</f>
        <v>0.10208333333333335</v>
      </c>
      <c r="J67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0.10208333333333335</v>
      </c>
      <c r="K673" s="5">
        <f>(SUMIFS('Datos Cocina'!M:M,'Datos Cocina'!A:A,'Datos Sala'!A:A)/60)/24</f>
        <v>5.4166666666666669E-2</v>
      </c>
      <c r="L673" s="5">
        <f>IF(Datos_Sala[[#This Row],[Tiempo en rest]]-Datos_Sala[[#This Row],[Tiempo total de preparación]]&gt;0,Datos_Sala[[#This Row],[Tiempo en rest]]-Datos_Sala[[#This Row],[Tiempo total de preparación]],0)</f>
        <v>4.7916666666666677E-2</v>
      </c>
      <c r="M673" s="5" t="str">
        <f>IF(Datos_Sala[[#This Row],[Tiempo de degustación]]&gt;0,"Cobrada","Sin cobrar")</f>
        <v>Cobrada</v>
      </c>
      <c r="N673" s="3" t="s">
        <v>10</v>
      </c>
      <c r="O673" s="3" t="s">
        <v>1145</v>
      </c>
      <c r="P673" s="6">
        <v>29.19</v>
      </c>
      <c r="Q673" s="3" t="s">
        <v>23</v>
      </c>
      <c r="R673" s="3" t="s">
        <v>29</v>
      </c>
      <c r="S673" s="3" t="s">
        <v>1049</v>
      </c>
      <c r="T673" s="4">
        <f>SUMIFS('Datos Cocina'!J:J,'Datos Cocina'!A:A,A:A)</f>
        <v>157</v>
      </c>
      <c r="U673" s="4">
        <f>SUMIFS('Datos Cocina'!F:F,'Datos Cocina'!A:A,'Datos Sala'!A:A)</f>
        <v>94</v>
      </c>
      <c r="V673" s="4">
        <f>SUMIFS('Datos Cocina'!I:I,'Datos Cocina'!A:A,A:A)</f>
        <v>63</v>
      </c>
      <c r="W673" s="7">
        <f>Datos_Sala[[#This Row],[Total ganancia pedido]]/Datos_Sala[[#This Row],[Monto Total de la cuenta]]</f>
        <v>0.40127388535031849</v>
      </c>
      <c r="X673" s="4">
        <f>Datos_Sala[[#This Row],[Monto Total de la cuenta]]+Datos_Sala[[#This Row],[Propina]]</f>
        <v>186.19</v>
      </c>
    </row>
    <row r="674" spans="1:24" x14ac:dyDescent="0.3">
      <c r="A674" s="2">
        <v>673</v>
      </c>
      <c r="B674" s="3">
        <v>20</v>
      </c>
      <c r="C674" s="3" t="s">
        <v>229</v>
      </c>
      <c r="D674" s="2">
        <v>6</v>
      </c>
      <c r="E674" s="3" t="s">
        <v>15</v>
      </c>
      <c r="F674" s="23">
        <v>45023</v>
      </c>
      <c r="G674" s="5">
        <v>2.5694444444444443E-2</v>
      </c>
      <c r="H674" s="24">
        <v>0.11944444444444445</v>
      </c>
      <c r="I674" s="5">
        <f>Datos_Sala[[#This Row],[Hora de Salida]]-Datos_Sala[[#This Row],[Hora de llegada]]</f>
        <v>9.375E-2</v>
      </c>
      <c r="J674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9.375E-2</v>
      </c>
      <c r="K674" s="5">
        <f>(SUMIFS('Datos Cocina'!M:M,'Datos Cocina'!A:A,'Datos Sala'!A:A)/60)/24</f>
        <v>6.458333333333334E-2</v>
      </c>
      <c r="L674" s="5">
        <f>IF(Datos_Sala[[#This Row],[Tiempo en rest]]-Datos_Sala[[#This Row],[Tiempo total de preparación]]&gt;0,Datos_Sala[[#This Row],[Tiempo en rest]]-Datos_Sala[[#This Row],[Tiempo total de preparación]],0)</f>
        <v>2.916666666666666E-2</v>
      </c>
      <c r="M674" s="5" t="str">
        <f>IF(Datos_Sala[[#This Row],[Tiempo de degustación]]&gt;0,"Cobrada","Sin cobrar")</f>
        <v>Cobrada</v>
      </c>
      <c r="N674" s="3" t="s">
        <v>16</v>
      </c>
      <c r="O674" s="3" t="s">
        <v>1145</v>
      </c>
      <c r="P674" s="6">
        <v>36.5</v>
      </c>
      <c r="Q674" s="3" t="s">
        <v>23</v>
      </c>
      <c r="R674" s="3" t="s">
        <v>99</v>
      </c>
      <c r="S674" s="3" t="s">
        <v>1050</v>
      </c>
      <c r="T674" s="4">
        <f>SUMIFS('Datos Cocina'!J:J,'Datos Cocina'!A:A,A:A)</f>
        <v>265</v>
      </c>
      <c r="U674" s="4">
        <f>SUMIFS('Datos Cocina'!F:F,'Datos Cocina'!A:A,'Datos Sala'!A:A)</f>
        <v>161</v>
      </c>
      <c r="V674" s="4">
        <f>SUMIFS('Datos Cocina'!I:I,'Datos Cocina'!A:A,A:A)</f>
        <v>104</v>
      </c>
      <c r="W674" s="7">
        <f>Datos_Sala[[#This Row],[Total ganancia pedido]]/Datos_Sala[[#This Row],[Monto Total de la cuenta]]</f>
        <v>0.39245283018867927</v>
      </c>
      <c r="X674" s="4">
        <f>Datos_Sala[[#This Row],[Monto Total de la cuenta]]+Datos_Sala[[#This Row],[Propina]]</f>
        <v>301.5</v>
      </c>
    </row>
    <row r="675" spans="1:24" x14ac:dyDescent="0.3">
      <c r="A675" s="2">
        <v>674</v>
      </c>
      <c r="B675" s="3">
        <v>1</v>
      </c>
      <c r="C675" s="3" t="s">
        <v>1051</v>
      </c>
      <c r="D675" s="2">
        <v>3</v>
      </c>
      <c r="E675" s="3" t="s">
        <v>15</v>
      </c>
      <c r="F675" s="23">
        <v>45023</v>
      </c>
      <c r="G675" s="5">
        <v>2.0833333333333333E-3</v>
      </c>
      <c r="H675" s="24">
        <v>6.25E-2</v>
      </c>
      <c r="I675" s="5">
        <f>Datos_Sala[[#This Row],[Hora de Salida]]-Datos_Sala[[#This Row],[Hora de llegada]]</f>
        <v>6.0416666666666667E-2</v>
      </c>
      <c r="J675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6.0416666666666667E-2</v>
      </c>
      <c r="K675" s="5">
        <f>(SUMIFS('Datos Cocina'!M:M,'Datos Cocina'!A:A,'Datos Sala'!A:A)/60)/24</f>
        <v>4.5138888888888888E-2</v>
      </c>
      <c r="L675" s="5">
        <f>IF(Datos_Sala[[#This Row],[Tiempo en rest]]-Datos_Sala[[#This Row],[Tiempo total de preparación]]&gt;0,Datos_Sala[[#This Row],[Tiempo en rest]]-Datos_Sala[[#This Row],[Tiempo total de preparación]],0)</f>
        <v>1.5277777777777779E-2</v>
      </c>
      <c r="M675" s="5" t="str">
        <f>IF(Datos_Sala[[#This Row],[Tiempo de degustación]]&gt;0,"Cobrada","Sin cobrar")</f>
        <v>Cobrada</v>
      </c>
      <c r="N675" s="3" t="s">
        <v>10</v>
      </c>
      <c r="O675" s="3" t="s">
        <v>1145</v>
      </c>
      <c r="P675" s="6">
        <v>41.29</v>
      </c>
      <c r="Q675" s="3" t="s">
        <v>11</v>
      </c>
      <c r="R675" s="3" t="s">
        <v>73</v>
      </c>
      <c r="S675" s="3" t="s">
        <v>1052</v>
      </c>
      <c r="T675" s="4">
        <f>SUMIFS('Datos Cocina'!J:J,'Datos Cocina'!A:A,A:A)</f>
        <v>207</v>
      </c>
      <c r="U675" s="4">
        <f>SUMIFS('Datos Cocina'!F:F,'Datos Cocina'!A:A,'Datos Sala'!A:A)</f>
        <v>123</v>
      </c>
      <c r="V675" s="4">
        <f>SUMIFS('Datos Cocina'!I:I,'Datos Cocina'!A:A,A:A)</f>
        <v>84</v>
      </c>
      <c r="W675" s="7">
        <f>Datos_Sala[[#This Row],[Total ganancia pedido]]/Datos_Sala[[#This Row],[Monto Total de la cuenta]]</f>
        <v>0.40579710144927539</v>
      </c>
      <c r="X675" s="4">
        <f>Datos_Sala[[#This Row],[Monto Total de la cuenta]]+Datos_Sala[[#This Row],[Propina]]</f>
        <v>248.29</v>
      </c>
    </row>
    <row r="676" spans="1:24" x14ac:dyDescent="0.3">
      <c r="A676" s="2">
        <v>675</v>
      </c>
      <c r="B676" s="3">
        <v>5</v>
      </c>
      <c r="C676" s="3" t="s">
        <v>1053</v>
      </c>
      <c r="D676" s="2">
        <v>2</v>
      </c>
      <c r="E676" s="3" t="s">
        <v>28</v>
      </c>
      <c r="F676" s="23">
        <v>45023</v>
      </c>
      <c r="G676" s="5">
        <v>3.7499999999999999E-2</v>
      </c>
      <c r="H676" s="24">
        <v>0.18958333333333333</v>
      </c>
      <c r="I676" s="5">
        <f>Datos_Sala[[#This Row],[Hora de Salida]]-Datos_Sala[[#This Row],[Hora de llegada]]</f>
        <v>0.15208333333333332</v>
      </c>
      <c r="J67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0.15208333333333332</v>
      </c>
      <c r="K676" s="5">
        <f>(SUMIFS('Datos Cocina'!M:M,'Datos Cocina'!A:A,'Datos Sala'!A:A)/60)/24</f>
        <v>8.4027777777777771E-2</v>
      </c>
      <c r="L676" s="5">
        <f>IF(Datos_Sala[[#This Row],[Tiempo en rest]]-Datos_Sala[[#This Row],[Tiempo total de preparación]]&gt;0,Datos_Sala[[#This Row],[Tiempo en rest]]-Datos_Sala[[#This Row],[Tiempo total de preparación]],0)</f>
        <v>6.805555555555555E-2</v>
      </c>
      <c r="M676" s="5" t="str">
        <f>IF(Datos_Sala[[#This Row],[Tiempo de degustación]]&gt;0,"Cobrada","Sin cobrar")</f>
        <v>Cobrada</v>
      </c>
      <c r="N676" s="3" t="s">
        <v>10</v>
      </c>
      <c r="O676" s="3" t="s">
        <v>17</v>
      </c>
      <c r="P676" s="6">
        <v>30.74</v>
      </c>
      <c r="Q676" s="3" t="s">
        <v>23</v>
      </c>
      <c r="R676" s="3" t="s">
        <v>63</v>
      </c>
      <c r="S676" s="3" t="s">
        <v>1054</v>
      </c>
      <c r="T676" s="4">
        <f>SUMIFS('Datos Cocina'!J:J,'Datos Cocina'!A:A,A:A)</f>
        <v>193</v>
      </c>
      <c r="U676" s="4">
        <f>SUMIFS('Datos Cocina'!F:F,'Datos Cocina'!A:A,'Datos Sala'!A:A)</f>
        <v>117</v>
      </c>
      <c r="V676" s="4">
        <f>SUMIFS('Datos Cocina'!I:I,'Datos Cocina'!A:A,A:A)</f>
        <v>76</v>
      </c>
      <c r="W676" s="7">
        <f>Datos_Sala[[#This Row],[Total ganancia pedido]]/Datos_Sala[[#This Row],[Monto Total de la cuenta]]</f>
        <v>0.39378238341968913</v>
      </c>
      <c r="X676" s="4">
        <f>Datos_Sala[[#This Row],[Monto Total de la cuenta]]+Datos_Sala[[#This Row],[Propina]]</f>
        <v>223.74</v>
      </c>
    </row>
    <row r="677" spans="1:24" x14ac:dyDescent="0.3">
      <c r="A677" s="2">
        <v>676</v>
      </c>
      <c r="B677" s="3">
        <v>7</v>
      </c>
      <c r="C677" s="3" t="s">
        <v>551</v>
      </c>
      <c r="D677" s="2">
        <v>6</v>
      </c>
      <c r="E677" s="3" t="s">
        <v>52</v>
      </c>
      <c r="F677" s="23">
        <v>45023</v>
      </c>
      <c r="G677" s="5">
        <v>1.9444444444444445E-2</v>
      </c>
      <c r="H677" s="24">
        <v>0.15625</v>
      </c>
      <c r="I677" s="5">
        <f>Datos_Sala[[#This Row],[Hora de Salida]]-Datos_Sala[[#This Row],[Hora de llegada]]</f>
        <v>0.13680555555555557</v>
      </c>
      <c r="J67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0.14722222222222228</v>
      </c>
      <c r="K677" s="5">
        <f>(SUMIFS('Datos Cocina'!M:M,'Datos Cocina'!A:A,'Datos Sala'!A:A)/60)/24</f>
        <v>8.4027777777777771E-2</v>
      </c>
      <c r="L677" s="5">
        <f>IF(Datos_Sala[[#This Row],[Tiempo en rest]]-Datos_Sala[[#This Row],[Tiempo total de preparación]]&gt;0,Datos_Sala[[#This Row],[Tiempo en rest]]-Datos_Sala[[#This Row],[Tiempo total de preparación]],0)</f>
        <v>5.2777777777777798E-2</v>
      </c>
      <c r="M677" s="5" t="str">
        <f>IF(Datos_Sala[[#This Row],[Tiempo de degustación]]&gt;0,"Cobrada","Sin cobrar")</f>
        <v>Cobrada</v>
      </c>
      <c r="N677" s="3" t="s">
        <v>16</v>
      </c>
      <c r="O677" s="3" t="s">
        <v>1145</v>
      </c>
      <c r="P677" s="6">
        <v>41.6</v>
      </c>
      <c r="Q677" s="3" t="s">
        <v>18</v>
      </c>
      <c r="R677" s="3" t="s">
        <v>63</v>
      </c>
      <c r="S677" s="3" t="s">
        <v>1055</v>
      </c>
      <c r="T677" s="4">
        <f>SUMIFS('Datos Cocina'!J:J,'Datos Cocina'!A:A,A:A)</f>
        <v>124</v>
      </c>
      <c r="U677" s="4">
        <f>SUMIFS('Datos Cocina'!F:F,'Datos Cocina'!A:A,'Datos Sala'!A:A)</f>
        <v>75</v>
      </c>
      <c r="V677" s="4">
        <f>SUMIFS('Datos Cocina'!I:I,'Datos Cocina'!A:A,A:A)</f>
        <v>49</v>
      </c>
      <c r="W677" s="7">
        <f>Datos_Sala[[#This Row],[Total ganancia pedido]]/Datos_Sala[[#This Row],[Monto Total de la cuenta]]</f>
        <v>0.39516129032258063</v>
      </c>
      <c r="X677" s="4">
        <f>Datos_Sala[[#This Row],[Monto Total de la cuenta]]+Datos_Sala[[#This Row],[Propina]]</f>
        <v>165.6</v>
      </c>
    </row>
    <row r="678" spans="1:24" x14ac:dyDescent="0.3">
      <c r="A678" s="2">
        <v>677</v>
      </c>
      <c r="B678" s="3">
        <v>14</v>
      </c>
      <c r="C678" s="3" t="s">
        <v>112</v>
      </c>
      <c r="D678" s="2">
        <v>6</v>
      </c>
      <c r="E678" s="3" t="s">
        <v>28</v>
      </c>
      <c r="F678" s="23">
        <v>45023</v>
      </c>
      <c r="G678" s="5">
        <v>2.361111111111111E-2</v>
      </c>
      <c r="H678" s="24">
        <v>0.10902777777777778</v>
      </c>
      <c r="I678" s="5">
        <f>Datos_Sala[[#This Row],[Hora de Salida]]-Datos_Sala[[#This Row],[Hora de llegada]]</f>
        <v>8.5416666666666669E-2</v>
      </c>
      <c r="J678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9.5833333333333368E-2</v>
      </c>
      <c r="K678" s="5">
        <f>(SUMIFS('Datos Cocina'!M:M,'Datos Cocina'!A:A,'Datos Sala'!A:A)/60)/24</f>
        <v>0.10277777777777779</v>
      </c>
      <c r="L678" s="5">
        <f>IF(Datos_Sala[[#This Row],[Tiempo en rest]]-Datos_Sala[[#This Row],[Tiempo total de preparación]]&gt;0,Datos_Sala[[#This Row],[Tiempo en rest]]-Datos_Sala[[#This Row],[Tiempo total de preparación]],0)</f>
        <v>0</v>
      </c>
      <c r="M678" s="5" t="str">
        <f>IF(Datos_Sala[[#This Row],[Tiempo de degustación]]&gt;0,"Cobrada","Sin cobrar")</f>
        <v>Sin cobrar</v>
      </c>
      <c r="N678" s="3" t="s">
        <v>16</v>
      </c>
      <c r="O678" s="3" t="s">
        <v>1145</v>
      </c>
      <c r="P678" s="6">
        <v>12.57</v>
      </c>
      <c r="Q678" s="3" t="s">
        <v>18</v>
      </c>
      <c r="R678" s="3" t="s">
        <v>24</v>
      </c>
      <c r="S678" s="3" t="s">
        <v>1056</v>
      </c>
      <c r="T678" s="4">
        <f>SUMIFS('Datos Cocina'!J:J,'Datos Cocina'!A:A,A:A)</f>
        <v>144</v>
      </c>
      <c r="U678" s="4">
        <f>SUMIFS('Datos Cocina'!F:F,'Datos Cocina'!A:A,'Datos Sala'!A:A)</f>
        <v>86</v>
      </c>
      <c r="V678" s="4">
        <f>SUMIFS('Datos Cocina'!I:I,'Datos Cocina'!A:A,A:A)</f>
        <v>58</v>
      </c>
      <c r="W678" s="7">
        <f>Datos_Sala[[#This Row],[Total ganancia pedido]]/Datos_Sala[[#This Row],[Monto Total de la cuenta]]</f>
        <v>0.40277777777777779</v>
      </c>
      <c r="X678" s="4">
        <f>Datos_Sala[[#This Row],[Monto Total de la cuenta]]+Datos_Sala[[#This Row],[Propina]]</f>
        <v>156.57</v>
      </c>
    </row>
    <row r="679" spans="1:24" x14ac:dyDescent="0.3">
      <c r="A679" s="2">
        <v>678</v>
      </c>
      <c r="B679" s="3">
        <v>19</v>
      </c>
      <c r="C679" s="3" t="s">
        <v>1033</v>
      </c>
      <c r="D679" s="2">
        <v>1</v>
      </c>
      <c r="E679" s="3" t="s">
        <v>52</v>
      </c>
      <c r="F679" s="23">
        <v>45023</v>
      </c>
      <c r="G679" s="5">
        <v>0.12569444444444444</v>
      </c>
      <c r="H679" s="24">
        <v>0.22361111111111112</v>
      </c>
      <c r="I679" s="5">
        <f>Datos_Sala[[#This Row],[Hora de Salida]]-Datos_Sala[[#This Row],[Hora de llegada]]</f>
        <v>9.791666666666668E-2</v>
      </c>
      <c r="J67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0.10833333333333338</v>
      </c>
      <c r="K679" s="5">
        <f>(SUMIFS('Datos Cocina'!M:M,'Datos Cocina'!A:A,'Datos Sala'!A:A)/60)/24</f>
        <v>8.4027777777777771E-2</v>
      </c>
      <c r="L679" s="5">
        <f>IF(Datos_Sala[[#This Row],[Tiempo en rest]]-Datos_Sala[[#This Row],[Tiempo total de preparación]]&gt;0,Datos_Sala[[#This Row],[Tiempo en rest]]-Datos_Sala[[#This Row],[Tiempo total de preparación]],0)</f>
        <v>1.3888888888888909E-2</v>
      </c>
      <c r="M679" s="5" t="str">
        <f>IF(Datos_Sala[[#This Row],[Tiempo de degustación]]&gt;0,"Cobrada","Sin cobrar")</f>
        <v>Cobrada</v>
      </c>
      <c r="N679" s="3" t="s">
        <v>16</v>
      </c>
      <c r="O679" s="3" t="s">
        <v>1145</v>
      </c>
      <c r="P679" s="6">
        <v>26.76</v>
      </c>
      <c r="Q679" s="3" t="s">
        <v>18</v>
      </c>
      <c r="R679" s="3" t="s">
        <v>29</v>
      </c>
      <c r="S679" s="3" t="s">
        <v>1057</v>
      </c>
      <c r="T679" s="4">
        <f>SUMIFS('Datos Cocina'!J:J,'Datos Cocina'!A:A,A:A)</f>
        <v>204</v>
      </c>
      <c r="U679" s="4">
        <f>SUMIFS('Datos Cocina'!F:F,'Datos Cocina'!A:A,'Datos Sala'!A:A)</f>
        <v>120</v>
      </c>
      <c r="V679" s="4">
        <f>SUMIFS('Datos Cocina'!I:I,'Datos Cocina'!A:A,A:A)</f>
        <v>84</v>
      </c>
      <c r="W679" s="7">
        <f>Datos_Sala[[#This Row],[Total ganancia pedido]]/Datos_Sala[[#This Row],[Monto Total de la cuenta]]</f>
        <v>0.41176470588235292</v>
      </c>
      <c r="X679" s="4">
        <f>Datos_Sala[[#This Row],[Monto Total de la cuenta]]+Datos_Sala[[#This Row],[Propina]]</f>
        <v>230.76</v>
      </c>
    </row>
    <row r="680" spans="1:24" x14ac:dyDescent="0.3">
      <c r="A680" s="2">
        <v>679</v>
      </c>
      <c r="B680" s="3">
        <v>9</v>
      </c>
      <c r="C680" s="3" t="s">
        <v>140</v>
      </c>
      <c r="D680" s="2">
        <v>4</v>
      </c>
      <c r="E680" s="3" t="s">
        <v>28</v>
      </c>
      <c r="F680" s="23">
        <v>45023</v>
      </c>
      <c r="G680" s="5">
        <v>1.3888888888888889E-3</v>
      </c>
      <c r="H680" s="24">
        <v>0.12708333333333333</v>
      </c>
      <c r="I680" s="5">
        <f>Datos_Sala[[#This Row],[Hora de Salida]]-Datos_Sala[[#This Row],[Hora de llegada]]</f>
        <v>0.12569444444444444</v>
      </c>
      <c r="J68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0.13611111111111115</v>
      </c>
      <c r="K680" s="5">
        <f>(SUMIFS('Datos Cocina'!M:M,'Datos Cocina'!A:A,'Datos Sala'!A:A)/60)/24</f>
        <v>7.3611111111111113E-2</v>
      </c>
      <c r="L680" s="5">
        <f>IF(Datos_Sala[[#This Row],[Tiempo en rest]]-Datos_Sala[[#This Row],[Tiempo total de preparación]]&gt;0,Datos_Sala[[#This Row],[Tiempo en rest]]-Datos_Sala[[#This Row],[Tiempo total de preparación]],0)</f>
        <v>5.2083333333333329E-2</v>
      </c>
      <c r="M680" s="5" t="str">
        <f>IF(Datos_Sala[[#This Row],[Tiempo de degustación]]&gt;0,"Cobrada","Sin cobrar")</f>
        <v>Cobrada</v>
      </c>
      <c r="N680" s="3" t="s">
        <v>16</v>
      </c>
      <c r="O680" s="3" t="s">
        <v>1145</v>
      </c>
      <c r="P680" s="6">
        <v>36.43</v>
      </c>
      <c r="Q680" s="3" t="s">
        <v>18</v>
      </c>
      <c r="R680" s="3" t="s">
        <v>29</v>
      </c>
      <c r="S680" s="3" t="s">
        <v>1058</v>
      </c>
      <c r="T680" s="4">
        <f>SUMIFS('Datos Cocina'!J:J,'Datos Cocina'!A:A,A:A)</f>
        <v>199</v>
      </c>
      <c r="U680" s="4">
        <f>SUMIFS('Datos Cocina'!F:F,'Datos Cocina'!A:A,'Datos Sala'!A:A)</f>
        <v>118</v>
      </c>
      <c r="V680" s="4">
        <f>SUMIFS('Datos Cocina'!I:I,'Datos Cocina'!A:A,A:A)</f>
        <v>81</v>
      </c>
      <c r="W680" s="7">
        <f>Datos_Sala[[#This Row],[Total ganancia pedido]]/Datos_Sala[[#This Row],[Monto Total de la cuenta]]</f>
        <v>0.40703517587939697</v>
      </c>
      <c r="X680" s="4">
        <f>Datos_Sala[[#This Row],[Monto Total de la cuenta]]+Datos_Sala[[#This Row],[Propina]]</f>
        <v>235.43</v>
      </c>
    </row>
    <row r="681" spans="1:24" x14ac:dyDescent="0.3">
      <c r="A681" s="2">
        <v>680</v>
      </c>
      <c r="B681" s="3">
        <v>5</v>
      </c>
      <c r="C681" s="3" t="s">
        <v>1059</v>
      </c>
      <c r="D681" s="2">
        <v>4</v>
      </c>
      <c r="E681" s="3" t="s">
        <v>52</v>
      </c>
      <c r="F681" s="23">
        <v>45023</v>
      </c>
      <c r="G681" s="5">
        <v>5.7638888888888892E-2</v>
      </c>
      <c r="H681" s="24">
        <v>0.22222222222222221</v>
      </c>
      <c r="I681" s="5">
        <f>Datos_Sala[[#This Row],[Hora de Salida]]-Datos_Sala[[#This Row],[Hora de llegada]]</f>
        <v>0.1645833333333333</v>
      </c>
      <c r="J68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0.1645833333333333</v>
      </c>
      <c r="K681" s="5">
        <f>(SUMIFS('Datos Cocina'!M:M,'Datos Cocina'!A:A,'Datos Sala'!A:A)/60)/24</f>
        <v>7.7083333333333337E-2</v>
      </c>
      <c r="L681" s="5">
        <f>IF(Datos_Sala[[#This Row],[Tiempo en rest]]-Datos_Sala[[#This Row],[Tiempo total de preparación]]&gt;0,Datos_Sala[[#This Row],[Tiempo en rest]]-Datos_Sala[[#This Row],[Tiempo total de preparación]],0)</f>
        <v>8.7499999999999967E-2</v>
      </c>
      <c r="M681" s="5" t="str">
        <f>IF(Datos_Sala[[#This Row],[Tiempo de degustación]]&gt;0,"Cobrada","Sin cobrar")</f>
        <v>Cobrada</v>
      </c>
      <c r="N681" s="3" t="s">
        <v>16</v>
      </c>
      <c r="O681" s="3" t="s">
        <v>17</v>
      </c>
      <c r="P681" s="6">
        <v>12.06</v>
      </c>
      <c r="Q681" s="3" t="s">
        <v>23</v>
      </c>
      <c r="R681" s="3" t="s">
        <v>73</v>
      </c>
      <c r="S681" s="3" t="s">
        <v>1060</v>
      </c>
      <c r="T681" s="4">
        <f>SUMIFS('Datos Cocina'!J:J,'Datos Cocina'!A:A,A:A)</f>
        <v>162</v>
      </c>
      <c r="U681" s="4">
        <f>SUMIFS('Datos Cocina'!F:F,'Datos Cocina'!A:A,'Datos Sala'!A:A)</f>
        <v>96</v>
      </c>
      <c r="V681" s="4">
        <f>SUMIFS('Datos Cocina'!I:I,'Datos Cocina'!A:A,A:A)</f>
        <v>66</v>
      </c>
      <c r="W681" s="7">
        <f>Datos_Sala[[#This Row],[Total ganancia pedido]]/Datos_Sala[[#This Row],[Monto Total de la cuenta]]</f>
        <v>0.40740740740740738</v>
      </c>
      <c r="X681" s="4">
        <f>Datos_Sala[[#This Row],[Monto Total de la cuenta]]+Datos_Sala[[#This Row],[Propina]]</f>
        <v>174.06</v>
      </c>
    </row>
    <row r="682" spans="1:24" x14ac:dyDescent="0.3">
      <c r="A682" s="2">
        <v>681</v>
      </c>
      <c r="B682" s="3">
        <v>2</v>
      </c>
      <c r="C682" s="3" t="s">
        <v>382</v>
      </c>
      <c r="D682" s="2">
        <v>4</v>
      </c>
      <c r="E682" s="3" t="s">
        <v>9</v>
      </c>
      <c r="F682" s="23">
        <v>45023</v>
      </c>
      <c r="G682" s="5">
        <v>0.12222222222222222</v>
      </c>
      <c r="H682" s="24">
        <v>0.28472222222222221</v>
      </c>
      <c r="I682" s="5">
        <f>Datos_Sala[[#This Row],[Hora de Salida]]-Datos_Sala[[#This Row],[Hora de llegada]]</f>
        <v>0.16249999999999998</v>
      </c>
      <c r="J68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0.16249999999999998</v>
      </c>
      <c r="K682" s="5">
        <f>(SUMIFS('Datos Cocina'!M:M,'Datos Cocina'!A:A,'Datos Sala'!A:A)/60)/24</f>
        <v>4.5138888888888888E-2</v>
      </c>
      <c r="L682" s="5">
        <f>IF(Datos_Sala[[#This Row],[Tiempo en rest]]-Datos_Sala[[#This Row],[Tiempo total de preparación]]&gt;0,Datos_Sala[[#This Row],[Tiempo en rest]]-Datos_Sala[[#This Row],[Tiempo total de preparación]],0)</f>
        <v>0.11736111111111108</v>
      </c>
      <c r="M682" s="5" t="str">
        <f>IF(Datos_Sala[[#This Row],[Tiempo de degustación]]&gt;0,"Cobrada","Sin cobrar")</f>
        <v>Cobrada</v>
      </c>
      <c r="N682" s="3" t="s">
        <v>16</v>
      </c>
      <c r="O682" s="3" t="s">
        <v>1146</v>
      </c>
      <c r="P682" s="6">
        <v>37.07</v>
      </c>
      <c r="Q682" s="3" t="s">
        <v>11</v>
      </c>
      <c r="R682" s="3" t="s">
        <v>73</v>
      </c>
      <c r="S682" s="3" t="s">
        <v>1061</v>
      </c>
      <c r="T682" s="4">
        <f>SUMIFS('Datos Cocina'!J:J,'Datos Cocina'!A:A,A:A)</f>
        <v>75</v>
      </c>
      <c r="U682" s="4">
        <f>SUMIFS('Datos Cocina'!F:F,'Datos Cocina'!A:A,'Datos Sala'!A:A)</f>
        <v>46</v>
      </c>
      <c r="V682" s="4">
        <f>SUMIFS('Datos Cocina'!I:I,'Datos Cocina'!A:A,A:A)</f>
        <v>29</v>
      </c>
      <c r="W682" s="7">
        <f>Datos_Sala[[#This Row],[Total ganancia pedido]]/Datos_Sala[[#This Row],[Monto Total de la cuenta]]</f>
        <v>0.38666666666666666</v>
      </c>
      <c r="X682" s="4">
        <f>Datos_Sala[[#This Row],[Monto Total de la cuenta]]+Datos_Sala[[#This Row],[Propina]]</f>
        <v>112.07</v>
      </c>
    </row>
    <row r="683" spans="1:24" x14ac:dyDescent="0.3">
      <c r="A683" s="2">
        <v>682</v>
      </c>
      <c r="B683" s="3" t="s">
        <v>46</v>
      </c>
      <c r="C683" s="3" t="s">
        <v>228</v>
      </c>
      <c r="D683" s="2">
        <v>5</v>
      </c>
      <c r="E683" s="3" t="s">
        <v>15</v>
      </c>
      <c r="F683" s="23">
        <v>45023</v>
      </c>
      <c r="G683" s="5">
        <v>5.9722222222222225E-2</v>
      </c>
      <c r="H683" s="24">
        <v>0.1701388888888889</v>
      </c>
      <c r="I683" s="5">
        <f>Datos_Sala[[#This Row],[Hora de Salida]]-Datos_Sala[[#This Row],[Hora de llegada]]</f>
        <v>0.11041666666666666</v>
      </c>
      <c r="J68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0.12083333333333336</v>
      </c>
      <c r="K683" s="5">
        <f>(SUMIFS('Datos Cocina'!M:M,'Datos Cocina'!A:A,'Datos Sala'!A:A)/60)/24</f>
        <v>2.9861111111111113E-2</v>
      </c>
      <c r="L683" s="5">
        <f>IF(Datos_Sala[[#This Row],[Tiempo en rest]]-Datos_Sala[[#This Row],[Tiempo total de preparación]]&gt;0,Datos_Sala[[#This Row],[Tiempo en rest]]-Datos_Sala[[#This Row],[Tiempo total de preparación]],0)</f>
        <v>8.0555555555555547E-2</v>
      </c>
      <c r="M683" s="5" t="str">
        <f>IF(Datos_Sala[[#This Row],[Tiempo de degustación]]&gt;0,"Cobrada","Sin cobrar")</f>
        <v>Cobrada</v>
      </c>
      <c r="N683" s="3" t="s">
        <v>48</v>
      </c>
      <c r="O683" s="3" t="s">
        <v>1145</v>
      </c>
      <c r="P683" s="6">
        <v>21.04</v>
      </c>
      <c r="Q683" s="3" t="s">
        <v>18</v>
      </c>
      <c r="R683" s="3" t="s">
        <v>99</v>
      </c>
      <c r="S683" s="3" t="s">
        <v>97</v>
      </c>
      <c r="T683" s="4">
        <f>SUMIFS('Datos Cocina'!J:J,'Datos Cocina'!A:A,A:A)</f>
        <v>23</v>
      </c>
      <c r="U683" s="4">
        <f>SUMIFS('Datos Cocina'!F:F,'Datos Cocina'!A:A,'Datos Sala'!A:A)</f>
        <v>14</v>
      </c>
      <c r="V683" s="4">
        <f>SUMIFS('Datos Cocina'!I:I,'Datos Cocina'!A:A,A:A)</f>
        <v>9</v>
      </c>
      <c r="W683" s="7">
        <f>Datos_Sala[[#This Row],[Total ganancia pedido]]/Datos_Sala[[#This Row],[Monto Total de la cuenta]]</f>
        <v>0.39130434782608697</v>
      </c>
      <c r="X683" s="4">
        <f>Datos_Sala[[#This Row],[Monto Total de la cuenta]]+Datos_Sala[[#This Row],[Propina]]</f>
        <v>44.04</v>
      </c>
    </row>
    <row r="684" spans="1:24" x14ac:dyDescent="0.3">
      <c r="A684" s="2">
        <v>683</v>
      </c>
      <c r="B684" s="3">
        <v>2</v>
      </c>
      <c r="C684" s="3" t="s">
        <v>1062</v>
      </c>
      <c r="D684" s="2">
        <v>6</v>
      </c>
      <c r="E684" s="3" t="s">
        <v>15</v>
      </c>
      <c r="F684" s="23">
        <v>45023</v>
      </c>
      <c r="G684" s="5">
        <v>0.16388888888888889</v>
      </c>
      <c r="H684" s="24">
        <v>0.26527777777777778</v>
      </c>
      <c r="I684" s="5">
        <f>Datos_Sala[[#This Row],[Hora de Salida]]-Datos_Sala[[#This Row],[Hora de llegada]]</f>
        <v>0.10138888888888889</v>
      </c>
      <c r="J68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0.11180555555555559</v>
      </c>
      <c r="K684" s="5">
        <f>(SUMIFS('Datos Cocina'!M:M,'Datos Cocina'!A:A,'Datos Sala'!A:A)/60)/24</f>
        <v>5.6944444444444443E-2</v>
      </c>
      <c r="L684" s="5">
        <f>IF(Datos_Sala[[#This Row],[Tiempo en rest]]-Datos_Sala[[#This Row],[Tiempo total de preparación]]&gt;0,Datos_Sala[[#This Row],[Tiempo en rest]]-Datos_Sala[[#This Row],[Tiempo total de preparación]],0)</f>
        <v>4.4444444444444446E-2</v>
      </c>
      <c r="M684" s="5" t="str">
        <f>IF(Datos_Sala[[#This Row],[Tiempo de degustación]]&gt;0,"Cobrada","Sin cobrar")</f>
        <v>Cobrada</v>
      </c>
      <c r="N684" s="3" t="s">
        <v>16</v>
      </c>
      <c r="O684" s="3" t="s">
        <v>1145</v>
      </c>
      <c r="P684" s="6">
        <v>40.42</v>
      </c>
      <c r="Q684" s="3" t="s">
        <v>18</v>
      </c>
      <c r="R684" s="3" t="s">
        <v>33</v>
      </c>
      <c r="S684" s="3" t="s">
        <v>1063</v>
      </c>
      <c r="T684" s="4">
        <f>SUMIFS('Datos Cocina'!J:J,'Datos Cocina'!A:A,A:A)</f>
        <v>164</v>
      </c>
      <c r="U684" s="4">
        <f>SUMIFS('Datos Cocina'!F:F,'Datos Cocina'!A:A,'Datos Sala'!A:A)</f>
        <v>100</v>
      </c>
      <c r="V684" s="4">
        <f>SUMIFS('Datos Cocina'!I:I,'Datos Cocina'!A:A,A:A)</f>
        <v>64</v>
      </c>
      <c r="W684" s="7">
        <f>Datos_Sala[[#This Row],[Total ganancia pedido]]/Datos_Sala[[#This Row],[Monto Total de la cuenta]]</f>
        <v>0.3902439024390244</v>
      </c>
      <c r="X684" s="4">
        <f>Datos_Sala[[#This Row],[Monto Total de la cuenta]]+Datos_Sala[[#This Row],[Propina]]</f>
        <v>204.42000000000002</v>
      </c>
    </row>
    <row r="685" spans="1:24" x14ac:dyDescent="0.3">
      <c r="A685" s="2">
        <v>684</v>
      </c>
      <c r="B685" s="3">
        <v>10</v>
      </c>
      <c r="C685" s="3" t="s">
        <v>1064</v>
      </c>
      <c r="D685" s="2">
        <v>6</v>
      </c>
      <c r="E685" s="3" t="s">
        <v>9</v>
      </c>
      <c r="F685" s="23">
        <v>45023</v>
      </c>
      <c r="G685" s="5">
        <v>0.1451388888888889</v>
      </c>
      <c r="H685" s="24">
        <v>0.19444444444444445</v>
      </c>
      <c r="I685" s="5">
        <f>Datos_Sala[[#This Row],[Hora de Salida]]-Datos_Sala[[#This Row],[Hora de llegada]]</f>
        <v>4.9305555555555547E-2</v>
      </c>
      <c r="J685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5.9722222222222246E-2</v>
      </c>
      <c r="K685" s="5">
        <f>(SUMIFS('Datos Cocina'!M:M,'Datos Cocina'!A:A,'Datos Sala'!A:A)/60)/24</f>
        <v>7.6388888888888881E-2</v>
      </c>
      <c r="L685" s="5">
        <f>IF(Datos_Sala[[#This Row],[Tiempo en rest]]-Datos_Sala[[#This Row],[Tiempo total de preparación]]&gt;0,Datos_Sala[[#This Row],[Tiempo en rest]]-Datos_Sala[[#This Row],[Tiempo total de preparación]],0)</f>
        <v>0</v>
      </c>
      <c r="M685" s="5" t="str">
        <f>IF(Datos_Sala[[#This Row],[Tiempo de degustación]]&gt;0,"Cobrada","Sin cobrar")</f>
        <v>Sin cobrar</v>
      </c>
      <c r="N685" s="3" t="s">
        <v>10</v>
      </c>
      <c r="O685" s="3" t="s">
        <v>1145</v>
      </c>
      <c r="P685" s="6">
        <v>48.15</v>
      </c>
      <c r="Q685" s="3" t="s">
        <v>18</v>
      </c>
      <c r="R685" s="3" t="s">
        <v>29</v>
      </c>
      <c r="S685" s="3" t="s">
        <v>1065</v>
      </c>
      <c r="T685" s="4">
        <f>SUMIFS('Datos Cocina'!J:J,'Datos Cocina'!A:A,A:A)</f>
        <v>180</v>
      </c>
      <c r="U685" s="4">
        <f>SUMIFS('Datos Cocina'!F:F,'Datos Cocina'!A:A,'Datos Sala'!A:A)</f>
        <v>107</v>
      </c>
      <c r="V685" s="4">
        <f>SUMIFS('Datos Cocina'!I:I,'Datos Cocina'!A:A,A:A)</f>
        <v>73</v>
      </c>
      <c r="W685" s="7">
        <f>Datos_Sala[[#This Row],[Total ganancia pedido]]/Datos_Sala[[#This Row],[Monto Total de la cuenta]]</f>
        <v>0.40555555555555556</v>
      </c>
      <c r="X685" s="4">
        <f>Datos_Sala[[#This Row],[Monto Total de la cuenta]]+Datos_Sala[[#This Row],[Propina]]</f>
        <v>228.15</v>
      </c>
    </row>
    <row r="686" spans="1:24" x14ac:dyDescent="0.3">
      <c r="A686" s="2">
        <v>685</v>
      </c>
      <c r="B686" s="3" t="s">
        <v>35</v>
      </c>
      <c r="C686" s="3" t="s">
        <v>229</v>
      </c>
      <c r="D686" s="2">
        <v>5</v>
      </c>
      <c r="E686" s="3" t="s">
        <v>28</v>
      </c>
      <c r="F686" s="23">
        <v>45023</v>
      </c>
      <c r="G686" s="5">
        <v>1.9444444444444445E-2</v>
      </c>
      <c r="H686" s="24">
        <v>7.1527777777777773E-2</v>
      </c>
      <c r="I686" s="5">
        <f>Datos_Sala[[#This Row],[Hora de Salida]]-Datos_Sala[[#This Row],[Hora de llegada]]</f>
        <v>5.2083333333333329E-2</v>
      </c>
      <c r="J686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5.2083333333333329E-2</v>
      </c>
      <c r="K686" s="5">
        <f>(SUMIFS('Datos Cocina'!M:M,'Datos Cocina'!A:A,'Datos Sala'!A:A)/60)/24</f>
        <v>1.1805555555555555E-2</v>
      </c>
      <c r="L686" s="5">
        <f>IF(Datos_Sala[[#This Row],[Tiempo en rest]]-Datos_Sala[[#This Row],[Tiempo total de preparación]]&gt;0,Datos_Sala[[#This Row],[Tiempo en rest]]-Datos_Sala[[#This Row],[Tiempo total de preparación]],0)</f>
        <v>4.0277777777777773E-2</v>
      </c>
      <c r="M686" s="5" t="str">
        <f>IF(Datos_Sala[[#This Row],[Tiempo de degustación]]&gt;0,"Cobrada","Sin cobrar")</f>
        <v>Cobrada</v>
      </c>
      <c r="N686" s="3" t="s">
        <v>16</v>
      </c>
      <c r="O686" s="3" t="s">
        <v>1146</v>
      </c>
      <c r="P686" s="6">
        <v>19.89</v>
      </c>
      <c r="Q686" s="3" t="s">
        <v>11</v>
      </c>
      <c r="R686" s="3" t="s">
        <v>1147</v>
      </c>
      <c r="S686" s="3" t="s">
        <v>50</v>
      </c>
      <c r="T686" s="4">
        <f>SUMIFS('Datos Cocina'!J:J,'Datos Cocina'!A:A,A:A)</f>
        <v>54</v>
      </c>
      <c r="U686" s="4">
        <f>SUMIFS('Datos Cocina'!F:F,'Datos Cocina'!A:A,'Datos Sala'!A:A)</f>
        <v>32</v>
      </c>
      <c r="V686" s="4">
        <f>SUMIFS('Datos Cocina'!I:I,'Datos Cocina'!A:A,A:A)</f>
        <v>22</v>
      </c>
      <c r="W686" s="7">
        <f>Datos_Sala[[#This Row],[Total ganancia pedido]]/Datos_Sala[[#This Row],[Monto Total de la cuenta]]</f>
        <v>0.40740740740740738</v>
      </c>
      <c r="X686" s="4">
        <f>Datos_Sala[[#This Row],[Monto Total de la cuenta]]+Datos_Sala[[#This Row],[Propina]]</f>
        <v>73.89</v>
      </c>
    </row>
    <row r="687" spans="1:24" x14ac:dyDescent="0.3">
      <c r="A687" s="2">
        <v>686</v>
      </c>
      <c r="B687" s="3">
        <v>10</v>
      </c>
      <c r="C687" s="3" t="s">
        <v>958</v>
      </c>
      <c r="D687" s="2">
        <v>6</v>
      </c>
      <c r="E687" s="3" t="s">
        <v>76</v>
      </c>
      <c r="F687" s="23">
        <v>45023</v>
      </c>
      <c r="G687" s="5">
        <v>0.05</v>
      </c>
      <c r="H687" s="24">
        <v>0.15208333333333332</v>
      </c>
      <c r="I687" s="5">
        <f>Datos_Sala[[#This Row],[Hora de Salida]]-Datos_Sala[[#This Row],[Hora de llegada]]</f>
        <v>0.10208333333333332</v>
      </c>
      <c r="J68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0.10208333333333332</v>
      </c>
      <c r="K687" s="5">
        <f>(SUMIFS('Datos Cocina'!M:M,'Datos Cocina'!A:A,'Datos Sala'!A:A)/60)/24</f>
        <v>4.027777777777778E-2</v>
      </c>
      <c r="L687" s="5">
        <f>IF(Datos_Sala[[#This Row],[Tiempo en rest]]-Datos_Sala[[#This Row],[Tiempo total de preparación]]&gt;0,Datos_Sala[[#This Row],[Tiempo en rest]]-Datos_Sala[[#This Row],[Tiempo total de preparación]],0)</f>
        <v>6.1805555555555537E-2</v>
      </c>
      <c r="M687" s="5" t="str">
        <f>IF(Datos_Sala[[#This Row],[Tiempo de degustación]]&gt;0,"Cobrada","Sin cobrar")</f>
        <v>Cobrada</v>
      </c>
      <c r="N687" s="3" t="s">
        <v>16</v>
      </c>
      <c r="O687" s="3" t="s">
        <v>17</v>
      </c>
      <c r="P687" s="6">
        <v>15.83</v>
      </c>
      <c r="Q687" s="3" t="s">
        <v>23</v>
      </c>
      <c r="R687" s="3" t="s">
        <v>73</v>
      </c>
      <c r="S687" s="3" t="s">
        <v>1066</v>
      </c>
      <c r="T687" s="4">
        <f>SUMIFS('Datos Cocina'!J:J,'Datos Cocina'!A:A,A:A)</f>
        <v>102</v>
      </c>
      <c r="U687" s="4">
        <f>SUMIFS('Datos Cocina'!F:F,'Datos Cocina'!A:A,'Datos Sala'!A:A)</f>
        <v>62</v>
      </c>
      <c r="V687" s="4">
        <f>SUMIFS('Datos Cocina'!I:I,'Datos Cocina'!A:A,A:A)</f>
        <v>40</v>
      </c>
      <c r="W687" s="7">
        <f>Datos_Sala[[#This Row],[Total ganancia pedido]]/Datos_Sala[[#This Row],[Monto Total de la cuenta]]</f>
        <v>0.39215686274509803</v>
      </c>
      <c r="X687" s="4">
        <f>Datos_Sala[[#This Row],[Monto Total de la cuenta]]+Datos_Sala[[#This Row],[Propina]]</f>
        <v>117.83</v>
      </c>
    </row>
    <row r="688" spans="1:24" x14ac:dyDescent="0.3">
      <c r="A688" s="2">
        <v>687</v>
      </c>
      <c r="B688" s="3" t="s">
        <v>13</v>
      </c>
      <c r="C688" s="3" t="s">
        <v>230</v>
      </c>
      <c r="D688" s="2">
        <v>6</v>
      </c>
      <c r="E688" s="3" t="s">
        <v>9</v>
      </c>
      <c r="F688" s="23">
        <v>45023</v>
      </c>
      <c r="G688" s="5">
        <v>7.9166666666666663E-2</v>
      </c>
      <c r="H688" s="24">
        <v>0.23541666666666666</v>
      </c>
      <c r="I688" s="5">
        <f>Datos_Sala[[#This Row],[Hora de Salida]]-Datos_Sala[[#This Row],[Hora de llegada]]</f>
        <v>0.15625</v>
      </c>
      <c r="J68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0.15625</v>
      </c>
      <c r="K688" s="5">
        <f>(SUMIFS('Datos Cocina'!M:M,'Datos Cocina'!A:A,'Datos Sala'!A:A)/60)/24</f>
        <v>2.013888888888889E-2</v>
      </c>
      <c r="L688" s="5">
        <f>IF(Datos_Sala[[#This Row],[Tiempo en rest]]-Datos_Sala[[#This Row],[Tiempo total de preparación]]&gt;0,Datos_Sala[[#This Row],[Tiempo en rest]]-Datos_Sala[[#This Row],[Tiempo total de preparación]],0)</f>
        <v>0.1361111111111111</v>
      </c>
      <c r="M688" s="5" t="str">
        <f>IF(Datos_Sala[[#This Row],[Tiempo de degustación]]&gt;0,"Cobrada","Sin cobrar")</f>
        <v>Cobrada</v>
      </c>
      <c r="N688" s="3" t="s">
        <v>16</v>
      </c>
      <c r="O688" s="3" t="s">
        <v>17</v>
      </c>
      <c r="P688" s="6">
        <v>10.53</v>
      </c>
      <c r="Q688" s="3" t="s">
        <v>11</v>
      </c>
      <c r="R688" s="3" t="s">
        <v>1147</v>
      </c>
      <c r="S688" s="3" t="s">
        <v>42</v>
      </c>
      <c r="T688" s="4">
        <f>SUMIFS('Datos Cocina'!J:J,'Datos Cocina'!A:A,A:A)</f>
        <v>72</v>
      </c>
      <c r="U688" s="4">
        <f>SUMIFS('Datos Cocina'!F:F,'Datos Cocina'!A:A,'Datos Sala'!A:A)</f>
        <v>44</v>
      </c>
      <c r="V688" s="4">
        <f>SUMIFS('Datos Cocina'!I:I,'Datos Cocina'!A:A,A:A)</f>
        <v>28</v>
      </c>
      <c r="W688" s="7">
        <f>Datos_Sala[[#This Row],[Total ganancia pedido]]/Datos_Sala[[#This Row],[Monto Total de la cuenta]]</f>
        <v>0.3888888888888889</v>
      </c>
      <c r="X688" s="4">
        <f>Datos_Sala[[#This Row],[Monto Total de la cuenta]]+Datos_Sala[[#This Row],[Propina]]</f>
        <v>82.53</v>
      </c>
    </row>
    <row r="689" spans="1:24" x14ac:dyDescent="0.3">
      <c r="A689" s="2">
        <v>688</v>
      </c>
      <c r="B689" s="3" t="s">
        <v>110</v>
      </c>
      <c r="C689" s="3" t="s">
        <v>231</v>
      </c>
      <c r="D689" s="2">
        <v>1</v>
      </c>
      <c r="E689" s="3" t="s">
        <v>76</v>
      </c>
      <c r="F689" s="23">
        <v>45023</v>
      </c>
      <c r="G689" s="5">
        <v>0.14305555555555555</v>
      </c>
      <c r="H689" s="24">
        <v>0.21041666666666667</v>
      </c>
      <c r="I689" s="5">
        <f>Datos_Sala[[#This Row],[Hora de Salida]]-Datos_Sala[[#This Row],[Hora de llegada]]</f>
        <v>6.7361111111111122E-2</v>
      </c>
      <c r="J689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7.7777777777777821E-2</v>
      </c>
      <c r="K689" s="5">
        <f>(SUMIFS('Datos Cocina'!M:M,'Datos Cocina'!A:A,'Datos Sala'!A:A)/60)/24</f>
        <v>9.7222222222222224E-3</v>
      </c>
      <c r="L689" s="5">
        <f>IF(Datos_Sala[[#This Row],[Tiempo en rest]]-Datos_Sala[[#This Row],[Tiempo total de preparación]]&gt;0,Datos_Sala[[#This Row],[Tiempo en rest]]-Datos_Sala[[#This Row],[Tiempo total de preparación]],0)</f>
        <v>5.7638888888888899E-2</v>
      </c>
      <c r="M689" s="5" t="str">
        <f>IF(Datos_Sala[[#This Row],[Tiempo de degustación]]&gt;0,"Cobrada","Sin cobrar")</f>
        <v>Cobrada</v>
      </c>
      <c r="N689" s="3" t="s">
        <v>16</v>
      </c>
      <c r="O689" s="3" t="s">
        <v>1145</v>
      </c>
      <c r="P689" s="6">
        <v>48.7</v>
      </c>
      <c r="Q689" s="3" t="s">
        <v>18</v>
      </c>
      <c r="R689" s="3" t="s">
        <v>49</v>
      </c>
      <c r="S689" s="3" t="s">
        <v>20</v>
      </c>
      <c r="T689" s="4">
        <f>SUMIFS('Datos Cocina'!J:J,'Datos Cocina'!A:A,A:A)</f>
        <v>29</v>
      </c>
      <c r="U689" s="4">
        <f>SUMIFS('Datos Cocina'!F:F,'Datos Cocina'!A:A,'Datos Sala'!A:A)</f>
        <v>17</v>
      </c>
      <c r="V689" s="4">
        <f>SUMIFS('Datos Cocina'!I:I,'Datos Cocina'!A:A,A:A)</f>
        <v>12</v>
      </c>
      <c r="W689" s="7">
        <f>Datos_Sala[[#This Row],[Total ganancia pedido]]/Datos_Sala[[#This Row],[Monto Total de la cuenta]]</f>
        <v>0.41379310344827586</v>
      </c>
      <c r="X689" s="4">
        <f>Datos_Sala[[#This Row],[Monto Total de la cuenta]]+Datos_Sala[[#This Row],[Propina]]</f>
        <v>77.7</v>
      </c>
    </row>
    <row r="690" spans="1:24" x14ac:dyDescent="0.3">
      <c r="A690" s="2">
        <v>689</v>
      </c>
      <c r="B690" s="3">
        <v>14</v>
      </c>
      <c r="C690" s="3" t="s">
        <v>1067</v>
      </c>
      <c r="D690" s="2">
        <v>1</v>
      </c>
      <c r="E690" s="3" t="s">
        <v>76</v>
      </c>
      <c r="F690" s="23">
        <v>45023</v>
      </c>
      <c r="G690" s="5">
        <v>2.5000000000000001E-2</v>
      </c>
      <c r="H690" s="24">
        <v>9.8611111111111108E-2</v>
      </c>
      <c r="I690" s="5">
        <f>Datos_Sala[[#This Row],[Hora de Salida]]-Datos_Sala[[#This Row],[Hora de llegada]]</f>
        <v>7.3611111111111099E-2</v>
      </c>
      <c r="J690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8.4027777777777798E-2</v>
      </c>
      <c r="K690" s="5">
        <f>(SUMIFS('Datos Cocina'!M:M,'Datos Cocina'!A:A,'Datos Sala'!A:A)/60)/24</f>
        <v>2.013888888888889E-2</v>
      </c>
      <c r="L690" s="5">
        <f>IF(Datos_Sala[[#This Row],[Tiempo en rest]]-Datos_Sala[[#This Row],[Tiempo total de preparación]]&gt;0,Datos_Sala[[#This Row],[Tiempo en rest]]-Datos_Sala[[#This Row],[Tiempo total de preparación]],0)</f>
        <v>5.3472222222222213E-2</v>
      </c>
      <c r="M690" s="5" t="str">
        <f>IF(Datos_Sala[[#This Row],[Tiempo de degustación]]&gt;0,"Cobrada","Sin cobrar")</f>
        <v>Cobrada</v>
      </c>
      <c r="N690" s="3" t="s">
        <v>16</v>
      </c>
      <c r="O690" s="3" t="s">
        <v>1145</v>
      </c>
      <c r="P690" s="6">
        <v>10.25</v>
      </c>
      <c r="Q690" s="3" t="s">
        <v>18</v>
      </c>
      <c r="R690" s="3" t="s">
        <v>73</v>
      </c>
      <c r="S690" s="3" t="s">
        <v>1068</v>
      </c>
      <c r="T690" s="4">
        <f>SUMIFS('Datos Cocina'!J:J,'Datos Cocina'!A:A,A:A)</f>
        <v>165</v>
      </c>
      <c r="U690" s="4">
        <f>SUMIFS('Datos Cocina'!F:F,'Datos Cocina'!A:A,'Datos Sala'!A:A)</f>
        <v>100</v>
      </c>
      <c r="V690" s="4">
        <f>SUMIFS('Datos Cocina'!I:I,'Datos Cocina'!A:A,A:A)</f>
        <v>65</v>
      </c>
      <c r="W690" s="7">
        <f>Datos_Sala[[#This Row],[Total ganancia pedido]]/Datos_Sala[[#This Row],[Monto Total de la cuenta]]</f>
        <v>0.39393939393939392</v>
      </c>
      <c r="X690" s="4">
        <f>Datos_Sala[[#This Row],[Monto Total de la cuenta]]+Datos_Sala[[#This Row],[Propina]]</f>
        <v>175.25</v>
      </c>
    </row>
    <row r="691" spans="1:24" x14ac:dyDescent="0.3">
      <c r="A691" s="2">
        <v>690</v>
      </c>
      <c r="B691" s="3">
        <v>15</v>
      </c>
      <c r="C691" s="3" t="s">
        <v>884</v>
      </c>
      <c r="D691" s="2">
        <v>4</v>
      </c>
      <c r="E691" s="3" t="s">
        <v>15</v>
      </c>
      <c r="F691" s="23">
        <v>45023</v>
      </c>
      <c r="G691" s="5">
        <v>0.11319444444444444</v>
      </c>
      <c r="H691" s="24">
        <v>0.23819444444444443</v>
      </c>
      <c r="I691" s="5">
        <f>Datos_Sala[[#This Row],[Hora de Salida]]-Datos_Sala[[#This Row],[Hora de llegada]]</f>
        <v>0.12499999999999999</v>
      </c>
      <c r="J69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0.12499999999999999</v>
      </c>
      <c r="K691" s="5">
        <f>(SUMIFS('Datos Cocina'!M:M,'Datos Cocina'!A:A,'Datos Sala'!A:A)/60)/24</f>
        <v>9.930555555555555E-2</v>
      </c>
      <c r="L691" s="5">
        <f>IF(Datos_Sala[[#This Row],[Tiempo en rest]]-Datos_Sala[[#This Row],[Tiempo total de preparación]]&gt;0,Datos_Sala[[#This Row],[Tiempo en rest]]-Datos_Sala[[#This Row],[Tiempo total de preparación]],0)</f>
        <v>2.5694444444444436E-2</v>
      </c>
      <c r="M691" s="5" t="str">
        <f>IF(Datos_Sala[[#This Row],[Tiempo de degustación]]&gt;0,"Cobrada","Sin cobrar")</f>
        <v>Cobrada</v>
      </c>
      <c r="N691" s="3" t="s">
        <v>10</v>
      </c>
      <c r="O691" s="3" t="s">
        <v>1146</v>
      </c>
      <c r="P691" s="6">
        <v>37.22</v>
      </c>
      <c r="Q691" s="3" t="s">
        <v>23</v>
      </c>
      <c r="R691" s="3" t="s">
        <v>1147</v>
      </c>
      <c r="S691" s="3" t="s">
        <v>1069</v>
      </c>
      <c r="T691" s="4">
        <f>SUMIFS('Datos Cocina'!J:J,'Datos Cocina'!A:A,A:A)</f>
        <v>191</v>
      </c>
      <c r="U691" s="4">
        <f>SUMIFS('Datos Cocina'!F:F,'Datos Cocina'!A:A,'Datos Sala'!A:A)</f>
        <v>115</v>
      </c>
      <c r="V691" s="4">
        <f>SUMIFS('Datos Cocina'!I:I,'Datos Cocina'!A:A,A:A)</f>
        <v>76</v>
      </c>
      <c r="W691" s="7">
        <f>Datos_Sala[[#This Row],[Total ganancia pedido]]/Datos_Sala[[#This Row],[Monto Total de la cuenta]]</f>
        <v>0.39790575916230364</v>
      </c>
      <c r="X691" s="4">
        <f>Datos_Sala[[#This Row],[Monto Total de la cuenta]]+Datos_Sala[[#This Row],[Propina]]</f>
        <v>228.22</v>
      </c>
    </row>
    <row r="692" spans="1:24" x14ac:dyDescent="0.3">
      <c r="A692" s="2">
        <v>691</v>
      </c>
      <c r="B692" s="3" t="s">
        <v>57</v>
      </c>
      <c r="C692" s="3" t="s">
        <v>232</v>
      </c>
      <c r="D692" s="2">
        <v>4</v>
      </c>
      <c r="E692" s="3" t="s">
        <v>52</v>
      </c>
      <c r="F692" s="23">
        <v>45023</v>
      </c>
      <c r="G692" s="5">
        <v>7.1527777777777773E-2</v>
      </c>
      <c r="H692" s="24">
        <v>0.22013888888888888</v>
      </c>
      <c r="I692" s="5">
        <f>Datos_Sala[[#This Row],[Hora de Salida]]-Datos_Sala[[#This Row],[Hora de llegada]]</f>
        <v>0.14861111111111111</v>
      </c>
      <c r="J69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0.15902777777777782</v>
      </c>
      <c r="K692" s="5">
        <f>(SUMIFS('Datos Cocina'!M:M,'Datos Cocina'!A:A,'Datos Sala'!A:A)/60)/24</f>
        <v>2.361111111111111E-2</v>
      </c>
      <c r="L692" s="5">
        <f>IF(Datos_Sala[[#This Row],[Tiempo en rest]]-Datos_Sala[[#This Row],[Tiempo total de preparación]]&gt;0,Datos_Sala[[#This Row],[Tiempo en rest]]-Datos_Sala[[#This Row],[Tiempo total de preparación]],0)</f>
        <v>0.125</v>
      </c>
      <c r="M692" s="5" t="str">
        <f>IF(Datos_Sala[[#This Row],[Tiempo de degustación]]&gt;0,"Cobrada","Sin cobrar")</f>
        <v>Cobrada</v>
      </c>
      <c r="N692" s="3" t="s">
        <v>10</v>
      </c>
      <c r="O692" s="3" t="s">
        <v>1146</v>
      </c>
      <c r="P692" s="6">
        <v>13.9</v>
      </c>
      <c r="Q692" s="3" t="s">
        <v>18</v>
      </c>
      <c r="R692" s="3" t="s">
        <v>33</v>
      </c>
      <c r="S692" s="3" t="s">
        <v>100</v>
      </c>
      <c r="T692" s="4">
        <f>SUMIFS('Datos Cocina'!J:J,'Datos Cocina'!A:A,A:A)</f>
        <v>66</v>
      </c>
      <c r="U692" s="4">
        <f>SUMIFS('Datos Cocina'!F:F,'Datos Cocina'!A:A,'Datos Sala'!A:A)</f>
        <v>39</v>
      </c>
      <c r="V692" s="4">
        <f>SUMIFS('Datos Cocina'!I:I,'Datos Cocina'!A:A,A:A)</f>
        <v>27</v>
      </c>
      <c r="W692" s="7">
        <f>Datos_Sala[[#This Row],[Total ganancia pedido]]/Datos_Sala[[#This Row],[Monto Total de la cuenta]]</f>
        <v>0.40909090909090912</v>
      </c>
      <c r="X692" s="4">
        <f>Datos_Sala[[#This Row],[Monto Total de la cuenta]]+Datos_Sala[[#This Row],[Propina]]</f>
        <v>79.900000000000006</v>
      </c>
    </row>
    <row r="693" spans="1:24" x14ac:dyDescent="0.3">
      <c r="A693" s="2">
        <v>692</v>
      </c>
      <c r="B693" s="3">
        <v>9</v>
      </c>
      <c r="C693" s="3" t="s">
        <v>500</v>
      </c>
      <c r="D693" s="2">
        <v>2</v>
      </c>
      <c r="E693" s="3" t="s">
        <v>76</v>
      </c>
      <c r="F693" s="23">
        <v>45023</v>
      </c>
      <c r="G693" s="5">
        <v>3.6805555555555557E-2</v>
      </c>
      <c r="H693" s="24">
        <v>0.18472222222222223</v>
      </c>
      <c r="I693" s="5">
        <f>Datos_Sala[[#This Row],[Hora de Salida]]-Datos_Sala[[#This Row],[Hora de llegada]]</f>
        <v>0.14791666666666667</v>
      </c>
      <c r="J69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0.14791666666666667</v>
      </c>
      <c r="K693" s="5">
        <f>(SUMIFS('Datos Cocina'!M:M,'Datos Cocina'!A:A,'Datos Sala'!A:A)/60)/24</f>
        <v>6.9444444444444448E-2</v>
      </c>
      <c r="L693" s="5">
        <f>IF(Datos_Sala[[#This Row],[Tiempo en rest]]-Datos_Sala[[#This Row],[Tiempo total de preparación]]&gt;0,Datos_Sala[[#This Row],[Tiempo en rest]]-Datos_Sala[[#This Row],[Tiempo total de preparación]],0)</f>
        <v>7.8472222222222221E-2</v>
      </c>
      <c r="M693" s="5" t="str">
        <f>IF(Datos_Sala[[#This Row],[Tiempo de degustación]]&gt;0,"Cobrada","Sin cobrar")</f>
        <v>Cobrada</v>
      </c>
      <c r="N693" s="3" t="s">
        <v>10</v>
      </c>
      <c r="O693" s="3" t="s">
        <v>1145</v>
      </c>
      <c r="P693" s="6">
        <v>25.92</v>
      </c>
      <c r="Q693" s="3" t="s">
        <v>23</v>
      </c>
      <c r="R693" s="3" t="s">
        <v>49</v>
      </c>
      <c r="S693" s="3" t="s">
        <v>1070</v>
      </c>
      <c r="T693" s="4">
        <f>SUMIFS('Datos Cocina'!J:J,'Datos Cocina'!A:A,A:A)</f>
        <v>173</v>
      </c>
      <c r="U693" s="4">
        <f>SUMIFS('Datos Cocina'!F:F,'Datos Cocina'!A:A,'Datos Sala'!A:A)</f>
        <v>103</v>
      </c>
      <c r="V693" s="4">
        <f>SUMIFS('Datos Cocina'!I:I,'Datos Cocina'!A:A,A:A)</f>
        <v>70</v>
      </c>
      <c r="W693" s="7">
        <f>Datos_Sala[[#This Row],[Total ganancia pedido]]/Datos_Sala[[#This Row],[Monto Total de la cuenta]]</f>
        <v>0.40462427745664742</v>
      </c>
      <c r="X693" s="4">
        <f>Datos_Sala[[#This Row],[Monto Total de la cuenta]]+Datos_Sala[[#This Row],[Propina]]</f>
        <v>198.92000000000002</v>
      </c>
    </row>
    <row r="694" spans="1:24" x14ac:dyDescent="0.3">
      <c r="A694" s="2">
        <v>693</v>
      </c>
      <c r="B694" s="3">
        <v>15</v>
      </c>
      <c r="C694" s="3" t="s">
        <v>744</v>
      </c>
      <c r="D694" s="2">
        <v>4</v>
      </c>
      <c r="E694" s="3" t="s">
        <v>52</v>
      </c>
      <c r="F694" s="23">
        <v>45023</v>
      </c>
      <c r="G694" s="5">
        <v>0.15555555555555556</v>
      </c>
      <c r="H694" s="24">
        <v>0.31319444444444444</v>
      </c>
      <c r="I694" s="5">
        <f>Datos_Sala[[#This Row],[Hora de Salida]]-Datos_Sala[[#This Row],[Hora de llegada]]</f>
        <v>0.15763888888888888</v>
      </c>
      <c r="J69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0.15763888888888888</v>
      </c>
      <c r="K694" s="5">
        <f>(SUMIFS('Datos Cocina'!M:M,'Datos Cocina'!A:A,'Datos Sala'!A:A)/60)/24</f>
        <v>3.0555555555555555E-2</v>
      </c>
      <c r="L694" s="5">
        <f>IF(Datos_Sala[[#This Row],[Tiempo en rest]]-Datos_Sala[[#This Row],[Tiempo total de preparación]]&gt;0,Datos_Sala[[#This Row],[Tiempo en rest]]-Datos_Sala[[#This Row],[Tiempo total de preparación]],0)</f>
        <v>0.12708333333333333</v>
      </c>
      <c r="M694" s="5" t="str">
        <f>IF(Datos_Sala[[#This Row],[Tiempo de degustación]]&gt;0,"Cobrada","Sin cobrar")</f>
        <v>Cobrada</v>
      </c>
      <c r="N694" s="3" t="s">
        <v>16</v>
      </c>
      <c r="O694" s="3" t="s">
        <v>1145</v>
      </c>
      <c r="P694" s="6">
        <v>28.31</v>
      </c>
      <c r="Q694" s="3" t="s">
        <v>11</v>
      </c>
      <c r="R694" s="3" t="s">
        <v>63</v>
      </c>
      <c r="S694" s="3" t="s">
        <v>1071</v>
      </c>
      <c r="T694" s="4">
        <f>SUMIFS('Datos Cocina'!J:J,'Datos Cocina'!A:A,A:A)</f>
        <v>78</v>
      </c>
      <c r="U694" s="4">
        <f>SUMIFS('Datos Cocina'!F:F,'Datos Cocina'!A:A,'Datos Sala'!A:A)</f>
        <v>48</v>
      </c>
      <c r="V694" s="4">
        <f>SUMIFS('Datos Cocina'!I:I,'Datos Cocina'!A:A,A:A)</f>
        <v>30</v>
      </c>
      <c r="W694" s="7">
        <f>Datos_Sala[[#This Row],[Total ganancia pedido]]/Datos_Sala[[#This Row],[Monto Total de la cuenta]]</f>
        <v>0.38461538461538464</v>
      </c>
      <c r="X694" s="4">
        <f>Datos_Sala[[#This Row],[Monto Total de la cuenta]]+Datos_Sala[[#This Row],[Propina]]</f>
        <v>106.31</v>
      </c>
    </row>
    <row r="695" spans="1:24" x14ac:dyDescent="0.3">
      <c r="A695" s="2">
        <v>694</v>
      </c>
      <c r="B695" s="3">
        <v>5</v>
      </c>
      <c r="C695" s="3" t="s">
        <v>205</v>
      </c>
      <c r="D695" s="2">
        <v>4</v>
      </c>
      <c r="E695" s="3" t="s">
        <v>28</v>
      </c>
      <c r="F695" s="23">
        <v>45023</v>
      </c>
      <c r="G695" s="5">
        <v>7.7083333333333337E-2</v>
      </c>
      <c r="H695" s="24">
        <v>0.21736111111111112</v>
      </c>
      <c r="I695" s="5">
        <f>Datos_Sala[[#This Row],[Hora de Salida]]-Datos_Sala[[#This Row],[Hora de llegada]]</f>
        <v>0.14027777777777778</v>
      </c>
      <c r="J69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0.14027777777777778</v>
      </c>
      <c r="K695" s="5">
        <f>(SUMIFS('Datos Cocina'!M:M,'Datos Cocina'!A:A,'Datos Sala'!A:A)/60)/24</f>
        <v>8.8888888888888892E-2</v>
      </c>
      <c r="L695" s="5">
        <f>IF(Datos_Sala[[#This Row],[Tiempo en rest]]-Datos_Sala[[#This Row],[Tiempo total de preparación]]&gt;0,Datos_Sala[[#This Row],[Tiempo en rest]]-Datos_Sala[[#This Row],[Tiempo total de preparación]],0)</f>
        <v>5.1388888888888887E-2</v>
      </c>
      <c r="M695" s="5" t="str">
        <f>IF(Datos_Sala[[#This Row],[Tiempo de degustación]]&gt;0,"Cobrada","Sin cobrar")</f>
        <v>Cobrada</v>
      </c>
      <c r="N695" s="3" t="s">
        <v>16</v>
      </c>
      <c r="O695" s="3" t="s">
        <v>1145</v>
      </c>
      <c r="P695" s="6">
        <v>23.66</v>
      </c>
      <c r="Q695" s="3" t="s">
        <v>11</v>
      </c>
      <c r="R695" s="3" t="s">
        <v>99</v>
      </c>
      <c r="S695" s="3" t="s">
        <v>1072</v>
      </c>
      <c r="T695" s="4">
        <f>SUMIFS('Datos Cocina'!J:J,'Datos Cocina'!A:A,A:A)</f>
        <v>157</v>
      </c>
      <c r="U695" s="4">
        <f>SUMIFS('Datos Cocina'!F:F,'Datos Cocina'!A:A,'Datos Sala'!A:A)</f>
        <v>94</v>
      </c>
      <c r="V695" s="4">
        <f>SUMIFS('Datos Cocina'!I:I,'Datos Cocina'!A:A,A:A)</f>
        <v>63</v>
      </c>
      <c r="W695" s="7">
        <f>Datos_Sala[[#This Row],[Total ganancia pedido]]/Datos_Sala[[#This Row],[Monto Total de la cuenta]]</f>
        <v>0.40127388535031849</v>
      </c>
      <c r="X695" s="4">
        <f>Datos_Sala[[#This Row],[Monto Total de la cuenta]]+Datos_Sala[[#This Row],[Propina]]</f>
        <v>180.66</v>
      </c>
    </row>
    <row r="696" spans="1:24" x14ac:dyDescent="0.3">
      <c r="A696" s="2">
        <v>695</v>
      </c>
      <c r="B696" s="3">
        <v>9</v>
      </c>
      <c r="C696" s="3" t="s">
        <v>630</v>
      </c>
      <c r="D696" s="2">
        <v>1</v>
      </c>
      <c r="E696" s="3" t="s">
        <v>52</v>
      </c>
      <c r="F696" s="23">
        <v>45023</v>
      </c>
      <c r="G696" s="5">
        <v>8.4722222222222227E-2</v>
      </c>
      <c r="H696" s="24">
        <v>0.23055555555555557</v>
      </c>
      <c r="I696" s="5">
        <f>Datos_Sala[[#This Row],[Hora de Salida]]-Datos_Sala[[#This Row],[Hora de llegada]]</f>
        <v>0.14583333333333334</v>
      </c>
      <c r="J69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0.15625000000000006</v>
      </c>
      <c r="K696" s="5">
        <f>(SUMIFS('Datos Cocina'!M:M,'Datos Cocina'!A:A,'Datos Sala'!A:A)/60)/24</f>
        <v>2.5694444444444447E-2</v>
      </c>
      <c r="L696" s="5">
        <f>IF(Datos_Sala[[#This Row],[Tiempo en rest]]-Datos_Sala[[#This Row],[Tiempo total de preparación]]&gt;0,Datos_Sala[[#This Row],[Tiempo en rest]]-Datos_Sala[[#This Row],[Tiempo total de preparación]],0)</f>
        <v>0.12013888888888889</v>
      </c>
      <c r="M696" s="5" t="str">
        <f>IF(Datos_Sala[[#This Row],[Tiempo de degustación]]&gt;0,"Cobrada","Sin cobrar")</f>
        <v>Cobrada</v>
      </c>
      <c r="N696" s="3" t="s">
        <v>16</v>
      </c>
      <c r="O696" s="3" t="s">
        <v>1145</v>
      </c>
      <c r="P696" s="6">
        <v>18.23</v>
      </c>
      <c r="Q696" s="3" t="s">
        <v>18</v>
      </c>
      <c r="R696" s="3" t="s">
        <v>99</v>
      </c>
      <c r="S696" s="3" t="s">
        <v>264</v>
      </c>
      <c r="T696" s="4">
        <f>SUMIFS('Datos Cocina'!J:J,'Datos Cocina'!A:A,A:A)</f>
        <v>116</v>
      </c>
      <c r="U696" s="4">
        <f>SUMIFS('Datos Cocina'!F:F,'Datos Cocina'!A:A,'Datos Sala'!A:A)</f>
        <v>68</v>
      </c>
      <c r="V696" s="4">
        <f>SUMIFS('Datos Cocina'!I:I,'Datos Cocina'!A:A,A:A)</f>
        <v>48</v>
      </c>
      <c r="W696" s="7">
        <f>Datos_Sala[[#This Row],[Total ganancia pedido]]/Datos_Sala[[#This Row],[Monto Total de la cuenta]]</f>
        <v>0.41379310344827586</v>
      </c>
      <c r="X696" s="4">
        <f>Datos_Sala[[#This Row],[Monto Total de la cuenta]]+Datos_Sala[[#This Row],[Propina]]</f>
        <v>134.22999999999999</v>
      </c>
    </row>
    <row r="697" spans="1:24" x14ac:dyDescent="0.3">
      <c r="A697" s="2">
        <v>696</v>
      </c>
      <c r="B697" s="3" t="s">
        <v>13</v>
      </c>
      <c r="C697" s="3" t="s">
        <v>233</v>
      </c>
      <c r="D697" s="2">
        <v>6</v>
      </c>
      <c r="E697" s="3" t="s">
        <v>76</v>
      </c>
      <c r="F697" s="23">
        <v>45023</v>
      </c>
      <c r="G697" s="5">
        <v>9.4444444444444442E-2</v>
      </c>
      <c r="H697" s="24">
        <v>0.25763888888888886</v>
      </c>
      <c r="I697" s="5">
        <f>Datos_Sala[[#This Row],[Hora de Salida]]-Datos_Sala[[#This Row],[Hora de llegada]]</f>
        <v>0.16319444444444442</v>
      </c>
      <c r="J69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0.17361111111111113</v>
      </c>
      <c r="K697" s="5">
        <f>(SUMIFS('Datos Cocina'!M:M,'Datos Cocina'!A:A,'Datos Sala'!A:A)/60)/24</f>
        <v>1.5972222222222224E-2</v>
      </c>
      <c r="L697" s="5">
        <f>IF(Datos_Sala[[#This Row],[Tiempo en rest]]-Datos_Sala[[#This Row],[Tiempo total de preparación]]&gt;0,Datos_Sala[[#This Row],[Tiempo en rest]]-Datos_Sala[[#This Row],[Tiempo total de preparación]],0)</f>
        <v>0.1472222222222222</v>
      </c>
      <c r="M697" s="5" t="str">
        <f>IF(Datos_Sala[[#This Row],[Tiempo de degustación]]&gt;0,"Cobrada","Sin cobrar")</f>
        <v>Cobrada</v>
      </c>
      <c r="N697" s="3" t="s">
        <v>10</v>
      </c>
      <c r="O697" s="3" t="s">
        <v>1145</v>
      </c>
      <c r="P697" s="6">
        <v>18.760000000000002</v>
      </c>
      <c r="Q697" s="3" t="s">
        <v>18</v>
      </c>
      <c r="R697" s="3" t="s">
        <v>1148</v>
      </c>
      <c r="S697" s="3" t="s">
        <v>97</v>
      </c>
      <c r="T697" s="4">
        <f>SUMIFS('Datos Cocina'!J:J,'Datos Cocina'!A:A,A:A)</f>
        <v>46</v>
      </c>
      <c r="U697" s="4">
        <f>SUMIFS('Datos Cocina'!F:F,'Datos Cocina'!A:A,'Datos Sala'!A:A)</f>
        <v>28</v>
      </c>
      <c r="V697" s="4">
        <f>SUMIFS('Datos Cocina'!I:I,'Datos Cocina'!A:A,A:A)</f>
        <v>18</v>
      </c>
      <c r="W697" s="7">
        <f>Datos_Sala[[#This Row],[Total ganancia pedido]]/Datos_Sala[[#This Row],[Monto Total de la cuenta]]</f>
        <v>0.39130434782608697</v>
      </c>
      <c r="X697" s="4">
        <f>Datos_Sala[[#This Row],[Monto Total de la cuenta]]+Datos_Sala[[#This Row],[Propina]]</f>
        <v>64.760000000000005</v>
      </c>
    </row>
    <row r="698" spans="1:24" x14ac:dyDescent="0.3">
      <c r="A698" s="2">
        <v>697</v>
      </c>
      <c r="B698" s="3">
        <v>4</v>
      </c>
      <c r="C698" s="3" t="s">
        <v>1073</v>
      </c>
      <c r="D698" s="2">
        <v>1</v>
      </c>
      <c r="E698" s="3" t="s">
        <v>28</v>
      </c>
      <c r="F698" s="23">
        <v>45023</v>
      </c>
      <c r="G698" s="5">
        <v>0.15833333333333333</v>
      </c>
      <c r="H698" s="24">
        <v>0.27916666666666667</v>
      </c>
      <c r="I698" s="5">
        <f>Datos_Sala[[#This Row],[Hora de Salida]]-Datos_Sala[[#This Row],[Hora de llegada]]</f>
        <v>0.12083333333333335</v>
      </c>
      <c r="J69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0.12083333333333335</v>
      </c>
      <c r="K698" s="5">
        <f>(SUMIFS('Datos Cocina'!M:M,'Datos Cocina'!A:A,'Datos Sala'!A:A)/60)/24</f>
        <v>7.4305555555555555E-2</v>
      </c>
      <c r="L698" s="5">
        <f>IF(Datos_Sala[[#This Row],[Tiempo en rest]]-Datos_Sala[[#This Row],[Tiempo total de preparación]]&gt;0,Datos_Sala[[#This Row],[Tiempo en rest]]-Datos_Sala[[#This Row],[Tiempo total de preparación]],0)</f>
        <v>4.6527777777777793E-2</v>
      </c>
      <c r="M698" s="5" t="str">
        <f>IF(Datos_Sala[[#This Row],[Tiempo de degustación]]&gt;0,"Cobrada","Sin cobrar")</f>
        <v>Cobrada</v>
      </c>
      <c r="N698" s="3" t="s">
        <v>16</v>
      </c>
      <c r="O698" s="3" t="s">
        <v>1145</v>
      </c>
      <c r="P698" s="6">
        <v>34.35</v>
      </c>
      <c r="Q698" s="3" t="s">
        <v>23</v>
      </c>
      <c r="R698" s="3" t="s">
        <v>55</v>
      </c>
      <c r="S698" s="3" t="s">
        <v>1074</v>
      </c>
      <c r="T698" s="4">
        <f>SUMIFS('Datos Cocina'!J:J,'Datos Cocina'!A:A,A:A)</f>
        <v>199</v>
      </c>
      <c r="U698" s="4">
        <f>SUMIFS('Datos Cocina'!F:F,'Datos Cocina'!A:A,'Datos Sala'!A:A)</f>
        <v>120</v>
      </c>
      <c r="V698" s="4">
        <f>SUMIFS('Datos Cocina'!I:I,'Datos Cocina'!A:A,A:A)</f>
        <v>79</v>
      </c>
      <c r="W698" s="7">
        <f>Datos_Sala[[#This Row],[Total ganancia pedido]]/Datos_Sala[[#This Row],[Monto Total de la cuenta]]</f>
        <v>0.39698492462311558</v>
      </c>
      <c r="X698" s="4">
        <f>Datos_Sala[[#This Row],[Monto Total de la cuenta]]+Datos_Sala[[#This Row],[Propina]]</f>
        <v>233.35</v>
      </c>
    </row>
    <row r="699" spans="1:24" x14ac:dyDescent="0.3">
      <c r="A699" s="2">
        <v>698</v>
      </c>
      <c r="B699" s="3">
        <v>19</v>
      </c>
      <c r="C699" s="3" t="s">
        <v>187</v>
      </c>
      <c r="D699" s="2">
        <v>4</v>
      </c>
      <c r="E699" s="3" t="s">
        <v>76</v>
      </c>
      <c r="F699" s="23">
        <v>45023</v>
      </c>
      <c r="G699" s="5">
        <v>0.10416666666666667</v>
      </c>
      <c r="H699" s="24">
        <v>0.2673611111111111</v>
      </c>
      <c r="I699" s="5">
        <f>Datos_Sala[[#This Row],[Hora de Salida]]-Datos_Sala[[#This Row],[Hora de llegada]]</f>
        <v>0.16319444444444442</v>
      </c>
      <c r="J69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0.16319444444444442</v>
      </c>
      <c r="K699" s="5">
        <f>(SUMIFS('Datos Cocina'!M:M,'Datos Cocina'!A:A,'Datos Sala'!A:A)/60)/24</f>
        <v>7.013888888888889E-2</v>
      </c>
      <c r="L699" s="5">
        <f>IF(Datos_Sala[[#This Row],[Tiempo en rest]]-Datos_Sala[[#This Row],[Tiempo total de preparación]]&gt;0,Datos_Sala[[#This Row],[Tiempo en rest]]-Datos_Sala[[#This Row],[Tiempo total de preparación]],0)</f>
        <v>9.305555555555553E-2</v>
      </c>
      <c r="M699" s="5" t="str">
        <f>IF(Datos_Sala[[#This Row],[Tiempo de degustación]]&gt;0,"Cobrada","Sin cobrar")</f>
        <v>Cobrada</v>
      </c>
      <c r="N699" s="3" t="s">
        <v>10</v>
      </c>
      <c r="O699" s="3" t="s">
        <v>1145</v>
      </c>
      <c r="P699" s="6">
        <v>39.89</v>
      </c>
      <c r="Q699" s="3" t="s">
        <v>11</v>
      </c>
      <c r="R699" s="3" t="s">
        <v>24</v>
      </c>
      <c r="S699" s="3" t="s">
        <v>1075</v>
      </c>
      <c r="T699" s="4">
        <f>SUMIFS('Datos Cocina'!J:J,'Datos Cocina'!A:A,A:A)</f>
        <v>185</v>
      </c>
      <c r="U699" s="4">
        <f>SUMIFS('Datos Cocina'!F:F,'Datos Cocina'!A:A,'Datos Sala'!A:A)</f>
        <v>112</v>
      </c>
      <c r="V699" s="4">
        <f>SUMIFS('Datos Cocina'!I:I,'Datos Cocina'!A:A,A:A)</f>
        <v>73</v>
      </c>
      <c r="W699" s="7">
        <f>Datos_Sala[[#This Row],[Total ganancia pedido]]/Datos_Sala[[#This Row],[Monto Total de la cuenta]]</f>
        <v>0.39459459459459462</v>
      </c>
      <c r="X699" s="4">
        <f>Datos_Sala[[#This Row],[Monto Total de la cuenta]]+Datos_Sala[[#This Row],[Propina]]</f>
        <v>224.89</v>
      </c>
    </row>
    <row r="700" spans="1:24" x14ac:dyDescent="0.3">
      <c r="A700" s="2">
        <v>699</v>
      </c>
      <c r="B700" s="3" t="s">
        <v>70</v>
      </c>
      <c r="C700" s="3" t="s">
        <v>234</v>
      </c>
      <c r="D700" s="2">
        <v>6</v>
      </c>
      <c r="E700" s="3" t="s">
        <v>28</v>
      </c>
      <c r="F700" s="23">
        <v>45023</v>
      </c>
      <c r="G700" s="5">
        <v>6.5972222222222224E-2</v>
      </c>
      <c r="H700" s="24">
        <v>0.12222222222222222</v>
      </c>
      <c r="I700" s="5">
        <f>Datos_Sala[[#This Row],[Hora de Salida]]-Datos_Sala[[#This Row],[Hora de llegada]]</f>
        <v>5.6249999999999994E-2</v>
      </c>
      <c r="J700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5.6249999999999994E-2</v>
      </c>
      <c r="K700" s="5">
        <f>(SUMIFS('Datos Cocina'!M:M,'Datos Cocina'!A:A,'Datos Sala'!A:A)/60)/24</f>
        <v>7.6388888888888886E-3</v>
      </c>
      <c r="L700" s="5">
        <f>IF(Datos_Sala[[#This Row],[Tiempo en rest]]-Datos_Sala[[#This Row],[Tiempo total de preparación]]&gt;0,Datos_Sala[[#This Row],[Tiempo en rest]]-Datos_Sala[[#This Row],[Tiempo total de preparación]],0)</f>
        <v>4.8611111111111105E-2</v>
      </c>
      <c r="M700" s="5" t="str">
        <f>IF(Datos_Sala[[#This Row],[Tiempo de degustación]]&gt;0,"Cobrada","Sin cobrar")</f>
        <v>Cobrada</v>
      </c>
      <c r="N700" s="3" t="s">
        <v>16</v>
      </c>
      <c r="O700" s="3" t="s">
        <v>1145</v>
      </c>
      <c r="P700" s="6">
        <v>38.44</v>
      </c>
      <c r="Q700" s="3" t="s">
        <v>23</v>
      </c>
      <c r="R700" s="3" t="s">
        <v>1147</v>
      </c>
      <c r="S700" s="3" t="s">
        <v>20</v>
      </c>
      <c r="T700" s="4">
        <f>SUMIFS('Datos Cocina'!J:J,'Datos Cocina'!A:A,A:A)</f>
        <v>58</v>
      </c>
      <c r="U700" s="4">
        <f>SUMIFS('Datos Cocina'!F:F,'Datos Cocina'!A:A,'Datos Sala'!A:A)</f>
        <v>34</v>
      </c>
      <c r="V700" s="4">
        <f>SUMIFS('Datos Cocina'!I:I,'Datos Cocina'!A:A,A:A)</f>
        <v>24</v>
      </c>
      <c r="W700" s="7">
        <f>Datos_Sala[[#This Row],[Total ganancia pedido]]/Datos_Sala[[#This Row],[Monto Total de la cuenta]]</f>
        <v>0.41379310344827586</v>
      </c>
      <c r="X700" s="4">
        <f>Datos_Sala[[#This Row],[Monto Total de la cuenta]]+Datos_Sala[[#This Row],[Propina]]</f>
        <v>96.44</v>
      </c>
    </row>
    <row r="701" spans="1:24" x14ac:dyDescent="0.3">
      <c r="A701" s="2">
        <v>700</v>
      </c>
      <c r="B701" s="3">
        <v>8</v>
      </c>
      <c r="C701" s="3" t="s">
        <v>1076</v>
      </c>
      <c r="D701" s="2">
        <v>2</v>
      </c>
      <c r="E701" s="3" t="s">
        <v>28</v>
      </c>
      <c r="F701" s="23">
        <v>45023</v>
      </c>
      <c r="G701" s="5">
        <v>1.5972222222222221E-2</v>
      </c>
      <c r="H701" s="24">
        <v>0.11805555555555555</v>
      </c>
      <c r="I701" s="5">
        <f>Datos_Sala[[#This Row],[Hora de Salida]]-Datos_Sala[[#This Row],[Hora de llegada]]</f>
        <v>0.10208333333333333</v>
      </c>
      <c r="J70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0.10208333333333333</v>
      </c>
      <c r="K701" s="5">
        <f>(SUMIFS('Datos Cocina'!M:M,'Datos Cocina'!A:A,'Datos Sala'!A:A)/60)/24</f>
        <v>5.9722222222222225E-2</v>
      </c>
      <c r="L701" s="5">
        <f>IF(Datos_Sala[[#This Row],[Tiempo en rest]]-Datos_Sala[[#This Row],[Tiempo total de preparación]]&gt;0,Datos_Sala[[#This Row],[Tiempo en rest]]-Datos_Sala[[#This Row],[Tiempo total de preparación]],0)</f>
        <v>4.2361111111111106E-2</v>
      </c>
      <c r="M701" s="5" t="str">
        <f>IF(Datos_Sala[[#This Row],[Tiempo de degustación]]&gt;0,"Cobrada","Sin cobrar")</f>
        <v>Cobrada</v>
      </c>
      <c r="N701" s="3" t="s">
        <v>16</v>
      </c>
      <c r="O701" s="3" t="s">
        <v>1145</v>
      </c>
      <c r="P701" s="6">
        <v>21.66</v>
      </c>
      <c r="Q701" s="3" t="s">
        <v>23</v>
      </c>
      <c r="R701" s="3" t="s">
        <v>49</v>
      </c>
      <c r="S701" s="3" t="s">
        <v>903</v>
      </c>
      <c r="T701" s="4">
        <f>SUMIFS('Datos Cocina'!J:J,'Datos Cocina'!A:A,A:A)</f>
        <v>234</v>
      </c>
      <c r="U701" s="4">
        <f>SUMIFS('Datos Cocina'!F:F,'Datos Cocina'!A:A,'Datos Sala'!A:A)</f>
        <v>137</v>
      </c>
      <c r="V701" s="4">
        <f>SUMIFS('Datos Cocina'!I:I,'Datos Cocina'!A:A,A:A)</f>
        <v>97</v>
      </c>
      <c r="W701" s="7">
        <f>Datos_Sala[[#This Row],[Total ganancia pedido]]/Datos_Sala[[#This Row],[Monto Total de la cuenta]]</f>
        <v>0.41452991452991456</v>
      </c>
      <c r="X701" s="4">
        <f>Datos_Sala[[#This Row],[Monto Total de la cuenta]]+Datos_Sala[[#This Row],[Propina]]</f>
        <v>255.66</v>
      </c>
    </row>
    <row r="702" spans="1:24" x14ac:dyDescent="0.3">
      <c r="A702" s="2">
        <v>701</v>
      </c>
      <c r="B702" s="3">
        <v>19</v>
      </c>
      <c r="C702" s="3" t="s">
        <v>1077</v>
      </c>
      <c r="D702" s="2">
        <v>5</v>
      </c>
      <c r="E702" s="3" t="s">
        <v>9</v>
      </c>
      <c r="F702" s="23">
        <v>45023</v>
      </c>
      <c r="G702" s="5">
        <v>0.1388888888888889</v>
      </c>
      <c r="H702" s="24">
        <v>0.23958333333333334</v>
      </c>
      <c r="I702" s="5">
        <f>Datos_Sala[[#This Row],[Hora de Salida]]-Datos_Sala[[#This Row],[Hora de llegada]]</f>
        <v>0.10069444444444445</v>
      </c>
      <c r="J70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0.10069444444444445</v>
      </c>
      <c r="K702" s="5">
        <f>(SUMIFS('Datos Cocina'!M:M,'Datos Cocina'!A:A,'Datos Sala'!A:A)/60)/24</f>
        <v>6.7361111111111108E-2</v>
      </c>
      <c r="L702" s="5">
        <f>IF(Datos_Sala[[#This Row],[Tiempo en rest]]-Datos_Sala[[#This Row],[Tiempo total de preparación]]&gt;0,Datos_Sala[[#This Row],[Tiempo en rest]]-Datos_Sala[[#This Row],[Tiempo total de preparación]],0)</f>
        <v>3.333333333333334E-2</v>
      </c>
      <c r="M702" s="5" t="str">
        <f>IF(Datos_Sala[[#This Row],[Tiempo de degustación]]&gt;0,"Cobrada","Sin cobrar")</f>
        <v>Cobrada</v>
      </c>
      <c r="N702" s="3" t="s">
        <v>16</v>
      </c>
      <c r="O702" s="3" t="s">
        <v>1145</v>
      </c>
      <c r="P702" s="6">
        <v>39.83</v>
      </c>
      <c r="Q702" s="3" t="s">
        <v>11</v>
      </c>
      <c r="R702" s="3" t="s">
        <v>24</v>
      </c>
      <c r="S702" s="3" t="s">
        <v>1078</v>
      </c>
      <c r="T702" s="4">
        <f>SUMIFS('Datos Cocina'!J:J,'Datos Cocina'!A:A,A:A)</f>
        <v>102</v>
      </c>
      <c r="U702" s="4">
        <f>SUMIFS('Datos Cocina'!F:F,'Datos Cocina'!A:A,'Datos Sala'!A:A)</f>
        <v>60</v>
      </c>
      <c r="V702" s="4">
        <f>SUMIFS('Datos Cocina'!I:I,'Datos Cocina'!A:A,A:A)</f>
        <v>42</v>
      </c>
      <c r="W702" s="7">
        <f>Datos_Sala[[#This Row],[Total ganancia pedido]]/Datos_Sala[[#This Row],[Monto Total de la cuenta]]</f>
        <v>0.41176470588235292</v>
      </c>
      <c r="X702" s="4">
        <f>Datos_Sala[[#This Row],[Monto Total de la cuenta]]+Datos_Sala[[#This Row],[Propina]]</f>
        <v>141.82999999999998</v>
      </c>
    </row>
    <row r="703" spans="1:24" x14ac:dyDescent="0.3">
      <c r="A703" s="2">
        <v>702</v>
      </c>
      <c r="B703" s="3">
        <v>13</v>
      </c>
      <c r="C703" s="3" t="s">
        <v>1079</v>
      </c>
      <c r="D703" s="2">
        <v>2</v>
      </c>
      <c r="E703" s="3" t="s">
        <v>52</v>
      </c>
      <c r="F703" s="23">
        <v>45023</v>
      </c>
      <c r="G703" s="5">
        <v>0.10416666666666667</v>
      </c>
      <c r="H703" s="24">
        <v>0.21875</v>
      </c>
      <c r="I703" s="5">
        <f>Datos_Sala[[#This Row],[Hora de Salida]]-Datos_Sala[[#This Row],[Hora de llegada]]</f>
        <v>0.11458333333333333</v>
      </c>
      <c r="J70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0.11458333333333333</v>
      </c>
      <c r="K703" s="5">
        <f>(SUMIFS('Datos Cocina'!M:M,'Datos Cocina'!A:A,'Datos Sala'!A:A)/60)/24</f>
        <v>0.1076388888888889</v>
      </c>
      <c r="L703" s="5">
        <f>IF(Datos_Sala[[#This Row],[Tiempo en rest]]-Datos_Sala[[#This Row],[Tiempo total de preparación]]&gt;0,Datos_Sala[[#This Row],[Tiempo en rest]]-Datos_Sala[[#This Row],[Tiempo total de preparación]],0)</f>
        <v>6.9444444444444337E-3</v>
      </c>
      <c r="M703" s="5" t="str">
        <f>IF(Datos_Sala[[#This Row],[Tiempo de degustación]]&gt;0,"Cobrada","Sin cobrar")</f>
        <v>Cobrada</v>
      </c>
      <c r="N703" s="3" t="s">
        <v>10</v>
      </c>
      <c r="O703" s="3" t="s">
        <v>1145</v>
      </c>
      <c r="P703" s="6">
        <v>47.07</v>
      </c>
      <c r="Q703" s="3" t="s">
        <v>11</v>
      </c>
      <c r="R703" s="3" t="s">
        <v>19</v>
      </c>
      <c r="S703" s="3" t="s">
        <v>1080</v>
      </c>
      <c r="T703" s="4">
        <f>SUMIFS('Datos Cocina'!J:J,'Datos Cocina'!A:A,A:A)</f>
        <v>195</v>
      </c>
      <c r="U703" s="4">
        <f>SUMIFS('Datos Cocina'!F:F,'Datos Cocina'!A:A,'Datos Sala'!A:A)</f>
        <v>113</v>
      </c>
      <c r="V703" s="4">
        <f>SUMIFS('Datos Cocina'!I:I,'Datos Cocina'!A:A,A:A)</f>
        <v>82</v>
      </c>
      <c r="W703" s="7">
        <f>Datos_Sala[[#This Row],[Total ganancia pedido]]/Datos_Sala[[#This Row],[Monto Total de la cuenta]]</f>
        <v>0.42051282051282052</v>
      </c>
      <c r="X703" s="4">
        <f>Datos_Sala[[#This Row],[Monto Total de la cuenta]]+Datos_Sala[[#This Row],[Propina]]</f>
        <v>242.07</v>
      </c>
    </row>
    <row r="704" spans="1:24" x14ac:dyDescent="0.3">
      <c r="A704" s="2">
        <v>703</v>
      </c>
      <c r="B704" s="3" t="s">
        <v>88</v>
      </c>
      <c r="C704" s="3" t="s">
        <v>235</v>
      </c>
      <c r="D704" s="2">
        <v>5</v>
      </c>
      <c r="E704" s="3" t="s">
        <v>76</v>
      </c>
      <c r="F704" s="23">
        <v>45023</v>
      </c>
      <c r="G704" s="5">
        <v>1.1805555555555555E-2</v>
      </c>
      <c r="H704" s="24">
        <v>9.6527777777777782E-2</v>
      </c>
      <c r="I704" s="5">
        <f>Datos_Sala[[#This Row],[Hora de Salida]]-Datos_Sala[[#This Row],[Hora de llegada]]</f>
        <v>8.4722222222222227E-2</v>
      </c>
      <c r="J704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9.5138888888888926E-2</v>
      </c>
      <c r="K704" s="5">
        <f>(SUMIFS('Datos Cocina'!M:M,'Datos Cocina'!A:A,'Datos Sala'!A:A)/60)/24</f>
        <v>2.013888888888889E-2</v>
      </c>
      <c r="L704" s="5">
        <f>IF(Datos_Sala[[#This Row],[Tiempo en rest]]-Datos_Sala[[#This Row],[Tiempo total de preparación]]&gt;0,Datos_Sala[[#This Row],[Tiempo en rest]]-Datos_Sala[[#This Row],[Tiempo total de preparación]],0)</f>
        <v>6.458333333333334E-2</v>
      </c>
      <c r="M704" s="5" t="str">
        <f>IF(Datos_Sala[[#This Row],[Tiempo de degustación]]&gt;0,"Cobrada","Sin cobrar")</f>
        <v>Cobrada</v>
      </c>
      <c r="N704" s="3" t="s">
        <v>16</v>
      </c>
      <c r="O704" s="3" t="s">
        <v>1145</v>
      </c>
      <c r="P704" s="6">
        <v>22.24</v>
      </c>
      <c r="Q704" s="3" t="s">
        <v>18</v>
      </c>
      <c r="R704" s="3" t="s">
        <v>99</v>
      </c>
      <c r="S704" s="3" t="s">
        <v>39</v>
      </c>
      <c r="T704" s="4">
        <f>SUMIFS('Datos Cocina'!J:J,'Datos Cocina'!A:A,A:A)</f>
        <v>63</v>
      </c>
      <c r="U704" s="4">
        <f>SUMIFS('Datos Cocina'!F:F,'Datos Cocina'!A:A,'Datos Sala'!A:A)</f>
        <v>39</v>
      </c>
      <c r="V704" s="4">
        <f>SUMIFS('Datos Cocina'!I:I,'Datos Cocina'!A:A,A:A)</f>
        <v>24</v>
      </c>
      <c r="W704" s="7">
        <f>Datos_Sala[[#This Row],[Total ganancia pedido]]/Datos_Sala[[#This Row],[Monto Total de la cuenta]]</f>
        <v>0.38095238095238093</v>
      </c>
      <c r="X704" s="4">
        <f>Datos_Sala[[#This Row],[Monto Total de la cuenta]]+Datos_Sala[[#This Row],[Propina]]</f>
        <v>85.24</v>
      </c>
    </row>
    <row r="705" spans="1:24" x14ac:dyDescent="0.3">
      <c r="A705" s="2">
        <v>704</v>
      </c>
      <c r="B705" s="3" t="s">
        <v>84</v>
      </c>
      <c r="C705" s="3" t="s">
        <v>236</v>
      </c>
      <c r="D705" s="2">
        <v>6</v>
      </c>
      <c r="E705" s="3" t="s">
        <v>28</v>
      </c>
      <c r="F705" s="23">
        <v>45023</v>
      </c>
      <c r="G705" s="5">
        <v>6.9444444444444448E-2</v>
      </c>
      <c r="H705" s="24">
        <v>0.18680555555555556</v>
      </c>
      <c r="I705" s="5">
        <f>Datos_Sala[[#This Row],[Hora de Salida]]-Datos_Sala[[#This Row],[Hora de llegada]]</f>
        <v>0.11736111111111111</v>
      </c>
      <c r="J70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0.11736111111111111</v>
      </c>
      <c r="K705" s="5">
        <f>(SUMIFS('Datos Cocina'!M:M,'Datos Cocina'!A:A,'Datos Sala'!A:A)/60)/24</f>
        <v>2.6388888888888889E-2</v>
      </c>
      <c r="L705" s="5">
        <f>IF(Datos_Sala[[#This Row],[Tiempo en rest]]-Datos_Sala[[#This Row],[Tiempo total de preparación]]&gt;0,Datos_Sala[[#This Row],[Tiempo en rest]]-Datos_Sala[[#This Row],[Tiempo total de preparación]],0)</f>
        <v>9.0972222222222218E-2</v>
      </c>
      <c r="M705" s="5" t="str">
        <f>IF(Datos_Sala[[#This Row],[Tiempo de degustación]]&gt;0,"Cobrada","Sin cobrar")</f>
        <v>Cobrada</v>
      </c>
      <c r="N705" s="3" t="s">
        <v>10</v>
      </c>
      <c r="O705" s="3" t="s">
        <v>1145</v>
      </c>
      <c r="P705" s="6">
        <v>33.29</v>
      </c>
      <c r="Q705" s="3" t="s">
        <v>23</v>
      </c>
      <c r="R705" s="3" t="s">
        <v>24</v>
      </c>
      <c r="S705" s="3" t="s">
        <v>45</v>
      </c>
      <c r="T705" s="4">
        <f>SUMIFS('Datos Cocina'!J:J,'Datos Cocina'!A:A,A:A)</f>
        <v>18</v>
      </c>
      <c r="U705" s="4">
        <f>SUMIFS('Datos Cocina'!F:F,'Datos Cocina'!A:A,'Datos Sala'!A:A)</f>
        <v>10</v>
      </c>
      <c r="V705" s="4">
        <f>SUMIFS('Datos Cocina'!I:I,'Datos Cocina'!A:A,A:A)</f>
        <v>8</v>
      </c>
      <c r="W705" s="7">
        <f>Datos_Sala[[#This Row],[Total ganancia pedido]]/Datos_Sala[[#This Row],[Monto Total de la cuenta]]</f>
        <v>0.44444444444444442</v>
      </c>
      <c r="X705" s="4">
        <f>Datos_Sala[[#This Row],[Monto Total de la cuenta]]+Datos_Sala[[#This Row],[Propina]]</f>
        <v>51.29</v>
      </c>
    </row>
    <row r="706" spans="1:24" x14ac:dyDescent="0.3">
      <c r="A706" s="2">
        <v>705</v>
      </c>
      <c r="B706" s="3">
        <v>12</v>
      </c>
      <c r="C706" s="3" t="s">
        <v>210</v>
      </c>
      <c r="D706" s="2">
        <v>3</v>
      </c>
      <c r="E706" s="3" t="s">
        <v>28</v>
      </c>
      <c r="F706" s="23">
        <v>45023</v>
      </c>
      <c r="G706" s="5">
        <v>7.4999999999999997E-2</v>
      </c>
      <c r="H706" s="24">
        <v>0.12013888888888889</v>
      </c>
      <c r="I706" s="5">
        <f>Datos_Sala[[#This Row],[Hora de Salida]]-Datos_Sala[[#This Row],[Hora de llegada]]</f>
        <v>4.5138888888888895E-2</v>
      </c>
      <c r="J706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4.5138888888888895E-2</v>
      </c>
      <c r="K706" s="5">
        <f>(SUMIFS('Datos Cocina'!M:M,'Datos Cocina'!A:A,'Datos Sala'!A:A)/60)/24</f>
        <v>2.2916666666666669E-2</v>
      </c>
      <c r="L706" s="5">
        <f>IF(Datos_Sala[[#This Row],[Tiempo en rest]]-Datos_Sala[[#This Row],[Tiempo total de preparación]]&gt;0,Datos_Sala[[#This Row],[Tiempo en rest]]-Datos_Sala[[#This Row],[Tiempo total de preparación]],0)</f>
        <v>2.2222222222222227E-2</v>
      </c>
      <c r="M706" s="5" t="str">
        <f>IF(Datos_Sala[[#This Row],[Tiempo de degustación]]&gt;0,"Cobrada","Sin cobrar")</f>
        <v>Cobrada</v>
      </c>
      <c r="N706" s="3" t="s">
        <v>16</v>
      </c>
      <c r="O706" s="3" t="s">
        <v>1145</v>
      </c>
      <c r="P706" s="6">
        <v>43.07</v>
      </c>
      <c r="Q706" s="3" t="s">
        <v>11</v>
      </c>
      <c r="R706" s="3" t="s">
        <v>99</v>
      </c>
      <c r="S706" s="3" t="s">
        <v>617</v>
      </c>
      <c r="T706" s="4">
        <f>SUMIFS('Datos Cocina'!J:J,'Datos Cocina'!A:A,A:A)</f>
        <v>112</v>
      </c>
      <c r="U706" s="4">
        <f>SUMIFS('Datos Cocina'!F:F,'Datos Cocina'!A:A,'Datos Sala'!A:A)</f>
        <v>66</v>
      </c>
      <c r="V706" s="4">
        <f>SUMIFS('Datos Cocina'!I:I,'Datos Cocina'!A:A,A:A)</f>
        <v>46</v>
      </c>
      <c r="W706" s="7">
        <f>Datos_Sala[[#This Row],[Total ganancia pedido]]/Datos_Sala[[#This Row],[Monto Total de la cuenta]]</f>
        <v>0.4107142857142857</v>
      </c>
      <c r="X706" s="4">
        <f>Datos_Sala[[#This Row],[Monto Total de la cuenta]]+Datos_Sala[[#This Row],[Propina]]</f>
        <v>155.07</v>
      </c>
    </row>
    <row r="707" spans="1:24" x14ac:dyDescent="0.3">
      <c r="A707" s="2">
        <v>706</v>
      </c>
      <c r="B707" s="3" t="s">
        <v>21</v>
      </c>
      <c r="C707" s="3" t="s">
        <v>237</v>
      </c>
      <c r="D707" s="2">
        <v>6</v>
      </c>
      <c r="E707" s="3" t="s">
        <v>76</v>
      </c>
      <c r="F707" s="23">
        <v>45023</v>
      </c>
      <c r="G707" s="5">
        <v>5.1388888888888887E-2</v>
      </c>
      <c r="H707" s="24">
        <v>0.20416666666666666</v>
      </c>
      <c r="I707" s="5">
        <f>Datos_Sala[[#This Row],[Hora de Salida]]-Datos_Sala[[#This Row],[Hora de llegada]]</f>
        <v>0.15277777777777779</v>
      </c>
      <c r="J70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0.1631944444444445</v>
      </c>
      <c r="K707" s="5">
        <f>(SUMIFS('Datos Cocina'!M:M,'Datos Cocina'!A:A,'Datos Sala'!A:A)/60)/24</f>
        <v>2.2916666666666669E-2</v>
      </c>
      <c r="L707" s="5">
        <f>IF(Datos_Sala[[#This Row],[Tiempo en rest]]-Datos_Sala[[#This Row],[Tiempo total de preparación]]&gt;0,Datos_Sala[[#This Row],[Tiempo en rest]]-Datos_Sala[[#This Row],[Tiempo total de preparación]],0)</f>
        <v>0.12986111111111112</v>
      </c>
      <c r="M707" s="5" t="str">
        <f>IF(Datos_Sala[[#This Row],[Tiempo de degustación]]&gt;0,"Cobrada","Sin cobrar")</f>
        <v>Cobrada</v>
      </c>
      <c r="N707" s="3" t="s">
        <v>16</v>
      </c>
      <c r="O707" s="3" t="s">
        <v>1145</v>
      </c>
      <c r="P707" s="6">
        <v>44.45</v>
      </c>
      <c r="Q707" s="3" t="s">
        <v>18</v>
      </c>
      <c r="R707" s="3" t="s">
        <v>49</v>
      </c>
      <c r="S707" s="3" t="s">
        <v>45</v>
      </c>
      <c r="T707" s="4">
        <f>SUMIFS('Datos Cocina'!J:J,'Datos Cocina'!A:A,A:A)</f>
        <v>54</v>
      </c>
      <c r="U707" s="4">
        <f>SUMIFS('Datos Cocina'!F:F,'Datos Cocina'!A:A,'Datos Sala'!A:A)</f>
        <v>30</v>
      </c>
      <c r="V707" s="4">
        <f>SUMIFS('Datos Cocina'!I:I,'Datos Cocina'!A:A,A:A)</f>
        <v>24</v>
      </c>
      <c r="W707" s="7">
        <f>Datos_Sala[[#This Row],[Total ganancia pedido]]/Datos_Sala[[#This Row],[Monto Total de la cuenta]]</f>
        <v>0.44444444444444442</v>
      </c>
      <c r="X707" s="4">
        <f>Datos_Sala[[#This Row],[Monto Total de la cuenta]]+Datos_Sala[[#This Row],[Propina]]</f>
        <v>98.45</v>
      </c>
    </row>
    <row r="708" spans="1:24" x14ac:dyDescent="0.3">
      <c r="A708" s="2">
        <v>707</v>
      </c>
      <c r="B708" s="3">
        <v>15</v>
      </c>
      <c r="C708" s="3" t="s">
        <v>1081</v>
      </c>
      <c r="D708" s="2">
        <v>1</v>
      </c>
      <c r="E708" s="3" t="s">
        <v>28</v>
      </c>
      <c r="F708" s="23">
        <v>45023</v>
      </c>
      <c r="G708" s="5">
        <v>0.12847222222222221</v>
      </c>
      <c r="H708" s="24">
        <v>0.22430555555555556</v>
      </c>
      <c r="I708" s="5">
        <f>Datos_Sala[[#This Row],[Hora de Salida]]-Datos_Sala[[#This Row],[Hora de llegada]]</f>
        <v>9.5833333333333354E-2</v>
      </c>
      <c r="J708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9.5833333333333354E-2</v>
      </c>
      <c r="K708" s="5">
        <f>(SUMIFS('Datos Cocina'!M:M,'Datos Cocina'!A:A,'Datos Sala'!A:A)/60)/24</f>
        <v>9.5138888888888884E-2</v>
      </c>
      <c r="L708" s="5">
        <f>IF(Datos_Sala[[#This Row],[Tiempo en rest]]-Datos_Sala[[#This Row],[Tiempo total de preparación]]&gt;0,Datos_Sala[[#This Row],[Tiempo en rest]]-Datos_Sala[[#This Row],[Tiempo total de preparación]],0)</f>
        <v>6.9444444444446973E-4</v>
      </c>
      <c r="M708" s="5" t="str">
        <f>IF(Datos_Sala[[#This Row],[Tiempo de degustación]]&gt;0,"Cobrada","Sin cobrar")</f>
        <v>Cobrada</v>
      </c>
      <c r="N708" s="3" t="s">
        <v>48</v>
      </c>
      <c r="O708" s="3" t="s">
        <v>1145</v>
      </c>
      <c r="P708" s="6">
        <v>40.39</v>
      </c>
      <c r="Q708" s="3" t="s">
        <v>23</v>
      </c>
      <c r="R708" s="3" t="s">
        <v>55</v>
      </c>
      <c r="S708" s="3" t="s">
        <v>1082</v>
      </c>
      <c r="T708" s="4">
        <f>SUMIFS('Datos Cocina'!J:J,'Datos Cocina'!A:A,A:A)</f>
        <v>185</v>
      </c>
      <c r="U708" s="4">
        <f>SUMIFS('Datos Cocina'!F:F,'Datos Cocina'!A:A,'Datos Sala'!A:A)</f>
        <v>112</v>
      </c>
      <c r="V708" s="4">
        <f>SUMIFS('Datos Cocina'!I:I,'Datos Cocina'!A:A,A:A)</f>
        <v>73</v>
      </c>
      <c r="W708" s="7">
        <f>Datos_Sala[[#This Row],[Total ganancia pedido]]/Datos_Sala[[#This Row],[Monto Total de la cuenta]]</f>
        <v>0.39459459459459462</v>
      </c>
      <c r="X708" s="4">
        <f>Datos_Sala[[#This Row],[Monto Total de la cuenta]]+Datos_Sala[[#This Row],[Propina]]</f>
        <v>225.39</v>
      </c>
    </row>
    <row r="709" spans="1:24" x14ac:dyDescent="0.3">
      <c r="A709" s="2">
        <v>708</v>
      </c>
      <c r="B709" s="3" t="s">
        <v>35</v>
      </c>
      <c r="C709" s="3" t="s">
        <v>238</v>
      </c>
      <c r="D709" s="2">
        <v>2</v>
      </c>
      <c r="E709" s="3" t="s">
        <v>52</v>
      </c>
      <c r="F709" s="23">
        <v>45023</v>
      </c>
      <c r="G709" s="5">
        <v>0.15</v>
      </c>
      <c r="H709" s="24">
        <v>0.30833333333333335</v>
      </c>
      <c r="I709" s="5">
        <f>Datos_Sala[[#This Row],[Hora de Salida]]-Datos_Sala[[#This Row],[Hora de llegada]]</f>
        <v>0.15833333333333335</v>
      </c>
      <c r="J70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0.16875000000000007</v>
      </c>
      <c r="K709" s="5">
        <f>(SUMIFS('Datos Cocina'!M:M,'Datos Cocina'!A:A,'Datos Sala'!A:A)/60)/24</f>
        <v>1.6666666666666666E-2</v>
      </c>
      <c r="L709" s="5">
        <f>IF(Datos_Sala[[#This Row],[Tiempo en rest]]-Datos_Sala[[#This Row],[Tiempo total de preparación]]&gt;0,Datos_Sala[[#This Row],[Tiempo en rest]]-Datos_Sala[[#This Row],[Tiempo total de preparación]],0)</f>
        <v>0.14166666666666669</v>
      </c>
      <c r="M709" s="5" t="str">
        <f>IF(Datos_Sala[[#This Row],[Tiempo de degustación]]&gt;0,"Cobrada","Sin cobrar")</f>
        <v>Cobrada</v>
      </c>
      <c r="N709" s="3" t="s">
        <v>10</v>
      </c>
      <c r="O709" s="3" t="s">
        <v>1145</v>
      </c>
      <c r="P709" s="6">
        <v>41.8</v>
      </c>
      <c r="Q709" s="3" t="s">
        <v>18</v>
      </c>
      <c r="R709" s="3" t="s">
        <v>1147</v>
      </c>
      <c r="S709" s="3" t="s">
        <v>50</v>
      </c>
      <c r="T709" s="4">
        <f>SUMIFS('Datos Cocina'!J:J,'Datos Cocina'!A:A,A:A)</f>
        <v>54</v>
      </c>
      <c r="U709" s="4">
        <f>SUMIFS('Datos Cocina'!F:F,'Datos Cocina'!A:A,'Datos Sala'!A:A)</f>
        <v>32</v>
      </c>
      <c r="V709" s="4">
        <f>SUMIFS('Datos Cocina'!I:I,'Datos Cocina'!A:A,A:A)</f>
        <v>22</v>
      </c>
      <c r="W709" s="7">
        <f>Datos_Sala[[#This Row],[Total ganancia pedido]]/Datos_Sala[[#This Row],[Monto Total de la cuenta]]</f>
        <v>0.40740740740740738</v>
      </c>
      <c r="X709" s="4">
        <f>Datos_Sala[[#This Row],[Monto Total de la cuenta]]+Datos_Sala[[#This Row],[Propina]]</f>
        <v>95.8</v>
      </c>
    </row>
    <row r="710" spans="1:24" x14ac:dyDescent="0.3">
      <c r="A710" s="2">
        <v>709</v>
      </c>
      <c r="B710" s="3">
        <v>8</v>
      </c>
      <c r="C710" s="3" t="s">
        <v>211</v>
      </c>
      <c r="D710" s="2">
        <v>4</v>
      </c>
      <c r="E710" s="3" t="s">
        <v>28</v>
      </c>
      <c r="F710" s="23">
        <v>45023</v>
      </c>
      <c r="G710" s="5">
        <v>7.9861111111111105E-2</v>
      </c>
      <c r="H710" s="24">
        <v>0.15277777777777779</v>
      </c>
      <c r="I710" s="5">
        <f>Datos_Sala[[#This Row],[Hora de Salida]]-Datos_Sala[[#This Row],[Hora de llegada]]</f>
        <v>7.2916666666666685E-2</v>
      </c>
      <c r="J710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8.3333333333333384E-2</v>
      </c>
      <c r="K710" s="5">
        <f>(SUMIFS('Datos Cocina'!M:M,'Datos Cocina'!A:A,'Datos Sala'!A:A)/60)/24</f>
        <v>6.805555555555555E-2</v>
      </c>
      <c r="L710" s="5">
        <f>IF(Datos_Sala[[#This Row],[Tiempo en rest]]-Datos_Sala[[#This Row],[Tiempo total de preparación]]&gt;0,Datos_Sala[[#This Row],[Tiempo en rest]]-Datos_Sala[[#This Row],[Tiempo total de preparación]],0)</f>
        <v>4.8611111111111355E-3</v>
      </c>
      <c r="M710" s="5" t="str">
        <f>IF(Datos_Sala[[#This Row],[Tiempo de degustación]]&gt;0,"Cobrada","Sin cobrar")</f>
        <v>Cobrada</v>
      </c>
      <c r="N710" s="3" t="s">
        <v>16</v>
      </c>
      <c r="O710" s="3" t="s">
        <v>17</v>
      </c>
      <c r="P710" s="6">
        <v>26.15</v>
      </c>
      <c r="Q710" s="3" t="s">
        <v>18</v>
      </c>
      <c r="R710" s="3" t="s">
        <v>63</v>
      </c>
      <c r="S710" s="3" t="s">
        <v>1083</v>
      </c>
      <c r="T710" s="4">
        <f>SUMIFS('Datos Cocina'!J:J,'Datos Cocina'!A:A,A:A)</f>
        <v>193</v>
      </c>
      <c r="U710" s="4">
        <f>SUMIFS('Datos Cocina'!F:F,'Datos Cocina'!A:A,'Datos Sala'!A:A)</f>
        <v>117</v>
      </c>
      <c r="V710" s="4">
        <f>SUMIFS('Datos Cocina'!I:I,'Datos Cocina'!A:A,A:A)</f>
        <v>76</v>
      </c>
      <c r="W710" s="7">
        <f>Datos_Sala[[#This Row],[Total ganancia pedido]]/Datos_Sala[[#This Row],[Monto Total de la cuenta]]</f>
        <v>0.39378238341968913</v>
      </c>
      <c r="X710" s="4">
        <f>Datos_Sala[[#This Row],[Monto Total de la cuenta]]+Datos_Sala[[#This Row],[Propina]]</f>
        <v>219.15</v>
      </c>
    </row>
    <row r="711" spans="1:24" x14ac:dyDescent="0.3">
      <c r="A711" s="2">
        <v>710</v>
      </c>
      <c r="B711" s="3">
        <v>18</v>
      </c>
      <c r="C711" s="3" t="s">
        <v>1084</v>
      </c>
      <c r="D711" s="2">
        <v>1</v>
      </c>
      <c r="E711" s="3" t="s">
        <v>15</v>
      </c>
      <c r="F711" s="23">
        <v>45023</v>
      </c>
      <c r="G711" s="5">
        <v>0.10277777777777777</v>
      </c>
      <c r="H711" s="24">
        <v>0.15138888888888888</v>
      </c>
      <c r="I711" s="5">
        <f>Datos_Sala[[#This Row],[Hora de Salida]]-Datos_Sala[[#This Row],[Hora de llegada]]</f>
        <v>4.8611111111111105E-2</v>
      </c>
      <c r="J711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5.9027777777777804E-2</v>
      </c>
      <c r="K711" s="5">
        <f>(SUMIFS('Datos Cocina'!M:M,'Datos Cocina'!A:A,'Datos Sala'!A:A)/60)/24</f>
        <v>9.7222222222222224E-2</v>
      </c>
      <c r="L711" s="5">
        <f>IF(Datos_Sala[[#This Row],[Tiempo en rest]]-Datos_Sala[[#This Row],[Tiempo total de preparación]]&gt;0,Datos_Sala[[#This Row],[Tiempo en rest]]-Datos_Sala[[#This Row],[Tiempo total de preparación]],0)</f>
        <v>0</v>
      </c>
      <c r="M711" s="5" t="str">
        <f>IF(Datos_Sala[[#This Row],[Tiempo de degustación]]&gt;0,"Cobrada","Sin cobrar")</f>
        <v>Sin cobrar</v>
      </c>
      <c r="N711" s="3" t="s">
        <v>16</v>
      </c>
      <c r="O711" s="3" t="s">
        <v>1145</v>
      </c>
      <c r="P711" s="6">
        <v>28.43</v>
      </c>
      <c r="Q711" s="3" t="s">
        <v>18</v>
      </c>
      <c r="R711" s="3" t="s">
        <v>1147</v>
      </c>
      <c r="S711" s="3" t="s">
        <v>1085</v>
      </c>
      <c r="T711" s="4">
        <f>SUMIFS('Datos Cocina'!J:J,'Datos Cocina'!A:A,A:A)</f>
        <v>138</v>
      </c>
      <c r="U711" s="4">
        <f>SUMIFS('Datos Cocina'!F:F,'Datos Cocina'!A:A,'Datos Sala'!A:A)</f>
        <v>81</v>
      </c>
      <c r="V711" s="4">
        <f>SUMIFS('Datos Cocina'!I:I,'Datos Cocina'!A:A,A:A)</f>
        <v>57</v>
      </c>
      <c r="W711" s="7">
        <f>Datos_Sala[[#This Row],[Total ganancia pedido]]/Datos_Sala[[#This Row],[Monto Total de la cuenta]]</f>
        <v>0.41304347826086957</v>
      </c>
      <c r="X711" s="4">
        <f>Datos_Sala[[#This Row],[Monto Total de la cuenta]]+Datos_Sala[[#This Row],[Propina]]</f>
        <v>166.43</v>
      </c>
    </row>
    <row r="712" spans="1:24" x14ac:dyDescent="0.3">
      <c r="A712" s="2">
        <v>711</v>
      </c>
      <c r="B712" s="3">
        <v>20</v>
      </c>
      <c r="C712" s="3" t="s">
        <v>183</v>
      </c>
      <c r="D712" s="2">
        <v>6</v>
      </c>
      <c r="E712" s="3" t="s">
        <v>76</v>
      </c>
      <c r="F712" s="23">
        <v>45023</v>
      </c>
      <c r="G712" s="5">
        <v>7.7083333333333337E-2</v>
      </c>
      <c r="H712" s="24">
        <v>0.22083333333333333</v>
      </c>
      <c r="I712" s="5">
        <f>Datos_Sala[[#This Row],[Hora de Salida]]-Datos_Sala[[#This Row],[Hora de llegada]]</f>
        <v>0.14374999999999999</v>
      </c>
      <c r="J71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0.1541666666666667</v>
      </c>
      <c r="K712" s="5">
        <f>(SUMIFS('Datos Cocina'!M:M,'Datos Cocina'!A:A,'Datos Sala'!A:A)/60)/24</f>
        <v>4.0972222222222222E-2</v>
      </c>
      <c r="L712" s="5">
        <f>IF(Datos_Sala[[#This Row],[Tiempo en rest]]-Datos_Sala[[#This Row],[Tiempo total de preparación]]&gt;0,Datos_Sala[[#This Row],[Tiempo en rest]]-Datos_Sala[[#This Row],[Tiempo total de preparación]],0)</f>
        <v>0.10277777777777777</v>
      </c>
      <c r="M712" s="5" t="str">
        <f>IF(Datos_Sala[[#This Row],[Tiempo de degustación]]&gt;0,"Cobrada","Sin cobrar")</f>
        <v>Cobrada</v>
      </c>
      <c r="N712" s="3" t="s">
        <v>16</v>
      </c>
      <c r="O712" s="3" t="s">
        <v>1146</v>
      </c>
      <c r="P712" s="6">
        <v>49.74</v>
      </c>
      <c r="Q712" s="3" t="s">
        <v>18</v>
      </c>
      <c r="R712" s="3" t="s">
        <v>55</v>
      </c>
      <c r="S712" s="3" t="s">
        <v>728</v>
      </c>
      <c r="T712" s="4">
        <f>SUMIFS('Datos Cocina'!J:J,'Datos Cocina'!A:A,A:A)</f>
        <v>166</v>
      </c>
      <c r="U712" s="4">
        <f>SUMIFS('Datos Cocina'!F:F,'Datos Cocina'!A:A,'Datos Sala'!A:A)</f>
        <v>98</v>
      </c>
      <c r="V712" s="4">
        <f>SUMIFS('Datos Cocina'!I:I,'Datos Cocina'!A:A,A:A)</f>
        <v>68</v>
      </c>
      <c r="W712" s="7">
        <f>Datos_Sala[[#This Row],[Total ganancia pedido]]/Datos_Sala[[#This Row],[Monto Total de la cuenta]]</f>
        <v>0.40963855421686746</v>
      </c>
      <c r="X712" s="4">
        <f>Datos_Sala[[#This Row],[Monto Total de la cuenta]]+Datos_Sala[[#This Row],[Propina]]</f>
        <v>215.74</v>
      </c>
    </row>
    <row r="713" spans="1:24" x14ac:dyDescent="0.3">
      <c r="A713" s="2">
        <v>712</v>
      </c>
      <c r="B713" s="3" t="s">
        <v>81</v>
      </c>
      <c r="C713" s="3" t="s">
        <v>239</v>
      </c>
      <c r="D713" s="2">
        <v>5</v>
      </c>
      <c r="E713" s="3" t="s">
        <v>28</v>
      </c>
      <c r="F713" s="23">
        <v>45023</v>
      </c>
      <c r="G713" s="5">
        <v>4.1666666666666666E-3</v>
      </c>
      <c r="H713" s="24">
        <v>0.10208333333333333</v>
      </c>
      <c r="I713" s="5">
        <f>Datos_Sala[[#This Row],[Hora de Salida]]-Datos_Sala[[#This Row],[Hora de llegada]]</f>
        <v>9.7916666666666666E-2</v>
      </c>
      <c r="J713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9.7916666666666666E-2</v>
      </c>
      <c r="K713" s="5">
        <f>(SUMIFS('Datos Cocina'!M:M,'Datos Cocina'!A:A,'Datos Sala'!A:A)/60)/24</f>
        <v>3.4027777777777775E-2</v>
      </c>
      <c r="L713" s="5">
        <f>IF(Datos_Sala[[#This Row],[Tiempo en rest]]-Datos_Sala[[#This Row],[Tiempo total de preparación]]&gt;0,Datos_Sala[[#This Row],[Tiempo en rest]]-Datos_Sala[[#This Row],[Tiempo total de preparación]],0)</f>
        <v>6.3888888888888884E-2</v>
      </c>
      <c r="M713" s="5" t="str">
        <f>IF(Datos_Sala[[#This Row],[Tiempo de degustación]]&gt;0,"Cobrada","Sin cobrar")</f>
        <v>Cobrada</v>
      </c>
      <c r="N713" s="3" t="s">
        <v>48</v>
      </c>
      <c r="O713" s="3" t="s">
        <v>17</v>
      </c>
      <c r="P713" s="6">
        <v>42.21</v>
      </c>
      <c r="Q713" s="3" t="s">
        <v>23</v>
      </c>
      <c r="R713" s="3" t="s">
        <v>1148</v>
      </c>
      <c r="S713" s="3" t="s">
        <v>79</v>
      </c>
      <c r="T713" s="4">
        <f>SUMIFS('Datos Cocina'!J:J,'Datos Cocina'!A:A,A:A)</f>
        <v>48</v>
      </c>
      <c r="U713" s="4">
        <f>SUMIFS('Datos Cocina'!F:F,'Datos Cocina'!A:A,'Datos Sala'!A:A)</f>
        <v>28</v>
      </c>
      <c r="V713" s="4">
        <f>SUMIFS('Datos Cocina'!I:I,'Datos Cocina'!A:A,A:A)</f>
        <v>20</v>
      </c>
      <c r="W713" s="7">
        <f>Datos_Sala[[#This Row],[Total ganancia pedido]]/Datos_Sala[[#This Row],[Monto Total de la cuenta]]</f>
        <v>0.41666666666666669</v>
      </c>
      <c r="X713" s="4">
        <f>Datos_Sala[[#This Row],[Monto Total de la cuenta]]+Datos_Sala[[#This Row],[Propina]]</f>
        <v>90.210000000000008</v>
      </c>
    </row>
    <row r="714" spans="1:24" x14ac:dyDescent="0.3">
      <c r="A714" s="2">
        <v>713</v>
      </c>
      <c r="B714" s="3">
        <v>6</v>
      </c>
      <c r="C714" s="3" t="s">
        <v>1086</v>
      </c>
      <c r="D714" s="2">
        <v>4</v>
      </c>
      <c r="E714" s="3" t="s">
        <v>76</v>
      </c>
      <c r="F714" s="23">
        <v>45023</v>
      </c>
      <c r="G714" s="5">
        <v>1.0416666666666666E-2</v>
      </c>
      <c r="H714" s="24">
        <v>0.11944444444444445</v>
      </c>
      <c r="I714" s="5">
        <f>Datos_Sala[[#This Row],[Hora de Salida]]-Datos_Sala[[#This Row],[Hora de llegada]]</f>
        <v>0.10902777777777778</v>
      </c>
      <c r="J71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0.10902777777777778</v>
      </c>
      <c r="K714" s="5">
        <f>(SUMIFS('Datos Cocina'!M:M,'Datos Cocina'!A:A,'Datos Sala'!A:A)/60)/24</f>
        <v>8.6805555555555566E-2</v>
      </c>
      <c r="L714" s="5">
        <f>IF(Datos_Sala[[#This Row],[Tiempo en rest]]-Datos_Sala[[#This Row],[Tiempo total de preparación]]&gt;0,Datos_Sala[[#This Row],[Tiempo en rest]]-Datos_Sala[[#This Row],[Tiempo total de preparación]],0)</f>
        <v>2.2222222222222213E-2</v>
      </c>
      <c r="M714" s="5" t="str">
        <f>IF(Datos_Sala[[#This Row],[Tiempo de degustación]]&gt;0,"Cobrada","Sin cobrar")</f>
        <v>Cobrada</v>
      </c>
      <c r="N714" s="3" t="s">
        <v>10</v>
      </c>
      <c r="O714" s="3" t="s">
        <v>1145</v>
      </c>
      <c r="P714" s="6">
        <v>35.11</v>
      </c>
      <c r="Q714" s="3" t="s">
        <v>11</v>
      </c>
      <c r="R714" s="3" t="s">
        <v>55</v>
      </c>
      <c r="S714" s="3" t="s">
        <v>1087</v>
      </c>
      <c r="T714" s="4">
        <f>SUMIFS('Datos Cocina'!J:J,'Datos Cocina'!A:A,A:A)</f>
        <v>360</v>
      </c>
      <c r="U714" s="4">
        <f>SUMIFS('Datos Cocina'!F:F,'Datos Cocina'!A:A,'Datos Sala'!A:A)</f>
        <v>213</v>
      </c>
      <c r="V714" s="4">
        <f>SUMIFS('Datos Cocina'!I:I,'Datos Cocina'!A:A,A:A)</f>
        <v>147</v>
      </c>
      <c r="W714" s="7">
        <f>Datos_Sala[[#This Row],[Total ganancia pedido]]/Datos_Sala[[#This Row],[Monto Total de la cuenta]]</f>
        <v>0.40833333333333333</v>
      </c>
      <c r="X714" s="4">
        <f>Datos_Sala[[#This Row],[Monto Total de la cuenta]]+Datos_Sala[[#This Row],[Propina]]</f>
        <v>395.11</v>
      </c>
    </row>
    <row r="715" spans="1:24" x14ac:dyDescent="0.3">
      <c r="A715" s="2">
        <v>714</v>
      </c>
      <c r="B715" s="3">
        <v>19</v>
      </c>
      <c r="C715" s="3" t="s">
        <v>585</v>
      </c>
      <c r="D715" s="2">
        <v>2</v>
      </c>
      <c r="E715" s="3" t="s">
        <v>15</v>
      </c>
      <c r="F715" s="23">
        <v>45023</v>
      </c>
      <c r="G715" s="5">
        <v>9.7916666666666666E-2</v>
      </c>
      <c r="H715" s="24">
        <v>0.1701388888888889</v>
      </c>
      <c r="I715" s="5">
        <f>Datos_Sala[[#This Row],[Hora de Salida]]-Datos_Sala[[#This Row],[Hora de llegada]]</f>
        <v>7.2222222222222229E-2</v>
      </c>
      <c r="J715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7.2222222222222229E-2</v>
      </c>
      <c r="K715" s="5">
        <f>(SUMIFS('Datos Cocina'!M:M,'Datos Cocina'!A:A,'Datos Sala'!A:A)/60)/24</f>
        <v>4.3750000000000004E-2</v>
      </c>
      <c r="L715" s="5">
        <f>IF(Datos_Sala[[#This Row],[Tiempo en rest]]-Datos_Sala[[#This Row],[Tiempo total de preparación]]&gt;0,Datos_Sala[[#This Row],[Tiempo en rest]]-Datos_Sala[[#This Row],[Tiempo total de preparación]],0)</f>
        <v>2.8472222222222225E-2</v>
      </c>
      <c r="M715" s="5" t="str">
        <f>IF(Datos_Sala[[#This Row],[Tiempo de degustación]]&gt;0,"Cobrada","Sin cobrar")</f>
        <v>Cobrada</v>
      </c>
      <c r="N715" s="3" t="s">
        <v>16</v>
      </c>
      <c r="O715" s="3" t="s">
        <v>1145</v>
      </c>
      <c r="P715" s="6">
        <v>10.69</v>
      </c>
      <c r="Q715" s="3" t="s">
        <v>11</v>
      </c>
      <c r="R715" s="3" t="s">
        <v>33</v>
      </c>
      <c r="S715" s="3" t="s">
        <v>1088</v>
      </c>
      <c r="T715" s="4">
        <f>SUMIFS('Datos Cocina'!J:J,'Datos Cocina'!A:A,A:A)</f>
        <v>225</v>
      </c>
      <c r="U715" s="4">
        <f>SUMIFS('Datos Cocina'!F:F,'Datos Cocina'!A:A,'Datos Sala'!A:A)</f>
        <v>134</v>
      </c>
      <c r="V715" s="4">
        <f>SUMIFS('Datos Cocina'!I:I,'Datos Cocina'!A:A,A:A)</f>
        <v>91</v>
      </c>
      <c r="W715" s="7">
        <f>Datos_Sala[[#This Row],[Total ganancia pedido]]/Datos_Sala[[#This Row],[Monto Total de la cuenta]]</f>
        <v>0.40444444444444444</v>
      </c>
      <c r="X715" s="4">
        <f>Datos_Sala[[#This Row],[Monto Total de la cuenta]]+Datos_Sala[[#This Row],[Propina]]</f>
        <v>235.69</v>
      </c>
    </row>
    <row r="716" spans="1:24" x14ac:dyDescent="0.3">
      <c r="A716" s="2">
        <v>715</v>
      </c>
      <c r="B716" s="3">
        <v>12</v>
      </c>
      <c r="C716" s="3" t="s">
        <v>1089</v>
      </c>
      <c r="D716" s="2">
        <v>6</v>
      </c>
      <c r="E716" s="3" t="s">
        <v>52</v>
      </c>
      <c r="F716" s="23">
        <v>45023</v>
      </c>
      <c r="G716" s="5">
        <v>7.2916666666666671E-2</v>
      </c>
      <c r="H716" s="24">
        <v>0.17708333333333334</v>
      </c>
      <c r="I716" s="5">
        <f>Datos_Sala[[#This Row],[Hora de Salida]]-Datos_Sala[[#This Row],[Hora de llegada]]</f>
        <v>0.10416666666666667</v>
      </c>
      <c r="J71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0.11458333333333337</v>
      </c>
      <c r="K716" s="5">
        <f>(SUMIFS('Datos Cocina'!M:M,'Datos Cocina'!A:A,'Datos Sala'!A:A)/60)/24</f>
        <v>9.4444444444444442E-2</v>
      </c>
      <c r="L716" s="5">
        <f>IF(Datos_Sala[[#This Row],[Tiempo en rest]]-Datos_Sala[[#This Row],[Tiempo total de preparación]]&gt;0,Datos_Sala[[#This Row],[Tiempo en rest]]-Datos_Sala[[#This Row],[Tiempo total de preparación]],0)</f>
        <v>9.7222222222222293E-3</v>
      </c>
      <c r="M716" s="5" t="str">
        <f>IF(Datos_Sala[[#This Row],[Tiempo de degustación]]&gt;0,"Cobrada","Sin cobrar")</f>
        <v>Cobrada</v>
      </c>
      <c r="N716" s="3" t="s">
        <v>16</v>
      </c>
      <c r="O716" s="3" t="s">
        <v>1146</v>
      </c>
      <c r="P716" s="6">
        <v>39.909999999999997</v>
      </c>
      <c r="Q716" s="3" t="s">
        <v>18</v>
      </c>
      <c r="R716" s="3" t="s">
        <v>1148</v>
      </c>
      <c r="S716" s="3" t="s">
        <v>1090</v>
      </c>
      <c r="T716" s="4">
        <f>SUMIFS('Datos Cocina'!J:J,'Datos Cocina'!A:A,A:A)</f>
        <v>246</v>
      </c>
      <c r="U716" s="4">
        <f>SUMIFS('Datos Cocina'!F:F,'Datos Cocina'!A:A,'Datos Sala'!A:A)</f>
        <v>145</v>
      </c>
      <c r="V716" s="4">
        <f>SUMIFS('Datos Cocina'!I:I,'Datos Cocina'!A:A,A:A)</f>
        <v>101</v>
      </c>
      <c r="W716" s="7">
        <f>Datos_Sala[[#This Row],[Total ganancia pedido]]/Datos_Sala[[#This Row],[Monto Total de la cuenta]]</f>
        <v>0.41056910569105692</v>
      </c>
      <c r="X716" s="4">
        <f>Datos_Sala[[#This Row],[Monto Total de la cuenta]]+Datos_Sala[[#This Row],[Propina]]</f>
        <v>285.90999999999997</v>
      </c>
    </row>
    <row r="717" spans="1:24" x14ac:dyDescent="0.3">
      <c r="A717" s="2">
        <v>716</v>
      </c>
      <c r="B717" s="3">
        <v>12</v>
      </c>
      <c r="C717" s="3" t="s">
        <v>697</v>
      </c>
      <c r="D717" s="2">
        <v>4</v>
      </c>
      <c r="E717" s="3" t="s">
        <v>28</v>
      </c>
      <c r="F717" s="23">
        <v>45023</v>
      </c>
      <c r="G717" s="5">
        <v>7.4305555555555555E-2</v>
      </c>
      <c r="H717" s="24">
        <v>0.19722222222222222</v>
      </c>
      <c r="I717" s="5">
        <f>Datos_Sala[[#This Row],[Hora de Salida]]-Datos_Sala[[#This Row],[Hora de llegada]]</f>
        <v>0.12291666666666666</v>
      </c>
      <c r="J71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0.13333333333333336</v>
      </c>
      <c r="K717" s="5">
        <f>(SUMIFS('Datos Cocina'!M:M,'Datos Cocina'!A:A,'Datos Sala'!A:A)/60)/24</f>
        <v>6.25E-2</v>
      </c>
      <c r="L717" s="5">
        <f>IF(Datos_Sala[[#This Row],[Tiempo en rest]]-Datos_Sala[[#This Row],[Tiempo total de preparación]]&gt;0,Datos_Sala[[#This Row],[Tiempo en rest]]-Datos_Sala[[#This Row],[Tiempo total de preparación]],0)</f>
        <v>6.041666666666666E-2</v>
      </c>
      <c r="M717" s="5" t="str">
        <f>IF(Datos_Sala[[#This Row],[Tiempo de degustación]]&gt;0,"Cobrada","Sin cobrar")</f>
        <v>Cobrada</v>
      </c>
      <c r="N717" s="3" t="s">
        <v>10</v>
      </c>
      <c r="O717" s="3" t="s">
        <v>1145</v>
      </c>
      <c r="P717" s="6">
        <v>44.73</v>
      </c>
      <c r="Q717" s="3" t="s">
        <v>18</v>
      </c>
      <c r="R717" s="3" t="s">
        <v>19</v>
      </c>
      <c r="S717" s="3" t="s">
        <v>1091</v>
      </c>
      <c r="T717" s="4">
        <f>SUMIFS('Datos Cocina'!J:J,'Datos Cocina'!A:A,A:A)</f>
        <v>231</v>
      </c>
      <c r="U717" s="4">
        <f>SUMIFS('Datos Cocina'!F:F,'Datos Cocina'!A:A,'Datos Sala'!A:A)</f>
        <v>141</v>
      </c>
      <c r="V717" s="4">
        <f>SUMIFS('Datos Cocina'!I:I,'Datos Cocina'!A:A,A:A)</f>
        <v>90</v>
      </c>
      <c r="W717" s="7">
        <f>Datos_Sala[[#This Row],[Total ganancia pedido]]/Datos_Sala[[#This Row],[Monto Total de la cuenta]]</f>
        <v>0.38961038961038963</v>
      </c>
      <c r="X717" s="4">
        <f>Datos_Sala[[#This Row],[Monto Total de la cuenta]]+Datos_Sala[[#This Row],[Propina]]</f>
        <v>275.73</v>
      </c>
    </row>
    <row r="718" spans="1:24" x14ac:dyDescent="0.3">
      <c r="A718" s="2">
        <v>717</v>
      </c>
      <c r="B718" s="3">
        <v>8</v>
      </c>
      <c r="C718" s="3" t="s">
        <v>201</v>
      </c>
      <c r="D718" s="2">
        <v>5</v>
      </c>
      <c r="E718" s="3" t="s">
        <v>76</v>
      </c>
      <c r="F718" s="23">
        <v>45023</v>
      </c>
      <c r="G718" s="5">
        <v>0.16388888888888889</v>
      </c>
      <c r="H718" s="24">
        <v>0.25208333333333333</v>
      </c>
      <c r="I718" s="5">
        <f>Datos_Sala[[#This Row],[Hora de Salida]]-Datos_Sala[[#This Row],[Hora de llegada]]</f>
        <v>8.8194444444444436E-2</v>
      </c>
      <c r="J718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8.8194444444444436E-2</v>
      </c>
      <c r="K718" s="5">
        <f>(SUMIFS('Datos Cocina'!M:M,'Datos Cocina'!A:A,'Datos Sala'!A:A)/60)/24</f>
        <v>4.9999999999999996E-2</v>
      </c>
      <c r="L718" s="5">
        <f>IF(Datos_Sala[[#This Row],[Tiempo en rest]]-Datos_Sala[[#This Row],[Tiempo total de preparación]]&gt;0,Datos_Sala[[#This Row],[Tiempo en rest]]-Datos_Sala[[#This Row],[Tiempo total de preparación]],0)</f>
        <v>3.8194444444444441E-2</v>
      </c>
      <c r="M718" s="5" t="str">
        <f>IF(Datos_Sala[[#This Row],[Tiempo de degustación]]&gt;0,"Cobrada","Sin cobrar")</f>
        <v>Cobrada</v>
      </c>
      <c r="N718" s="3" t="s">
        <v>16</v>
      </c>
      <c r="O718" s="3" t="s">
        <v>1145</v>
      </c>
      <c r="P718" s="6">
        <v>23.67</v>
      </c>
      <c r="Q718" s="3" t="s">
        <v>11</v>
      </c>
      <c r="R718" s="3" t="s">
        <v>24</v>
      </c>
      <c r="S718" s="3" t="s">
        <v>1092</v>
      </c>
      <c r="T718" s="4">
        <f>SUMIFS('Datos Cocina'!J:J,'Datos Cocina'!A:A,A:A)</f>
        <v>155</v>
      </c>
      <c r="U718" s="4">
        <f>SUMIFS('Datos Cocina'!F:F,'Datos Cocina'!A:A,'Datos Sala'!A:A)</f>
        <v>92</v>
      </c>
      <c r="V718" s="4">
        <f>SUMIFS('Datos Cocina'!I:I,'Datos Cocina'!A:A,A:A)</f>
        <v>63</v>
      </c>
      <c r="W718" s="7">
        <f>Datos_Sala[[#This Row],[Total ganancia pedido]]/Datos_Sala[[#This Row],[Monto Total de la cuenta]]</f>
        <v>0.40645161290322579</v>
      </c>
      <c r="X718" s="4">
        <f>Datos_Sala[[#This Row],[Monto Total de la cuenta]]+Datos_Sala[[#This Row],[Propina]]</f>
        <v>178.67000000000002</v>
      </c>
    </row>
    <row r="719" spans="1:24" x14ac:dyDescent="0.3">
      <c r="A719" s="2">
        <v>718</v>
      </c>
      <c r="B719" s="3" t="s">
        <v>7</v>
      </c>
      <c r="C719" s="3" t="s">
        <v>240</v>
      </c>
      <c r="D719" s="2">
        <v>6</v>
      </c>
      <c r="E719" s="3" t="s">
        <v>28</v>
      </c>
      <c r="F719" s="23">
        <v>45023</v>
      </c>
      <c r="G719" s="5">
        <v>0.13750000000000001</v>
      </c>
      <c r="H719" s="24">
        <v>0.29583333333333334</v>
      </c>
      <c r="I719" s="5">
        <f>Datos_Sala[[#This Row],[Hora de Salida]]-Datos_Sala[[#This Row],[Hora de llegada]]</f>
        <v>0.15833333333333333</v>
      </c>
      <c r="J71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0.15833333333333333</v>
      </c>
      <c r="K719" s="5">
        <f>(SUMIFS('Datos Cocina'!M:M,'Datos Cocina'!A:A,'Datos Sala'!A:A)/60)/24</f>
        <v>4.027777777777778E-2</v>
      </c>
      <c r="L719" s="5">
        <f>IF(Datos_Sala[[#This Row],[Tiempo en rest]]-Datos_Sala[[#This Row],[Tiempo total de preparación]]&gt;0,Datos_Sala[[#This Row],[Tiempo en rest]]-Datos_Sala[[#This Row],[Tiempo total de preparación]],0)</f>
        <v>0.11805555555555555</v>
      </c>
      <c r="M719" s="5" t="str">
        <f>IF(Datos_Sala[[#This Row],[Tiempo de degustación]]&gt;0,"Cobrada","Sin cobrar")</f>
        <v>Cobrada</v>
      </c>
      <c r="N719" s="3" t="s">
        <v>48</v>
      </c>
      <c r="O719" s="3" t="s">
        <v>1145</v>
      </c>
      <c r="P719" s="6">
        <v>37.21</v>
      </c>
      <c r="Q719" s="3" t="s">
        <v>11</v>
      </c>
      <c r="R719" s="3" t="s">
        <v>99</v>
      </c>
      <c r="S719" s="3" t="s">
        <v>67</v>
      </c>
      <c r="T719" s="4">
        <f>SUMIFS('Datos Cocina'!J:J,'Datos Cocina'!A:A,A:A)</f>
        <v>20</v>
      </c>
      <c r="U719" s="4">
        <f>SUMIFS('Datos Cocina'!F:F,'Datos Cocina'!A:A,'Datos Sala'!A:A)</f>
        <v>12</v>
      </c>
      <c r="V719" s="4">
        <f>SUMIFS('Datos Cocina'!I:I,'Datos Cocina'!A:A,A:A)</f>
        <v>8</v>
      </c>
      <c r="W719" s="7">
        <f>Datos_Sala[[#This Row],[Total ganancia pedido]]/Datos_Sala[[#This Row],[Monto Total de la cuenta]]</f>
        <v>0.4</v>
      </c>
      <c r="X719" s="4">
        <f>Datos_Sala[[#This Row],[Monto Total de la cuenta]]+Datos_Sala[[#This Row],[Propina]]</f>
        <v>57.21</v>
      </c>
    </row>
    <row r="720" spans="1:24" x14ac:dyDescent="0.3">
      <c r="A720" s="2">
        <v>719</v>
      </c>
      <c r="B720" s="3">
        <v>16</v>
      </c>
      <c r="C720" s="3" t="s">
        <v>1093</v>
      </c>
      <c r="D720" s="2">
        <v>3</v>
      </c>
      <c r="E720" s="3" t="s">
        <v>76</v>
      </c>
      <c r="F720" s="23">
        <v>45023</v>
      </c>
      <c r="G720" s="5">
        <v>5.4166666666666669E-2</v>
      </c>
      <c r="H720" s="24">
        <v>0.11736111111111111</v>
      </c>
      <c r="I720" s="5">
        <f>Datos_Sala[[#This Row],[Hora de Salida]]-Datos_Sala[[#This Row],[Hora de llegada]]</f>
        <v>6.3194444444444442E-2</v>
      </c>
      <c r="J720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6.3194444444444442E-2</v>
      </c>
      <c r="K720" s="5">
        <f>(SUMIFS('Datos Cocina'!M:M,'Datos Cocina'!A:A,'Datos Sala'!A:A)/60)/24</f>
        <v>4.8611111111111112E-2</v>
      </c>
      <c r="L720" s="5">
        <f>IF(Datos_Sala[[#This Row],[Tiempo en rest]]-Datos_Sala[[#This Row],[Tiempo total de preparación]]&gt;0,Datos_Sala[[#This Row],[Tiempo en rest]]-Datos_Sala[[#This Row],[Tiempo total de preparación]],0)</f>
        <v>1.458333333333333E-2</v>
      </c>
      <c r="M720" s="5" t="str">
        <f>IF(Datos_Sala[[#This Row],[Tiempo de degustación]]&gt;0,"Cobrada","Sin cobrar")</f>
        <v>Cobrada</v>
      </c>
      <c r="N720" s="3" t="s">
        <v>16</v>
      </c>
      <c r="O720" s="3" t="s">
        <v>1146</v>
      </c>
      <c r="P720" s="6">
        <v>17.23</v>
      </c>
      <c r="Q720" s="3" t="s">
        <v>11</v>
      </c>
      <c r="R720" s="3" t="s">
        <v>33</v>
      </c>
      <c r="S720" s="3" t="s">
        <v>1094</v>
      </c>
      <c r="T720" s="4">
        <f>SUMIFS('Datos Cocina'!J:J,'Datos Cocina'!A:A,A:A)</f>
        <v>107</v>
      </c>
      <c r="U720" s="4">
        <f>SUMIFS('Datos Cocina'!F:F,'Datos Cocina'!A:A,'Datos Sala'!A:A)</f>
        <v>64</v>
      </c>
      <c r="V720" s="4">
        <f>SUMIFS('Datos Cocina'!I:I,'Datos Cocina'!A:A,A:A)</f>
        <v>43</v>
      </c>
      <c r="W720" s="7">
        <f>Datos_Sala[[#This Row],[Total ganancia pedido]]/Datos_Sala[[#This Row],[Monto Total de la cuenta]]</f>
        <v>0.40186915887850466</v>
      </c>
      <c r="X720" s="4">
        <f>Datos_Sala[[#This Row],[Monto Total de la cuenta]]+Datos_Sala[[#This Row],[Propina]]</f>
        <v>124.23</v>
      </c>
    </row>
    <row r="721" spans="1:24" x14ac:dyDescent="0.3">
      <c r="A721" s="2">
        <v>720</v>
      </c>
      <c r="B721" s="3">
        <v>4</v>
      </c>
      <c r="C721" s="3" t="s">
        <v>1095</v>
      </c>
      <c r="D721" s="2">
        <v>5</v>
      </c>
      <c r="E721" s="3" t="s">
        <v>52</v>
      </c>
      <c r="F721" s="23">
        <v>45023</v>
      </c>
      <c r="G721" s="5">
        <v>9.2361111111111116E-2</v>
      </c>
      <c r="H721" s="24">
        <v>0.24027777777777778</v>
      </c>
      <c r="I721" s="5">
        <f>Datos_Sala[[#This Row],[Hora de Salida]]-Datos_Sala[[#This Row],[Hora de llegada]]</f>
        <v>0.14791666666666667</v>
      </c>
      <c r="J72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0.14791666666666667</v>
      </c>
      <c r="K721" s="5">
        <f>(SUMIFS('Datos Cocina'!M:M,'Datos Cocina'!A:A,'Datos Sala'!A:A)/60)/24</f>
        <v>9.2361111111111116E-2</v>
      </c>
      <c r="L721" s="5">
        <f>IF(Datos_Sala[[#This Row],[Tiempo en rest]]-Datos_Sala[[#This Row],[Tiempo total de preparación]]&gt;0,Datos_Sala[[#This Row],[Tiempo en rest]]-Datos_Sala[[#This Row],[Tiempo total de preparación]],0)</f>
        <v>5.5555555555555552E-2</v>
      </c>
      <c r="M721" s="5" t="str">
        <f>IF(Datos_Sala[[#This Row],[Tiempo de degustación]]&gt;0,"Cobrada","Sin cobrar")</f>
        <v>Cobrada</v>
      </c>
      <c r="N721" s="3" t="s">
        <v>16</v>
      </c>
      <c r="O721" s="3" t="s">
        <v>1145</v>
      </c>
      <c r="P721" s="6">
        <v>40.28</v>
      </c>
      <c r="Q721" s="3" t="s">
        <v>23</v>
      </c>
      <c r="R721" s="3" t="s">
        <v>73</v>
      </c>
      <c r="S721" s="3" t="s">
        <v>1096</v>
      </c>
      <c r="T721" s="4">
        <f>SUMIFS('Datos Cocina'!J:J,'Datos Cocina'!A:A,A:A)</f>
        <v>168</v>
      </c>
      <c r="U721" s="4">
        <f>SUMIFS('Datos Cocina'!F:F,'Datos Cocina'!A:A,'Datos Sala'!A:A)</f>
        <v>99</v>
      </c>
      <c r="V721" s="4">
        <f>SUMIFS('Datos Cocina'!I:I,'Datos Cocina'!A:A,A:A)</f>
        <v>69</v>
      </c>
      <c r="W721" s="7">
        <f>Datos_Sala[[#This Row],[Total ganancia pedido]]/Datos_Sala[[#This Row],[Monto Total de la cuenta]]</f>
        <v>0.4107142857142857</v>
      </c>
      <c r="X721" s="4">
        <f>Datos_Sala[[#This Row],[Monto Total de la cuenta]]+Datos_Sala[[#This Row],[Propina]]</f>
        <v>208.28</v>
      </c>
    </row>
    <row r="722" spans="1:24" x14ac:dyDescent="0.3">
      <c r="A722" s="2">
        <v>721</v>
      </c>
      <c r="B722" s="3">
        <v>6</v>
      </c>
      <c r="C722" s="3" t="s">
        <v>371</v>
      </c>
      <c r="D722" s="2">
        <v>2</v>
      </c>
      <c r="E722" s="3" t="s">
        <v>28</v>
      </c>
      <c r="F722" s="23">
        <v>45023</v>
      </c>
      <c r="G722" s="5">
        <v>0.16180555555555556</v>
      </c>
      <c r="H722" s="24">
        <v>0.29236111111111113</v>
      </c>
      <c r="I722" s="5">
        <f>Datos_Sala[[#This Row],[Hora de Salida]]-Datos_Sala[[#This Row],[Hora de llegada]]</f>
        <v>0.13055555555555556</v>
      </c>
      <c r="J72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0.13055555555555556</v>
      </c>
      <c r="K722" s="5">
        <f>(SUMIFS('Datos Cocina'!M:M,'Datos Cocina'!A:A,'Datos Sala'!A:A)/60)/24</f>
        <v>9.2361111111111116E-2</v>
      </c>
      <c r="L722" s="5">
        <f>IF(Datos_Sala[[#This Row],[Tiempo en rest]]-Datos_Sala[[#This Row],[Tiempo total de preparación]]&gt;0,Datos_Sala[[#This Row],[Tiempo en rest]]-Datos_Sala[[#This Row],[Tiempo total de preparación]],0)</f>
        <v>3.8194444444444448E-2</v>
      </c>
      <c r="M722" s="5" t="str">
        <f>IF(Datos_Sala[[#This Row],[Tiempo de degustación]]&gt;0,"Cobrada","Sin cobrar")</f>
        <v>Cobrada</v>
      </c>
      <c r="N722" s="3" t="s">
        <v>48</v>
      </c>
      <c r="O722" s="3" t="s">
        <v>1145</v>
      </c>
      <c r="P722" s="6">
        <v>47.13</v>
      </c>
      <c r="Q722" s="3" t="s">
        <v>11</v>
      </c>
      <c r="R722" s="3" t="s">
        <v>73</v>
      </c>
      <c r="S722" s="3" t="s">
        <v>1097</v>
      </c>
      <c r="T722" s="4">
        <f>SUMIFS('Datos Cocina'!J:J,'Datos Cocina'!A:A,A:A)</f>
        <v>218</v>
      </c>
      <c r="U722" s="4">
        <f>SUMIFS('Datos Cocina'!F:F,'Datos Cocina'!A:A,'Datos Sala'!A:A)</f>
        <v>129</v>
      </c>
      <c r="V722" s="4">
        <f>SUMIFS('Datos Cocina'!I:I,'Datos Cocina'!A:A,A:A)</f>
        <v>89</v>
      </c>
      <c r="W722" s="7">
        <f>Datos_Sala[[#This Row],[Total ganancia pedido]]/Datos_Sala[[#This Row],[Monto Total de la cuenta]]</f>
        <v>0.40825688073394495</v>
      </c>
      <c r="X722" s="4">
        <f>Datos_Sala[[#This Row],[Monto Total de la cuenta]]+Datos_Sala[[#This Row],[Propina]]</f>
        <v>265.13</v>
      </c>
    </row>
    <row r="723" spans="1:24" x14ac:dyDescent="0.3">
      <c r="A723" s="2">
        <v>722</v>
      </c>
      <c r="B723" s="3">
        <v>13</v>
      </c>
      <c r="C723" s="3" t="s">
        <v>1098</v>
      </c>
      <c r="D723" s="2">
        <v>5</v>
      </c>
      <c r="E723" s="3" t="s">
        <v>28</v>
      </c>
      <c r="F723" s="23">
        <v>45023</v>
      </c>
      <c r="G723" s="5">
        <v>0.11874999999999999</v>
      </c>
      <c r="H723" s="24">
        <v>0.17222222222222222</v>
      </c>
      <c r="I723" s="5">
        <f>Datos_Sala[[#This Row],[Hora de Salida]]-Datos_Sala[[#This Row],[Hora de llegada]]</f>
        <v>5.3472222222222227E-2</v>
      </c>
      <c r="J723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5.3472222222222227E-2</v>
      </c>
      <c r="K723" s="5">
        <f>(SUMIFS('Datos Cocina'!M:M,'Datos Cocina'!A:A,'Datos Sala'!A:A)/60)/24</f>
        <v>4.0972222222222222E-2</v>
      </c>
      <c r="L723" s="5">
        <f>IF(Datos_Sala[[#This Row],[Tiempo en rest]]-Datos_Sala[[#This Row],[Tiempo total de preparación]]&gt;0,Datos_Sala[[#This Row],[Tiempo en rest]]-Datos_Sala[[#This Row],[Tiempo total de preparación]],0)</f>
        <v>1.2500000000000004E-2</v>
      </c>
      <c r="M723" s="5" t="str">
        <f>IF(Datos_Sala[[#This Row],[Tiempo de degustación]]&gt;0,"Cobrada","Sin cobrar")</f>
        <v>Cobrada</v>
      </c>
      <c r="N723" s="3" t="s">
        <v>16</v>
      </c>
      <c r="O723" s="3" t="s">
        <v>1145</v>
      </c>
      <c r="P723" s="6">
        <v>20.62</v>
      </c>
      <c r="Q723" s="3" t="s">
        <v>11</v>
      </c>
      <c r="R723" s="3" t="s">
        <v>63</v>
      </c>
      <c r="S723" s="3" t="s">
        <v>1099</v>
      </c>
      <c r="T723" s="4">
        <f>SUMIFS('Datos Cocina'!J:J,'Datos Cocina'!A:A,A:A)</f>
        <v>85</v>
      </c>
      <c r="U723" s="4">
        <f>SUMIFS('Datos Cocina'!F:F,'Datos Cocina'!A:A,'Datos Sala'!A:A)</f>
        <v>52</v>
      </c>
      <c r="V723" s="4">
        <f>SUMIFS('Datos Cocina'!I:I,'Datos Cocina'!A:A,A:A)</f>
        <v>33</v>
      </c>
      <c r="W723" s="7">
        <f>Datos_Sala[[#This Row],[Total ganancia pedido]]/Datos_Sala[[#This Row],[Monto Total de la cuenta]]</f>
        <v>0.38823529411764707</v>
      </c>
      <c r="X723" s="4">
        <f>Datos_Sala[[#This Row],[Monto Total de la cuenta]]+Datos_Sala[[#This Row],[Propina]]</f>
        <v>105.62</v>
      </c>
    </row>
    <row r="724" spans="1:24" x14ac:dyDescent="0.3">
      <c r="A724" s="2">
        <v>723</v>
      </c>
      <c r="B724" s="3">
        <v>12</v>
      </c>
      <c r="C724" s="3" t="s">
        <v>404</v>
      </c>
      <c r="D724" s="2">
        <v>2</v>
      </c>
      <c r="E724" s="3" t="s">
        <v>9</v>
      </c>
      <c r="F724" s="23">
        <v>45023</v>
      </c>
      <c r="G724" s="5">
        <v>6.5972222222222224E-2</v>
      </c>
      <c r="H724" s="24">
        <v>0.20069444444444445</v>
      </c>
      <c r="I724" s="5">
        <f>Datos_Sala[[#This Row],[Hora de Salida]]-Datos_Sala[[#This Row],[Hora de llegada]]</f>
        <v>0.13472222222222224</v>
      </c>
      <c r="J72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0.13472222222222224</v>
      </c>
      <c r="K724" s="5">
        <f>(SUMIFS('Datos Cocina'!M:M,'Datos Cocina'!A:A,'Datos Sala'!A:A)/60)/24</f>
        <v>2.1527777777777781E-2</v>
      </c>
      <c r="L724" s="5">
        <f>IF(Datos_Sala[[#This Row],[Tiempo en rest]]-Datos_Sala[[#This Row],[Tiempo total de preparación]]&gt;0,Datos_Sala[[#This Row],[Tiempo en rest]]-Datos_Sala[[#This Row],[Tiempo total de preparación]],0)</f>
        <v>0.11319444444444446</v>
      </c>
      <c r="M724" s="5" t="str">
        <f>IF(Datos_Sala[[#This Row],[Tiempo de degustación]]&gt;0,"Cobrada","Sin cobrar")</f>
        <v>Cobrada</v>
      </c>
      <c r="N724" s="3" t="s">
        <v>48</v>
      </c>
      <c r="O724" s="3" t="s">
        <v>17</v>
      </c>
      <c r="P724" s="6">
        <v>27.79</v>
      </c>
      <c r="Q724" s="3" t="s">
        <v>11</v>
      </c>
      <c r="R724" s="3" t="s">
        <v>29</v>
      </c>
      <c r="S724" s="3" t="s">
        <v>1100</v>
      </c>
      <c r="T724" s="4">
        <f>SUMIFS('Datos Cocina'!J:J,'Datos Cocina'!A:A,A:A)</f>
        <v>126</v>
      </c>
      <c r="U724" s="4">
        <f>SUMIFS('Datos Cocina'!F:F,'Datos Cocina'!A:A,'Datos Sala'!A:A)</f>
        <v>74</v>
      </c>
      <c r="V724" s="4">
        <f>SUMIFS('Datos Cocina'!I:I,'Datos Cocina'!A:A,A:A)</f>
        <v>52</v>
      </c>
      <c r="W724" s="7">
        <f>Datos_Sala[[#This Row],[Total ganancia pedido]]/Datos_Sala[[#This Row],[Monto Total de la cuenta]]</f>
        <v>0.41269841269841268</v>
      </c>
      <c r="X724" s="4">
        <f>Datos_Sala[[#This Row],[Monto Total de la cuenta]]+Datos_Sala[[#This Row],[Propina]]</f>
        <v>153.79</v>
      </c>
    </row>
    <row r="725" spans="1:24" x14ac:dyDescent="0.3">
      <c r="A725" s="2">
        <v>724</v>
      </c>
      <c r="B725" s="3" t="s">
        <v>70</v>
      </c>
      <c r="C725" s="3" t="s">
        <v>142</v>
      </c>
      <c r="D725" s="2">
        <v>6</v>
      </c>
      <c r="E725" s="3" t="s">
        <v>15</v>
      </c>
      <c r="F725" s="23">
        <v>45023</v>
      </c>
      <c r="G725" s="5">
        <v>0.12222222222222222</v>
      </c>
      <c r="H725" s="24">
        <v>0.17708333333333334</v>
      </c>
      <c r="I725" s="5">
        <f>Datos_Sala[[#This Row],[Hora de Salida]]-Datos_Sala[[#This Row],[Hora de llegada]]</f>
        <v>5.4861111111111124E-2</v>
      </c>
      <c r="J725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5.4861111111111124E-2</v>
      </c>
      <c r="K725" s="5">
        <f>(SUMIFS('Datos Cocina'!M:M,'Datos Cocina'!A:A,'Datos Sala'!A:A)/60)/24</f>
        <v>3.888888888888889E-2</v>
      </c>
      <c r="L725" s="5">
        <f>IF(Datos_Sala[[#This Row],[Tiempo en rest]]-Datos_Sala[[#This Row],[Tiempo total de preparación]]&gt;0,Datos_Sala[[#This Row],[Tiempo en rest]]-Datos_Sala[[#This Row],[Tiempo total de preparación]],0)</f>
        <v>1.5972222222222235E-2</v>
      </c>
      <c r="M725" s="5" t="str">
        <f>IF(Datos_Sala[[#This Row],[Tiempo de degustación]]&gt;0,"Cobrada","Sin cobrar")</f>
        <v>Cobrada</v>
      </c>
      <c r="N725" s="3" t="s">
        <v>10</v>
      </c>
      <c r="O725" s="3" t="s">
        <v>17</v>
      </c>
      <c r="P725" s="6">
        <v>14.12</v>
      </c>
      <c r="Q725" s="3" t="s">
        <v>11</v>
      </c>
      <c r="R725" s="3" t="s">
        <v>99</v>
      </c>
      <c r="S725" s="3" t="s">
        <v>100</v>
      </c>
      <c r="T725" s="4">
        <f>SUMIFS('Datos Cocina'!J:J,'Datos Cocina'!A:A,A:A)</f>
        <v>66</v>
      </c>
      <c r="U725" s="4">
        <f>SUMIFS('Datos Cocina'!F:F,'Datos Cocina'!A:A,'Datos Sala'!A:A)</f>
        <v>39</v>
      </c>
      <c r="V725" s="4">
        <f>SUMIFS('Datos Cocina'!I:I,'Datos Cocina'!A:A,A:A)</f>
        <v>27</v>
      </c>
      <c r="W725" s="7">
        <f>Datos_Sala[[#This Row],[Total ganancia pedido]]/Datos_Sala[[#This Row],[Monto Total de la cuenta]]</f>
        <v>0.40909090909090912</v>
      </c>
      <c r="X725" s="4">
        <f>Datos_Sala[[#This Row],[Monto Total de la cuenta]]+Datos_Sala[[#This Row],[Propina]]</f>
        <v>80.12</v>
      </c>
    </row>
    <row r="726" spans="1:24" x14ac:dyDescent="0.3">
      <c r="A726" s="2">
        <v>725</v>
      </c>
      <c r="B726" s="3">
        <v>10</v>
      </c>
      <c r="C726" s="3" t="s">
        <v>1101</v>
      </c>
      <c r="D726" s="2">
        <v>4</v>
      </c>
      <c r="E726" s="3" t="s">
        <v>9</v>
      </c>
      <c r="F726" s="23">
        <v>45023</v>
      </c>
      <c r="G726" s="5">
        <v>7.4999999999999997E-2</v>
      </c>
      <c r="H726" s="24">
        <v>0.1388888888888889</v>
      </c>
      <c r="I726" s="5">
        <f>Datos_Sala[[#This Row],[Hora de Salida]]-Datos_Sala[[#This Row],[Hora de llegada]]</f>
        <v>6.3888888888888898E-2</v>
      </c>
      <c r="J726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7.4305555555555597E-2</v>
      </c>
      <c r="K726" s="5">
        <f>(SUMIFS('Datos Cocina'!M:M,'Datos Cocina'!A:A,'Datos Sala'!A:A)/60)/24</f>
        <v>5.9027777777777783E-2</v>
      </c>
      <c r="L726" s="5">
        <f>IF(Datos_Sala[[#This Row],[Tiempo en rest]]-Datos_Sala[[#This Row],[Tiempo total de preparación]]&gt;0,Datos_Sala[[#This Row],[Tiempo en rest]]-Datos_Sala[[#This Row],[Tiempo total de preparación]],0)</f>
        <v>4.8611111111111147E-3</v>
      </c>
      <c r="M726" s="5" t="str">
        <f>IF(Datos_Sala[[#This Row],[Tiempo de degustación]]&gt;0,"Cobrada","Sin cobrar")</f>
        <v>Cobrada</v>
      </c>
      <c r="N726" s="3" t="s">
        <v>16</v>
      </c>
      <c r="O726" s="3" t="s">
        <v>17</v>
      </c>
      <c r="P726" s="6">
        <v>18.66</v>
      </c>
      <c r="Q726" s="3" t="s">
        <v>18</v>
      </c>
      <c r="R726" s="3" t="s">
        <v>29</v>
      </c>
      <c r="S726" s="3" t="s">
        <v>1102</v>
      </c>
      <c r="T726" s="4">
        <f>SUMIFS('Datos Cocina'!J:J,'Datos Cocina'!A:A,A:A)</f>
        <v>168</v>
      </c>
      <c r="U726" s="4">
        <f>SUMIFS('Datos Cocina'!F:F,'Datos Cocina'!A:A,'Datos Sala'!A:A)</f>
        <v>99</v>
      </c>
      <c r="V726" s="4">
        <f>SUMIFS('Datos Cocina'!I:I,'Datos Cocina'!A:A,A:A)</f>
        <v>69</v>
      </c>
      <c r="W726" s="7">
        <f>Datos_Sala[[#This Row],[Total ganancia pedido]]/Datos_Sala[[#This Row],[Monto Total de la cuenta]]</f>
        <v>0.4107142857142857</v>
      </c>
      <c r="X726" s="4">
        <f>Datos_Sala[[#This Row],[Monto Total de la cuenta]]+Datos_Sala[[#This Row],[Propina]]</f>
        <v>186.66</v>
      </c>
    </row>
    <row r="727" spans="1:24" x14ac:dyDescent="0.3">
      <c r="A727" s="2">
        <v>726</v>
      </c>
      <c r="B727" s="3">
        <v>11</v>
      </c>
      <c r="C727" s="3" t="s">
        <v>488</v>
      </c>
      <c r="D727" s="2">
        <v>2</v>
      </c>
      <c r="E727" s="3" t="s">
        <v>15</v>
      </c>
      <c r="F727" s="23">
        <v>45023</v>
      </c>
      <c r="G727" s="5">
        <v>0.10277777777777777</v>
      </c>
      <c r="H727" s="24">
        <v>0.23819444444444443</v>
      </c>
      <c r="I727" s="5">
        <f>Datos_Sala[[#This Row],[Hora de Salida]]-Datos_Sala[[#This Row],[Hora de llegada]]</f>
        <v>0.13541666666666666</v>
      </c>
      <c r="J72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0.13541666666666666</v>
      </c>
      <c r="K727" s="5">
        <f>(SUMIFS('Datos Cocina'!M:M,'Datos Cocina'!A:A,'Datos Sala'!A:A)/60)/24</f>
        <v>5.1388888888888894E-2</v>
      </c>
      <c r="L727" s="5">
        <f>IF(Datos_Sala[[#This Row],[Tiempo en rest]]-Datos_Sala[[#This Row],[Tiempo total de preparación]]&gt;0,Datos_Sala[[#This Row],[Tiempo en rest]]-Datos_Sala[[#This Row],[Tiempo total de preparación]],0)</f>
        <v>8.4027777777777757E-2</v>
      </c>
      <c r="M727" s="5" t="str">
        <f>IF(Datos_Sala[[#This Row],[Tiempo de degustación]]&gt;0,"Cobrada","Sin cobrar")</f>
        <v>Cobrada</v>
      </c>
      <c r="N727" s="3" t="s">
        <v>48</v>
      </c>
      <c r="O727" s="3" t="s">
        <v>1145</v>
      </c>
      <c r="P727" s="6">
        <v>41.38</v>
      </c>
      <c r="Q727" s="3" t="s">
        <v>23</v>
      </c>
      <c r="R727" s="3" t="s">
        <v>1147</v>
      </c>
      <c r="S727" s="3" t="s">
        <v>1103</v>
      </c>
      <c r="T727" s="4">
        <f>SUMIFS('Datos Cocina'!J:J,'Datos Cocina'!A:A,A:A)</f>
        <v>126</v>
      </c>
      <c r="U727" s="4">
        <f>SUMIFS('Datos Cocina'!F:F,'Datos Cocina'!A:A,'Datos Sala'!A:A)</f>
        <v>76</v>
      </c>
      <c r="V727" s="4">
        <f>SUMIFS('Datos Cocina'!I:I,'Datos Cocina'!A:A,A:A)</f>
        <v>50</v>
      </c>
      <c r="W727" s="7">
        <f>Datos_Sala[[#This Row],[Total ganancia pedido]]/Datos_Sala[[#This Row],[Monto Total de la cuenta]]</f>
        <v>0.3968253968253968</v>
      </c>
      <c r="X727" s="4">
        <f>Datos_Sala[[#This Row],[Monto Total de la cuenta]]+Datos_Sala[[#This Row],[Propina]]</f>
        <v>167.38</v>
      </c>
    </row>
    <row r="728" spans="1:24" x14ac:dyDescent="0.3">
      <c r="A728" s="2">
        <v>727</v>
      </c>
      <c r="B728" s="3" t="s">
        <v>43</v>
      </c>
      <c r="C728" s="3" t="s">
        <v>241</v>
      </c>
      <c r="D728" s="2">
        <v>6</v>
      </c>
      <c r="E728" s="3" t="s">
        <v>28</v>
      </c>
      <c r="F728" s="23">
        <v>45023</v>
      </c>
      <c r="G728" s="5">
        <v>2.1527777777777778E-2</v>
      </c>
      <c r="H728" s="24">
        <v>0.12638888888888888</v>
      </c>
      <c r="I728" s="5">
        <f>Datos_Sala[[#This Row],[Hora de Salida]]-Datos_Sala[[#This Row],[Hora de llegada]]</f>
        <v>0.1048611111111111</v>
      </c>
      <c r="J72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0.1048611111111111</v>
      </c>
      <c r="K728" s="5">
        <f>(SUMIFS('Datos Cocina'!M:M,'Datos Cocina'!A:A,'Datos Sala'!A:A)/60)/24</f>
        <v>1.4583333333333332E-2</v>
      </c>
      <c r="L728" s="5">
        <f>IF(Datos_Sala[[#This Row],[Tiempo en rest]]-Datos_Sala[[#This Row],[Tiempo total de preparación]]&gt;0,Datos_Sala[[#This Row],[Tiempo en rest]]-Datos_Sala[[#This Row],[Tiempo total de preparación]],0)</f>
        <v>9.0277777777777762E-2</v>
      </c>
      <c r="M728" s="5" t="str">
        <f>IF(Datos_Sala[[#This Row],[Tiempo de degustación]]&gt;0,"Cobrada","Sin cobrar")</f>
        <v>Cobrada</v>
      </c>
      <c r="N728" s="3" t="s">
        <v>10</v>
      </c>
      <c r="O728" s="3" t="s">
        <v>1146</v>
      </c>
      <c r="P728" s="6">
        <v>13.24</v>
      </c>
      <c r="Q728" s="3" t="s">
        <v>23</v>
      </c>
      <c r="R728" s="3" t="s">
        <v>33</v>
      </c>
      <c r="S728" s="3" t="s">
        <v>67</v>
      </c>
      <c r="T728" s="4">
        <f>SUMIFS('Datos Cocina'!J:J,'Datos Cocina'!A:A,A:A)</f>
        <v>40</v>
      </c>
      <c r="U728" s="4">
        <f>SUMIFS('Datos Cocina'!F:F,'Datos Cocina'!A:A,'Datos Sala'!A:A)</f>
        <v>24</v>
      </c>
      <c r="V728" s="4">
        <f>SUMIFS('Datos Cocina'!I:I,'Datos Cocina'!A:A,A:A)</f>
        <v>16</v>
      </c>
      <c r="W728" s="7">
        <f>Datos_Sala[[#This Row],[Total ganancia pedido]]/Datos_Sala[[#This Row],[Monto Total de la cuenta]]</f>
        <v>0.4</v>
      </c>
      <c r="X728" s="4">
        <f>Datos_Sala[[#This Row],[Monto Total de la cuenta]]+Datos_Sala[[#This Row],[Propina]]</f>
        <v>53.24</v>
      </c>
    </row>
    <row r="729" spans="1:24" x14ac:dyDescent="0.3">
      <c r="A729" s="2">
        <v>728</v>
      </c>
      <c r="B729" s="3">
        <v>9</v>
      </c>
      <c r="C729" s="3" t="s">
        <v>652</v>
      </c>
      <c r="D729" s="2">
        <v>6</v>
      </c>
      <c r="E729" s="3" t="s">
        <v>76</v>
      </c>
      <c r="F729" s="23">
        <v>45023</v>
      </c>
      <c r="G729" s="5">
        <v>8.7499999999999994E-2</v>
      </c>
      <c r="H729" s="24">
        <v>0.18680555555555556</v>
      </c>
      <c r="I729" s="5">
        <f>Datos_Sala[[#This Row],[Hora de Salida]]-Datos_Sala[[#This Row],[Hora de llegada]]</f>
        <v>9.9305555555555564E-2</v>
      </c>
      <c r="J72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0.10972222222222226</v>
      </c>
      <c r="K729" s="5">
        <f>(SUMIFS('Datos Cocina'!M:M,'Datos Cocina'!A:A,'Datos Sala'!A:A)/60)/24</f>
        <v>4.9999999999999996E-2</v>
      </c>
      <c r="L729" s="5">
        <f>IF(Datos_Sala[[#This Row],[Tiempo en rest]]-Datos_Sala[[#This Row],[Tiempo total de preparación]]&gt;0,Datos_Sala[[#This Row],[Tiempo en rest]]-Datos_Sala[[#This Row],[Tiempo total de preparación]],0)</f>
        <v>4.9305555555555568E-2</v>
      </c>
      <c r="M729" s="5" t="str">
        <f>IF(Datos_Sala[[#This Row],[Tiempo de degustación]]&gt;0,"Cobrada","Sin cobrar")</f>
        <v>Cobrada</v>
      </c>
      <c r="N729" s="3" t="s">
        <v>48</v>
      </c>
      <c r="O729" s="3" t="s">
        <v>1146</v>
      </c>
      <c r="P729" s="6">
        <v>34.28</v>
      </c>
      <c r="Q729" s="3" t="s">
        <v>18</v>
      </c>
      <c r="R729" s="3" t="s">
        <v>49</v>
      </c>
      <c r="S729" s="3" t="s">
        <v>1104</v>
      </c>
      <c r="T729" s="4">
        <f>SUMIFS('Datos Cocina'!J:J,'Datos Cocina'!A:A,A:A)</f>
        <v>195</v>
      </c>
      <c r="U729" s="4">
        <f>SUMIFS('Datos Cocina'!F:F,'Datos Cocina'!A:A,'Datos Sala'!A:A)</f>
        <v>115</v>
      </c>
      <c r="V729" s="4">
        <f>SUMIFS('Datos Cocina'!I:I,'Datos Cocina'!A:A,A:A)</f>
        <v>80</v>
      </c>
      <c r="W729" s="7">
        <f>Datos_Sala[[#This Row],[Total ganancia pedido]]/Datos_Sala[[#This Row],[Monto Total de la cuenta]]</f>
        <v>0.41025641025641024</v>
      </c>
      <c r="X729" s="4">
        <f>Datos_Sala[[#This Row],[Monto Total de la cuenta]]+Datos_Sala[[#This Row],[Propina]]</f>
        <v>229.28</v>
      </c>
    </row>
    <row r="730" spans="1:24" x14ac:dyDescent="0.3">
      <c r="A730" s="2">
        <v>729</v>
      </c>
      <c r="B730" s="3">
        <v>20</v>
      </c>
      <c r="C730" s="3" t="s">
        <v>553</v>
      </c>
      <c r="D730" s="2">
        <v>2</v>
      </c>
      <c r="E730" s="3" t="s">
        <v>15</v>
      </c>
      <c r="F730" s="23">
        <v>45023</v>
      </c>
      <c r="G730" s="5">
        <v>0.11736111111111111</v>
      </c>
      <c r="H730" s="24">
        <v>0.25347222222222221</v>
      </c>
      <c r="I730" s="5">
        <f>Datos_Sala[[#This Row],[Hora de Salida]]-Datos_Sala[[#This Row],[Hora de llegada]]</f>
        <v>0.1361111111111111</v>
      </c>
      <c r="J73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0.14652777777777781</v>
      </c>
      <c r="K730" s="5">
        <f>(SUMIFS('Datos Cocina'!M:M,'Datos Cocina'!A:A,'Datos Sala'!A:A)/60)/24</f>
        <v>4.5138888888888888E-2</v>
      </c>
      <c r="L730" s="5">
        <f>IF(Datos_Sala[[#This Row],[Tiempo en rest]]-Datos_Sala[[#This Row],[Tiempo total de preparación]]&gt;0,Datos_Sala[[#This Row],[Tiempo en rest]]-Datos_Sala[[#This Row],[Tiempo total de preparación]],0)</f>
        <v>9.0972222222222204E-2</v>
      </c>
      <c r="M730" s="5" t="str">
        <f>IF(Datos_Sala[[#This Row],[Tiempo de degustación]]&gt;0,"Cobrada","Sin cobrar")</f>
        <v>Cobrada</v>
      </c>
      <c r="N730" s="3" t="s">
        <v>48</v>
      </c>
      <c r="O730" s="3" t="s">
        <v>1145</v>
      </c>
      <c r="P730" s="6">
        <v>18.97</v>
      </c>
      <c r="Q730" s="3" t="s">
        <v>18</v>
      </c>
      <c r="R730" s="3" t="s">
        <v>55</v>
      </c>
      <c r="S730" s="3" t="s">
        <v>955</v>
      </c>
      <c r="T730" s="4">
        <f>SUMIFS('Datos Cocina'!J:J,'Datos Cocina'!A:A,A:A)</f>
        <v>128</v>
      </c>
      <c r="U730" s="4">
        <f>SUMIFS('Datos Cocina'!F:F,'Datos Cocina'!A:A,'Datos Sala'!A:A)</f>
        <v>76</v>
      </c>
      <c r="V730" s="4">
        <f>SUMIFS('Datos Cocina'!I:I,'Datos Cocina'!A:A,A:A)</f>
        <v>52</v>
      </c>
      <c r="W730" s="7">
        <f>Datos_Sala[[#This Row],[Total ganancia pedido]]/Datos_Sala[[#This Row],[Monto Total de la cuenta]]</f>
        <v>0.40625</v>
      </c>
      <c r="X730" s="4">
        <f>Datos_Sala[[#This Row],[Monto Total de la cuenta]]+Datos_Sala[[#This Row],[Propina]]</f>
        <v>146.97</v>
      </c>
    </row>
    <row r="731" spans="1:24" x14ac:dyDescent="0.3">
      <c r="A731" s="2">
        <v>730</v>
      </c>
      <c r="B731" s="3">
        <v>8</v>
      </c>
      <c r="C731" s="3" t="s">
        <v>953</v>
      </c>
      <c r="D731" s="2">
        <v>3</v>
      </c>
      <c r="E731" s="3" t="s">
        <v>52</v>
      </c>
      <c r="F731" s="23">
        <v>45023</v>
      </c>
      <c r="G731" s="5">
        <v>2.013888888888889E-2</v>
      </c>
      <c r="H731" s="24">
        <v>0.10625</v>
      </c>
      <c r="I731" s="5">
        <f>Datos_Sala[[#This Row],[Hora de Salida]]-Datos_Sala[[#This Row],[Hora de llegada]]</f>
        <v>8.611111111111111E-2</v>
      </c>
      <c r="J731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9.652777777777781E-2</v>
      </c>
      <c r="K731" s="5">
        <f>(SUMIFS('Datos Cocina'!M:M,'Datos Cocina'!A:A,'Datos Sala'!A:A)/60)/24</f>
        <v>5.486111111111111E-2</v>
      </c>
      <c r="L731" s="5">
        <f>IF(Datos_Sala[[#This Row],[Tiempo en rest]]-Datos_Sala[[#This Row],[Tiempo total de preparación]]&gt;0,Datos_Sala[[#This Row],[Tiempo en rest]]-Datos_Sala[[#This Row],[Tiempo total de preparación]],0)</f>
        <v>3.125E-2</v>
      </c>
      <c r="M731" s="5" t="str">
        <f>IF(Datos_Sala[[#This Row],[Tiempo de degustación]]&gt;0,"Cobrada","Sin cobrar")</f>
        <v>Cobrada</v>
      </c>
      <c r="N731" s="3" t="s">
        <v>16</v>
      </c>
      <c r="O731" s="3" t="s">
        <v>1145</v>
      </c>
      <c r="P731" s="6">
        <v>15.02</v>
      </c>
      <c r="Q731" s="3" t="s">
        <v>18</v>
      </c>
      <c r="R731" s="3" t="s">
        <v>1147</v>
      </c>
      <c r="S731" s="3" t="s">
        <v>787</v>
      </c>
      <c r="T731" s="4">
        <f>SUMIFS('Datos Cocina'!J:J,'Datos Cocina'!A:A,A:A)</f>
        <v>114</v>
      </c>
      <c r="U731" s="4">
        <f>SUMIFS('Datos Cocina'!F:F,'Datos Cocina'!A:A,'Datos Sala'!A:A)</f>
        <v>68</v>
      </c>
      <c r="V731" s="4">
        <f>SUMIFS('Datos Cocina'!I:I,'Datos Cocina'!A:A,A:A)</f>
        <v>46</v>
      </c>
      <c r="W731" s="7">
        <f>Datos_Sala[[#This Row],[Total ganancia pedido]]/Datos_Sala[[#This Row],[Monto Total de la cuenta]]</f>
        <v>0.40350877192982454</v>
      </c>
      <c r="X731" s="4">
        <f>Datos_Sala[[#This Row],[Monto Total de la cuenta]]+Datos_Sala[[#This Row],[Propina]]</f>
        <v>129.02000000000001</v>
      </c>
    </row>
    <row r="732" spans="1:24" x14ac:dyDescent="0.3">
      <c r="A732" s="2">
        <v>731</v>
      </c>
      <c r="B732" s="3" t="s">
        <v>43</v>
      </c>
      <c r="C732" s="3" t="s">
        <v>242</v>
      </c>
      <c r="D732" s="2">
        <v>3</v>
      </c>
      <c r="E732" s="3" t="s">
        <v>28</v>
      </c>
      <c r="F732" s="23">
        <v>45023</v>
      </c>
      <c r="G732" s="5">
        <v>0.1361111111111111</v>
      </c>
      <c r="H732" s="24">
        <v>0.2673611111111111</v>
      </c>
      <c r="I732" s="5">
        <f>Datos_Sala[[#This Row],[Hora de Salida]]-Datos_Sala[[#This Row],[Hora de llegada]]</f>
        <v>0.13125000000000001</v>
      </c>
      <c r="J73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0.13125000000000001</v>
      </c>
      <c r="K732" s="5">
        <f>(SUMIFS('Datos Cocina'!M:M,'Datos Cocina'!A:A,'Datos Sala'!A:A)/60)/24</f>
        <v>3.2638888888888891E-2</v>
      </c>
      <c r="L732" s="5">
        <f>IF(Datos_Sala[[#This Row],[Tiempo en rest]]-Datos_Sala[[#This Row],[Tiempo total de preparación]]&gt;0,Datos_Sala[[#This Row],[Tiempo en rest]]-Datos_Sala[[#This Row],[Tiempo total de preparación]],0)</f>
        <v>9.8611111111111122E-2</v>
      </c>
      <c r="M732" s="5" t="str">
        <f>IF(Datos_Sala[[#This Row],[Tiempo de degustación]]&gt;0,"Cobrada","Sin cobrar")</f>
        <v>Cobrada</v>
      </c>
      <c r="N732" s="3" t="s">
        <v>16</v>
      </c>
      <c r="O732" s="3" t="s">
        <v>1145</v>
      </c>
      <c r="P732" s="6">
        <v>14.35</v>
      </c>
      <c r="Q732" s="3" t="s">
        <v>23</v>
      </c>
      <c r="R732" s="3" t="s">
        <v>29</v>
      </c>
      <c r="S732" s="3" t="s">
        <v>114</v>
      </c>
      <c r="T732" s="4">
        <f>SUMIFS('Datos Cocina'!J:J,'Datos Cocina'!A:A,A:A)</f>
        <v>64</v>
      </c>
      <c r="U732" s="4">
        <f>SUMIFS('Datos Cocina'!F:F,'Datos Cocina'!A:A,'Datos Sala'!A:A)</f>
        <v>38</v>
      </c>
      <c r="V732" s="4">
        <f>SUMIFS('Datos Cocina'!I:I,'Datos Cocina'!A:A,A:A)</f>
        <v>26</v>
      </c>
      <c r="W732" s="7">
        <f>Datos_Sala[[#This Row],[Total ganancia pedido]]/Datos_Sala[[#This Row],[Monto Total de la cuenta]]</f>
        <v>0.40625</v>
      </c>
      <c r="X732" s="4">
        <f>Datos_Sala[[#This Row],[Monto Total de la cuenta]]+Datos_Sala[[#This Row],[Propina]]</f>
        <v>78.349999999999994</v>
      </c>
    </row>
    <row r="733" spans="1:24" x14ac:dyDescent="0.3">
      <c r="A733" s="2">
        <v>732</v>
      </c>
      <c r="B733" s="3">
        <v>12</v>
      </c>
      <c r="C733" s="3" t="s">
        <v>1105</v>
      </c>
      <c r="D733" s="2">
        <v>3</v>
      </c>
      <c r="E733" s="3" t="s">
        <v>9</v>
      </c>
      <c r="F733" s="23">
        <v>45023</v>
      </c>
      <c r="G733" s="5">
        <v>0.13680555555555557</v>
      </c>
      <c r="H733" s="24">
        <v>0.30069444444444443</v>
      </c>
      <c r="I733" s="5">
        <f>Datos_Sala[[#This Row],[Hora de Salida]]-Datos_Sala[[#This Row],[Hora de llegada]]</f>
        <v>0.16388888888888886</v>
      </c>
      <c r="J733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0.16388888888888886</v>
      </c>
      <c r="K733" s="5">
        <f>(SUMIFS('Datos Cocina'!M:M,'Datos Cocina'!A:A,'Datos Sala'!A:A)/60)/24</f>
        <v>8.4027777777777771E-2</v>
      </c>
      <c r="L733" s="5">
        <f>IF(Datos_Sala[[#This Row],[Tiempo en rest]]-Datos_Sala[[#This Row],[Tiempo total de preparación]]&gt;0,Datos_Sala[[#This Row],[Tiempo en rest]]-Datos_Sala[[#This Row],[Tiempo total de preparación]],0)</f>
        <v>7.9861111111111091E-2</v>
      </c>
      <c r="M733" s="5" t="str">
        <f>IF(Datos_Sala[[#This Row],[Tiempo de degustación]]&gt;0,"Cobrada","Sin cobrar")</f>
        <v>Cobrada</v>
      </c>
      <c r="N733" s="3" t="s">
        <v>16</v>
      </c>
      <c r="O733" s="3" t="s">
        <v>1145</v>
      </c>
      <c r="P733" s="6">
        <v>43.35</v>
      </c>
      <c r="Q733" s="3" t="s">
        <v>23</v>
      </c>
      <c r="R733" s="3" t="s">
        <v>19</v>
      </c>
      <c r="S733" s="3" t="s">
        <v>1106</v>
      </c>
      <c r="T733" s="4">
        <f>SUMIFS('Datos Cocina'!J:J,'Datos Cocina'!A:A,A:A)</f>
        <v>306</v>
      </c>
      <c r="U733" s="4">
        <f>SUMIFS('Datos Cocina'!F:F,'Datos Cocina'!A:A,'Datos Sala'!A:A)</f>
        <v>186</v>
      </c>
      <c r="V733" s="4">
        <f>SUMIFS('Datos Cocina'!I:I,'Datos Cocina'!A:A,A:A)</f>
        <v>120</v>
      </c>
      <c r="W733" s="7">
        <f>Datos_Sala[[#This Row],[Total ganancia pedido]]/Datos_Sala[[#This Row],[Monto Total de la cuenta]]</f>
        <v>0.39215686274509803</v>
      </c>
      <c r="X733" s="4">
        <f>Datos_Sala[[#This Row],[Monto Total de la cuenta]]+Datos_Sala[[#This Row],[Propina]]</f>
        <v>349.35</v>
      </c>
    </row>
    <row r="734" spans="1:24" x14ac:dyDescent="0.3">
      <c r="A734" s="2">
        <v>733</v>
      </c>
      <c r="B734" s="3">
        <v>14</v>
      </c>
      <c r="C734" s="3" t="s">
        <v>473</v>
      </c>
      <c r="D734" s="2">
        <v>6</v>
      </c>
      <c r="E734" s="3" t="s">
        <v>9</v>
      </c>
      <c r="F734" s="23">
        <v>45023</v>
      </c>
      <c r="G734" s="5">
        <v>0.15277777777777779</v>
      </c>
      <c r="H734" s="24">
        <v>0.22777777777777777</v>
      </c>
      <c r="I734" s="5">
        <f>Datos_Sala[[#This Row],[Hora de Salida]]-Datos_Sala[[#This Row],[Hora de llegada]]</f>
        <v>7.4999999999999983E-2</v>
      </c>
      <c r="J734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7.4999999999999983E-2</v>
      </c>
      <c r="K734" s="5">
        <f>(SUMIFS('Datos Cocina'!M:M,'Datos Cocina'!A:A,'Datos Sala'!A:A)/60)/24</f>
        <v>5.1388888888888894E-2</v>
      </c>
      <c r="L734" s="5">
        <f>IF(Datos_Sala[[#This Row],[Tiempo en rest]]-Datos_Sala[[#This Row],[Tiempo total de preparación]]&gt;0,Datos_Sala[[#This Row],[Tiempo en rest]]-Datos_Sala[[#This Row],[Tiempo total de preparación]],0)</f>
        <v>2.361111111111109E-2</v>
      </c>
      <c r="M734" s="5" t="str">
        <f>IF(Datos_Sala[[#This Row],[Tiempo de degustación]]&gt;0,"Cobrada","Sin cobrar")</f>
        <v>Cobrada</v>
      </c>
      <c r="N734" s="3" t="s">
        <v>10</v>
      </c>
      <c r="O734" s="3" t="s">
        <v>1145</v>
      </c>
      <c r="P734" s="6">
        <v>35.090000000000003</v>
      </c>
      <c r="Q734" s="3" t="s">
        <v>11</v>
      </c>
      <c r="R734" s="3" t="s">
        <v>49</v>
      </c>
      <c r="S734" s="3" t="s">
        <v>1107</v>
      </c>
      <c r="T734" s="4">
        <f>SUMIFS('Datos Cocina'!J:J,'Datos Cocina'!A:A,A:A)</f>
        <v>186</v>
      </c>
      <c r="U734" s="4">
        <f>SUMIFS('Datos Cocina'!F:F,'Datos Cocina'!A:A,'Datos Sala'!A:A)</f>
        <v>112</v>
      </c>
      <c r="V734" s="4">
        <f>SUMIFS('Datos Cocina'!I:I,'Datos Cocina'!A:A,A:A)</f>
        <v>74</v>
      </c>
      <c r="W734" s="7">
        <f>Datos_Sala[[#This Row],[Total ganancia pedido]]/Datos_Sala[[#This Row],[Monto Total de la cuenta]]</f>
        <v>0.39784946236559138</v>
      </c>
      <c r="X734" s="4">
        <f>Datos_Sala[[#This Row],[Monto Total de la cuenta]]+Datos_Sala[[#This Row],[Propina]]</f>
        <v>221.09</v>
      </c>
    </row>
    <row r="735" spans="1:24" x14ac:dyDescent="0.3">
      <c r="A735" s="2">
        <v>734</v>
      </c>
      <c r="B735" s="3">
        <v>14</v>
      </c>
      <c r="C735" s="3" t="s">
        <v>1108</v>
      </c>
      <c r="D735" s="2">
        <v>2</v>
      </c>
      <c r="E735" s="3" t="s">
        <v>28</v>
      </c>
      <c r="F735" s="23">
        <v>45023</v>
      </c>
      <c r="G735" s="5">
        <v>0.10208333333333333</v>
      </c>
      <c r="H735" s="24">
        <v>0.20624999999999999</v>
      </c>
      <c r="I735" s="5">
        <f>Datos_Sala[[#This Row],[Hora de Salida]]-Datos_Sala[[#This Row],[Hora de llegada]]</f>
        <v>0.10416666666666666</v>
      </c>
      <c r="J73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0.10416666666666666</v>
      </c>
      <c r="K735" s="5">
        <f>(SUMIFS('Datos Cocina'!M:M,'Datos Cocina'!A:A,'Datos Sala'!A:A)/60)/24</f>
        <v>3.6111111111111115E-2</v>
      </c>
      <c r="L735" s="5">
        <f>IF(Datos_Sala[[#This Row],[Tiempo en rest]]-Datos_Sala[[#This Row],[Tiempo total de preparación]]&gt;0,Datos_Sala[[#This Row],[Tiempo en rest]]-Datos_Sala[[#This Row],[Tiempo total de preparación]],0)</f>
        <v>6.8055555555555536E-2</v>
      </c>
      <c r="M735" s="5" t="str">
        <f>IF(Datos_Sala[[#This Row],[Tiempo de degustación]]&gt;0,"Cobrada","Sin cobrar")</f>
        <v>Cobrada</v>
      </c>
      <c r="N735" s="3" t="s">
        <v>16</v>
      </c>
      <c r="O735" s="3" t="s">
        <v>17</v>
      </c>
      <c r="P735" s="6">
        <v>46.82</v>
      </c>
      <c r="Q735" s="3" t="s">
        <v>11</v>
      </c>
      <c r="R735" s="3" t="s">
        <v>99</v>
      </c>
      <c r="S735" s="3" t="s">
        <v>1109</v>
      </c>
      <c r="T735" s="4">
        <f>SUMIFS('Datos Cocina'!J:J,'Datos Cocina'!A:A,A:A)</f>
        <v>139</v>
      </c>
      <c r="U735" s="4">
        <f>SUMIFS('Datos Cocina'!F:F,'Datos Cocina'!A:A,'Datos Sala'!A:A)</f>
        <v>82</v>
      </c>
      <c r="V735" s="4">
        <f>SUMIFS('Datos Cocina'!I:I,'Datos Cocina'!A:A,A:A)</f>
        <v>57</v>
      </c>
      <c r="W735" s="7">
        <f>Datos_Sala[[#This Row],[Total ganancia pedido]]/Datos_Sala[[#This Row],[Monto Total de la cuenta]]</f>
        <v>0.41007194244604317</v>
      </c>
      <c r="X735" s="4">
        <f>Datos_Sala[[#This Row],[Monto Total de la cuenta]]+Datos_Sala[[#This Row],[Propina]]</f>
        <v>185.82</v>
      </c>
    </row>
    <row r="736" spans="1:24" x14ac:dyDescent="0.3">
      <c r="A736" s="2">
        <v>735</v>
      </c>
      <c r="B736" s="3">
        <v>20</v>
      </c>
      <c r="C736" s="3" t="s">
        <v>666</v>
      </c>
      <c r="D736" s="2">
        <v>4</v>
      </c>
      <c r="E736" s="3" t="s">
        <v>52</v>
      </c>
      <c r="F736" s="23">
        <v>45023</v>
      </c>
      <c r="G736" s="5">
        <v>7.7777777777777779E-2</v>
      </c>
      <c r="H736" s="24">
        <v>0.15763888888888888</v>
      </c>
      <c r="I736" s="5">
        <f>Datos_Sala[[#This Row],[Hora de Salida]]-Datos_Sala[[#This Row],[Hora de llegada]]</f>
        <v>7.9861111111111105E-2</v>
      </c>
      <c r="J736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7.9861111111111105E-2</v>
      </c>
      <c r="K736" s="5">
        <f>(SUMIFS('Datos Cocina'!M:M,'Datos Cocina'!A:A,'Datos Sala'!A:A)/60)/24</f>
        <v>6.0416666666666667E-2</v>
      </c>
      <c r="L736" s="5">
        <f>IF(Datos_Sala[[#This Row],[Tiempo en rest]]-Datos_Sala[[#This Row],[Tiempo total de preparación]]&gt;0,Datos_Sala[[#This Row],[Tiempo en rest]]-Datos_Sala[[#This Row],[Tiempo total de preparación]],0)</f>
        <v>1.9444444444444438E-2</v>
      </c>
      <c r="M736" s="5" t="str">
        <f>IF(Datos_Sala[[#This Row],[Tiempo de degustación]]&gt;0,"Cobrada","Sin cobrar")</f>
        <v>Cobrada</v>
      </c>
      <c r="N736" s="3" t="s">
        <v>48</v>
      </c>
      <c r="O736" s="3" t="s">
        <v>1145</v>
      </c>
      <c r="P736" s="6">
        <v>38.43</v>
      </c>
      <c r="Q736" s="3" t="s">
        <v>11</v>
      </c>
      <c r="R736" s="3" t="s">
        <v>1147</v>
      </c>
      <c r="S736" s="3" t="s">
        <v>1110</v>
      </c>
      <c r="T736" s="4">
        <f>SUMIFS('Datos Cocina'!J:J,'Datos Cocina'!A:A,A:A)</f>
        <v>142</v>
      </c>
      <c r="U736" s="4">
        <f>SUMIFS('Datos Cocina'!F:F,'Datos Cocina'!A:A,'Datos Sala'!A:A)</f>
        <v>85</v>
      </c>
      <c r="V736" s="4">
        <f>SUMIFS('Datos Cocina'!I:I,'Datos Cocina'!A:A,A:A)</f>
        <v>57</v>
      </c>
      <c r="W736" s="7">
        <f>Datos_Sala[[#This Row],[Total ganancia pedido]]/Datos_Sala[[#This Row],[Monto Total de la cuenta]]</f>
        <v>0.40140845070422537</v>
      </c>
      <c r="X736" s="4">
        <f>Datos_Sala[[#This Row],[Monto Total de la cuenta]]+Datos_Sala[[#This Row],[Propina]]</f>
        <v>180.43</v>
      </c>
    </row>
    <row r="737" spans="1:24" x14ac:dyDescent="0.3">
      <c r="A737" s="2">
        <v>736</v>
      </c>
      <c r="B737" s="3">
        <v>17</v>
      </c>
      <c r="C737" s="3" t="s">
        <v>479</v>
      </c>
      <c r="D737" s="2">
        <v>2</v>
      </c>
      <c r="E737" s="3" t="s">
        <v>9</v>
      </c>
      <c r="F737" s="23">
        <v>45023</v>
      </c>
      <c r="G737" s="5">
        <v>4.7222222222222221E-2</v>
      </c>
      <c r="H737" s="24">
        <v>0.14166666666666666</v>
      </c>
      <c r="I737" s="5">
        <f>Datos_Sala[[#This Row],[Hora de Salida]]-Datos_Sala[[#This Row],[Hora de llegada]]</f>
        <v>9.4444444444444442E-2</v>
      </c>
      <c r="J73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0.10486111111111114</v>
      </c>
      <c r="K737" s="5">
        <f>(SUMIFS('Datos Cocina'!M:M,'Datos Cocina'!A:A,'Datos Sala'!A:A)/60)/24</f>
        <v>6.3888888888888898E-2</v>
      </c>
      <c r="L737" s="5">
        <f>IF(Datos_Sala[[#This Row],[Tiempo en rest]]-Datos_Sala[[#This Row],[Tiempo total de preparación]]&gt;0,Datos_Sala[[#This Row],[Tiempo en rest]]-Datos_Sala[[#This Row],[Tiempo total de preparación]],0)</f>
        <v>3.0555555555555544E-2</v>
      </c>
      <c r="M737" s="5" t="str">
        <f>IF(Datos_Sala[[#This Row],[Tiempo de degustación]]&gt;0,"Cobrada","Sin cobrar")</f>
        <v>Cobrada</v>
      </c>
      <c r="N737" s="3" t="s">
        <v>48</v>
      </c>
      <c r="O737" s="3" t="s">
        <v>1145</v>
      </c>
      <c r="P737" s="6">
        <v>25.91</v>
      </c>
      <c r="Q737" s="3" t="s">
        <v>18</v>
      </c>
      <c r="R737" s="3" t="s">
        <v>1147</v>
      </c>
      <c r="S737" s="3" t="s">
        <v>1111</v>
      </c>
      <c r="T737" s="4">
        <f>SUMIFS('Datos Cocina'!J:J,'Datos Cocina'!A:A,A:A)</f>
        <v>215</v>
      </c>
      <c r="U737" s="4">
        <f>SUMIFS('Datos Cocina'!F:F,'Datos Cocina'!A:A,'Datos Sala'!A:A)</f>
        <v>128</v>
      </c>
      <c r="V737" s="4">
        <f>SUMIFS('Datos Cocina'!I:I,'Datos Cocina'!A:A,A:A)</f>
        <v>87</v>
      </c>
      <c r="W737" s="7">
        <f>Datos_Sala[[#This Row],[Total ganancia pedido]]/Datos_Sala[[#This Row],[Monto Total de la cuenta]]</f>
        <v>0.40465116279069768</v>
      </c>
      <c r="X737" s="4">
        <f>Datos_Sala[[#This Row],[Monto Total de la cuenta]]+Datos_Sala[[#This Row],[Propina]]</f>
        <v>240.91</v>
      </c>
    </row>
    <row r="738" spans="1:24" x14ac:dyDescent="0.3">
      <c r="A738" s="2">
        <v>737</v>
      </c>
      <c r="B738" s="3">
        <v>6</v>
      </c>
      <c r="C738" s="3" t="s">
        <v>1112</v>
      </c>
      <c r="D738" s="2">
        <v>1</v>
      </c>
      <c r="E738" s="3" t="s">
        <v>28</v>
      </c>
      <c r="F738" s="23">
        <v>45023</v>
      </c>
      <c r="G738" s="5">
        <v>2.7083333333333334E-2</v>
      </c>
      <c r="H738" s="24">
        <v>0.12916666666666668</v>
      </c>
      <c r="I738" s="5">
        <f>Datos_Sala[[#This Row],[Hora de Salida]]-Datos_Sala[[#This Row],[Hora de llegada]]</f>
        <v>0.10208333333333335</v>
      </c>
      <c r="J73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0.10208333333333335</v>
      </c>
      <c r="K738" s="5">
        <f>(SUMIFS('Datos Cocina'!M:M,'Datos Cocina'!A:A,'Datos Sala'!A:A)/60)/24</f>
        <v>1.5277777777777777E-2</v>
      </c>
      <c r="L738" s="5">
        <f>IF(Datos_Sala[[#This Row],[Tiempo en rest]]-Datos_Sala[[#This Row],[Tiempo total de preparación]]&gt;0,Datos_Sala[[#This Row],[Tiempo en rest]]-Datos_Sala[[#This Row],[Tiempo total de preparación]],0)</f>
        <v>8.6805555555555566E-2</v>
      </c>
      <c r="M738" s="5" t="str">
        <f>IF(Datos_Sala[[#This Row],[Tiempo de degustación]]&gt;0,"Cobrada","Sin cobrar")</f>
        <v>Cobrada</v>
      </c>
      <c r="N738" s="3" t="s">
        <v>48</v>
      </c>
      <c r="O738" s="3" t="s">
        <v>1146</v>
      </c>
      <c r="P738" s="6">
        <v>24.09</v>
      </c>
      <c r="Q738" s="3" t="s">
        <v>23</v>
      </c>
      <c r="R738" s="3" t="s">
        <v>73</v>
      </c>
      <c r="S738" s="3" t="s">
        <v>854</v>
      </c>
      <c r="T738" s="4">
        <f>SUMIFS('Datos Cocina'!J:J,'Datos Cocina'!A:A,A:A)</f>
        <v>118</v>
      </c>
      <c r="U738" s="4">
        <f>SUMIFS('Datos Cocina'!F:F,'Datos Cocina'!A:A,'Datos Sala'!A:A)</f>
        <v>70</v>
      </c>
      <c r="V738" s="4">
        <f>SUMIFS('Datos Cocina'!I:I,'Datos Cocina'!A:A,A:A)</f>
        <v>48</v>
      </c>
      <c r="W738" s="7">
        <f>Datos_Sala[[#This Row],[Total ganancia pedido]]/Datos_Sala[[#This Row],[Monto Total de la cuenta]]</f>
        <v>0.40677966101694918</v>
      </c>
      <c r="X738" s="4">
        <f>Datos_Sala[[#This Row],[Monto Total de la cuenta]]+Datos_Sala[[#This Row],[Propina]]</f>
        <v>142.09</v>
      </c>
    </row>
    <row r="739" spans="1:24" x14ac:dyDescent="0.3">
      <c r="A739" s="2">
        <v>738</v>
      </c>
      <c r="B739" s="3">
        <v>15</v>
      </c>
      <c r="C739" s="3" t="s">
        <v>866</v>
      </c>
      <c r="D739" s="2">
        <v>1</v>
      </c>
      <c r="E739" s="3" t="s">
        <v>52</v>
      </c>
      <c r="F739" s="23">
        <v>45023</v>
      </c>
      <c r="G739" s="5">
        <v>3.5416666666666666E-2</v>
      </c>
      <c r="H739" s="24">
        <v>8.611111111111111E-2</v>
      </c>
      <c r="I739" s="5">
        <f>Datos_Sala[[#This Row],[Hora de Salida]]-Datos_Sala[[#This Row],[Hora de llegada]]</f>
        <v>5.0694444444444445E-2</v>
      </c>
      <c r="J739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6.1111111111111144E-2</v>
      </c>
      <c r="K739" s="5">
        <f>(SUMIFS('Datos Cocina'!M:M,'Datos Cocina'!A:A,'Datos Sala'!A:A)/60)/24</f>
        <v>6.5277777777777782E-2</v>
      </c>
      <c r="L739" s="5">
        <f>IF(Datos_Sala[[#This Row],[Tiempo en rest]]-Datos_Sala[[#This Row],[Tiempo total de preparación]]&gt;0,Datos_Sala[[#This Row],[Tiempo en rest]]-Datos_Sala[[#This Row],[Tiempo total de preparación]],0)</f>
        <v>0</v>
      </c>
      <c r="M739" s="5" t="str">
        <f>IF(Datos_Sala[[#This Row],[Tiempo de degustación]]&gt;0,"Cobrada","Sin cobrar")</f>
        <v>Sin cobrar</v>
      </c>
      <c r="N739" s="3" t="s">
        <v>16</v>
      </c>
      <c r="O739" s="3" t="s">
        <v>1145</v>
      </c>
      <c r="P739" s="6">
        <v>17.37</v>
      </c>
      <c r="Q739" s="3" t="s">
        <v>18</v>
      </c>
      <c r="R739" s="3" t="s">
        <v>1147</v>
      </c>
      <c r="S739" s="3" t="s">
        <v>1113</v>
      </c>
      <c r="T739" s="4">
        <f>SUMIFS('Datos Cocina'!J:J,'Datos Cocina'!A:A,A:A)</f>
        <v>134</v>
      </c>
      <c r="U739" s="4">
        <f>SUMIFS('Datos Cocina'!F:F,'Datos Cocina'!A:A,'Datos Sala'!A:A)</f>
        <v>76</v>
      </c>
      <c r="V739" s="4">
        <f>SUMIFS('Datos Cocina'!I:I,'Datos Cocina'!A:A,A:A)</f>
        <v>58</v>
      </c>
      <c r="W739" s="7">
        <f>Datos_Sala[[#This Row],[Total ganancia pedido]]/Datos_Sala[[#This Row],[Monto Total de la cuenta]]</f>
        <v>0.43283582089552236</v>
      </c>
      <c r="X739" s="4">
        <f>Datos_Sala[[#This Row],[Monto Total de la cuenta]]+Datos_Sala[[#This Row],[Propina]]</f>
        <v>151.37</v>
      </c>
    </row>
    <row r="740" spans="1:24" x14ac:dyDescent="0.3">
      <c r="A740" s="2">
        <v>739</v>
      </c>
      <c r="B740" s="3" t="s">
        <v>81</v>
      </c>
      <c r="C740" s="3" t="s">
        <v>243</v>
      </c>
      <c r="D740" s="2">
        <v>5</v>
      </c>
      <c r="E740" s="3" t="s">
        <v>28</v>
      </c>
      <c r="F740" s="23">
        <v>45023</v>
      </c>
      <c r="G740" s="5">
        <v>0.16180555555555556</v>
      </c>
      <c r="H740" s="24">
        <v>0.25694444444444442</v>
      </c>
      <c r="I740" s="5">
        <f>Datos_Sala[[#This Row],[Hora de Salida]]-Datos_Sala[[#This Row],[Hora de llegada]]</f>
        <v>9.5138888888888856E-2</v>
      </c>
      <c r="J740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9.5138888888888856E-2</v>
      </c>
      <c r="K740" s="5">
        <f>(SUMIFS('Datos Cocina'!M:M,'Datos Cocina'!A:A,'Datos Sala'!A:A)/60)/24</f>
        <v>3.7499999999999999E-2</v>
      </c>
      <c r="L740" s="5">
        <f>IF(Datos_Sala[[#This Row],[Tiempo en rest]]-Datos_Sala[[#This Row],[Tiempo total de preparación]]&gt;0,Datos_Sala[[#This Row],[Tiempo en rest]]-Datos_Sala[[#This Row],[Tiempo total de preparación]],0)</f>
        <v>5.7638888888888858E-2</v>
      </c>
      <c r="M740" s="5" t="str">
        <f>IF(Datos_Sala[[#This Row],[Tiempo de degustación]]&gt;0,"Cobrada","Sin cobrar")</f>
        <v>Cobrada</v>
      </c>
      <c r="N740" s="3" t="s">
        <v>16</v>
      </c>
      <c r="O740" s="3" t="s">
        <v>1146</v>
      </c>
      <c r="P740" s="6">
        <v>33.69</v>
      </c>
      <c r="Q740" s="3" t="s">
        <v>23</v>
      </c>
      <c r="R740" s="3" t="s">
        <v>33</v>
      </c>
      <c r="S740" s="3" t="s">
        <v>97</v>
      </c>
      <c r="T740" s="4">
        <f>SUMIFS('Datos Cocina'!J:J,'Datos Cocina'!A:A,A:A)</f>
        <v>46</v>
      </c>
      <c r="U740" s="4">
        <f>SUMIFS('Datos Cocina'!F:F,'Datos Cocina'!A:A,'Datos Sala'!A:A)</f>
        <v>28</v>
      </c>
      <c r="V740" s="4">
        <f>SUMIFS('Datos Cocina'!I:I,'Datos Cocina'!A:A,A:A)</f>
        <v>18</v>
      </c>
      <c r="W740" s="7">
        <f>Datos_Sala[[#This Row],[Total ganancia pedido]]/Datos_Sala[[#This Row],[Monto Total de la cuenta]]</f>
        <v>0.39130434782608697</v>
      </c>
      <c r="X740" s="4">
        <f>Datos_Sala[[#This Row],[Monto Total de la cuenta]]+Datos_Sala[[#This Row],[Propina]]</f>
        <v>79.69</v>
      </c>
    </row>
    <row r="741" spans="1:24" x14ac:dyDescent="0.3">
      <c r="A741" s="2">
        <v>740</v>
      </c>
      <c r="B741" s="3">
        <v>16</v>
      </c>
      <c r="C741" s="3" t="s">
        <v>1114</v>
      </c>
      <c r="D741" s="2">
        <v>6</v>
      </c>
      <c r="E741" s="3" t="s">
        <v>76</v>
      </c>
      <c r="F741" s="23">
        <v>45023</v>
      </c>
      <c r="G741" s="5">
        <v>0.15902777777777777</v>
      </c>
      <c r="H741" s="24">
        <v>0.26666666666666666</v>
      </c>
      <c r="I741" s="5">
        <f>Datos_Sala[[#This Row],[Hora de Salida]]-Datos_Sala[[#This Row],[Hora de llegada]]</f>
        <v>0.1076388888888889</v>
      </c>
      <c r="J741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0.1076388888888889</v>
      </c>
      <c r="K741" s="5">
        <f>(SUMIFS('Datos Cocina'!M:M,'Datos Cocina'!A:A,'Datos Sala'!A:A)/60)/24</f>
        <v>7.8472222222222221E-2</v>
      </c>
      <c r="L741" s="5">
        <f>IF(Datos_Sala[[#This Row],[Tiempo en rest]]-Datos_Sala[[#This Row],[Tiempo total de preparación]]&gt;0,Datos_Sala[[#This Row],[Tiempo en rest]]-Datos_Sala[[#This Row],[Tiempo total de preparación]],0)</f>
        <v>2.9166666666666674E-2</v>
      </c>
      <c r="M741" s="5" t="str">
        <f>IF(Datos_Sala[[#This Row],[Tiempo de degustación]]&gt;0,"Cobrada","Sin cobrar")</f>
        <v>Cobrada</v>
      </c>
      <c r="N741" s="3" t="s">
        <v>16</v>
      </c>
      <c r="O741" s="3" t="s">
        <v>1146</v>
      </c>
      <c r="P741" s="6">
        <v>16.05</v>
      </c>
      <c r="Q741" s="3" t="s">
        <v>23</v>
      </c>
      <c r="R741" s="3" t="s">
        <v>63</v>
      </c>
      <c r="S741" s="3" t="s">
        <v>1115</v>
      </c>
      <c r="T741" s="4">
        <f>SUMIFS('Datos Cocina'!J:J,'Datos Cocina'!A:A,A:A)</f>
        <v>293</v>
      </c>
      <c r="U741" s="4">
        <f>SUMIFS('Datos Cocina'!F:F,'Datos Cocina'!A:A,'Datos Sala'!A:A)</f>
        <v>175</v>
      </c>
      <c r="V741" s="4">
        <f>SUMIFS('Datos Cocina'!I:I,'Datos Cocina'!A:A,A:A)</f>
        <v>118</v>
      </c>
      <c r="W741" s="7">
        <f>Datos_Sala[[#This Row],[Total ganancia pedido]]/Datos_Sala[[#This Row],[Monto Total de la cuenta]]</f>
        <v>0.40273037542662116</v>
      </c>
      <c r="X741" s="4">
        <f>Datos_Sala[[#This Row],[Monto Total de la cuenta]]+Datos_Sala[[#This Row],[Propina]]</f>
        <v>309.05</v>
      </c>
    </row>
    <row r="742" spans="1:24" x14ac:dyDescent="0.3">
      <c r="A742" s="2">
        <v>741</v>
      </c>
      <c r="B742" s="3">
        <v>14</v>
      </c>
      <c r="C742" s="3" t="s">
        <v>739</v>
      </c>
      <c r="D742" s="2">
        <v>4</v>
      </c>
      <c r="E742" s="3" t="s">
        <v>28</v>
      </c>
      <c r="F742" s="23">
        <v>45023</v>
      </c>
      <c r="G742" s="5">
        <v>2.013888888888889E-2</v>
      </c>
      <c r="H742" s="24">
        <v>0.18263888888888888</v>
      </c>
      <c r="I742" s="5">
        <f>Datos_Sala[[#This Row],[Hora de Salida]]-Datos_Sala[[#This Row],[Hora de llegada]]</f>
        <v>0.16249999999999998</v>
      </c>
      <c r="J742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0.17291666666666669</v>
      </c>
      <c r="K742" s="5">
        <f>(SUMIFS('Datos Cocina'!M:M,'Datos Cocina'!A:A,'Datos Sala'!A:A)/60)/24</f>
        <v>0.11458333333333333</v>
      </c>
      <c r="L742" s="5">
        <f>IF(Datos_Sala[[#This Row],[Tiempo en rest]]-Datos_Sala[[#This Row],[Tiempo total de preparación]]&gt;0,Datos_Sala[[#This Row],[Tiempo en rest]]-Datos_Sala[[#This Row],[Tiempo total de preparación]],0)</f>
        <v>4.7916666666666649E-2</v>
      </c>
      <c r="M742" s="5" t="str">
        <f>IF(Datos_Sala[[#This Row],[Tiempo de degustación]]&gt;0,"Cobrada","Sin cobrar")</f>
        <v>Cobrada</v>
      </c>
      <c r="N742" s="3" t="s">
        <v>16</v>
      </c>
      <c r="O742" s="3" t="s">
        <v>1146</v>
      </c>
      <c r="P742" s="6">
        <v>40.31</v>
      </c>
      <c r="Q742" s="3" t="s">
        <v>18</v>
      </c>
      <c r="R742" s="3" t="s">
        <v>55</v>
      </c>
      <c r="S742" s="3" t="s">
        <v>1116</v>
      </c>
      <c r="T742" s="4">
        <f>SUMIFS('Datos Cocina'!J:J,'Datos Cocina'!A:A,A:A)</f>
        <v>285</v>
      </c>
      <c r="U742" s="4">
        <f>SUMIFS('Datos Cocina'!F:F,'Datos Cocina'!A:A,'Datos Sala'!A:A)</f>
        <v>168</v>
      </c>
      <c r="V742" s="4">
        <f>SUMIFS('Datos Cocina'!I:I,'Datos Cocina'!A:A,A:A)</f>
        <v>117</v>
      </c>
      <c r="W742" s="7">
        <f>Datos_Sala[[#This Row],[Total ganancia pedido]]/Datos_Sala[[#This Row],[Monto Total de la cuenta]]</f>
        <v>0.41052631578947368</v>
      </c>
      <c r="X742" s="4">
        <f>Datos_Sala[[#This Row],[Monto Total de la cuenta]]+Datos_Sala[[#This Row],[Propina]]</f>
        <v>325.31</v>
      </c>
    </row>
    <row r="743" spans="1:24" x14ac:dyDescent="0.3">
      <c r="A743" s="2">
        <v>742</v>
      </c>
      <c r="B743" s="3">
        <v>20</v>
      </c>
      <c r="C743" s="3" t="s">
        <v>900</v>
      </c>
      <c r="D743" s="2">
        <v>4</v>
      </c>
      <c r="E743" s="3" t="s">
        <v>28</v>
      </c>
      <c r="F743" s="23">
        <v>45023</v>
      </c>
      <c r="G743" s="5">
        <v>2.5000000000000001E-2</v>
      </c>
      <c r="H743" s="24">
        <v>9.8611111111111108E-2</v>
      </c>
      <c r="I743" s="5">
        <f>Datos_Sala[[#This Row],[Hora de Salida]]-Datos_Sala[[#This Row],[Hora de llegada]]</f>
        <v>7.3611111111111099E-2</v>
      </c>
      <c r="J743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7.3611111111111099E-2</v>
      </c>
      <c r="K743" s="5">
        <f>(SUMIFS('Datos Cocina'!M:M,'Datos Cocina'!A:A,'Datos Sala'!A:A)/60)/24</f>
        <v>0.10069444444444443</v>
      </c>
      <c r="L743" s="5">
        <f>IF(Datos_Sala[[#This Row],[Tiempo en rest]]-Datos_Sala[[#This Row],[Tiempo total de preparación]]&gt;0,Datos_Sala[[#This Row],[Tiempo en rest]]-Datos_Sala[[#This Row],[Tiempo total de preparación]],0)</f>
        <v>0</v>
      </c>
      <c r="M743" s="5" t="str">
        <f>IF(Datos_Sala[[#This Row],[Tiempo de degustación]]&gt;0,"Cobrada","Sin cobrar")</f>
        <v>Sin cobrar</v>
      </c>
      <c r="N743" s="3" t="s">
        <v>48</v>
      </c>
      <c r="O743" s="3" t="s">
        <v>1145</v>
      </c>
      <c r="P743" s="6">
        <v>10.51</v>
      </c>
      <c r="Q743" s="3" t="s">
        <v>23</v>
      </c>
      <c r="R743" s="3" t="s">
        <v>33</v>
      </c>
      <c r="S743" s="3" t="s">
        <v>1117</v>
      </c>
      <c r="T743" s="4">
        <f>SUMIFS('Datos Cocina'!J:J,'Datos Cocina'!A:A,A:A)</f>
        <v>166</v>
      </c>
      <c r="U743" s="4">
        <f>SUMIFS('Datos Cocina'!F:F,'Datos Cocina'!A:A,'Datos Sala'!A:A)</f>
        <v>99</v>
      </c>
      <c r="V743" s="4">
        <f>SUMIFS('Datos Cocina'!I:I,'Datos Cocina'!A:A,A:A)</f>
        <v>67</v>
      </c>
      <c r="W743" s="7">
        <f>Datos_Sala[[#This Row],[Total ganancia pedido]]/Datos_Sala[[#This Row],[Monto Total de la cuenta]]</f>
        <v>0.40361445783132532</v>
      </c>
      <c r="X743" s="4">
        <f>Datos_Sala[[#This Row],[Monto Total de la cuenta]]+Datos_Sala[[#This Row],[Propina]]</f>
        <v>176.51</v>
      </c>
    </row>
    <row r="744" spans="1:24" x14ac:dyDescent="0.3">
      <c r="A744" s="2">
        <v>743</v>
      </c>
      <c r="B744" s="3">
        <v>19</v>
      </c>
      <c r="C744" s="3" t="s">
        <v>673</v>
      </c>
      <c r="D744" s="2">
        <v>2</v>
      </c>
      <c r="E744" s="3" t="s">
        <v>52</v>
      </c>
      <c r="F744" s="23">
        <v>45023</v>
      </c>
      <c r="G744" s="5">
        <v>0.15763888888888888</v>
      </c>
      <c r="H744" s="24">
        <v>0.32222222222222224</v>
      </c>
      <c r="I744" s="5">
        <f>Datos_Sala[[#This Row],[Hora de Salida]]-Datos_Sala[[#This Row],[Hora de llegada]]</f>
        <v>0.16458333333333336</v>
      </c>
      <c r="J744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0.17500000000000007</v>
      </c>
      <c r="K744" s="5">
        <f>(SUMIFS('Datos Cocina'!M:M,'Datos Cocina'!A:A,'Datos Sala'!A:A)/60)/24</f>
        <v>9.930555555555555E-2</v>
      </c>
      <c r="L744" s="5">
        <f>IF(Datos_Sala[[#This Row],[Tiempo en rest]]-Datos_Sala[[#This Row],[Tiempo total de preparación]]&gt;0,Datos_Sala[[#This Row],[Tiempo en rest]]-Datos_Sala[[#This Row],[Tiempo total de preparación]],0)</f>
        <v>6.527777777777781E-2</v>
      </c>
      <c r="M744" s="5" t="str">
        <f>IF(Datos_Sala[[#This Row],[Tiempo de degustación]]&gt;0,"Cobrada","Sin cobrar")</f>
        <v>Cobrada</v>
      </c>
      <c r="N744" s="3" t="s">
        <v>16</v>
      </c>
      <c r="O744" s="3" t="s">
        <v>1146</v>
      </c>
      <c r="P744" s="6">
        <v>25.7</v>
      </c>
      <c r="Q744" s="3" t="s">
        <v>18</v>
      </c>
      <c r="R744" s="3" t="s">
        <v>19</v>
      </c>
      <c r="S744" s="3" t="s">
        <v>1118</v>
      </c>
      <c r="T744" s="4">
        <f>SUMIFS('Datos Cocina'!J:J,'Datos Cocina'!A:A,A:A)</f>
        <v>134</v>
      </c>
      <c r="U744" s="4">
        <f>SUMIFS('Datos Cocina'!F:F,'Datos Cocina'!A:A,'Datos Sala'!A:A)</f>
        <v>78</v>
      </c>
      <c r="V744" s="4">
        <f>SUMIFS('Datos Cocina'!I:I,'Datos Cocina'!A:A,A:A)</f>
        <v>56</v>
      </c>
      <c r="W744" s="7">
        <f>Datos_Sala[[#This Row],[Total ganancia pedido]]/Datos_Sala[[#This Row],[Monto Total de la cuenta]]</f>
        <v>0.41791044776119401</v>
      </c>
      <c r="X744" s="4">
        <f>Datos_Sala[[#This Row],[Monto Total de la cuenta]]+Datos_Sala[[#This Row],[Propina]]</f>
        <v>159.69999999999999</v>
      </c>
    </row>
    <row r="745" spans="1:24" x14ac:dyDescent="0.3">
      <c r="A745" s="2">
        <v>744</v>
      </c>
      <c r="B745" s="3">
        <v>11</v>
      </c>
      <c r="C745" s="3" t="s">
        <v>259</v>
      </c>
      <c r="D745" s="2">
        <v>1</v>
      </c>
      <c r="E745" s="3" t="s">
        <v>76</v>
      </c>
      <c r="F745" s="23">
        <v>45023</v>
      </c>
      <c r="G745" s="5">
        <v>8.2638888888888887E-2</v>
      </c>
      <c r="H745" s="24">
        <v>0.24236111111111111</v>
      </c>
      <c r="I745" s="5">
        <f>Datos_Sala[[#This Row],[Hora de Salida]]-Datos_Sala[[#This Row],[Hora de llegada]]</f>
        <v>0.15972222222222221</v>
      </c>
      <c r="J74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0.15972222222222221</v>
      </c>
      <c r="K745" s="5">
        <f>(SUMIFS('Datos Cocina'!M:M,'Datos Cocina'!A:A,'Datos Sala'!A:A)/60)/24</f>
        <v>4.6527777777777779E-2</v>
      </c>
      <c r="L745" s="5">
        <f>IF(Datos_Sala[[#This Row],[Tiempo en rest]]-Datos_Sala[[#This Row],[Tiempo total de preparación]]&gt;0,Datos_Sala[[#This Row],[Tiempo en rest]]-Datos_Sala[[#This Row],[Tiempo total de preparación]],0)</f>
        <v>0.11319444444444443</v>
      </c>
      <c r="M745" s="5" t="str">
        <f>IF(Datos_Sala[[#This Row],[Tiempo de degustación]]&gt;0,"Cobrada","Sin cobrar")</f>
        <v>Cobrada</v>
      </c>
      <c r="N745" s="3" t="s">
        <v>16</v>
      </c>
      <c r="O745" s="3" t="s">
        <v>1145</v>
      </c>
      <c r="P745" s="6">
        <v>26.5</v>
      </c>
      <c r="Q745" s="3" t="s">
        <v>11</v>
      </c>
      <c r="R745" s="3" t="s">
        <v>1147</v>
      </c>
      <c r="S745" s="3" t="s">
        <v>286</v>
      </c>
      <c r="T745" s="4">
        <f>SUMIFS('Datos Cocina'!J:J,'Datos Cocina'!A:A,A:A)</f>
        <v>76</v>
      </c>
      <c r="U745" s="4">
        <f>SUMIFS('Datos Cocina'!F:F,'Datos Cocina'!A:A,'Datos Sala'!A:A)</f>
        <v>44</v>
      </c>
      <c r="V745" s="4">
        <f>SUMIFS('Datos Cocina'!I:I,'Datos Cocina'!A:A,A:A)</f>
        <v>32</v>
      </c>
      <c r="W745" s="7">
        <f>Datos_Sala[[#This Row],[Total ganancia pedido]]/Datos_Sala[[#This Row],[Monto Total de la cuenta]]</f>
        <v>0.42105263157894735</v>
      </c>
      <c r="X745" s="4">
        <f>Datos_Sala[[#This Row],[Monto Total de la cuenta]]+Datos_Sala[[#This Row],[Propina]]</f>
        <v>102.5</v>
      </c>
    </row>
    <row r="746" spans="1:24" x14ac:dyDescent="0.3">
      <c r="A746" s="2">
        <v>745</v>
      </c>
      <c r="B746" s="3">
        <v>3</v>
      </c>
      <c r="C746" s="3" t="s">
        <v>1073</v>
      </c>
      <c r="D746" s="2">
        <v>1</v>
      </c>
      <c r="E746" s="3" t="s">
        <v>15</v>
      </c>
      <c r="F746" s="23">
        <v>45023</v>
      </c>
      <c r="G746" s="5">
        <v>0.10694444444444444</v>
      </c>
      <c r="H746" s="24">
        <v>0.20277777777777778</v>
      </c>
      <c r="I746" s="5">
        <f>Datos_Sala[[#This Row],[Hora de Salida]]-Datos_Sala[[#This Row],[Hora de llegada]]</f>
        <v>9.583333333333334E-2</v>
      </c>
      <c r="J746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9.583333333333334E-2</v>
      </c>
      <c r="K746" s="5">
        <f>(SUMIFS('Datos Cocina'!M:M,'Datos Cocina'!A:A,'Datos Sala'!A:A)/60)/24</f>
        <v>5.0694444444444438E-2</v>
      </c>
      <c r="L746" s="5">
        <f>IF(Datos_Sala[[#This Row],[Tiempo en rest]]-Datos_Sala[[#This Row],[Tiempo total de preparación]]&gt;0,Datos_Sala[[#This Row],[Tiempo en rest]]-Datos_Sala[[#This Row],[Tiempo total de preparación]],0)</f>
        <v>4.5138888888888902E-2</v>
      </c>
      <c r="M746" s="5" t="str">
        <f>IF(Datos_Sala[[#This Row],[Tiempo de degustación]]&gt;0,"Cobrada","Sin cobrar")</f>
        <v>Cobrada</v>
      </c>
      <c r="N746" s="3" t="s">
        <v>16</v>
      </c>
      <c r="O746" s="3" t="s">
        <v>17</v>
      </c>
      <c r="P746" s="6">
        <v>18.75</v>
      </c>
      <c r="Q746" s="3" t="s">
        <v>11</v>
      </c>
      <c r="R746" s="3" t="s">
        <v>24</v>
      </c>
      <c r="S746" s="3" t="s">
        <v>1119</v>
      </c>
      <c r="T746" s="4">
        <f>SUMIFS('Datos Cocina'!J:J,'Datos Cocina'!A:A,A:A)</f>
        <v>284</v>
      </c>
      <c r="U746" s="4">
        <f>SUMIFS('Datos Cocina'!F:F,'Datos Cocina'!A:A,'Datos Sala'!A:A)</f>
        <v>169</v>
      </c>
      <c r="V746" s="4">
        <f>SUMIFS('Datos Cocina'!I:I,'Datos Cocina'!A:A,A:A)</f>
        <v>115</v>
      </c>
      <c r="W746" s="7">
        <f>Datos_Sala[[#This Row],[Total ganancia pedido]]/Datos_Sala[[#This Row],[Monto Total de la cuenta]]</f>
        <v>0.40492957746478875</v>
      </c>
      <c r="X746" s="4">
        <f>Datos_Sala[[#This Row],[Monto Total de la cuenta]]+Datos_Sala[[#This Row],[Propina]]</f>
        <v>302.75</v>
      </c>
    </row>
    <row r="747" spans="1:24" x14ac:dyDescent="0.3">
      <c r="A747" s="2">
        <v>746</v>
      </c>
      <c r="B747" s="3">
        <v>13</v>
      </c>
      <c r="C747" s="3" t="s">
        <v>236</v>
      </c>
      <c r="D747" s="2">
        <v>2</v>
      </c>
      <c r="E747" s="3" t="s">
        <v>76</v>
      </c>
      <c r="F747" s="23">
        <v>45023</v>
      </c>
      <c r="G747" s="5">
        <v>0.13194444444444445</v>
      </c>
      <c r="H747" s="24">
        <v>0.26874999999999999</v>
      </c>
      <c r="I747" s="5">
        <f>Datos_Sala[[#This Row],[Hora de Salida]]-Datos_Sala[[#This Row],[Hora de llegada]]</f>
        <v>0.13680555555555554</v>
      </c>
      <c r="J74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0.14722222222222225</v>
      </c>
      <c r="K747" s="5">
        <f>(SUMIFS('Datos Cocina'!M:M,'Datos Cocina'!A:A,'Datos Sala'!A:A)/60)/24</f>
        <v>5.3472222222222227E-2</v>
      </c>
      <c r="L747" s="5">
        <f>IF(Datos_Sala[[#This Row],[Tiempo en rest]]-Datos_Sala[[#This Row],[Tiempo total de preparación]]&gt;0,Datos_Sala[[#This Row],[Tiempo en rest]]-Datos_Sala[[#This Row],[Tiempo total de preparación]],0)</f>
        <v>8.3333333333333315E-2</v>
      </c>
      <c r="M747" s="5" t="str">
        <f>IF(Datos_Sala[[#This Row],[Tiempo de degustación]]&gt;0,"Cobrada","Sin cobrar")</f>
        <v>Cobrada</v>
      </c>
      <c r="N747" s="3" t="s">
        <v>16</v>
      </c>
      <c r="O747" s="3" t="s">
        <v>1145</v>
      </c>
      <c r="P747" s="6">
        <v>44.9</v>
      </c>
      <c r="Q747" s="3" t="s">
        <v>18</v>
      </c>
      <c r="R747" s="3" t="s">
        <v>29</v>
      </c>
      <c r="S747" s="3" t="s">
        <v>828</v>
      </c>
      <c r="T747" s="4">
        <f>SUMIFS('Datos Cocina'!J:J,'Datos Cocina'!A:A,A:A)</f>
        <v>201</v>
      </c>
      <c r="U747" s="4">
        <f>SUMIFS('Datos Cocina'!F:F,'Datos Cocina'!A:A,'Datos Sala'!A:A)</f>
        <v>120</v>
      </c>
      <c r="V747" s="4">
        <f>SUMIFS('Datos Cocina'!I:I,'Datos Cocina'!A:A,A:A)</f>
        <v>81</v>
      </c>
      <c r="W747" s="7">
        <f>Datos_Sala[[#This Row],[Total ganancia pedido]]/Datos_Sala[[#This Row],[Monto Total de la cuenta]]</f>
        <v>0.40298507462686567</v>
      </c>
      <c r="X747" s="4">
        <f>Datos_Sala[[#This Row],[Monto Total de la cuenta]]+Datos_Sala[[#This Row],[Propina]]</f>
        <v>245.9</v>
      </c>
    </row>
    <row r="748" spans="1:24" x14ac:dyDescent="0.3">
      <c r="A748" s="2">
        <v>747</v>
      </c>
      <c r="B748" s="3" t="s">
        <v>77</v>
      </c>
      <c r="C748" s="3" t="s">
        <v>244</v>
      </c>
      <c r="D748" s="2">
        <v>3</v>
      </c>
      <c r="E748" s="3" t="s">
        <v>76</v>
      </c>
      <c r="F748" s="23">
        <v>45023</v>
      </c>
      <c r="G748" s="5">
        <v>0.12013888888888889</v>
      </c>
      <c r="H748" s="24">
        <v>0.20069444444444445</v>
      </c>
      <c r="I748" s="5">
        <f>Datos_Sala[[#This Row],[Hora de Salida]]-Datos_Sala[[#This Row],[Hora de llegada]]</f>
        <v>8.0555555555555561E-2</v>
      </c>
      <c r="J748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8.0555555555555561E-2</v>
      </c>
      <c r="K748" s="5">
        <f>(SUMIFS('Datos Cocina'!M:M,'Datos Cocina'!A:A,'Datos Sala'!A:A)/60)/24</f>
        <v>1.9444444444444445E-2</v>
      </c>
      <c r="L748" s="5">
        <f>IF(Datos_Sala[[#This Row],[Tiempo en rest]]-Datos_Sala[[#This Row],[Tiempo total de preparación]]&gt;0,Datos_Sala[[#This Row],[Tiempo en rest]]-Datos_Sala[[#This Row],[Tiempo total de preparación]],0)</f>
        <v>6.1111111111111116E-2</v>
      </c>
      <c r="M748" s="5" t="str">
        <f>IF(Datos_Sala[[#This Row],[Tiempo de degustación]]&gt;0,"Cobrada","Sin cobrar")</f>
        <v>Cobrada</v>
      </c>
      <c r="N748" s="3" t="s">
        <v>48</v>
      </c>
      <c r="O748" s="3" t="s">
        <v>1146</v>
      </c>
      <c r="P748" s="6">
        <v>37.229999999999997</v>
      </c>
      <c r="Q748" s="3" t="s">
        <v>23</v>
      </c>
      <c r="R748" s="3" t="s">
        <v>55</v>
      </c>
      <c r="S748" s="3" t="s">
        <v>60</v>
      </c>
      <c r="T748" s="4">
        <f>SUMIFS('Datos Cocina'!J:J,'Datos Cocina'!A:A,A:A)</f>
        <v>25</v>
      </c>
      <c r="U748" s="4">
        <f>SUMIFS('Datos Cocina'!F:F,'Datos Cocina'!A:A,'Datos Sala'!A:A)</f>
        <v>15</v>
      </c>
      <c r="V748" s="4">
        <f>SUMIFS('Datos Cocina'!I:I,'Datos Cocina'!A:A,A:A)</f>
        <v>10</v>
      </c>
      <c r="W748" s="7">
        <f>Datos_Sala[[#This Row],[Total ganancia pedido]]/Datos_Sala[[#This Row],[Monto Total de la cuenta]]</f>
        <v>0.4</v>
      </c>
      <c r="X748" s="4">
        <f>Datos_Sala[[#This Row],[Monto Total de la cuenta]]+Datos_Sala[[#This Row],[Propina]]</f>
        <v>62.23</v>
      </c>
    </row>
    <row r="749" spans="1:24" x14ac:dyDescent="0.3">
      <c r="A749" s="2">
        <v>748</v>
      </c>
      <c r="B749" s="3">
        <v>2</v>
      </c>
      <c r="C749" s="3" t="s">
        <v>1120</v>
      </c>
      <c r="D749" s="2">
        <v>4</v>
      </c>
      <c r="E749" s="3" t="s">
        <v>28</v>
      </c>
      <c r="F749" s="23">
        <v>45023</v>
      </c>
      <c r="G749" s="5">
        <v>0.10555555555555556</v>
      </c>
      <c r="H749" s="24">
        <v>0.24861111111111112</v>
      </c>
      <c r="I749" s="5">
        <f>Datos_Sala[[#This Row],[Hora de Salida]]-Datos_Sala[[#This Row],[Hora de llegada]]</f>
        <v>0.14305555555555555</v>
      </c>
      <c r="J749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0.14305555555555555</v>
      </c>
      <c r="K749" s="5">
        <f>(SUMIFS('Datos Cocina'!M:M,'Datos Cocina'!A:A,'Datos Sala'!A:A)/60)/24</f>
        <v>2.5694444444444447E-2</v>
      </c>
      <c r="L749" s="5">
        <f>IF(Datos_Sala[[#This Row],[Tiempo en rest]]-Datos_Sala[[#This Row],[Tiempo total de preparación]]&gt;0,Datos_Sala[[#This Row],[Tiempo en rest]]-Datos_Sala[[#This Row],[Tiempo total de preparación]],0)</f>
        <v>0.1173611111111111</v>
      </c>
      <c r="M749" s="5" t="str">
        <f>IF(Datos_Sala[[#This Row],[Tiempo de degustación]]&gt;0,"Cobrada","Sin cobrar")</f>
        <v>Cobrada</v>
      </c>
      <c r="N749" s="3" t="s">
        <v>16</v>
      </c>
      <c r="O749" s="3" t="s">
        <v>1145</v>
      </c>
      <c r="P749" s="6">
        <v>12.55</v>
      </c>
      <c r="Q749" s="3" t="s">
        <v>23</v>
      </c>
      <c r="R749" s="3" t="s">
        <v>99</v>
      </c>
      <c r="S749" s="3" t="s">
        <v>1121</v>
      </c>
      <c r="T749" s="4">
        <f>SUMIFS('Datos Cocina'!J:J,'Datos Cocina'!A:A,A:A)</f>
        <v>110</v>
      </c>
      <c r="U749" s="4">
        <f>SUMIFS('Datos Cocina'!F:F,'Datos Cocina'!A:A,'Datos Sala'!A:A)</f>
        <v>64</v>
      </c>
      <c r="V749" s="4">
        <f>SUMIFS('Datos Cocina'!I:I,'Datos Cocina'!A:A,A:A)</f>
        <v>46</v>
      </c>
      <c r="W749" s="7">
        <f>Datos_Sala[[#This Row],[Total ganancia pedido]]/Datos_Sala[[#This Row],[Monto Total de la cuenta]]</f>
        <v>0.41818181818181815</v>
      </c>
      <c r="X749" s="4">
        <f>Datos_Sala[[#This Row],[Monto Total de la cuenta]]+Datos_Sala[[#This Row],[Propina]]</f>
        <v>122.55</v>
      </c>
    </row>
    <row r="750" spans="1:24" x14ac:dyDescent="0.3">
      <c r="A750" s="2">
        <v>749</v>
      </c>
      <c r="B750" s="3" t="s">
        <v>46</v>
      </c>
      <c r="C750" s="3" t="s">
        <v>244</v>
      </c>
      <c r="D750" s="2">
        <v>2</v>
      </c>
      <c r="E750" s="3" t="s">
        <v>9</v>
      </c>
      <c r="F750" s="23">
        <v>45023</v>
      </c>
      <c r="G750" s="5">
        <v>5.6250000000000001E-2</v>
      </c>
      <c r="H750" s="24">
        <v>0.11944444444444445</v>
      </c>
      <c r="I750" s="5">
        <f>Datos_Sala[[#This Row],[Hora de Salida]]-Datos_Sala[[#This Row],[Hora de llegada]]</f>
        <v>6.3194444444444442E-2</v>
      </c>
      <c r="J750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7.3611111111111141E-2</v>
      </c>
      <c r="K750" s="5">
        <f>(SUMIFS('Datos Cocina'!M:M,'Datos Cocina'!A:A,'Datos Sala'!A:A)/60)/24</f>
        <v>5.5555555555555558E-3</v>
      </c>
      <c r="L750" s="5">
        <f>IF(Datos_Sala[[#This Row],[Tiempo en rest]]-Datos_Sala[[#This Row],[Tiempo total de preparación]]&gt;0,Datos_Sala[[#This Row],[Tiempo en rest]]-Datos_Sala[[#This Row],[Tiempo total de preparación]],0)</f>
        <v>5.7638888888888885E-2</v>
      </c>
      <c r="M750" s="5" t="str">
        <f>IF(Datos_Sala[[#This Row],[Tiempo de degustación]]&gt;0,"Cobrada","Sin cobrar")</f>
        <v>Cobrada</v>
      </c>
      <c r="N750" s="3" t="s">
        <v>16</v>
      </c>
      <c r="O750" s="3" t="s">
        <v>1146</v>
      </c>
      <c r="P750" s="6">
        <v>24.12</v>
      </c>
      <c r="Q750" s="3" t="s">
        <v>18</v>
      </c>
      <c r="R750" s="3" t="s">
        <v>1148</v>
      </c>
      <c r="S750" s="3" t="s">
        <v>12</v>
      </c>
      <c r="T750" s="4">
        <f>SUMIFS('Datos Cocina'!J:J,'Datos Cocina'!A:A,A:A)</f>
        <v>70</v>
      </c>
      <c r="U750" s="4">
        <f>SUMIFS('Datos Cocina'!F:F,'Datos Cocina'!A:A,'Datos Sala'!A:A)</f>
        <v>42</v>
      </c>
      <c r="V750" s="4">
        <f>SUMIFS('Datos Cocina'!I:I,'Datos Cocina'!A:A,A:A)</f>
        <v>28</v>
      </c>
      <c r="W750" s="7">
        <f>Datos_Sala[[#This Row],[Total ganancia pedido]]/Datos_Sala[[#This Row],[Monto Total de la cuenta]]</f>
        <v>0.4</v>
      </c>
      <c r="X750" s="4">
        <f>Datos_Sala[[#This Row],[Monto Total de la cuenta]]+Datos_Sala[[#This Row],[Propina]]</f>
        <v>94.12</v>
      </c>
    </row>
    <row r="751" spans="1:24" x14ac:dyDescent="0.3">
      <c r="A751" s="2">
        <v>750</v>
      </c>
      <c r="B751" s="3">
        <v>6</v>
      </c>
      <c r="C751" s="3" t="s">
        <v>1122</v>
      </c>
      <c r="D751" s="2">
        <v>4</v>
      </c>
      <c r="E751" s="3" t="s">
        <v>76</v>
      </c>
      <c r="F751" s="23">
        <v>45023</v>
      </c>
      <c r="G751" s="5">
        <v>7.3611111111111113E-2</v>
      </c>
      <c r="H751" s="24">
        <v>0.125</v>
      </c>
      <c r="I751" s="5">
        <f>Datos_Sala[[#This Row],[Hora de Salida]]-Datos_Sala[[#This Row],[Hora de llegada]]</f>
        <v>5.1388888888888887E-2</v>
      </c>
      <c r="J751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5.1388888888888887E-2</v>
      </c>
      <c r="K751" s="5">
        <f>(SUMIFS('Datos Cocina'!M:M,'Datos Cocina'!A:A,'Datos Sala'!A:A)/60)/24</f>
        <v>5.9722222222222225E-2</v>
      </c>
      <c r="L751" s="5">
        <f>IF(Datos_Sala[[#This Row],[Tiempo en rest]]-Datos_Sala[[#This Row],[Tiempo total de preparación]]&gt;0,Datos_Sala[[#This Row],[Tiempo en rest]]-Datos_Sala[[#This Row],[Tiempo total de preparación]],0)</f>
        <v>0</v>
      </c>
      <c r="M751" s="5" t="str">
        <f>IF(Datos_Sala[[#This Row],[Tiempo de degustación]]&gt;0,"Cobrada","Sin cobrar")</f>
        <v>Sin cobrar</v>
      </c>
      <c r="N751" s="3" t="s">
        <v>16</v>
      </c>
      <c r="O751" s="3" t="s">
        <v>1145</v>
      </c>
      <c r="P751" s="6">
        <v>21.82</v>
      </c>
      <c r="Q751" s="3" t="s">
        <v>11</v>
      </c>
      <c r="R751" s="3" t="s">
        <v>24</v>
      </c>
      <c r="S751" s="3" t="s">
        <v>418</v>
      </c>
      <c r="T751" s="4">
        <f>SUMIFS('Datos Cocina'!J:J,'Datos Cocina'!A:A,A:A)</f>
        <v>119</v>
      </c>
      <c r="U751" s="4">
        <f>SUMIFS('Datos Cocina'!F:F,'Datos Cocina'!A:A,'Datos Sala'!A:A)</f>
        <v>72</v>
      </c>
      <c r="V751" s="4">
        <f>SUMIFS('Datos Cocina'!I:I,'Datos Cocina'!A:A,A:A)</f>
        <v>47</v>
      </c>
      <c r="W751" s="7">
        <f>Datos_Sala[[#This Row],[Total ganancia pedido]]/Datos_Sala[[#This Row],[Monto Total de la cuenta]]</f>
        <v>0.3949579831932773</v>
      </c>
      <c r="X751" s="4">
        <f>Datos_Sala[[#This Row],[Monto Total de la cuenta]]+Datos_Sala[[#This Row],[Propina]]</f>
        <v>140.82</v>
      </c>
    </row>
    <row r="752" spans="1:24" x14ac:dyDescent="0.3">
      <c r="A752" s="2">
        <v>751</v>
      </c>
      <c r="B752" s="3">
        <v>17</v>
      </c>
      <c r="C752" s="3" t="s">
        <v>761</v>
      </c>
      <c r="D752" s="2">
        <v>6</v>
      </c>
      <c r="E752" s="3" t="s">
        <v>28</v>
      </c>
      <c r="F752" s="23">
        <v>45023</v>
      </c>
      <c r="G752" s="5">
        <v>6.3888888888888884E-2</v>
      </c>
      <c r="H752" s="24">
        <v>0.13194444444444445</v>
      </c>
      <c r="I752" s="5">
        <f>Datos_Sala[[#This Row],[Hora de Salida]]-Datos_Sala[[#This Row],[Hora de llegada]]</f>
        <v>6.8055555555555564E-2</v>
      </c>
      <c r="J752" s="5">
        <f>IF(Datos_Sala[[#This Row],[Estado de la Mesa]]="Ocupada",Datos_Sala[[#This Row],[Hora de Salida]]-Datos_Sala[[#This Row],[Hora de llegada]]+0.0104166666666667,Datos_Sala[[#This Row],[Hora de Salida]]-Datos_Sala[[#This Row],[Hora de llegada]])</f>
        <v>6.8055555555555564E-2</v>
      </c>
      <c r="K752" s="5">
        <f>(SUMIFS('Datos Cocina'!M:M,'Datos Cocina'!A:A,'Datos Sala'!A:A)/60)/24</f>
        <v>6.0416666666666667E-2</v>
      </c>
      <c r="L752" s="5">
        <f>IF(Datos_Sala[[#This Row],[Tiempo en rest]]-Datos_Sala[[#This Row],[Tiempo total de preparación]]&gt;0,Datos_Sala[[#This Row],[Tiempo en rest]]-Datos_Sala[[#This Row],[Tiempo total de preparación]],0)</f>
        <v>7.6388888888888964E-3</v>
      </c>
      <c r="M752" s="5" t="str">
        <f>IF(Datos_Sala[[#This Row],[Tiempo de degustación]]&gt;0,"Cobrada","Sin cobrar")</f>
        <v>Cobrada</v>
      </c>
      <c r="N752" s="3" t="s">
        <v>48</v>
      </c>
      <c r="O752" s="3" t="s">
        <v>1145</v>
      </c>
      <c r="P752" s="6">
        <v>49.35</v>
      </c>
      <c r="Q752" s="3" t="s">
        <v>11</v>
      </c>
      <c r="R752" s="3" t="s">
        <v>19</v>
      </c>
      <c r="S752" s="3" t="s">
        <v>1123</v>
      </c>
      <c r="T752" s="4">
        <f>SUMIFS('Datos Cocina'!J:J,'Datos Cocina'!A:A,A:A)</f>
        <v>170</v>
      </c>
      <c r="U752" s="4">
        <f>SUMIFS('Datos Cocina'!F:F,'Datos Cocina'!A:A,'Datos Sala'!A:A)</f>
        <v>101</v>
      </c>
      <c r="V752" s="4">
        <f>SUMIFS('Datos Cocina'!I:I,'Datos Cocina'!A:A,A:A)</f>
        <v>69</v>
      </c>
      <c r="W752" s="7">
        <f>Datos_Sala[[#This Row],[Total ganancia pedido]]/Datos_Sala[[#This Row],[Monto Total de la cuenta]]</f>
        <v>0.40588235294117647</v>
      </c>
      <c r="X752" s="4">
        <f>Datos_Sala[[#This Row],[Monto Total de la cuenta]]+Datos_Sala[[#This Row],[Propina]]</f>
        <v>219.35</v>
      </c>
    </row>
    <row r="753" spans="1:24" x14ac:dyDescent="0.3">
      <c r="A753" s="2">
        <v>752</v>
      </c>
      <c r="B753" s="3" t="s">
        <v>110</v>
      </c>
      <c r="C753" s="3" t="s">
        <v>170</v>
      </c>
      <c r="D753" s="2">
        <v>5</v>
      </c>
      <c r="E753" s="3" t="s">
        <v>52</v>
      </c>
      <c r="F753" s="23">
        <v>45023</v>
      </c>
      <c r="G753" s="5">
        <v>8.6805555555555552E-2</v>
      </c>
      <c r="H753" s="24">
        <v>0.18263888888888888</v>
      </c>
      <c r="I753" s="5">
        <f>Datos_Sala[[#This Row],[Hora de Salida]]-Datos_Sala[[#This Row],[Hora de llegada]]</f>
        <v>9.5833333333333326E-2</v>
      </c>
      <c r="J753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9.5833333333333326E-2</v>
      </c>
      <c r="K753" s="5">
        <f>(SUMIFS('Datos Cocina'!M:M,'Datos Cocina'!A:A,'Datos Sala'!A:A)/60)/24</f>
        <v>2.0833333333333332E-2</v>
      </c>
      <c r="L753" s="5">
        <f>IF(Datos_Sala[[#This Row],[Tiempo en rest]]-Datos_Sala[[#This Row],[Tiempo total de preparación]]&gt;0,Datos_Sala[[#This Row],[Tiempo en rest]]-Datos_Sala[[#This Row],[Tiempo total de preparación]],0)</f>
        <v>7.4999999999999997E-2</v>
      </c>
      <c r="M753" s="5" t="str">
        <f>IF(Datos_Sala[[#This Row],[Tiempo de degustación]]&gt;0,"Cobrada","Sin cobrar")</f>
        <v>Cobrada</v>
      </c>
      <c r="N753" s="3" t="s">
        <v>16</v>
      </c>
      <c r="O753" s="3" t="s">
        <v>1145</v>
      </c>
      <c r="P753" s="6">
        <v>46.27</v>
      </c>
      <c r="Q753" s="3" t="s">
        <v>11</v>
      </c>
      <c r="R753" s="3" t="s">
        <v>1148</v>
      </c>
      <c r="S753" s="3" t="s">
        <v>37</v>
      </c>
      <c r="T753" s="4">
        <f>SUMIFS('Datos Cocina'!J:J,'Datos Cocina'!A:A,A:A)</f>
        <v>60</v>
      </c>
      <c r="U753" s="4">
        <f>SUMIFS('Datos Cocina'!F:F,'Datos Cocina'!A:A,'Datos Sala'!A:A)</f>
        <v>36</v>
      </c>
      <c r="V753" s="4">
        <f>SUMIFS('Datos Cocina'!I:I,'Datos Cocina'!A:A,A:A)</f>
        <v>24</v>
      </c>
      <c r="W753" s="7">
        <f>Datos_Sala[[#This Row],[Total ganancia pedido]]/Datos_Sala[[#This Row],[Monto Total de la cuenta]]</f>
        <v>0.4</v>
      </c>
      <c r="X753" s="4">
        <f>Datos_Sala[[#This Row],[Monto Total de la cuenta]]+Datos_Sala[[#This Row],[Propina]]</f>
        <v>106.27000000000001</v>
      </c>
    </row>
    <row r="754" spans="1:24" x14ac:dyDescent="0.3">
      <c r="A754" s="2">
        <v>753</v>
      </c>
      <c r="B754" s="3">
        <v>11</v>
      </c>
      <c r="C754" s="3" t="s">
        <v>609</v>
      </c>
      <c r="D754" s="2">
        <v>4</v>
      </c>
      <c r="E754" s="3" t="s">
        <v>9</v>
      </c>
      <c r="F754" s="23">
        <v>45023</v>
      </c>
      <c r="G754" s="5">
        <v>0.10208333333333333</v>
      </c>
      <c r="H754" s="24">
        <v>0.19305555555555556</v>
      </c>
      <c r="I754" s="5">
        <f>Datos_Sala[[#This Row],[Hora de Salida]]-Datos_Sala[[#This Row],[Hora de llegada]]</f>
        <v>9.0972222222222232E-2</v>
      </c>
      <c r="J754" s="5">
        <f>IF(Datos_Sala[[#This Row],[Estado de la Mesa]]="Ocupada",Datos_Sala[[#This Row],[Hora de Salida]]-Datos_Sala[[#This Row],[Hora de llegada]]+0.0104166666666667,Datos_Sala[[#This Row],[Hora de Salida]]-Datos_Sala[[#This Row],[Hora de llegada]])</f>
        <v>9.0972222222222232E-2</v>
      </c>
      <c r="K754" s="5">
        <f>(SUMIFS('Datos Cocina'!M:M,'Datos Cocina'!A:A,'Datos Sala'!A:A)/60)/24</f>
        <v>8.8888888888888892E-2</v>
      </c>
      <c r="L754" s="5">
        <f>IF(Datos_Sala[[#This Row],[Tiempo en rest]]-Datos_Sala[[#This Row],[Tiempo total de preparación]]&gt;0,Datos_Sala[[#This Row],[Tiempo en rest]]-Datos_Sala[[#This Row],[Tiempo total de preparación]],0)</f>
        <v>2.0833333333333398E-3</v>
      </c>
      <c r="M754" s="5" t="str">
        <f>IF(Datos_Sala[[#This Row],[Tiempo de degustación]]&gt;0,"Cobrada","Sin cobrar")</f>
        <v>Cobrada</v>
      </c>
      <c r="N754" s="3" t="s">
        <v>16</v>
      </c>
      <c r="O754" s="3" t="s">
        <v>1146</v>
      </c>
      <c r="P754" s="6">
        <v>26.24</v>
      </c>
      <c r="Q754" s="3" t="s">
        <v>11</v>
      </c>
      <c r="R754" s="3" t="s">
        <v>29</v>
      </c>
      <c r="S754" s="3" t="s">
        <v>1124</v>
      </c>
      <c r="T754" s="4">
        <f>SUMIFS('Datos Cocina'!J:J,'Datos Cocina'!A:A,A:A)</f>
        <v>163</v>
      </c>
      <c r="U754" s="4">
        <f>SUMIFS('Datos Cocina'!F:F,'Datos Cocina'!A:A,'Datos Sala'!A:A)</f>
        <v>97</v>
      </c>
      <c r="V754" s="4">
        <f>SUMIFS('Datos Cocina'!I:I,'Datos Cocina'!A:A,A:A)</f>
        <v>66</v>
      </c>
      <c r="W754" s="7">
        <f>Datos_Sala[[#This Row],[Total ganancia pedido]]/Datos_Sala[[#This Row],[Monto Total de la cuenta]]</f>
        <v>0.40490797546012269</v>
      </c>
      <c r="X754" s="4">
        <f>Datos_Sala[[#This Row],[Monto Total de la cuenta]]+Datos_Sala[[#This Row],[Propina]]</f>
        <v>189.24</v>
      </c>
    </row>
    <row r="755" spans="1:24" x14ac:dyDescent="0.3">
      <c r="A755" s="2">
        <v>754</v>
      </c>
      <c r="B755" s="3">
        <v>8</v>
      </c>
      <c r="C755" s="3" t="s">
        <v>158</v>
      </c>
      <c r="D755" s="2">
        <v>3</v>
      </c>
      <c r="E755" s="3" t="s">
        <v>52</v>
      </c>
      <c r="F755" s="23">
        <v>45023</v>
      </c>
      <c r="G755" s="5">
        <v>0.13958333333333334</v>
      </c>
      <c r="H755" s="24">
        <v>0.19166666666666668</v>
      </c>
      <c r="I755" s="5">
        <f>Datos_Sala[[#This Row],[Hora de Salida]]-Datos_Sala[[#This Row],[Hora de llegada]]</f>
        <v>5.2083333333333343E-2</v>
      </c>
      <c r="J755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5.2083333333333343E-2</v>
      </c>
      <c r="K755" s="5">
        <f>(SUMIFS('Datos Cocina'!M:M,'Datos Cocina'!A:A,'Datos Sala'!A:A)/60)/24</f>
        <v>6.1805555555555558E-2</v>
      </c>
      <c r="L755" s="5">
        <f>IF(Datos_Sala[[#This Row],[Tiempo en rest]]-Datos_Sala[[#This Row],[Tiempo total de preparación]]&gt;0,Datos_Sala[[#This Row],[Tiempo en rest]]-Datos_Sala[[#This Row],[Tiempo total de preparación]],0)</f>
        <v>0</v>
      </c>
      <c r="M755" s="5" t="str">
        <f>IF(Datos_Sala[[#This Row],[Tiempo de degustación]]&gt;0,"Cobrada","Sin cobrar")</f>
        <v>Sin cobrar</v>
      </c>
      <c r="N755" s="3" t="s">
        <v>16</v>
      </c>
      <c r="O755" s="3" t="s">
        <v>1145</v>
      </c>
      <c r="P755" s="6">
        <v>42.74</v>
      </c>
      <c r="Q755" s="3" t="s">
        <v>23</v>
      </c>
      <c r="R755" s="3" t="s">
        <v>1147</v>
      </c>
      <c r="S755" s="3" t="s">
        <v>1125</v>
      </c>
      <c r="T755" s="4">
        <f>SUMIFS('Datos Cocina'!J:J,'Datos Cocina'!A:A,A:A)</f>
        <v>237</v>
      </c>
      <c r="U755" s="4">
        <f>SUMIFS('Datos Cocina'!F:F,'Datos Cocina'!A:A,'Datos Sala'!A:A)</f>
        <v>138</v>
      </c>
      <c r="V755" s="4">
        <f>SUMIFS('Datos Cocina'!I:I,'Datos Cocina'!A:A,A:A)</f>
        <v>99</v>
      </c>
      <c r="W755" s="7">
        <f>Datos_Sala[[#This Row],[Total ganancia pedido]]/Datos_Sala[[#This Row],[Monto Total de la cuenta]]</f>
        <v>0.41772151898734178</v>
      </c>
      <c r="X755" s="4">
        <f>Datos_Sala[[#This Row],[Monto Total de la cuenta]]+Datos_Sala[[#This Row],[Propina]]</f>
        <v>279.74</v>
      </c>
    </row>
    <row r="756" spans="1:24" x14ac:dyDescent="0.3">
      <c r="A756" s="2">
        <v>755</v>
      </c>
      <c r="B756" s="3">
        <v>12</v>
      </c>
      <c r="C756" s="3" t="s">
        <v>1126</v>
      </c>
      <c r="D756" s="2">
        <v>3</v>
      </c>
      <c r="E756" s="3" t="s">
        <v>28</v>
      </c>
      <c r="F756" s="23">
        <v>45023</v>
      </c>
      <c r="G756" s="5">
        <v>8.4027777777777785E-2</v>
      </c>
      <c r="H756" s="24">
        <v>0.18541666666666667</v>
      </c>
      <c r="I756" s="5">
        <f>Datos_Sala[[#This Row],[Hora de Salida]]-Datos_Sala[[#This Row],[Hora de llegada]]</f>
        <v>0.10138888888888889</v>
      </c>
      <c r="J756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0.11180555555555559</v>
      </c>
      <c r="K756" s="5">
        <f>(SUMIFS('Datos Cocina'!M:M,'Datos Cocina'!A:A,'Datos Sala'!A:A)/60)/24</f>
        <v>7.5694444444444439E-2</v>
      </c>
      <c r="L756" s="5">
        <f>IF(Datos_Sala[[#This Row],[Tiempo en rest]]-Datos_Sala[[#This Row],[Tiempo total de preparación]]&gt;0,Datos_Sala[[#This Row],[Tiempo en rest]]-Datos_Sala[[#This Row],[Tiempo total de preparación]],0)</f>
        <v>2.569444444444445E-2</v>
      </c>
      <c r="M756" s="5" t="str">
        <f>IF(Datos_Sala[[#This Row],[Tiempo de degustación]]&gt;0,"Cobrada","Sin cobrar")</f>
        <v>Cobrada</v>
      </c>
      <c r="N756" s="3" t="s">
        <v>16</v>
      </c>
      <c r="O756" s="3" t="s">
        <v>1145</v>
      </c>
      <c r="P756" s="6">
        <v>26.65</v>
      </c>
      <c r="Q756" s="3" t="s">
        <v>18</v>
      </c>
      <c r="R756" s="3" t="s">
        <v>19</v>
      </c>
      <c r="S756" s="3" t="s">
        <v>1127</v>
      </c>
      <c r="T756" s="4">
        <f>SUMIFS('Datos Cocina'!J:J,'Datos Cocina'!A:A,A:A)</f>
        <v>211</v>
      </c>
      <c r="U756" s="4">
        <f>SUMIFS('Datos Cocina'!F:F,'Datos Cocina'!A:A,'Datos Sala'!A:A)</f>
        <v>125</v>
      </c>
      <c r="V756" s="4">
        <f>SUMIFS('Datos Cocina'!I:I,'Datos Cocina'!A:A,A:A)</f>
        <v>86</v>
      </c>
      <c r="W756" s="7">
        <f>Datos_Sala[[#This Row],[Total ganancia pedido]]/Datos_Sala[[#This Row],[Monto Total de la cuenta]]</f>
        <v>0.40758293838862558</v>
      </c>
      <c r="X756" s="4">
        <f>Datos_Sala[[#This Row],[Monto Total de la cuenta]]+Datos_Sala[[#This Row],[Propina]]</f>
        <v>237.65</v>
      </c>
    </row>
    <row r="757" spans="1:24" x14ac:dyDescent="0.3">
      <c r="A757" s="2">
        <v>756</v>
      </c>
      <c r="B757" s="3">
        <v>11</v>
      </c>
      <c r="C757" s="3" t="s">
        <v>1128</v>
      </c>
      <c r="D757" s="2">
        <v>1</v>
      </c>
      <c r="E757" s="3" t="s">
        <v>76</v>
      </c>
      <c r="F757" s="23">
        <v>45023</v>
      </c>
      <c r="G757" s="5">
        <v>0.16180555555555556</v>
      </c>
      <c r="H757" s="24">
        <v>0.32708333333333334</v>
      </c>
      <c r="I757" s="5">
        <f>Datos_Sala[[#This Row],[Hora de Salida]]-Datos_Sala[[#This Row],[Hora de llegada]]</f>
        <v>0.16527777777777777</v>
      </c>
      <c r="J75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0.16527777777777777</v>
      </c>
      <c r="K757" s="5">
        <f>(SUMIFS('Datos Cocina'!M:M,'Datos Cocina'!A:A,'Datos Sala'!A:A)/60)/24</f>
        <v>2.361111111111111E-2</v>
      </c>
      <c r="L757" s="5">
        <f>IF(Datos_Sala[[#This Row],[Tiempo en rest]]-Datos_Sala[[#This Row],[Tiempo total de preparación]]&gt;0,Datos_Sala[[#This Row],[Tiempo en rest]]-Datos_Sala[[#This Row],[Tiempo total de preparación]],0)</f>
        <v>0.14166666666666666</v>
      </c>
      <c r="M757" s="5" t="str">
        <f>IF(Datos_Sala[[#This Row],[Tiempo de degustación]]&gt;0,"Cobrada","Sin cobrar")</f>
        <v>Cobrada</v>
      </c>
      <c r="N757" s="3" t="s">
        <v>10</v>
      </c>
      <c r="O757" s="3" t="s">
        <v>1145</v>
      </c>
      <c r="P757" s="6">
        <v>31.75</v>
      </c>
      <c r="Q757" s="3" t="s">
        <v>11</v>
      </c>
      <c r="R757" s="3" t="s">
        <v>1148</v>
      </c>
      <c r="S757" s="3" t="s">
        <v>1129</v>
      </c>
      <c r="T757" s="4">
        <f>SUMIFS('Datos Cocina'!J:J,'Datos Cocina'!A:A,A:A)</f>
        <v>50</v>
      </c>
      <c r="U757" s="4">
        <f>SUMIFS('Datos Cocina'!F:F,'Datos Cocina'!A:A,'Datos Sala'!A:A)</f>
        <v>30</v>
      </c>
      <c r="V757" s="4">
        <f>SUMIFS('Datos Cocina'!I:I,'Datos Cocina'!A:A,A:A)</f>
        <v>20</v>
      </c>
      <c r="W757" s="7">
        <f>Datos_Sala[[#This Row],[Total ganancia pedido]]/Datos_Sala[[#This Row],[Monto Total de la cuenta]]</f>
        <v>0.4</v>
      </c>
      <c r="X757" s="4">
        <f>Datos_Sala[[#This Row],[Monto Total de la cuenta]]+Datos_Sala[[#This Row],[Propina]]</f>
        <v>81.75</v>
      </c>
    </row>
    <row r="758" spans="1:24" x14ac:dyDescent="0.3">
      <c r="A758" s="2">
        <v>757</v>
      </c>
      <c r="B758" s="3" t="s">
        <v>110</v>
      </c>
      <c r="C758" s="3" t="s">
        <v>245</v>
      </c>
      <c r="D758" s="2">
        <v>6</v>
      </c>
      <c r="E758" s="3" t="s">
        <v>28</v>
      </c>
      <c r="F758" s="23">
        <v>45023</v>
      </c>
      <c r="G758" s="5">
        <v>7.4305555555555555E-2</v>
      </c>
      <c r="H758" s="24">
        <v>0.19583333333333333</v>
      </c>
      <c r="I758" s="5">
        <f>Datos_Sala[[#This Row],[Hora de Salida]]-Datos_Sala[[#This Row],[Hora de llegada]]</f>
        <v>0.12152777777777778</v>
      </c>
      <c r="J75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0.12152777777777778</v>
      </c>
      <c r="K758" s="5">
        <f>(SUMIFS('Datos Cocina'!M:M,'Datos Cocina'!A:A,'Datos Sala'!A:A)/60)/24</f>
        <v>2.7777777777777776E-2</v>
      </c>
      <c r="L758" s="5">
        <f>IF(Datos_Sala[[#This Row],[Tiempo en rest]]-Datos_Sala[[#This Row],[Tiempo total de preparación]]&gt;0,Datos_Sala[[#This Row],[Tiempo en rest]]-Datos_Sala[[#This Row],[Tiempo total de preparación]],0)</f>
        <v>9.375E-2</v>
      </c>
      <c r="M758" s="5" t="str">
        <f>IF(Datos_Sala[[#This Row],[Tiempo de degustación]]&gt;0,"Cobrada","Sin cobrar")</f>
        <v>Cobrada</v>
      </c>
      <c r="N758" s="3" t="s">
        <v>16</v>
      </c>
      <c r="O758" s="3" t="s">
        <v>1146</v>
      </c>
      <c r="P758" s="6">
        <v>10.029999999999999</v>
      </c>
      <c r="Q758" s="3" t="s">
        <v>23</v>
      </c>
      <c r="R758" s="3" t="s">
        <v>19</v>
      </c>
      <c r="S758" s="3" t="s">
        <v>37</v>
      </c>
      <c r="T758" s="4">
        <f>SUMIFS('Datos Cocina'!J:J,'Datos Cocina'!A:A,A:A)</f>
        <v>60</v>
      </c>
      <c r="U758" s="4">
        <f>SUMIFS('Datos Cocina'!F:F,'Datos Cocina'!A:A,'Datos Sala'!A:A)</f>
        <v>36</v>
      </c>
      <c r="V758" s="4">
        <f>SUMIFS('Datos Cocina'!I:I,'Datos Cocina'!A:A,A:A)</f>
        <v>24</v>
      </c>
      <c r="W758" s="7">
        <f>Datos_Sala[[#This Row],[Total ganancia pedido]]/Datos_Sala[[#This Row],[Monto Total de la cuenta]]</f>
        <v>0.4</v>
      </c>
      <c r="X758" s="4">
        <f>Datos_Sala[[#This Row],[Monto Total de la cuenta]]+Datos_Sala[[#This Row],[Propina]]</f>
        <v>70.03</v>
      </c>
    </row>
    <row r="759" spans="1:24" x14ac:dyDescent="0.3">
      <c r="A759" s="2">
        <v>758</v>
      </c>
      <c r="B759" s="3">
        <v>18</v>
      </c>
      <c r="C759" s="3" t="s">
        <v>1130</v>
      </c>
      <c r="D759" s="2">
        <v>4</v>
      </c>
      <c r="E759" s="3" t="s">
        <v>52</v>
      </c>
      <c r="F759" s="23">
        <v>45023</v>
      </c>
      <c r="G759" s="5">
        <v>1.1805555555555555E-2</v>
      </c>
      <c r="H759" s="24">
        <v>9.0277777777777776E-2</v>
      </c>
      <c r="I759" s="5">
        <f>Datos_Sala[[#This Row],[Hora de Salida]]-Datos_Sala[[#This Row],[Hora de llegada]]</f>
        <v>7.8472222222222221E-2</v>
      </c>
      <c r="J759" s="5">
        <f>IF(Datos_Sala[[#This Row],[Estado de la Mesa]]="Ocupada",Datos_Sala[[#This Row],[Hora de Salida]]-Datos_Sala[[#This Row],[Hora de llegada]]+0.0104166666666667,Datos_Sala[[#This Row],[Hora de Salida]]-Datos_Sala[[#This Row],[Hora de llegada]])</f>
        <v>7.8472222222222221E-2</v>
      </c>
      <c r="K759" s="5">
        <f>(SUMIFS('Datos Cocina'!M:M,'Datos Cocina'!A:A,'Datos Sala'!A:A)/60)/24</f>
        <v>2.8472222222222222E-2</v>
      </c>
      <c r="L759" s="5">
        <f>IF(Datos_Sala[[#This Row],[Tiempo en rest]]-Datos_Sala[[#This Row],[Tiempo total de preparación]]&gt;0,Datos_Sala[[#This Row],[Tiempo en rest]]-Datos_Sala[[#This Row],[Tiempo total de preparación]],0)</f>
        <v>0.05</v>
      </c>
      <c r="M759" s="5" t="str">
        <f>IF(Datos_Sala[[#This Row],[Tiempo de degustación]]&gt;0,"Cobrada","Sin cobrar")</f>
        <v>Cobrada</v>
      </c>
      <c r="N759" s="3" t="s">
        <v>48</v>
      </c>
      <c r="O759" s="3" t="s">
        <v>17</v>
      </c>
      <c r="P759" s="6">
        <v>27.04</v>
      </c>
      <c r="Q759" s="3" t="s">
        <v>23</v>
      </c>
      <c r="R759" s="3" t="s">
        <v>1148</v>
      </c>
      <c r="S759" s="3" t="s">
        <v>939</v>
      </c>
      <c r="T759" s="4">
        <f>SUMIFS('Datos Cocina'!J:J,'Datos Cocina'!A:A,A:A)</f>
        <v>52</v>
      </c>
      <c r="U759" s="4">
        <f>SUMIFS('Datos Cocina'!F:F,'Datos Cocina'!A:A,'Datos Sala'!A:A)</f>
        <v>31</v>
      </c>
      <c r="V759" s="4">
        <f>SUMIFS('Datos Cocina'!I:I,'Datos Cocina'!A:A,A:A)</f>
        <v>21</v>
      </c>
      <c r="W759" s="7">
        <f>Datos_Sala[[#This Row],[Total ganancia pedido]]/Datos_Sala[[#This Row],[Monto Total de la cuenta]]</f>
        <v>0.40384615384615385</v>
      </c>
      <c r="X759" s="4">
        <f>Datos_Sala[[#This Row],[Monto Total de la cuenta]]+Datos_Sala[[#This Row],[Propina]]</f>
        <v>79.039999999999992</v>
      </c>
    </row>
    <row r="760" spans="1:24" x14ac:dyDescent="0.3">
      <c r="A760" s="2">
        <v>759</v>
      </c>
      <c r="B760" s="3">
        <v>20</v>
      </c>
      <c r="C760" s="3" t="s">
        <v>1131</v>
      </c>
      <c r="D760" s="2">
        <v>5</v>
      </c>
      <c r="E760" s="3" t="s">
        <v>76</v>
      </c>
      <c r="F760" s="23">
        <v>45023</v>
      </c>
      <c r="G760" s="5">
        <v>2.7777777777777776E-2</v>
      </c>
      <c r="H760" s="24">
        <v>0.15625</v>
      </c>
      <c r="I760" s="5">
        <f>Datos_Sala[[#This Row],[Hora de Salida]]-Datos_Sala[[#This Row],[Hora de llegada]]</f>
        <v>0.12847222222222221</v>
      </c>
      <c r="J760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0.12847222222222221</v>
      </c>
      <c r="K760" s="5">
        <f>(SUMIFS('Datos Cocina'!M:M,'Datos Cocina'!A:A,'Datos Sala'!A:A)/60)/24</f>
        <v>0.1361111111111111</v>
      </c>
      <c r="L760" s="5">
        <f>IF(Datos_Sala[[#This Row],[Tiempo en rest]]-Datos_Sala[[#This Row],[Tiempo total de preparación]]&gt;0,Datos_Sala[[#This Row],[Tiempo en rest]]-Datos_Sala[[#This Row],[Tiempo total de preparación]],0)</f>
        <v>0</v>
      </c>
      <c r="M760" s="5" t="str">
        <f>IF(Datos_Sala[[#This Row],[Tiempo de degustación]]&gt;0,"Cobrada","Sin cobrar")</f>
        <v>Sin cobrar</v>
      </c>
      <c r="N760" s="3" t="s">
        <v>16</v>
      </c>
      <c r="O760" s="3" t="s">
        <v>1145</v>
      </c>
      <c r="P760" s="6">
        <v>13.7</v>
      </c>
      <c r="Q760" s="3" t="s">
        <v>23</v>
      </c>
      <c r="R760" s="3" t="s">
        <v>49</v>
      </c>
      <c r="S760" s="3" t="s">
        <v>1132</v>
      </c>
      <c r="T760" s="4">
        <f>SUMIFS('Datos Cocina'!J:J,'Datos Cocina'!A:A,A:A)</f>
        <v>342</v>
      </c>
      <c r="U760" s="4">
        <f>SUMIFS('Datos Cocina'!F:F,'Datos Cocina'!A:A,'Datos Sala'!A:A)</f>
        <v>204</v>
      </c>
      <c r="V760" s="4">
        <f>SUMIFS('Datos Cocina'!I:I,'Datos Cocina'!A:A,A:A)</f>
        <v>138</v>
      </c>
      <c r="W760" s="7">
        <f>Datos_Sala[[#This Row],[Total ganancia pedido]]/Datos_Sala[[#This Row],[Monto Total de la cuenta]]</f>
        <v>0.40350877192982454</v>
      </c>
      <c r="X760" s="4">
        <f>Datos_Sala[[#This Row],[Monto Total de la cuenta]]+Datos_Sala[[#This Row],[Propina]]</f>
        <v>355.7</v>
      </c>
    </row>
    <row r="761" spans="1:24" x14ac:dyDescent="0.3">
      <c r="A761" s="2">
        <v>760</v>
      </c>
      <c r="B761" s="3" t="s">
        <v>35</v>
      </c>
      <c r="C761" s="3" t="s">
        <v>246</v>
      </c>
      <c r="D761" s="2">
        <v>6</v>
      </c>
      <c r="E761" s="3" t="s">
        <v>9</v>
      </c>
      <c r="F761" s="23">
        <v>45023</v>
      </c>
      <c r="G761" s="5">
        <v>1.7361111111111112E-2</v>
      </c>
      <c r="H761" s="24">
        <v>6.9444444444444448E-2</v>
      </c>
      <c r="I761" s="5">
        <f>Datos_Sala[[#This Row],[Hora de Salida]]-Datos_Sala[[#This Row],[Hora de llegada]]</f>
        <v>5.2083333333333336E-2</v>
      </c>
      <c r="J761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5.2083333333333336E-2</v>
      </c>
      <c r="K761" s="5">
        <f>(SUMIFS('Datos Cocina'!M:M,'Datos Cocina'!A:A,'Datos Sala'!A:A)/60)/24</f>
        <v>1.3888888888888888E-2</v>
      </c>
      <c r="L761" s="5">
        <f>IF(Datos_Sala[[#This Row],[Tiempo en rest]]-Datos_Sala[[#This Row],[Tiempo total de preparación]]&gt;0,Datos_Sala[[#This Row],[Tiempo en rest]]-Datos_Sala[[#This Row],[Tiempo total de preparación]],0)</f>
        <v>3.8194444444444448E-2</v>
      </c>
      <c r="M761" s="5" t="str">
        <f>IF(Datos_Sala[[#This Row],[Tiempo de degustación]]&gt;0,"Cobrada","Sin cobrar")</f>
        <v>Cobrada</v>
      </c>
      <c r="N761" s="3" t="s">
        <v>16</v>
      </c>
      <c r="O761" s="3" t="s">
        <v>1145</v>
      </c>
      <c r="P761" s="6">
        <v>39.42</v>
      </c>
      <c r="Q761" s="3" t="s">
        <v>11</v>
      </c>
      <c r="R761" s="3" t="s">
        <v>49</v>
      </c>
      <c r="S761" s="3" t="s">
        <v>12</v>
      </c>
      <c r="T761" s="4">
        <f>SUMIFS('Datos Cocina'!J:J,'Datos Cocina'!A:A,A:A)</f>
        <v>105</v>
      </c>
      <c r="U761" s="4">
        <f>SUMIFS('Datos Cocina'!F:F,'Datos Cocina'!A:A,'Datos Sala'!A:A)</f>
        <v>63</v>
      </c>
      <c r="V761" s="4">
        <f>SUMIFS('Datos Cocina'!I:I,'Datos Cocina'!A:A,A:A)</f>
        <v>42</v>
      </c>
      <c r="W761" s="7">
        <f>Datos_Sala[[#This Row],[Total ganancia pedido]]/Datos_Sala[[#This Row],[Monto Total de la cuenta]]</f>
        <v>0.4</v>
      </c>
      <c r="X761" s="4">
        <f>Datos_Sala[[#This Row],[Monto Total de la cuenta]]+Datos_Sala[[#This Row],[Propina]]</f>
        <v>144.42000000000002</v>
      </c>
    </row>
    <row r="762" spans="1:24" x14ac:dyDescent="0.3">
      <c r="A762" s="2">
        <v>761</v>
      </c>
      <c r="B762" s="3">
        <v>4</v>
      </c>
      <c r="C762" s="3" t="s">
        <v>970</v>
      </c>
      <c r="D762" s="2">
        <v>4</v>
      </c>
      <c r="E762" s="3" t="s">
        <v>52</v>
      </c>
      <c r="F762" s="23">
        <v>45023</v>
      </c>
      <c r="G762" s="5">
        <v>0.11041666666666666</v>
      </c>
      <c r="H762" s="24">
        <v>0.15416666666666667</v>
      </c>
      <c r="I762" s="5">
        <f>Datos_Sala[[#This Row],[Hora de Salida]]-Datos_Sala[[#This Row],[Hora de llegada]]</f>
        <v>4.3750000000000011E-2</v>
      </c>
      <c r="J762" s="5">
        <f>IF(Datos_Sala[[#This Row],[Estado de la Mesa]]="Ocupada",Datos_Sala[[#This Row],[Hora de Salida]]-Datos_Sala[[#This Row],[Hora de llegada]]+0.0104166666666667,Datos_Sala[[#This Row],[Hora de Salida]]-Datos_Sala[[#This Row],[Hora de llegada]])</f>
        <v>4.3750000000000011E-2</v>
      </c>
      <c r="K762" s="5">
        <f>(SUMIFS('Datos Cocina'!M:M,'Datos Cocina'!A:A,'Datos Sala'!A:A)/60)/24</f>
        <v>7.0833333333333331E-2</v>
      </c>
      <c r="L762" s="5">
        <f>IF(Datos_Sala[[#This Row],[Tiempo en rest]]-Datos_Sala[[#This Row],[Tiempo total de preparación]]&gt;0,Datos_Sala[[#This Row],[Tiempo en rest]]-Datos_Sala[[#This Row],[Tiempo total de preparación]],0)</f>
        <v>0</v>
      </c>
      <c r="M762" s="5" t="str">
        <f>IF(Datos_Sala[[#This Row],[Tiempo de degustación]]&gt;0,"Cobrada","Sin cobrar")</f>
        <v>Sin cobrar</v>
      </c>
      <c r="N762" s="3" t="s">
        <v>48</v>
      </c>
      <c r="O762" s="3" t="s">
        <v>1145</v>
      </c>
      <c r="P762" s="6">
        <v>16.850000000000001</v>
      </c>
      <c r="Q762" s="3" t="s">
        <v>11</v>
      </c>
      <c r="R762" s="3" t="s">
        <v>1147</v>
      </c>
      <c r="S762" s="3" t="s">
        <v>1133</v>
      </c>
      <c r="T762" s="4">
        <f>SUMIFS('Datos Cocina'!J:J,'Datos Cocina'!A:A,A:A)</f>
        <v>174</v>
      </c>
      <c r="U762" s="4">
        <f>SUMIFS('Datos Cocina'!F:F,'Datos Cocina'!A:A,'Datos Sala'!A:A)</f>
        <v>102</v>
      </c>
      <c r="V762" s="4">
        <f>SUMIFS('Datos Cocina'!I:I,'Datos Cocina'!A:A,A:A)</f>
        <v>72</v>
      </c>
      <c r="W762" s="7">
        <f>Datos_Sala[[#This Row],[Total ganancia pedido]]/Datos_Sala[[#This Row],[Monto Total de la cuenta]]</f>
        <v>0.41379310344827586</v>
      </c>
      <c r="X762" s="4">
        <f>Datos_Sala[[#This Row],[Monto Total de la cuenta]]+Datos_Sala[[#This Row],[Propina]]</f>
        <v>190.85</v>
      </c>
    </row>
    <row r="763" spans="1:24" x14ac:dyDescent="0.3">
      <c r="A763" s="2">
        <v>762</v>
      </c>
      <c r="B763" s="3">
        <v>4</v>
      </c>
      <c r="C763" s="3" t="s">
        <v>623</v>
      </c>
      <c r="D763" s="2">
        <v>3</v>
      </c>
      <c r="E763" s="3" t="s">
        <v>15</v>
      </c>
      <c r="F763" s="23">
        <v>45023</v>
      </c>
      <c r="G763" s="5">
        <v>5.4166666666666669E-2</v>
      </c>
      <c r="H763" s="24">
        <v>0.1423611111111111</v>
      </c>
      <c r="I763" s="5">
        <f>Datos_Sala[[#This Row],[Hora de Salida]]-Datos_Sala[[#This Row],[Hora de llegada]]</f>
        <v>8.8194444444444436E-2</v>
      </c>
      <c r="J763" s="5">
        <f>IF(Datos_Sala[[#This Row],[Estado de la Mesa]]="Ocupada",Datos_Sala[[#This Row],[Hora de Salida]]-Datos_Sala[[#This Row],[Hora de llegada]]+0.0104166666666667,Datos_Sala[[#This Row],[Hora de Salida]]-Datos_Sala[[#This Row],[Hora de llegada]])</f>
        <v>8.8194444444444436E-2</v>
      </c>
      <c r="K763" s="5">
        <f>(SUMIFS('Datos Cocina'!M:M,'Datos Cocina'!A:A,'Datos Sala'!A:A)/60)/24</f>
        <v>2.013888888888889E-2</v>
      </c>
      <c r="L763" s="5">
        <f>IF(Datos_Sala[[#This Row],[Tiempo en rest]]-Datos_Sala[[#This Row],[Tiempo total de preparación]]&gt;0,Datos_Sala[[#This Row],[Tiempo en rest]]-Datos_Sala[[#This Row],[Tiempo total de preparación]],0)</f>
        <v>6.805555555555555E-2</v>
      </c>
      <c r="M763" s="5" t="str">
        <f>IF(Datos_Sala[[#This Row],[Tiempo de degustación]]&gt;0,"Cobrada","Sin cobrar")</f>
        <v>Cobrada</v>
      </c>
      <c r="N763" s="3" t="s">
        <v>48</v>
      </c>
      <c r="O763" s="3" t="s">
        <v>1145</v>
      </c>
      <c r="P763" s="6">
        <v>49.45</v>
      </c>
      <c r="Q763" s="3" t="s">
        <v>23</v>
      </c>
      <c r="R763" s="3" t="s">
        <v>55</v>
      </c>
      <c r="S763" s="3" t="s">
        <v>1134</v>
      </c>
      <c r="T763" s="4">
        <f>SUMIFS('Datos Cocina'!J:J,'Datos Cocina'!A:A,A:A)</f>
        <v>99</v>
      </c>
      <c r="U763" s="4">
        <f>SUMIFS('Datos Cocina'!F:F,'Datos Cocina'!A:A,'Datos Sala'!A:A)</f>
        <v>58</v>
      </c>
      <c r="V763" s="4">
        <f>SUMIFS('Datos Cocina'!I:I,'Datos Cocina'!A:A,A:A)</f>
        <v>41</v>
      </c>
      <c r="W763" s="7">
        <f>Datos_Sala[[#This Row],[Total ganancia pedido]]/Datos_Sala[[#This Row],[Monto Total de la cuenta]]</f>
        <v>0.41414141414141414</v>
      </c>
      <c r="X763" s="4">
        <f>Datos_Sala[[#This Row],[Monto Total de la cuenta]]+Datos_Sala[[#This Row],[Propina]]</f>
        <v>148.44999999999999</v>
      </c>
    </row>
    <row r="764" spans="1:24" x14ac:dyDescent="0.3">
      <c r="A764" s="2">
        <v>763</v>
      </c>
      <c r="B764" s="3">
        <v>18</v>
      </c>
      <c r="C764" s="3" t="s">
        <v>963</v>
      </c>
      <c r="D764" s="2">
        <v>3</v>
      </c>
      <c r="E764" s="3" t="s">
        <v>9</v>
      </c>
      <c r="F764" s="23">
        <v>45023</v>
      </c>
      <c r="G764" s="5">
        <v>0.15902777777777777</v>
      </c>
      <c r="H764" s="24">
        <v>0.21666666666666667</v>
      </c>
      <c r="I764" s="5">
        <f>Datos_Sala[[#This Row],[Hora de Salida]]-Datos_Sala[[#This Row],[Hora de llegada]]</f>
        <v>5.7638888888888906E-2</v>
      </c>
      <c r="J764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5.7638888888888906E-2</v>
      </c>
      <c r="K764" s="5">
        <f>(SUMIFS('Datos Cocina'!M:M,'Datos Cocina'!A:A,'Datos Sala'!A:A)/60)/24</f>
        <v>2.2222222222222223E-2</v>
      </c>
      <c r="L764" s="5">
        <f>IF(Datos_Sala[[#This Row],[Tiempo en rest]]-Datos_Sala[[#This Row],[Tiempo total de preparación]]&gt;0,Datos_Sala[[#This Row],[Tiempo en rest]]-Datos_Sala[[#This Row],[Tiempo total de preparación]],0)</f>
        <v>3.541666666666668E-2</v>
      </c>
      <c r="M764" s="5" t="str">
        <f>IF(Datos_Sala[[#This Row],[Tiempo de degustación]]&gt;0,"Cobrada","Sin cobrar")</f>
        <v>Cobrada</v>
      </c>
      <c r="N764" s="3" t="s">
        <v>16</v>
      </c>
      <c r="O764" s="3" t="s">
        <v>1145</v>
      </c>
      <c r="P764" s="6">
        <v>22.88</v>
      </c>
      <c r="Q764" s="3" t="s">
        <v>23</v>
      </c>
      <c r="R764" s="3" t="s">
        <v>49</v>
      </c>
      <c r="S764" s="3" t="s">
        <v>731</v>
      </c>
      <c r="T764" s="4">
        <f>SUMIFS('Datos Cocina'!J:J,'Datos Cocina'!A:A,A:A)</f>
        <v>104</v>
      </c>
      <c r="U764" s="4">
        <f>SUMIFS('Datos Cocina'!F:F,'Datos Cocina'!A:A,'Datos Sala'!A:A)</f>
        <v>62</v>
      </c>
      <c r="V764" s="4">
        <f>SUMIFS('Datos Cocina'!I:I,'Datos Cocina'!A:A,A:A)</f>
        <v>42</v>
      </c>
      <c r="W764" s="7">
        <f>Datos_Sala[[#This Row],[Total ganancia pedido]]/Datos_Sala[[#This Row],[Monto Total de la cuenta]]</f>
        <v>0.40384615384615385</v>
      </c>
      <c r="X764" s="4">
        <f>Datos_Sala[[#This Row],[Monto Total de la cuenta]]+Datos_Sala[[#This Row],[Propina]]</f>
        <v>126.88</v>
      </c>
    </row>
    <row r="765" spans="1:24" x14ac:dyDescent="0.3">
      <c r="A765" s="2">
        <v>764</v>
      </c>
      <c r="B765" s="3">
        <v>20</v>
      </c>
      <c r="C765" s="3" t="s">
        <v>1135</v>
      </c>
      <c r="D765" s="2">
        <v>1</v>
      </c>
      <c r="E765" s="3" t="s">
        <v>9</v>
      </c>
      <c r="F765" s="23">
        <v>45023</v>
      </c>
      <c r="G765" s="5">
        <v>0.14583333333333334</v>
      </c>
      <c r="H765" s="24">
        <v>0.24027777777777778</v>
      </c>
      <c r="I765" s="5">
        <f>Datos_Sala[[#This Row],[Hora de Salida]]-Datos_Sala[[#This Row],[Hora de llegada]]</f>
        <v>9.4444444444444442E-2</v>
      </c>
      <c r="J765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0.10486111111111114</v>
      </c>
      <c r="K765" s="5">
        <f>(SUMIFS('Datos Cocina'!M:M,'Datos Cocina'!A:A,'Datos Sala'!A:A)/60)/24</f>
        <v>7.7777777777777779E-2</v>
      </c>
      <c r="L765" s="5">
        <f>IF(Datos_Sala[[#This Row],[Tiempo en rest]]-Datos_Sala[[#This Row],[Tiempo total de preparación]]&gt;0,Datos_Sala[[#This Row],[Tiempo en rest]]-Datos_Sala[[#This Row],[Tiempo total de preparación]],0)</f>
        <v>1.6666666666666663E-2</v>
      </c>
      <c r="M765" s="5" t="str">
        <f>IF(Datos_Sala[[#This Row],[Tiempo de degustación]]&gt;0,"Cobrada","Sin cobrar")</f>
        <v>Cobrada</v>
      </c>
      <c r="N765" s="3" t="s">
        <v>10</v>
      </c>
      <c r="O765" s="3" t="s">
        <v>1145</v>
      </c>
      <c r="P765" s="6">
        <v>20.41</v>
      </c>
      <c r="Q765" s="3" t="s">
        <v>18</v>
      </c>
      <c r="R765" s="3" t="s">
        <v>33</v>
      </c>
      <c r="S765" s="3" t="s">
        <v>1136</v>
      </c>
      <c r="T765" s="4">
        <f>SUMIFS('Datos Cocina'!J:J,'Datos Cocina'!A:A,A:A)</f>
        <v>85</v>
      </c>
      <c r="U765" s="4">
        <f>SUMIFS('Datos Cocina'!F:F,'Datos Cocina'!A:A,'Datos Sala'!A:A)</f>
        <v>50</v>
      </c>
      <c r="V765" s="4">
        <f>SUMIFS('Datos Cocina'!I:I,'Datos Cocina'!A:A,A:A)</f>
        <v>35</v>
      </c>
      <c r="W765" s="7">
        <f>Datos_Sala[[#This Row],[Total ganancia pedido]]/Datos_Sala[[#This Row],[Monto Total de la cuenta]]</f>
        <v>0.41176470588235292</v>
      </c>
      <c r="X765" s="4">
        <f>Datos_Sala[[#This Row],[Monto Total de la cuenta]]+Datos_Sala[[#This Row],[Propina]]</f>
        <v>105.41</v>
      </c>
    </row>
    <row r="766" spans="1:24" x14ac:dyDescent="0.3">
      <c r="A766" s="2">
        <v>765</v>
      </c>
      <c r="B766" s="3">
        <v>20</v>
      </c>
      <c r="C766" s="3" t="s">
        <v>930</v>
      </c>
      <c r="D766" s="2">
        <v>4</v>
      </c>
      <c r="E766" s="3" t="s">
        <v>52</v>
      </c>
      <c r="F766" s="23">
        <v>45023</v>
      </c>
      <c r="G766" s="5">
        <v>1.6666666666666666E-2</v>
      </c>
      <c r="H766" s="24">
        <v>6.7361111111111108E-2</v>
      </c>
      <c r="I766" s="5">
        <f>Datos_Sala[[#This Row],[Hora de Salida]]-Datos_Sala[[#This Row],[Hora de llegada]]</f>
        <v>5.0694444444444445E-2</v>
      </c>
      <c r="J766" s="5">
        <f>IF(Datos_Sala[[#This Row],[Estado de la Mesa]]="Ocupada",Datos_Sala[[#This Row],[Hora de Salida]]-Datos_Sala[[#This Row],[Hora de llegada]]+0.0104166666666667,Datos_Sala[[#This Row],[Hora de Salida]]-Datos_Sala[[#This Row],[Hora de llegada]])</f>
        <v>5.0694444444444445E-2</v>
      </c>
      <c r="K766" s="5">
        <f>(SUMIFS('Datos Cocina'!M:M,'Datos Cocina'!A:A,'Datos Sala'!A:A)/60)/24</f>
        <v>0.11388888888888889</v>
      </c>
      <c r="L766" s="5">
        <f>IF(Datos_Sala[[#This Row],[Tiempo en rest]]-Datos_Sala[[#This Row],[Tiempo total de preparación]]&gt;0,Datos_Sala[[#This Row],[Tiempo en rest]]-Datos_Sala[[#This Row],[Tiempo total de preparación]],0)</f>
        <v>0</v>
      </c>
      <c r="M766" s="5" t="str">
        <f>IF(Datos_Sala[[#This Row],[Tiempo de degustación]]&gt;0,"Cobrada","Sin cobrar")</f>
        <v>Sin cobrar</v>
      </c>
      <c r="N766" s="3" t="s">
        <v>10</v>
      </c>
      <c r="O766" s="3" t="s">
        <v>1145</v>
      </c>
      <c r="P766" s="6">
        <v>30.77</v>
      </c>
      <c r="Q766" s="3" t="s">
        <v>11</v>
      </c>
      <c r="R766" s="3" t="s">
        <v>29</v>
      </c>
      <c r="S766" s="3" t="s">
        <v>1137</v>
      </c>
      <c r="T766" s="4">
        <f>SUMIFS('Datos Cocina'!J:J,'Datos Cocina'!A:A,A:A)</f>
        <v>233</v>
      </c>
      <c r="U766" s="4">
        <f>SUMIFS('Datos Cocina'!F:F,'Datos Cocina'!A:A,'Datos Sala'!A:A)</f>
        <v>138</v>
      </c>
      <c r="V766" s="4">
        <f>SUMIFS('Datos Cocina'!I:I,'Datos Cocina'!A:A,A:A)</f>
        <v>95</v>
      </c>
      <c r="W766" s="7">
        <f>Datos_Sala[[#This Row],[Total ganancia pedido]]/Datos_Sala[[#This Row],[Monto Total de la cuenta]]</f>
        <v>0.40772532188841204</v>
      </c>
      <c r="X766" s="4">
        <f>Datos_Sala[[#This Row],[Monto Total de la cuenta]]+Datos_Sala[[#This Row],[Propina]]</f>
        <v>263.77</v>
      </c>
    </row>
    <row r="767" spans="1:24" x14ac:dyDescent="0.3">
      <c r="A767" s="2">
        <v>766</v>
      </c>
      <c r="B767" s="3">
        <v>17</v>
      </c>
      <c r="C767" s="3" t="s">
        <v>22</v>
      </c>
      <c r="D767" s="2">
        <v>6</v>
      </c>
      <c r="E767" s="3" t="s">
        <v>28</v>
      </c>
      <c r="F767" s="23">
        <v>45023</v>
      </c>
      <c r="G767" s="5">
        <v>6.5277777777777782E-2</v>
      </c>
      <c r="H767" s="24">
        <v>0.2013888888888889</v>
      </c>
      <c r="I767" s="5">
        <f>Datos_Sala[[#This Row],[Hora de Salida]]-Datos_Sala[[#This Row],[Hora de llegada]]</f>
        <v>0.13611111111111113</v>
      </c>
      <c r="J767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0.13611111111111113</v>
      </c>
      <c r="K767" s="5">
        <f>(SUMIFS('Datos Cocina'!M:M,'Datos Cocina'!A:A,'Datos Sala'!A:A)/60)/24</f>
        <v>9.3055555555555558E-2</v>
      </c>
      <c r="L767" s="5">
        <f>IF(Datos_Sala[[#This Row],[Tiempo en rest]]-Datos_Sala[[#This Row],[Tiempo total de preparación]]&gt;0,Datos_Sala[[#This Row],[Tiempo en rest]]-Datos_Sala[[#This Row],[Tiempo total de preparación]],0)</f>
        <v>4.3055555555555569E-2</v>
      </c>
      <c r="M767" s="5" t="str">
        <f>IF(Datos_Sala[[#This Row],[Tiempo de degustación]]&gt;0,"Cobrada","Sin cobrar")</f>
        <v>Cobrada</v>
      </c>
      <c r="N767" s="3" t="s">
        <v>10</v>
      </c>
      <c r="O767" s="3" t="s">
        <v>1145</v>
      </c>
      <c r="P767" s="6">
        <v>12.57</v>
      </c>
      <c r="Q767" s="3" t="s">
        <v>23</v>
      </c>
      <c r="R767" s="3" t="s">
        <v>49</v>
      </c>
      <c r="S767" s="3" t="s">
        <v>1138</v>
      </c>
      <c r="T767" s="4">
        <f>SUMIFS('Datos Cocina'!J:J,'Datos Cocina'!A:A,A:A)</f>
        <v>185</v>
      </c>
      <c r="U767" s="4">
        <f>SUMIFS('Datos Cocina'!F:F,'Datos Cocina'!A:A,'Datos Sala'!A:A)</f>
        <v>111</v>
      </c>
      <c r="V767" s="4">
        <f>SUMIFS('Datos Cocina'!I:I,'Datos Cocina'!A:A,A:A)</f>
        <v>74</v>
      </c>
      <c r="W767" s="7">
        <f>Datos_Sala[[#This Row],[Total ganancia pedido]]/Datos_Sala[[#This Row],[Monto Total de la cuenta]]</f>
        <v>0.4</v>
      </c>
      <c r="X767" s="4">
        <f>Datos_Sala[[#This Row],[Monto Total de la cuenta]]+Datos_Sala[[#This Row],[Propina]]</f>
        <v>197.57</v>
      </c>
    </row>
    <row r="768" spans="1:24" x14ac:dyDescent="0.3">
      <c r="A768" s="2">
        <v>767</v>
      </c>
      <c r="B768" s="3">
        <v>10</v>
      </c>
      <c r="C768" s="3" t="s">
        <v>1139</v>
      </c>
      <c r="D768" s="2">
        <v>3</v>
      </c>
      <c r="E768" s="3" t="s">
        <v>28</v>
      </c>
      <c r="F768" s="23">
        <v>45023</v>
      </c>
      <c r="G768" s="5">
        <v>4.7222222222222221E-2</v>
      </c>
      <c r="H768" s="24">
        <v>0.16458333333333333</v>
      </c>
      <c r="I768" s="5">
        <f>Datos_Sala[[#This Row],[Hora de Salida]]-Datos_Sala[[#This Row],[Hora de llegada]]</f>
        <v>0.11736111111111111</v>
      </c>
      <c r="J768" s="5">
        <f>IF(Datos_Sala[[#This Row],[Estado de la Mesa]]="Ocupada",Datos_Sala[[#This Row],[Hora de Salida]]-Datos_Sala[[#This Row],[Hora de llegada]]+0.0104166666666667,Datos_Sala[[#This Row],[Hora de Salida]]-Datos_Sala[[#This Row],[Hora de llegada]])</f>
        <v>0.11736111111111111</v>
      </c>
      <c r="K768" s="5">
        <f>(SUMIFS('Datos Cocina'!M:M,'Datos Cocina'!A:A,'Datos Sala'!A:A)/60)/24</f>
        <v>5.9027777777777783E-2</v>
      </c>
      <c r="L768" s="5">
        <f>IF(Datos_Sala[[#This Row],[Tiempo en rest]]-Datos_Sala[[#This Row],[Tiempo total de preparación]]&gt;0,Datos_Sala[[#This Row],[Tiempo en rest]]-Datos_Sala[[#This Row],[Tiempo total de preparación]],0)</f>
        <v>5.8333333333333327E-2</v>
      </c>
      <c r="M768" s="5" t="str">
        <f>IF(Datos_Sala[[#This Row],[Tiempo de degustación]]&gt;0,"Cobrada","Sin cobrar")</f>
        <v>Cobrada</v>
      </c>
      <c r="N768" s="3" t="s">
        <v>48</v>
      </c>
      <c r="O768" s="3" t="s">
        <v>1145</v>
      </c>
      <c r="P768" s="6">
        <v>15.98</v>
      </c>
      <c r="Q768" s="3" t="s">
        <v>23</v>
      </c>
      <c r="R768" s="3" t="s">
        <v>63</v>
      </c>
      <c r="S768" s="3" t="s">
        <v>1140</v>
      </c>
      <c r="T768" s="4">
        <f>SUMIFS('Datos Cocina'!J:J,'Datos Cocina'!A:A,A:A)</f>
        <v>169</v>
      </c>
      <c r="U768" s="4">
        <f>SUMIFS('Datos Cocina'!F:F,'Datos Cocina'!A:A,'Datos Sala'!A:A)</f>
        <v>101</v>
      </c>
      <c r="V768" s="4">
        <f>SUMIFS('Datos Cocina'!I:I,'Datos Cocina'!A:A,A:A)</f>
        <v>68</v>
      </c>
      <c r="W768" s="7">
        <f>Datos_Sala[[#This Row],[Total ganancia pedido]]/Datos_Sala[[#This Row],[Monto Total de la cuenta]]</f>
        <v>0.40236686390532544</v>
      </c>
      <c r="X768" s="4">
        <f>Datos_Sala[[#This Row],[Monto Total de la cuenta]]+Datos_Sala[[#This Row],[Propina]]</f>
        <v>184.98</v>
      </c>
    </row>
  </sheetData>
  <phoneticPr fontId="7" type="noConversion"/>
  <conditionalFormatting sqref="M1:M1048576">
    <cfRule type="cellIs" dxfId="196" priority="1" operator="equal">
      <formula>"Sin Cobrar"</formula>
    </cfRule>
    <cfRule type="cellIs" dxfId="195" priority="2" operator="equal">
      <formula>"cobrada"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4743-A776-4702-B5E9-342F0C352FD6}">
  <dimension ref="B2:J9"/>
  <sheetViews>
    <sheetView workbookViewId="0">
      <selection activeCell="M7" sqref="M7"/>
    </sheetView>
  </sheetViews>
  <sheetFormatPr baseColWidth="10" defaultRowHeight="14.4" x14ac:dyDescent="0.3"/>
  <cols>
    <col min="2" max="2" width="27.44140625" bestFit="1" customWidth="1"/>
    <col min="3" max="3" width="21.44140625" bestFit="1" customWidth="1"/>
    <col min="4" max="9" width="10.77734375" bestFit="1" customWidth="1"/>
    <col min="10" max="10" width="11.88671875" bestFit="1" customWidth="1"/>
  </cols>
  <sheetData>
    <row r="2" spans="2:10" x14ac:dyDescent="0.3">
      <c r="B2" s="8" t="s">
        <v>1228</v>
      </c>
      <c r="C2" s="8" t="s">
        <v>1207</v>
      </c>
    </row>
    <row r="3" spans="2:10" x14ac:dyDescent="0.3">
      <c r="B3" s="8" t="s">
        <v>1191</v>
      </c>
      <c r="C3" s="22">
        <v>45017</v>
      </c>
      <c r="D3" s="22">
        <v>45018</v>
      </c>
      <c r="E3" s="22">
        <v>45019</v>
      </c>
      <c r="F3" s="22">
        <v>45020</v>
      </c>
      <c r="G3" s="22">
        <v>45021</v>
      </c>
      <c r="H3" s="22">
        <v>45022</v>
      </c>
      <c r="I3" s="22">
        <v>45023</v>
      </c>
      <c r="J3" t="s">
        <v>1193</v>
      </c>
    </row>
    <row r="4" spans="2:10" x14ac:dyDescent="0.3">
      <c r="B4" s="9" t="s">
        <v>76</v>
      </c>
      <c r="C4" s="1">
        <v>15</v>
      </c>
      <c r="D4" s="1">
        <v>30</v>
      </c>
      <c r="E4" s="1">
        <v>11</v>
      </c>
      <c r="F4" s="1">
        <v>9</v>
      </c>
      <c r="G4" s="1">
        <v>17</v>
      </c>
      <c r="H4" s="1">
        <v>30</v>
      </c>
      <c r="I4" s="1">
        <v>26</v>
      </c>
      <c r="J4" s="1">
        <v>138</v>
      </c>
    </row>
    <row r="5" spans="2:10" x14ac:dyDescent="0.3">
      <c r="B5" s="9" t="s">
        <v>28</v>
      </c>
      <c r="C5" s="1">
        <v>30</v>
      </c>
      <c r="D5" s="1">
        <v>45</v>
      </c>
      <c r="E5" s="1">
        <v>15</v>
      </c>
      <c r="F5" s="1">
        <v>11</v>
      </c>
      <c r="G5" s="1">
        <v>23</v>
      </c>
      <c r="H5" s="1">
        <v>34</v>
      </c>
      <c r="I5" s="1">
        <v>34</v>
      </c>
      <c r="J5" s="1">
        <v>192</v>
      </c>
    </row>
    <row r="6" spans="2:10" x14ac:dyDescent="0.3">
      <c r="B6" s="9" t="s">
        <v>52</v>
      </c>
      <c r="C6" s="1">
        <v>19</v>
      </c>
      <c r="D6" s="1">
        <v>33</v>
      </c>
      <c r="E6" s="1">
        <v>11</v>
      </c>
      <c r="F6" s="1">
        <v>17</v>
      </c>
      <c r="G6" s="1">
        <v>11</v>
      </c>
      <c r="H6" s="1">
        <v>44</v>
      </c>
      <c r="I6" s="1">
        <v>23</v>
      </c>
      <c r="J6" s="1">
        <v>158</v>
      </c>
    </row>
    <row r="7" spans="2:10" x14ac:dyDescent="0.3">
      <c r="B7" s="9" t="s">
        <v>9</v>
      </c>
      <c r="C7" s="1">
        <v>31</v>
      </c>
      <c r="D7" s="1">
        <v>23</v>
      </c>
      <c r="E7" s="1">
        <v>7</v>
      </c>
      <c r="F7" s="1">
        <v>8</v>
      </c>
      <c r="G7" s="1">
        <v>25</v>
      </c>
      <c r="H7" s="1">
        <v>36</v>
      </c>
      <c r="I7" s="1">
        <v>19</v>
      </c>
      <c r="J7" s="1">
        <v>149</v>
      </c>
    </row>
    <row r="8" spans="2:10" x14ac:dyDescent="0.3">
      <c r="B8" s="9" t="s">
        <v>15</v>
      </c>
      <c r="C8" s="1">
        <v>23</v>
      </c>
      <c r="D8" s="1">
        <v>17</v>
      </c>
      <c r="E8" s="1">
        <v>15</v>
      </c>
      <c r="F8" s="1">
        <v>14</v>
      </c>
      <c r="G8" s="1">
        <v>12</v>
      </c>
      <c r="H8" s="1">
        <v>33</v>
      </c>
      <c r="I8" s="1">
        <v>16</v>
      </c>
      <c r="J8" s="1">
        <v>130</v>
      </c>
    </row>
    <row r="9" spans="2:10" x14ac:dyDescent="0.3">
      <c r="B9" s="9" t="s">
        <v>1193</v>
      </c>
      <c r="C9" s="1">
        <v>118</v>
      </c>
      <c r="D9" s="1">
        <v>148</v>
      </c>
      <c r="E9" s="1">
        <v>59</v>
      </c>
      <c r="F9" s="1">
        <v>59</v>
      </c>
      <c r="G9" s="1">
        <v>88</v>
      </c>
      <c r="H9" s="1">
        <v>177</v>
      </c>
      <c r="I9" s="1">
        <v>118</v>
      </c>
      <c r="J9" s="1">
        <v>767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E37-74C0-4D37-9ADC-F016A8226584}">
  <dimension ref="B9:G29"/>
  <sheetViews>
    <sheetView tabSelected="1" zoomScale="70" zoomScaleNormal="70" workbookViewId="0">
      <selection activeCell="E15" sqref="E15"/>
    </sheetView>
  </sheetViews>
  <sheetFormatPr baseColWidth="10" defaultColWidth="10.88671875" defaultRowHeight="14.4" x14ac:dyDescent="0.3"/>
  <cols>
    <col min="1" max="1" width="10.88671875" style="14"/>
    <col min="2" max="2" width="21.109375" style="14" bestFit="1" customWidth="1"/>
    <col min="3" max="3" width="17.6640625" style="14" customWidth="1"/>
    <col min="4" max="4" width="18.33203125" style="14" bestFit="1" customWidth="1"/>
    <col min="5" max="5" width="20.109375" style="14" customWidth="1"/>
    <col min="6" max="6" width="18.33203125" style="14" bestFit="1" customWidth="1"/>
    <col min="7" max="7" width="49.77734375" style="14" bestFit="1" customWidth="1"/>
    <col min="8" max="16384" width="10.88671875" style="14"/>
  </cols>
  <sheetData>
    <row r="9" spans="2:7" ht="21" x14ac:dyDescent="0.3">
      <c r="B9" s="26" t="s">
        <v>1210</v>
      </c>
      <c r="C9" s="26"/>
      <c r="D9" s="26" t="s">
        <v>1212</v>
      </c>
      <c r="E9" s="26"/>
      <c r="F9" s="26" t="s">
        <v>1213</v>
      </c>
    </row>
    <row r="10" spans="2:7" ht="21" x14ac:dyDescent="0.3">
      <c r="B10" s="27">
        <v>767</v>
      </c>
      <c r="C10" s="26"/>
      <c r="D10" s="28">
        <v>3.4823989569752283</v>
      </c>
      <c r="E10" s="26"/>
      <c r="F10" s="29">
        <v>138.62711864406779</v>
      </c>
    </row>
    <row r="11" spans="2:7" ht="21" x14ac:dyDescent="0.3">
      <c r="B11" s="26"/>
      <c r="C11" s="26"/>
      <c r="D11" s="26"/>
      <c r="E11" s="26"/>
      <c r="F11" s="26"/>
    </row>
    <row r="12" spans="2:7" ht="21" x14ac:dyDescent="0.4">
      <c r="B12" s="26" t="s">
        <v>1226</v>
      </c>
      <c r="C12" s="26"/>
      <c r="D12" s="26" t="s">
        <v>1214</v>
      </c>
      <c r="E12" s="30"/>
      <c r="F12" s="26" t="s">
        <v>1211</v>
      </c>
      <c r="G12" s="17"/>
    </row>
    <row r="13" spans="2:7" ht="21" x14ac:dyDescent="0.4">
      <c r="B13" s="31">
        <v>129154.23999999999</v>
      </c>
      <c r="C13" s="26"/>
      <c r="D13" s="29">
        <v>63446</v>
      </c>
      <c r="E13" s="30"/>
      <c r="F13" s="29">
        <v>42881</v>
      </c>
      <c r="G13" s="17"/>
    </row>
    <row r="14" spans="2:7" ht="21" x14ac:dyDescent="0.3">
      <c r="B14" s="32"/>
      <c r="C14" s="32"/>
      <c r="D14" s="26"/>
      <c r="E14" s="26"/>
      <c r="F14" s="26"/>
    </row>
    <row r="15" spans="2:7" ht="21" x14ac:dyDescent="0.4">
      <c r="B15" s="26" t="s">
        <v>1227</v>
      </c>
      <c r="C15" s="30"/>
      <c r="D15" s="33"/>
      <c r="E15" s="33"/>
      <c r="F15" s="33"/>
    </row>
    <row r="16" spans="2:7" ht="21" x14ac:dyDescent="0.4">
      <c r="B16" s="29">
        <v>22827.24000000002</v>
      </c>
      <c r="C16" s="30"/>
      <c r="D16" s="26"/>
      <c r="E16" s="26"/>
      <c r="F16" s="26"/>
    </row>
    <row r="17" spans="3:6" ht="28.8" x14ac:dyDescent="0.3">
      <c r="D17" s="16"/>
      <c r="E17" s="16"/>
      <c r="F17" s="16"/>
    </row>
    <row r="18" spans="3:6" ht="25.8" x14ac:dyDescent="0.3">
      <c r="D18" s="15"/>
      <c r="E18" s="15"/>
      <c r="F18" s="15"/>
    </row>
    <row r="19" spans="3:6" ht="28.8" x14ac:dyDescent="0.3">
      <c r="D19" s="16"/>
      <c r="E19" s="16"/>
      <c r="F19" s="16"/>
    </row>
    <row r="20" spans="3:6" ht="25.8" x14ac:dyDescent="0.3">
      <c r="D20" s="15"/>
      <c r="E20" s="15"/>
      <c r="F20" s="15"/>
    </row>
    <row r="21" spans="3:6" ht="28.8" x14ac:dyDescent="0.3">
      <c r="C21" s="18"/>
      <c r="D21" s="16"/>
      <c r="E21" s="16"/>
      <c r="F21" s="16"/>
    </row>
    <row r="22" spans="3:6" ht="25.8" x14ac:dyDescent="0.3">
      <c r="D22" s="15"/>
      <c r="E22" s="15"/>
      <c r="F22" s="15"/>
    </row>
    <row r="23" spans="3:6" ht="28.8" x14ac:dyDescent="0.3">
      <c r="D23" s="16"/>
      <c r="E23" s="16"/>
      <c r="F23" s="16"/>
    </row>
    <row r="24" spans="3:6" ht="25.8" x14ac:dyDescent="0.3">
      <c r="D24" s="15"/>
      <c r="E24" s="15"/>
      <c r="F24" s="15"/>
    </row>
    <row r="25" spans="3:6" ht="28.8" x14ac:dyDescent="0.3">
      <c r="D25" s="16"/>
      <c r="E25" s="16"/>
      <c r="F25" s="16"/>
    </row>
    <row r="26" spans="3:6" ht="25.8" x14ac:dyDescent="0.3">
      <c r="D26" s="15"/>
      <c r="E26" s="15"/>
      <c r="F26" s="15"/>
    </row>
    <row r="27" spans="3:6" ht="28.8" x14ac:dyDescent="0.3">
      <c r="D27" s="16"/>
      <c r="E27" s="16"/>
      <c r="F27" s="16"/>
    </row>
    <row r="28" spans="3:6" ht="25.8" x14ac:dyDescent="0.3">
      <c r="D28" s="15"/>
      <c r="E28" s="15"/>
      <c r="F28" s="15"/>
    </row>
    <row r="29" spans="3:6" ht="28.8" x14ac:dyDescent="0.3">
      <c r="D29" s="16"/>
      <c r="E29" s="16"/>
      <c r="F29" s="16"/>
    </row>
  </sheetData>
  <pageMargins left="0.7" right="0.7" top="0.75" bottom="0.75" header="0.3" footer="0.3"/>
  <pageSetup paperSize="9" orientation="portrait" r:id="rId8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64F8-0DF6-4132-895A-EB47F8ED8ED2}">
  <dimension ref="A1:N1903"/>
  <sheetViews>
    <sheetView topLeftCell="D1" workbookViewId="0">
      <selection activeCell="A29" sqref="A29"/>
    </sheetView>
  </sheetViews>
  <sheetFormatPr baseColWidth="10" defaultRowHeight="14.4" x14ac:dyDescent="0.3"/>
  <cols>
    <col min="1" max="1" width="18" style="2" customWidth="1"/>
    <col min="2" max="2" width="17.33203125" style="2" customWidth="1"/>
    <col min="3" max="3" width="17.5546875" style="2" customWidth="1"/>
    <col min="4" max="4" width="20.33203125" style="2" customWidth="1"/>
    <col min="5" max="5" width="14.88671875" style="4" customWidth="1"/>
    <col min="6" max="7" width="15.33203125" style="4" customWidth="1"/>
    <col min="8" max="9" width="15.6640625" style="4" customWidth="1"/>
    <col min="10" max="11" width="21.77734375" style="7" customWidth="1"/>
    <col min="12" max="12" width="22.33203125" style="2" customWidth="1"/>
    <col min="13" max="13" width="15.109375" style="2" customWidth="1"/>
    <col min="14" max="16384" width="11.5546875" style="2"/>
  </cols>
  <sheetData>
    <row r="1" spans="1:14" x14ac:dyDescent="0.3">
      <c r="A1" s="2" t="s">
        <v>1178</v>
      </c>
      <c r="B1" s="2" t="s">
        <v>1142</v>
      </c>
      <c r="C1" s="2" t="s">
        <v>1177</v>
      </c>
      <c r="D1" s="2" t="s">
        <v>1176</v>
      </c>
      <c r="E1" s="4" t="s">
        <v>1175</v>
      </c>
      <c r="F1" s="4" t="s">
        <v>1209</v>
      </c>
      <c r="G1" s="4" t="s">
        <v>1174</v>
      </c>
      <c r="H1" s="4" t="s">
        <v>1179</v>
      </c>
      <c r="I1" s="4" t="s">
        <v>1182</v>
      </c>
      <c r="J1" s="4" t="s">
        <v>1183</v>
      </c>
      <c r="K1" s="7" t="s">
        <v>1188</v>
      </c>
      <c r="L1" s="2" t="s">
        <v>1173</v>
      </c>
      <c r="M1" s="2" t="s">
        <v>1172</v>
      </c>
      <c r="N1" s="2" t="s">
        <v>1171</v>
      </c>
    </row>
    <row r="2" spans="1:14" x14ac:dyDescent="0.3">
      <c r="A2" s="2">
        <v>1</v>
      </c>
      <c r="B2" s="2">
        <v>10</v>
      </c>
      <c r="C2" s="2" t="s">
        <v>37</v>
      </c>
      <c r="D2" s="2" t="s">
        <v>1157</v>
      </c>
      <c r="E2" s="4">
        <v>18</v>
      </c>
      <c r="F2" s="4">
        <f t="shared" ref="F2:F65" si="0">E2*L2</f>
        <v>54</v>
      </c>
      <c r="G2" s="4">
        <v>30</v>
      </c>
      <c r="H2" s="4">
        <f>Datos_Cocina[[#This Row],[Precio Unitario]]-Datos_Cocina[[#This Row],[Costo Unitario]]</f>
        <v>12</v>
      </c>
      <c r="I2" s="4">
        <f>Datos_Cocina[[#This Row],[Ganancia Bruta]]*Datos_Cocina[[#This Row],[Cantidad Ordenada]]</f>
        <v>36</v>
      </c>
      <c r="J2" s="4">
        <f>Datos_Cocina[[#This Row],[Precio Unitario]]*Datos_Cocina[[#This Row],[Cantidad Ordenada]]</f>
        <v>90</v>
      </c>
      <c r="K2" s="7">
        <f>Datos_Cocina[[#This Row],[Ganancia Neta]]/Datos_Cocina[[#This Row],[Total Pedido]]</f>
        <v>0.4</v>
      </c>
      <c r="L2" s="2">
        <v>3</v>
      </c>
      <c r="M2" s="2">
        <v>32</v>
      </c>
      <c r="N2" s="2" t="s">
        <v>1149</v>
      </c>
    </row>
    <row r="3" spans="1:14" x14ac:dyDescent="0.3">
      <c r="A3" s="2">
        <v>1</v>
      </c>
      <c r="B3" s="2">
        <v>10</v>
      </c>
      <c r="C3" s="2" t="s">
        <v>79</v>
      </c>
      <c r="D3" s="2" t="s">
        <v>1151</v>
      </c>
      <c r="E3" s="4">
        <v>14</v>
      </c>
      <c r="F3" s="4">
        <f t="shared" si="0"/>
        <v>28</v>
      </c>
      <c r="G3" s="4">
        <v>24</v>
      </c>
      <c r="H3" s="4">
        <f>Datos_Cocina[[#This Row],[Precio Unitario]]-Datos_Cocina[[#This Row],[Costo Unitario]]</f>
        <v>10</v>
      </c>
      <c r="I3" s="4">
        <f>Datos_Cocina[[#This Row],[Ganancia Bruta]]*Datos_Cocina[[#This Row],[Cantidad Ordenada]]</f>
        <v>20</v>
      </c>
      <c r="J3" s="4">
        <f>Datos_Cocina[[#This Row],[Precio Unitario]]*Datos_Cocina[[#This Row],[Cantidad Ordenada]]</f>
        <v>48</v>
      </c>
      <c r="K3" s="7">
        <f>Datos_Cocina[[#This Row],[Ganancia Neta]]/Datos_Cocina[[#This Row],[Total Pedido]]</f>
        <v>0.41666666666666669</v>
      </c>
      <c r="L3" s="2">
        <v>2</v>
      </c>
      <c r="M3" s="2">
        <v>25</v>
      </c>
      <c r="N3" s="2" t="s">
        <v>1154</v>
      </c>
    </row>
    <row r="4" spans="1:14" x14ac:dyDescent="0.3">
      <c r="A4" s="2">
        <v>2</v>
      </c>
      <c r="B4" s="2">
        <v>6</v>
      </c>
      <c r="C4" s="2" t="s">
        <v>56</v>
      </c>
      <c r="D4" s="2" t="s">
        <v>1167</v>
      </c>
      <c r="E4" s="4">
        <v>19</v>
      </c>
      <c r="F4" s="4">
        <f t="shared" si="0"/>
        <v>19</v>
      </c>
      <c r="G4" s="4">
        <v>31</v>
      </c>
      <c r="H4" s="4">
        <f>Datos_Cocina[[#This Row],[Precio Unitario]]-Datos_Cocina[[#This Row],[Costo Unitario]]</f>
        <v>12</v>
      </c>
      <c r="I4" s="4">
        <f>Datos_Cocina[[#This Row],[Ganancia Bruta]]*Datos_Cocina[[#This Row],[Cantidad Ordenada]]</f>
        <v>12</v>
      </c>
      <c r="J4" s="4">
        <f>Datos_Cocina[[#This Row],[Precio Unitario]]*Datos_Cocina[[#This Row],[Cantidad Ordenada]]</f>
        <v>31</v>
      </c>
      <c r="K4" s="7">
        <f>Datos_Cocina[[#This Row],[Ganancia Neta]]/Datos_Cocina[[#This Row],[Total Pedido]]</f>
        <v>0.38709677419354838</v>
      </c>
      <c r="L4" s="2">
        <v>1</v>
      </c>
      <c r="M4" s="2">
        <v>51</v>
      </c>
      <c r="N4" s="2" t="s">
        <v>1154</v>
      </c>
    </row>
    <row r="5" spans="1:14" x14ac:dyDescent="0.3">
      <c r="A5" s="2">
        <v>2</v>
      </c>
      <c r="B5" s="2">
        <v>6</v>
      </c>
      <c r="C5" s="2" t="s">
        <v>50</v>
      </c>
      <c r="D5" s="2" t="s">
        <v>1162</v>
      </c>
      <c r="E5" s="4">
        <v>16</v>
      </c>
      <c r="F5" s="4">
        <f t="shared" si="0"/>
        <v>16</v>
      </c>
      <c r="G5" s="4">
        <v>27</v>
      </c>
      <c r="H5" s="4">
        <f>Datos_Cocina[[#This Row],[Precio Unitario]]-Datos_Cocina[[#This Row],[Costo Unitario]]</f>
        <v>11</v>
      </c>
      <c r="I5" s="4">
        <f>Datos_Cocina[[#This Row],[Ganancia Bruta]]*Datos_Cocina[[#This Row],[Cantidad Ordenada]]</f>
        <v>11</v>
      </c>
      <c r="J5" s="4">
        <f>Datos_Cocina[[#This Row],[Precio Unitario]]*Datos_Cocina[[#This Row],[Cantidad Ordenada]]</f>
        <v>27</v>
      </c>
      <c r="K5" s="7">
        <f>Datos_Cocina[[#This Row],[Ganancia Neta]]/Datos_Cocina[[#This Row],[Total Pedido]]</f>
        <v>0.40740740740740738</v>
      </c>
      <c r="L5" s="2">
        <v>1</v>
      </c>
      <c r="M5" s="2">
        <v>34</v>
      </c>
      <c r="N5" s="2" t="s">
        <v>1149</v>
      </c>
    </row>
    <row r="6" spans="1:14" x14ac:dyDescent="0.3">
      <c r="A6" s="2">
        <v>3</v>
      </c>
      <c r="B6" s="2">
        <v>20</v>
      </c>
      <c r="C6" s="2" t="s">
        <v>30</v>
      </c>
      <c r="D6" s="2" t="s">
        <v>1170</v>
      </c>
      <c r="E6" s="4">
        <v>25</v>
      </c>
      <c r="F6" s="4">
        <f t="shared" si="0"/>
        <v>25</v>
      </c>
      <c r="G6" s="4">
        <v>40</v>
      </c>
      <c r="H6" s="4">
        <f>Datos_Cocina[[#This Row],[Precio Unitario]]-Datos_Cocina[[#This Row],[Costo Unitario]]</f>
        <v>15</v>
      </c>
      <c r="I6" s="4">
        <f>Datos_Cocina[[#This Row],[Ganancia Bruta]]*Datos_Cocina[[#This Row],[Cantidad Ordenada]]</f>
        <v>15</v>
      </c>
      <c r="J6" s="4">
        <f>Datos_Cocina[[#This Row],[Precio Unitario]]*Datos_Cocina[[#This Row],[Cantidad Ordenada]]</f>
        <v>40</v>
      </c>
      <c r="K6" s="7">
        <f>Datos_Cocina[[#This Row],[Ganancia Neta]]/Datos_Cocina[[#This Row],[Total Pedido]]</f>
        <v>0.375</v>
      </c>
      <c r="L6" s="2">
        <v>1</v>
      </c>
      <c r="M6" s="2">
        <v>9</v>
      </c>
      <c r="N6" s="2" t="s">
        <v>1149</v>
      </c>
    </row>
    <row r="7" spans="1:14" x14ac:dyDescent="0.3">
      <c r="A7" s="2">
        <v>3</v>
      </c>
      <c r="B7" s="2">
        <v>20</v>
      </c>
      <c r="C7" s="2" t="s">
        <v>56</v>
      </c>
      <c r="D7" s="2" t="s">
        <v>1167</v>
      </c>
      <c r="E7" s="4">
        <v>19</v>
      </c>
      <c r="F7" s="4">
        <f t="shared" si="0"/>
        <v>19</v>
      </c>
      <c r="G7" s="4">
        <v>31</v>
      </c>
      <c r="H7" s="4">
        <f>Datos_Cocina[[#This Row],[Precio Unitario]]-Datos_Cocina[[#This Row],[Costo Unitario]]</f>
        <v>12</v>
      </c>
      <c r="I7" s="4">
        <f>Datos_Cocina[[#This Row],[Ganancia Bruta]]*Datos_Cocina[[#This Row],[Cantidad Ordenada]]</f>
        <v>12</v>
      </c>
      <c r="J7" s="4">
        <f>Datos_Cocina[[#This Row],[Precio Unitario]]*Datos_Cocina[[#This Row],[Cantidad Ordenada]]</f>
        <v>31</v>
      </c>
      <c r="K7" s="7">
        <f>Datos_Cocina[[#This Row],[Ganancia Neta]]/Datos_Cocina[[#This Row],[Total Pedido]]</f>
        <v>0.38709677419354838</v>
      </c>
      <c r="L7" s="2">
        <v>1</v>
      </c>
      <c r="M7" s="2">
        <v>27</v>
      </c>
      <c r="N7" s="2" t="s">
        <v>1154</v>
      </c>
    </row>
    <row r="8" spans="1:14" x14ac:dyDescent="0.3">
      <c r="A8" s="2">
        <v>3</v>
      </c>
      <c r="B8" s="2">
        <v>20</v>
      </c>
      <c r="C8" s="2" t="s">
        <v>42</v>
      </c>
      <c r="D8" s="2" t="s">
        <v>1158</v>
      </c>
      <c r="E8" s="4">
        <v>22</v>
      </c>
      <c r="F8" s="4">
        <f t="shared" si="0"/>
        <v>22</v>
      </c>
      <c r="G8" s="4">
        <v>36</v>
      </c>
      <c r="H8" s="4">
        <f>Datos_Cocina[[#This Row],[Precio Unitario]]-Datos_Cocina[[#This Row],[Costo Unitario]]</f>
        <v>14</v>
      </c>
      <c r="I8" s="4">
        <f>Datos_Cocina[[#This Row],[Ganancia Bruta]]*Datos_Cocina[[#This Row],[Cantidad Ordenada]]</f>
        <v>14</v>
      </c>
      <c r="J8" s="4">
        <f>Datos_Cocina[[#This Row],[Precio Unitario]]*Datos_Cocina[[#This Row],[Cantidad Ordenada]]</f>
        <v>36</v>
      </c>
      <c r="K8" s="7">
        <f>Datos_Cocina[[#This Row],[Ganancia Neta]]/Datos_Cocina[[#This Row],[Total Pedido]]</f>
        <v>0.3888888888888889</v>
      </c>
      <c r="L8" s="2">
        <v>1</v>
      </c>
      <c r="M8" s="2">
        <v>36</v>
      </c>
      <c r="N8" s="2" t="s">
        <v>1154</v>
      </c>
    </row>
    <row r="9" spans="1:14" x14ac:dyDescent="0.3">
      <c r="A9" s="2">
        <v>3</v>
      </c>
      <c r="B9" s="2">
        <v>20</v>
      </c>
      <c r="C9" s="2" t="s">
        <v>20</v>
      </c>
      <c r="D9" s="2" t="s">
        <v>1152</v>
      </c>
      <c r="E9" s="4">
        <v>17</v>
      </c>
      <c r="F9" s="4">
        <f t="shared" si="0"/>
        <v>34</v>
      </c>
      <c r="G9" s="4">
        <v>29</v>
      </c>
      <c r="H9" s="4">
        <f>Datos_Cocina[[#This Row],[Precio Unitario]]-Datos_Cocina[[#This Row],[Costo Unitario]]</f>
        <v>12</v>
      </c>
      <c r="I9" s="4">
        <f>Datos_Cocina[[#This Row],[Ganancia Bruta]]*Datos_Cocina[[#This Row],[Cantidad Ordenada]]</f>
        <v>24</v>
      </c>
      <c r="J9" s="4">
        <f>Datos_Cocina[[#This Row],[Precio Unitario]]*Datos_Cocina[[#This Row],[Cantidad Ordenada]]</f>
        <v>58</v>
      </c>
      <c r="K9" s="7">
        <f>Datos_Cocina[[#This Row],[Ganancia Neta]]/Datos_Cocina[[#This Row],[Total Pedido]]</f>
        <v>0.41379310344827586</v>
      </c>
      <c r="L9" s="2">
        <v>2</v>
      </c>
      <c r="M9" s="2">
        <v>54</v>
      </c>
      <c r="N9" s="2" t="s">
        <v>1149</v>
      </c>
    </row>
    <row r="10" spans="1:14" x14ac:dyDescent="0.3">
      <c r="A10" s="2">
        <v>4</v>
      </c>
      <c r="B10" s="2">
        <v>3</v>
      </c>
      <c r="C10" s="2" t="s">
        <v>121</v>
      </c>
      <c r="D10" s="2" t="s">
        <v>1163</v>
      </c>
      <c r="E10" s="4">
        <v>20</v>
      </c>
      <c r="F10" s="4">
        <f t="shared" si="0"/>
        <v>60</v>
      </c>
      <c r="G10" s="4">
        <v>33</v>
      </c>
      <c r="H10" s="4">
        <f>Datos_Cocina[[#This Row],[Precio Unitario]]-Datos_Cocina[[#This Row],[Costo Unitario]]</f>
        <v>13</v>
      </c>
      <c r="I10" s="4">
        <f>Datos_Cocina[[#This Row],[Ganancia Bruta]]*Datos_Cocina[[#This Row],[Cantidad Ordenada]]</f>
        <v>39</v>
      </c>
      <c r="J10" s="4">
        <f>Datos_Cocina[[#This Row],[Precio Unitario]]*Datos_Cocina[[#This Row],[Cantidad Ordenada]]</f>
        <v>99</v>
      </c>
      <c r="K10" s="7">
        <f>Datos_Cocina[[#This Row],[Ganancia Neta]]/Datos_Cocina[[#This Row],[Total Pedido]]</f>
        <v>0.39393939393939392</v>
      </c>
      <c r="L10" s="2">
        <v>3</v>
      </c>
      <c r="M10" s="2">
        <v>23</v>
      </c>
      <c r="N10" s="2" t="s">
        <v>1149</v>
      </c>
    </row>
    <row r="11" spans="1:14" x14ac:dyDescent="0.3">
      <c r="A11" s="2">
        <v>4</v>
      </c>
      <c r="B11" s="2">
        <v>3</v>
      </c>
      <c r="C11" s="2" t="s">
        <v>25</v>
      </c>
      <c r="D11" s="2" t="s">
        <v>1159</v>
      </c>
      <c r="E11" s="4">
        <v>16</v>
      </c>
      <c r="F11" s="4">
        <f t="shared" si="0"/>
        <v>48</v>
      </c>
      <c r="G11" s="4">
        <v>28</v>
      </c>
      <c r="H11" s="4">
        <f>Datos_Cocina[[#This Row],[Precio Unitario]]-Datos_Cocina[[#This Row],[Costo Unitario]]</f>
        <v>12</v>
      </c>
      <c r="I11" s="4">
        <f>Datos_Cocina[[#This Row],[Ganancia Bruta]]*Datos_Cocina[[#This Row],[Cantidad Ordenada]]</f>
        <v>36</v>
      </c>
      <c r="J11" s="4">
        <f>Datos_Cocina[[#This Row],[Precio Unitario]]*Datos_Cocina[[#This Row],[Cantidad Ordenada]]</f>
        <v>84</v>
      </c>
      <c r="K11" s="7">
        <f>Datos_Cocina[[#This Row],[Ganancia Neta]]/Datos_Cocina[[#This Row],[Total Pedido]]</f>
        <v>0.42857142857142855</v>
      </c>
      <c r="L11" s="2">
        <v>3</v>
      </c>
      <c r="M11" s="2">
        <v>17</v>
      </c>
      <c r="N11" s="2" t="s">
        <v>1154</v>
      </c>
    </row>
    <row r="12" spans="1:14" x14ac:dyDescent="0.3">
      <c r="A12" s="2">
        <v>5</v>
      </c>
      <c r="B12" s="2">
        <v>8</v>
      </c>
      <c r="C12" s="2" t="s">
        <v>79</v>
      </c>
      <c r="D12" s="2" t="s">
        <v>1151</v>
      </c>
      <c r="E12" s="4">
        <v>14</v>
      </c>
      <c r="F12" s="4">
        <f t="shared" si="0"/>
        <v>28</v>
      </c>
      <c r="G12" s="4">
        <v>24</v>
      </c>
      <c r="H12" s="4">
        <f>Datos_Cocina[[#This Row],[Precio Unitario]]-Datos_Cocina[[#This Row],[Costo Unitario]]</f>
        <v>10</v>
      </c>
      <c r="I12" s="4">
        <f>Datos_Cocina[[#This Row],[Ganancia Bruta]]*Datos_Cocina[[#This Row],[Cantidad Ordenada]]</f>
        <v>20</v>
      </c>
      <c r="J12" s="4">
        <f>Datos_Cocina[[#This Row],[Precio Unitario]]*Datos_Cocina[[#This Row],[Cantidad Ordenada]]</f>
        <v>48</v>
      </c>
      <c r="K12" s="7">
        <f>Datos_Cocina[[#This Row],[Ganancia Neta]]/Datos_Cocina[[#This Row],[Total Pedido]]</f>
        <v>0.41666666666666669</v>
      </c>
      <c r="L12" s="2">
        <v>2</v>
      </c>
      <c r="M12" s="2">
        <v>9</v>
      </c>
      <c r="N12" s="2" t="s">
        <v>1149</v>
      </c>
    </row>
    <row r="13" spans="1:14" x14ac:dyDescent="0.3">
      <c r="A13" s="2">
        <v>5</v>
      </c>
      <c r="B13" s="2">
        <v>8</v>
      </c>
      <c r="C13" s="2" t="s">
        <v>53</v>
      </c>
      <c r="D13" s="2" t="s">
        <v>1156</v>
      </c>
      <c r="E13" s="4">
        <v>11</v>
      </c>
      <c r="F13" s="4">
        <f t="shared" si="0"/>
        <v>11</v>
      </c>
      <c r="G13" s="4">
        <v>19</v>
      </c>
      <c r="H13" s="4">
        <f>Datos_Cocina[[#This Row],[Precio Unitario]]-Datos_Cocina[[#This Row],[Costo Unitario]]</f>
        <v>8</v>
      </c>
      <c r="I13" s="4">
        <f>Datos_Cocina[[#This Row],[Ganancia Bruta]]*Datos_Cocina[[#This Row],[Cantidad Ordenada]]</f>
        <v>8</v>
      </c>
      <c r="J13" s="4">
        <f>Datos_Cocina[[#This Row],[Precio Unitario]]*Datos_Cocina[[#This Row],[Cantidad Ordenada]]</f>
        <v>19</v>
      </c>
      <c r="K13" s="7">
        <f>Datos_Cocina[[#This Row],[Ganancia Neta]]/Datos_Cocina[[#This Row],[Total Pedido]]</f>
        <v>0.42105263157894735</v>
      </c>
      <c r="L13" s="2">
        <v>1</v>
      </c>
      <c r="M13" s="2">
        <v>8</v>
      </c>
      <c r="N13" s="2" t="s">
        <v>1154</v>
      </c>
    </row>
    <row r="14" spans="1:14" x14ac:dyDescent="0.3">
      <c r="A14" s="2">
        <v>6</v>
      </c>
      <c r="B14" s="2">
        <v>7</v>
      </c>
      <c r="C14" s="2" t="s">
        <v>12</v>
      </c>
      <c r="D14" s="2" t="s">
        <v>1164</v>
      </c>
      <c r="E14" s="4">
        <v>21</v>
      </c>
      <c r="F14" s="4">
        <f t="shared" si="0"/>
        <v>42</v>
      </c>
      <c r="G14" s="4">
        <v>35</v>
      </c>
      <c r="H14" s="4">
        <f>Datos_Cocina[[#This Row],[Precio Unitario]]-Datos_Cocina[[#This Row],[Costo Unitario]]</f>
        <v>14</v>
      </c>
      <c r="I14" s="4">
        <f>Datos_Cocina[[#This Row],[Ganancia Bruta]]*Datos_Cocina[[#This Row],[Cantidad Ordenada]]</f>
        <v>28</v>
      </c>
      <c r="J14" s="4">
        <f>Datos_Cocina[[#This Row],[Precio Unitario]]*Datos_Cocina[[#This Row],[Cantidad Ordenada]]</f>
        <v>70</v>
      </c>
      <c r="K14" s="7">
        <f>Datos_Cocina[[#This Row],[Ganancia Neta]]/Datos_Cocina[[#This Row],[Total Pedido]]</f>
        <v>0.4</v>
      </c>
      <c r="L14" s="2">
        <v>2</v>
      </c>
      <c r="M14" s="2">
        <v>11</v>
      </c>
      <c r="N14" s="2" t="s">
        <v>1149</v>
      </c>
    </row>
    <row r="15" spans="1:14" x14ac:dyDescent="0.3">
      <c r="A15" s="2">
        <v>7</v>
      </c>
      <c r="B15" s="2">
        <v>17</v>
      </c>
      <c r="C15" s="2" t="s">
        <v>42</v>
      </c>
      <c r="D15" s="2" t="s">
        <v>1158</v>
      </c>
      <c r="E15" s="4">
        <v>22</v>
      </c>
      <c r="F15" s="4">
        <f t="shared" si="0"/>
        <v>66</v>
      </c>
      <c r="G15" s="4">
        <v>36</v>
      </c>
      <c r="H15" s="4">
        <f>Datos_Cocina[[#This Row],[Precio Unitario]]-Datos_Cocina[[#This Row],[Costo Unitario]]</f>
        <v>14</v>
      </c>
      <c r="I15" s="4">
        <f>Datos_Cocina[[#This Row],[Ganancia Bruta]]*Datos_Cocina[[#This Row],[Cantidad Ordenada]]</f>
        <v>42</v>
      </c>
      <c r="J15" s="4">
        <f>Datos_Cocina[[#This Row],[Precio Unitario]]*Datos_Cocina[[#This Row],[Cantidad Ordenada]]</f>
        <v>108</v>
      </c>
      <c r="K15" s="7">
        <f>Datos_Cocina[[#This Row],[Ganancia Neta]]/Datos_Cocina[[#This Row],[Total Pedido]]</f>
        <v>0.3888888888888889</v>
      </c>
      <c r="L15" s="2">
        <v>3</v>
      </c>
      <c r="M15" s="2">
        <v>26</v>
      </c>
      <c r="N15" s="2" t="s">
        <v>1154</v>
      </c>
    </row>
    <row r="16" spans="1:14" x14ac:dyDescent="0.3">
      <c r="A16" s="2">
        <v>7</v>
      </c>
      <c r="B16" s="2">
        <v>17</v>
      </c>
      <c r="C16" s="2" t="s">
        <v>114</v>
      </c>
      <c r="D16" s="2" t="s">
        <v>1168</v>
      </c>
      <c r="E16" s="4">
        <v>19</v>
      </c>
      <c r="F16" s="4">
        <f t="shared" si="0"/>
        <v>38</v>
      </c>
      <c r="G16" s="4">
        <v>32</v>
      </c>
      <c r="H16" s="4">
        <f>Datos_Cocina[[#This Row],[Precio Unitario]]-Datos_Cocina[[#This Row],[Costo Unitario]]</f>
        <v>13</v>
      </c>
      <c r="I16" s="4">
        <f>Datos_Cocina[[#This Row],[Ganancia Bruta]]*Datos_Cocina[[#This Row],[Cantidad Ordenada]]</f>
        <v>26</v>
      </c>
      <c r="J16" s="4">
        <f>Datos_Cocina[[#This Row],[Precio Unitario]]*Datos_Cocina[[#This Row],[Cantidad Ordenada]]</f>
        <v>64</v>
      </c>
      <c r="K16" s="7">
        <f>Datos_Cocina[[#This Row],[Ganancia Neta]]/Datos_Cocina[[#This Row],[Total Pedido]]</f>
        <v>0.40625</v>
      </c>
      <c r="L16" s="2">
        <v>2</v>
      </c>
      <c r="M16" s="2">
        <v>15</v>
      </c>
      <c r="N16" s="2" t="s">
        <v>1149</v>
      </c>
    </row>
    <row r="17" spans="1:14" x14ac:dyDescent="0.3">
      <c r="A17" s="2">
        <v>8</v>
      </c>
      <c r="B17" s="2">
        <v>11</v>
      </c>
      <c r="C17" s="2" t="s">
        <v>30</v>
      </c>
      <c r="D17" s="2" t="s">
        <v>1170</v>
      </c>
      <c r="E17" s="4">
        <v>25</v>
      </c>
      <c r="F17" s="4">
        <f t="shared" si="0"/>
        <v>75</v>
      </c>
      <c r="G17" s="4">
        <v>40</v>
      </c>
      <c r="H17" s="4">
        <f>Datos_Cocina[[#This Row],[Precio Unitario]]-Datos_Cocina[[#This Row],[Costo Unitario]]</f>
        <v>15</v>
      </c>
      <c r="I17" s="4">
        <f>Datos_Cocina[[#This Row],[Ganancia Bruta]]*Datos_Cocina[[#This Row],[Cantidad Ordenada]]</f>
        <v>45</v>
      </c>
      <c r="J17" s="4">
        <f>Datos_Cocina[[#This Row],[Precio Unitario]]*Datos_Cocina[[#This Row],[Cantidad Ordenada]]</f>
        <v>120</v>
      </c>
      <c r="K17" s="7">
        <f>Datos_Cocina[[#This Row],[Ganancia Neta]]/Datos_Cocina[[#This Row],[Total Pedido]]</f>
        <v>0.375</v>
      </c>
      <c r="L17" s="2">
        <v>3</v>
      </c>
      <c r="M17" s="2">
        <v>36</v>
      </c>
      <c r="N17" s="2" t="s">
        <v>1154</v>
      </c>
    </row>
    <row r="18" spans="1:14" x14ac:dyDescent="0.3">
      <c r="A18" s="2">
        <v>8</v>
      </c>
      <c r="B18" s="2">
        <v>11</v>
      </c>
      <c r="C18" s="2" t="s">
        <v>100</v>
      </c>
      <c r="D18" s="2" t="s">
        <v>1166</v>
      </c>
      <c r="E18" s="4">
        <v>13</v>
      </c>
      <c r="F18" s="4">
        <f t="shared" si="0"/>
        <v>39</v>
      </c>
      <c r="G18" s="4">
        <v>22</v>
      </c>
      <c r="H18" s="4">
        <f>Datos_Cocina[[#This Row],[Precio Unitario]]-Datos_Cocina[[#This Row],[Costo Unitario]]</f>
        <v>9</v>
      </c>
      <c r="I18" s="4">
        <f>Datos_Cocina[[#This Row],[Ganancia Bruta]]*Datos_Cocina[[#This Row],[Cantidad Ordenada]]</f>
        <v>27</v>
      </c>
      <c r="J18" s="4">
        <f>Datos_Cocina[[#This Row],[Precio Unitario]]*Datos_Cocina[[#This Row],[Cantidad Ordenada]]</f>
        <v>66</v>
      </c>
      <c r="K18" s="7">
        <f>Datos_Cocina[[#This Row],[Ganancia Neta]]/Datos_Cocina[[#This Row],[Total Pedido]]</f>
        <v>0.40909090909090912</v>
      </c>
      <c r="L18" s="2">
        <v>3</v>
      </c>
      <c r="M18" s="2">
        <v>11</v>
      </c>
      <c r="N18" s="2" t="s">
        <v>1154</v>
      </c>
    </row>
    <row r="19" spans="1:14" x14ac:dyDescent="0.3">
      <c r="A19" s="2">
        <v>8</v>
      </c>
      <c r="B19" s="2">
        <v>11</v>
      </c>
      <c r="C19" s="2" t="s">
        <v>25</v>
      </c>
      <c r="D19" s="2" t="s">
        <v>1159</v>
      </c>
      <c r="E19" s="4">
        <v>16</v>
      </c>
      <c r="F19" s="4">
        <f t="shared" si="0"/>
        <v>32</v>
      </c>
      <c r="G19" s="4">
        <v>28</v>
      </c>
      <c r="H19" s="4">
        <f>Datos_Cocina[[#This Row],[Precio Unitario]]-Datos_Cocina[[#This Row],[Costo Unitario]]</f>
        <v>12</v>
      </c>
      <c r="I19" s="4">
        <f>Datos_Cocina[[#This Row],[Ganancia Bruta]]*Datos_Cocina[[#This Row],[Cantidad Ordenada]]</f>
        <v>24</v>
      </c>
      <c r="J19" s="4">
        <f>Datos_Cocina[[#This Row],[Precio Unitario]]*Datos_Cocina[[#This Row],[Cantidad Ordenada]]</f>
        <v>56</v>
      </c>
      <c r="K19" s="7">
        <f>Datos_Cocina[[#This Row],[Ganancia Neta]]/Datos_Cocina[[#This Row],[Total Pedido]]</f>
        <v>0.42857142857142855</v>
      </c>
      <c r="L19" s="2">
        <v>2</v>
      </c>
      <c r="M19" s="2">
        <v>8</v>
      </c>
      <c r="N19" s="2" t="s">
        <v>1154</v>
      </c>
    </row>
    <row r="20" spans="1:14" x14ac:dyDescent="0.3">
      <c r="A20" s="2">
        <v>9</v>
      </c>
      <c r="B20" s="2">
        <v>15</v>
      </c>
      <c r="C20" s="2" t="s">
        <v>37</v>
      </c>
      <c r="D20" s="2" t="s">
        <v>1157</v>
      </c>
      <c r="E20" s="4">
        <v>18</v>
      </c>
      <c r="F20" s="4">
        <f t="shared" si="0"/>
        <v>18</v>
      </c>
      <c r="G20" s="4">
        <v>30</v>
      </c>
      <c r="H20" s="4">
        <f>Datos_Cocina[[#This Row],[Precio Unitario]]-Datos_Cocina[[#This Row],[Costo Unitario]]</f>
        <v>12</v>
      </c>
      <c r="I20" s="4">
        <f>Datos_Cocina[[#This Row],[Ganancia Bruta]]*Datos_Cocina[[#This Row],[Cantidad Ordenada]]</f>
        <v>12</v>
      </c>
      <c r="J20" s="4">
        <f>Datos_Cocina[[#This Row],[Precio Unitario]]*Datos_Cocina[[#This Row],[Cantidad Ordenada]]</f>
        <v>30</v>
      </c>
      <c r="K20" s="7">
        <f>Datos_Cocina[[#This Row],[Ganancia Neta]]/Datos_Cocina[[#This Row],[Total Pedido]]</f>
        <v>0.4</v>
      </c>
      <c r="L20" s="2">
        <v>1</v>
      </c>
      <c r="M20" s="2">
        <v>51</v>
      </c>
      <c r="N20" s="2" t="s">
        <v>1154</v>
      </c>
    </row>
    <row r="21" spans="1:14" x14ac:dyDescent="0.3">
      <c r="A21" s="2">
        <v>9</v>
      </c>
      <c r="B21" s="2">
        <v>15</v>
      </c>
      <c r="C21" s="2" t="s">
        <v>114</v>
      </c>
      <c r="D21" s="2" t="s">
        <v>1168</v>
      </c>
      <c r="E21" s="4">
        <v>19</v>
      </c>
      <c r="F21" s="4">
        <f t="shared" si="0"/>
        <v>57</v>
      </c>
      <c r="G21" s="4">
        <v>32</v>
      </c>
      <c r="H21" s="4">
        <f>Datos_Cocina[[#This Row],[Precio Unitario]]-Datos_Cocina[[#This Row],[Costo Unitario]]</f>
        <v>13</v>
      </c>
      <c r="I21" s="4">
        <f>Datos_Cocina[[#This Row],[Ganancia Bruta]]*Datos_Cocina[[#This Row],[Cantidad Ordenada]]</f>
        <v>39</v>
      </c>
      <c r="J21" s="4">
        <f>Datos_Cocina[[#This Row],[Precio Unitario]]*Datos_Cocina[[#This Row],[Cantidad Ordenada]]</f>
        <v>96</v>
      </c>
      <c r="K21" s="7">
        <f>Datos_Cocina[[#This Row],[Ganancia Neta]]/Datos_Cocina[[#This Row],[Total Pedido]]</f>
        <v>0.40625</v>
      </c>
      <c r="L21" s="2">
        <v>3</v>
      </c>
      <c r="M21" s="2">
        <v>31</v>
      </c>
      <c r="N21" s="2" t="s">
        <v>1154</v>
      </c>
    </row>
    <row r="22" spans="1:14" x14ac:dyDescent="0.3">
      <c r="A22" s="2">
        <v>9</v>
      </c>
      <c r="B22" s="2">
        <v>15</v>
      </c>
      <c r="C22" s="2" t="s">
        <v>79</v>
      </c>
      <c r="D22" s="2" t="s">
        <v>1151</v>
      </c>
      <c r="E22" s="4">
        <v>14</v>
      </c>
      <c r="F22" s="4">
        <f t="shared" si="0"/>
        <v>14</v>
      </c>
      <c r="G22" s="4">
        <v>24</v>
      </c>
      <c r="H22" s="4">
        <f>Datos_Cocina[[#This Row],[Precio Unitario]]-Datos_Cocina[[#This Row],[Costo Unitario]]</f>
        <v>10</v>
      </c>
      <c r="I22" s="4">
        <f>Datos_Cocina[[#This Row],[Ganancia Bruta]]*Datos_Cocina[[#This Row],[Cantidad Ordenada]]</f>
        <v>10</v>
      </c>
      <c r="J22" s="4">
        <f>Datos_Cocina[[#This Row],[Precio Unitario]]*Datos_Cocina[[#This Row],[Cantidad Ordenada]]</f>
        <v>24</v>
      </c>
      <c r="K22" s="7">
        <f>Datos_Cocina[[#This Row],[Ganancia Neta]]/Datos_Cocina[[#This Row],[Total Pedido]]</f>
        <v>0.41666666666666669</v>
      </c>
      <c r="L22" s="2">
        <v>1</v>
      </c>
      <c r="M22" s="2">
        <v>49</v>
      </c>
      <c r="N22" s="2" t="s">
        <v>1149</v>
      </c>
    </row>
    <row r="23" spans="1:14" x14ac:dyDescent="0.3">
      <c r="A23" s="2">
        <v>9</v>
      </c>
      <c r="B23" s="2">
        <v>15</v>
      </c>
      <c r="C23" s="2" t="s">
        <v>53</v>
      </c>
      <c r="D23" s="2" t="s">
        <v>1156</v>
      </c>
      <c r="E23" s="4">
        <v>11</v>
      </c>
      <c r="F23" s="4">
        <f t="shared" si="0"/>
        <v>11</v>
      </c>
      <c r="G23" s="4">
        <v>19</v>
      </c>
      <c r="H23" s="4">
        <f>Datos_Cocina[[#This Row],[Precio Unitario]]-Datos_Cocina[[#This Row],[Costo Unitario]]</f>
        <v>8</v>
      </c>
      <c r="I23" s="4">
        <f>Datos_Cocina[[#This Row],[Ganancia Bruta]]*Datos_Cocina[[#This Row],[Cantidad Ordenada]]</f>
        <v>8</v>
      </c>
      <c r="J23" s="4">
        <f>Datos_Cocina[[#This Row],[Precio Unitario]]*Datos_Cocina[[#This Row],[Cantidad Ordenada]]</f>
        <v>19</v>
      </c>
      <c r="K23" s="7">
        <f>Datos_Cocina[[#This Row],[Ganancia Neta]]/Datos_Cocina[[#This Row],[Total Pedido]]</f>
        <v>0.42105263157894735</v>
      </c>
      <c r="L23" s="2">
        <v>1</v>
      </c>
      <c r="M23" s="2">
        <v>15</v>
      </c>
      <c r="N23" s="2" t="s">
        <v>1154</v>
      </c>
    </row>
    <row r="24" spans="1:14" x14ac:dyDescent="0.3">
      <c r="A24" s="2">
        <v>10</v>
      </c>
      <c r="B24" s="2">
        <v>17</v>
      </c>
      <c r="C24" s="2" t="s">
        <v>30</v>
      </c>
      <c r="D24" s="2" t="s">
        <v>1170</v>
      </c>
      <c r="E24" s="4">
        <v>25</v>
      </c>
      <c r="F24" s="4">
        <f t="shared" si="0"/>
        <v>50</v>
      </c>
      <c r="G24" s="4">
        <v>40</v>
      </c>
      <c r="H24" s="4">
        <f>Datos_Cocina[[#This Row],[Precio Unitario]]-Datos_Cocina[[#This Row],[Costo Unitario]]</f>
        <v>15</v>
      </c>
      <c r="I24" s="4">
        <f>Datos_Cocina[[#This Row],[Ganancia Bruta]]*Datos_Cocina[[#This Row],[Cantidad Ordenada]]</f>
        <v>30</v>
      </c>
      <c r="J24" s="4">
        <f>Datos_Cocina[[#This Row],[Precio Unitario]]*Datos_Cocina[[#This Row],[Cantidad Ordenada]]</f>
        <v>80</v>
      </c>
      <c r="K24" s="7">
        <f>Datos_Cocina[[#This Row],[Ganancia Neta]]/Datos_Cocina[[#This Row],[Total Pedido]]</f>
        <v>0.375</v>
      </c>
      <c r="L24" s="2">
        <v>2</v>
      </c>
      <c r="M24" s="2">
        <v>19</v>
      </c>
      <c r="N24" s="2" t="s">
        <v>1154</v>
      </c>
    </row>
    <row r="25" spans="1:14" x14ac:dyDescent="0.3">
      <c r="A25" s="2">
        <v>10</v>
      </c>
      <c r="B25" s="2">
        <v>17</v>
      </c>
      <c r="C25" s="2" t="s">
        <v>34</v>
      </c>
      <c r="D25" s="2" t="s">
        <v>1161</v>
      </c>
      <c r="E25" s="4">
        <v>20</v>
      </c>
      <c r="F25" s="4">
        <f t="shared" si="0"/>
        <v>40</v>
      </c>
      <c r="G25" s="4">
        <v>34</v>
      </c>
      <c r="H25" s="4">
        <f>Datos_Cocina[[#This Row],[Precio Unitario]]-Datos_Cocina[[#This Row],[Costo Unitario]]</f>
        <v>14</v>
      </c>
      <c r="I25" s="4">
        <f>Datos_Cocina[[#This Row],[Ganancia Bruta]]*Datos_Cocina[[#This Row],[Cantidad Ordenada]]</f>
        <v>28</v>
      </c>
      <c r="J25" s="4">
        <f>Datos_Cocina[[#This Row],[Precio Unitario]]*Datos_Cocina[[#This Row],[Cantidad Ordenada]]</f>
        <v>68</v>
      </c>
      <c r="K25" s="7">
        <f>Datos_Cocina[[#This Row],[Ganancia Neta]]/Datos_Cocina[[#This Row],[Total Pedido]]</f>
        <v>0.41176470588235292</v>
      </c>
      <c r="L25" s="2">
        <v>2</v>
      </c>
      <c r="M25" s="2">
        <v>10</v>
      </c>
      <c r="N25" s="2" t="s">
        <v>1149</v>
      </c>
    </row>
    <row r="26" spans="1:14" x14ac:dyDescent="0.3">
      <c r="A26" s="2">
        <v>11</v>
      </c>
      <c r="B26" s="2">
        <v>14</v>
      </c>
      <c r="C26" s="2" t="s">
        <v>37</v>
      </c>
      <c r="D26" s="2" t="s">
        <v>1157</v>
      </c>
      <c r="E26" s="4">
        <v>18</v>
      </c>
      <c r="F26" s="4">
        <f t="shared" si="0"/>
        <v>36</v>
      </c>
      <c r="G26" s="4">
        <v>30</v>
      </c>
      <c r="H26" s="4">
        <f>Datos_Cocina[[#This Row],[Precio Unitario]]-Datos_Cocina[[#This Row],[Costo Unitario]]</f>
        <v>12</v>
      </c>
      <c r="I26" s="4">
        <f>Datos_Cocina[[#This Row],[Ganancia Bruta]]*Datos_Cocina[[#This Row],[Cantidad Ordenada]]</f>
        <v>24</v>
      </c>
      <c r="J26" s="4">
        <f>Datos_Cocina[[#This Row],[Precio Unitario]]*Datos_Cocina[[#This Row],[Cantidad Ordenada]]</f>
        <v>60</v>
      </c>
      <c r="K26" s="7">
        <f>Datos_Cocina[[#This Row],[Ganancia Neta]]/Datos_Cocina[[#This Row],[Total Pedido]]</f>
        <v>0.4</v>
      </c>
      <c r="L26" s="2">
        <v>2</v>
      </c>
      <c r="M26" s="2">
        <v>24</v>
      </c>
      <c r="N26" s="2" t="s">
        <v>1149</v>
      </c>
    </row>
    <row r="27" spans="1:14" x14ac:dyDescent="0.3">
      <c r="A27" s="2">
        <v>11</v>
      </c>
      <c r="B27" s="2">
        <v>14</v>
      </c>
      <c r="C27" s="2" t="s">
        <v>25</v>
      </c>
      <c r="D27" s="2" t="s">
        <v>1159</v>
      </c>
      <c r="E27" s="4">
        <v>16</v>
      </c>
      <c r="F27" s="4">
        <f t="shared" si="0"/>
        <v>16</v>
      </c>
      <c r="G27" s="4">
        <v>28</v>
      </c>
      <c r="H27" s="4">
        <f>Datos_Cocina[[#This Row],[Precio Unitario]]-Datos_Cocina[[#This Row],[Costo Unitario]]</f>
        <v>12</v>
      </c>
      <c r="I27" s="4">
        <f>Datos_Cocina[[#This Row],[Ganancia Bruta]]*Datos_Cocina[[#This Row],[Cantidad Ordenada]]</f>
        <v>12</v>
      </c>
      <c r="J27" s="4">
        <f>Datos_Cocina[[#This Row],[Precio Unitario]]*Datos_Cocina[[#This Row],[Cantidad Ordenada]]</f>
        <v>28</v>
      </c>
      <c r="K27" s="7">
        <f>Datos_Cocina[[#This Row],[Ganancia Neta]]/Datos_Cocina[[#This Row],[Total Pedido]]</f>
        <v>0.42857142857142855</v>
      </c>
      <c r="L27" s="2">
        <v>1</v>
      </c>
      <c r="M27" s="2">
        <v>32</v>
      </c>
      <c r="N27" s="2" t="s">
        <v>1149</v>
      </c>
    </row>
    <row r="28" spans="1:14" x14ac:dyDescent="0.3">
      <c r="A28" s="2">
        <v>12</v>
      </c>
      <c r="B28" s="2">
        <v>14</v>
      </c>
      <c r="C28" s="2" t="s">
        <v>30</v>
      </c>
      <c r="D28" s="2" t="s">
        <v>1170</v>
      </c>
      <c r="E28" s="4">
        <v>25</v>
      </c>
      <c r="F28" s="4">
        <f t="shared" si="0"/>
        <v>75</v>
      </c>
      <c r="G28" s="4">
        <v>40</v>
      </c>
      <c r="H28" s="4">
        <f>Datos_Cocina[[#This Row],[Precio Unitario]]-Datos_Cocina[[#This Row],[Costo Unitario]]</f>
        <v>15</v>
      </c>
      <c r="I28" s="4">
        <f>Datos_Cocina[[#This Row],[Ganancia Bruta]]*Datos_Cocina[[#This Row],[Cantidad Ordenada]]</f>
        <v>45</v>
      </c>
      <c r="J28" s="4">
        <f>Datos_Cocina[[#This Row],[Precio Unitario]]*Datos_Cocina[[#This Row],[Cantidad Ordenada]]</f>
        <v>120</v>
      </c>
      <c r="K28" s="7">
        <f>Datos_Cocina[[#This Row],[Ganancia Neta]]/Datos_Cocina[[#This Row],[Total Pedido]]</f>
        <v>0.375</v>
      </c>
      <c r="L28" s="2">
        <v>3</v>
      </c>
      <c r="M28" s="2">
        <v>40</v>
      </c>
      <c r="N28" s="2" t="s">
        <v>1154</v>
      </c>
    </row>
    <row r="29" spans="1:14" x14ac:dyDescent="0.3">
      <c r="A29" s="2">
        <v>12</v>
      </c>
      <c r="B29" s="2">
        <v>14</v>
      </c>
      <c r="C29" s="2" t="s">
        <v>42</v>
      </c>
      <c r="D29" s="2" t="s">
        <v>1158</v>
      </c>
      <c r="E29" s="4">
        <v>22</v>
      </c>
      <c r="F29" s="4">
        <f t="shared" si="0"/>
        <v>66</v>
      </c>
      <c r="G29" s="4">
        <v>36</v>
      </c>
      <c r="H29" s="4">
        <f>Datos_Cocina[[#This Row],[Precio Unitario]]-Datos_Cocina[[#This Row],[Costo Unitario]]</f>
        <v>14</v>
      </c>
      <c r="I29" s="4">
        <f>Datos_Cocina[[#This Row],[Ganancia Bruta]]*Datos_Cocina[[#This Row],[Cantidad Ordenada]]</f>
        <v>42</v>
      </c>
      <c r="J29" s="4">
        <f>Datos_Cocina[[#This Row],[Precio Unitario]]*Datos_Cocina[[#This Row],[Cantidad Ordenada]]</f>
        <v>108</v>
      </c>
      <c r="K29" s="7">
        <f>Datos_Cocina[[#This Row],[Ganancia Neta]]/Datos_Cocina[[#This Row],[Total Pedido]]</f>
        <v>0.3888888888888889</v>
      </c>
      <c r="L29" s="2">
        <v>3</v>
      </c>
      <c r="M29" s="2">
        <v>44</v>
      </c>
      <c r="N29" s="2" t="s">
        <v>1154</v>
      </c>
    </row>
    <row r="30" spans="1:14" x14ac:dyDescent="0.3">
      <c r="A30" s="2">
        <v>12</v>
      </c>
      <c r="B30" s="2">
        <v>14</v>
      </c>
      <c r="C30" s="2" t="s">
        <v>12</v>
      </c>
      <c r="D30" s="2" t="s">
        <v>1164</v>
      </c>
      <c r="E30" s="4">
        <v>21</v>
      </c>
      <c r="F30" s="4">
        <f t="shared" si="0"/>
        <v>42</v>
      </c>
      <c r="G30" s="4">
        <v>35</v>
      </c>
      <c r="H30" s="4">
        <f>Datos_Cocina[[#This Row],[Precio Unitario]]-Datos_Cocina[[#This Row],[Costo Unitario]]</f>
        <v>14</v>
      </c>
      <c r="I30" s="4">
        <f>Datos_Cocina[[#This Row],[Ganancia Bruta]]*Datos_Cocina[[#This Row],[Cantidad Ordenada]]</f>
        <v>28</v>
      </c>
      <c r="J30" s="4">
        <f>Datos_Cocina[[#This Row],[Precio Unitario]]*Datos_Cocina[[#This Row],[Cantidad Ordenada]]</f>
        <v>70</v>
      </c>
      <c r="K30" s="7">
        <f>Datos_Cocina[[#This Row],[Ganancia Neta]]/Datos_Cocina[[#This Row],[Total Pedido]]</f>
        <v>0.4</v>
      </c>
      <c r="L30" s="2">
        <v>2</v>
      </c>
      <c r="M30" s="2">
        <v>6</v>
      </c>
      <c r="N30" s="2" t="s">
        <v>1154</v>
      </c>
    </row>
    <row r="31" spans="1:14" x14ac:dyDescent="0.3">
      <c r="A31" s="2">
        <v>12</v>
      </c>
      <c r="B31" s="2">
        <v>14</v>
      </c>
      <c r="C31" s="2" t="s">
        <v>25</v>
      </c>
      <c r="D31" s="2" t="s">
        <v>1159</v>
      </c>
      <c r="E31" s="4">
        <v>16</v>
      </c>
      <c r="F31" s="4">
        <f t="shared" si="0"/>
        <v>16</v>
      </c>
      <c r="G31" s="4">
        <v>28</v>
      </c>
      <c r="H31" s="4">
        <f>Datos_Cocina[[#This Row],[Precio Unitario]]-Datos_Cocina[[#This Row],[Costo Unitario]]</f>
        <v>12</v>
      </c>
      <c r="I31" s="4">
        <f>Datos_Cocina[[#This Row],[Ganancia Bruta]]*Datos_Cocina[[#This Row],[Cantidad Ordenada]]</f>
        <v>12</v>
      </c>
      <c r="J31" s="4">
        <f>Datos_Cocina[[#This Row],[Precio Unitario]]*Datos_Cocina[[#This Row],[Cantidad Ordenada]]</f>
        <v>28</v>
      </c>
      <c r="K31" s="7">
        <f>Datos_Cocina[[#This Row],[Ganancia Neta]]/Datos_Cocina[[#This Row],[Total Pedido]]</f>
        <v>0.42857142857142855</v>
      </c>
      <c r="L31" s="2">
        <v>1</v>
      </c>
      <c r="M31" s="2">
        <v>5</v>
      </c>
      <c r="N31" s="2" t="s">
        <v>1149</v>
      </c>
    </row>
    <row r="32" spans="1:14" x14ac:dyDescent="0.3">
      <c r="A32" s="2">
        <v>13</v>
      </c>
      <c r="B32" s="2">
        <v>2</v>
      </c>
      <c r="C32" s="2" t="s">
        <v>20</v>
      </c>
      <c r="D32" s="2" t="s">
        <v>1152</v>
      </c>
      <c r="E32" s="4">
        <v>17</v>
      </c>
      <c r="F32" s="4">
        <f t="shared" si="0"/>
        <v>51</v>
      </c>
      <c r="G32" s="4">
        <v>29</v>
      </c>
      <c r="H32" s="4">
        <f>Datos_Cocina[[#This Row],[Precio Unitario]]-Datos_Cocina[[#This Row],[Costo Unitario]]</f>
        <v>12</v>
      </c>
      <c r="I32" s="4">
        <f>Datos_Cocina[[#This Row],[Ganancia Bruta]]*Datos_Cocina[[#This Row],[Cantidad Ordenada]]</f>
        <v>36</v>
      </c>
      <c r="J32" s="4">
        <f>Datos_Cocina[[#This Row],[Precio Unitario]]*Datos_Cocina[[#This Row],[Cantidad Ordenada]]</f>
        <v>87</v>
      </c>
      <c r="K32" s="7">
        <f>Datos_Cocina[[#This Row],[Ganancia Neta]]/Datos_Cocina[[#This Row],[Total Pedido]]</f>
        <v>0.41379310344827586</v>
      </c>
      <c r="L32" s="2">
        <v>3</v>
      </c>
      <c r="M32" s="2">
        <v>59</v>
      </c>
      <c r="N32" s="2" t="s">
        <v>1149</v>
      </c>
    </row>
    <row r="33" spans="1:14" x14ac:dyDescent="0.3">
      <c r="A33" s="2">
        <v>14</v>
      </c>
      <c r="B33" s="2">
        <v>16</v>
      </c>
      <c r="C33" s="2" t="s">
        <v>97</v>
      </c>
      <c r="D33" s="2" t="s">
        <v>1153</v>
      </c>
      <c r="E33" s="4">
        <v>14</v>
      </c>
      <c r="F33" s="4">
        <f t="shared" si="0"/>
        <v>28</v>
      </c>
      <c r="G33" s="4">
        <v>23</v>
      </c>
      <c r="H33" s="4">
        <f>Datos_Cocina[[#This Row],[Precio Unitario]]-Datos_Cocina[[#This Row],[Costo Unitario]]</f>
        <v>9</v>
      </c>
      <c r="I33" s="4">
        <f>Datos_Cocina[[#This Row],[Ganancia Bruta]]*Datos_Cocina[[#This Row],[Cantidad Ordenada]]</f>
        <v>18</v>
      </c>
      <c r="J33" s="4">
        <f>Datos_Cocina[[#This Row],[Precio Unitario]]*Datos_Cocina[[#This Row],[Cantidad Ordenada]]</f>
        <v>46</v>
      </c>
      <c r="K33" s="7">
        <f>Datos_Cocina[[#This Row],[Ganancia Neta]]/Datos_Cocina[[#This Row],[Total Pedido]]</f>
        <v>0.39130434782608697</v>
      </c>
      <c r="L33" s="2">
        <v>2</v>
      </c>
      <c r="M33" s="2">
        <v>44</v>
      </c>
      <c r="N33" s="2" t="s">
        <v>1149</v>
      </c>
    </row>
    <row r="34" spans="1:14" x14ac:dyDescent="0.3">
      <c r="A34" s="2">
        <v>14</v>
      </c>
      <c r="B34" s="2">
        <v>16</v>
      </c>
      <c r="C34" s="2" t="s">
        <v>121</v>
      </c>
      <c r="D34" s="2" t="s">
        <v>1163</v>
      </c>
      <c r="E34" s="4">
        <v>20</v>
      </c>
      <c r="F34" s="4">
        <f t="shared" si="0"/>
        <v>20</v>
      </c>
      <c r="G34" s="4">
        <v>33</v>
      </c>
      <c r="H34" s="4">
        <f>Datos_Cocina[[#This Row],[Precio Unitario]]-Datos_Cocina[[#This Row],[Costo Unitario]]</f>
        <v>13</v>
      </c>
      <c r="I34" s="4">
        <f>Datos_Cocina[[#This Row],[Ganancia Bruta]]*Datos_Cocina[[#This Row],[Cantidad Ordenada]]</f>
        <v>13</v>
      </c>
      <c r="J34" s="4">
        <f>Datos_Cocina[[#This Row],[Precio Unitario]]*Datos_Cocina[[#This Row],[Cantidad Ordenada]]</f>
        <v>33</v>
      </c>
      <c r="K34" s="7">
        <f>Datos_Cocina[[#This Row],[Ganancia Neta]]/Datos_Cocina[[#This Row],[Total Pedido]]</f>
        <v>0.39393939393939392</v>
      </c>
      <c r="L34" s="2">
        <v>1</v>
      </c>
      <c r="M34" s="2">
        <v>26</v>
      </c>
      <c r="N34" s="2" t="s">
        <v>1154</v>
      </c>
    </row>
    <row r="35" spans="1:14" x14ac:dyDescent="0.3">
      <c r="A35" s="2">
        <v>14</v>
      </c>
      <c r="B35" s="2">
        <v>16</v>
      </c>
      <c r="C35" s="2" t="s">
        <v>37</v>
      </c>
      <c r="D35" s="2" t="s">
        <v>1157</v>
      </c>
      <c r="E35" s="4">
        <v>18</v>
      </c>
      <c r="F35" s="4">
        <f t="shared" si="0"/>
        <v>18</v>
      </c>
      <c r="G35" s="4">
        <v>30</v>
      </c>
      <c r="H35" s="4">
        <f>Datos_Cocina[[#This Row],[Precio Unitario]]-Datos_Cocina[[#This Row],[Costo Unitario]]</f>
        <v>12</v>
      </c>
      <c r="I35" s="4">
        <f>Datos_Cocina[[#This Row],[Ganancia Bruta]]*Datos_Cocina[[#This Row],[Cantidad Ordenada]]</f>
        <v>12</v>
      </c>
      <c r="J35" s="4">
        <f>Datos_Cocina[[#This Row],[Precio Unitario]]*Datos_Cocina[[#This Row],[Cantidad Ordenada]]</f>
        <v>30</v>
      </c>
      <c r="K35" s="7">
        <f>Datos_Cocina[[#This Row],[Ganancia Neta]]/Datos_Cocina[[#This Row],[Total Pedido]]</f>
        <v>0.4</v>
      </c>
      <c r="L35" s="2">
        <v>1</v>
      </c>
      <c r="M35" s="2">
        <v>48</v>
      </c>
      <c r="N35" s="2" t="s">
        <v>1154</v>
      </c>
    </row>
    <row r="36" spans="1:14" x14ac:dyDescent="0.3">
      <c r="A36" s="2">
        <v>14</v>
      </c>
      <c r="B36" s="2">
        <v>16</v>
      </c>
      <c r="C36" s="2" t="s">
        <v>67</v>
      </c>
      <c r="D36" s="2" t="s">
        <v>1155</v>
      </c>
      <c r="E36" s="4">
        <v>12</v>
      </c>
      <c r="F36" s="4">
        <f t="shared" si="0"/>
        <v>12</v>
      </c>
      <c r="G36" s="4">
        <v>20</v>
      </c>
      <c r="H36" s="4">
        <f>Datos_Cocina[[#This Row],[Precio Unitario]]-Datos_Cocina[[#This Row],[Costo Unitario]]</f>
        <v>8</v>
      </c>
      <c r="I36" s="4">
        <f>Datos_Cocina[[#This Row],[Ganancia Bruta]]*Datos_Cocina[[#This Row],[Cantidad Ordenada]]</f>
        <v>8</v>
      </c>
      <c r="J36" s="4">
        <f>Datos_Cocina[[#This Row],[Precio Unitario]]*Datos_Cocina[[#This Row],[Cantidad Ordenada]]</f>
        <v>20</v>
      </c>
      <c r="K36" s="7">
        <f>Datos_Cocina[[#This Row],[Ganancia Neta]]/Datos_Cocina[[#This Row],[Total Pedido]]</f>
        <v>0.4</v>
      </c>
      <c r="L36" s="2">
        <v>1</v>
      </c>
      <c r="M36" s="2">
        <v>36</v>
      </c>
      <c r="N36" s="2" t="s">
        <v>1154</v>
      </c>
    </row>
    <row r="37" spans="1:14" x14ac:dyDescent="0.3">
      <c r="A37" s="2">
        <v>15</v>
      </c>
      <c r="B37" s="2">
        <v>6</v>
      </c>
      <c r="C37" s="2" t="s">
        <v>39</v>
      </c>
      <c r="D37" s="2" t="s">
        <v>1150</v>
      </c>
      <c r="E37" s="4">
        <v>13</v>
      </c>
      <c r="F37" s="4">
        <f t="shared" si="0"/>
        <v>39</v>
      </c>
      <c r="G37" s="4">
        <v>21</v>
      </c>
      <c r="H37" s="4">
        <f>Datos_Cocina[[#This Row],[Precio Unitario]]-Datos_Cocina[[#This Row],[Costo Unitario]]</f>
        <v>8</v>
      </c>
      <c r="I37" s="4">
        <f>Datos_Cocina[[#This Row],[Ganancia Bruta]]*Datos_Cocina[[#This Row],[Cantidad Ordenada]]</f>
        <v>24</v>
      </c>
      <c r="J37" s="4">
        <f>Datos_Cocina[[#This Row],[Precio Unitario]]*Datos_Cocina[[#This Row],[Cantidad Ordenada]]</f>
        <v>63</v>
      </c>
      <c r="K37" s="7">
        <f>Datos_Cocina[[#This Row],[Ganancia Neta]]/Datos_Cocina[[#This Row],[Total Pedido]]</f>
        <v>0.38095238095238093</v>
      </c>
      <c r="L37" s="2">
        <v>3</v>
      </c>
      <c r="M37" s="2">
        <v>27</v>
      </c>
      <c r="N37" s="2" t="s">
        <v>1154</v>
      </c>
    </row>
    <row r="38" spans="1:14" x14ac:dyDescent="0.3">
      <c r="A38" s="2">
        <v>15</v>
      </c>
      <c r="B38" s="2">
        <v>6</v>
      </c>
      <c r="C38" s="2" t="s">
        <v>12</v>
      </c>
      <c r="D38" s="2" t="s">
        <v>1164</v>
      </c>
      <c r="E38" s="4">
        <v>21</v>
      </c>
      <c r="F38" s="4">
        <f t="shared" si="0"/>
        <v>63</v>
      </c>
      <c r="G38" s="4">
        <v>35</v>
      </c>
      <c r="H38" s="4">
        <f>Datos_Cocina[[#This Row],[Precio Unitario]]-Datos_Cocina[[#This Row],[Costo Unitario]]</f>
        <v>14</v>
      </c>
      <c r="I38" s="4">
        <f>Datos_Cocina[[#This Row],[Ganancia Bruta]]*Datos_Cocina[[#This Row],[Cantidad Ordenada]]</f>
        <v>42</v>
      </c>
      <c r="J38" s="4">
        <f>Datos_Cocina[[#This Row],[Precio Unitario]]*Datos_Cocina[[#This Row],[Cantidad Ordenada]]</f>
        <v>105</v>
      </c>
      <c r="K38" s="7">
        <f>Datos_Cocina[[#This Row],[Ganancia Neta]]/Datos_Cocina[[#This Row],[Total Pedido]]</f>
        <v>0.4</v>
      </c>
      <c r="L38" s="2">
        <v>3</v>
      </c>
      <c r="M38" s="2">
        <v>51</v>
      </c>
      <c r="N38" s="2" t="s">
        <v>1154</v>
      </c>
    </row>
    <row r="39" spans="1:14" x14ac:dyDescent="0.3">
      <c r="A39" s="2">
        <v>15</v>
      </c>
      <c r="B39" s="2">
        <v>6</v>
      </c>
      <c r="C39" s="2" t="s">
        <v>25</v>
      </c>
      <c r="D39" s="2" t="s">
        <v>1159</v>
      </c>
      <c r="E39" s="4">
        <v>16</v>
      </c>
      <c r="F39" s="4">
        <f t="shared" si="0"/>
        <v>32</v>
      </c>
      <c r="G39" s="4">
        <v>28</v>
      </c>
      <c r="H39" s="4">
        <f>Datos_Cocina[[#This Row],[Precio Unitario]]-Datos_Cocina[[#This Row],[Costo Unitario]]</f>
        <v>12</v>
      </c>
      <c r="I39" s="4">
        <f>Datos_Cocina[[#This Row],[Ganancia Bruta]]*Datos_Cocina[[#This Row],[Cantidad Ordenada]]</f>
        <v>24</v>
      </c>
      <c r="J39" s="4">
        <f>Datos_Cocina[[#This Row],[Precio Unitario]]*Datos_Cocina[[#This Row],[Cantidad Ordenada]]</f>
        <v>56</v>
      </c>
      <c r="K39" s="7">
        <f>Datos_Cocina[[#This Row],[Ganancia Neta]]/Datos_Cocina[[#This Row],[Total Pedido]]</f>
        <v>0.42857142857142855</v>
      </c>
      <c r="L39" s="2">
        <v>2</v>
      </c>
      <c r="M39" s="2">
        <v>25</v>
      </c>
      <c r="N39" s="2" t="s">
        <v>1154</v>
      </c>
    </row>
    <row r="40" spans="1:14" x14ac:dyDescent="0.3">
      <c r="A40" s="2">
        <v>16</v>
      </c>
      <c r="B40" s="2">
        <v>20</v>
      </c>
      <c r="C40" s="2" t="s">
        <v>25</v>
      </c>
      <c r="D40" s="2" t="s">
        <v>1159</v>
      </c>
      <c r="E40" s="4">
        <v>16</v>
      </c>
      <c r="F40" s="4">
        <f t="shared" si="0"/>
        <v>16</v>
      </c>
      <c r="G40" s="4">
        <v>28</v>
      </c>
      <c r="H40" s="4">
        <f>Datos_Cocina[[#This Row],[Precio Unitario]]-Datos_Cocina[[#This Row],[Costo Unitario]]</f>
        <v>12</v>
      </c>
      <c r="I40" s="4">
        <f>Datos_Cocina[[#This Row],[Ganancia Bruta]]*Datos_Cocina[[#This Row],[Cantidad Ordenada]]</f>
        <v>12</v>
      </c>
      <c r="J40" s="4">
        <f>Datos_Cocina[[#This Row],[Precio Unitario]]*Datos_Cocina[[#This Row],[Cantidad Ordenada]]</f>
        <v>28</v>
      </c>
      <c r="K40" s="7">
        <f>Datos_Cocina[[#This Row],[Ganancia Neta]]/Datos_Cocina[[#This Row],[Total Pedido]]</f>
        <v>0.42857142857142855</v>
      </c>
      <c r="L40" s="2">
        <v>1</v>
      </c>
      <c r="M40" s="2">
        <v>38</v>
      </c>
      <c r="N40" s="2" t="s">
        <v>1154</v>
      </c>
    </row>
    <row r="41" spans="1:14" x14ac:dyDescent="0.3">
      <c r="A41" s="2">
        <v>17</v>
      </c>
      <c r="B41" s="2">
        <v>14</v>
      </c>
      <c r="C41" s="2" t="s">
        <v>12</v>
      </c>
      <c r="D41" s="2" t="s">
        <v>1164</v>
      </c>
      <c r="E41" s="4">
        <v>21</v>
      </c>
      <c r="F41" s="4">
        <f t="shared" si="0"/>
        <v>21</v>
      </c>
      <c r="G41" s="4">
        <v>35</v>
      </c>
      <c r="H41" s="4">
        <f>Datos_Cocina[[#This Row],[Precio Unitario]]-Datos_Cocina[[#This Row],[Costo Unitario]]</f>
        <v>14</v>
      </c>
      <c r="I41" s="4">
        <f>Datos_Cocina[[#This Row],[Ganancia Bruta]]*Datos_Cocina[[#This Row],[Cantidad Ordenada]]</f>
        <v>14</v>
      </c>
      <c r="J41" s="4">
        <f>Datos_Cocina[[#This Row],[Precio Unitario]]*Datos_Cocina[[#This Row],[Cantidad Ordenada]]</f>
        <v>35</v>
      </c>
      <c r="K41" s="7">
        <f>Datos_Cocina[[#This Row],[Ganancia Neta]]/Datos_Cocina[[#This Row],[Total Pedido]]</f>
        <v>0.4</v>
      </c>
      <c r="L41" s="2">
        <v>1</v>
      </c>
      <c r="M41" s="2">
        <v>43</v>
      </c>
      <c r="N41" s="2" t="s">
        <v>1149</v>
      </c>
    </row>
    <row r="42" spans="1:14" x14ac:dyDescent="0.3">
      <c r="A42" s="2">
        <v>17</v>
      </c>
      <c r="B42" s="2">
        <v>14</v>
      </c>
      <c r="C42" s="2" t="s">
        <v>100</v>
      </c>
      <c r="D42" s="2" t="s">
        <v>1166</v>
      </c>
      <c r="E42" s="4">
        <v>13</v>
      </c>
      <c r="F42" s="4">
        <f t="shared" si="0"/>
        <v>39</v>
      </c>
      <c r="G42" s="4">
        <v>22</v>
      </c>
      <c r="H42" s="4">
        <f>Datos_Cocina[[#This Row],[Precio Unitario]]-Datos_Cocina[[#This Row],[Costo Unitario]]</f>
        <v>9</v>
      </c>
      <c r="I42" s="4">
        <f>Datos_Cocina[[#This Row],[Ganancia Bruta]]*Datos_Cocina[[#This Row],[Cantidad Ordenada]]</f>
        <v>27</v>
      </c>
      <c r="J42" s="4">
        <f>Datos_Cocina[[#This Row],[Precio Unitario]]*Datos_Cocina[[#This Row],[Cantidad Ordenada]]</f>
        <v>66</v>
      </c>
      <c r="K42" s="7">
        <f>Datos_Cocina[[#This Row],[Ganancia Neta]]/Datos_Cocina[[#This Row],[Total Pedido]]</f>
        <v>0.40909090909090912</v>
      </c>
      <c r="L42" s="2">
        <v>3</v>
      </c>
      <c r="M42" s="2">
        <v>57</v>
      </c>
      <c r="N42" s="2" t="s">
        <v>1149</v>
      </c>
    </row>
    <row r="43" spans="1:14" x14ac:dyDescent="0.3">
      <c r="A43" s="2">
        <v>17</v>
      </c>
      <c r="B43" s="2">
        <v>14</v>
      </c>
      <c r="C43" s="2" t="s">
        <v>45</v>
      </c>
      <c r="D43" s="2" t="s">
        <v>1169</v>
      </c>
      <c r="E43" s="4">
        <v>10</v>
      </c>
      <c r="F43" s="4">
        <f t="shared" si="0"/>
        <v>20</v>
      </c>
      <c r="G43" s="4">
        <v>18</v>
      </c>
      <c r="H43" s="4">
        <f>Datos_Cocina[[#This Row],[Precio Unitario]]-Datos_Cocina[[#This Row],[Costo Unitario]]</f>
        <v>8</v>
      </c>
      <c r="I43" s="4">
        <f>Datos_Cocina[[#This Row],[Ganancia Bruta]]*Datos_Cocina[[#This Row],[Cantidad Ordenada]]</f>
        <v>16</v>
      </c>
      <c r="J43" s="4">
        <f>Datos_Cocina[[#This Row],[Precio Unitario]]*Datos_Cocina[[#This Row],[Cantidad Ordenada]]</f>
        <v>36</v>
      </c>
      <c r="K43" s="7">
        <f>Datos_Cocina[[#This Row],[Ganancia Neta]]/Datos_Cocina[[#This Row],[Total Pedido]]</f>
        <v>0.44444444444444442</v>
      </c>
      <c r="L43" s="2">
        <v>2</v>
      </c>
      <c r="M43" s="2">
        <v>58</v>
      </c>
      <c r="N43" s="2" t="s">
        <v>1154</v>
      </c>
    </row>
    <row r="44" spans="1:14" x14ac:dyDescent="0.3">
      <c r="A44" s="2">
        <v>18</v>
      </c>
      <c r="B44" s="2">
        <v>9</v>
      </c>
      <c r="C44" s="2" t="s">
        <v>30</v>
      </c>
      <c r="D44" s="2" t="s">
        <v>1170</v>
      </c>
      <c r="E44" s="4">
        <v>25</v>
      </c>
      <c r="F44" s="4">
        <f t="shared" si="0"/>
        <v>50</v>
      </c>
      <c r="G44" s="4">
        <v>40</v>
      </c>
      <c r="H44" s="4">
        <f>Datos_Cocina[[#This Row],[Precio Unitario]]-Datos_Cocina[[#This Row],[Costo Unitario]]</f>
        <v>15</v>
      </c>
      <c r="I44" s="4">
        <f>Datos_Cocina[[#This Row],[Ganancia Bruta]]*Datos_Cocina[[#This Row],[Cantidad Ordenada]]</f>
        <v>30</v>
      </c>
      <c r="J44" s="4">
        <f>Datos_Cocina[[#This Row],[Precio Unitario]]*Datos_Cocina[[#This Row],[Cantidad Ordenada]]</f>
        <v>80</v>
      </c>
      <c r="K44" s="7">
        <f>Datos_Cocina[[#This Row],[Ganancia Neta]]/Datos_Cocina[[#This Row],[Total Pedido]]</f>
        <v>0.375</v>
      </c>
      <c r="L44" s="2">
        <v>2</v>
      </c>
      <c r="M44" s="2">
        <v>54</v>
      </c>
      <c r="N44" s="2" t="s">
        <v>1154</v>
      </c>
    </row>
    <row r="45" spans="1:14" x14ac:dyDescent="0.3">
      <c r="A45" s="2">
        <v>18</v>
      </c>
      <c r="B45" s="2">
        <v>9</v>
      </c>
      <c r="C45" s="2" t="s">
        <v>114</v>
      </c>
      <c r="D45" s="2" t="s">
        <v>1168</v>
      </c>
      <c r="E45" s="4">
        <v>19</v>
      </c>
      <c r="F45" s="4">
        <f t="shared" si="0"/>
        <v>38</v>
      </c>
      <c r="G45" s="4">
        <v>32</v>
      </c>
      <c r="H45" s="4">
        <f>Datos_Cocina[[#This Row],[Precio Unitario]]-Datos_Cocina[[#This Row],[Costo Unitario]]</f>
        <v>13</v>
      </c>
      <c r="I45" s="4">
        <f>Datos_Cocina[[#This Row],[Ganancia Bruta]]*Datos_Cocina[[#This Row],[Cantidad Ordenada]]</f>
        <v>26</v>
      </c>
      <c r="J45" s="4">
        <f>Datos_Cocina[[#This Row],[Precio Unitario]]*Datos_Cocina[[#This Row],[Cantidad Ordenada]]</f>
        <v>64</v>
      </c>
      <c r="K45" s="7">
        <f>Datos_Cocina[[#This Row],[Ganancia Neta]]/Datos_Cocina[[#This Row],[Total Pedido]]</f>
        <v>0.40625</v>
      </c>
      <c r="L45" s="2">
        <v>2</v>
      </c>
      <c r="M45" s="2">
        <v>34</v>
      </c>
      <c r="N45" s="2" t="s">
        <v>1154</v>
      </c>
    </row>
    <row r="46" spans="1:14" x14ac:dyDescent="0.3">
      <c r="A46" s="2">
        <v>18</v>
      </c>
      <c r="B46" s="2">
        <v>9</v>
      </c>
      <c r="C46" s="2" t="s">
        <v>20</v>
      </c>
      <c r="D46" s="2" t="s">
        <v>1152</v>
      </c>
      <c r="E46" s="4">
        <v>17</v>
      </c>
      <c r="F46" s="4">
        <f t="shared" si="0"/>
        <v>17</v>
      </c>
      <c r="G46" s="4">
        <v>29</v>
      </c>
      <c r="H46" s="4">
        <f>Datos_Cocina[[#This Row],[Precio Unitario]]-Datos_Cocina[[#This Row],[Costo Unitario]]</f>
        <v>12</v>
      </c>
      <c r="I46" s="4">
        <f>Datos_Cocina[[#This Row],[Ganancia Bruta]]*Datos_Cocina[[#This Row],[Cantidad Ordenada]]</f>
        <v>12</v>
      </c>
      <c r="J46" s="4">
        <f>Datos_Cocina[[#This Row],[Precio Unitario]]*Datos_Cocina[[#This Row],[Cantidad Ordenada]]</f>
        <v>29</v>
      </c>
      <c r="K46" s="7">
        <f>Datos_Cocina[[#This Row],[Ganancia Neta]]/Datos_Cocina[[#This Row],[Total Pedido]]</f>
        <v>0.41379310344827586</v>
      </c>
      <c r="L46" s="2">
        <v>1</v>
      </c>
      <c r="M46" s="2">
        <v>23</v>
      </c>
      <c r="N46" s="2" t="s">
        <v>1154</v>
      </c>
    </row>
    <row r="47" spans="1:14" x14ac:dyDescent="0.3">
      <c r="A47" s="2">
        <v>18</v>
      </c>
      <c r="B47" s="2">
        <v>9</v>
      </c>
      <c r="C47" s="2" t="s">
        <v>74</v>
      </c>
      <c r="D47" s="2" t="s">
        <v>1160</v>
      </c>
      <c r="E47" s="4">
        <v>15</v>
      </c>
      <c r="F47" s="4">
        <f t="shared" si="0"/>
        <v>45</v>
      </c>
      <c r="G47" s="4">
        <v>26</v>
      </c>
      <c r="H47" s="4">
        <f>Datos_Cocina[[#This Row],[Precio Unitario]]-Datos_Cocina[[#This Row],[Costo Unitario]]</f>
        <v>11</v>
      </c>
      <c r="I47" s="4">
        <f>Datos_Cocina[[#This Row],[Ganancia Bruta]]*Datos_Cocina[[#This Row],[Cantidad Ordenada]]</f>
        <v>33</v>
      </c>
      <c r="J47" s="4">
        <f>Datos_Cocina[[#This Row],[Precio Unitario]]*Datos_Cocina[[#This Row],[Cantidad Ordenada]]</f>
        <v>78</v>
      </c>
      <c r="K47" s="7">
        <f>Datos_Cocina[[#This Row],[Ganancia Neta]]/Datos_Cocina[[#This Row],[Total Pedido]]</f>
        <v>0.42307692307692307</v>
      </c>
      <c r="L47" s="2">
        <v>3</v>
      </c>
      <c r="M47" s="2">
        <v>23</v>
      </c>
      <c r="N47" s="2" t="s">
        <v>1154</v>
      </c>
    </row>
    <row r="48" spans="1:14" x14ac:dyDescent="0.3">
      <c r="A48" s="2">
        <v>19</v>
      </c>
      <c r="B48" s="2">
        <v>18</v>
      </c>
      <c r="C48" s="2" t="s">
        <v>30</v>
      </c>
      <c r="D48" s="2" t="s">
        <v>1170</v>
      </c>
      <c r="E48" s="4">
        <v>25</v>
      </c>
      <c r="F48" s="4">
        <f t="shared" si="0"/>
        <v>50</v>
      </c>
      <c r="G48" s="4">
        <v>40</v>
      </c>
      <c r="H48" s="4">
        <f>Datos_Cocina[[#This Row],[Precio Unitario]]-Datos_Cocina[[#This Row],[Costo Unitario]]</f>
        <v>15</v>
      </c>
      <c r="I48" s="4">
        <f>Datos_Cocina[[#This Row],[Ganancia Bruta]]*Datos_Cocina[[#This Row],[Cantidad Ordenada]]</f>
        <v>30</v>
      </c>
      <c r="J48" s="4">
        <f>Datos_Cocina[[#This Row],[Precio Unitario]]*Datos_Cocina[[#This Row],[Cantidad Ordenada]]</f>
        <v>80</v>
      </c>
      <c r="K48" s="7">
        <f>Datos_Cocina[[#This Row],[Ganancia Neta]]/Datos_Cocina[[#This Row],[Total Pedido]]</f>
        <v>0.375</v>
      </c>
      <c r="L48" s="2">
        <v>2</v>
      </c>
      <c r="M48" s="2">
        <v>44</v>
      </c>
      <c r="N48" s="2" t="s">
        <v>1149</v>
      </c>
    </row>
    <row r="49" spans="1:14" x14ac:dyDescent="0.3">
      <c r="A49" s="2">
        <v>20</v>
      </c>
      <c r="B49" s="2">
        <v>8</v>
      </c>
      <c r="C49" s="2" t="s">
        <v>97</v>
      </c>
      <c r="D49" s="2" t="s">
        <v>1153</v>
      </c>
      <c r="E49" s="4">
        <v>14</v>
      </c>
      <c r="F49" s="4">
        <f t="shared" si="0"/>
        <v>14</v>
      </c>
      <c r="G49" s="4">
        <v>23</v>
      </c>
      <c r="H49" s="4">
        <f>Datos_Cocina[[#This Row],[Precio Unitario]]-Datos_Cocina[[#This Row],[Costo Unitario]]</f>
        <v>9</v>
      </c>
      <c r="I49" s="4">
        <f>Datos_Cocina[[#This Row],[Ganancia Bruta]]*Datos_Cocina[[#This Row],[Cantidad Ordenada]]</f>
        <v>9</v>
      </c>
      <c r="J49" s="4">
        <f>Datos_Cocina[[#This Row],[Precio Unitario]]*Datos_Cocina[[#This Row],[Cantidad Ordenada]]</f>
        <v>23</v>
      </c>
      <c r="K49" s="7">
        <f>Datos_Cocina[[#This Row],[Ganancia Neta]]/Datos_Cocina[[#This Row],[Total Pedido]]</f>
        <v>0.39130434782608697</v>
      </c>
      <c r="L49" s="2">
        <v>1</v>
      </c>
      <c r="M49" s="2">
        <v>14</v>
      </c>
      <c r="N49" s="2" t="s">
        <v>1149</v>
      </c>
    </row>
    <row r="50" spans="1:14" x14ac:dyDescent="0.3">
      <c r="A50" s="2">
        <v>20</v>
      </c>
      <c r="B50" s="2">
        <v>8</v>
      </c>
      <c r="C50" s="2" t="s">
        <v>60</v>
      </c>
      <c r="D50" s="2" t="s">
        <v>1165</v>
      </c>
      <c r="E50" s="4">
        <v>15</v>
      </c>
      <c r="F50" s="4">
        <f t="shared" si="0"/>
        <v>30</v>
      </c>
      <c r="G50" s="4">
        <v>25</v>
      </c>
      <c r="H50" s="4">
        <f>Datos_Cocina[[#This Row],[Precio Unitario]]-Datos_Cocina[[#This Row],[Costo Unitario]]</f>
        <v>10</v>
      </c>
      <c r="I50" s="4">
        <f>Datos_Cocina[[#This Row],[Ganancia Bruta]]*Datos_Cocina[[#This Row],[Cantidad Ordenada]]</f>
        <v>20</v>
      </c>
      <c r="J50" s="4">
        <f>Datos_Cocina[[#This Row],[Precio Unitario]]*Datos_Cocina[[#This Row],[Cantidad Ordenada]]</f>
        <v>50</v>
      </c>
      <c r="K50" s="7">
        <f>Datos_Cocina[[#This Row],[Ganancia Neta]]/Datos_Cocina[[#This Row],[Total Pedido]]</f>
        <v>0.4</v>
      </c>
      <c r="L50" s="2">
        <v>2</v>
      </c>
      <c r="M50" s="2">
        <v>6</v>
      </c>
      <c r="N50" s="2" t="s">
        <v>1149</v>
      </c>
    </row>
    <row r="51" spans="1:14" x14ac:dyDescent="0.3">
      <c r="A51" s="2">
        <v>20</v>
      </c>
      <c r="B51" s="2">
        <v>8</v>
      </c>
      <c r="C51" s="2" t="s">
        <v>12</v>
      </c>
      <c r="D51" s="2" t="s">
        <v>1164</v>
      </c>
      <c r="E51" s="4">
        <v>21</v>
      </c>
      <c r="F51" s="4">
        <f t="shared" si="0"/>
        <v>63</v>
      </c>
      <c r="G51" s="4">
        <v>35</v>
      </c>
      <c r="H51" s="4">
        <f>Datos_Cocina[[#This Row],[Precio Unitario]]-Datos_Cocina[[#This Row],[Costo Unitario]]</f>
        <v>14</v>
      </c>
      <c r="I51" s="4">
        <f>Datos_Cocina[[#This Row],[Ganancia Bruta]]*Datos_Cocina[[#This Row],[Cantidad Ordenada]]</f>
        <v>42</v>
      </c>
      <c r="J51" s="4">
        <f>Datos_Cocina[[#This Row],[Precio Unitario]]*Datos_Cocina[[#This Row],[Cantidad Ordenada]]</f>
        <v>105</v>
      </c>
      <c r="K51" s="7">
        <f>Datos_Cocina[[#This Row],[Ganancia Neta]]/Datos_Cocina[[#This Row],[Total Pedido]]</f>
        <v>0.4</v>
      </c>
      <c r="L51" s="2">
        <v>3</v>
      </c>
      <c r="M51" s="2">
        <v>50</v>
      </c>
      <c r="N51" s="2" t="s">
        <v>1149</v>
      </c>
    </row>
    <row r="52" spans="1:14" x14ac:dyDescent="0.3">
      <c r="A52" s="2">
        <v>21</v>
      </c>
      <c r="B52" s="2">
        <v>12</v>
      </c>
      <c r="C52" s="2" t="s">
        <v>30</v>
      </c>
      <c r="D52" s="2" t="s">
        <v>1170</v>
      </c>
      <c r="E52" s="4">
        <v>25</v>
      </c>
      <c r="F52" s="4">
        <f t="shared" si="0"/>
        <v>75</v>
      </c>
      <c r="G52" s="4">
        <v>40</v>
      </c>
      <c r="H52" s="4">
        <f>Datos_Cocina[[#This Row],[Precio Unitario]]-Datos_Cocina[[#This Row],[Costo Unitario]]</f>
        <v>15</v>
      </c>
      <c r="I52" s="4">
        <f>Datos_Cocina[[#This Row],[Ganancia Bruta]]*Datos_Cocina[[#This Row],[Cantidad Ordenada]]</f>
        <v>45</v>
      </c>
      <c r="J52" s="4">
        <f>Datos_Cocina[[#This Row],[Precio Unitario]]*Datos_Cocina[[#This Row],[Cantidad Ordenada]]</f>
        <v>120</v>
      </c>
      <c r="K52" s="7">
        <f>Datos_Cocina[[#This Row],[Ganancia Neta]]/Datos_Cocina[[#This Row],[Total Pedido]]</f>
        <v>0.375</v>
      </c>
      <c r="L52" s="2">
        <v>3</v>
      </c>
      <c r="M52" s="2">
        <v>20</v>
      </c>
      <c r="N52" s="2" t="s">
        <v>1154</v>
      </c>
    </row>
    <row r="53" spans="1:14" x14ac:dyDescent="0.3">
      <c r="A53" s="2">
        <v>21</v>
      </c>
      <c r="B53" s="2">
        <v>12</v>
      </c>
      <c r="C53" s="2" t="s">
        <v>60</v>
      </c>
      <c r="D53" s="2" t="s">
        <v>1165</v>
      </c>
      <c r="E53" s="4">
        <v>15</v>
      </c>
      <c r="F53" s="4">
        <f t="shared" si="0"/>
        <v>30</v>
      </c>
      <c r="G53" s="4">
        <v>25</v>
      </c>
      <c r="H53" s="4">
        <f>Datos_Cocina[[#This Row],[Precio Unitario]]-Datos_Cocina[[#This Row],[Costo Unitario]]</f>
        <v>10</v>
      </c>
      <c r="I53" s="4">
        <f>Datos_Cocina[[#This Row],[Ganancia Bruta]]*Datos_Cocina[[#This Row],[Cantidad Ordenada]]</f>
        <v>20</v>
      </c>
      <c r="J53" s="4">
        <f>Datos_Cocina[[#This Row],[Precio Unitario]]*Datos_Cocina[[#This Row],[Cantidad Ordenada]]</f>
        <v>50</v>
      </c>
      <c r="K53" s="7">
        <f>Datos_Cocina[[#This Row],[Ganancia Neta]]/Datos_Cocina[[#This Row],[Total Pedido]]</f>
        <v>0.4</v>
      </c>
      <c r="L53" s="2">
        <v>2</v>
      </c>
      <c r="M53" s="2">
        <v>45</v>
      </c>
      <c r="N53" s="2" t="s">
        <v>1149</v>
      </c>
    </row>
    <row r="54" spans="1:14" x14ac:dyDescent="0.3">
      <c r="A54" s="2">
        <v>21</v>
      </c>
      <c r="B54" s="2">
        <v>12</v>
      </c>
      <c r="C54" s="2" t="s">
        <v>67</v>
      </c>
      <c r="D54" s="2" t="s">
        <v>1155</v>
      </c>
      <c r="E54" s="4">
        <v>12</v>
      </c>
      <c r="F54" s="4">
        <f t="shared" si="0"/>
        <v>24</v>
      </c>
      <c r="G54" s="4">
        <v>20</v>
      </c>
      <c r="H54" s="4">
        <f>Datos_Cocina[[#This Row],[Precio Unitario]]-Datos_Cocina[[#This Row],[Costo Unitario]]</f>
        <v>8</v>
      </c>
      <c r="I54" s="4">
        <f>Datos_Cocina[[#This Row],[Ganancia Bruta]]*Datos_Cocina[[#This Row],[Cantidad Ordenada]]</f>
        <v>16</v>
      </c>
      <c r="J54" s="4">
        <f>Datos_Cocina[[#This Row],[Precio Unitario]]*Datos_Cocina[[#This Row],[Cantidad Ordenada]]</f>
        <v>40</v>
      </c>
      <c r="K54" s="7">
        <f>Datos_Cocina[[#This Row],[Ganancia Neta]]/Datos_Cocina[[#This Row],[Total Pedido]]</f>
        <v>0.4</v>
      </c>
      <c r="L54" s="2">
        <v>2</v>
      </c>
      <c r="M54" s="2">
        <v>43</v>
      </c>
      <c r="N54" s="2" t="s">
        <v>1154</v>
      </c>
    </row>
    <row r="55" spans="1:14" x14ac:dyDescent="0.3">
      <c r="A55" s="2">
        <v>21</v>
      </c>
      <c r="B55" s="2">
        <v>12</v>
      </c>
      <c r="C55" s="2" t="s">
        <v>114</v>
      </c>
      <c r="D55" s="2" t="s">
        <v>1168</v>
      </c>
      <c r="E55" s="4">
        <v>19</v>
      </c>
      <c r="F55" s="4">
        <f t="shared" si="0"/>
        <v>38</v>
      </c>
      <c r="G55" s="4">
        <v>32</v>
      </c>
      <c r="H55" s="4">
        <f>Datos_Cocina[[#This Row],[Precio Unitario]]-Datos_Cocina[[#This Row],[Costo Unitario]]</f>
        <v>13</v>
      </c>
      <c r="I55" s="4">
        <f>Datos_Cocina[[#This Row],[Ganancia Bruta]]*Datos_Cocina[[#This Row],[Cantidad Ordenada]]</f>
        <v>26</v>
      </c>
      <c r="J55" s="4">
        <f>Datos_Cocina[[#This Row],[Precio Unitario]]*Datos_Cocina[[#This Row],[Cantidad Ordenada]]</f>
        <v>64</v>
      </c>
      <c r="K55" s="7">
        <f>Datos_Cocina[[#This Row],[Ganancia Neta]]/Datos_Cocina[[#This Row],[Total Pedido]]</f>
        <v>0.40625</v>
      </c>
      <c r="L55" s="2">
        <v>2</v>
      </c>
      <c r="M55" s="2">
        <v>44</v>
      </c>
      <c r="N55" s="2" t="s">
        <v>1149</v>
      </c>
    </row>
    <row r="56" spans="1:14" x14ac:dyDescent="0.3">
      <c r="A56" s="2">
        <v>22</v>
      </c>
      <c r="B56" s="2">
        <v>15</v>
      </c>
      <c r="C56" s="2" t="s">
        <v>12</v>
      </c>
      <c r="D56" s="2" t="s">
        <v>1164</v>
      </c>
      <c r="E56" s="4">
        <v>21</v>
      </c>
      <c r="F56" s="4">
        <f t="shared" si="0"/>
        <v>21</v>
      </c>
      <c r="G56" s="4">
        <v>35</v>
      </c>
      <c r="H56" s="4">
        <f>Datos_Cocina[[#This Row],[Precio Unitario]]-Datos_Cocina[[#This Row],[Costo Unitario]]</f>
        <v>14</v>
      </c>
      <c r="I56" s="4">
        <f>Datos_Cocina[[#This Row],[Ganancia Bruta]]*Datos_Cocina[[#This Row],[Cantidad Ordenada]]</f>
        <v>14</v>
      </c>
      <c r="J56" s="4">
        <f>Datos_Cocina[[#This Row],[Precio Unitario]]*Datos_Cocina[[#This Row],[Cantidad Ordenada]]</f>
        <v>35</v>
      </c>
      <c r="K56" s="7">
        <f>Datos_Cocina[[#This Row],[Ganancia Neta]]/Datos_Cocina[[#This Row],[Total Pedido]]</f>
        <v>0.4</v>
      </c>
      <c r="L56" s="2">
        <v>1</v>
      </c>
      <c r="M56" s="2">
        <v>59</v>
      </c>
      <c r="N56" s="2" t="s">
        <v>1149</v>
      </c>
    </row>
    <row r="57" spans="1:14" x14ac:dyDescent="0.3">
      <c r="A57" s="2">
        <v>22</v>
      </c>
      <c r="B57" s="2">
        <v>15</v>
      </c>
      <c r="C57" s="2" t="s">
        <v>34</v>
      </c>
      <c r="D57" s="2" t="s">
        <v>1161</v>
      </c>
      <c r="E57" s="4">
        <v>20</v>
      </c>
      <c r="F57" s="4">
        <f t="shared" si="0"/>
        <v>60</v>
      </c>
      <c r="G57" s="4">
        <v>34</v>
      </c>
      <c r="H57" s="4">
        <f>Datos_Cocina[[#This Row],[Precio Unitario]]-Datos_Cocina[[#This Row],[Costo Unitario]]</f>
        <v>14</v>
      </c>
      <c r="I57" s="4">
        <f>Datos_Cocina[[#This Row],[Ganancia Bruta]]*Datos_Cocina[[#This Row],[Cantidad Ordenada]]</f>
        <v>42</v>
      </c>
      <c r="J57" s="4">
        <f>Datos_Cocina[[#This Row],[Precio Unitario]]*Datos_Cocina[[#This Row],[Cantidad Ordenada]]</f>
        <v>102</v>
      </c>
      <c r="K57" s="7">
        <f>Datos_Cocina[[#This Row],[Ganancia Neta]]/Datos_Cocina[[#This Row],[Total Pedido]]</f>
        <v>0.41176470588235292</v>
      </c>
      <c r="L57" s="2">
        <v>3</v>
      </c>
      <c r="M57" s="2">
        <v>19</v>
      </c>
      <c r="N57" s="2" t="s">
        <v>1154</v>
      </c>
    </row>
    <row r="58" spans="1:14" x14ac:dyDescent="0.3">
      <c r="A58" s="2">
        <v>22</v>
      </c>
      <c r="B58" s="2">
        <v>15</v>
      </c>
      <c r="C58" s="2" t="s">
        <v>20</v>
      </c>
      <c r="D58" s="2" t="s">
        <v>1152</v>
      </c>
      <c r="E58" s="4">
        <v>17</v>
      </c>
      <c r="F58" s="4">
        <f t="shared" si="0"/>
        <v>34</v>
      </c>
      <c r="G58" s="4">
        <v>29</v>
      </c>
      <c r="H58" s="4">
        <f>Datos_Cocina[[#This Row],[Precio Unitario]]-Datos_Cocina[[#This Row],[Costo Unitario]]</f>
        <v>12</v>
      </c>
      <c r="I58" s="4">
        <f>Datos_Cocina[[#This Row],[Ganancia Bruta]]*Datos_Cocina[[#This Row],[Cantidad Ordenada]]</f>
        <v>24</v>
      </c>
      <c r="J58" s="4">
        <f>Datos_Cocina[[#This Row],[Precio Unitario]]*Datos_Cocina[[#This Row],[Cantidad Ordenada]]</f>
        <v>58</v>
      </c>
      <c r="K58" s="7">
        <f>Datos_Cocina[[#This Row],[Ganancia Neta]]/Datos_Cocina[[#This Row],[Total Pedido]]</f>
        <v>0.41379310344827586</v>
      </c>
      <c r="L58" s="2">
        <v>2</v>
      </c>
      <c r="M58" s="2">
        <v>13</v>
      </c>
      <c r="N58" s="2" t="s">
        <v>1149</v>
      </c>
    </row>
    <row r="59" spans="1:14" x14ac:dyDescent="0.3">
      <c r="A59" s="2">
        <v>22</v>
      </c>
      <c r="B59" s="2">
        <v>15</v>
      </c>
      <c r="C59" s="2" t="s">
        <v>45</v>
      </c>
      <c r="D59" s="2" t="s">
        <v>1169</v>
      </c>
      <c r="E59" s="4">
        <v>10</v>
      </c>
      <c r="F59" s="4">
        <f t="shared" si="0"/>
        <v>10</v>
      </c>
      <c r="G59" s="4">
        <v>18</v>
      </c>
      <c r="H59" s="4">
        <f>Datos_Cocina[[#This Row],[Precio Unitario]]-Datos_Cocina[[#This Row],[Costo Unitario]]</f>
        <v>8</v>
      </c>
      <c r="I59" s="4">
        <f>Datos_Cocina[[#This Row],[Ganancia Bruta]]*Datos_Cocina[[#This Row],[Cantidad Ordenada]]</f>
        <v>8</v>
      </c>
      <c r="J59" s="4">
        <f>Datos_Cocina[[#This Row],[Precio Unitario]]*Datos_Cocina[[#This Row],[Cantidad Ordenada]]</f>
        <v>18</v>
      </c>
      <c r="K59" s="7">
        <f>Datos_Cocina[[#This Row],[Ganancia Neta]]/Datos_Cocina[[#This Row],[Total Pedido]]</f>
        <v>0.44444444444444442</v>
      </c>
      <c r="L59" s="2">
        <v>1</v>
      </c>
      <c r="M59" s="2">
        <v>32</v>
      </c>
      <c r="N59" s="2" t="s">
        <v>1154</v>
      </c>
    </row>
    <row r="60" spans="1:14" x14ac:dyDescent="0.3">
      <c r="A60" s="2">
        <v>23</v>
      </c>
      <c r="B60" s="2">
        <v>1</v>
      </c>
      <c r="C60" s="2" t="s">
        <v>50</v>
      </c>
      <c r="D60" s="2" t="s">
        <v>1162</v>
      </c>
      <c r="E60" s="4">
        <v>16</v>
      </c>
      <c r="F60" s="4">
        <f t="shared" si="0"/>
        <v>48</v>
      </c>
      <c r="G60" s="4">
        <v>27</v>
      </c>
      <c r="H60" s="4">
        <f>Datos_Cocina[[#This Row],[Precio Unitario]]-Datos_Cocina[[#This Row],[Costo Unitario]]</f>
        <v>11</v>
      </c>
      <c r="I60" s="4">
        <f>Datos_Cocina[[#This Row],[Ganancia Bruta]]*Datos_Cocina[[#This Row],[Cantidad Ordenada]]</f>
        <v>33</v>
      </c>
      <c r="J60" s="4">
        <f>Datos_Cocina[[#This Row],[Precio Unitario]]*Datos_Cocina[[#This Row],[Cantidad Ordenada]]</f>
        <v>81</v>
      </c>
      <c r="K60" s="7">
        <f>Datos_Cocina[[#This Row],[Ganancia Neta]]/Datos_Cocina[[#This Row],[Total Pedido]]</f>
        <v>0.40740740740740738</v>
      </c>
      <c r="L60" s="2">
        <v>3</v>
      </c>
      <c r="M60" s="2">
        <v>17</v>
      </c>
      <c r="N60" s="2" t="s">
        <v>1149</v>
      </c>
    </row>
    <row r="61" spans="1:14" x14ac:dyDescent="0.3">
      <c r="A61" s="2">
        <v>23</v>
      </c>
      <c r="B61" s="2">
        <v>1</v>
      </c>
      <c r="C61" s="2" t="s">
        <v>53</v>
      </c>
      <c r="D61" s="2" t="s">
        <v>1156</v>
      </c>
      <c r="E61" s="4">
        <v>11</v>
      </c>
      <c r="F61" s="4">
        <f t="shared" si="0"/>
        <v>33</v>
      </c>
      <c r="G61" s="4">
        <v>19</v>
      </c>
      <c r="H61" s="4">
        <f>Datos_Cocina[[#This Row],[Precio Unitario]]-Datos_Cocina[[#This Row],[Costo Unitario]]</f>
        <v>8</v>
      </c>
      <c r="I61" s="4">
        <f>Datos_Cocina[[#This Row],[Ganancia Bruta]]*Datos_Cocina[[#This Row],[Cantidad Ordenada]]</f>
        <v>24</v>
      </c>
      <c r="J61" s="4">
        <f>Datos_Cocina[[#This Row],[Precio Unitario]]*Datos_Cocina[[#This Row],[Cantidad Ordenada]]</f>
        <v>57</v>
      </c>
      <c r="K61" s="7">
        <f>Datos_Cocina[[#This Row],[Ganancia Neta]]/Datos_Cocina[[#This Row],[Total Pedido]]</f>
        <v>0.42105263157894735</v>
      </c>
      <c r="L61" s="2">
        <v>3</v>
      </c>
      <c r="M61" s="2">
        <v>46</v>
      </c>
      <c r="N61" s="2" t="s">
        <v>1149</v>
      </c>
    </row>
    <row r="62" spans="1:14" x14ac:dyDescent="0.3">
      <c r="A62" s="2">
        <v>24</v>
      </c>
      <c r="B62" s="2">
        <v>5</v>
      </c>
      <c r="C62" s="2" t="s">
        <v>30</v>
      </c>
      <c r="D62" s="2" t="s">
        <v>1170</v>
      </c>
      <c r="E62" s="4">
        <v>25</v>
      </c>
      <c r="F62" s="4">
        <f t="shared" si="0"/>
        <v>50</v>
      </c>
      <c r="G62" s="4">
        <v>40</v>
      </c>
      <c r="H62" s="4">
        <f>Datos_Cocina[[#This Row],[Precio Unitario]]-Datos_Cocina[[#This Row],[Costo Unitario]]</f>
        <v>15</v>
      </c>
      <c r="I62" s="4">
        <f>Datos_Cocina[[#This Row],[Ganancia Bruta]]*Datos_Cocina[[#This Row],[Cantidad Ordenada]]</f>
        <v>30</v>
      </c>
      <c r="J62" s="4">
        <f>Datos_Cocina[[#This Row],[Precio Unitario]]*Datos_Cocina[[#This Row],[Cantidad Ordenada]]</f>
        <v>80</v>
      </c>
      <c r="K62" s="7">
        <f>Datos_Cocina[[#This Row],[Ganancia Neta]]/Datos_Cocina[[#This Row],[Total Pedido]]</f>
        <v>0.375</v>
      </c>
      <c r="L62" s="2">
        <v>2</v>
      </c>
      <c r="M62" s="2">
        <v>47</v>
      </c>
      <c r="N62" s="2" t="s">
        <v>1149</v>
      </c>
    </row>
    <row r="63" spans="1:14" x14ac:dyDescent="0.3">
      <c r="A63" s="2">
        <v>24</v>
      </c>
      <c r="B63" s="2">
        <v>5</v>
      </c>
      <c r="C63" s="2" t="s">
        <v>97</v>
      </c>
      <c r="D63" s="2" t="s">
        <v>1153</v>
      </c>
      <c r="E63" s="4">
        <v>14</v>
      </c>
      <c r="F63" s="4">
        <f t="shared" si="0"/>
        <v>28</v>
      </c>
      <c r="G63" s="4">
        <v>23</v>
      </c>
      <c r="H63" s="4">
        <f>Datos_Cocina[[#This Row],[Precio Unitario]]-Datos_Cocina[[#This Row],[Costo Unitario]]</f>
        <v>9</v>
      </c>
      <c r="I63" s="4">
        <f>Datos_Cocina[[#This Row],[Ganancia Bruta]]*Datos_Cocina[[#This Row],[Cantidad Ordenada]]</f>
        <v>18</v>
      </c>
      <c r="J63" s="4">
        <f>Datos_Cocina[[#This Row],[Precio Unitario]]*Datos_Cocina[[#This Row],[Cantidad Ordenada]]</f>
        <v>46</v>
      </c>
      <c r="K63" s="7">
        <f>Datos_Cocina[[#This Row],[Ganancia Neta]]/Datos_Cocina[[#This Row],[Total Pedido]]</f>
        <v>0.39130434782608697</v>
      </c>
      <c r="L63" s="2">
        <v>2</v>
      </c>
      <c r="M63" s="2">
        <v>42</v>
      </c>
      <c r="N63" s="2" t="s">
        <v>1149</v>
      </c>
    </row>
    <row r="64" spans="1:14" x14ac:dyDescent="0.3">
      <c r="A64" s="2">
        <v>24</v>
      </c>
      <c r="B64" s="2">
        <v>5</v>
      </c>
      <c r="C64" s="2" t="s">
        <v>20</v>
      </c>
      <c r="D64" s="2" t="s">
        <v>1152</v>
      </c>
      <c r="E64" s="4">
        <v>17</v>
      </c>
      <c r="F64" s="4">
        <f t="shared" si="0"/>
        <v>17</v>
      </c>
      <c r="G64" s="4">
        <v>29</v>
      </c>
      <c r="H64" s="4">
        <f>Datos_Cocina[[#This Row],[Precio Unitario]]-Datos_Cocina[[#This Row],[Costo Unitario]]</f>
        <v>12</v>
      </c>
      <c r="I64" s="4">
        <f>Datos_Cocina[[#This Row],[Ganancia Bruta]]*Datos_Cocina[[#This Row],[Cantidad Ordenada]]</f>
        <v>12</v>
      </c>
      <c r="J64" s="4">
        <f>Datos_Cocina[[#This Row],[Precio Unitario]]*Datos_Cocina[[#This Row],[Cantidad Ordenada]]</f>
        <v>29</v>
      </c>
      <c r="K64" s="7">
        <f>Datos_Cocina[[#This Row],[Ganancia Neta]]/Datos_Cocina[[#This Row],[Total Pedido]]</f>
        <v>0.41379310344827586</v>
      </c>
      <c r="L64" s="2">
        <v>1</v>
      </c>
      <c r="M64" s="2">
        <v>46</v>
      </c>
      <c r="N64" s="2" t="s">
        <v>1154</v>
      </c>
    </row>
    <row r="65" spans="1:14" x14ac:dyDescent="0.3">
      <c r="A65" s="2">
        <v>24</v>
      </c>
      <c r="B65" s="2">
        <v>5</v>
      </c>
      <c r="C65" s="2" t="s">
        <v>74</v>
      </c>
      <c r="D65" s="2" t="s">
        <v>1160</v>
      </c>
      <c r="E65" s="4">
        <v>15</v>
      </c>
      <c r="F65" s="4">
        <f t="shared" si="0"/>
        <v>45</v>
      </c>
      <c r="G65" s="4">
        <v>26</v>
      </c>
      <c r="H65" s="4">
        <f>Datos_Cocina[[#This Row],[Precio Unitario]]-Datos_Cocina[[#This Row],[Costo Unitario]]</f>
        <v>11</v>
      </c>
      <c r="I65" s="4">
        <f>Datos_Cocina[[#This Row],[Ganancia Bruta]]*Datos_Cocina[[#This Row],[Cantidad Ordenada]]</f>
        <v>33</v>
      </c>
      <c r="J65" s="4">
        <f>Datos_Cocina[[#This Row],[Precio Unitario]]*Datos_Cocina[[#This Row],[Cantidad Ordenada]]</f>
        <v>78</v>
      </c>
      <c r="K65" s="7">
        <f>Datos_Cocina[[#This Row],[Ganancia Neta]]/Datos_Cocina[[#This Row],[Total Pedido]]</f>
        <v>0.42307692307692307</v>
      </c>
      <c r="L65" s="2">
        <v>3</v>
      </c>
      <c r="M65" s="2">
        <v>45</v>
      </c>
      <c r="N65" s="2" t="s">
        <v>1154</v>
      </c>
    </row>
    <row r="66" spans="1:14" x14ac:dyDescent="0.3">
      <c r="A66" s="2">
        <v>25</v>
      </c>
      <c r="B66" s="2">
        <v>12</v>
      </c>
      <c r="C66" s="2" t="s">
        <v>34</v>
      </c>
      <c r="D66" s="2" t="s">
        <v>1161</v>
      </c>
      <c r="E66" s="4">
        <v>20</v>
      </c>
      <c r="F66" s="4">
        <f t="shared" ref="F66:F129" si="1">E66*L66</f>
        <v>20</v>
      </c>
      <c r="G66" s="4">
        <v>34</v>
      </c>
      <c r="H66" s="4">
        <f>Datos_Cocina[[#This Row],[Precio Unitario]]-Datos_Cocina[[#This Row],[Costo Unitario]]</f>
        <v>14</v>
      </c>
      <c r="I66" s="4">
        <f>Datos_Cocina[[#This Row],[Ganancia Bruta]]*Datos_Cocina[[#This Row],[Cantidad Ordenada]]</f>
        <v>14</v>
      </c>
      <c r="J66" s="4">
        <f>Datos_Cocina[[#This Row],[Precio Unitario]]*Datos_Cocina[[#This Row],[Cantidad Ordenada]]</f>
        <v>34</v>
      </c>
      <c r="K66" s="7">
        <f>Datos_Cocina[[#This Row],[Ganancia Neta]]/Datos_Cocina[[#This Row],[Total Pedido]]</f>
        <v>0.41176470588235292</v>
      </c>
      <c r="L66" s="2">
        <v>1</v>
      </c>
      <c r="M66" s="2">
        <v>35</v>
      </c>
      <c r="N66" s="2" t="s">
        <v>1149</v>
      </c>
    </row>
    <row r="67" spans="1:14" x14ac:dyDescent="0.3">
      <c r="A67" s="2">
        <v>26</v>
      </c>
      <c r="B67" s="2">
        <v>18</v>
      </c>
      <c r="C67" s="2" t="s">
        <v>39</v>
      </c>
      <c r="D67" s="2" t="s">
        <v>1150</v>
      </c>
      <c r="E67" s="4">
        <v>13</v>
      </c>
      <c r="F67" s="4">
        <f t="shared" si="1"/>
        <v>26</v>
      </c>
      <c r="G67" s="4">
        <v>21</v>
      </c>
      <c r="H67" s="4">
        <f>Datos_Cocina[[#This Row],[Precio Unitario]]-Datos_Cocina[[#This Row],[Costo Unitario]]</f>
        <v>8</v>
      </c>
      <c r="I67" s="4">
        <f>Datos_Cocina[[#This Row],[Ganancia Bruta]]*Datos_Cocina[[#This Row],[Cantidad Ordenada]]</f>
        <v>16</v>
      </c>
      <c r="J67" s="4">
        <f>Datos_Cocina[[#This Row],[Precio Unitario]]*Datos_Cocina[[#This Row],[Cantidad Ordenada]]</f>
        <v>42</v>
      </c>
      <c r="K67" s="7">
        <f>Datos_Cocina[[#This Row],[Ganancia Neta]]/Datos_Cocina[[#This Row],[Total Pedido]]</f>
        <v>0.38095238095238093</v>
      </c>
      <c r="L67" s="2">
        <v>2</v>
      </c>
      <c r="M67" s="2">
        <v>54</v>
      </c>
      <c r="N67" s="2" t="s">
        <v>1154</v>
      </c>
    </row>
    <row r="68" spans="1:14" x14ac:dyDescent="0.3">
      <c r="A68" s="2">
        <v>26</v>
      </c>
      <c r="B68" s="2">
        <v>18</v>
      </c>
      <c r="C68" s="2" t="s">
        <v>79</v>
      </c>
      <c r="D68" s="2" t="s">
        <v>1151</v>
      </c>
      <c r="E68" s="4">
        <v>14</v>
      </c>
      <c r="F68" s="4">
        <f t="shared" si="1"/>
        <v>28</v>
      </c>
      <c r="G68" s="4">
        <v>24</v>
      </c>
      <c r="H68" s="4">
        <f>Datos_Cocina[[#This Row],[Precio Unitario]]-Datos_Cocina[[#This Row],[Costo Unitario]]</f>
        <v>10</v>
      </c>
      <c r="I68" s="4">
        <f>Datos_Cocina[[#This Row],[Ganancia Bruta]]*Datos_Cocina[[#This Row],[Cantidad Ordenada]]</f>
        <v>20</v>
      </c>
      <c r="J68" s="4">
        <f>Datos_Cocina[[#This Row],[Precio Unitario]]*Datos_Cocina[[#This Row],[Cantidad Ordenada]]</f>
        <v>48</v>
      </c>
      <c r="K68" s="7">
        <f>Datos_Cocina[[#This Row],[Ganancia Neta]]/Datos_Cocina[[#This Row],[Total Pedido]]</f>
        <v>0.41666666666666669</v>
      </c>
      <c r="L68" s="2">
        <v>2</v>
      </c>
      <c r="M68" s="2">
        <v>42</v>
      </c>
      <c r="N68" s="2" t="s">
        <v>1149</v>
      </c>
    </row>
    <row r="69" spans="1:14" x14ac:dyDescent="0.3">
      <c r="A69" s="2">
        <v>26</v>
      </c>
      <c r="B69" s="2">
        <v>18</v>
      </c>
      <c r="C69" s="2" t="s">
        <v>45</v>
      </c>
      <c r="D69" s="2" t="s">
        <v>1169</v>
      </c>
      <c r="E69" s="4">
        <v>10</v>
      </c>
      <c r="F69" s="4">
        <f t="shared" si="1"/>
        <v>20</v>
      </c>
      <c r="G69" s="4">
        <v>18</v>
      </c>
      <c r="H69" s="4">
        <f>Datos_Cocina[[#This Row],[Precio Unitario]]-Datos_Cocina[[#This Row],[Costo Unitario]]</f>
        <v>8</v>
      </c>
      <c r="I69" s="4">
        <f>Datos_Cocina[[#This Row],[Ganancia Bruta]]*Datos_Cocina[[#This Row],[Cantidad Ordenada]]</f>
        <v>16</v>
      </c>
      <c r="J69" s="4">
        <f>Datos_Cocina[[#This Row],[Precio Unitario]]*Datos_Cocina[[#This Row],[Cantidad Ordenada]]</f>
        <v>36</v>
      </c>
      <c r="K69" s="7">
        <f>Datos_Cocina[[#This Row],[Ganancia Neta]]/Datos_Cocina[[#This Row],[Total Pedido]]</f>
        <v>0.44444444444444442</v>
      </c>
      <c r="L69" s="2">
        <v>2</v>
      </c>
      <c r="M69" s="2">
        <v>13</v>
      </c>
      <c r="N69" s="2" t="s">
        <v>1149</v>
      </c>
    </row>
    <row r="70" spans="1:14" x14ac:dyDescent="0.3">
      <c r="A70" s="2">
        <v>27</v>
      </c>
      <c r="B70" s="2">
        <v>4</v>
      </c>
      <c r="C70" s="2" t="s">
        <v>12</v>
      </c>
      <c r="D70" s="2" t="s">
        <v>1164</v>
      </c>
      <c r="E70" s="4">
        <v>21</v>
      </c>
      <c r="F70" s="4">
        <f t="shared" si="1"/>
        <v>21</v>
      </c>
      <c r="G70" s="4">
        <v>35</v>
      </c>
      <c r="H70" s="4">
        <f>Datos_Cocina[[#This Row],[Precio Unitario]]-Datos_Cocina[[#This Row],[Costo Unitario]]</f>
        <v>14</v>
      </c>
      <c r="I70" s="4">
        <f>Datos_Cocina[[#This Row],[Ganancia Bruta]]*Datos_Cocina[[#This Row],[Cantidad Ordenada]]</f>
        <v>14</v>
      </c>
      <c r="J70" s="4">
        <f>Datos_Cocina[[#This Row],[Precio Unitario]]*Datos_Cocina[[#This Row],[Cantidad Ordenada]]</f>
        <v>35</v>
      </c>
      <c r="K70" s="7">
        <f>Datos_Cocina[[#This Row],[Ganancia Neta]]/Datos_Cocina[[#This Row],[Total Pedido]]</f>
        <v>0.4</v>
      </c>
      <c r="L70" s="2">
        <v>1</v>
      </c>
      <c r="M70" s="2">
        <v>17</v>
      </c>
      <c r="N70" s="2" t="s">
        <v>1154</v>
      </c>
    </row>
    <row r="71" spans="1:14" x14ac:dyDescent="0.3">
      <c r="A71" s="2">
        <v>27</v>
      </c>
      <c r="B71" s="2">
        <v>4</v>
      </c>
      <c r="C71" s="2" t="s">
        <v>74</v>
      </c>
      <c r="D71" s="2" t="s">
        <v>1160</v>
      </c>
      <c r="E71" s="4">
        <v>15</v>
      </c>
      <c r="F71" s="4">
        <f t="shared" si="1"/>
        <v>15</v>
      </c>
      <c r="G71" s="4">
        <v>26</v>
      </c>
      <c r="H71" s="4">
        <f>Datos_Cocina[[#This Row],[Precio Unitario]]-Datos_Cocina[[#This Row],[Costo Unitario]]</f>
        <v>11</v>
      </c>
      <c r="I71" s="4">
        <f>Datos_Cocina[[#This Row],[Ganancia Bruta]]*Datos_Cocina[[#This Row],[Cantidad Ordenada]]</f>
        <v>11</v>
      </c>
      <c r="J71" s="4">
        <f>Datos_Cocina[[#This Row],[Precio Unitario]]*Datos_Cocina[[#This Row],[Cantidad Ordenada]]</f>
        <v>26</v>
      </c>
      <c r="K71" s="7">
        <f>Datos_Cocina[[#This Row],[Ganancia Neta]]/Datos_Cocina[[#This Row],[Total Pedido]]</f>
        <v>0.42307692307692307</v>
      </c>
      <c r="L71" s="2">
        <v>1</v>
      </c>
      <c r="M71" s="2">
        <v>38</v>
      </c>
      <c r="N71" s="2" t="s">
        <v>1149</v>
      </c>
    </row>
    <row r="72" spans="1:14" x14ac:dyDescent="0.3">
      <c r="A72" s="2">
        <v>28</v>
      </c>
      <c r="B72" s="2">
        <v>2</v>
      </c>
      <c r="C72" s="2" t="s">
        <v>20</v>
      </c>
      <c r="D72" s="2" t="s">
        <v>1152</v>
      </c>
      <c r="E72" s="4">
        <v>17</v>
      </c>
      <c r="F72" s="4">
        <f t="shared" si="1"/>
        <v>34</v>
      </c>
      <c r="G72" s="4">
        <v>29</v>
      </c>
      <c r="H72" s="4">
        <f>Datos_Cocina[[#This Row],[Precio Unitario]]-Datos_Cocina[[#This Row],[Costo Unitario]]</f>
        <v>12</v>
      </c>
      <c r="I72" s="4">
        <f>Datos_Cocina[[#This Row],[Ganancia Bruta]]*Datos_Cocina[[#This Row],[Cantidad Ordenada]]</f>
        <v>24</v>
      </c>
      <c r="J72" s="4">
        <f>Datos_Cocina[[#This Row],[Precio Unitario]]*Datos_Cocina[[#This Row],[Cantidad Ordenada]]</f>
        <v>58</v>
      </c>
      <c r="K72" s="7">
        <f>Datos_Cocina[[#This Row],[Ganancia Neta]]/Datos_Cocina[[#This Row],[Total Pedido]]</f>
        <v>0.41379310344827586</v>
      </c>
      <c r="L72" s="2">
        <v>2</v>
      </c>
      <c r="M72" s="2">
        <v>39</v>
      </c>
      <c r="N72" s="2" t="s">
        <v>1149</v>
      </c>
    </row>
    <row r="73" spans="1:14" x14ac:dyDescent="0.3">
      <c r="A73" s="2">
        <v>28</v>
      </c>
      <c r="B73" s="2">
        <v>2</v>
      </c>
      <c r="C73" s="2" t="s">
        <v>45</v>
      </c>
      <c r="D73" s="2" t="s">
        <v>1169</v>
      </c>
      <c r="E73" s="4">
        <v>10</v>
      </c>
      <c r="F73" s="4">
        <f t="shared" si="1"/>
        <v>20</v>
      </c>
      <c r="G73" s="4">
        <v>18</v>
      </c>
      <c r="H73" s="4">
        <f>Datos_Cocina[[#This Row],[Precio Unitario]]-Datos_Cocina[[#This Row],[Costo Unitario]]</f>
        <v>8</v>
      </c>
      <c r="I73" s="4">
        <f>Datos_Cocina[[#This Row],[Ganancia Bruta]]*Datos_Cocina[[#This Row],[Cantidad Ordenada]]</f>
        <v>16</v>
      </c>
      <c r="J73" s="4">
        <f>Datos_Cocina[[#This Row],[Precio Unitario]]*Datos_Cocina[[#This Row],[Cantidad Ordenada]]</f>
        <v>36</v>
      </c>
      <c r="K73" s="7">
        <f>Datos_Cocina[[#This Row],[Ganancia Neta]]/Datos_Cocina[[#This Row],[Total Pedido]]</f>
        <v>0.44444444444444442</v>
      </c>
      <c r="L73" s="2">
        <v>2</v>
      </c>
      <c r="M73" s="2">
        <v>17</v>
      </c>
      <c r="N73" s="2" t="s">
        <v>1149</v>
      </c>
    </row>
    <row r="74" spans="1:14" x14ac:dyDescent="0.3">
      <c r="A74" s="2">
        <v>29</v>
      </c>
      <c r="B74" s="2">
        <v>20</v>
      </c>
      <c r="C74" s="2" t="s">
        <v>56</v>
      </c>
      <c r="D74" s="2" t="s">
        <v>1167</v>
      </c>
      <c r="E74" s="4">
        <v>19</v>
      </c>
      <c r="F74" s="4">
        <f t="shared" si="1"/>
        <v>38</v>
      </c>
      <c r="G74" s="4">
        <v>31</v>
      </c>
      <c r="H74" s="4">
        <f>Datos_Cocina[[#This Row],[Precio Unitario]]-Datos_Cocina[[#This Row],[Costo Unitario]]</f>
        <v>12</v>
      </c>
      <c r="I74" s="4">
        <f>Datos_Cocina[[#This Row],[Ganancia Bruta]]*Datos_Cocina[[#This Row],[Cantidad Ordenada]]</f>
        <v>24</v>
      </c>
      <c r="J74" s="4">
        <f>Datos_Cocina[[#This Row],[Precio Unitario]]*Datos_Cocina[[#This Row],[Cantidad Ordenada]]</f>
        <v>62</v>
      </c>
      <c r="K74" s="7">
        <f>Datos_Cocina[[#This Row],[Ganancia Neta]]/Datos_Cocina[[#This Row],[Total Pedido]]</f>
        <v>0.38709677419354838</v>
      </c>
      <c r="L74" s="2">
        <v>2</v>
      </c>
      <c r="M74" s="2">
        <v>31</v>
      </c>
      <c r="N74" s="2" t="s">
        <v>1149</v>
      </c>
    </row>
    <row r="75" spans="1:14" x14ac:dyDescent="0.3">
      <c r="A75" s="2">
        <v>29</v>
      </c>
      <c r="B75" s="2">
        <v>20</v>
      </c>
      <c r="C75" s="2" t="s">
        <v>60</v>
      </c>
      <c r="D75" s="2" t="s">
        <v>1165</v>
      </c>
      <c r="E75" s="4">
        <v>15</v>
      </c>
      <c r="F75" s="4">
        <f t="shared" si="1"/>
        <v>45</v>
      </c>
      <c r="G75" s="4">
        <v>25</v>
      </c>
      <c r="H75" s="4">
        <f>Datos_Cocina[[#This Row],[Precio Unitario]]-Datos_Cocina[[#This Row],[Costo Unitario]]</f>
        <v>10</v>
      </c>
      <c r="I75" s="4">
        <f>Datos_Cocina[[#This Row],[Ganancia Bruta]]*Datos_Cocina[[#This Row],[Cantidad Ordenada]]</f>
        <v>30</v>
      </c>
      <c r="J75" s="4">
        <f>Datos_Cocina[[#This Row],[Precio Unitario]]*Datos_Cocina[[#This Row],[Cantidad Ordenada]]</f>
        <v>75</v>
      </c>
      <c r="K75" s="7">
        <f>Datos_Cocina[[#This Row],[Ganancia Neta]]/Datos_Cocina[[#This Row],[Total Pedido]]</f>
        <v>0.4</v>
      </c>
      <c r="L75" s="2">
        <v>3</v>
      </c>
      <c r="M75" s="2">
        <v>22</v>
      </c>
      <c r="N75" s="2" t="s">
        <v>1149</v>
      </c>
    </row>
    <row r="76" spans="1:14" x14ac:dyDescent="0.3">
      <c r="A76" s="2">
        <v>29</v>
      </c>
      <c r="B76" s="2">
        <v>20</v>
      </c>
      <c r="C76" s="2" t="s">
        <v>45</v>
      </c>
      <c r="D76" s="2" t="s">
        <v>1169</v>
      </c>
      <c r="E76" s="4">
        <v>10</v>
      </c>
      <c r="F76" s="4">
        <f t="shared" si="1"/>
        <v>20</v>
      </c>
      <c r="G76" s="4">
        <v>18</v>
      </c>
      <c r="H76" s="4">
        <f>Datos_Cocina[[#This Row],[Precio Unitario]]-Datos_Cocina[[#This Row],[Costo Unitario]]</f>
        <v>8</v>
      </c>
      <c r="I76" s="4">
        <f>Datos_Cocina[[#This Row],[Ganancia Bruta]]*Datos_Cocina[[#This Row],[Cantidad Ordenada]]</f>
        <v>16</v>
      </c>
      <c r="J76" s="4">
        <f>Datos_Cocina[[#This Row],[Precio Unitario]]*Datos_Cocina[[#This Row],[Cantidad Ordenada]]</f>
        <v>36</v>
      </c>
      <c r="K76" s="7">
        <f>Datos_Cocina[[#This Row],[Ganancia Neta]]/Datos_Cocina[[#This Row],[Total Pedido]]</f>
        <v>0.44444444444444442</v>
      </c>
      <c r="L76" s="2">
        <v>2</v>
      </c>
      <c r="M76" s="2">
        <v>18</v>
      </c>
      <c r="N76" s="2" t="s">
        <v>1154</v>
      </c>
    </row>
    <row r="77" spans="1:14" x14ac:dyDescent="0.3">
      <c r="A77" s="2">
        <v>30</v>
      </c>
      <c r="B77" s="2">
        <v>14</v>
      </c>
      <c r="C77" s="2" t="s">
        <v>67</v>
      </c>
      <c r="D77" s="2" t="s">
        <v>1155</v>
      </c>
      <c r="E77" s="4">
        <v>12</v>
      </c>
      <c r="F77" s="4">
        <f t="shared" si="1"/>
        <v>36</v>
      </c>
      <c r="G77" s="4">
        <v>20</v>
      </c>
      <c r="H77" s="4">
        <f>Datos_Cocina[[#This Row],[Precio Unitario]]-Datos_Cocina[[#This Row],[Costo Unitario]]</f>
        <v>8</v>
      </c>
      <c r="I77" s="4">
        <f>Datos_Cocina[[#This Row],[Ganancia Bruta]]*Datos_Cocina[[#This Row],[Cantidad Ordenada]]</f>
        <v>24</v>
      </c>
      <c r="J77" s="4">
        <f>Datos_Cocina[[#This Row],[Precio Unitario]]*Datos_Cocina[[#This Row],[Cantidad Ordenada]]</f>
        <v>60</v>
      </c>
      <c r="K77" s="7">
        <f>Datos_Cocina[[#This Row],[Ganancia Neta]]/Datos_Cocina[[#This Row],[Total Pedido]]</f>
        <v>0.4</v>
      </c>
      <c r="L77" s="2">
        <v>3</v>
      </c>
      <c r="M77" s="2">
        <v>55</v>
      </c>
      <c r="N77" s="2" t="s">
        <v>1154</v>
      </c>
    </row>
    <row r="78" spans="1:14" x14ac:dyDescent="0.3">
      <c r="A78" s="2">
        <v>30</v>
      </c>
      <c r="B78" s="2">
        <v>14</v>
      </c>
      <c r="C78" s="2" t="s">
        <v>74</v>
      </c>
      <c r="D78" s="2" t="s">
        <v>1160</v>
      </c>
      <c r="E78" s="4">
        <v>15</v>
      </c>
      <c r="F78" s="4">
        <f t="shared" si="1"/>
        <v>30</v>
      </c>
      <c r="G78" s="4">
        <v>26</v>
      </c>
      <c r="H78" s="4">
        <f>Datos_Cocina[[#This Row],[Precio Unitario]]-Datos_Cocina[[#This Row],[Costo Unitario]]</f>
        <v>11</v>
      </c>
      <c r="I78" s="4">
        <f>Datos_Cocina[[#This Row],[Ganancia Bruta]]*Datos_Cocina[[#This Row],[Cantidad Ordenada]]</f>
        <v>22</v>
      </c>
      <c r="J78" s="4">
        <f>Datos_Cocina[[#This Row],[Precio Unitario]]*Datos_Cocina[[#This Row],[Cantidad Ordenada]]</f>
        <v>52</v>
      </c>
      <c r="K78" s="7">
        <f>Datos_Cocina[[#This Row],[Ganancia Neta]]/Datos_Cocina[[#This Row],[Total Pedido]]</f>
        <v>0.42307692307692307</v>
      </c>
      <c r="L78" s="2">
        <v>2</v>
      </c>
      <c r="M78" s="2">
        <v>14</v>
      </c>
      <c r="N78" s="2" t="s">
        <v>1154</v>
      </c>
    </row>
    <row r="79" spans="1:14" x14ac:dyDescent="0.3">
      <c r="A79" s="2">
        <v>31</v>
      </c>
      <c r="B79" s="2">
        <v>13</v>
      </c>
      <c r="C79" s="2" t="s">
        <v>20</v>
      </c>
      <c r="D79" s="2" t="s">
        <v>1152</v>
      </c>
      <c r="E79" s="4">
        <v>17</v>
      </c>
      <c r="F79" s="4">
        <f t="shared" si="1"/>
        <v>17</v>
      </c>
      <c r="G79" s="4">
        <v>29</v>
      </c>
      <c r="H79" s="4">
        <f>Datos_Cocina[[#This Row],[Precio Unitario]]-Datos_Cocina[[#This Row],[Costo Unitario]]</f>
        <v>12</v>
      </c>
      <c r="I79" s="4">
        <f>Datos_Cocina[[#This Row],[Ganancia Bruta]]*Datos_Cocina[[#This Row],[Cantidad Ordenada]]</f>
        <v>12</v>
      </c>
      <c r="J79" s="4">
        <f>Datos_Cocina[[#This Row],[Precio Unitario]]*Datos_Cocina[[#This Row],[Cantidad Ordenada]]</f>
        <v>29</v>
      </c>
      <c r="K79" s="7">
        <f>Datos_Cocina[[#This Row],[Ganancia Neta]]/Datos_Cocina[[#This Row],[Total Pedido]]</f>
        <v>0.41379310344827586</v>
      </c>
      <c r="L79" s="2">
        <v>1</v>
      </c>
      <c r="M79" s="2">
        <v>59</v>
      </c>
      <c r="N79" s="2" t="s">
        <v>1149</v>
      </c>
    </row>
    <row r="80" spans="1:14" x14ac:dyDescent="0.3">
      <c r="A80" s="2">
        <v>31</v>
      </c>
      <c r="B80" s="2">
        <v>13</v>
      </c>
      <c r="C80" s="2" t="s">
        <v>53</v>
      </c>
      <c r="D80" s="2" t="s">
        <v>1156</v>
      </c>
      <c r="E80" s="4">
        <v>11</v>
      </c>
      <c r="F80" s="4">
        <f t="shared" si="1"/>
        <v>22</v>
      </c>
      <c r="G80" s="4">
        <v>19</v>
      </c>
      <c r="H80" s="4">
        <f>Datos_Cocina[[#This Row],[Precio Unitario]]-Datos_Cocina[[#This Row],[Costo Unitario]]</f>
        <v>8</v>
      </c>
      <c r="I80" s="4">
        <f>Datos_Cocina[[#This Row],[Ganancia Bruta]]*Datos_Cocina[[#This Row],[Cantidad Ordenada]]</f>
        <v>16</v>
      </c>
      <c r="J80" s="4">
        <f>Datos_Cocina[[#This Row],[Precio Unitario]]*Datos_Cocina[[#This Row],[Cantidad Ordenada]]</f>
        <v>38</v>
      </c>
      <c r="K80" s="7">
        <f>Datos_Cocina[[#This Row],[Ganancia Neta]]/Datos_Cocina[[#This Row],[Total Pedido]]</f>
        <v>0.42105263157894735</v>
      </c>
      <c r="L80" s="2">
        <v>2</v>
      </c>
      <c r="M80" s="2">
        <v>46</v>
      </c>
      <c r="N80" s="2" t="s">
        <v>1149</v>
      </c>
    </row>
    <row r="81" spans="1:14" x14ac:dyDescent="0.3">
      <c r="A81" s="2">
        <v>32</v>
      </c>
      <c r="B81" s="2">
        <v>5</v>
      </c>
      <c r="C81" s="2" t="s">
        <v>121</v>
      </c>
      <c r="D81" s="2" t="s">
        <v>1163</v>
      </c>
      <c r="E81" s="4">
        <v>20</v>
      </c>
      <c r="F81" s="4">
        <f t="shared" si="1"/>
        <v>20</v>
      </c>
      <c r="G81" s="4">
        <v>33</v>
      </c>
      <c r="H81" s="4">
        <f>Datos_Cocina[[#This Row],[Precio Unitario]]-Datos_Cocina[[#This Row],[Costo Unitario]]</f>
        <v>13</v>
      </c>
      <c r="I81" s="4">
        <f>Datos_Cocina[[#This Row],[Ganancia Bruta]]*Datos_Cocina[[#This Row],[Cantidad Ordenada]]</f>
        <v>13</v>
      </c>
      <c r="J81" s="4">
        <f>Datos_Cocina[[#This Row],[Precio Unitario]]*Datos_Cocina[[#This Row],[Cantidad Ordenada]]</f>
        <v>33</v>
      </c>
      <c r="K81" s="7">
        <f>Datos_Cocina[[#This Row],[Ganancia Neta]]/Datos_Cocina[[#This Row],[Total Pedido]]</f>
        <v>0.39393939393939392</v>
      </c>
      <c r="L81" s="2">
        <v>1</v>
      </c>
      <c r="M81" s="2">
        <v>20</v>
      </c>
      <c r="N81" s="2" t="s">
        <v>1149</v>
      </c>
    </row>
    <row r="82" spans="1:14" x14ac:dyDescent="0.3">
      <c r="A82" s="2">
        <v>32</v>
      </c>
      <c r="B82" s="2">
        <v>5</v>
      </c>
      <c r="C82" s="2" t="s">
        <v>114</v>
      </c>
      <c r="D82" s="2" t="s">
        <v>1168</v>
      </c>
      <c r="E82" s="4">
        <v>19</v>
      </c>
      <c r="F82" s="4">
        <f t="shared" si="1"/>
        <v>38</v>
      </c>
      <c r="G82" s="4">
        <v>32</v>
      </c>
      <c r="H82" s="4">
        <f>Datos_Cocina[[#This Row],[Precio Unitario]]-Datos_Cocina[[#This Row],[Costo Unitario]]</f>
        <v>13</v>
      </c>
      <c r="I82" s="4">
        <f>Datos_Cocina[[#This Row],[Ganancia Bruta]]*Datos_Cocina[[#This Row],[Cantidad Ordenada]]</f>
        <v>26</v>
      </c>
      <c r="J82" s="4">
        <f>Datos_Cocina[[#This Row],[Precio Unitario]]*Datos_Cocina[[#This Row],[Cantidad Ordenada]]</f>
        <v>64</v>
      </c>
      <c r="K82" s="7">
        <f>Datos_Cocina[[#This Row],[Ganancia Neta]]/Datos_Cocina[[#This Row],[Total Pedido]]</f>
        <v>0.40625</v>
      </c>
      <c r="L82" s="2">
        <v>2</v>
      </c>
      <c r="M82" s="2">
        <v>50</v>
      </c>
      <c r="N82" s="2" t="s">
        <v>1149</v>
      </c>
    </row>
    <row r="83" spans="1:14" x14ac:dyDescent="0.3">
      <c r="A83" s="2">
        <v>32</v>
      </c>
      <c r="B83" s="2">
        <v>5</v>
      </c>
      <c r="C83" s="2" t="s">
        <v>74</v>
      </c>
      <c r="D83" s="2" t="s">
        <v>1160</v>
      </c>
      <c r="E83" s="4">
        <v>15</v>
      </c>
      <c r="F83" s="4">
        <f t="shared" si="1"/>
        <v>45</v>
      </c>
      <c r="G83" s="4">
        <v>26</v>
      </c>
      <c r="H83" s="4">
        <f>Datos_Cocina[[#This Row],[Precio Unitario]]-Datos_Cocina[[#This Row],[Costo Unitario]]</f>
        <v>11</v>
      </c>
      <c r="I83" s="4">
        <f>Datos_Cocina[[#This Row],[Ganancia Bruta]]*Datos_Cocina[[#This Row],[Cantidad Ordenada]]</f>
        <v>33</v>
      </c>
      <c r="J83" s="4">
        <f>Datos_Cocina[[#This Row],[Precio Unitario]]*Datos_Cocina[[#This Row],[Cantidad Ordenada]]</f>
        <v>78</v>
      </c>
      <c r="K83" s="7">
        <f>Datos_Cocina[[#This Row],[Ganancia Neta]]/Datos_Cocina[[#This Row],[Total Pedido]]</f>
        <v>0.42307692307692307</v>
      </c>
      <c r="L83" s="2">
        <v>3</v>
      </c>
      <c r="M83" s="2">
        <v>35</v>
      </c>
      <c r="N83" s="2" t="s">
        <v>1154</v>
      </c>
    </row>
    <row r="84" spans="1:14" x14ac:dyDescent="0.3">
      <c r="A84" s="2">
        <v>32</v>
      </c>
      <c r="B84" s="2">
        <v>5</v>
      </c>
      <c r="C84" s="2" t="s">
        <v>45</v>
      </c>
      <c r="D84" s="2" t="s">
        <v>1169</v>
      </c>
      <c r="E84" s="4">
        <v>10</v>
      </c>
      <c r="F84" s="4">
        <f t="shared" si="1"/>
        <v>20</v>
      </c>
      <c r="G84" s="4">
        <v>18</v>
      </c>
      <c r="H84" s="4">
        <f>Datos_Cocina[[#This Row],[Precio Unitario]]-Datos_Cocina[[#This Row],[Costo Unitario]]</f>
        <v>8</v>
      </c>
      <c r="I84" s="4">
        <f>Datos_Cocina[[#This Row],[Ganancia Bruta]]*Datos_Cocina[[#This Row],[Cantidad Ordenada]]</f>
        <v>16</v>
      </c>
      <c r="J84" s="4">
        <f>Datos_Cocina[[#This Row],[Precio Unitario]]*Datos_Cocina[[#This Row],[Cantidad Ordenada]]</f>
        <v>36</v>
      </c>
      <c r="K84" s="7">
        <f>Datos_Cocina[[#This Row],[Ganancia Neta]]/Datos_Cocina[[#This Row],[Total Pedido]]</f>
        <v>0.44444444444444442</v>
      </c>
      <c r="L84" s="2">
        <v>2</v>
      </c>
      <c r="M84" s="2">
        <v>23</v>
      </c>
      <c r="N84" s="2" t="s">
        <v>1154</v>
      </c>
    </row>
    <row r="85" spans="1:14" x14ac:dyDescent="0.3">
      <c r="A85" s="2">
        <v>33</v>
      </c>
      <c r="B85" s="2">
        <v>4</v>
      </c>
      <c r="C85" s="2" t="s">
        <v>12</v>
      </c>
      <c r="D85" s="2" t="s">
        <v>1164</v>
      </c>
      <c r="E85" s="4">
        <v>21</v>
      </c>
      <c r="F85" s="4">
        <f t="shared" si="1"/>
        <v>63</v>
      </c>
      <c r="G85" s="4">
        <v>35</v>
      </c>
      <c r="H85" s="4">
        <f>Datos_Cocina[[#This Row],[Precio Unitario]]-Datos_Cocina[[#This Row],[Costo Unitario]]</f>
        <v>14</v>
      </c>
      <c r="I85" s="4">
        <f>Datos_Cocina[[#This Row],[Ganancia Bruta]]*Datos_Cocina[[#This Row],[Cantidad Ordenada]]</f>
        <v>42</v>
      </c>
      <c r="J85" s="4">
        <f>Datos_Cocina[[#This Row],[Precio Unitario]]*Datos_Cocina[[#This Row],[Cantidad Ordenada]]</f>
        <v>105</v>
      </c>
      <c r="K85" s="7">
        <f>Datos_Cocina[[#This Row],[Ganancia Neta]]/Datos_Cocina[[#This Row],[Total Pedido]]</f>
        <v>0.4</v>
      </c>
      <c r="L85" s="2">
        <v>3</v>
      </c>
      <c r="M85" s="2">
        <v>6</v>
      </c>
      <c r="N85" s="2" t="s">
        <v>1149</v>
      </c>
    </row>
    <row r="86" spans="1:14" x14ac:dyDescent="0.3">
      <c r="A86" s="2">
        <v>33</v>
      </c>
      <c r="B86" s="2">
        <v>4</v>
      </c>
      <c r="C86" s="2" t="s">
        <v>114</v>
      </c>
      <c r="D86" s="2" t="s">
        <v>1168</v>
      </c>
      <c r="E86" s="4">
        <v>19</v>
      </c>
      <c r="F86" s="4">
        <f t="shared" si="1"/>
        <v>57</v>
      </c>
      <c r="G86" s="4">
        <v>32</v>
      </c>
      <c r="H86" s="4">
        <f>Datos_Cocina[[#This Row],[Precio Unitario]]-Datos_Cocina[[#This Row],[Costo Unitario]]</f>
        <v>13</v>
      </c>
      <c r="I86" s="4">
        <f>Datos_Cocina[[#This Row],[Ganancia Bruta]]*Datos_Cocina[[#This Row],[Cantidad Ordenada]]</f>
        <v>39</v>
      </c>
      <c r="J86" s="4">
        <f>Datos_Cocina[[#This Row],[Precio Unitario]]*Datos_Cocina[[#This Row],[Cantidad Ordenada]]</f>
        <v>96</v>
      </c>
      <c r="K86" s="7">
        <f>Datos_Cocina[[#This Row],[Ganancia Neta]]/Datos_Cocina[[#This Row],[Total Pedido]]</f>
        <v>0.40625</v>
      </c>
      <c r="L86" s="2">
        <v>3</v>
      </c>
      <c r="M86" s="2">
        <v>55</v>
      </c>
      <c r="N86" s="2" t="s">
        <v>1149</v>
      </c>
    </row>
    <row r="87" spans="1:14" x14ac:dyDescent="0.3">
      <c r="A87" s="2">
        <v>33</v>
      </c>
      <c r="B87" s="2">
        <v>4</v>
      </c>
      <c r="C87" s="2" t="s">
        <v>50</v>
      </c>
      <c r="D87" s="2" t="s">
        <v>1162</v>
      </c>
      <c r="E87" s="4">
        <v>16</v>
      </c>
      <c r="F87" s="4">
        <f t="shared" si="1"/>
        <v>16</v>
      </c>
      <c r="G87" s="4">
        <v>27</v>
      </c>
      <c r="H87" s="4">
        <f>Datos_Cocina[[#This Row],[Precio Unitario]]-Datos_Cocina[[#This Row],[Costo Unitario]]</f>
        <v>11</v>
      </c>
      <c r="I87" s="4">
        <f>Datos_Cocina[[#This Row],[Ganancia Bruta]]*Datos_Cocina[[#This Row],[Cantidad Ordenada]]</f>
        <v>11</v>
      </c>
      <c r="J87" s="4">
        <f>Datos_Cocina[[#This Row],[Precio Unitario]]*Datos_Cocina[[#This Row],[Cantidad Ordenada]]</f>
        <v>27</v>
      </c>
      <c r="K87" s="7">
        <f>Datos_Cocina[[#This Row],[Ganancia Neta]]/Datos_Cocina[[#This Row],[Total Pedido]]</f>
        <v>0.40740740740740738</v>
      </c>
      <c r="L87" s="2">
        <v>1</v>
      </c>
      <c r="M87" s="2">
        <v>59</v>
      </c>
      <c r="N87" s="2" t="s">
        <v>1154</v>
      </c>
    </row>
    <row r="88" spans="1:14" x14ac:dyDescent="0.3">
      <c r="A88" s="2">
        <v>33</v>
      </c>
      <c r="B88" s="2">
        <v>4</v>
      </c>
      <c r="C88" s="2" t="s">
        <v>74</v>
      </c>
      <c r="D88" s="2" t="s">
        <v>1160</v>
      </c>
      <c r="E88" s="4">
        <v>15</v>
      </c>
      <c r="F88" s="4">
        <f t="shared" si="1"/>
        <v>45</v>
      </c>
      <c r="G88" s="4">
        <v>26</v>
      </c>
      <c r="H88" s="4">
        <f>Datos_Cocina[[#This Row],[Precio Unitario]]-Datos_Cocina[[#This Row],[Costo Unitario]]</f>
        <v>11</v>
      </c>
      <c r="I88" s="4">
        <f>Datos_Cocina[[#This Row],[Ganancia Bruta]]*Datos_Cocina[[#This Row],[Cantidad Ordenada]]</f>
        <v>33</v>
      </c>
      <c r="J88" s="4">
        <f>Datos_Cocina[[#This Row],[Precio Unitario]]*Datos_Cocina[[#This Row],[Cantidad Ordenada]]</f>
        <v>78</v>
      </c>
      <c r="K88" s="7">
        <f>Datos_Cocina[[#This Row],[Ganancia Neta]]/Datos_Cocina[[#This Row],[Total Pedido]]</f>
        <v>0.42307692307692307</v>
      </c>
      <c r="L88" s="2">
        <v>3</v>
      </c>
      <c r="M88" s="2">
        <v>10</v>
      </c>
      <c r="N88" s="2" t="s">
        <v>1154</v>
      </c>
    </row>
    <row r="89" spans="1:14" x14ac:dyDescent="0.3">
      <c r="A89" s="2">
        <v>34</v>
      </c>
      <c r="B89" s="2">
        <v>15</v>
      </c>
      <c r="C89" s="2" t="s">
        <v>34</v>
      </c>
      <c r="D89" s="2" t="s">
        <v>1161</v>
      </c>
      <c r="E89" s="4">
        <v>20</v>
      </c>
      <c r="F89" s="4">
        <f t="shared" si="1"/>
        <v>20</v>
      </c>
      <c r="G89" s="4">
        <v>34</v>
      </c>
      <c r="H89" s="4">
        <f>Datos_Cocina[[#This Row],[Precio Unitario]]-Datos_Cocina[[#This Row],[Costo Unitario]]</f>
        <v>14</v>
      </c>
      <c r="I89" s="4">
        <f>Datos_Cocina[[#This Row],[Ganancia Bruta]]*Datos_Cocina[[#This Row],[Cantidad Ordenada]]</f>
        <v>14</v>
      </c>
      <c r="J89" s="4">
        <f>Datos_Cocina[[#This Row],[Precio Unitario]]*Datos_Cocina[[#This Row],[Cantidad Ordenada]]</f>
        <v>34</v>
      </c>
      <c r="K89" s="7">
        <f>Datos_Cocina[[#This Row],[Ganancia Neta]]/Datos_Cocina[[#This Row],[Total Pedido]]</f>
        <v>0.41176470588235292</v>
      </c>
      <c r="L89" s="2">
        <v>1</v>
      </c>
      <c r="M89" s="2">
        <v>46</v>
      </c>
      <c r="N89" s="2" t="s">
        <v>1154</v>
      </c>
    </row>
    <row r="90" spans="1:14" x14ac:dyDescent="0.3">
      <c r="A90" s="2">
        <v>34</v>
      </c>
      <c r="B90" s="2">
        <v>15</v>
      </c>
      <c r="C90" s="2" t="s">
        <v>74</v>
      </c>
      <c r="D90" s="2" t="s">
        <v>1160</v>
      </c>
      <c r="E90" s="4">
        <v>15</v>
      </c>
      <c r="F90" s="4">
        <f t="shared" si="1"/>
        <v>45</v>
      </c>
      <c r="G90" s="4">
        <v>26</v>
      </c>
      <c r="H90" s="4">
        <f>Datos_Cocina[[#This Row],[Precio Unitario]]-Datos_Cocina[[#This Row],[Costo Unitario]]</f>
        <v>11</v>
      </c>
      <c r="I90" s="4">
        <f>Datos_Cocina[[#This Row],[Ganancia Bruta]]*Datos_Cocina[[#This Row],[Cantidad Ordenada]]</f>
        <v>33</v>
      </c>
      <c r="J90" s="4">
        <f>Datos_Cocina[[#This Row],[Precio Unitario]]*Datos_Cocina[[#This Row],[Cantidad Ordenada]]</f>
        <v>78</v>
      </c>
      <c r="K90" s="7">
        <f>Datos_Cocina[[#This Row],[Ganancia Neta]]/Datos_Cocina[[#This Row],[Total Pedido]]</f>
        <v>0.42307692307692307</v>
      </c>
      <c r="L90" s="2">
        <v>3</v>
      </c>
      <c r="M90" s="2">
        <v>19</v>
      </c>
      <c r="N90" s="2" t="s">
        <v>1149</v>
      </c>
    </row>
    <row r="91" spans="1:14" x14ac:dyDescent="0.3">
      <c r="A91" s="2">
        <v>35</v>
      </c>
      <c r="B91" s="2">
        <v>13</v>
      </c>
      <c r="C91" s="2" t="s">
        <v>56</v>
      </c>
      <c r="D91" s="2" t="s">
        <v>1167</v>
      </c>
      <c r="E91" s="4">
        <v>19</v>
      </c>
      <c r="F91" s="4">
        <f t="shared" si="1"/>
        <v>38</v>
      </c>
      <c r="G91" s="4">
        <v>31</v>
      </c>
      <c r="H91" s="4">
        <f>Datos_Cocina[[#This Row],[Precio Unitario]]-Datos_Cocina[[#This Row],[Costo Unitario]]</f>
        <v>12</v>
      </c>
      <c r="I91" s="4">
        <f>Datos_Cocina[[#This Row],[Ganancia Bruta]]*Datos_Cocina[[#This Row],[Cantidad Ordenada]]</f>
        <v>24</v>
      </c>
      <c r="J91" s="4">
        <f>Datos_Cocina[[#This Row],[Precio Unitario]]*Datos_Cocina[[#This Row],[Cantidad Ordenada]]</f>
        <v>62</v>
      </c>
      <c r="K91" s="7">
        <f>Datos_Cocina[[#This Row],[Ganancia Neta]]/Datos_Cocina[[#This Row],[Total Pedido]]</f>
        <v>0.38709677419354838</v>
      </c>
      <c r="L91" s="2">
        <v>2</v>
      </c>
      <c r="M91" s="2">
        <v>31</v>
      </c>
      <c r="N91" s="2" t="s">
        <v>1149</v>
      </c>
    </row>
    <row r="92" spans="1:14" x14ac:dyDescent="0.3">
      <c r="A92" s="2">
        <v>35</v>
      </c>
      <c r="B92" s="2">
        <v>13</v>
      </c>
      <c r="C92" s="2" t="s">
        <v>121</v>
      </c>
      <c r="D92" s="2" t="s">
        <v>1163</v>
      </c>
      <c r="E92" s="4">
        <v>20</v>
      </c>
      <c r="F92" s="4">
        <f t="shared" si="1"/>
        <v>20</v>
      </c>
      <c r="G92" s="4">
        <v>33</v>
      </c>
      <c r="H92" s="4">
        <f>Datos_Cocina[[#This Row],[Precio Unitario]]-Datos_Cocina[[#This Row],[Costo Unitario]]</f>
        <v>13</v>
      </c>
      <c r="I92" s="4">
        <f>Datos_Cocina[[#This Row],[Ganancia Bruta]]*Datos_Cocina[[#This Row],[Cantidad Ordenada]]</f>
        <v>13</v>
      </c>
      <c r="J92" s="4">
        <f>Datos_Cocina[[#This Row],[Precio Unitario]]*Datos_Cocina[[#This Row],[Cantidad Ordenada]]</f>
        <v>33</v>
      </c>
      <c r="K92" s="7">
        <f>Datos_Cocina[[#This Row],[Ganancia Neta]]/Datos_Cocina[[#This Row],[Total Pedido]]</f>
        <v>0.39393939393939392</v>
      </c>
      <c r="L92" s="2">
        <v>1</v>
      </c>
      <c r="M92" s="2">
        <v>21</v>
      </c>
      <c r="N92" s="2" t="s">
        <v>1154</v>
      </c>
    </row>
    <row r="93" spans="1:14" x14ac:dyDescent="0.3">
      <c r="A93" s="2">
        <v>35</v>
      </c>
      <c r="B93" s="2">
        <v>13</v>
      </c>
      <c r="C93" s="2" t="s">
        <v>37</v>
      </c>
      <c r="D93" s="2" t="s">
        <v>1157</v>
      </c>
      <c r="E93" s="4">
        <v>18</v>
      </c>
      <c r="F93" s="4">
        <f t="shared" si="1"/>
        <v>54</v>
      </c>
      <c r="G93" s="4">
        <v>30</v>
      </c>
      <c r="H93" s="4">
        <f>Datos_Cocina[[#This Row],[Precio Unitario]]-Datos_Cocina[[#This Row],[Costo Unitario]]</f>
        <v>12</v>
      </c>
      <c r="I93" s="4">
        <f>Datos_Cocina[[#This Row],[Ganancia Bruta]]*Datos_Cocina[[#This Row],[Cantidad Ordenada]]</f>
        <v>36</v>
      </c>
      <c r="J93" s="4">
        <f>Datos_Cocina[[#This Row],[Precio Unitario]]*Datos_Cocina[[#This Row],[Cantidad Ordenada]]</f>
        <v>90</v>
      </c>
      <c r="K93" s="7">
        <f>Datos_Cocina[[#This Row],[Ganancia Neta]]/Datos_Cocina[[#This Row],[Total Pedido]]</f>
        <v>0.4</v>
      </c>
      <c r="L93" s="2">
        <v>3</v>
      </c>
      <c r="M93" s="2">
        <v>5</v>
      </c>
      <c r="N93" s="2" t="s">
        <v>1149</v>
      </c>
    </row>
    <row r="94" spans="1:14" x14ac:dyDescent="0.3">
      <c r="A94" s="2">
        <v>35</v>
      </c>
      <c r="B94" s="2">
        <v>13</v>
      </c>
      <c r="C94" s="2" t="s">
        <v>20</v>
      </c>
      <c r="D94" s="2" t="s">
        <v>1152</v>
      </c>
      <c r="E94" s="4">
        <v>17</v>
      </c>
      <c r="F94" s="4">
        <f t="shared" si="1"/>
        <v>17</v>
      </c>
      <c r="G94" s="4">
        <v>29</v>
      </c>
      <c r="H94" s="4">
        <f>Datos_Cocina[[#This Row],[Precio Unitario]]-Datos_Cocina[[#This Row],[Costo Unitario]]</f>
        <v>12</v>
      </c>
      <c r="I94" s="4">
        <f>Datos_Cocina[[#This Row],[Ganancia Bruta]]*Datos_Cocina[[#This Row],[Cantidad Ordenada]]</f>
        <v>12</v>
      </c>
      <c r="J94" s="4">
        <f>Datos_Cocina[[#This Row],[Precio Unitario]]*Datos_Cocina[[#This Row],[Cantidad Ordenada]]</f>
        <v>29</v>
      </c>
      <c r="K94" s="7">
        <f>Datos_Cocina[[#This Row],[Ganancia Neta]]/Datos_Cocina[[#This Row],[Total Pedido]]</f>
        <v>0.41379310344827586</v>
      </c>
      <c r="L94" s="2">
        <v>1</v>
      </c>
      <c r="M94" s="2">
        <v>8</v>
      </c>
      <c r="N94" s="2" t="s">
        <v>1154</v>
      </c>
    </row>
    <row r="95" spans="1:14" x14ac:dyDescent="0.3">
      <c r="A95" s="2">
        <v>36</v>
      </c>
      <c r="B95" s="2">
        <v>5</v>
      </c>
      <c r="C95" s="2" t="s">
        <v>37</v>
      </c>
      <c r="D95" s="2" t="s">
        <v>1157</v>
      </c>
      <c r="E95" s="4">
        <v>18</v>
      </c>
      <c r="F95" s="4">
        <f t="shared" si="1"/>
        <v>18</v>
      </c>
      <c r="G95" s="4">
        <v>30</v>
      </c>
      <c r="H95" s="4">
        <f>Datos_Cocina[[#This Row],[Precio Unitario]]-Datos_Cocina[[#This Row],[Costo Unitario]]</f>
        <v>12</v>
      </c>
      <c r="I95" s="4">
        <f>Datos_Cocina[[#This Row],[Ganancia Bruta]]*Datos_Cocina[[#This Row],[Cantidad Ordenada]]</f>
        <v>12</v>
      </c>
      <c r="J95" s="4">
        <f>Datos_Cocina[[#This Row],[Precio Unitario]]*Datos_Cocina[[#This Row],[Cantidad Ordenada]]</f>
        <v>30</v>
      </c>
      <c r="K95" s="7">
        <f>Datos_Cocina[[#This Row],[Ganancia Neta]]/Datos_Cocina[[#This Row],[Total Pedido]]</f>
        <v>0.4</v>
      </c>
      <c r="L95" s="2">
        <v>1</v>
      </c>
      <c r="M95" s="2">
        <v>38</v>
      </c>
      <c r="N95" s="2" t="s">
        <v>1154</v>
      </c>
    </row>
    <row r="96" spans="1:14" x14ac:dyDescent="0.3">
      <c r="A96" s="2">
        <v>37</v>
      </c>
      <c r="B96" s="2">
        <v>20</v>
      </c>
      <c r="C96" s="2" t="s">
        <v>39</v>
      </c>
      <c r="D96" s="2" t="s">
        <v>1150</v>
      </c>
      <c r="E96" s="4">
        <v>13</v>
      </c>
      <c r="F96" s="4">
        <f t="shared" si="1"/>
        <v>13</v>
      </c>
      <c r="G96" s="4">
        <v>21</v>
      </c>
      <c r="H96" s="4">
        <f>Datos_Cocina[[#This Row],[Precio Unitario]]-Datos_Cocina[[#This Row],[Costo Unitario]]</f>
        <v>8</v>
      </c>
      <c r="I96" s="4">
        <f>Datos_Cocina[[#This Row],[Ganancia Bruta]]*Datos_Cocina[[#This Row],[Cantidad Ordenada]]</f>
        <v>8</v>
      </c>
      <c r="J96" s="4">
        <f>Datos_Cocina[[#This Row],[Precio Unitario]]*Datos_Cocina[[#This Row],[Cantidad Ordenada]]</f>
        <v>21</v>
      </c>
      <c r="K96" s="7">
        <f>Datos_Cocina[[#This Row],[Ganancia Neta]]/Datos_Cocina[[#This Row],[Total Pedido]]</f>
        <v>0.38095238095238093</v>
      </c>
      <c r="L96" s="2">
        <v>1</v>
      </c>
      <c r="M96" s="2">
        <v>47</v>
      </c>
      <c r="N96" s="2" t="s">
        <v>1154</v>
      </c>
    </row>
    <row r="97" spans="1:14" x14ac:dyDescent="0.3">
      <c r="A97" s="2">
        <v>38</v>
      </c>
      <c r="B97" s="2">
        <v>10</v>
      </c>
      <c r="C97" s="2" t="s">
        <v>56</v>
      </c>
      <c r="D97" s="2" t="s">
        <v>1167</v>
      </c>
      <c r="E97" s="4">
        <v>19</v>
      </c>
      <c r="F97" s="4">
        <f t="shared" si="1"/>
        <v>57</v>
      </c>
      <c r="G97" s="4">
        <v>31</v>
      </c>
      <c r="H97" s="4">
        <f>Datos_Cocina[[#This Row],[Precio Unitario]]-Datos_Cocina[[#This Row],[Costo Unitario]]</f>
        <v>12</v>
      </c>
      <c r="I97" s="4">
        <f>Datos_Cocina[[#This Row],[Ganancia Bruta]]*Datos_Cocina[[#This Row],[Cantidad Ordenada]]</f>
        <v>36</v>
      </c>
      <c r="J97" s="4">
        <f>Datos_Cocina[[#This Row],[Precio Unitario]]*Datos_Cocina[[#This Row],[Cantidad Ordenada]]</f>
        <v>93</v>
      </c>
      <c r="K97" s="7">
        <f>Datos_Cocina[[#This Row],[Ganancia Neta]]/Datos_Cocina[[#This Row],[Total Pedido]]</f>
        <v>0.38709677419354838</v>
      </c>
      <c r="L97" s="2">
        <v>3</v>
      </c>
      <c r="M97" s="2">
        <v>21</v>
      </c>
      <c r="N97" s="2" t="s">
        <v>1149</v>
      </c>
    </row>
    <row r="98" spans="1:14" x14ac:dyDescent="0.3">
      <c r="A98" s="2">
        <v>38</v>
      </c>
      <c r="B98" s="2">
        <v>10</v>
      </c>
      <c r="C98" s="2" t="s">
        <v>42</v>
      </c>
      <c r="D98" s="2" t="s">
        <v>1158</v>
      </c>
      <c r="E98" s="4">
        <v>22</v>
      </c>
      <c r="F98" s="4">
        <f t="shared" si="1"/>
        <v>44</v>
      </c>
      <c r="G98" s="4">
        <v>36</v>
      </c>
      <c r="H98" s="4">
        <f>Datos_Cocina[[#This Row],[Precio Unitario]]-Datos_Cocina[[#This Row],[Costo Unitario]]</f>
        <v>14</v>
      </c>
      <c r="I98" s="4">
        <f>Datos_Cocina[[#This Row],[Ganancia Bruta]]*Datos_Cocina[[#This Row],[Cantidad Ordenada]]</f>
        <v>28</v>
      </c>
      <c r="J98" s="4">
        <f>Datos_Cocina[[#This Row],[Precio Unitario]]*Datos_Cocina[[#This Row],[Cantidad Ordenada]]</f>
        <v>72</v>
      </c>
      <c r="K98" s="7">
        <f>Datos_Cocina[[#This Row],[Ganancia Neta]]/Datos_Cocina[[#This Row],[Total Pedido]]</f>
        <v>0.3888888888888889</v>
      </c>
      <c r="L98" s="2">
        <v>2</v>
      </c>
      <c r="M98" s="2">
        <v>43</v>
      </c>
      <c r="N98" s="2" t="s">
        <v>1154</v>
      </c>
    </row>
    <row r="99" spans="1:14" x14ac:dyDescent="0.3">
      <c r="A99" s="2">
        <v>38</v>
      </c>
      <c r="B99" s="2">
        <v>10</v>
      </c>
      <c r="C99" s="2" t="s">
        <v>12</v>
      </c>
      <c r="D99" s="2" t="s">
        <v>1164</v>
      </c>
      <c r="E99" s="4">
        <v>21</v>
      </c>
      <c r="F99" s="4">
        <f t="shared" si="1"/>
        <v>42</v>
      </c>
      <c r="G99" s="4">
        <v>35</v>
      </c>
      <c r="H99" s="4">
        <f>Datos_Cocina[[#This Row],[Precio Unitario]]-Datos_Cocina[[#This Row],[Costo Unitario]]</f>
        <v>14</v>
      </c>
      <c r="I99" s="4">
        <f>Datos_Cocina[[#This Row],[Ganancia Bruta]]*Datos_Cocina[[#This Row],[Cantidad Ordenada]]</f>
        <v>28</v>
      </c>
      <c r="J99" s="4">
        <f>Datos_Cocina[[#This Row],[Precio Unitario]]*Datos_Cocina[[#This Row],[Cantidad Ordenada]]</f>
        <v>70</v>
      </c>
      <c r="K99" s="7">
        <f>Datos_Cocina[[#This Row],[Ganancia Neta]]/Datos_Cocina[[#This Row],[Total Pedido]]</f>
        <v>0.4</v>
      </c>
      <c r="L99" s="2">
        <v>2</v>
      </c>
      <c r="M99" s="2">
        <v>34</v>
      </c>
      <c r="N99" s="2" t="s">
        <v>1154</v>
      </c>
    </row>
    <row r="100" spans="1:14" x14ac:dyDescent="0.3">
      <c r="A100" s="2">
        <v>39</v>
      </c>
      <c r="B100" s="2">
        <v>15</v>
      </c>
      <c r="C100" s="2" t="s">
        <v>42</v>
      </c>
      <c r="D100" s="2" t="s">
        <v>1158</v>
      </c>
      <c r="E100" s="4">
        <v>22</v>
      </c>
      <c r="F100" s="4">
        <f t="shared" si="1"/>
        <v>66</v>
      </c>
      <c r="G100" s="4">
        <v>36</v>
      </c>
      <c r="H100" s="4">
        <f>Datos_Cocina[[#This Row],[Precio Unitario]]-Datos_Cocina[[#This Row],[Costo Unitario]]</f>
        <v>14</v>
      </c>
      <c r="I100" s="4">
        <f>Datos_Cocina[[#This Row],[Ganancia Bruta]]*Datos_Cocina[[#This Row],[Cantidad Ordenada]]</f>
        <v>42</v>
      </c>
      <c r="J100" s="4">
        <f>Datos_Cocina[[#This Row],[Precio Unitario]]*Datos_Cocina[[#This Row],[Cantidad Ordenada]]</f>
        <v>108</v>
      </c>
      <c r="K100" s="7">
        <f>Datos_Cocina[[#This Row],[Ganancia Neta]]/Datos_Cocina[[#This Row],[Total Pedido]]</f>
        <v>0.3888888888888889</v>
      </c>
      <c r="L100" s="2">
        <v>3</v>
      </c>
      <c r="M100" s="2">
        <v>57</v>
      </c>
      <c r="N100" s="2" t="s">
        <v>1154</v>
      </c>
    </row>
    <row r="101" spans="1:14" x14ac:dyDescent="0.3">
      <c r="A101" s="2">
        <v>40</v>
      </c>
      <c r="B101" s="2">
        <v>1</v>
      </c>
      <c r="C101" s="2" t="s">
        <v>121</v>
      </c>
      <c r="D101" s="2" t="s">
        <v>1163</v>
      </c>
      <c r="E101" s="4">
        <v>20</v>
      </c>
      <c r="F101" s="4">
        <f t="shared" si="1"/>
        <v>20</v>
      </c>
      <c r="G101" s="4">
        <v>33</v>
      </c>
      <c r="H101" s="4">
        <f>Datos_Cocina[[#This Row],[Precio Unitario]]-Datos_Cocina[[#This Row],[Costo Unitario]]</f>
        <v>13</v>
      </c>
      <c r="I101" s="4">
        <f>Datos_Cocina[[#This Row],[Ganancia Bruta]]*Datos_Cocina[[#This Row],[Cantidad Ordenada]]</f>
        <v>13</v>
      </c>
      <c r="J101" s="4">
        <f>Datos_Cocina[[#This Row],[Precio Unitario]]*Datos_Cocina[[#This Row],[Cantidad Ordenada]]</f>
        <v>33</v>
      </c>
      <c r="K101" s="7">
        <f>Datos_Cocina[[#This Row],[Ganancia Neta]]/Datos_Cocina[[#This Row],[Total Pedido]]</f>
        <v>0.39393939393939392</v>
      </c>
      <c r="L101" s="2">
        <v>1</v>
      </c>
      <c r="M101" s="2">
        <v>50</v>
      </c>
      <c r="N101" s="2" t="s">
        <v>1149</v>
      </c>
    </row>
    <row r="102" spans="1:14" x14ac:dyDescent="0.3">
      <c r="A102" s="2">
        <v>40</v>
      </c>
      <c r="B102" s="2">
        <v>1</v>
      </c>
      <c r="C102" s="2" t="s">
        <v>20</v>
      </c>
      <c r="D102" s="2" t="s">
        <v>1152</v>
      </c>
      <c r="E102" s="4">
        <v>17</v>
      </c>
      <c r="F102" s="4">
        <f t="shared" si="1"/>
        <v>51</v>
      </c>
      <c r="G102" s="4">
        <v>29</v>
      </c>
      <c r="H102" s="4">
        <f>Datos_Cocina[[#This Row],[Precio Unitario]]-Datos_Cocina[[#This Row],[Costo Unitario]]</f>
        <v>12</v>
      </c>
      <c r="I102" s="4">
        <f>Datos_Cocina[[#This Row],[Ganancia Bruta]]*Datos_Cocina[[#This Row],[Cantidad Ordenada]]</f>
        <v>36</v>
      </c>
      <c r="J102" s="4">
        <f>Datos_Cocina[[#This Row],[Precio Unitario]]*Datos_Cocina[[#This Row],[Cantidad Ordenada]]</f>
        <v>87</v>
      </c>
      <c r="K102" s="7">
        <f>Datos_Cocina[[#This Row],[Ganancia Neta]]/Datos_Cocina[[#This Row],[Total Pedido]]</f>
        <v>0.41379310344827586</v>
      </c>
      <c r="L102" s="2">
        <v>3</v>
      </c>
      <c r="M102" s="2">
        <v>15</v>
      </c>
      <c r="N102" s="2" t="s">
        <v>1149</v>
      </c>
    </row>
    <row r="103" spans="1:14" x14ac:dyDescent="0.3">
      <c r="A103" s="2">
        <v>40</v>
      </c>
      <c r="B103" s="2">
        <v>1</v>
      </c>
      <c r="C103" s="2" t="s">
        <v>25</v>
      </c>
      <c r="D103" s="2" t="s">
        <v>1159</v>
      </c>
      <c r="E103" s="4">
        <v>16</v>
      </c>
      <c r="F103" s="4">
        <f t="shared" si="1"/>
        <v>16</v>
      </c>
      <c r="G103" s="4">
        <v>28</v>
      </c>
      <c r="H103" s="4">
        <f>Datos_Cocina[[#This Row],[Precio Unitario]]-Datos_Cocina[[#This Row],[Costo Unitario]]</f>
        <v>12</v>
      </c>
      <c r="I103" s="4">
        <f>Datos_Cocina[[#This Row],[Ganancia Bruta]]*Datos_Cocina[[#This Row],[Cantidad Ordenada]]</f>
        <v>12</v>
      </c>
      <c r="J103" s="4">
        <f>Datos_Cocina[[#This Row],[Precio Unitario]]*Datos_Cocina[[#This Row],[Cantidad Ordenada]]</f>
        <v>28</v>
      </c>
      <c r="K103" s="7">
        <f>Datos_Cocina[[#This Row],[Ganancia Neta]]/Datos_Cocina[[#This Row],[Total Pedido]]</f>
        <v>0.42857142857142855</v>
      </c>
      <c r="L103" s="2">
        <v>1</v>
      </c>
      <c r="M103" s="2">
        <v>13</v>
      </c>
      <c r="N103" s="2" t="s">
        <v>1149</v>
      </c>
    </row>
    <row r="104" spans="1:14" x14ac:dyDescent="0.3">
      <c r="A104" s="2">
        <v>41</v>
      </c>
      <c r="B104" s="2">
        <v>7</v>
      </c>
      <c r="C104" s="2" t="s">
        <v>37</v>
      </c>
      <c r="D104" s="2" t="s">
        <v>1157</v>
      </c>
      <c r="E104" s="4">
        <v>18</v>
      </c>
      <c r="F104" s="4">
        <f t="shared" si="1"/>
        <v>18</v>
      </c>
      <c r="G104" s="4">
        <v>30</v>
      </c>
      <c r="H104" s="4">
        <f>Datos_Cocina[[#This Row],[Precio Unitario]]-Datos_Cocina[[#This Row],[Costo Unitario]]</f>
        <v>12</v>
      </c>
      <c r="I104" s="4">
        <f>Datos_Cocina[[#This Row],[Ganancia Bruta]]*Datos_Cocina[[#This Row],[Cantidad Ordenada]]</f>
        <v>12</v>
      </c>
      <c r="J104" s="4">
        <f>Datos_Cocina[[#This Row],[Precio Unitario]]*Datos_Cocina[[#This Row],[Cantidad Ordenada]]</f>
        <v>30</v>
      </c>
      <c r="K104" s="7">
        <f>Datos_Cocina[[#This Row],[Ganancia Neta]]/Datos_Cocina[[#This Row],[Total Pedido]]</f>
        <v>0.4</v>
      </c>
      <c r="L104" s="2">
        <v>1</v>
      </c>
      <c r="M104" s="2">
        <v>19</v>
      </c>
      <c r="N104" s="2" t="s">
        <v>1149</v>
      </c>
    </row>
    <row r="105" spans="1:14" x14ac:dyDescent="0.3">
      <c r="A105" s="2">
        <v>41</v>
      </c>
      <c r="B105" s="2">
        <v>7</v>
      </c>
      <c r="C105" s="2" t="s">
        <v>114</v>
      </c>
      <c r="D105" s="2" t="s">
        <v>1168</v>
      </c>
      <c r="E105" s="4">
        <v>19</v>
      </c>
      <c r="F105" s="4">
        <f t="shared" si="1"/>
        <v>57</v>
      </c>
      <c r="G105" s="4">
        <v>32</v>
      </c>
      <c r="H105" s="4">
        <f>Datos_Cocina[[#This Row],[Precio Unitario]]-Datos_Cocina[[#This Row],[Costo Unitario]]</f>
        <v>13</v>
      </c>
      <c r="I105" s="4">
        <f>Datos_Cocina[[#This Row],[Ganancia Bruta]]*Datos_Cocina[[#This Row],[Cantidad Ordenada]]</f>
        <v>39</v>
      </c>
      <c r="J105" s="4">
        <f>Datos_Cocina[[#This Row],[Precio Unitario]]*Datos_Cocina[[#This Row],[Cantidad Ordenada]]</f>
        <v>96</v>
      </c>
      <c r="K105" s="7">
        <f>Datos_Cocina[[#This Row],[Ganancia Neta]]/Datos_Cocina[[#This Row],[Total Pedido]]</f>
        <v>0.40625</v>
      </c>
      <c r="L105" s="2">
        <v>3</v>
      </c>
      <c r="M105" s="2">
        <v>23</v>
      </c>
      <c r="N105" s="2" t="s">
        <v>1149</v>
      </c>
    </row>
    <row r="106" spans="1:14" x14ac:dyDescent="0.3">
      <c r="A106" s="2">
        <v>41</v>
      </c>
      <c r="B106" s="2">
        <v>7</v>
      </c>
      <c r="C106" s="2" t="s">
        <v>74</v>
      </c>
      <c r="D106" s="2" t="s">
        <v>1160</v>
      </c>
      <c r="E106" s="4">
        <v>15</v>
      </c>
      <c r="F106" s="4">
        <f t="shared" si="1"/>
        <v>45</v>
      </c>
      <c r="G106" s="4">
        <v>26</v>
      </c>
      <c r="H106" s="4">
        <f>Datos_Cocina[[#This Row],[Precio Unitario]]-Datos_Cocina[[#This Row],[Costo Unitario]]</f>
        <v>11</v>
      </c>
      <c r="I106" s="4">
        <f>Datos_Cocina[[#This Row],[Ganancia Bruta]]*Datos_Cocina[[#This Row],[Cantidad Ordenada]]</f>
        <v>33</v>
      </c>
      <c r="J106" s="4">
        <f>Datos_Cocina[[#This Row],[Precio Unitario]]*Datos_Cocina[[#This Row],[Cantidad Ordenada]]</f>
        <v>78</v>
      </c>
      <c r="K106" s="7">
        <f>Datos_Cocina[[#This Row],[Ganancia Neta]]/Datos_Cocina[[#This Row],[Total Pedido]]</f>
        <v>0.42307692307692307</v>
      </c>
      <c r="L106" s="2">
        <v>3</v>
      </c>
      <c r="M106" s="2">
        <v>47</v>
      </c>
      <c r="N106" s="2" t="s">
        <v>1149</v>
      </c>
    </row>
    <row r="107" spans="1:14" x14ac:dyDescent="0.3">
      <c r="A107" s="2">
        <v>42</v>
      </c>
      <c r="B107" s="2">
        <v>14</v>
      </c>
      <c r="C107" s="2" t="s">
        <v>30</v>
      </c>
      <c r="D107" s="2" t="s">
        <v>1170</v>
      </c>
      <c r="E107" s="4">
        <v>25</v>
      </c>
      <c r="F107" s="4">
        <f t="shared" si="1"/>
        <v>50</v>
      </c>
      <c r="G107" s="4">
        <v>40</v>
      </c>
      <c r="H107" s="4">
        <f>Datos_Cocina[[#This Row],[Precio Unitario]]-Datos_Cocina[[#This Row],[Costo Unitario]]</f>
        <v>15</v>
      </c>
      <c r="I107" s="4">
        <f>Datos_Cocina[[#This Row],[Ganancia Bruta]]*Datos_Cocina[[#This Row],[Cantidad Ordenada]]</f>
        <v>30</v>
      </c>
      <c r="J107" s="4">
        <f>Datos_Cocina[[#This Row],[Precio Unitario]]*Datos_Cocina[[#This Row],[Cantidad Ordenada]]</f>
        <v>80</v>
      </c>
      <c r="K107" s="7">
        <f>Datos_Cocina[[#This Row],[Ganancia Neta]]/Datos_Cocina[[#This Row],[Total Pedido]]</f>
        <v>0.375</v>
      </c>
      <c r="L107" s="2">
        <v>2</v>
      </c>
      <c r="M107" s="2">
        <v>12</v>
      </c>
      <c r="N107" s="2" t="s">
        <v>1149</v>
      </c>
    </row>
    <row r="108" spans="1:14" x14ac:dyDescent="0.3">
      <c r="A108" s="2">
        <v>42</v>
      </c>
      <c r="B108" s="2">
        <v>14</v>
      </c>
      <c r="C108" s="2" t="s">
        <v>100</v>
      </c>
      <c r="D108" s="2" t="s">
        <v>1166</v>
      </c>
      <c r="E108" s="4">
        <v>13</v>
      </c>
      <c r="F108" s="4">
        <f t="shared" si="1"/>
        <v>13</v>
      </c>
      <c r="G108" s="4">
        <v>22</v>
      </c>
      <c r="H108" s="4">
        <f>Datos_Cocina[[#This Row],[Precio Unitario]]-Datos_Cocina[[#This Row],[Costo Unitario]]</f>
        <v>9</v>
      </c>
      <c r="I108" s="4">
        <f>Datos_Cocina[[#This Row],[Ganancia Bruta]]*Datos_Cocina[[#This Row],[Cantidad Ordenada]]</f>
        <v>9</v>
      </c>
      <c r="J108" s="4">
        <f>Datos_Cocina[[#This Row],[Precio Unitario]]*Datos_Cocina[[#This Row],[Cantidad Ordenada]]</f>
        <v>22</v>
      </c>
      <c r="K108" s="7">
        <f>Datos_Cocina[[#This Row],[Ganancia Neta]]/Datos_Cocina[[#This Row],[Total Pedido]]</f>
        <v>0.40909090909090912</v>
      </c>
      <c r="L108" s="2">
        <v>1</v>
      </c>
      <c r="M108" s="2">
        <v>57</v>
      </c>
      <c r="N108" s="2" t="s">
        <v>1149</v>
      </c>
    </row>
    <row r="109" spans="1:14" x14ac:dyDescent="0.3">
      <c r="A109" s="2">
        <v>43</v>
      </c>
      <c r="B109" s="2">
        <v>8</v>
      </c>
      <c r="C109" s="2" t="s">
        <v>56</v>
      </c>
      <c r="D109" s="2" t="s">
        <v>1167</v>
      </c>
      <c r="E109" s="4">
        <v>19</v>
      </c>
      <c r="F109" s="4">
        <f t="shared" si="1"/>
        <v>19</v>
      </c>
      <c r="G109" s="4">
        <v>31</v>
      </c>
      <c r="H109" s="4">
        <f>Datos_Cocina[[#This Row],[Precio Unitario]]-Datos_Cocina[[#This Row],[Costo Unitario]]</f>
        <v>12</v>
      </c>
      <c r="I109" s="4">
        <f>Datos_Cocina[[#This Row],[Ganancia Bruta]]*Datos_Cocina[[#This Row],[Cantidad Ordenada]]</f>
        <v>12</v>
      </c>
      <c r="J109" s="4">
        <f>Datos_Cocina[[#This Row],[Precio Unitario]]*Datos_Cocina[[#This Row],[Cantidad Ordenada]]</f>
        <v>31</v>
      </c>
      <c r="K109" s="7">
        <f>Datos_Cocina[[#This Row],[Ganancia Neta]]/Datos_Cocina[[#This Row],[Total Pedido]]</f>
        <v>0.38709677419354838</v>
      </c>
      <c r="L109" s="2">
        <v>1</v>
      </c>
      <c r="M109" s="2">
        <v>24</v>
      </c>
      <c r="N109" s="2" t="s">
        <v>1154</v>
      </c>
    </row>
    <row r="110" spans="1:14" x14ac:dyDescent="0.3">
      <c r="A110" s="2">
        <v>43</v>
      </c>
      <c r="B110" s="2">
        <v>8</v>
      </c>
      <c r="C110" s="2" t="s">
        <v>114</v>
      </c>
      <c r="D110" s="2" t="s">
        <v>1168</v>
      </c>
      <c r="E110" s="4">
        <v>19</v>
      </c>
      <c r="F110" s="4">
        <f t="shared" si="1"/>
        <v>19</v>
      </c>
      <c r="G110" s="4">
        <v>32</v>
      </c>
      <c r="H110" s="4">
        <f>Datos_Cocina[[#This Row],[Precio Unitario]]-Datos_Cocina[[#This Row],[Costo Unitario]]</f>
        <v>13</v>
      </c>
      <c r="I110" s="4">
        <f>Datos_Cocina[[#This Row],[Ganancia Bruta]]*Datos_Cocina[[#This Row],[Cantidad Ordenada]]</f>
        <v>13</v>
      </c>
      <c r="J110" s="4">
        <f>Datos_Cocina[[#This Row],[Precio Unitario]]*Datos_Cocina[[#This Row],[Cantidad Ordenada]]</f>
        <v>32</v>
      </c>
      <c r="K110" s="7">
        <f>Datos_Cocina[[#This Row],[Ganancia Neta]]/Datos_Cocina[[#This Row],[Total Pedido]]</f>
        <v>0.40625</v>
      </c>
      <c r="L110" s="2">
        <v>1</v>
      </c>
      <c r="M110" s="2">
        <v>6</v>
      </c>
      <c r="N110" s="2" t="s">
        <v>1149</v>
      </c>
    </row>
    <row r="111" spans="1:14" x14ac:dyDescent="0.3">
      <c r="A111" s="2">
        <v>43</v>
      </c>
      <c r="B111" s="2">
        <v>8</v>
      </c>
      <c r="C111" s="2" t="s">
        <v>34</v>
      </c>
      <c r="D111" s="2" t="s">
        <v>1161</v>
      </c>
      <c r="E111" s="4">
        <v>20</v>
      </c>
      <c r="F111" s="4">
        <f t="shared" si="1"/>
        <v>40</v>
      </c>
      <c r="G111" s="4">
        <v>34</v>
      </c>
      <c r="H111" s="4">
        <f>Datos_Cocina[[#This Row],[Precio Unitario]]-Datos_Cocina[[#This Row],[Costo Unitario]]</f>
        <v>14</v>
      </c>
      <c r="I111" s="4">
        <f>Datos_Cocina[[#This Row],[Ganancia Bruta]]*Datos_Cocina[[#This Row],[Cantidad Ordenada]]</f>
        <v>28</v>
      </c>
      <c r="J111" s="4">
        <f>Datos_Cocina[[#This Row],[Precio Unitario]]*Datos_Cocina[[#This Row],[Cantidad Ordenada]]</f>
        <v>68</v>
      </c>
      <c r="K111" s="7">
        <f>Datos_Cocina[[#This Row],[Ganancia Neta]]/Datos_Cocina[[#This Row],[Total Pedido]]</f>
        <v>0.41176470588235292</v>
      </c>
      <c r="L111" s="2">
        <v>2</v>
      </c>
      <c r="M111" s="2">
        <v>59</v>
      </c>
      <c r="N111" s="2" t="s">
        <v>1149</v>
      </c>
    </row>
    <row r="112" spans="1:14" x14ac:dyDescent="0.3">
      <c r="A112" s="2">
        <v>43</v>
      </c>
      <c r="B112" s="2">
        <v>8</v>
      </c>
      <c r="C112" s="2" t="s">
        <v>79</v>
      </c>
      <c r="D112" s="2" t="s">
        <v>1151</v>
      </c>
      <c r="E112" s="4">
        <v>14</v>
      </c>
      <c r="F112" s="4">
        <f t="shared" si="1"/>
        <v>42</v>
      </c>
      <c r="G112" s="4">
        <v>24</v>
      </c>
      <c r="H112" s="4">
        <f>Datos_Cocina[[#This Row],[Precio Unitario]]-Datos_Cocina[[#This Row],[Costo Unitario]]</f>
        <v>10</v>
      </c>
      <c r="I112" s="4">
        <f>Datos_Cocina[[#This Row],[Ganancia Bruta]]*Datos_Cocina[[#This Row],[Cantidad Ordenada]]</f>
        <v>30</v>
      </c>
      <c r="J112" s="4">
        <f>Datos_Cocina[[#This Row],[Precio Unitario]]*Datos_Cocina[[#This Row],[Cantidad Ordenada]]</f>
        <v>72</v>
      </c>
      <c r="K112" s="7">
        <f>Datos_Cocina[[#This Row],[Ganancia Neta]]/Datos_Cocina[[#This Row],[Total Pedido]]</f>
        <v>0.41666666666666669</v>
      </c>
      <c r="L112" s="2">
        <v>3</v>
      </c>
      <c r="M112" s="2">
        <v>57</v>
      </c>
      <c r="N112" s="2" t="s">
        <v>1154</v>
      </c>
    </row>
    <row r="113" spans="1:14" x14ac:dyDescent="0.3">
      <c r="A113" s="2">
        <v>44</v>
      </c>
      <c r="B113" s="2">
        <v>18</v>
      </c>
      <c r="C113" s="2" t="s">
        <v>39</v>
      </c>
      <c r="D113" s="2" t="s">
        <v>1150</v>
      </c>
      <c r="E113" s="4">
        <v>13</v>
      </c>
      <c r="F113" s="4">
        <f t="shared" si="1"/>
        <v>13</v>
      </c>
      <c r="G113" s="4">
        <v>21</v>
      </c>
      <c r="H113" s="4">
        <f>Datos_Cocina[[#This Row],[Precio Unitario]]-Datos_Cocina[[#This Row],[Costo Unitario]]</f>
        <v>8</v>
      </c>
      <c r="I113" s="4">
        <f>Datos_Cocina[[#This Row],[Ganancia Bruta]]*Datos_Cocina[[#This Row],[Cantidad Ordenada]]</f>
        <v>8</v>
      </c>
      <c r="J113" s="4">
        <f>Datos_Cocina[[#This Row],[Precio Unitario]]*Datos_Cocina[[#This Row],[Cantidad Ordenada]]</f>
        <v>21</v>
      </c>
      <c r="K113" s="7">
        <f>Datos_Cocina[[#This Row],[Ganancia Neta]]/Datos_Cocina[[#This Row],[Total Pedido]]</f>
        <v>0.38095238095238093</v>
      </c>
      <c r="L113" s="2">
        <v>1</v>
      </c>
      <c r="M113" s="2">
        <v>43</v>
      </c>
      <c r="N113" s="2" t="s">
        <v>1154</v>
      </c>
    </row>
    <row r="114" spans="1:14" x14ac:dyDescent="0.3">
      <c r="A114" s="2">
        <v>44</v>
      </c>
      <c r="B114" s="2">
        <v>18</v>
      </c>
      <c r="C114" s="2" t="s">
        <v>60</v>
      </c>
      <c r="D114" s="2" t="s">
        <v>1165</v>
      </c>
      <c r="E114" s="4">
        <v>15</v>
      </c>
      <c r="F114" s="4">
        <f t="shared" si="1"/>
        <v>45</v>
      </c>
      <c r="G114" s="4">
        <v>25</v>
      </c>
      <c r="H114" s="4">
        <f>Datos_Cocina[[#This Row],[Precio Unitario]]-Datos_Cocina[[#This Row],[Costo Unitario]]</f>
        <v>10</v>
      </c>
      <c r="I114" s="4">
        <f>Datos_Cocina[[#This Row],[Ganancia Bruta]]*Datos_Cocina[[#This Row],[Cantidad Ordenada]]</f>
        <v>30</v>
      </c>
      <c r="J114" s="4">
        <f>Datos_Cocina[[#This Row],[Precio Unitario]]*Datos_Cocina[[#This Row],[Cantidad Ordenada]]</f>
        <v>75</v>
      </c>
      <c r="K114" s="7">
        <f>Datos_Cocina[[#This Row],[Ganancia Neta]]/Datos_Cocina[[#This Row],[Total Pedido]]</f>
        <v>0.4</v>
      </c>
      <c r="L114" s="2">
        <v>3</v>
      </c>
      <c r="M114" s="2">
        <v>8</v>
      </c>
      <c r="N114" s="2" t="s">
        <v>1154</v>
      </c>
    </row>
    <row r="115" spans="1:14" x14ac:dyDescent="0.3">
      <c r="A115" s="2">
        <v>44</v>
      </c>
      <c r="B115" s="2">
        <v>18</v>
      </c>
      <c r="C115" s="2" t="s">
        <v>74</v>
      </c>
      <c r="D115" s="2" t="s">
        <v>1160</v>
      </c>
      <c r="E115" s="4">
        <v>15</v>
      </c>
      <c r="F115" s="4">
        <f t="shared" si="1"/>
        <v>15</v>
      </c>
      <c r="G115" s="4">
        <v>26</v>
      </c>
      <c r="H115" s="4">
        <f>Datos_Cocina[[#This Row],[Precio Unitario]]-Datos_Cocina[[#This Row],[Costo Unitario]]</f>
        <v>11</v>
      </c>
      <c r="I115" s="4">
        <f>Datos_Cocina[[#This Row],[Ganancia Bruta]]*Datos_Cocina[[#This Row],[Cantidad Ordenada]]</f>
        <v>11</v>
      </c>
      <c r="J115" s="4">
        <f>Datos_Cocina[[#This Row],[Precio Unitario]]*Datos_Cocina[[#This Row],[Cantidad Ordenada]]</f>
        <v>26</v>
      </c>
      <c r="K115" s="7">
        <f>Datos_Cocina[[#This Row],[Ganancia Neta]]/Datos_Cocina[[#This Row],[Total Pedido]]</f>
        <v>0.42307692307692307</v>
      </c>
      <c r="L115" s="2">
        <v>1</v>
      </c>
      <c r="M115" s="2">
        <v>34</v>
      </c>
      <c r="N115" s="2" t="s">
        <v>1149</v>
      </c>
    </row>
    <row r="116" spans="1:14" x14ac:dyDescent="0.3">
      <c r="A116" s="2">
        <v>45</v>
      </c>
      <c r="B116" s="2">
        <v>17</v>
      </c>
      <c r="C116" s="2" t="s">
        <v>45</v>
      </c>
      <c r="D116" s="2" t="s">
        <v>1169</v>
      </c>
      <c r="E116" s="4">
        <v>10</v>
      </c>
      <c r="F116" s="4">
        <f t="shared" si="1"/>
        <v>30</v>
      </c>
      <c r="G116" s="4">
        <v>18</v>
      </c>
      <c r="H116" s="4">
        <f>Datos_Cocina[[#This Row],[Precio Unitario]]-Datos_Cocina[[#This Row],[Costo Unitario]]</f>
        <v>8</v>
      </c>
      <c r="I116" s="4">
        <f>Datos_Cocina[[#This Row],[Ganancia Bruta]]*Datos_Cocina[[#This Row],[Cantidad Ordenada]]</f>
        <v>24</v>
      </c>
      <c r="J116" s="4">
        <f>Datos_Cocina[[#This Row],[Precio Unitario]]*Datos_Cocina[[#This Row],[Cantidad Ordenada]]</f>
        <v>54</v>
      </c>
      <c r="K116" s="7">
        <f>Datos_Cocina[[#This Row],[Ganancia Neta]]/Datos_Cocina[[#This Row],[Total Pedido]]</f>
        <v>0.44444444444444442</v>
      </c>
      <c r="L116" s="2">
        <v>3</v>
      </c>
      <c r="M116" s="2">
        <v>47</v>
      </c>
      <c r="N116" s="2" t="s">
        <v>1154</v>
      </c>
    </row>
    <row r="117" spans="1:14" x14ac:dyDescent="0.3">
      <c r="A117" s="2">
        <v>46</v>
      </c>
      <c r="B117" s="2">
        <v>10</v>
      </c>
      <c r="C117" s="2" t="s">
        <v>97</v>
      </c>
      <c r="D117" s="2" t="s">
        <v>1153</v>
      </c>
      <c r="E117" s="4">
        <v>14</v>
      </c>
      <c r="F117" s="4">
        <f t="shared" si="1"/>
        <v>28</v>
      </c>
      <c r="G117" s="4">
        <v>23</v>
      </c>
      <c r="H117" s="4">
        <f>Datos_Cocina[[#This Row],[Precio Unitario]]-Datos_Cocina[[#This Row],[Costo Unitario]]</f>
        <v>9</v>
      </c>
      <c r="I117" s="4">
        <f>Datos_Cocina[[#This Row],[Ganancia Bruta]]*Datos_Cocina[[#This Row],[Cantidad Ordenada]]</f>
        <v>18</v>
      </c>
      <c r="J117" s="4">
        <f>Datos_Cocina[[#This Row],[Precio Unitario]]*Datos_Cocina[[#This Row],[Cantidad Ordenada]]</f>
        <v>46</v>
      </c>
      <c r="K117" s="7">
        <f>Datos_Cocina[[#This Row],[Ganancia Neta]]/Datos_Cocina[[#This Row],[Total Pedido]]</f>
        <v>0.39130434782608697</v>
      </c>
      <c r="L117" s="2">
        <v>2</v>
      </c>
      <c r="M117" s="2">
        <v>15</v>
      </c>
      <c r="N117" s="2" t="s">
        <v>1154</v>
      </c>
    </row>
    <row r="118" spans="1:14" x14ac:dyDescent="0.3">
      <c r="A118" s="2">
        <v>46</v>
      </c>
      <c r="B118" s="2">
        <v>10</v>
      </c>
      <c r="C118" s="2" t="s">
        <v>37</v>
      </c>
      <c r="D118" s="2" t="s">
        <v>1157</v>
      </c>
      <c r="E118" s="4">
        <v>18</v>
      </c>
      <c r="F118" s="4">
        <f t="shared" si="1"/>
        <v>36</v>
      </c>
      <c r="G118" s="4">
        <v>30</v>
      </c>
      <c r="H118" s="4">
        <f>Datos_Cocina[[#This Row],[Precio Unitario]]-Datos_Cocina[[#This Row],[Costo Unitario]]</f>
        <v>12</v>
      </c>
      <c r="I118" s="4">
        <f>Datos_Cocina[[#This Row],[Ganancia Bruta]]*Datos_Cocina[[#This Row],[Cantidad Ordenada]]</f>
        <v>24</v>
      </c>
      <c r="J118" s="4">
        <f>Datos_Cocina[[#This Row],[Precio Unitario]]*Datos_Cocina[[#This Row],[Cantidad Ordenada]]</f>
        <v>60</v>
      </c>
      <c r="K118" s="7">
        <f>Datos_Cocina[[#This Row],[Ganancia Neta]]/Datos_Cocina[[#This Row],[Total Pedido]]</f>
        <v>0.4</v>
      </c>
      <c r="L118" s="2">
        <v>2</v>
      </c>
      <c r="M118" s="2">
        <v>23</v>
      </c>
      <c r="N118" s="2" t="s">
        <v>1149</v>
      </c>
    </row>
    <row r="119" spans="1:14" x14ac:dyDescent="0.3">
      <c r="A119" s="2">
        <v>46</v>
      </c>
      <c r="B119" s="2">
        <v>10</v>
      </c>
      <c r="C119" s="2" t="s">
        <v>34</v>
      </c>
      <c r="D119" s="2" t="s">
        <v>1161</v>
      </c>
      <c r="E119" s="4">
        <v>20</v>
      </c>
      <c r="F119" s="4">
        <f t="shared" si="1"/>
        <v>20</v>
      </c>
      <c r="G119" s="4">
        <v>34</v>
      </c>
      <c r="H119" s="4">
        <f>Datos_Cocina[[#This Row],[Precio Unitario]]-Datos_Cocina[[#This Row],[Costo Unitario]]</f>
        <v>14</v>
      </c>
      <c r="I119" s="4">
        <f>Datos_Cocina[[#This Row],[Ganancia Bruta]]*Datos_Cocina[[#This Row],[Cantidad Ordenada]]</f>
        <v>14</v>
      </c>
      <c r="J119" s="4">
        <f>Datos_Cocina[[#This Row],[Precio Unitario]]*Datos_Cocina[[#This Row],[Cantidad Ordenada]]</f>
        <v>34</v>
      </c>
      <c r="K119" s="7">
        <f>Datos_Cocina[[#This Row],[Ganancia Neta]]/Datos_Cocina[[#This Row],[Total Pedido]]</f>
        <v>0.41176470588235292</v>
      </c>
      <c r="L119" s="2">
        <v>1</v>
      </c>
      <c r="M119" s="2">
        <v>48</v>
      </c>
      <c r="N119" s="2" t="s">
        <v>1149</v>
      </c>
    </row>
    <row r="120" spans="1:14" x14ac:dyDescent="0.3">
      <c r="A120" s="2">
        <v>47</v>
      </c>
      <c r="B120" s="2">
        <v>18</v>
      </c>
      <c r="C120" s="2" t="s">
        <v>97</v>
      </c>
      <c r="D120" s="2" t="s">
        <v>1153</v>
      </c>
      <c r="E120" s="4">
        <v>14</v>
      </c>
      <c r="F120" s="4">
        <f t="shared" si="1"/>
        <v>14</v>
      </c>
      <c r="G120" s="4">
        <v>23</v>
      </c>
      <c r="H120" s="4">
        <f>Datos_Cocina[[#This Row],[Precio Unitario]]-Datos_Cocina[[#This Row],[Costo Unitario]]</f>
        <v>9</v>
      </c>
      <c r="I120" s="4">
        <f>Datos_Cocina[[#This Row],[Ganancia Bruta]]*Datos_Cocina[[#This Row],[Cantidad Ordenada]]</f>
        <v>9</v>
      </c>
      <c r="J120" s="4">
        <f>Datos_Cocina[[#This Row],[Precio Unitario]]*Datos_Cocina[[#This Row],[Cantidad Ordenada]]</f>
        <v>23</v>
      </c>
      <c r="K120" s="7">
        <f>Datos_Cocina[[#This Row],[Ganancia Neta]]/Datos_Cocina[[#This Row],[Total Pedido]]</f>
        <v>0.39130434782608697</v>
      </c>
      <c r="L120" s="2">
        <v>1</v>
      </c>
      <c r="M120" s="2">
        <v>17</v>
      </c>
      <c r="N120" s="2" t="s">
        <v>1149</v>
      </c>
    </row>
    <row r="121" spans="1:14" x14ac:dyDescent="0.3">
      <c r="A121" s="2">
        <v>47</v>
      </c>
      <c r="B121" s="2">
        <v>18</v>
      </c>
      <c r="C121" s="2" t="s">
        <v>121</v>
      </c>
      <c r="D121" s="2" t="s">
        <v>1163</v>
      </c>
      <c r="E121" s="4">
        <v>20</v>
      </c>
      <c r="F121" s="4">
        <f t="shared" si="1"/>
        <v>40</v>
      </c>
      <c r="G121" s="4">
        <v>33</v>
      </c>
      <c r="H121" s="4">
        <f>Datos_Cocina[[#This Row],[Precio Unitario]]-Datos_Cocina[[#This Row],[Costo Unitario]]</f>
        <v>13</v>
      </c>
      <c r="I121" s="4">
        <f>Datos_Cocina[[#This Row],[Ganancia Bruta]]*Datos_Cocina[[#This Row],[Cantidad Ordenada]]</f>
        <v>26</v>
      </c>
      <c r="J121" s="4">
        <f>Datos_Cocina[[#This Row],[Precio Unitario]]*Datos_Cocina[[#This Row],[Cantidad Ordenada]]</f>
        <v>66</v>
      </c>
      <c r="K121" s="7">
        <f>Datos_Cocina[[#This Row],[Ganancia Neta]]/Datos_Cocina[[#This Row],[Total Pedido]]</f>
        <v>0.39393939393939392</v>
      </c>
      <c r="L121" s="2">
        <v>2</v>
      </c>
      <c r="M121" s="2">
        <v>56</v>
      </c>
      <c r="N121" s="2" t="s">
        <v>1154</v>
      </c>
    </row>
    <row r="122" spans="1:14" x14ac:dyDescent="0.3">
      <c r="A122" s="2">
        <v>47</v>
      </c>
      <c r="B122" s="2">
        <v>18</v>
      </c>
      <c r="C122" s="2" t="s">
        <v>67</v>
      </c>
      <c r="D122" s="2" t="s">
        <v>1155</v>
      </c>
      <c r="E122" s="4">
        <v>12</v>
      </c>
      <c r="F122" s="4">
        <f t="shared" si="1"/>
        <v>12</v>
      </c>
      <c r="G122" s="4">
        <v>20</v>
      </c>
      <c r="H122" s="4">
        <f>Datos_Cocina[[#This Row],[Precio Unitario]]-Datos_Cocina[[#This Row],[Costo Unitario]]</f>
        <v>8</v>
      </c>
      <c r="I122" s="4">
        <f>Datos_Cocina[[#This Row],[Ganancia Bruta]]*Datos_Cocina[[#This Row],[Cantidad Ordenada]]</f>
        <v>8</v>
      </c>
      <c r="J122" s="4">
        <f>Datos_Cocina[[#This Row],[Precio Unitario]]*Datos_Cocina[[#This Row],[Cantidad Ordenada]]</f>
        <v>20</v>
      </c>
      <c r="K122" s="7">
        <f>Datos_Cocina[[#This Row],[Ganancia Neta]]/Datos_Cocina[[#This Row],[Total Pedido]]</f>
        <v>0.4</v>
      </c>
      <c r="L122" s="2">
        <v>1</v>
      </c>
      <c r="M122" s="2">
        <v>14</v>
      </c>
      <c r="N122" s="2" t="s">
        <v>1149</v>
      </c>
    </row>
    <row r="123" spans="1:14" x14ac:dyDescent="0.3">
      <c r="A123" s="2">
        <v>48</v>
      </c>
      <c r="B123" s="2">
        <v>17</v>
      </c>
      <c r="C123" s="2" t="s">
        <v>121</v>
      </c>
      <c r="D123" s="2" t="s">
        <v>1163</v>
      </c>
      <c r="E123" s="4">
        <v>20</v>
      </c>
      <c r="F123" s="4">
        <f t="shared" si="1"/>
        <v>20</v>
      </c>
      <c r="G123" s="4">
        <v>33</v>
      </c>
      <c r="H123" s="4">
        <f>Datos_Cocina[[#This Row],[Precio Unitario]]-Datos_Cocina[[#This Row],[Costo Unitario]]</f>
        <v>13</v>
      </c>
      <c r="I123" s="4">
        <f>Datos_Cocina[[#This Row],[Ganancia Bruta]]*Datos_Cocina[[#This Row],[Cantidad Ordenada]]</f>
        <v>13</v>
      </c>
      <c r="J123" s="4">
        <f>Datos_Cocina[[#This Row],[Precio Unitario]]*Datos_Cocina[[#This Row],[Cantidad Ordenada]]</f>
        <v>33</v>
      </c>
      <c r="K123" s="7">
        <f>Datos_Cocina[[#This Row],[Ganancia Neta]]/Datos_Cocina[[#This Row],[Total Pedido]]</f>
        <v>0.39393939393939392</v>
      </c>
      <c r="L123" s="2">
        <v>1</v>
      </c>
      <c r="M123" s="2">
        <v>32</v>
      </c>
      <c r="N123" s="2" t="s">
        <v>1149</v>
      </c>
    </row>
    <row r="124" spans="1:14" x14ac:dyDescent="0.3">
      <c r="A124" s="2">
        <v>48</v>
      </c>
      <c r="B124" s="2">
        <v>17</v>
      </c>
      <c r="C124" s="2" t="s">
        <v>50</v>
      </c>
      <c r="D124" s="2" t="s">
        <v>1162</v>
      </c>
      <c r="E124" s="4">
        <v>16</v>
      </c>
      <c r="F124" s="4">
        <f t="shared" si="1"/>
        <v>48</v>
      </c>
      <c r="G124" s="4">
        <v>27</v>
      </c>
      <c r="H124" s="4">
        <f>Datos_Cocina[[#This Row],[Precio Unitario]]-Datos_Cocina[[#This Row],[Costo Unitario]]</f>
        <v>11</v>
      </c>
      <c r="I124" s="4">
        <f>Datos_Cocina[[#This Row],[Ganancia Bruta]]*Datos_Cocina[[#This Row],[Cantidad Ordenada]]</f>
        <v>33</v>
      </c>
      <c r="J124" s="4">
        <f>Datos_Cocina[[#This Row],[Precio Unitario]]*Datos_Cocina[[#This Row],[Cantidad Ordenada]]</f>
        <v>81</v>
      </c>
      <c r="K124" s="7">
        <f>Datos_Cocina[[#This Row],[Ganancia Neta]]/Datos_Cocina[[#This Row],[Total Pedido]]</f>
        <v>0.40740740740740738</v>
      </c>
      <c r="L124" s="2">
        <v>3</v>
      </c>
      <c r="M124" s="2">
        <v>37</v>
      </c>
      <c r="N124" s="2" t="s">
        <v>1149</v>
      </c>
    </row>
    <row r="125" spans="1:14" x14ac:dyDescent="0.3">
      <c r="A125" s="2">
        <v>48</v>
      </c>
      <c r="B125" s="2">
        <v>17</v>
      </c>
      <c r="C125" s="2" t="s">
        <v>100</v>
      </c>
      <c r="D125" s="2" t="s">
        <v>1166</v>
      </c>
      <c r="E125" s="4">
        <v>13</v>
      </c>
      <c r="F125" s="4">
        <f t="shared" si="1"/>
        <v>26</v>
      </c>
      <c r="G125" s="4">
        <v>22</v>
      </c>
      <c r="H125" s="4">
        <f>Datos_Cocina[[#This Row],[Precio Unitario]]-Datos_Cocina[[#This Row],[Costo Unitario]]</f>
        <v>9</v>
      </c>
      <c r="I125" s="4">
        <f>Datos_Cocina[[#This Row],[Ganancia Bruta]]*Datos_Cocina[[#This Row],[Cantidad Ordenada]]</f>
        <v>18</v>
      </c>
      <c r="J125" s="4">
        <f>Datos_Cocina[[#This Row],[Precio Unitario]]*Datos_Cocina[[#This Row],[Cantidad Ordenada]]</f>
        <v>44</v>
      </c>
      <c r="K125" s="7">
        <f>Datos_Cocina[[#This Row],[Ganancia Neta]]/Datos_Cocina[[#This Row],[Total Pedido]]</f>
        <v>0.40909090909090912</v>
      </c>
      <c r="L125" s="2">
        <v>2</v>
      </c>
      <c r="M125" s="2">
        <v>55</v>
      </c>
      <c r="N125" s="2" t="s">
        <v>1154</v>
      </c>
    </row>
    <row r="126" spans="1:14" x14ac:dyDescent="0.3">
      <c r="A126" s="2">
        <v>49</v>
      </c>
      <c r="B126" s="2">
        <v>8</v>
      </c>
      <c r="C126" s="2" t="s">
        <v>114</v>
      </c>
      <c r="D126" s="2" t="s">
        <v>1168</v>
      </c>
      <c r="E126" s="4">
        <v>19</v>
      </c>
      <c r="F126" s="4">
        <f t="shared" si="1"/>
        <v>57</v>
      </c>
      <c r="G126" s="4">
        <v>32</v>
      </c>
      <c r="H126" s="4">
        <f>Datos_Cocina[[#This Row],[Precio Unitario]]-Datos_Cocina[[#This Row],[Costo Unitario]]</f>
        <v>13</v>
      </c>
      <c r="I126" s="4">
        <f>Datos_Cocina[[#This Row],[Ganancia Bruta]]*Datos_Cocina[[#This Row],[Cantidad Ordenada]]</f>
        <v>39</v>
      </c>
      <c r="J126" s="4">
        <f>Datos_Cocina[[#This Row],[Precio Unitario]]*Datos_Cocina[[#This Row],[Cantidad Ordenada]]</f>
        <v>96</v>
      </c>
      <c r="K126" s="7">
        <f>Datos_Cocina[[#This Row],[Ganancia Neta]]/Datos_Cocina[[#This Row],[Total Pedido]]</f>
        <v>0.40625</v>
      </c>
      <c r="L126" s="2">
        <v>3</v>
      </c>
      <c r="M126" s="2">
        <v>27</v>
      </c>
      <c r="N126" s="2" t="s">
        <v>1154</v>
      </c>
    </row>
    <row r="127" spans="1:14" x14ac:dyDescent="0.3">
      <c r="A127" s="2">
        <v>49</v>
      </c>
      <c r="B127" s="2">
        <v>8</v>
      </c>
      <c r="C127" s="2" t="s">
        <v>79</v>
      </c>
      <c r="D127" s="2" t="s">
        <v>1151</v>
      </c>
      <c r="E127" s="4">
        <v>14</v>
      </c>
      <c r="F127" s="4">
        <f t="shared" si="1"/>
        <v>42</v>
      </c>
      <c r="G127" s="4">
        <v>24</v>
      </c>
      <c r="H127" s="4">
        <f>Datos_Cocina[[#This Row],[Precio Unitario]]-Datos_Cocina[[#This Row],[Costo Unitario]]</f>
        <v>10</v>
      </c>
      <c r="I127" s="4">
        <f>Datos_Cocina[[#This Row],[Ganancia Bruta]]*Datos_Cocina[[#This Row],[Cantidad Ordenada]]</f>
        <v>30</v>
      </c>
      <c r="J127" s="4">
        <f>Datos_Cocina[[#This Row],[Precio Unitario]]*Datos_Cocina[[#This Row],[Cantidad Ordenada]]</f>
        <v>72</v>
      </c>
      <c r="K127" s="7">
        <f>Datos_Cocina[[#This Row],[Ganancia Neta]]/Datos_Cocina[[#This Row],[Total Pedido]]</f>
        <v>0.41666666666666669</v>
      </c>
      <c r="L127" s="2">
        <v>3</v>
      </c>
      <c r="M127" s="2">
        <v>9</v>
      </c>
      <c r="N127" s="2" t="s">
        <v>1154</v>
      </c>
    </row>
    <row r="128" spans="1:14" x14ac:dyDescent="0.3">
      <c r="A128" s="2">
        <v>49</v>
      </c>
      <c r="B128" s="2">
        <v>8</v>
      </c>
      <c r="C128" s="2" t="s">
        <v>45</v>
      </c>
      <c r="D128" s="2" t="s">
        <v>1169</v>
      </c>
      <c r="E128" s="4">
        <v>10</v>
      </c>
      <c r="F128" s="4">
        <f t="shared" si="1"/>
        <v>10</v>
      </c>
      <c r="G128" s="4">
        <v>18</v>
      </c>
      <c r="H128" s="4">
        <f>Datos_Cocina[[#This Row],[Precio Unitario]]-Datos_Cocina[[#This Row],[Costo Unitario]]</f>
        <v>8</v>
      </c>
      <c r="I128" s="4">
        <f>Datos_Cocina[[#This Row],[Ganancia Bruta]]*Datos_Cocina[[#This Row],[Cantidad Ordenada]]</f>
        <v>8</v>
      </c>
      <c r="J128" s="4">
        <f>Datos_Cocina[[#This Row],[Precio Unitario]]*Datos_Cocina[[#This Row],[Cantidad Ordenada]]</f>
        <v>18</v>
      </c>
      <c r="K128" s="7">
        <f>Datos_Cocina[[#This Row],[Ganancia Neta]]/Datos_Cocina[[#This Row],[Total Pedido]]</f>
        <v>0.44444444444444442</v>
      </c>
      <c r="L128" s="2">
        <v>1</v>
      </c>
      <c r="M128" s="2">
        <v>45</v>
      </c>
      <c r="N128" s="2" t="s">
        <v>1149</v>
      </c>
    </row>
    <row r="129" spans="1:14" x14ac:dyDescent="0.3">
      <c r="A129" s="2">
        <v>50</v>
      </c>
      <c r="B129" s="2">
        <v>19</v>
      </c>
      <c r="C129" s="2" t="s">
        <v>114</v>
      </c>
      <c r="D129" s="2" t="s">
        <v>1168</v>
      </c>
      <c r="E129" s="4">
        <v>19</v>
      </c>
      <c r="F129" s="4">
        <f t="shared" si="1"/>
        <v>19</v>
      </c>
      <c r="G129" s="4">
        <v>32</v>
      </c>
      <c r="H129" s="4">
        <f>Datos_Cocina[[#This Row],[Precio Unitario]]-Datos_Cocina[[#This Row],[Costo Unitario]]</f>
        <v>13</v>
      </c>
      <c r="I129" s="4">
        <f>Datos_Cocina[[#This Row],[Ganancia Bruta]]*Datos_Cocina[[#This Row],[Cantidad Ordenada]]</f>
        <v>13</v>
      </c>
      <c r="J129" s="4">
        <f>Datos_Cocina[[#This Row],[Precio Unitario]]*Datos_Cocina[[#This Row],[Cantidad Ordenada]]</f>
        <v>32</v>
      </c>
      <c r="K129" s="7">
        <f>Datos_Cocina[[#This Row],[Ganancia Neta]]/Datos_Cocina[[#This Row],[Total Pedido]]</f>
        <v>0.40625</v>
      </c>
      <c r="L129" s="2">
        <v>1</v>
      </c>
      <c r="M129" s="2">
        <v>6</v>
      </c>
      <c r="N129" s="2" t="s">
        <v>1154</v>
      </c>
    </row>
    <row r="130" spans="1:14" x14ac:dyDescent="0.3">
      <c r="A130" s="2">
        <v>50</v>
      </c>
      <c r="B130" s="2">
        <v>19</v>
      </c>
      <c r="C130" s="2" t="s">
        <v>100</v>
      </c>
      <c r="D130" s="2" t="s">
        <v>1166</v>
      </c>
      <c r="E130" s="4">
        <v>13</v>
      </c>
      <c r="F130" s="4">
        <f t="shared" ref="F130:F193" si="2">E130*L130</f>
        <v>26</v>
      </c>
      <c r="G130" s="4">
        <v>22</v>
      </c>
      <c r="H130" s="4">
        <f>Datos_Cocina[[#This Row],[Precio Unitario]]-Datos_Cocina[[#This Row],[Costo Unitario]]</f>
        <v>9</v>
      </c>
      <c r="I130" s="4">
        <f>Datos_Cocina[[#This Row],[Ganancia Bruta]]*Datos_Cocina[[#This Row],[Cantidad Ordenada]]</f>
        <v>18</v>
      </c>
      <c r="J130" s="4">
        <f>Datos_Cocina[[#This Row],[Precio Unitario]]*Datos_Cocina[[#This Row],[Cantidad Ordenada]]</f>
        <v>44</v>
      </c>
      <c r="K130" s="7">
        <f>Datos_Cocina[[#This Row],[Ganancia Neta]]/Datos_Cocina[[#This Row],[Total Pedido]]</f>
        <v>0.40909090909090912</v>
      </c>
      <c r="L130" s="2">
        <v>2</v>
      </c>
      <c r="M130" s="2">
        <v>15</v>
      </c>
      <c r="N130" s="2" t="s">
        <v>1154</v>
      </c>
    </row>
    <row r="131" spans="1:14" x14ac:dyDescent="0.3">
      <c r="A131" s="2">
        <v>51</v>
      </c>
      <c r="B131" s="2">
        <v>12</v>
      </c>
      <c r="C131" s="2" t="s">
        <v>97</v>
      </c>
      <c r="D131" s="2" t="s">
        <v>1153</v>
      </c>
      <c r="E131" s="4">
        <v>14</v>
      </c>
      <c r="F131" s="4">
        <f t="shared" si="2"/>
        <v>28</v>
      </c>
      <c r="G131" s="4">
        <v>23</v>
      </c>
      <c r="H131" s="4">
        <f>Datos_Cocina[[#This Row],[Precio Unitario]]-Datos_Cocina[[#This Row],[Costo Unitario]]</f>
        <v>9</v>
      </c>
      <c r="I131" s="4">
        <f>Datos_Cocina[[#This Row],[Ganancia Bruta]]*Datos_Cocina[[#This Row],[Cantidad Ordenada]]</f>
        <v>18</v>
      </c>
      <c r="J131" s="4">
        <f>Datos_Cocina[[#This Row],[Precio Unitario]]*Datos_Cocina[[#This Row],[Cantidad Ordenada]]</f>
        <v>46</v>
      </c>
      <c r="K131" s="7">
        <f>Datos_Cocina[[#This Row],[Ganancia Neta]]/Datos_Cocina[[#This Row],[Total Pedido]]</f>
        <v>0.39130434782608697</v>
      </c>
      <c r="L131" s="2">
        <v>2</v>
      </c>
      <c r="M131" s="2">
        <v>33</v>
      </c>
      <c r="N131" s="2" t="s">
        <v>1149</v>
      </c>
    </row>
    <row r="132" spans="1:14" x14ac:dyDescent="0.3">
      <c r="A132" s="2">
        <v>51</v>
      </c>
      <c r="B132" s="2">
        <v>12</v>
      </c>
      <c r="C132" s="2" t="s">
        <v>121</v>
      </c>
      <c r="D132" s="2" t="s">
        <v>1163</v>
      </c>
      <c r="E132" s="4">
        <v>20</v>
      </c>
      <c r="F132" s="4">
        <f t="shared" si="2"/>
        <v>60</v>
      </c>
      <c r="G132" s="4">
        <v>33</v>
      </c>
      <c r="H132" s="4">
        <f>Datos_Cocina[[#This Row],[Precio Unitario]]-Datos_Cocina[[#This Row],[Costo Unitario]]</f>
        <v>13</v>
      </c>
      <c r="I132" s="4">
        <f>Datos_Cocina[[#This Row],[Ganancia Bruta]]*Datos_Cocina[[#This Row],[Cantidad Ordenada]]</f>
        <v>39</v>
      </c>
      <c r="J132" s="4">
        <f>Datos_Cocina[[#This Row],[Precio Unitario]]*Datos_Cocina[[#This Row],[Cantidad Ordenada]]</f>
        <v>99</v>
      </c>
      <c r="K132" s="7">
        <f>Datos_Cocina[[#This Row],[Ganancia Neta]]/Datos_Cocina[[#This Row],[Total Pedido]]</f>
        <v>0.39393939393939392</v>
      </c>
      <c r="L132" s="2">
        <v>3</v>
      </c>
      <c r="M132" s="2">
        <v>56</v>
      </c>
      <c r="N132" s="2" t="s">
        <v>1154</v>
      </c>
    </row>
    <row r="133" spans="1:14" x14ac:dyDescent="0.3">
      <c r="A133" s="2">
        <v>51</v>
      </c>
      <c r="B133" s="2">
        <v>12</v>
      </c>
      <c r="C133" s="2" t="s">
        <v>100</v>
      </c>
      <c r="D133" s="2" t="s">
        <v>1166</v>
      </c>
      <c r="E133" s="4">
        <v>13</v>
      </c>
      <c r="F133" s="4">
        <f t="shared" si="2"/>
        <v>26</v>
      </c>
      <c r="G133" s="4">
        <v>22</v>
      </c>
      <c r="H133" s="4">
        <f>Datos_Cocina[[#This Row],[Precio Unitario]]-Datos_Cocina[[#This Row],[Costo Unitario]]</f>
        <v>9</v>
      </c>
      <c r="I133" s="4">
        <f>Datos_Cocina[[#This Row],[Ganancia Bruta]]*Datos_Cocina[[#This Row],[Cantidad Ordenada]]</f>
        <v>18</v>
      </c>
      <c r="J133" s="4">
        <f>Datos_Cocina[[#This Row],[Precio Unitario]]*Datos_Cocina[[#This Row],[Cantidad Ordenada]]</f>
        <v>44</v>
      </c>
      <c r="K133" s="7">
        <f>Datos_Cocina[[#This Row],[Ganancia Neta]]/Datos_Cocina[[#This Row],[Total Pedido]]</f>
        <v>0.40909090909090912</v>
      </c>
      <c r="L133" s="2">
        <v>2</v>
      </c>
      <c r="M133" s="2">
        <v>53</v>
      </c>
      <c r="N133" s="2" t="s">
        <v>1154</v>
      </c>
    </row>
    <row r="134" spans="1:14" x14ac:dyDescent="0.3">
      <c r="A134" s="2">
        <v>51</v>
      </c>
      <c r="B134" s="2">
        <v>12</v>
      </c>
      <c r="C134" s="2" t="s">
        <v>45</v>
      </c>
      <c r="D134" s="2" t="s">
        <v>1169</v>
      </c>
      <c r="E134" s="4">
        <v>10</v>
      </c>
      <c r="F134" s="4">
        <f t="shared" si="2"/>
        <v>20</v>
      </c>
      <c r="G134" s="4">
        <v>18</v>
      </c>
      <c r="H134" s="4">
        <f>Datos_Cocina[[#This Row],[Precio Unitario]]-Datos_Cocina[[#This Row],[Costo Unitario]]</f>
        <v>8</v>
      </c>
      <c r="I134" s="4">
        <f>Datos_Cocina[[#This Row],[Ganancia Bruta]]*Datos_Cocina[[#This Row],[Cantidad Ordenada]]</f>
        <v>16</v>
      </c>
      <c r="J134" s="4">
        <f>Datos_Cocina[[#This Row],[Precio Unitario]]*Datos_Cocina[[#This Row],[Cantidad Ordenada]]</f>
        <v>36</v>
      </c>
      <c r="K134" s="7">
        <f>Datos_Cocina[[#This Row],[Ganancia Neta]]/Datos_Cocina[[#This Row],[Total Pedido]]</f>
        <v>0.44444444444444442</v>
      </c>
      <c r="L134" s="2">
        <v>2</v>
      </c>
      <c r="M134" s="2">
        <v>22</v>
      </c>
      <c r="N134" s="2" t="s">
        <v>1154</v>
      </c>
    </row>
    <row r="135" spans="1:14" x14ac:dyDescent="0.3">
      <c r="A135" s="2">
        <v>52</v>
      </c>
      <c r="B135" s="2">
        <v>7</v>
      </c>
      <c r="C135" s="2" t="s">
        <v>56</v>
      </c>
      <c r="D135" s="2" t="s">
        <v>1167</v>
      </c>
      <c r="E135" s="4">
        <v>19</v>
      </c>
      <c r="F135" s="4">
        <f t="shared" si="2"/>
        <v>38</v>
      </c>
      <c r="G135" s="4">
        <v>31</v>
      </c>
      <c r="H135" s="4">
        <f>Datos_Cocina[[#This Row],[Precio Unitario]]-Datos_Cocina[[#This Row],[Costo Unitario]]</f>
        <v>12</v>
      </c>
      <c r="I135" s="4">
        <f>Datos_Cocina[[#This Row],[Ganancia Bruta]]*Datos_Cocina[[#This Row],[Cantidad Ordenada]]</f>
        <v>24</v>
      </c>
      <c r="J135" s="4">
        <f>Datos_Cocina[[#This Row],[Precio Unitario]]*Datos_Cocina[[#This Row],[Cantidad Ordenada]]</f>
        <v>62</v>
      </c>
      <c r="K135" s="7">
        <f>Datos_Cocina[[#This Row],[Ganancia Neta]]/Datos_Cocina[[#This Row],[Total Pedido]]</f>
        <v>0.38709677419354838</v>
      </c>
      <c r="L135" s="2">
        <v>2</v>
      </c>
      <c r="M135" s="2">
        <v>17</v>
      </c>
      <c r="N135" s="2" t="s">
        <v>1149</v>
      </c>
    </row>
    <row r="136" spans="1:14" x14ac:dyDescent="0.3">
      <c r="A136" s="2">
        <v>52</v>
      </c>
      <c r="B136" s="2">
        <v>7</v>
      </c>
      <c r="C136" s="2" t="s">
        <v>121</v>
      </c>
      <c r="D136" s="2" t="s">
        <v>1163</v>
      </c>
      <c r="E136" s="4">
        <v>20</v>
      </c>
      <c r="F136" s="4">
        <f t="shared" si="2"/>
        <v>60</v>
      </c>
      <c r="G136" s="4">
        <v>33</v>
      </c>
      <c r="H136" s="4">
        <f>Datos_Cocina[[#This Row],[Precio Unitario]]-Datos_Cocina[[#This Row],[Costo Unitario]]</f>
        <v>13</v>
      </c>
      <c r="I136" s="4">
        <f>Datos_Cocina[[#This Row],[Ganancia Bruta]]*Datos_Cocina[[#This Row],[Cantidad Ordenada]]</f>
        <v>39</v>
      </c>
      <c r="J136" s="4">
        <f>Datos_Cocina[[#This Row],[Precio Unitario]]*Datos_Cocina[[#This Row],[Cantidad Ordenada]]</f>
        <v>99</v>
      </c>
      <c r="K136" s="7">
        <f>Datos_Cocina[[#This Row],[Ganancia Neta]]/Datos_Cocina[[#This Row],[Total Pedido]]</f>
        <v>0.39393939393939392</v>
      </c>
      <c r="L136" s="2">
        <v>3</v>
      </c>
      <c r="M136" s="2">
        <v>13</v>
      </c>
      <c r="N136" s="2" t="s">
        <v>1154</v>
      </c>
    </row>
    <row r="137" spans="1:14" x14ac:dyDescent="0.3">
      <c r="A137" s="2">
        <v>52</v>
      </c>
      <c r="B137" s="2">
        <v>7</v>
      </c>
      <c r="C137" s="2" t="s">
        <v>34</v>
      </c>
      <c r="D137" s="2" t="s">
        <v>1161</v>
      </c>
      <c r="E137" s="4">
        <v>20</v>
      </c>
      <c r="F137" s="4">
        <f t="shared" si="2"/>
        <v>60</v>
      </c>
      <c r="G137" s="4">
        <v>34</v>
      </c>
      <c r="H137" s="4">
        <f>Datos_Cocina[[#This Row],[Precio Unitario]]-Datos_Cocina[[#This Row],[Costo Unitario]]</f>
        <v>14</v>
      </c>
      <c r="I137" s="4">
        <f>Datos_Cocina[[#This Row],[Ganancia Bruta]]*Datos_Cocina[[#This Row],[Cantidad Ordenada]]</f>
        <v>42</v>
      </c>
      <c r="J137" s="4">
        <f>Datos_Cocina[[#This Row],[Precio Unitario]]*Datos_Cocina[[#This Row],[Cantidad Ordenada]]</f>
        <v>102</v>
      </c>
      <c r="K137" s="7">
        <f>Datos_Cocina[[#This Row],[Ganancia Neta]]/Datos_Cocina[[#This Row],[Total Pedido]]</f>
        <v>0.41176470588235292</v>
      </c>
      <c r="L137" s="2">
        <v>3</v>
      </c>
      <c r="M137" s="2">
        <v>32</v>
      </c>
      <c r="N137" s="2" t="s">
        <v>1154</v>
      </c>
    </row>
    <row r="138" spans="1:14" x14ac:dyDescent="0.3">
      <c r="A138" s="2">
        <v>53</v>
      </c>
      <c r="B138" s="2">
        <v>16</v>
      </c>
      <c r="C138" s="2" t="s">
        <v>42</v>
      </c>
      <c r="D138" s="2" t="s">
        <v>1158</v>
      </c>
      <c r="E138" s="4">
        <v>22</v>
      </c>
      <c r="F138" s="4">
        <f t="shared" si="2"/>
        <v>66</v>
      </c>
      <c r="G138" s="4">
        <v>36</v>
      </c>
      <c r="H138" s="4">
        <f>Datos_Cocina[[#This Row],[Precio Unitario]]-Datos_Cocina[[#This Row],[Costo Unitario]]</f>
        <v>14</v>
      </c>
      <c r="I138" s="4">
        <f>Datos_Cocina[[#This Row],[Ganancia Bruta]]*Datos_Cocina[[#This Row],[Cantidad Ordenada]]</f>
        <v>42</v>
      </c>
      <c r="J138" s="4">
        <f>Datos_Cocina[[#This Row],[Precio Unitario]]*Datos_Cocina[[#This Row],[Cantidad Ordenada]]</f>
        <v>108</v>
      </c>
      <c r="K138" s="7">
        <f>Datos_Cocina[[#This Row],[Ganancia Neta]]/Datos_Cocina[[#This Row],[Total Pedido]]</f>
        <v>0.3888888888888889</v>
      </c>
      <c r="L138" s="2">
        <v>3</v>
      </c>
      <c r="M138" s="2">
        <v>26</v>
      </c>
      <c r="N138" s="2" t="s">
        <v>1154</v>
      </c>
    </row>
    <row r="139" spans="1:14" x14ac:dyDescent="0.3">
      <c r="A139" s="2">
        <v>53</v>
      </c>
      <c r="B139" s="2">
        <v>16</v>
      </c>
      <c r="C139" s="2" t="s">
        <v>97</v>
      </c>
      <c r="D139" s="2" t="s">
        <v>1153</v>
      </c>
      <c r="E139" s="4">
        <v>14</v>
      </c>
      <c r="F139" s="4">
        <f t="shared" si="2"/>
        <v>42</v>
      </c>
      <c r="G139" s="4">
        <v>23</v>
      </c>
      <c r="H139" s="4">
        <f>Datos_Cocina[[#This Row],[Precio Unitario]]-Datos_Cocina[[#This Row],[Costo Unitario]]</f>
        <v>9</v>
      </c>
      <c r="I139" s="4">
        <f>Datos_Cocina[[#This Row],[Ganancia Bruta]]*Datos_Cocina[[#This Row],[Cantidad Ordenada]]</f>
        <v>27</v>
      </c>
      <c r="J139" s="4">
        <f>Datos_Cocina[[#This Row],[Precio Unitario]]*Datos_Cocina[[#This Row],[Cantidad Ordenada]]</f>
        <v>69</v>
      </c>
      <c r="K139" s="7">
        <f>Datos_Cocina[[#This Row],[Ganancia Neta]]/Datos_Cocina[[#This Row],[Total Pedido]]</f>
        <v>0.39130434782608697</v>
      </c>
      <c r="L139" s="2">
        <v>3</v>
      </c>
      <c r="M139" s="2">
        <v>47</v>
      </c>
      <c r="N139" s="2" t="s">
        <v>1149</v>
      </c>
    </row>
    <row r="140" spans="1:14" x14ac:dyDescent="0.3">
      <c r="A140" s="2">
        <v>53</v>
      </c>
      <c r="B140" s="2">
        <v>16</v>
      </c>
      <c r="C140" s="2" t="s">
        <v>37</v>
      </c>
      <c r="D140" s="2" t="s">
        <v>1157</v>
      </c>
      <c r="E140" s="4">
        <v>18</v>
      </c>
      <c r="F140" s="4">
        <f t="shared" si="2"/>
        <v>54</v>
      </c>
      <c r="G140" s="4">
        <v>30</v>
      </c>
      <c r="H140" s="4">
        <f>Datos_Cocina[[#This Row],[Precio Unitario]]-Datos_Cocina[[#This Row],[Costo Unitario]]</f>
        <v>12</v>
      </c>
      <c r="I140" s="4">
        <f>Datos_Cocina[[#This Row],[Ganancia Bruta]]*Datos_Cocina[[#This Row],[Cantidad Ordenada]]</f>
        <v>36</v>
      </c>
      <c r="J140" s="4">
        <f>Datos_Cocina[[#This Row],[Precio Unitario]]*Datos_Cocina[[#This Row],[Cantidad Ordenada]]</f>
        <v>90</v>
      </c>
      <c r="K140" s="7">
        <f>Datos_Cocina[[#This Row],[Ganancia Neta]]/Datos_Cocina[[#This Row],[Total Pedido]]</f>
        <v>0.4</v>
      </c>
      <c r="L140" s="2">
        <v>3</v>
      </c>
      <c r="M140" s="2">
        <v>39</v>
      </c>
      <c r="N140" s="2" t="s">
        <v>1149</v>
      </c>
    </row>
    <row r="141" spans="1:14" x14ac:dyDescent="0.3">
      <c r="A141" s="2">
        <v>54</v>
      </c>
      <c r="B141" s="2">
        <v>6</v>
      </c>
      <c r="C141" s="2" t="s">
        <v>56</v>
      </c>
      <c r="D141" s="2" t="s">
        <v>1167</v>
      </c>
      <c r="E141" s="4">
        <v>19</v>
      </c>
      <c r="F141" s="4">
        <f t="shared" si="2"/>
        <v>19</v>
      </c>
      <c r="G141" s="4">
        <v>31</v>
      </c>
      <c r="H141" s="4">
        <f>Datos_Cocina[[#This Row],[Precio Unitario]]-Datos_Cocina[[#This Row],[Costo Unitario]]</f>
        <v>12</v>
      </c>
      <c r="I141" s="4">
        <f>Datos_Cocina[[#This Row],[Ganancia Bruta]]*Datos_Cocina[[#This Row],[Cantidad Ordenada]]</f>
        <v>12</v>
      </c>
      <c r="J141" s="4">
        <f>Datos_Cocina[[#This Row],[Precio Unitario]]*Datos_Cocina[[#This Row],[Cantidad Ordenada]]</f>
        <v>31</v>
      </c>
      <c r="K141" s="7">
        <f>Datos_Cocina[[#This Row],[Ganancia Neta]]/Datos_Cocina[[#This Row],[Total Pedido]]</f>
        <v>0.38709677419354838</v>
      </c>
      <c r="L141" s="2">
        <v>1</v>
      </c>
      <c r="M141" s="2">
        <v>55</v>
      </c>
      <c r="N141" s="2" t="s">
        <v>1149</v>
      </c>
    </row>
    <row r="142" spans="1:14" x14ac:dyDescent="0.3">
      <c r="A142" s="2">
        <v>54</v>
      </c>
      <c r="B142" s="2">
        <v>6</v>
      </c>
      <c r="C142" s="2" t="s">
        <v>121</v>
      </c>
      <c r="D142" s="2" t="s">
        <v>1163</v>
      </c>
      <c r="E142" s="4">
        <v>20</v>
      </c>
      <c r="F142" s="4">
        <f t="shared" si="2"/>
        <v>20</v>
      </c>
      <c r="G142" s="4">
        <v>33</v>
      </c>
      <c r="H142" s="4">
        <f>Datos_Cocina[[#This Row],[Precio Unitario]]-Datos_Cocina[[#This Row],[Costo Unitario]]</f>
        <v>13</v>
      </c>
      <c r="I142" s="4">
        <f>Datos_Cocina[[#This Row],[Ganancia Bruta]]*Datos_Cocina[[#This Row],[Cantidad Ordenada]]</f>
        <v>13</v>
      </c>
      <c r="J142" s="4">
        <f>Datos_Cocina[[#This Row],[Precio Unitario]]*Datos_Cocina[[#This Row],[Cantidad Ordenada]]</f>
        <v>33</v>
      </c>
      <c r="K142" s="7">
        <f>Datos_Cocina[[#This Row],[Ganancia Neta]]/Datos_Cocina[[#This Row],[Total Pedido]]</f>
        <v>0.39393939393939392</v>
      </c>
      <c r="L142" s="2">
        <v>1</v>
      </c>
      <c r="M142" s="2">
        <v>46</v>
      </c>
      <c r="N142" s="2" t="s">
        <v>1149</v>
      </c>
    </row>
    <row r="143" spans="1:14" x14ac:dyDescent="0.3">
      <c r="A143" s="2">
        <v>54</v>
      </c>
      <c r="B143" s="2">
        <v>6</v>
      </c>
      <c r="C143" s="2" t="s">
        <v>12</v>
      </c>
      <c r="D143" s="2" t="s">
        <v>1164</v>
      </c>
      <c r="E143" s="4">
        <v>21</v>
      </c>
      <c r="F143" s="4">
        <f t="shared" si="2"/>
        <v>63</v>
      </c>
      <c r="G143" s="4">
        <v>35</v>
      </c>
      <c r="H143" s="4">
        <f>Datos_Cocina[[#This Row],[Precio Unitario]]-Datos_Cocina[[#This Row],[Costo Unitario]]</f>
        <v>14</v>
      </c>
      <c r="I143" s="4">
        <f>Datos_Cocina[[#This Row],[Ganancia Bruta]]*Datos_Cocina[[#This Row],[Cantidad Ordenada]]</f>
        <v>42</v>
      </c>
      <c r="J143" s="4">
        <f>Datos_Cocina[[#This Row],[Precio Unitario]]*Datos_Cocina[[#This Row],[Cantidad Ordenada]]</f>
        <v>105</v>
      </c>
      <c r="K143" s="7">
        <f>Datos_Cocina[[#This Row],[Ganancia Neta]]/Datos_Cocina[[#This Row],[Total Pedido]]</f>
        <v>0.4</v>
      </c>
      <c r="L143" s="2">
        <v>3</v>
      </c>
      <c r="M143" s="2">
        <v>47</v>
      </c>
      <c r="N143" s="2" t="s">
        <v>1154</v>
      </c>
    </row>
    <row r="144" spans="1:14" x14ac:dyDescent="0.3">
      <c r="A144" s="2">
        <v>54</v>
      </c>
      <c r="B144" s="2">
        <v>6</v>
      </c>
      <c r="C144" s="2" t="s">
        <v>45</v>
      </c>
      <c r="D144" s="2" t="s">
        <v>1169</v>
      </c>
      <c r="E144" s="4">
        <v>10</v>
      </c>
      <c r="F144" s="4">
        <f t="shared" si="2"/>
        <v>10</v>
      </c>
      <c r="G144" s="4">
        <v>18</v>
      </c>
      <c r="H144" s="4">
        <f>Datos_Cocina[[#This Row],[Precio Unitario]]-Datos_Cocina[[#This Row],[Costo Unitario]]</f>
        <v>8</v>
      </c>
      <c r="I144" s="4">
        <f>Datos_Cocina[[#This Row],[Ganancia Bruta]]*Datos_Cocina[[#This Row],[Cantidad Ordenada]]</f>
        <v>8</v>
      </c>
      <c r="J144" s="4">
        <f>Datos_Cocina[[#This Row],[Precio Unitario]]*Datos_Cocina[[#This Row],[Cantidad Ordenada]]</f>
        <v>18</v>
      </c>
      <c r="K144" s="7">
        <f>Datos_Cocina[[#This Row],[Ganancia Neta]]/Datos_Cocina[[#This Row],[Total Pedido]]</f>
        <v>0.44444444444444442</v>
      </c>
      <c r="L144" s="2">
        <v>1</v>
      </c>
      <c r="M144" s="2">
        <v>55</v>
      </c>
      <c r="N144" s="2" t="s">
        <v>1149</v>
      </c>
    </row>
    <row r="145" spans="1:14" x14ac:dyDescent="0.3">
      <c r="A145" s="2">
        <v>55</v>
      </c>
      <c r="B145" s="2">
        <v>20</v>
      </c>
      <c r="C145" s="2" t="s">
        <v>42</v>
      </c>
      <c r="D145" s="2" t="s">
        <v>1158</v>
      </c>
      <c r="E145" s="4">
        <v>22</v>
      </c>
      <c r="F145" s="4">
        <f t="shared" si="2"/>
        <v>22</v>
      </c>
      <c r="G145" s="4">
        <v>36</v>
      </c>
      <c r="H145" s="4">
        <f>Datos_Cocina[[#This Row],[Precio Unitario]]-Datos_Cocina[[#This Row],[Costo Unitario]]</f>
        <v>14</v>
      </c>
      <c r="I145" s="4">
        <f>Datos_Cocina[[#This Row],[Ganancia Bruta]]*Datos_Cocina[[#This Row],[Cantidad Ordenada]]</f>
        <v>14</v>
      </c>
      <c r="J145" s="4">
        <f>Datos_Cocina[[#This Row],[Precio Unitario]]*Datos_Cocina[[#This Row],[Cantidad Ordenada]]</f>
        <v>36</v>
      </c>
      <c r="K145" s="7">
        <f>Datos_Cocina[[#This Row],[Ganancia Neta]]/Datos_Cocina[[#This Row],[Total Pedido]]</f>
        <v>0.3888888888888889</v>
      </c>
      <c r="L145" s="2">
        <v>1</v>
      </c>
      <c r="M145" s="2">
        <v>51</v>
      </c>
      <c r="N145" s="2" t="s">
        <v>1149</v>
      </c>
    </row>
    <row r="146" spans="1:14" x14ac:dyDescent="0.3">
      <c r="A146" s="2">
        <v>55</v>
      </c>
      <c r="B146" s="2">
        <v>20</v>
      </c>
      <c r="C146" s="2" t="s">
        <v>121</v>
      </c>
      <c r="D146" s="2" t="s">
        <v>1163</v>
      </c>
      <c r="E146" s="4">
        <v>20</v>
      </c>
      <c r="F146" s="4">
        <f t="shared" si="2"/>
        <v>60</v>
      </c>
      <c r="G146" s="4">
        <v>33</v>
      </c>
      <c r="H146" s="4">
        <f>Datos_Cocina[[#This Row],[Precio Unitario]]-Datos_Cocina[[#This Row],[Costo Unitario]]</f>
        <v>13</v>
      </c>
      <c r="I146" s="4">
        <f>Datos_Cocina[[#This Row],[Ganancia Bruta]]*Datos_Cocina[[#This Row],[Cantidad Ordenada]]</f>
        <v>39</v>
      </c>
      <c r="J146" s="4">
        <f>Datos_Cocina[[#This Row],[Precio Unitario]]*Datos_Cocina[[#This Row],[Cantidad Ordenada]]</f>
        <v>99</v>
      </c>
      <c r="K146" s="7">
        <f>Datos_Cocina[[#This Row],[Ganancia Neta]]/Datos_Cocina[[#This Row],[Total Pedido]]</f>
        <v>0.39393939393939392</v>
      </c>
      <c r="L146" s="2">
        <v>3</v>
      </c>
      <c r="M146" s="2">
        <v>27</v>
      </c>
      <c r="N146" s="2" t="s">
        <v>1149</v>
      </c>
    </row>
    <row r="147" spans="1:14" x14ac:dyDescent="0.3">
      <c r="A147" s="2">
        <v>55</v>
      </c>
      <c r="B147" s="2">
        <v>20</v>
      </c>
      <c r="C147" s="2" t="s">
        <v>114</v>
      </c>
      <c r="D147" s="2" t="s">
        <v>1168</v>
      </c>
      <c r="E147" s="4">
        <v>19</v>
      </c>
      <c r="F147" s="4">
        <f t="shared" si="2"/>
        <v>57</v>
      </c>
      <c r="G147" s="4">
        <v>32</v>
      </c>
      <c r="H147" s="4">
        <f>Datos_Cocina[[#This Row],[Precio Unitario]]-Datos_Cocina[[#This Row],[Costo Unitario]]</f>
        <v>13</v>
      </c>
      <c r="I147" s="4">
        <f>Datos_Cocina[[#This Row],[Ganancia Bruta]]*Datos_Cocina[[#This Row],[Cantidad Ordenada]]</f>
        <v>39</v>
      </c>
      <c r="J147" s="4">
        <f>Datos_Cocina[[#This Row],[Precio Unitario]]*Datos_Cocina[[#This Row],[Cantidad Ordenada]]</f>
        <v>96</v>
      </c>
      <c r="K147" s="7">
        <f>Datos_Cocina[[#This Row],[Ganancia Neta]]/Datos_Cocina[[#This Row],[Total Pedido]]</f>
        <v>0.40625</v>
      </c>
      <c r="L147" s="2">
        <v>3</v>
      </c>
      <c r="M147" s="2">
        <v>13</v>
      </c>
      <c r="N147" s="2" t="s">
        <v>1154</v>
      </c>
    </row>
    <row r="148" spans="1:14" x14ac:dyDescent="0.3">
      <c r="A148" s="2">
        <v>55</v>
      </c>
      <c r="B148" s="2">
        <v>20</v>
      </c>
      <c r="C148" s="2" t="s">
        <v>79</v>
      </c>
      <c r="D148" s="2" t="s">
        <v>1151</v>
      </c>
      <c r="E148" s="4">
        <v>14</v>
      </c>
      <c r="F148" s="4">
        <f t="shared" si="2"/>
        <v>14</v>
      </c>
      <c r="G148" s="4">
        <v>24</v>
      </c>
      <c r="H148" s="4">
        <f>Datos_Cocina[[#This Row],[Precio Unitario]]-Datos_Cocina[[#This Row],[Costo Unitario]]</f>
        <v>10</v>
      </c>
      <c r="I148" s="4">
        <f>Datos_Cocina[[#This Row],[Ganancia Bruta]]*Datos_Cocina[[#This Row],[Cantidad Ordenada]]</f>
        <v>10</v>
      </c>
      <c r="J148" s="4">
        <f>Datos_Cocina[[#This Row],[Precio Unitario]]*Datos_Cocina[[#This Row],[Cantidad Ordenada]]</f>
        <v>24</v>
      </c>
      <c r="K148" s="7">
        <f>Datos_Cocina[[#This Row],[Ganancia Neta]]/Datos_Cocina[[#This Row],[Total Pedido]]</f>
        <v>0.41666666666666669</v>
      </c>
      <c r="L148" s="2">
        <v>1</v>
      </c>
      <c r="M148" s="2">
        <v>5</v>
      </c>
      <c r="N148" s="2" t="s">
        <v>1154</v>
      </c>
    </row>
    <row r="149" spans="1:14" x14ac:dyDescent="0.3">
      <c r="A149" s="2">
        <v>56</v>
      </c>
      <c r="B149" s="2">
        <v>1</v>
      </c>
      <c r="C149" s="2" t="s">
        <v>20</v>
      </c>
      <c r="D149" s="2" t="s">
        <v>1152</v>
      </c>
      <c r="E149" s="4">
        <v>17</v>
      </c>
      <c r="F149" s="4">
        <f t="shared" si="2"/>
        <v>17</v>
      </c>
      <c r="G149" s="4">
        <v>29</v>
      </c>
      <c r="H149" s="4">
        <f>Datos_Cocina[[#This Row],[Precio Unitario]]-Datos_Cocina[[#This Row],[Costo Unitario]]</f>
        <v>12</v>
      </c>
      <c r="I149" s="4">
        <f>Datos_Cocina[[#This Row],[Ganancia Bruta]]*Datos_Cocina[[#This Row],[Cantidad Ordenada]]</f>
        <v>12</v>
      </c>
      <c r="J149" s="4">
        <f>Datos_Cocina[[#This Row],[Precio Unitario]]*Datos_Cocina[[#This Row],[Cantidad Ordenada]]</f>
        <v>29</v>
      </c>
      <c r="K149" s="7">
        <f>Datos_Cocina[[#This Row],[Ganancia Neta]]/Datos_Cocina[[#This Row],[Total Pedido]]</f>
        <v>0.41379310344827586</v>
      </c>
      <c r="L149" s="2">
        <v>1</v>
      </c>
      <c r="M149" s="2">
        <v>38</v>
      </c>
      <c r="N149" s="2" t="s">
        <v>1154</v>
      </c>
    </row>
    <row r="150" spans="1:14" x14ac:dyDescent="0.3">
      <c r="A150" s="2">
        <v>56</v>
      </c>
      <c r="B150" s="2">
        <v>1</v>
      </c>
      <c r="C150" s="2" t="s">
        <v>53</v>
      </c>
      <c r="D150" s="2" t="s">
        <v>1156</v>
      </c>
      <c r="E150" s="4">
        <v>11</v>
      </c>
      <c r="F150" s="4">
        <f t="shared" si="2"/>
        <v>11</v>
      </c>
      <c r="G150" s="4">
        <v>19</v>
      </c>
      <c r="H150" s="4">
        <f>Datos_Cocina[[#This Row],[Precio Unitario]]-Datos_Cocina[[#This Row],[Costo Unitario]]</f>
        <v>8</v>
      </c>
      <c r="I150" s="4">
        <f>Datos_Cocina[[#This Row],[Ganancia Bruta]]*Datos_Cocina[[#This Row],[Cantidad Ordenada]]</f>
        <v>8</v>
      </c>
      <c r="J150" s="4">
        <f>Datos_Cocina[[#This Row],[Precio Unitario]]*Datos_Cocina[[#This Row],[Cantidad Ordenada]]</f>
        <v>19</v>
      </c>
      <c r="K150" s="7">
        <f>Datos_Cocina[[#This Row],[Ganancia Neta]]/Datos_Cocina[[#This Row],[Total Pedido]]</f>
        <v>0.42105263157894735</v>
      </c>
      <c r="L150" s="2">
        <v>1</v>
      </c>
      <c r="M150" s="2">
        <v>40</v>
      </c>
      <c r="N150" s="2" t="s">
        <v>1149</v>
      </c>
    </row>
    <row r="151" spans="1:14" x14ac:dyDescent="0.3">
      <c r="A151" s="2">
        <v>57</v>
      </c>
      <c r="B151" s="2">
        <v>18</v>
      </c>
      <c r="C151" s="2" t="s">
        <v>30</v>
      </c>
      <c r="D151" s="2" t="s">
        <v>1170</v>
      </c>
      <c r="E151" s="4">
        <v>25</v>
      </c>
      <c r="F151" s="4">
        <f t="shared" si="2"/>
        <v>25</v>
      </c>
      <c r="G151" s="4">
        <v>40</v>
      </c>
      <c r="H151" s="4">
        <f>Datos_Cocina[[#This Row],[Precio Unitario]]-Datos_Cocina[[#This Row],[Costo Unitario]]</f>
        <v>15</v>
      </c>
      <c r="I151" s="4">
        <f>Datos_Cocina[[#This Row],[Ganancia Bruta]]*Datos_Cocina[[#This Row],[Cantidad Ordenada]]</f>
        <v>15</v>
      </c>
      <c r="J151" s="4">
        <f>Datos_Cocina[[#This Row],[Precio Unitario]]*Datos_Cocina[[#This Row],[Cantidad Ordenada]]</f>
        <v>40</v>
      </c>
      <c r="K151" s="7">
        <f>Datos_Cocina[[#This Row],[Ganancia Neta]]/Datos_Cocina[[#This Row],[Total Pedido]]</f>
        <v>0.375</v>
      </c>
      <c r="L151" s="2">
        <v>1</v>
      </c>
      <c r="M151" s="2">
        <v>30</v>
      </c>
      <c r="N151" s="2" t="s">
        <v>1149</v>
      </c>
    </row>
    <row r="152" spans="1:14" x14ac:dyDescent="0.3">
      <c r="A152" s="2">
        <v>57</v>
      </c>
      <c r="B152" s="2">
        <v>18</v>
      </c>
      <c r="C152" s="2" t="s">
        <v>42</v>
      </c>
      <c r="D152" s="2" t="s">
        <v>1158</v>
      </c>
      <c r="E152" s="4">
        <v>22</v>
      </c>
      <c r="F152" s="4">
        <f t="shared" si="2"/>
        <v>44</v>
      </c>
      <c r="G152" s="4">
        <v>36</v>
      </c>
      <c r="H152" s="4">
        <f>Datos_Cocina[[#This Row],[Precio Unitario]]-Datos_Cocina[[#This Row],[Costo Unitario]]</f>
        <v>14</v>
      </c>
      <c r="I152" s="4">
        <f>Datos_Cocina[[#This Row],[Ganancia Bruta]]*Datos_Cocina[[#This Row],[Cantidad Ordenada]]</f>
        <v>28</v>
      </c>
      <c r="J152" s="4">
        <f>Datos_Cocina[[#This Row],[Precio Unitario]]*Datos_Cocina[[#This Row],[Cantidad Ordenada]]</f>
        <v>72</v>
      </c>
      <c r="K152" s="7">
        <f>Datos_Cocina[[#This Row],[Ganancia Neta]]/Datos_Cocina[[#This Row],[Total Pedido]]</f>
        <v>0.3888888888888889</v>
      </c>
      <c r="L152" s="2">
        <v>2</v>
      </c>
      <c r="M152" s="2">
        <v>7</v>
      </c>
      <c r="N152" s="2" t="s">
        <v>1149</v>
      </c>
    </row>
    <row r="153" spans="1:14" x14ac:dyDescent="0.3">
      <c r="A153" s="2">
        <v>57</v>
      </c>
      <c r="B153" s="2">
        <v>18</v>
      </c>
      <c r="C153" s="2" t="s">
        <v>12</v>
      </c>
      <c r="D153" s="2" t="s">
        <v>1164</v>
      </c>
      <c r="E153" s="4">
        <v>21</v>
      </c>
      <c r="F153" s="4">
        <f t="shared" si="2"/>
        <v>21</v>
      </c>
      <c r="G153" s="4">
        <v>35</v>
      </c>
      <c r="H153" s="4">
        <f>Datos_Cocina[[#This Row],[Precio Unitario]]-Datos_Cocina[[#This Row],[Costo Unitario]]</f>
        <v>14</v>
      </c>
      <c r="I153" s="4">
        <f>Datos_Cocina[[#This Row],[Ganancia Bruta]]*Datos_Cocina[[#This Row],[Cantidad Ordenada]]</f>
        <v>14</v>
      </c>
      <c r="J153" s="4">
        <f>Datos_Cocina[[#This Row],[Precio Unitario]]*Datos_Cocina[[#This Row],[Cantidad Ordenada]]</f>
        <v>35</v>
      </c>
      <c r="K153" s="7">
        <f>Datos_Cocina[[#This Row],[Ganancia Neta]]/Datos_Cocina[[#This Row],[Total Pedido]]</f>
        <v>0.4</v>
      </c>
      <c r="L153" s="2">
        <v>1</v>
      </c>
      <c r="M153" s="2">
        <v>21</v>
      </c>
      <c r="N153" s="2" t="s">
        <v>1149</v>
      </c>
    </row>
    <row r="154" spans="1:14" x14ac:dyDescent="0.3">
      <c r="A154" s="2">
        <v>57</v>
      </c>
      <c r="B154" s="2">
        <v>18</v>
      </c>
      <c r="C154" s="2" t="s">
        <v>100</v>
      </c>
      <c r="D154" s="2" t="s">
        <v>1166</v>
      </c>
      <c r="E154" s="4">
        <v>13</v>
      </c>
      <c r="F154" s="4">
        <f t="shared" si="2"/>
        <v>13</v>
      </c>
      <c r="G154" s="4">
        <v>22</v>
      </c>
      <c r="H154" s="4">
        <f>Datos_Cocina[[#This Row],[Precio Unitario]]-Datos_Cocina[[#This Row],[Costo Unitario]]</f>
        <v>9</v>
      </c>
      <c r="I154" s="4">
        <f>Datos_Cocina[[#This Row],[Ganancia Bruta]]*Datos_Cocina[[#This Row],[Cantidad Ordenada]]</f>
        <v>9</v>
      </c>
      <c r="J154" s="4">
        <f>Datos_Cocina[[#This Row],[Precio Unitario]]*Datos_Cocina[[#This Row],[Cantidad Ordenada]]</f>
        <v>22</v>
      </c>
      <c r="K154" s="7">
        <f>Datos_Cocina[[#This Row],[Ganancia Neta]]/Datos_Cocina[[#This Row],[Total Pedido]]</f>
        <v>0.40909090909090912</v>
      </c>
      <c r="L154" s="2">
        <v>1</v>
      </c>
      <c r="M154" s="2">
        <v>10</v>
      </c>
      <c r="N154" s="2" t="s">
        <v>1154</v>
      </c>
    </row>
    <row r="155" spans="1:14" x14ac:dyDescent="0.3">
      <c r="A155" s="2">
        <v>58</v>
      </c>
      <c r="B155" s="2">
        <v>8</v>
      </c>
      <c r="C155" s="2" t="s">
        <v>67</v>
      </c>
      <c r="D155" s="2" t="s">
        <v>1155</v>
      </c>
      <c r="E155" s="4">
        <v>12</v>
      </c>
      <c r="F155" s="4">
        <f t="shared" si="2"/>
        <v>36</v>
      </c>
      <c r="G155" s="4">
        <v>20</v>
      </c>
      <c r="H155" s="4">
        <f>Datos_Cocina[[#This Row],[Precio Unitario]]-Datos_Cocina[[#This Row],[Costo Unitario]]</f>
        <v>8</v>
      </c>
      <c r="I155" s="4">
        <f>Datos_Cocina[[#This Row],[Ganancia Bruta]]*Datos_Cocina[[#This Row],[Cantidad Ordenada]]</f>
        <v>24</v>
      </c>
      <c r="J155" s="4">
        <f>Datos_Cocina[[#This Row],[Precio Unitario]]*Datos_Cocina[[#This Row],[Cantidad Ordenada]]</f>
        <v>60</v>
      </c>
      <c r="K155" s="7">
        <f>Datos_Cocina[[#This Row],[Ganancia Neta]]/Datos_Cocina[[#This Row],[Total Pedido]]</f>
        <v>0.4</v>
      </c>
      <c r="L155" s="2">
        <v>3</v>
      </c>
      <c r="M155" s="2">
        <v>56</v>
      </c>
      <c r="N155" s="2" t="s">
        <v>1149</v>
      </c>
    </row>
    <row r="156" spans="1:14" x14ac:dyDescent="0.3">
      <c r="A156" s="2">
        <v>58</v>
      </c>
      <c r="B156" s="2">
        <v>8</v>
      </c>
      <c r="C156" s="2" t="s">
        <v>100</v>
      </c>
      <c r="D156" s="2" t="s">
        <v>1166</v>
      </c>
      <c r="E156" s="4">
        <v>13</v>
      </c>
      <c r="F156" s="4">
        <f t="shared" si="2"/>
        <v>13</v>
      </c>
      <c r="G156" s="4">
        <v>22</v>
      </c>
      <c r="H156" s="4">
        <f>Datos_Cocina[[#This Row],[Precio Unitario]]-Datos_Cocina[[#This Row],[Costo Unitario]]</f>
        <v>9</v>
      </c>
      <c r="I156" s="4">
        <f>Datos_Cocina[[#This Row],[Ganancia Bruta]]*Datos_Cocina[[#This Row],[Cantidad Ordenada]]</f>
        <v>9</v>
      </c>
      <c r="J156" s="4">
        <f>Datos_Cocina[[#This Row],[Precio Unitario]]*Datos_Cocina[[#This Row],[Cantidad Ordenada]]</f>
        <v>22</v>
      </c>
      <c r="K156" s="7">
        <f>Datos_Cocina[[#This Row],[Ganancia Neta]]/Datos_Cocina[[#This Row],[Total Pedido]]</f>
        <v>0.40909090909090912</v>
      </c>
      <c r="L156" s="2">
        <v>1</v>
      </c>
      <c r="M156" s="2">
        <v>17</v>
      </c>
      <c r="N156" s="2" t="s">
        <v>1149</v>
      </c>
    </row>
    <row r="157" spans="1:14" x14ac:dyDescent="0.3">
      <c r="A157" s="2">
        <v>59</v>
      </c>
      <c r="B157" s="2">
        <v>8</v>
      </c>
      <c r="C157" s="2" t="s">
        <v>30</v>
      </c>
      <c r="D157" s="2" t="s">
        <v>1170</v>
      </c>
      <c r="E157" s="4">
        <v>25</v>
      </c>
      <c r="F157" s="4">
        <f t="shared" si="2"/>
        <v>25</v>
      </c>
      <c r="G157" s="4">
        <v>40</v>
      </c>
      <c r="H157" s="4">
        <f>Datos_Cocina[[#This Row],[Precio Unitario]]-Datos_Cocina[[#This Row],[Costo Unitario]]</f>
        <v>15</v>
      </c>
      <c r="I157" s="4">
        <f>Datos_Cocina[[#This Row],[Ganancia Bruta]]*Datos_Cocina[[#This Row],[Cantidad Ordenada]]</f>
        <v>15</v>
      </c>
      <c r="J157" s="4">
        <f>Datos_Cocina[[#This Row],[Precio Unitario]]*Datos_Cocina[[#This Row],[Cantidad Ordenada]]</f>
        <v>40</v>
      </c>
      <c r="K157" s="7">
        <f>Datos_Cocina[[#This Row],[Ganancia Neta]]/Datos_Cocina[[#This Row],[Total Pedido]]</f>
        <v>0.375</v>
      </c>
      <c r="L157" s="2">
        <v>1</v>
      </c>
      <c r="M157" s="2">
        <v>13</v>
      </c>
      <c r="N157" s="2" t="s">
        <v>1149</v>
      </c>
    </row>
    <row r="158" spans="1:14" x14ac:dyDescent="0.3">
      <c r="A158" s="2">
        <v>59</v>
      </c>
      <c r="B158" s="2">
        <v>8</v>
      </c>
      <c r="C158" s="2" t="s">
        <v>97</v>
      </c>
      <c r="D158" s="2" t="s">
        <v>1153</v>
      </c>
      <c r="E158" s="4">
        <v>14</v>
      </c>
      <c r="F158" s="4">
        <f t="shared" si="2"/>
        <v>28</v>
      </c>
      <c r="G158" s="4">
        <v>23</v>
      </c>
      <c r="H158" s="4">
        <f>Datos_Cocina[[#This Row],[Precio Unitario]]-Datos_Cocina[[#This Row],[Costo Unitario]]</f>
        <v>9</v>
      </c>
      <c r="I158" s="4">
        <f>Datos_Cocina[[#This Row],[Ganancia Bruta]]*Datos_Cocina[[#This Row],[Cantidad Ordenada]]</f>
        <v>18</v>
      </c>
      <c r="J158" s="4">
        <f>Datos_Cocina[[#This Row],[Precio Unitario]]*Datos_Cocina[[#This Row],[Cantidad Ordenada]]</f>
        <v>46</v>
      </c>
      <c r="K158" s="7">
        <f>Datos_Cocina[[#This Row],[Ganancia Neta]]/Datos_Cocina[[#This Row],[Total Pedido]]</f>
        <v>0.39130434782608697</v>
      </c>
      <c r="L158" s="2">
        <v>2</v>
      </c>
      <c r="M158" s="2">
        <v>9</v>
      </c>
      <c r="N158" s="2" t="s">
        <v>1154</v>
      </c>
    </row>
    <row r="159" spans="1:14" x14ac:dyDescent="0.3">
      <c r="A159" s="2">
        <v>59</v>
      </c>
      <c r="B159" s="2">
        <v>8</v>
      </c>
      <c r="C159" s="2" t="s">
        <v>53</v>
      </c>
      <c r="D159" s="2" t="s">
        <v>1156</v>
      </c>
      <c r="E159" s="4">
        <v>11</v>
      </c>
      <c r="F159" s="4">
        <f t="shared" si="2"/>
        <v>22</v>
      </c>
      <c r="G159" s="4">
        <v>19</v>
      </c>
      <c r="H159" s="4">
        <f>Datos_Cocina[[#This Row],[Precio Unitario]]-Datos_Cocina[[#This Row],[Costo Unitario]]</f>
        <v>8</v>
      </c>
      <c r="I159" s="4">
        <f>Datos_Cocina[[#This Row],[Ganancia Bruta]]*Datos_Cocina[[#This Row],[Cantidad Ordenada]]</f>
        <v>16</v>
      </c>
      <c r="J159" s="4">
        <f>Datos_Cocina[[#This Row],[Precio Unitario]]*Datos_Cocina[[#This Row],[Cantidad Ordenada]]</f>
        <v>38</v>
      </c>
      <c r="K159" s="7">
        <f>Datos_Cocina[[#This Row],[Ganancia Neta]]/Datos_Cocina[[#This Row],[Total Pedido]]</f>
        <v>0.42105263157894735</v>
      </c>
      <c r="L159" s="2">
        <v>2</v>
      </c>
      <c r="M159" s="2">
        <v>13</v>
      </c>
      <c r="N159" s="2" t="s">
        <v>1154</v>
      </c>
    </row>
    <row r="160" spans="1:14" x14ac:dyDescent="0.3">
      <c r="A160" s="2">
        <v>59</v>
      </c>
      <c r="B160" s="2">
        <v>8</v>
      </c>
      <c r="C160" s="2" t="s">
        <v>45</v>
      </c>
      <c r="D160" s="2" t="s">
        <v>1169</v>
      </c>
      <c r="E160" s="4">
        <v>10</v>
      </c>
      <c r="F160" s="4">
        <f t="shared" si="2"/>
        <v>20</v>
      </c>
      <c r="G160" s="4">
        <v>18</v>
      </c>
      <c r="H160" s="4">
        <f>Datos_Cocina[[#This Row],[Precio Unitario]]-Datos_Cocina[[#This Row],[Costo Unitario]]</f>
        <v>8</v>
      </c>
      <c r="I160" s="4">
        <f>Datos_Cocina[[#This Row],[Ganancia Bruta]]*Datos_Cocina[[#This Row],[Cantidad Ordenada]]</f>
        <v>16</v>
      </c>
      <c r="J160" s="4">
        <f>Datos_Cocina[[#This Row],[Precio Unitario]]*Datos_Cocina[[#This Row],[Cantidad Ordenada]]</f>
        <v>36</v>
      </c>
      <c r="K160" s="7">
        <f>Datos_Cocina[[#This Row],[Ganancia Neta]]/Datos_Cocina[[#This Row],[Total Pedido]]</f>
        <v>0.44444444444444442</v>
      </c>
      <c r="L160" s="2">
        <v>2</v>
      </c>
      <c r="M160" s="2">
        <v>13</v>
      </c>
      <c r="N160" s="2" t="s">
        <v>1149</v>
      </c>
    </row>
    <row r="161" spans="1:14" x14ac:dyDescent="0.3">
      <c r="A161" s="2">
        <v>60</v>
      </c>
      <c r="B161" s="2">
        <v>6</v>
      </c>
      <c r="C161" s="2" t="s">
        <v>121</v>
      </c>
      <c r="D161" s="2" t="s">
        <v>1163</v>
      </c>
      <c r="E161" s="4">
        <v>20</v>
      </c>
      <c r="F161" s="4">
        <f t="shared" si="2"/>
        <v>40</v>
      </c>
      <c r="G161" s="4">
        <v>33</v>
      </c>
      <c r="H161" s="4">
        <f>Datos_Cocina[[#This Row],[Precio Unitario]]-Datos_Cocina[[#This Row],[Costo Unitario]]</f>
        <v>13</v>
      </c>
      <c r="I161" s="4">
        <f>Datos_Cocina[[#This Row],[Ganancia Bruta]]*Datos_Cocina[[#This Row],[Cantidad Ordenada]]</f>
        <v>26</v>
      </c>
      <c r="J161" s="4">
        <f>Datos_Cocina[[#This Row],[Precio Unitario]]*Datos_Cocina[[#This Row],[Cantidad Ordenada]]</f>
        <v>66</v>
      </c>
      <c r="K161" s="7">
        <f>Datos_Cocina[[#This Row],[Ganancia Neta]]/Datos_Cocina[[#This Row],[Total Pedido]]</f>
        <v>0.39393939393939392</v>
      </c>
      <c r="L161" s="2">
        <v>2</v>
      </c>
      <c r="M161" s="2">
        <v>20</v>
      </c>
      <c r="N161" s="2" t="s">
        <v>1149</v>
      </c>
    </row>
    <row r="162" spans="1:14" x14ac:dyDescent="0.3">
      <c r="A162" s="2">
        <v>60</v>
      </c>
      <c r="B162" s="2">
        <v>6</v>
      </c>
      <c r="C162" s="2" t="s">
        <v>45</v>
      </c>
      <c r="D162" s="2" t="s">
        <v>1169</v>
      </c>
      <c r="E162" s="4">
        <v>10</v>
      </c>
      <c r="F162" s="4">
        <f t="shared" si="2"/>
        <v>20</v>
      </c>
      <c r="G162" s="4">
        <v>18</v>
      </c>
      <c r="H162" s="4">
        <f>Datos_Cocina[[#This Row],[Precio Unitario]]-Datos_Cocina[[#This Row],[Costo Unitario]]</f>
        <v>8</v>
      </c>
      <c r="I162" s="4">
        <f>Datos_Cocina[[#This Row],[Ganancia Bruta]]*Datos_Cocina[[#This Row],[Cantidad Ordenada]]</f>
        <v>16</v>
      </c>
      <c r="J162" s="4">
        <f>Datos_Cocina[[#This Row],[Precio Unitario]]*Datos_Cocina[[#This Row],[Cantidad Ordenada]]</f>
        <v>36</v>
      </c>
      <c r="K162" s="7">
        <f>Datos_Cocina[[#This Row],[Ganancia Neta]]/Datos_Cocina[[#This Row],[Total Pedido]]</f>
        <v>0.44444444444444442</v>
      </c>
      <c r="L162" s="2">
        <v>2</v>
      </c>
      <c r="M162" s="2">
        <v>23</v>
      </c>
      <c r="N162" s="2" t="s">
        <v>1154</v>
      </c>
    </row>
    <row r="163" spans="1:14" x14ac:dyDescent="0.3">
      <c r="A163" s="2">
        <v>61</v>
      </c>
      <c r="B163" s="2">
        <v>10</v>
      </c>
      <c r="C163" s="2" t="s">
        <v>30</v>
      </c>
      <c r="D163" s="2" t="s">
        <v>1170</v>
      </c>
      <c r="E163" s="4">
        <v>25</v>
      </c>
      <c r="F163" s="4">
        <f t="shared" si="2"/>
        <v>50</v>
      </c>
      <c r="G163" s="4">
        <v>40</v>
      </c>
      <c r="H163" s="4">
        <f>Datos_Cocina[[#This Row],[Precio Unitario]]-Datos_Cocina[[#This Row],[Costo Unitario]]</f>
        <v>15</v>
      </c>
      <c r="I163" s="4">
        <f>Datos_Cocina[[#This Row],[Ganancia Bruta]]*Datos_Cocina[[#This Row],[Cantidad Ordenada]]</f>
        <v>30</v>
      </c>
      <c r="J163" s="4">
        <f>Datos_Cocina[[#This Row],[Precio Unitario]]*Datos_Cocina[[#This Row],[Cantidad Ordenada]]</f>
        <v>80</v>
      </c>
      <c r="K163" s="7">
        <f>Datos_Cocina[[#This Row],[Ganancia Neta]]/Datos_Cocina[[#This Row],[Total Pedido]]</f>
        <v>0.375</v>
      </c>
      <c r="L163" s="2">
        <v>2</v>
      </c>
      <c r="M163" s="2">
        <v>56</v>
      </c>
      <c r="N163" s="2" t="s">
        <v>1154</v>
      </c>
    </row>
    <row r="164" spans="1:14" x14ac:dyDescent="0.3">
      <c r="A164" s="2">
        <v>61</v>
      </c>
      <c r="B164" s="2">
        <v>10</v>
      </c>
      <c r="C164" s="2" t="s">
        <v>37</v>
      </c>
      <c r="D164" s="2" t="s">
        <v>1157</v>
      </c>
      <c r="E164" s="4">
        <v>18</v>
      </c>
      <c r="F164" s="4">
        <f t="shared" si="2"/>
        <v>36</v>
      </c>
      <c r="G164" s="4">
        <v>30</v>
      </c>
      <c r="H164" s="4">
        <f>Datos_Cocina[[#This Row],[Precio Unitario]]-Datos_Cocina[[#This Row],[Costo Unitario]]</f>
        <v>12</v>
      </c>
      <c r="I164" s="4">
        <f>Datos_Cocina[[#This Row],[Ganancia Bruta]]*Datos_Cocina[[#This Row],[Cantidad Ordenada]]</f>
        <v>24</v>
      </c>
      <c r="J164" s="4">
        <f>Datos_Cocina[[#This Row],[Precio Unitario]]*Datos_Cocina[[#This Row],[Cantidad Ordenada]]</f>
        <v>60</v>
      </c>
      <c r="K164" s="7">
        <f>Datos_Cocina[[#This Row],[Ganancia Neta]]/Datos_Cocina[[#This Row],[Total Pedido]]</f>
        <v>0.4</v>
      </c>
      <c r="L164" s="2">
        <v>2</v>
      </c>
      <c r="M164" s="2">
        <v>13</v>
      </c>
      <c r="N164" s="2" t="s">
        <v>1154</v>
      </c>
    </row>
    <row r="165" spans="1:14" x14ac:dyDescent="0.3">
      <c r="A165" s="2">
        <v>61</v>
      </c>
      <c r="B165" s="2">
        <v>10</v>
      </c>
      <c r="C165" s="2" t="s">
        <v>25</v>
      </c>
      <c r="D165" s="2" t="s">
        <v>1159</v>
      </c>
      <c r="E165" s="4">
        <v>16</v>
      </c>
      <c r="F165" s="4">
        <f t="shared" si="2"/>
        <v>48</v>
      </c>
      <c r="G165" s="4">
        <v>28</v>
      </c>
      <c r="H165" s="4">
        <f>Datos_Cocina[[#This Row],[Precio Unitario]]-Datos_Cocina[[#This Row],[Costo Unitario]]</f>
        <v>12</v>
      </c>
      <c r="I165" s="4">
        <f>Datos_Cocina[[#This Row],[Ganancia Bruta]]*Datos_Cocina[[#This Row],[Cantidad Ordenada]]</f>
        <v>36</v>
      </c>
      <c r="J165" s="4">
        <f>Datos_Cocina[[#This Row],[Precio Unitario]]*Datos_Cocina[[#This Row],[Cantidad Ordenada]]</f>
        <v>84</v>
      </c>
      <c r="K165" s="7">
        <f>Datos_Cocina[[#This Row],[Ganancia Neta]]/Datos_Cocina[[#This Row],[Total Pedido]]</f>
        <v>0.42857142857142855</v>
      </c>
      <c r="L165" s="2">
        <v>3</v>
      </c>
      <c r="M165" s="2">
        <v>51</v>
      </c>
      <c r="N165" s="2" t="s">
        <v>1149</v>
      </c>
    </row>
    <row r="166" spans="1:14" x14ac:dyDescent="0.3">
      <c r="A166" s="2">
        <v>61</v>
      </c>
      <c r="B166" s="2">
        <v>10</v>
      </c>
      <c r="C166" s="2" t="s">
        <v>45</v>
      </c>
      <c r="D166" s="2" t="s">
        <v>1169</v>
      </c>
      <c r="E166" s="4">
        <v>10</v>
      </c>
      <c r="F166" s="4">
        <f t="shared" si="2"/>
        <v>10</v>
      </c>
      <c r="G166" s="4">
        <v>18</v>
      </c>
      <c r="H166" s="4">
        <f>Datos_Cocina[[#This Row],[Precio Unitario]]-Datos_Cocina[[#This Row],[Costo Unitario]]</f>
        <v>8</v>
      </c>
      <c r="I166" s="4">
        <f>Datos_Cocina[[#This Row],[Ganancia Bruta]]*Datos_Cocina[[#This Row],[Cantidad Ordenada]]</f>
        <v>8</v>
      </c>
      <c r="J166" s="4">
        <f>Datos_Cocina[[#This Row],[Precio Unitario]]*Datos_Cocina[[#This Row],[Cantidad Ordenada]]</f>
        <v>18</v>
      </c>
      <c r="K166" s="7">
        <f>Datos_Cocina[[#This Row],[Ganancia Neta]]/Datos_Cocina[[#This Row],[Total Pedido]]</f>
        <v>0.44444444444444442</v>
      </c>
      <c r="L166" s="2">
        <v>1</v>
      </c>
      <c r="M166" s="2">
        <v>39</v>
      </c>
      <c r="N166" s="2" t="s">
        <v>1149</v>
      </c>
    </row>
    <row r="167" spans="1:14" x14ac:dyDescent="0.3">
      <c r="A167" s="2">
        <v>62</v>
      </c>
      <c r="B167" s="2">
        <v>2</v>
      </c>
      <c r="C167" s="2" t="s">
        <v>56</v>
      </c>
      <c r="D167" s="2" t="s">
        <v>1167</v>
      </c>
      <c r="E167" s="4">
        <v>19</v>
      </c>
      <c r="F167" s="4">
        <f t="shared" si="2"/>
        <v>19</v>
      </c>
      <c r="G167" s="4">
        <v>31</v>
      </c>
      <c r="H167" s="4">
        <f>Datos_Cocina[[#This Row],[Precio Unitario]]-Datos_Cocina[[#This Row],[Costo Unitario]]</f>
        <v>12</v>
      </c>
      <c r="I167" s="4">
        <f>Datos_Cocina[[#This Row],[Ganancia Bruta]]*Datos_Cocina[[#This Row],[Cantidad Ordenada]]</f>
        <v>12</v>
      </c>
      <c r="J167" s="4">
        <f>Datos_Cocina[[#This Row],[Precio Unitario]]*Datos_Cocina[[#This Row],[Cantidad Ordenada]]</f>
        <v>31</v>
      </c>
      <c r="K167" s="7">
        <f>Datos_Cocina[[#This Row],[Ganancia Neta]]/Datos_Cocina[[#This Row],[Total Pedido]]</f>
        <v>0.38709677419354838</v>
      </c>
      <c r="L167" s="2">
        <v>1</v>
      </c>
      <c r="M167" s="2">
        <v>50</v>
      </c>
      <c r="N167" s="2" t="s">
        <v>1149</v>
      </c>
    </row>
    <row r="168" spans="1:14" x14ac:dyDescent="0.3">
      <c r="A168" s="2">
        <v>62</v>
      </c>
      <c r="B168" s="2">
        <v>2</v>
      </c>
      <c r="C168" s="2" t="s">
        <v>37</v>
      </c>
      <c r="D168" s="2" t="s">
        <v>1157</v>
      </c>
      <c r="E168" s="4">
        <v>18</v>
      </c>
      <c r="F168" s="4">
        <f t="shared" si="2"/>
        <v>36</v>
      </c>
      <c r="G168" s="4">
        <v>30</v>
      </c>
      <c r="H168" s="4">
        <f>Datos_Cocina[[#This Row],[Precio Unitario]]-Datos_Cocina[[#This Row],[Costo Unitario]]</f>
        <v>12</v>
      </c>
      <c r="I168" s="4">
        <f>Datos_Cocina[[#This Row],[Ganancia Bruta]]*Datos_Cocina[[#This Row],[Cantidad Ordenada]]</f>
        <v>24</v>
      </c>
      <c r="J168" s="4">
        <f>Datos_Cocina[[#This Row],[Precio Unitario]]*Datos_Cocina[[#This Row],[Cantidad Ordenada]]</f>
        <v>60</v>
      </c>
      <c r="K168" s="7">
        <f>Datos_Cocina[[#This Row],[Ganancia Neta]]/Datos_Cocina[[#This Row],[Total Pedido]]</f>
        <v>0.4</v>
      </c>
      <c r="L168" s="2">
        <v>2</v>
      </c>
      <c r="M168" s="2">
        <v>59</v>
      </c>
      <c r="N168" s="2" t="s">
        <v>1149</v>
      </c>
    </row>
    <row r="169" spans="1:14" x14ac:dyDescent="0.3">
      <c r="A169" s="2">
        <v>62</v>
      </c>
      <c r="B169" s="2">
        <v>2</v>
      </c>
      <c r="C169" s="2" t="s">
        <v>53</v>
      </c>
      <c r="D169" s="2" t="s">
        <v>1156</v>
      </c>
      <c r="E169" s="4">
        <v>11</v>
      </c>
      <c r="F169" s="4">
        <f t="shared" si="2"/>
        <v>33</v>
      </c>
      <c r="G169" s="4">
        <v>19</v>
      </c>
      <c r="H169" s="4">
        <f>Datos_Cocina[[#This Row],[Precio Unitario]]-Datos_Cocina[[#This Row],[Costo Unitario]]</f>
        <v>8</v>
      </c>
      <c r="I169" s="4">
        <f>Datos_Cocina[[#This Row],[Ganancia Bruta]]*Datos_Cocina[[#This Row],[Cantidad Ordenada]]</f>
        <v>24</v>
      </c>
      <c r="J169" s="4">
        <f>Datos_Cocina[[#This Row],[Precio Unitario]]*Datos_Cocina[[#This Row],[Cantidad Ordenada]]</f>
        <v>57</v>
      </c>
      <c r="K169" s="7">
        <f>Datos_Cocina[[#This Row],[Ganancia Neta]]/Datos_Cocina[[#This Row],[Total Pedido]]</f>
        <v>0.42105263157894735</v>
      </c>
      <c r="L169" s="2">
        <v>3</v>
      </c>
      <c r="M169" s="2">
        <v>46</v>
      </c>
      <c r="N169" s="2" t="s">
        <v>1149</v>
      </c>
    </row>
    <row r="170" spans="1:14" x14ac:dyDescent="0.3">
      <c r="A170" s="2">
        <v>63</v>
      </c>
      <c r="B170" s="2">
        <v>17</v>
      </c>
      <c r="C170" s="2" t="s">
        <v>67</v>
      </c>
      <c r="D170" s="2" t="s">
        <v>1155</v>
      </c>
      <c r="E170" s="4">
        <v>12</v>
      </c>
      <c r="F170" s="4">
        <f t="shared" si="2"/>
        <v>12</v>
      </c>
      <c r="G170" s="4">
        <v>20</v>
      </c>
      <c r="H170" s="4">
        <f>Datos_Cocina[[#This Row],[Precio Unitario]]-Datos_Cocina[[#This Row],[Costo Unitario]]</f>
        <v>8</v>
      </c>
      <c r="I170" s="4">
        <f>Datos_Cocina[[#This Row],[Ganancia Bruta]]*Datos_Cocina[[#This Row],[Cantidad Ordenada]]</f>
        <v>8</v>
      </c>
      <c r="J170" s="4">
        <f>Datos_Cocina[[#This Row],[Precio Unitario]]*Datos_Cocina[[#This Row],[Cantidad Ordenada]]</f>
        <v>20</v>
      </c>
      <c r="K170" s="7">
        <f>Datos_Cocina[[#This Row],[Ganancia Neta]]/Datos_Cocina[[#This Row],[Total Pedido]]</f>
        <v>0.4</v>
      </c>
      <c r="L170" s="2">
        <v>1</v>
      </c>
      <c r="M170" s="2">
        <v>10</v>
      </c>
      <c r="N170" s="2" t="s">
        <v>1149</v>
      </c>
    </row>
    <row r="171" spans="1:14" x14ac:dyDescent="0.3">
      <c r="A171" s="2">
        <v>63</v>
      </c>
      <c r="B171" s="2">
        <v>17</v>
      </c>
      <c r="C171" s="2" t="s">
        <v>12</v>
      </c>
      <c r="D171" s="2" t="s">
        <v>1164</v>
      </c>
      <c r="E171" s="4">
        <v>21</v>
      </c>
      <c r="F171" s="4">
        <f t="shared" si="2"/>
        <v>21</v>
      </c>
      <c r="G171" s="4">
        <v>35</v>
      </c>
      <c r="H171" s="4">
        <f>Datos_Cocina[[#This Row],[Precio Unitario]]-Datos_Cocina[[#This Row],[Costo Unitario]]</f>
        <v>14</v>
      </c>
      <c r="I171" s="4">
        <f>Datos_Cocina[[#This Row],[Ganancia Bruta]]*Datos_Cocina[[#This Row],[Cantidad Ordenada]]</f>
        <v>14</v>
      </c>
      <c r="J171" s="4">
        <f>Datos_Cocina[[#This Row],[Precio Unitario]]*Datos_Cocina[[#This Row],[Cantidad Ordenada]]</f>
        <v>35</v>
      </c>
      <c r="K171" s="7">
        <f>Datos_Cocina[[#This Row],[Ganancia Neta]]/Datos_Cocina[[#This Row],[Total Pedido]]</f>
        <v>0.4</v>
      </c>
      <c r="L171" s="2">
        <v>1</v>
      </c>
      <c r="M171" s="2">
        <v>20</v>
      </c>
      <c r="N171" s="2" t="s">
        <v>1154</v>
      </c>
    </row>
    <row r="172" spans="1:14" x14ac:dyDescent="0.3">
      <c r="A172" s="2">
        <v>64</v>
      </c>
      <c r="B172" s="2">
        <v>3</v>
      </c>
      <c r="C172" s="2" t="s">
        <v>30</v>
      </c>
      <c r="D172" s="2" t="s">
        <v>1170</v>
      </c>
      <c r="E172" s="4">
        <v>25</v>
      </c>
      <c r="F172" s="4">
        <f t="shared" si="2"/>
        <v>75</v>
      </c>
      <c r="G172" s="4">
        <v>40</v>
      </c>
      <c r="H172" s="4">
        <f>Datos_Cocina[[#This Row],[Precio Unitario]]-Datos_Cocina[[#This Row],[Costo Unitario]]</f>
        <v>15</v>
      </c>
      <c r="I172" s="4">
        <f>Datos_Cocina[[#This Row],[Ganancia Bruta]]*Datos_Cocina[[#This Row],[Cantidad Ordenada]]</f>
        <v>45</v>
      </c>
      <c r="J172" s="4">
        <f>Datos_Cocina[[#This Row],[Precio Unitario]]*Datos_Cocina[[#This Row],[Cantidad Ordenada]]</f>
        <v>120</v>
      </c>
      <c r="K172" s="7">
        <f>Datos_Cocina[[#This Row],[Ganancia Neta]]/Datos_Cocina[[#This Row],[Total Pedido]]</f>
        <v>0.375</v>
      </c>
      <c r="L172" s="2">
        <v>3</v>
      </c>
      <c r="M172" s="2">
        <v>47</v>
      </c>
      <c r="N172" s="2" t="s">
        <v>1149</v>
      </c>
    </row>
    <row r="173" spans="1:14" x14ac:dyDescent="0.3">
      <c r="A173" s="2">
        <v>64</v>
      </c>
      <c r="B173" s="2">
        <v>3</v>
      </c>
      <c r="C173" s="2" t="s">
        <v>42</v>
      </c>
      <c r="D173" s="2" t="s">
        <v>1158</v>
      </c>
      <c r="E173" s="4">
        <v>22</v>
      </c>
      <c r="F173" s="4">
        <f t="shared" si="2"/>
        <v>66</v>
      </c>
      <c r="G173" s="4">
        <v>36</v>
      </c>
      <c r="H173" s="4">
        <f>Datos_Cocina[[#This Row],[Precio Unitario]]-Datos_Cocina[[#This Row],[Costo Unitario]]</f>
        <v>14</v>
      </c>
      <c r="I173" s="4">
        <f>Datos_Cocina[[#This Row],[Ganancia Bruta]]*Datos_Cocina[[#This Row],[Cantidad Ordenada]]</f>
        <v>42</v>
      </c>
      <c r="J173" s="4">
        <f>Datos_Cocina[[#This Row],[Precio Unitario]]*Datos_Cocina[[#This Row],[Cantidad Ordenada]]</f>
        <v>108</v>
      </c>
      <c r="K173" s="7">
        <f>Datos_Cocina[[#This Row],[Ganancia Neta]]/Datos_Cocina[[#This Row],[Total Pedido]]</f>
        <v>0.3888888888888889</v>
      </c>
      <c r="L173" s="2">
        <v>3</v>
      </c>
      <c r="M173" s="2">
        <v>10</v>
      </c>
      <c r="N173" s="2" t="s">
        <v>1154</v>
      </c>
    </row>
    <row r="174" spans="1:14" x14ac:dyDescent="0.3">
      <c r="A174" s="2">
        <v>64</v>
      </c>
      <c r="B174" s="2">
        <v>3</v>
      </c>
      <c r="C174" s="2" t="s">
        <v>67</v>
      </c>
      <c r="D174" s="2" t="s">
        <v>1155</v>
      </c>
      <c r="E174" s="4">
        <v>12</v>
      </c>
      <c r="F174" s="4">
        <f t="shared" si="2"/>
        <v>36</v>
      </c>
      <c r="G174" s="4">
        <v>20</v>
      </c>
      <c r="H174" s="4">
        <f>Datos_Cocina[[#This Row],[Precio Unitario]]-Datos_Cocina[[#This Row],[Costo Unitario]]</f>
        <v>8</v>
      </c>
      <c r="I174" s="4">
        <f>Datos_Cocina[[#This Row],[Ganancia Bruta]]*Datos_Cocina[[#This Row],[Cantidad Ordenada]]</f>
        <v>24</v>
      </c>
      <c r="J174" s="4">
        <f>Datos_Cocina[[#This Row],[Precio Unitario]]*Datos_Cocina[[#This Row],[Cantidad Ordenada]]</f>
        <v>60</v>
      </c>
      <c r="K174" s="7">
        <f>Datos_Cocina[[#This Row],[Ganancia Neta]]/Datos_Cocina[[#This Row],[Total Pedido]]</f>
        <v>0.4</v>
      </c>
      <c r="L174" s="2">
        <v>3</v>
      </c>
      <c r="M174" s="2">
        <v>25</v>
      </c>
      <c r="N174" s="2" t="s">
        <v>1154</v>
      </c>
    </row>
    <row r="175" spans="1:14" x14ac:dyDescent="0.3">
      <c r="A175" s="2">
        <v>65</v>
      </c>
      <c r="B175" s="2">
        <v>5</v>
      </c>
      <c r="C175" s="2" t="s">
        <v>30</v>
      </c>
      <c r="D175" s="2" t="s">
        <v>1170</v>
      </c>
      <c r="E175" s="4">
        <v>25</v>
      </c>
      <c r="F175" s="4">
        <f t="shared" si="2"/>
        <v>50</v>
      </c>
      <c r="G175" s="4">
        <v>40</v>
      </c>
      <c r="H175" s="4">
        <f>Datos_Cocina[[#This Row],[Precio Unitario]]-Datos_Cocina[[#This Row],[Costo Unitario]]</f>
        <v>15</v>
      </c>
      <c r="I175" s="4">
        <f>Datos_Cocina[[#This Row],[Ganancia Bruta]]*Datos_Cocina[[#This Row],[Cantidad Ordenada]]</f>
        <v>30</v>
      </c>
      <c r="J175" s="4">
        <f>Datos_Cocina[[#This Row],[Precio Unitario]]*Datos_Cocina[[#This Row],[Cantidad Ordenada]]</f>
        <v>80</v>
      </c>
      <c r="K175" s="7">
        <f>Datos_Cocina[[#This Row],[Ganancia Neta]]/Datos_Cocina[[#This Row],[Total Pedido]]</f>
        <v>0.375</v>
      </c>
      <c r="L175" s="2">
        <v>2</v>
      </c>
      <c r="M175" s="2">
        <v>17</v>
      </c>
      <c r="N175" s="2" t="s">
        <v>1154</v>
      </c>
    </row>
    <row r="176" spans="1:14" x14ac:dyDescent="0.3">
      <c r="A176" s="2">
        <v>65</v>
      </c>
      <c r="B176" s="2">
        <v>5</v>
      </c>
      <c r="C176" s="2" t="s">
        <v>56</v>
      </c>
      <c r="D176" s="2" t="s">
        <v>1167</v>
      </c>
      <c r="E176" s="4">
        <v>19</v>
      </c>
      <c r="F176" s="4">
        <f t="shared" si="2"/>
        <v>19</v>
      </c>
      <c r="G176" s="4">
        <v>31</v>
      </c>
      <c r="H176" s="4">
        <f>Datos_Cocina[[#This Row],[Precio Unitario]]-Datos_Cocina[[#This Row],[Costo Unitario]]</f>
        <v>12</v>
      </c>
      <c r="I176" s="4">
        <f>Datos_Cocina[[#This Row],[Ganancia Bruta]]*Datos_Cocina[[#This Row],[Cantidad Ordenada]]</f>
        <v>12</v>
      </c>
      <c r="J176" s="4">
        <f>Datos_Cocina[[#This Row],[Precio Unitario]]*Datos_Cocina[[#This Row],[Cantidad Ordenada]]</f>
        <v>31</v>
      </c>
      <c r="K176" s="7">
        <f>Datos_Cocina[[#This Row],[Ganancia Neta]]/Datos_Cocina[[#This Row],[Total Pedido]]</f>
        <v>0.38709677419354838</v>
      </c>
      <c r="L176" s="2">
        <v>1</v>
      </c>
      <c r="M176" s="2">
        <v>55</v>
      </c>
      <c r="N176" s="2" t="s">
        <v>1149</v>
      </c>
    </row>
    <row r="177" spans="1:14" x14ac:dyDescent="0.3">
      <c r="A177" s="2">
        <v>65</v>
      </c>
      <c r="B177" s="2">
        <v>5</v>
      </c>
      <c r="C177" s="2" t="s">
        <v>53</v>
      </c>
      <c r="D177" s="2" t="s">
        <v>1156</v>
      </c>
      <c r="E177" s="4">
        <v>11</v>
      </c>
      <c r="F177" s="4">
        <f t="shared" si="2"/>
        <v>33</v>
      </c>
      <c r="G177" s="4">
        <v>19</v>
      </c>
      <c r="H177" s="4">
        <f>Datos_Cocina[[#This Row],[Precio Unitario]]-Datos_Cocina[[#This Row],[Costo Unitario]]</f>
        <v>8</v>
      </c>
      <c r="I177" s="4">
        <f>Datos_Cocina[[#This Row],[Ganancia Bruta]]*Datos_Cocina[[#This Row],[Cantidad Ordenada]]</f>
        <v>24</v>
      </c>
      <c r="J177" s="4">
        <f>Datos_Cocina[[#This Row],[Precio Unitario]]*Datos_Cocina[[#This Row],[Cantidad Ordenada]]</f>
        <v>57</v>
      </c>
      <c r="K177" s="7">
        <f>Datos_Cocina[[#This Row],[Ganancia Neta]]/Datos_Cocina[[#This Row],[Total Pedido]]</f>
        <v>0.42105263157894735</v>
      </c>
      <c r="L177" s="2">
        <v>3</v>
      </c>
      <c r="M177" s="2">
        <v>51</v>
      </c>
      <c r="N177" s="2" t="s">
        <v>1154</v>
      </c>
    </row>
    <row r="178" spans="1:14" x14ac:dyDescent="0.3">
      <c r="A178" s="2">
        <v>65</v>
      </c>
      <c r="B178" s="2">
        <v>5</v>
      </c>
      <c r="C178" s="2" t="s">
        <v>25</v>
      </c>
      <c r="D178" s="2" t="s">
        <v>1159</v>
      </c>
      <c r="E178" s="4">
        <v>16</v>
      </c>
      <c r="F178" s="4">
        <f t="shared" si="2"/>
        <v>16</v>
      </c>
      <c r="G178" s="4">
        <v>28</v>
      </c>
      <c r="H178" s="4">
        <f>Datos_Cocina[[#This Row],[Precio Unitario]]-Datos_Cocina[[#This Row],[Costo Unitario]]</f>
        <v>12</v>
      </c>
      <c r="I178" s="4">
        <f>Datos_Cocina[[#This Row],[Ganancia Bruta]]*Datos_Cocina[[#This Row],[Cantidad Ordenada]]</f>
        <v>12</v>
      </c>
      <c r="J178" s="4">
        <f>Datos_Cocina[[#This Row],[Precio Unitario]]*Datos_Cocina[[#This Row],[Cantidad Ordenada]]</f>
        <v>28</v>
      </c>
      <c r="K178" s="7">
        <f>Datos_Cocina[[#This Row],[Ganancia Neta]]/Datos_Cocina[[#This Row],[Total Pedido]]</f>
        <v>0.42857142857142855</v>
      </c>
      <c r="L178" s="2">
        <v>1</v>
      </c>
      <c r="M178" s="2">
        <v>32</v>
      </c>
      <c r="N178" s="2" t="s">
        <v>1149</v>
      </c>
    </row>
    <row r="179" spans="1:14" x14ac:dyDescent="0.3">
      <c r="A179" s="2">
        <v>66</v>
      </c>
      <c r="B179" s="2">
        <v>18</v>
      </c>
      <c r="C179" s="2" t="s">
        <v>30</v>
      </c>
      <c r="D179" s="2" t="s">
        <v>1170</v>
      </c>
      <c r="E179" s="4">
        <v>25</v>
      </c>
      <c r="F179" s="4">
        <f t="shared" si="2"/>
        <v>75</v>
      </c>
      <c r="G179" s="4">
        <v>40</v>
      </c>
      <c r="H179" s="4">
        <f>Datos_Cocina[[#This Row],[Precio Unitario]]-Datos_Cocina[[#This Row],[Costo Unitario]]</f>
        <v>15</v>
      </c>
      <c r="I179" s="4">
        <f>Datos_Cocina[[#This Row],[Ganancia Bruta]]*Datos_Cocina[[#This Row],[Cantidad Ordenada]]</f>
        <v>45</v>
      </c>
      <c r="J179" s="4">
        <f>Datos_Cocina[[#This Row],[Precio Unitario]]*Datos_Cocina[[#This Row],[Cantidad Ordenada]]</f>
        <v>120</v>
      </c>
      <c r="K179" s="7">
        <f>Datos_Cocina[[#This Row],[Ganancia Neta]]/Datos_Cocina[[#This Row],[Total Pedido]]</f>
        <v>0.375</v>
      </c>
      <c r="L179" s="2">
        <v>3</v>
      </c>
      <c r="M179" s="2">
        <v>30</v>
      </c>
      <c r="N179" s="2" t="s">
        <v>1154</v>
      </c>
    </row>
    <row r="180" spans="1:14" x14ac:dyDescent="0.3">
      <c r="A180" s="2">
        <v>66</v>
      </c>
      <c r="B180" s="2">
        <v>18</v>
      </c>
      <c r="C180" s="2" t="s">
        <v>42</v>
      </c>
      <c r="D180" s="2" t="s">
        <v>1158</v>
      </c>
      <c r="E180" s="4">
        <v>22</v>
      </c>
      <c r="F180" s="4">
        <f t="shared" si="2"/>
        <v>22</v>
      </c>
      <c r="G180" s="4">
        <v>36</v>
      </c>
      <c r="H180" s="4">
        <f>Datos_Cocina[[#This Row],[Precio Unitario]]-Datos_Cocina[[#This Row],[Costo Unitario]]</f>
        <v>14</v>
      </c>
      <c r="I180" s="4">
        <f>Datos_Cocina[[#This Row],[Ganancia Bruta]]*Datos_Cocina[[#This Row],[Cantidad Ordenada]]</f>
        <v>14</v>
      </c>
      <c r="J180" s="4">
        <f>Datos_Cocina[[#This Row],[Precio Unitario]]*Datos_Cocina[[#This Row],[Cantidad Ordenada]]</f>
        <v>36</v>
      </c>
      <c r="K180" s="7">
        <f>Datos_Cocina[[#This Row],[Ganancia Neta]]/Datos_Cocina[[#This Row],[Total Pedido]]</f>
        <v>0.3888888888888889</v>
      </c>
      <c r="L180" s="2">
        <v>1</v>
      </c>
      <c r="M180" s="2">
        <v>29</v>
      </c>
      <c r="N180" s="2" t="s">
        <v>1154</v>
      </c>
    </row>
    <row r="181" spans="1:14" x14ac:dyDescent="0.3">
      <c r="A181" s="2">
        <v>66</v>
      </c>
      <c r="B181" s="2">
        <v>18</v>
      </c>
      <c r="C181" s="2" t="s">
        <v>45</v>
      </c>
      <c r="D181" s="2" t="s">
        <v>1169</v>
      </c>
      <c r="E181" s="4">
        <v>10</v>
      </c>
      <c r="F181" s="4">
        <f t="shared" si="2"/>
        <v>30</v>
      </c>
      <c r="G181" s="4">
        <v>18</v>
      </c>
      <c r="H181" s="4">
        <f>Datos_Cocina[[#This Row],[Precio Unitario]]-Datos_Cocina[[#This Row],[Costo Unitario]]</f>
        <v>8</v>
      </c>
      <c r="I181" s="4">
        <f>Datos_Cocina[[#This Row],[Ganancia Bruta]]*Datos_Cocina[[#This Row],[Cantidad Ordenada]]</f>
        <v>24</v>
      </c>
      <c r="J181" s="4">
        <f>Datos_Cocina[[#This Row],[Precio Unitario]]*Datos_Cocina[[#This Row],[Cantidad Ordenada]]</f>
        <v>54</v>
      </c>
      <c r="K181" s="7">
        <f>Datos_Cocina[[#This Row],[Ganancia Neta]]/Datos_Cocina[[#This Row],[Total Pedido]]</f>
        <v>0.44444444444444442</v>
      </c>
      <c r="L181" s="2">
        <v>3</v>
      </c>
      <c r="M181" s="2">
        <v>55</v>
      </c>
      <c r="N181" s="2" t="s">
        <v>1149</v>
      </c>
    </row>
    <row r="182" spans="1:14" x14ac:dyDescent="0.3">
      <c r="A182" s="2">
        <v>67</v>
      </c>
      <c r="B182" s="2">
        <v>2</v>
      </c>
      <c r="C182" s="2" t="s">
        <v>30</v>
      </c>
      <c r="D182" s="2" t="s">
        <v>1170</v>
      </c>
      <c r="E182" s="4">
        <v>25</v>
      </c>
      <c r="F182" s="4">
        <f t="shared" si="2"/>
        <v>25</v>
      </c>
      <c r="G182" s="4">
        <v>40</v>
      </c>
      <c r="H182" s="4">
        <f>Datos_Cocina[[#This Row],[Precio Unitario]]-Datos_Cocina[[#This Row],[Costo Unitario]]</f>
        <v>15</v>
      </c>
      <c r="I182" s="4">
        <f>Datos_Cocina[[#This Row],[Ganancia Bruta]]*Datos_Cocina[[#This Row],[Cantidad Ordenada]]</f>
        <v>15</v>
      </c>
      <c r="J182" s="4">
        <f>Datos_Cocina[[#This Row],[Precio Unitario]]*Datos_Cocina[[#This Row],[Cantidad Ordenada]]</f>
        <v>40</v>
      </c>
      <c r="K182" s="7">
        <f>Datos_Cocina[[#This Row],[Ganancia Neta]]/Datos_Cocina[[#This Row],[Total Pedido]]</f>
        <v>0.375</v>
      </c>
      <c r="L182" s="2">
        <v>1</v>
      </c>
      <c r="M182" s="2">
        <v>22</v>
      </c>
      <c r="N182" s="2" t="s">
        <v>1154</v>
      </c>
    </row>
    <row r="183" spans="1:14" x14ac:dyDescent="0.3">
      <c r="A183" s="2">
        <v>67</v>
      </c>
      <c r="B183" s="2">
        <v>2</v>
      </c>
      <c r="C183" s="2" t="s">
        <v>42</v>
      </c>
      <c r="D183" s="2" t="s">
        <v>1158</v>
      </c>
      <c r="E183" s="4">
        <v>22</v>
      </c>
      <c r="F183" s="4">
        <f t="shared" si="2"/>
        <v>66</v>
      </c>
      <c r="G183" s="4">
        <v>36</v>
      </c>
      <c r="H183" s="4">
        <f>Datos_Cocina[[#This Row],[Precio Unitario]]-Datos_Cocina[[#This Row],[Costo Unitario]]</f>
        <v>14</v>
      </c>
      <c r="I183" s="4">
        <f>Datos_Cocina[[#This Row],[Ganancia Bruta]]*Datos_Cocina[[#This Row],[Cantidad Ordenada]]</f>
        <v>42</v>
      </c>
      <c r="J183" s="4">
        <f>Datos_Cocina[[#This Row],[Precio Unitario]]*Datos_Cocina[[#This Row],[Cantidad Ordenada]]</f>
        <v>108</v>
      </c>
      <c r="K183" s="7">
        <f>Datos_Cocina[[#This Row],[Ganancia Neta]]/Datos_Cocina[[#This Row],[Total Pedido]]</f>
        <v>0.3888888888888889</v>
      </c>
      <c r="L183" s="2">
        <v>3</v>
      </c>
      <c r="M183" s="2">
        <v>59</v>
      </c>
      <c r="N183" s="2" t="s">
        <v>1149</v>
      </c>
    </row>
    <row r="184" spans="1:14" x14ac:dyDescent="0.3">
      <c r="A184" s="2">
        <v>67</v>
      </c>
      <c r="B184" s="2">
        <v>2</v>
      </c>
      <c r="C184" s="2" t="s">
        <v>37</v>
      </c>
      <c r="D184" s="2" t="s">
        <v>1157</v>
      </c>
      <c r="E184" s="4">
        <v>18</v>
      </c>
      <c r="F184" s="4">
        <f t="shared" si="2"/>
        <v>18</v>
      </c>
      <c r="G184" s="4">
        <v>30</v>
      </c>
      <c r="H184" s="4">
        <f>Datos_Cocina[[#This Row],[Precio Unitario]]-Datos_Cocina[[#This Row],[Costo Unitario]]</f>
        <v>12</v>
      </c>
      <c r="I184" s="4">
        <f>Datos_Cocina[[#This Row],[Ganancia Bruta]]*Datos_Cocina[[#This Row],[Cantidad Ordenada]]</f>
        <v>12</v>
      </c>
      <c r="J184" s="4">
        <f>Datos_Cocina[[#This Row],[Precio Unitario]]*Datos_Cocina[[#This Row],[Cantidad Ordenada]]</f>
        <v>30</v>
      </c>
      <c r="K184" s="7">
        <f>Datos_Cocina[[#This Row],[Ganancia Neta]]/Datos_Cocina[[#This Row],[Total Pedido]]</f>
        <v>0.4</v>
      </c>
      <c r="L184" s="2">
        <v>1</v>
      </c>
      <c r="M184" s="2">
        <v>35</v>
      </c>
      <c r="N184" s="2" t="s">
        <v>1149</v>
      </c>
    </row>
    <row r="185" spans="1:14" x14ac:dyDescent="0.3">
      <c r="A185" s="2">
        <v>67</v>
      </c>
      <c r="B185" s="2">
        <v>2</v>
      </c>
      <c r="C185" s="2" t="s">
        <v>74</v>
      </c>
      <c r="D185" s="2" t="s">
        <v>1160</v>
      </c>
      <c r="E185" s="4">
        <v>15</v>
      </c>
      <c r="F185" s="4">
        <f t="shared" si="2"/>
        <v>45</v>
      </c>
      <c r="G185" s="4">
        <v>26</v>
      </c>
      <c r="H185" s="4">
        <f>Datos_Cocina[[#This Row],[Precio Unitario]]-Datos_Cocina[[#This Row],[Costo Unitario]]</f>
        <v>11</v>
      </c>
      <c r="I185" s="4">
        <f>Datos_Cocina[[#This Row],[Ganancia Bruta]]*Datos_Cocina[[#This Row],[Cantidad Ordenada]]</f>
        <v>33</v>
      </c>
      <c r="J185" s="4">
        <f>Datos_Cocina[[#This Row],[Precio Unitario]]*Datos_Cocina[[#This Row],[Cantidad Ordenada]]</f>
        <v>78</v>
      </c>
      <c r="K185" s="7">
        <f>Datos_Cocina[[#This Row],[Ganancia Neta]]/Datos_Cocina[[#This Row],[Total Pedido]]</f>
        <v>0.42307692307692307</v>
      </c>
      <c r="L185" s="2">
        <v>3</v>
      </c>
      <c r="M185" s="2">
        <v>15</v>
      </c>
      <c r="N185" s="2" t="s">
        <v>1149</v>
      </c>
    </row>
    <row r="186" spans="1:14" x14ac:dyDescent="0.3">
      <c r="A186" s="2">
        <v>68</v>
      </c>
      <c r="B186" s="2">
        <v>8</v>
      </c>
      <c r="C186" s="2" t="s">
        <v>97</v>
      </c>
      <c r="D186" s="2" t="s">
        <v>1153</v>
      </c>
      <c r="E186" s="4">
        <v>14</v>
      </c>
      <c r="F186" s="4">
        <f t="shared" si="2"/>
        <v>42</v>
      </c>
      <c r="G186" s="4">
        <v>23</v>
      </c>
      <c r="H186" s="4">
        <f>Datos_Cocina[[#This Row],[Precio Unitario]]-Datos_Cocina[[#This Row],[Costo Unitario]]</f>
        <v>9</v>
      </c>
      <c r="I186" s="4">
        <f>Datos_Cocina[[#This Row],[Ganancia Bruta]]*Datos_Cocina[[#This Row],[Cantidad Ordenada]]</f>
        <v>27</v>
      </c>
      <c r="J186" s="4">
        <f>Datos_Cocina[[#This Row],[Precio Unitario]]*Datos_Cocina[[#This Row],[Cantidad Ordenada]]</f>
        <v>69</v>
      </c>
      <c r="K186" s="7">
        <f>Datos_Cocina[[#This Row],[Ganancia Neta]]/Datos_Cocina[[#This Row],[Total Pedido]]</f>
        <v>0.39130434782608697</v>
      </c>
      <c r="L186" s="2">
        <v>3</v>
      </c>
      <c r="M186" s="2">
        <v>43</v>
      </c>
      <c r="N186" s="2" t="s">
        <v>1154</v>
      </c>
    </row>
    <row r="187" spans="1:14" x14ac:dyDescent="0.3">
      <c r="A187" s="2">
        <v>68</v>
      </c>
      <c r="B187" s="2">
        <v>8</v>
      </c>
      <c r="C187" s="2" t="s">
        <v>60</v>
      </c>
      <c r="D187" s="2" t="s">
        <v>1165</v>
      </c>
      <c r="E187" s="4">
        <v>15</v>
      </c>
      <c r="F187" s="4">
        <f t="shared" si="2"/>
        <v>15</v>
      </c>
      <c r="G187" s="4">
        <v>25</v>
      </c>
      <c r="H187" s="4">
        <f>Datos_Cocina[[#This Row],[Precio Unitario]]-Datos_Cocina[[#This Row],[Costo Unitario]]</f>
        <v>10</v>
      </c>
      <c r="I187" s="4">
        <f>Datos_Cocina[[#This Row],[Ganancia Bruta]]*Datos_Cocina[[#This Row],[Cantidad Ordenada]]</f>
        <v>10</v>
      </c>
      <c r="J187" s="4">
        <f>Datos_Cocina[[#This Row],[Precio Unitario]]*Datos_Cocina[[#This Row],[Cantidad Ordenada]]</f>
        <v>25</v>
      </c>
      <c r="K187" s="7">
        <f>Datos_Cocina[[#This Row],[Ganancia Neta]]/Datos_Cocina[[#This Row],[Total Pedido]]</f>
        <v>0.4</v>
      </c>
      <c r="L187" s="2">
        <v>1</v>
      </c>
      <c r="M187" s="2">
        <v>26</v>
      </c>
      <c r="N187" s="2" t="s">
        <v>1149</v>
      </c>
    </row>
    <row r="188" spans="1:14" x14ac:dyDescent="0.3">
      <c r="A188" s="2">
        <v>68</v>
      </c>
      <c r="B188" s="2">
        <v>8</v>
      </c>
      <c r="C188" s="2" t="s">
        <v>114</v>
      </c>
      <c r="D188" s="2" t="s">
        <v>1168</v>
      </c>
      <c r="E188" s="4">
        <v>19</v>
      </c>
      <c r="F188" s="4">
        <f t="shared" si="2"/>
        <v>57</v>
      </c>
      <c r="G188" s="4">
        <v>32</v>
      </c>
      <c r="H188" s="4">
        <f>Datos_Cocina[[#This Row],[Precio Unitario]]-Datos_Cocina[[#This Row],[Costo Unitario]]</f>
        <v>13</v>
      </c>
      <c r="I188" s="4">
        <f>Datos_Cocina[[#This Row],[Ganancia Bruta]]*Datos_Cocina[[#This Row],[Cantidad Ordenada]]</f>
        <v>39</v>
      </c>
      <c r="J188" s="4">
        <f>Datos_Cocina[[#This Row],[Precio Unitario]]*Datos_Cocina[[#This Row],[Cantidad Ordenada]]</f>
        <v>96</v>
      </c>
      <c r="K188" s="7">
        <f>Datos_Cocina[[#This Row],[Ganancia Neta]]/Datos_Cocina[[#This Row],[Total Pedido]]</f>
        <v>0.40625</v>
      </c>
      <c r="L188" s="2">
        <v>3</v>
      </c>
      <c r="M188" s="2">
        <v>57</v>
      </c>
      <c r="N188" s="2" t="s">
        <v>1149</v>
      </c>
    </row>
    <row r="189" spans="1:14" x14ac:dyDescent="0.3">
      <c r="A189" s="2">
        <v>68</v>
      </c>
      <c r="B189" s="2">
        <v>8</v>
      </c>
      <c r="C189" s="2" t="s">
        <v>25</v>
      </c>
      <c r="D189" s="2" t="s">
        <v>1159</v>
      </c>
      <c r="E189" s="4">
        <v>16</v>
      </c>
      <c r="F189" s="4">
        <f t="shared" si="2"/>
        <v>16</v>
      </c>
      <c r="G189" s="4">
        <v>28</v>
      </c>
      <c r="H189" s="4">
        <f>Datos_Cocina[[#This Row],[Precio Unitario]]-Datos_Cocina[[#This Row],[Costo Unitario]]</f>
        <v>12</v>
      </c>
      <c r="I189" s="4">
        <f>Datos_Cocina[[#This Row],[Ganancia Bruta]]*Datos_Cocina[[#This Row],[Cantidad Ordenada]]</f>
        <v>12</v>
      </c>
      <c r="J189" s="4">
        <f>Datos_Cocina[[#This Row],[Precio Unitario]]*Datos_Cocina[[#This Row],[Cantidad Ordenada]]</f>
        <v>28</v>
      </c>
      <c r="K189" s="7">
        <f>Datos_Cocina[[#This Row],[Ganancia Neta]]/Datos_Cocina[[#This Row],[Total Pedido]]</f>
        <v>0.42857142857142855</v>
      </c>
      <c r="L189" s="2">
        <v>1</v>
      </c>
      <c r="M189" s="2">
        <v>19</v>
      </c>
      <c r="N189" s="2" t="s">
        <v>1149</v>
      </c>
    </row>
    <row r="190" spans="1:14" x14ac:dyDescent="0.3">
      <c r="A190" s="2">
        <v>69</v>
      </c>
      <c r="B190" s="2">
        <v>5</v>
      </c>
      <c r="C190" s="2" t="s">
        <v>39</v>
      </c>
      <c r="D190" s="2" t="s">
        <v>1150</v>
      </c>
      <c r="E190" s="4">
        <v>13</v>
      </c>
      <c r="F190" s="4">
        <f t="shared" si="2"/>
        <v>39</v>
      </c>
      <c r="G190" s="4">
        <v>21</v>
      </c>
      <c r="H190" s="4">
        <f>Datos_Cocina[[#This Row],[Precio Unitario]]-Datos_Cocina[[#This Row],[Costo Unitario]]</f>
        <v>8</v>
      </c>
      <c r="I190" s="4">
        <f>Datos_Cocina[[#This Row],[Ganancia Bruta]]*Datos_Cocina[[#This Row],[Cantidad Ordenada]]</f>
        <v>24</v>
      </c>
      <c r="J190" s="4">
        <f>Datos_Cocina[[#This Row],[Precio Unitario]]*Datos_Cocina[[#This Row],[Cantidad Ordenada]]</f>
        <v>63</v>
      </c>
      <c r="K190" s="7">
        <f>Datos_Cocina[[#This Row],[Ganancia Neta]]/Datos_Cocina[[#This Row],[Total Pedido]]</f>
        <v>0.38095238095238093</v>
      </c>
      <c r="L190" s="2">
        <v>3</v>
      </c>
      <c r="M190" s="2">
        <v>20</v>
      </c>
      <c r="N190" s="2" t="s">
        <v>1154</v>
      </c>
    </row>
    <row r="191" spans="1:14" x14ac:dyDescent="0.3">
      <c r="A191" s="2">
        <v>69</v>
      </c>
      <c r="B191" s="2">
        <v>5</v>
      </c>
      <c r="C191" s="2" t="s">
        <v>121</v>
      </c>
      <c r="D191" s="2" t="s">
        <v>1163</v>
      </c>
      <c r="E191" s="4">
        <v>20</v>
      </c>
      <c r="F191" s="4">
        <f t="shared" si="2"/>
        <v>60</v>
      </c>
      <c r="G191" s="4">
        <v>33</v>
      </c>
      <c r="H191" s="4">
        <f>Datos_Cocina[[#This Row],[Precio Unitario]]-Datos_Cocina[[#This Row],[Costo Unitario]]</f>
        <v>13</v>
      </c>
      <c r="I191" s="4">
        <f>Datos_Cocina[[#This Row],[Ganancia Bruta]]*Datos_Cocina[[#This Row],[Cantidad Ordenada]]</f>
        <v>39</v>
      </c>
      <c r="J191" s="4">
        <f>Datos_Cocina[[#This Row],[Precio Unitario]]*Datos_Cocina[[#This Row],[Cantidad Ordenada]]</f>
        <v>99</v>
      </c>
      <c r="K191" s="7">
        <f>Datos_Cocina[[#This Row],[Ganancia Neta]]/Datos_Cocina[[#This Row],[Total Pedido]]</f>
        <v>0.39393939393939392</v>
      </c>
      <c r="L191" s="2">
        <v>3</v>
      </c>
      <c r="M191" s="2">
        <v>24</v>
      </c>
      <c r="N191" s="2" t="s">
        <v>1149</v>
      </c>
    </row>
    <row r="192" spans="1:14" x14ac:dyDescent="0.3">
      <c r="A192" s="2">
        <v>69</v>
      </c>
      <c r="B192" s="2">
        <v>5</v>
      </c>
      <c r="C192" s="2" t="s">
        <v>79</v>
      </c>
      <c r="D192" s="2" t="s">
        <v>1151</v>
      </c>
      <c r="E192" s="4">
        <v>14</v>
      </c>
      <c r="F192" s="4">
        <f t="shared" si="2"/>
        <v>42</v>
      </c>
      <c r="G192" s="4">
        <v>24</v>
      </c>
      <c r="H192" s="4">
        <f>Datos_Cocina[[#This Row],[Precio Unitario]]-Datos_Cocina[[#This Row],[Costo Unitario]]</f>
        <v>10</v>
      </c>
      <c r="I192" s="4">
        <f>Datos_Cocina[[#This Row],[Ganancia Bruta]]*Datos_Cocina[[#This Row],[Cantidad Ordenada]]</f>
        <v>30</v>
      </c>
      <c r="J192" s="4">
        <f>Datos_Cocina[[#This Row],[Precio Unitario]]*Datos_Cocina[[#This Row],[Cantidad Ordenada]]</f>
        <v>72</v>
      </c>
      <c r="K192" s="7">
        <f>Datos_Cocina[[#This Row],[Ganancia Neta]]/Datos_Cocina[[#This Row],[Total Pedido]]</f>
        <v>0.41666666666666669</v>
      </c>
      <c r="L192" s="2">
        <v>3</v>
      </c>
      <c r="M192" s="2">
        <v>48</v>
      </c>
      <c r="N192" s="2" t="s">
        <v>1149</v>
      </c>
    </row>
    <row r="193" spans="1:14" x14ac:dyDescent="0.3">
      <c r="A193" s="2">
        <v>70</v>
      </c>
      <c r="B193" s="2">
        <v>17</v>
      </c>
      <c r="C193" s="2" t="s">
        <v>60</v>
      </c>
      <c r="D193" s="2" t="s">
        <v>1165</v>
      </c>
      <c r="E193" s="4">
        <v>15</v>
      </c>
      <c r="F193" s="4">
        <f t="shared" si="2"/>
        <v>30</v>
      </c>
      <c r="G193" s="4">
        <v>25</v>
      </c>
      <c r="H193" s="4">
        <f>Datos_Cocina[[#This Row],[Precio Unitario]]-Datos_Cocina[[#This Row],[Costo Unitario]]</f>
        <v>10</v>
      </c>
      <c r="I193" s="4">
        <f>Datos_Cocina[[#This Row],[Ganancia Bruta]]*Datos_Cocina[[#This Row],[Cantidad Ordenada]]</f>
        <v>20</v>
      </c>
      <c r="J193" s="4">
        <f>Datos_Cocina[[#This Row],[Precio Unitario]]*Datos_Cocina[[#This Row],[Cantidad Ordenada]]</f>
        <v>50</v>
      </c>
      <c r="K193" s="7">
        <f>Datos_Cocina[[#This Row],[Ganancia Neta]]/Datos_Cocina[[#This Row],[Total Pedido]]</f>
        <v>0.4</v>
      </c>
      <c r="L193" s="2">
        <v>2</v>
      </c>
      <c r="M193" s="2">
        <v>19</v>
      </c>
      <c r="N193" s="2" t="s">
        <v>1149</v>
      </c>
    </row>
    <row r="194" spans="1:14" x14ac:dyDescent="0.3">
      <c r="A194" s="2">
        <v>70</v>
      </c>
      <c r="B194" s="2">
        <v>17</v>
      </c>
      <c r="C194" s="2" t="s">
        <v>34</v>
      </c>
      <c r="D194" s="2" t="s">
        <v>1161</v>
      </c>
      <c r="E194" s="4">
        <v>20</v>
      </c>
      <c r="F194" s="4">
        <f t="shared" ref="F194:F257" si="3">E194*L194</f>
        <v>40</v>
      </c>
      <c r="G194" s="4">
        <v>34</v>
      </c>
      <c r="H194" s="4">
        <f>Datos_Cocina[[#This Row],[Precio Unitario]]-Datos_Cocina[[#This Row],[Costo Unitario]]</f>
        <v>14</v>
      </c>
      <c r="I194" s="4">
        <f>Datos_Cocina[[#This Row],[Ganancia Bruta]]*Datos_Cocina[[#This Row],[Cantidad Ordenada]]</f>
        <v>28</v>
      </c>
      <c r="J194" s="4">
        <f>Datos_Cocina[[#This Row],[Precio Unitario]]*Datos_Cocina[[#This Row],[Cantidad Ordenada]]</f>
        <v>68</v>
      </c>
      <c r="K194" s="7">
        <f>Datos_Cocina[[#This Row],[Ganancia Neta]]/Datos_Cocina[[#This Row],[Total Pedido]]</f>
        <v>0.41176470588235292</v>
      </c>
      <c r="L194" s="2">
        <v>2</v>
      </c>
      <c r="M194" s="2">
        <v>21</v>
      </c>
      <c r="N194" s="2" t="s">
        <v>1149</v>
      </c>
    </row>
    <row r="195" spans="1:14" x14ac:dyDescent="0.3">
      <c r="A195" s="2">
        <v>71</v>
      </c>
      <c r="B195" s="2">
        <v>18</v>
      </c>
      <c r="C195" s="2" t="s">
        <v>97</v>
      </c>
      <c r="D195" s="2" t="s">
        <v>1153</v>
      </c>
      <c r="E195" s="4">
        <v>14</v>
      </c>
      <c r="F195" s="4">
        <f t="shared" si="3"/>
        <v>28</v>
      </c>
      <c r="G195" s="4">
        <v>23</v>
      </c>
      <c r="H195" s="4">
        <f>Datos_Cocina[[#This Row],[Precio Unitario]]-Datos_Cocina[[#This Row],[Costo Unitario]]</f>
        <v>9</v>
      </c>
      <c r="I195" s="4">
        <f>Datos_Cocina[[#This Row],[Ganancia Bruta]]*Datos_Cocina[[#This Row],[Cantidad Ordenada]]</f>
        <v>18</v>
      </c>
      <c r="J195" s="4">
        <f>Datos_Cocina[[#This Row],[Precio Unitario]]*Datos_Cocina[[#This Row],[Cantidad Ordenada]]</f>
        <v>46</v>
      </c>
      <c r="K195" s="7">
        <f>Datos_Cocina[[#This Row],[Ganancia Neta]]/Datos_Cocina[[#This Row],[Total Pedido]]</f>
        <v>0.39130434782608697</v>
      </c>
      <c r="L195" s="2">
        <v>2</v>
      </c>
      <c r="M195" s="2">
        <v>29</v>
      </c>
      <c r="N195" s="2" t="s">
        <v>1149</v>
      </c>
    </row>
    <row r="196" spans="1:14" x14ac:dyDescent="0.3">
      <c r="A196" s="2">
        <v>71</v>
      </c>
      <c r="B196" s="2">
        <v>18</v>
      </c>
      <c r="C196" s="2" t="s">
        <v>37</v>
      </c>
      <c r="D196" s="2" t="s">
        <v>1157</v>
      </c>
      <c r="E196" s="4">
        <v>18</v>
      </c>
      <c r="F196" s="4">
        <f t="shared" si="3"/>
        <v>54</v>
      </c>
      <c r="G196" s="4">
        <v>30</v>
      </c>
      <c r="H196" s="4">
        <f>Datos_Cocina[[#This Row],[Precio Unitario]]-Datos_Cocina[[#This Row],[Costo Unitario]]</f>
        <v>12</v>
      </c>
      <c r="I196" s="4">
        <f>Datos_Cocina[[#This Row],[Ganancia Bruta]]*Datos_Cocina[[#This Row],[Cantidad Ordenada]]</f>
        <v>36</v>
      </c>
      <c r="J196" s="4">
        <f>Datos_Cocina[[#This Row],[Precio Unitario]]*Datos_Cocina[[#This Row],[Cantidad Ordenada]]</f>
        <v>90</v>
      </c>
      <c r="K196" s="7">
        <f>Datos_Cocina[[#This Row],[Ganancia Neta]]/Datos_Cocina[[#This Row],[Total Pedido]]</f>
        <v>0.4</v>
      </c>
      <c r="L196" s="2">
        <v>3</v>
      </c>
      <c r="M196" s="2">
        <v>20</v>
      </c>
      <c r="N196" s="2" t="s">
        <v>1149</v>
      </c>
    </row>
    <row r="197" spans="1:14" x14ac:dyDescent="0.3">
      <c r="A197" s="2">
        <v>72</v>
      </c>
      <c r="B197" s="2">
        <v>17</v>
      </c>
      <c r="C197" s="2" t="s">
        <v>39</v>
      </c>
      <c r="D197" s="2" t="s">
        <v>1150</v>
      </c>
      <c r="E197" s="4">
        <v>13</v>
      </c>
      <c r="F197" s="4">
        <f t="shared" si="3"/>
        <v>13</v>
      </c>
      <c r="G197" s="4">
        <v>21</v>
      </c>
      <c r="H197" s="4">
        <f>Datos_Cocina[[#This Row],[Precio Unitario]]-Datos_Cocina[[#This Row],[Costo Unitario]]</f>
        <v>8</v>
      </c>
      <c r="I197" s="4">
        <f>Datos_Cocina[[#This Row],[Ganancia Bruta]]*Datos_Cocina[[#This Row],[Cantidad Ordenada]]</f>
        <v>8</v>
      </c>
      <c r="J197" s="4">
        <f>Datos_Cocina[[#This Row],[Precio Unitario]]*Datos_Cocina[[#This Row],[Cantidad Ordenada]]</f>
        <v>21</v>
      </c>
      <c r="K197" s="7">
        <f>Datos_Cocina[[#This Row],[Ganancia Neta]]/Datos_Cocina[[#This Row],[Total Pedido]]</f>
        <v>0.38095238095238093</v>
      </c>
      <c r="L197" s="2">
        <v>1</v>
      </c>
      <c r="M197" s="2">
        <v>17</v>
      </c>
      <c r="N197" s="2" t="s">
        <v>1149</v>
      </c>
    </row>
    <row r="198" spans="1:14" x14ac:dyDescent="0.3">
      <c r="A198" s="2">
        <v>72</v>
      </c>
      <c r="B198" s="2">
        <v>17</v>
      </c>
      <c r="C198" s="2" t="s">
        <v>45</v>
      </c>
      <c r="D198" s="2" t="s">
        <v>1169</v>
      </c>
      <c r="E198" s="4">
        <v>10</v>
      </c>
      <c r="F198" s="4">
        <f t="shared" si="3"/>
        <v>30</v>
      </c>
      <c r="G198" s="4">
        <v>18</v>
      </c>
      <c r="H198" s="4">
        <f>Datos_Cocina[[#This Row],[Precio Unitario]]-Datos_Cocina[[#This Row],[Costo Unitario]]</f>
        <v>8</v>
      </c>
      <c r="I198" s="4">
        <f>Datos_Cocina[[#This Row],[Ganancia Bruta]]*Datos_Cocina[[#This Row],[Cantidad Ordenada]]</f>
        <v>24</v>
      </c>
      <c r="J198" s="4">
        <f>Datos_Cocina[[#This Row],[Precio Unitario]]*Datos_Cocina[[#This Row],[Cantidad Ordenada]]</f>
        <v>54</v>
      </c>
      <c r="K198" s="7">
        <f>Datos_Cocina[[#This Row],[Ganancia Neta]]/Datos_Cocina[[#This Row],[Total Pedido]]</f>
        <v>0.44444444444444442</v>
      </c>
      <c r="L198" s="2">
        <v>3</v>
      </c>
      <c r="M198" s="2">
        <v>37</v>
      </c>
      <c r="N198" s="2" t="s">
        <v>1149</v>
      </c>
    </row>
    <row r="199" spans="1:14" x14ac:dyDescent="0.3">
      <c r="A199" s="2">
        <v>73</v>
      </c>
      <c r="B199" s="2">
        <v>1</v>
      </c>
      <c r="C199" s="2" t="s">
        <v>50</v>
      </c>
      <c r="D199" s="2" t="s">
        <v>1162</v>
      </c>
      <c r="E199" s="4">
        <v>16</v>
      </c>
      <c r="F199" s="4">
        <f t="shared" si="3"/>
        <v>48</v>
      </c>
      <c r="G199" s="4">
        <v>27</v>
      </c>
      <c r="H199" s="4">
        <f>Datos_Cocina[[#This Row],[Precio Unitario]]-Datos_Cocina[[#This Row],[Costo Unitario]]</f>
        <v>11</v>
      </c>
      <c r="I199" s="4">
        <f>Datos_Cocina[[#This Row],[Ganancia Bruta]]*Datos_Cocina[[#This Row],[Cantidad Ordenada]]</f>
        <v>33</v>
      </c>
      <c r="J199" s="4">
        <f>Datos_Cocina[[#This Row],[Precio Unitario]]*Datos_Cocina[[#This Row],[Cantidad Ordenada]]</f>
        <v>81</v>
      </c>
      <c r="K199" s="7">
        <f>Datos_Cocina[[#This Row],[Ganancia Neta]]/Datos_Cocina[[#This Row],[Total Pedido]]</f>
        <v>0.40740740740740738</v>
      </c>
      <c r="L199" s="2">
        <v>3</v>
      </c>
      <c r="M199" s="2">
        <v>20</v>
      </c>
      <c r="N199" s="2" t="s">
        <v>1154</v>
      </c>
    </row>
    <row r="200" spans="1:14" x14ac:dyDescent="0.3">
      <c r="A200" s="2">
        <v>74</v>
      </c>
      <c r="B200" s="2">
        <v>19</v>
      </c>
      <c r="C200" s="2" t="s">
        <v>114</v>
      </c>
      <c r="D200" s="2" t="s">
        <v>1168</v>
      </c>
      <c r="E200" s="4">
        <v>19</v>
      </c>
      <c r="F200" s="4">
        <f t="shared" si="3"/>
        <v>38</v>
      </c>
      <c r="G200" s="4">
        <v>32</v>
      </c>
      <c r="H200" s="4">
        <f>Datos_Cocina[[#This Row],[Precio Unitario]]-Datos_Cocina[[#This Row],[Costo Unitario]]</f>
        <v>13</v>
      </c>
      <c r="I200" s="4">
        <f>Datos_Cocina[[#This Row],[Ganancia Bruta]]*Datos_Cocina[[#This Row],[Cantidad Ordenada]]</f>
        <v>26</v>
      </c>
      <c r="J200" s="4">
        <f>Datos_Cocina[[#This Row],[Precio Unitario]]*Datos_Cocina[[#This Row],[Cantidad Ordenada]]</f>
        <v>64</v>
      </c>
      <c r="K200" s="7">
        <f>Datos_Cocina[[#This Row],[Ganancia Neta]]/Datos_Cocina[[#This Row],[Total Pedido]]</f>
        <v>0.40625</v>
      </c>
      <c r="L200" s="2">
        <v>2</v>
      </c>
      <c r="M200" s="2">
        <v>24</v>
      </c>
      <c r="N200" s="2" t="s">
        <v>1149</v>
      </c>
    </row>
    <row r="201" spans="1:14" x14ac:dyDescent="0.3">
      <c r="A201" s="2">
        <v>74</v>
      </c>
      <c r="B201" s="2">
        <v>19</v>
      </c>
      <c r="C201" s="2" t="s">
        <v>34</v>
      </c>
      <c r="D201" s="2" t="s">
        <v>1161</v>
      </c>
      <c r="E201" s="4">
        <v>20</v>
      </c>
      <c r="F201" s="4">
        <f t="shared" si="3"/>
        <v>60</v>
      </c>
      <c r="G201" s="4">
        <v>34</v>
      </c>
      <c r="H201" s="4">
        <f>Datos_Cocina[[#This Row],[Precio Unitario]]-Datos_Cocina[[#This Row],[Costo Unitario]]</f>
        <v>14</v>
      </c>
      <c r="I201" s="4">
        <f>Datos_Cocina[[#This Row],[Ganancia Bruta]]*Datos_Cocina[[#This Row],[Cantidad Ordenada]]</f>
        <v>42</v>
      </c>
      <c r="J201" s="4">
        <f>Datos_Cocina[[#This Row],[Precio Unitario]]*Datos_Cocina[[#This Row],[Cantidad Ordenada]]</f>
        <v>102</v>
      </c>
      <c r="K201" s="7">
        <f>Datos_Cocina[[#This Row],[Ganancia Neta]]/Datos_Cocina[[#This Row],[Total Pedido]]</f>
        <v>0.41176470588235292</v>
      </c>
      <c r="L201" s="2">
        <v>3</v>
      </c>
      <c r="M201" s="2">
        <v>37</v>
      </c>
      <c r="N201" s="2" t="s">
        <v>1154</v>
      </c>
    </row>
    <row r="202" spans="1:14" x14ac:dyDescent="0.3">
      <c r="A202" s="2">
        <v>74</v>
      </c>
      <c r="B202" s="2">
        <v>19</v>
      </c>
      <c r="C202" s="2" t="s">
        <v>74</v>
      </c>
      <c r="D202" s="2" t="s">
        <v>1160</v>
      </c>
      <c r="E202" s="4">
        <v>15</v>
      </c>
      <c r="F202" s="4">
        <f t="shared" si="3"/>
        <v>30</v>
      </c>
      <c r="G202" s="4">
        <v>26</v>
      </c>
      <c r="H202" s="4">
        <f>Datos_Cocina[[#This Row],[Precio Unitario]]-Datos_Cocina[[#This Row],[Costo Unitario]]</f>
        <v>11</v>
      </c>
      <c r="I202" s="4">
        <f>Datos_Cocina[[#This Row],[Ganancia Bruta]]*Datos_Cocina[[#This Row],[Cantidad Ordenada]]</f>
        <v>22</v>
      </c>
      <c r="J202" s="4">
        <f>Datos_Cocina[[#This Row],[Precio Unitario]]*Datos_Cocina[[#This Row],[Cantidad Ordenada]]</f>
        <v>52</v>
      </c>
      <c r="K202" s="7">
        <f>Datos_Cocina[[#This Row],[Ganancia Neta]]/Datos_Cocina[[#This Row],[Total Pedido]]</f>
        <v>0.42307692307692307</v>
      </c>
      <c r="L202" s="2">
        <v>2</v>
      </c>
      <c r="M202" s="2">
        <v>39</v>
      </c>
      <c r="N202" s="2" t="s">
        <v>1149</v>
      </c>
    </row>
    <row r="203" spans="1:14" x14ac:dyDescent="0.3">
      <c r="A203" s="2">
        <v>75</v>
      </c>
      <c r="B203" s="2">
        <v>19</v>
      </c>
      <c r="C203" s="2" t="s">
        <v>30</v>
      </c>
      <c r="D203" s="2" t="s">
        <v>1170</v>
      </c>
      <c r="E203" s="4">
        <v>25</v>
      </c>
      <c r="F203" s="4">
        <f t="shared" si="3"/>
        <v>25</v>
      </c>
      <c r="G203" s="4">
        <v>40</v>
      </c>
      <c r="H203" s="4">
        <f>Datos_Cocina[[#This Row],[Precio Unitario]]-Datos_Cocina[[#This Row],[Costo Unitario]]</f>
        <v>15</v>
      </c>
      <c r="I203" s="4">
        <f>Datos_Cocina[[#This Row],[Ganancia Bruta]]*Datos_Cocina[[#This Row],[Cantidad Ordenada]]</f>
        <v>15</v>
      </c>
      <c r="J203" s="4">
        <f>Datos_Cocina[[#This Row],[Precio Unitario]]*Datos_Cocina[[#This Row],[Cantidad Ordenada]]</f>
        <v>40</v>
      </c>
      <c r="K203" s="7">
        <f>Datos_Cocina[[#This Row],[Ganancia Neta]]/Datos_Cocina[[#This Row],[Total Pedido]]</f>
        <v>0.375</v>
      </c>
      <c r="L203" s="2">
        <v>1</v>
      </c>
      <c r="M203" s="2">
        <v>35</v>
      </c>
      <c r="N203" s="2" t="s">
        <v>1154</v>
      </c>
    </row>
    <row r="204" spans="1:14" x14ac:dyDescent="0.3">
      <c r="A204" s="2">
        <v>75</v>
      </c>
      <c r="B204" s="2">
        <v>19</v>
      </c>
      <c r="C204" s="2" t="s">
        <v>97</v>
      </c>
      <c r="D204" s="2" t="s">
        <v>1153</v>
      </c>
      <c r="E204" s="4">
        <v>14</v>
      </c>
      <c r="F204" s="4">
        <f t="shared" si="3"/>
        <v>42</v>
      </c>
      <c r="G204" s="4">
        <v>23</v>
      </c>
      <c r="H204" s="4">
        <f>Datos_Cocina[[#This Row],[Precio Unitario]]-Datos_Cocina[[#This Row],[Costo Unitario]]</f>
        <v>9</v>
      </c>
      <c r="I204" s="4">
        <f>Datos_Cocina[[#This Row],[Ganancia Bruta]]*Datos_Cocina[[#This Row],[Cantidad Ordenada]]</f>
        <v>27</v>
      </c>
      <c r="J204" s="4">
        <f>Datos_Cocina[[#This Row],[Precio Unitario]]*Datos_Cocina[[#This Row],[Cantidad Ordenada]]</f>
        <v>69</v>
      </c>
      <c r="K204" s="7">
        <f>Datos_Cocina[[#This Row],[Ganancia Neta]]/Datos_Cocina[[#This Row],[Total Pedido]]</f>
        <v>0.39130434782608697</v>
      </c>
      <c r="L204" s="2">
        <v>3</v>
      </c>
      <c r="M204" s="2">
        <v>16</v>
      </c>
      <c r="N204" s="2" t="s">
        <v>1149</v>
      </c>
    </row>
    <row r="205" spans="1:14" x14ac:dyDescent="0.3">
      <c r="A205" s="2">
        <v>76</v>
      </c>
      <c r="B205" s="2">
        <v>17</v>
      </c>
      <c r="C205" s="2" t="s">
        <v>37</v>
      </c>
      <c r="D205" s="2" t="s">
        <v>1157</v>
      </c>
      <c r="E205" s="4">
        <v>18</v>
      </c>
      <c r="F205" s="4">
        <f t="shared" si="3"/>
        <v>54</v>
      </c>
      <c r="G205" s="4">
        <v>30</v>
      </c>
      <c r="H205" s="4">
        <f>Datos_Cocina[[#This Row],[Precio Unitario]]-Datos_Cocina[[#This Row],[Costo Unitario]]</f>
        <v>12</v>
      </c>
      <c r="I205" s="4">
        <f>Datos_Cocina[[#This Row],[Ganancia Bruta]]*Datos_Cocina[[#This Row],[Cantidad Ordenada]]</f>
        <v>36</v>
      </c>
      <c r="J205" s="4">
        <f>Datos_Cocina[[#This Row],[Precio Unitario]]*Datos_Cocina[[#This Row],[Cantidad Ordenada]]</f>
        <v>90</v>
      </c>
      <c r="K205" s="7">
        <f>Datos_Cocina[[#This Row],[Ganancia Neta]]/Datos_Cocina[[#This Row],[Total Pedido]]</f>
        <v>0.4</v>
      </c>
      <c r="L205" s="2">
        <v>3</v>
      </c>
      <c r="M205" s="2">
        <v>13</v>
      </c>
      <c r="N205" s="2" t="s">
        <v>1149</v>
      </c>
    </row>
    <row r="206" spans="1:14" x14ac:dyDescent="0.3">
      <c r="A206" s="2">
        <v>76</v>
      </c>
      <c r="B206" s="2">
        <v>17</v>
      </c>
      <c r="C206" s="2" t="s">
        <v>79</v>
      </c>
      <c r="D206" s="2" t="s">
        <v>1151</v>
      </c>
      <c r="E206" s="4">
        <v>14</v>
      </c>
      <c r="F206" s="4">
        <f t="shared" si="3"/>
        <v>14</v>
      </c>
      <c r="G206" s="4">
        <v>24</v>
      </c>
      <c r="H206" s="4">
        <f>Datos_Cocina[[#This Row],[Precio Unitario]]-Datos_Cocina[[#This Row],[Costo Unitario]]</f>
        <v>10</v>
      </c>
      <c r="I206" s="4">
        <f>Datos_Cocina[[#This Row],[Ganancia Bruta]]*Datos_Cocina[[#This Row],[Cantidad Ordenada]]</f>
        <v>10</v>
      </c>
      <c r="J206" s="4">
        <f>Datos_Cocina[[#This Row],[Precio Unitario]]*Datos_Cocina[[#This Row],[Cantidad Ordenada]]</f>
        <v>24</v>
      </c>
      <c r="K206" s="7">
        <f>Datos_Cocina[[#This Row],[Ganancia Neta]]/Datos_Cocina[[#This Row],[Total Pedido]]</f>
        <v>0.41666666666666669</v>
      </c>
      <c r="L206" s="2">
        <v>1</v>
      </c>
      <c r="M206" s="2">
        <v>20</v>
      </c>
      <c r="N206" s="2" t="s">
        <v>1154</v>
      </c>
    </row>
    <row r="207" spans="1:14" x14ac:dyDescent="0.3">
      <c r="A207" s="2">
        <v>76</v>
      </c>
      <c r="B207" s="2">
        <v>17</v>
      </c>
      <c r="C207" s="2" t="s">
        <v>74</v>
      </c>
      <c r="D207" s="2" t="s">
        <v>1160</v>
      </c>
      <c r="E207" s="4">
        <v>15</v>
      </c>
      <c r="F207" s="4">
        <f t="shared" si="3"/>
        <v>15</v>
      </c>
      <c r="G207" s="4">
        <v>26</v>
      </c>
      <c r="H207" s="4">
        <f>Datos_Cocina[[#This Row],[Precio Unitario]]-Datos_Cocina[[#This Row],[Costo Unitario]]</f>
        <v>11</v>
      </c>
      <c r="I207" s="4">
        <f>Datos_Cocina[[#This Row],[Ganancia Bruta]]*Datos_Cocina[[#This Row],[Cantidad Ordenada]]</f>
        <v>11</v>
      </c>
      <c r="J207" s="4">
        <f>Datos_Cocina[[#This Row],[Precio Unitario]]*Datos_Cocina[[#This Row],[Cantidad Ordenada]]</f>
        <v>26</v>
      </c>
      <c r="K207" s="7">
        <f>Datos_Cocina[[#This Row],[Ganancia Neta]]/Datos_Cocina[[#This Row],[Total Pedido]]</f>
        <v>0.42307692307692307</v>
      </c>
      <c r="L207" s="2">
        <v>1</v>
      </c>
      <c r="M207" s="2">
        <v>30</v>
      </c>
      <c r="N207" s="2" t="s">
        <v>1154</v>
      </c>
    </row>
    <row r="208" spans="1:14" x14ac:dyDescent="0.3">
      <c r="A208" s="2">
        <v>76</v>
      </c>
      <c r="B208" s="2">
        <v>17</v>
      </c>
      <c r="C208" s="2" t="s">
        <v>45</v>
      </c>
      <c r="D208" s="2" t="s">
        <v>1169</v>
      </c>
      <c r="E208" s="4">
        <v>10</v>
      </c>
      <c r="F208" s="4">
        <f t="shared" si="3"/>
        <v>10</v>
      </c>
      <c r="G208" s="4">
        <v>18</v>
      </c>
      <c r="H208" s="4">
        <f>Datos_Cocina[[#This Row],[Precio Unitario]]-Datos_Cocina[[#This Row],[Costo Unitario]]</f>
        <v>8</v>
      </c>
      <c r="I208" s="4">
        <f>Datos_Cocina[[#This Row],[Ganancia Bruta]]*Datos_Cocina[[#This Row],[Cantidad Ordenada]]</f>
        <v>8</v>
      </c>
      <c r="J208" s="4">
        <f>Datos_Cocina[[#This Row],[Precio Unitario]]*Datos_Cocina[[#This Row],[Cantidad Ordenada]]</f>
        <v>18</v>
      </c>
      <c r="K208" s="7">
        <f>Datos_Cocina[[#This Row],[Ganancia Neta]]/Datos_Cocina[[#This Row],[Total Pedido]]</f>
        <v>0.44444444444444442</v>
      </c>
      <c r="L208" s="2">
        <v>1</v>
      </c>
      <c r="M208" s="2">
        <v>34</v>
      </c>
      <c r="N208" s="2" t="s">
        <v>1149</v>
      </c>
    </row>
    <row r="209" spans="1:14" x14ac:dyDescent="0.3">
      <c r="A209" s="2">
        <v>77</v>
      </c>
      <c r="B209" s="2">
        <v>3</v>
      </c>
      <c r="C209" s="2" t="s">
        <v>121</v>
      </c>
      <c r="D209" s="2" t="s">
        <v>1163</v>
      </c>
      <c r="E209" s="4">
        <v>20</v>
      </c>
      <c r="F209" s="4">
        <f t="shared" si="3"/>
        <v>20</v>
      </c>
      <c r="G209" s="4">
        <v>33</v>
      </c>
      <c r="H209" s="4">
        <f>Datos_Cocina[[#This Row],[Precio Unitario]]-Datos_Cocina[[#This Row],[Costo Unitario]]</f>
        <v>13</v>
      </c>
      <c r="I209" s="4">
        <f>Datos_Cocina[[#This Row],[Ganancia Bruta]]*Datos_Cocina[[#This Row],[Cantidad Ordenada]]</f>
        <v>13</v>
      </c>
      <c r="J209" s="4">
        <f>Datos_Cocina[[#This Row],[Precio Unitario]]*Datos_Cocina[[#This Row],[Cantidad Ordenada]]</f>
        <v>33</v>
      </c>
      <c r="K209" s="7">
        <f>Datos_Cocina[[#This Row],[Ganancia Neta]]/Datos_Cocina[[#This Row],[Total Pedido]]</f>
        <v>0.39393939393939392</v>
      </c>
      <c r="L209" s="2">
        <v>1</v>
      </c>
      <c r="M209" s="2">
        <v>8</v>
      </c>
      <c r="N209" s="2" t="s">
        <v>1149</v>
      </c>
    </row>
    <row r="210" spans="1:14" x14ac:dyDescent="0.3">
      <c r="A210" s="2">
        <v>77</v>
      </c>
      <c r="B210" s="2">
        <v>3</v>
      </c>
      <c r="C210" s="2" t="s">
        <v>79</v>
      </c>
      <c r="D210" s="2" t="s">
        <v>1151</v>
      </c>
      <c r="E210" s="4">
        <v>14</v>
      </c>
      <c r="F210" s="4">
        <f t="shared" si="3"/>
        <v>28</v>
      </c>
      <c r="G210" s="4">
        <v>24</v>
      </c>
      <c r="H210" s="4">
        <f>Datos_Cocina[[#This Row],[Precio Unitario]]-Datos_Cocina[[#This Row],[Costo Unitario]]</f>
        <v>10</v>
      </c>
      <c r="I210" s="4">
        <f>Datos_Cocina[[#This Row],[Ganancia Bruta]]*Datos_Cocina[[#This Row],[Cantidad Ordenada]]</f>
        <v>20</v>
      </c>
      <c r="J210" s="4">
        <f>Datos_Cocina[[#This Row],[Precio Unitario]]*Datos_Cocina[[#This Row],[Cantidad Ordenada]]</f>
        <v>48</v>
      </c>
      <c r="K210" s="7">
        <f>Datos_Cocina[[#This Row],[Ganancia Neta]]/Datos_Cocina[[#This Row],[Total Pedido]]</f>
        <v>0.41666666666666669</v>
      </c>
      <c r="L210" s="2">
        <v>2</v>
      </c>
      <c r="M210" s="2">
        <v>55</v>
      </c>
      <c r="N210" s="2" t="s">
        <v>1154</v>
      </c>
    </row>
    <row r="211" spans="1:14" x14ac:dyDescent="0.3">
      <c r="A211" s="2">
        <v>77</v>
      </c>
      <c r="B211" s="2">
        <v>3</v>
      </c>
      <c r="C211" s="2" t="s">
        <v>45</v>
      </c>
      <c r="D211" s="2" t="s">
        <v>1169</v>
      </c>
      <c r="E211" s="4">
        <v>10</v>
      </c>
      <c r="F211" s="4">
        <f t="shared" si="3"/>
        <v>10</v>
      </c>
      <c r="G211" s="4">
        <v>18</v>
      </c>
      <c r="H211" s="4">
        <f>Datos_Cocina[[#This Row],[Precio Unitario]]-Datos_Cocina[[#This Row],[Costo Unitario]]</f>
        <v>8</v>
      </c>
      <c r="I211" s="4">
        <f>Datos_Cocina[[#This Row],[Ganancia Bruta]]*Datos_Cocina[[#This Row],[Cantidad Ordenada]]</f>
        <v>8</v>
      </c>
      <c r="J211" s="4">
        <f>Datos_Cocina[[#This Row],[Precio Unitario]]*Datos_Cocina[[#This Row],[Cantidad Ordenada]]</f>
        <v>18</v>
      </c>
      <c r="K211" s="7">
        <f>Datos_Cocina[[#This Row],[Ganancia Neta]]/Datos_Cocina[[#This Row],[Total Pedido]]</f>
        <v>0.44444444444444442</v>
      </c>
      <c r="L211" s="2">
        <v>1</v>
      </c>
      <c r="M211" s="2">
        <v>34</v>
      </c>
      <c r="N211" s="2" t="s">
        <v>1149</v>
      </c>
    </row>
    <row r="212" spans="1:14" x14ac:dyDescent="0.3">
      <c r="A212" s="2">
        <v>78</v>
      </c>
      <c r="B212" s="2">
        <v>7</v>
      </c>
      <c r="C212" s="2" t="s">
        <v>53</v>
      </c>
      <c r="D212" s="2" t="s">
        <v>1156</v>
      </c>
      <c r="E212" s="4">
        <v>11</v>
      </c>
      <c r="F212" s="4">
        <f t="shared" si="3"/>
        <v>33</v>
      </c>
      <c r="G212" s="4">
        <v>19</v>
      </c>
      <c r="H212" s="4">
        <f>Datos_Cocina[[#This Row],[Precio Unitario]]-Datos_Cocina[[#This Row],[Costo Unitario]]</f>
        <v>8</v>
      </c>
      <c r="I212" s="4">
        <f>Datos_Cocina[[#This Row],[Ganancia Bruta]]*Datos_Cocina[[#This Row],[Cantidad Ordenada]]</f>
        <v>24</v>
      </c>
      <c r="J212" s="4">
        <f>Datos_Cocina[[#This Row],[Precio Unitario]]*Datos_Cocina[[#This Row],[Cantidad Ordenada]]</f>
        <v>57</v>
      </c>
      <c r="K212" s="7">
        <f>Datos_Cocina[[#This Row],[Ganancia Neta]]/Datos_Cocina[[#This Row],[Total Pedido]]</f>
        <v>0.42105263157894735</v>
      </c>
      <c r="L212" s="2">
        <v>3</v>
      </c>
      <c r="M212" s="2">
        <v>54</v>
      </c>
      <c r="N212" s="2" t="s">
        <v>1149</v>
      </c>
    </row>
    <row r="213" spans="1:14" x14ac:dyDescent="0.3">
      <c r="A213" s="2">
        <v>79</v>
      </c>
      <c r="B213" s="2">
        <v>16</v>
      </c>
      <c r="C213" s="2" t="s">
        <v>39</v>
      </c>
      <c r="D213" s="2" t="s">
        <v>1150</v>
      </c>
      <c r="E213" s="4">
        <v>13</v>
      </c>
      <c r="F213" s="4">
        <f t="shared" si="3"/>
        <v>39</v>
      </c>
      <c r="G213" s="4">
        <v>21</v>
      </c>
      <c r="H213" s="4">
        <f>Datos_Cocina[[#This Row],[Precio Unitario]]-Datos_Cocina[[#This Row],[Costo Unitario]]</f>
        <v>8</v>
      </c>
      <c r="I213" s="4">
        <f>Datos_Cocina[[#This Row],[Ganancia Bruta]]*Datos_Cocina[[#This Row],[Cantidad Ordenada]]</f>
        <v>24</v>
      </c>
      <c r="J213" s="4">
        <f>Datos_Cocina[[#This Row],[Precio Unitario]]*Datos_Cocina[[#This Row],[Cantidad Ordenada]]</f>
        <v>63</v>
      </c>
      <c r="K213" s="7">
        <f>Datos_Cocina[[#This Row],[Ganancia Neta]]/Datos_Cocina[[#This Row],[Total Pedido]]</f>
        <v>0.38095238095238093</v>
      </c>
      <c r="L213" s="2">
        <v>3</v>
      </c>
      <c r="M213" s="2">
        <v>43</v>
      </c>
      <c r="N213" s="2" t="s">
        <v>1154</v>
      </c>
    </row>
    <row r="214" spans="1:14" x14ac:dyDescent="0.3">
      <c r="A214" s="2">
        <v>79</v>
      </c>
      <c r="B214" s="2">
        <v>16</v>
      </c>
      <c r="C214" s="2" t="s">
        <v>121</v>
      </c>
      <c r="D214" s="2" t="s">
        <v>1163</v>
      </c>
      <c r="E214" s="4">
        <v>20</v>
      </c>
      <c r="F214" s="4">
        <f t="shared" si="3"/>
        <v>60</v>
      </c>
      <c r="G214" s="4">
        <v>33</v>
      </c>
      <c r="H214" s="4">
        <f>Datos_Cocina[[#This Row],[Precio Unitario]]-Datos_Cocina[[#This Row],[Costo Unitario]]</f>
        <v>13</v>
      </c>
      <c r="I214" s="4">
        <f>Datos_Cocina[[#This Row],[Ganancia Bruta]]*Datos_Cocina[[#This Row],[Cantidad Ordenada]]</f>
        <v>39</v>
      </c>
      <c r="J214" s="4">
        <f>Datos_Cocina[[#This Row],[Precio Unitario]]*Datos_Cocina[[#This Row],[Cantidad Ordenada]]</f>
        <v>99</v>
      </c>
      <c r="K214" s="7">
        <f>Datos_Cocina[[#This Row],[Ganancia Neta]]/Datos_Cocina[[#This Row],[Total Pedido]]</f>
        <v>0.39393939393939392</v>
      </c>
      <c r="L214" s="2">
        <v>3</v>
      </c>
      <c r="M214" s="2">
        <v>14</v>
      </c>
      <c r="N214" s="2" t="s">
        <v>1149</v>
      </c>
    </row>
    <row r="215" spans="1:14" x14ac:dyDescent="0.3">
      <c r="A215" s="2">
        <v>79</v>
      </c>
      <c r="B215" s="2">
        <v>16</v>
      </c>
      <c r="C215" s="2" t="s">
        <v>67</v>
      </c>
      <c r="D215" s="2" t="s">
        <v>1155</v>
      </c>
      <c r="E215" s="4">
        <v>12</v>
      </c>
      <c r="F215" s="4">
        <f t="shared" si="3"/>
        <v>36</v>
      </c>
      <c r="G215" s="4">
        <v>20</v>
      </c>
      <c r="H215" s="4">
        <f>Datos_Cocina[[#This Row],[Precio Unitario]]-Datos_Cocina[[#This Row],[Costo Unitario]]</f>
        <v>8</v>
      </c>
      <c r="I215" s="4">
        <f>Datos_Cocina[[#This Row],[Ganancia Bruta]]*Datos_Cocina[[#This Row],[Cantidad Ordenada]]</f>
        <v>24</v>
      </c>
      <c r="J215" s="4">
        <f>Datos_Cocina[[#This Row],[Precio Unitario]]*Datos_Cocina[[#This Row],[Cantidad Ordenada]]</f>
        <v>60</v>
      </c>
      <c r="K215" s="7">
        <f>Datos_Cocina[[#This Row],[Ganancia Neta]]/Datos_Cocina[[#This Row],[Total Pedido]]</f>
        <v>0.4</v>
      </c>
      <c r="L215" s="2">
        <v>3</v>
      </c>
      <c r="M215" s="2">
        <v>25</v>
      </c>
      <c r="N215" s="2" t="s">
        <v>1154</v>
      </c>
    </row>
    <row r="216" spans="1:14" x14ac:dyDescent="0.3">
      <c r="A216" s="2">
        <v>79</v>
      </c>
      <c r="B216" s="2">
        <v>16</v>
      </c>
      <c r="C216" s="2" t="s">
        <v>20</v>
      </c>
      <c r="D216" s="2" t="s">
        <v>1152</v>
      </c>
      <c r="E216" s="4">
        <v>17</v>
      </c>
      <c r="F216" s="4">
        <f t="shared" si="3"/>
        <v>51</v>
      </c>
      <c r="G216" s="4">
        <v>29</v>
      </c>
      <c r="H216" s="4">
        <f>Datos_Cocina[[#This Row],[Precio Unitario]]-Datos_Cocina[[#This Row],[Costo Unitario]]</f>
        <v>12</v>
      </c>
      <c r="I216" s="4">
        <f>Datos_Cocina[[#This Row],[Ganancia Bruta]]*Datos_Cocina[[#This Row],[Cantidad Ordenada]]</f>
        <v>36</v>
      </c>
      <c r="J216" s="4">
        <f>Datos_Cocina[[#This Row],[Precio Unitario]]*Datos_Cocina[[#This Row],[Cantidad Ordenada]]</f>
        <v>87</v>
      </c>
      <c r="K216" s="7">
        <f>Datos_Cocina[[#This Row],[Ganancia Neta]]/Datos_Cocina[[#This Row],[Total Pedido]]</f>
        <v>0.41379310344827586</v>
      </c>
      <c r="L216" s="2">
        <v>3</v>
      </c>
      <c r="M216" s="2">
        <v>14</v>
      </c>
      <c r="N216" s="2" t="s">
        <v>1154</v>
      </c>
    </row>
    <row r="217" spans="1:14" x14ac:dyDescent="0.3">
      <c r="A217" s="2">
        <v>80</v>
      </c>
      <c r="B217" s="2">
        <v>18</v>
      </c>
      <c r="C217" s="2" t="s">
        <v>100</v>
      </c>
      <c r="D217" s="2" t="s">
        <v>1166</v>
      </c>
      <c r="E217" s="4">
        <v>13</v>
      </c>
      <c r="F217" s="4">
        <f t="shared" si="3"/>
        <v>26</v>
      </c>
      <c r="G217" s="4">
        <v>22</v>
      </c>
      <c r="H217" s="4">
        <f>Datos_Cocina[[#This Row],[Precio Unitario]]-Datos_Cocina[[#This Row],[Costo Unitario]]</f>
        <v>9</v>
      </c>
      <c r="I217" s="4">
        <f>Datos_Cocina[[#This Row],[Ganancia Bruta]]*Datos_Cocina[[#This Row],[Cantidad Ordenada]]</f>
        <v>18</v>
      </c>
      <c r="J217" s="4">
        <f>Datos_Cocina[[#This Row],[Precio Unitario]]*Datos_Cocina[[#This Row],[Cantidad Ordenada]]</f>
        <v>44</v>
      </c>
      <c r="K217" s="7">
        <f>Datos_Cocina[[#This Row],[Ganancia Neta]]/Datos_Cocina[[#This Row],[Total Pedido]]</f>
        <v>0.40909090909090912</v>
      </c>
      <c r="L217" s="2">
        <v>2</v>
      </c>
      <c r="M217" s="2">
        <v>5</v>
      </c>
      <c r="N217" s="2" t="s">
        <v>1154</v>
      </c>
    </row>
    <row r="218" spans="1:14" x14ac:dyDescent="0.3">
      <c r="A218" s="2">
        <v>80</v>
      </c>
      <c r="B218" s="2">
        <v>18</v>
      </c>
      <c r="C218" s="2" t="s">
        <v>20</v>
      </c>
      <c r="D218" s="2" t="s">
        <v>1152</v>
      </c>
      <c r="E218" s="4">
        <v>17</v>
      </c>
      <c r="F218" s="4">
        <f t="shared" si="3"/>
        <v>17</v>
      </c>
      <c r="G218" s="4">
        <v>29</v>
      </c>
      <c r="H218" s="4">
        <f>Datos_Cocina[[#This Row],[Precio Unitario]]-Datos_Cocina[[#This Row],[Costo Unitario]]</f>
        <v>12</v>
      </c>
      <c r="I218" s="4">
        <f>Datos_Cocina[[#This Row],[Ganancia Bruta]]*Datos_Cocina[[#This Row],[Cantidad Ordenada]]</f>
        <v>12</v>
      </c>
      <c r="J218" s="4">
        <f>Datos_Cocina[[#This Row],[Precio Unitario]]*Datos_Cocina[[#This Row],[Cantidad Ordenada]]</f>
        <v>29</v>
      </c>
      <c r="K218" s="7">
        <f>Datos_Cocina[[#This Row],[Ganancia Neta]]/Datos_Cocina[[#This Row],[Total Pedido]]</f>
        <v>0.41379310344827586</v>
      </c>
      <c r="L218" s="2">
        <v>1</v>
      </c>
      <c r="M218" s="2">
        <v>34</v>
      </c>
      <c r="N218" s="2" t="s">
        <v>1149</v>
      </c>
    </row>
    <row r="219" spans="1:14" x14ac:dyDescent="0.3">
      <c r="A219" s="2">
        <v>80</v>
      </c>
      <c r="B219" s="2">
        <v>18</v>
      </c>
      <c r="C219" s="2" t="s">
        <v>79</v>
      </c>
      <c r="D219" s="2" t="s">
        <v>1151</v>
      </c>
      <c r="E219" s="4">
        <v>14</v>
      </c>
      <c r="F219" s="4">
        <f t="shared" si="3"/>
        <v>28</v>
      </c>
      <c r="G219" s="4">
        <v>24</v>
      </c>
      <c r="H219" s="4">
        <f>Datos_Cocina[[#This Row],[Precio Unitario]]-Datos_Cocina[[#This Row],[Costo Unitario]]</f>
        <v>10</v>
      </c>
      <c r="I219" s="4">
        <f>Datos_Cocina[[#This Row],[Ganancia Bruta]]*Datos_Cocina[[#This Row],[Cantidad Ordenada]]</f>
        <v>20</v>
      </c>
      <c r="J219" s="4">
        <f>Datos_Cocina[[#This Row],[Precio Unitario]]*Datos_Cocina[[#This Row],[Cantidad Ordenada]]</f>
        <v>48</v>
      </c>
      <c r="K219" s="7">
        <f>Datos_Cocina[[#This Row],[Ganancia Neta]]/Datos_Cocina[[#This Row],[Total Pedido]]</f>
        <v>0.41666666666666669</v>
      </c>
      <c r="L219" s="2">
        <v>2</v>
      </c>
      <c r="M219" s="2">
        <v>28</v>
      </c>
      <c r="N219" s="2" t="s">
        <v>1154</v>
      </c>
    </row>
    <row r="220" spans="1:14" x14ac:dyDescent="0.3">
      <c r="A220" s="2">
        <v>81</v>
      </c>
      <c r="B220" s="2">
        <v>17</v>
      </c>
      <c r="C220" s="2" t="s">
        <v>56</v>
      </c>
      <c r="D220" s="2" t="s">
        <v>1167</v>
      </c>
      <c r="E220" s="4">
        <v>19</v>
      </c>
      <c r="F220" s="4">
        <f t="shared" si="3"/>
        <v>38</v>
      </c>
      <c r="G220" s="4">
        <v>31</v>
      </c>
      <c r="H220" s="4">
        <f>Datos_Cocina[[#This Row],[Precio Unitario]]-Datos_Cocina[[#This Row],[Costo Unitario]]</f>
        <v>12</v>
      </c>
      <c r="I220" s="4">
        <f>Datos_Cocina[[#This Row],[Ganancia Bruta]]*Datos_Cocina[[#This Row],[Cantidad Ordenada]]</f>
        <v>24</v>
      </c>
      <c r="J220" s="4">
        <f>Datos_Cocina[[#This Row],[Precio Unitario]]*Datos_Cocina[[#This Row],[Cantidad Ordenada]]</f>
        <v>62</v>
      </c>
      <c r="K220" s="7">
        <f>Datos_Cocina[[#This Row],[Ganancia Neta]]/Datos_Cocina[[#This Row],[Total Pedido]]</f>
        <v>0.38709677419354838</v>
      </c>
      <c r="L220" s="2">
        <v>2</v>
      </c>
      <c r="M220" s="2">
        <v>59</v>
      </c>
      <c r="N220" s="2" t="s">
        <v>1149</v>
      </c>
    </row>
    <row r="221" spans="1:14" x14ac:dyDescent="0.3">
      <c r="A221" s="2">
        <v>82</v>
      </c>
      <c r="B221" s="2">
        <v>16</v>
      </c>
      <c r="C221" s="2" t="s">
        <v>60</v>
      </c>
      <c r="D221" s="2" t="s">
        <v>1165</v>
      </c>
      <c r="E221" s="4">
        <v>15</v>
      </c>
      <c r="F221" s="4">
        <f t="shared" si="3"/>
        <v>30</v>
      </c>
      <c r="G221" s="4">
        <v>25</v>
      </c>
      <c r="H221" s="4">
        <f>Datos_Cocina[[#This Row],[Precio Unitario]]-Datos_Cocina[[#This Row],[Costo Unitario]]</f>
        <v>10</v>
      </c>
      <c r="I221" s="4">
        <f>Datos_Cocina[[#This Row],[Ganancia Bruta]]*Datos_Cocina[[#This Row],[Cantidad Ordenada]]</f>
        <v>20</v>
      </c>
      <c r="J221" s="4">
        <f>Datos_Cocina[[#This Row],[Precio Unitario]]*Datos_Cocina[[#This Row],[Cantidad Ordenada]]</f>
        <v>50</v>
      </c>
      <c r="K221" s="7">
        <f>Datos_Cocina[[#This Row],[Ganancia Neta]]/Datos_Cocina[[#This Row],[Total Pedido]]</f>
        <v>0.4</v>
      </c>
      <c r="L221" s="2">
        <v>2</v>
      </c>
      <c r="M221" s="2">
        <v>11</v>
      </c>
      <c r="N221" s="2" t="s">
        <v>1149</v>
      </c>
    </row>
    <row r="222" spans="1:14" x14ac:dyDescent="0.3">
      <c r="A222" s="2">
        <v>82</v>
      </c>
      <c r="B222" s="2">
        <v>16</v>
      </c>
      <c r="C222" s="2" t="s">
        <v>37</v>
      </c>
      <c r="D222" s="2" t="s">
        <v>1157</v>
      </c>
      <c r="E222" s="4">
        <v>18</v>
      </c>
      <c r="F222" s="4">
        <f t="shared" si="3"/>
        <v>18</v>
      </c>
      <c r="G222" s="4">
        <v>30</v>
      </c>
      <c r="H222" s="4">
        <f>Datos_Cocina[[#This Row],[Precio Unitario]]-Datos_Cocina[[#This Row],[Costo Unitario]]</f>
        <v>12</v>
      </c>
      <c r="I222" s="4">
        <f>Datos_Cocina[[#This Row],[Ganancia Bruta]]*Datos_Cocina[[#This Row],[Cantidad Ordenada]]</f>
        <v>12</v>
      </c>
      <c r="J222" s="4">
        <f>Datos_Cocina[[#This Row],[Precio Unitario]]*Datos_Cocina[[#This Row],[Cantidad Ordenada]]</f>
        <v>30</v>
      </c>
      <c r="K222" s="7">
        <f>Datos_Cocina[[#This Row],[Ganancia Neta]]/Datos_Cocina[[#This Row],[Total Pedido]]</f>
        <v>0.4</v>
      </c>
      <c r="L222" s="2">
        <v>1</v>
      </c>
      <c r="M222" s="2">
        <v>8</v>
      </c>
      <c r="N222" s="2" t="s">
        <v>1149</v>
      </c>
    </row>
    <row r="223" spans="1:14" x14ac:dyDescent="0.3">
      <c r="A223" s="2">
        <v>83</v>
      </c>
      <c r="B223" s="2">
        <v>15</v>
      </c>
      <c r="C223" s="2" t="s">
        <v>67</v>
      </c>
      <c r="D223" s="2" t="s">
        <v>1155</v>
      </c>
      <c r="E223" s="4">
        <v>12</v>
      </c>
      <c r="F223" s="4">
        <f t="shared" si="3"/>
        <v>12</v>
      </c>
      <c r="G223" s="4">
        <v>20</v>
      </c>
      <c r="H223" s="4">
        <f>Datos_Cocina[[#This Row],[Precio Unitario]]-Datos_Cocina[[#This Row],[Costo Unitario]]</f>
        <v>8</v>
      </c>
      <c r="I223" s="4">
        <f>Datos_Cocina[[#This Row],[Ganancia Bruta]]*Datos_Cocina[[#This Row],[Cantidad Ordenada]]</f>
        <v>8</v>
      </c>
      <c r="J223" s="4">
        <f>Datos_Cocina[[#This Row],[Precio Unitario]]*Datos_Cocina[[#This Row],[Cantidad Ordenada]]</f>
        <v>20</v>
      </c>
      <c r="K223" s="7">
        <f>Datos_Cocina[[#This Row],[Ganancia Neta]]/Datos_Cocina[[#This Row],[Total Pedido]]</f>
        <v>0.4</v>
      </c>
      <c r="L223" s="2">
        <v>1</v>
      </c>
      <c r="M223" s="2">
        <v>30</v>
      </c>
      <c r="N223" s="2" t="s">
        <v>1149</v>
      </c>
    </row>
    <row r="224" spans="1:14" x14ac:dyDescent="0.3">
      <c r="A224" s="2">
        <v>83</v>
      </c>
      <c r="B224" s="2">
        <v>15</v>
      </c>
      <c r="C224" s="2" t="s">
        <v>114</v>
      </c>
      <c r="D224" s="2" t="s">
        <v>1168</v>
      </c>
      <c r="E224" s="4">
        <v>19</v>
      </c>
      <c r="F224" s="4">
        <f t="shared" si="3"/>
        <v>57</v>
      </c>
      <c r="G224" s="4">
        <v>32</v>
      </c>
      <c r="H224" s="4">
        <f>Datos_Cocina[[#This Row],[Precio Unitario]]-Datos_Cocina[[#This Row],[Costo Unitario]]</f>
        <v>13</v>
      </c>
      <c r="I224" s="4">
        <f>Datos_Cocina[[#This Row],[Ganancia Bruta]]*Datos_Cocina[[#This Row],[Cantidad Ordenada]]</f>
        <v>39</v>
      </c>
      <c r="J224" s="4">
        <f>Datos_Cocina[[#This Row],[Precio Unitario]]*Datos_Cocina[[#This Row],[Cantidad Ordenada]]</f>
        <v>96</v>
      </c>
      <c r="K224" s="7">
        <f>Datos_Cocina[[#This Row],[Ganancia Neta]]/Datos_Cocina[[#This Row],[Total Pedido]]</f>
        <v>0.40625</v>
      </c>
      <c r="L224" s="2">
        <v>3</v>
      </c>
      <c r="M224" s="2">
        <v>50</v>
      </c>
      <c r="N224" s="2" t="s">
        <v>1154</v>
      </c>
    </row>
    <row r="225" spans="1:14" x14ac:dyDescent="0.3">
      <c r="A225" s="2">
        <v>83</v>
      </c>
      <c r="B225" s="2">
        <v>15</v>
      </c>
      <c r="C225" s="2" t="s">
        <v>50</v>
      </c>
      <c r="D225" s="2" t="s">
        <v>1162</v>
      </c>
      <c r="E225" s="4">
        <v>16</v>
      </c>
      <c r="F225" s="4">
        <f t="shared" si="3"/>
        <v>32</v>
      </c>
      <c r="G225" s="4">
        <v>27</v>
      </c>
      <c r="H225" s="4">
        <f>Datos_Cocina[[#This Row],[Precio Unitario]]-Datos_Cocina[[#This Row],[Costo Unitario]]</f>
        <v>11</v>
      </c>
      <c r="I225" s="4">
        <f>Datos_Cocina[[#This Row],[Ganancia Bruta]]*Datos_Cocina[[#This Row],[Cantidad Ordenada]]</f>
        <v>22</v>
      </c>
      <c r="J225" s="4">
        <f>Datos_Cocina[[#This Row],[Precio Unitario]]*Datos_Cocina[[#This Row],[Cantidad Ordenada]]</f>
        <v>54</v>
      </c>
      <c r="K225" s="7">
        <f>Datos_Cocina[[#This Row],[Ganancia Neta]]/Datos_Cocina[[#This Row],[Total Pedido]]</f>
        <v>0.40740740740740738</v>
      </c>
      <c r="L225" s="2">
        <v>2</v>
      </c>
      <c r="M225" s="2">
        <v>14</v>
      </c>
      <c r="N225" s="2" t="s">
        <v>1154</v>
      </c>
    </row>
    <row r="226" spans="1:14" x14ac:dyDescent="0.3">
      <c r="A226" s="2">
        <v>84</v>
      </c>
      <c r="B226" s="2">
        <v>19</v>
      </c>
      <c r="C226" s="2" t="s">
        <v>37</v>
      </c>
      <c r="D226" s="2" t="s">
        <v>1157</v>
      </c>
      <c r="E226" s="4">
        <v>18</v>
      </c>
      <c r="F226" s="4">
        <f t="shared" si="3"/>
        <v>36</v>
      </c>
      <c r="G226" s="4">
        <v>30</v>
      </c>
      <c r="H226" s="4">
        <f>Datos_Cocina[[#This Row],[Precio Unitario]]-Datos_Cocina[[#This Row],[Costo Unitario]]</f>
        <v>12</v>
      </c>
      <c r="I226" s="4">
        <f>Datos_Cocina[[#This Row],[Ganancia Bruta]]*Datos_Cocina[[#This Row],[Cantidad Ordenada]]</f>
        <v>24</v>
      </c>
      <c r="J226" s="4">
        <f>Datos_Cocina[[#This Row],[Precio Unitario]]*Datos_Cocina[[#This Row],[Cantidad Ordenada]]</f>
        <v>60</v>
      </c>
      <c r="K226" s="7">
        <f>Datos_Cocina[[#This Row],[Ganancia Neta]]/Datos_Cocina[[#This Row],[Total Pedido]]</f>
        <v>0.4</v>
      </c>
      <c r="L226" s="2">
        <v>2</v>
      </c>
      <c r="M226" s="2">
        <v>10</v>
      </c>
      <c r="N226" s="2" t="s">
        <v>1149</v>
      </c>
    </row>
    <row r="227" spans="1:14" x14ac:dyDescent="0.3">
      <c r="A227" s="2">
        <v>85</v>
      </c>
      <c r="B227" s="2">
        <v>8</v>
      </c>
      <c r="C227" s="2" t="s">
        <v>42</v>
      </c>
      <c r="D227" s="2" t="s">
        <v>1158</v>
      </c>
      <c r="E227" s="4">
        <v>22</v>
      </c>
      <c r="F227" s="4">
        <f t="shared" si="3"/>
        <v>44</v>
      </c>
      <c r="G227" s="4">
        <v>36</v>
      </c>
      <c r="H227" s="4">
        <f>Datos_Cocina[[#This Row],[Precio Unitario]]-Datos_Cocina[[#This Row],[Costo Unitario]]</f>
        <v>14</v>
      </c>
      <c r="I227" s="4">
        <f>Datos_Cocina[[#This Row],[Ganancia Bruta]]*Datos_Cocina[[#This Row],[Cantidad Ordenada]]</f>
        <v>28</v>
      </c>
      <c r="J227" s="4">
        <f>Datos_Cocina[[#This Row],[Precio Unitario]]*Datos_Cocina[[#This Row],[Cantidad Ordenada]]</f>
        <v>72</v>
      </c>
      <c r="K227" s="7">
        <f>Datos_Cocina[[#This Row],[Ganancia Neta]]/Datos_Cocina[[#This Row],[Total Pedido]]</f>
        <v>0.3888888888888889</v>
      </c>
      <c r="L227" s="2">
        <v>2</v>
      </c>
      <c r="M227" s="2">
        <v>33</v>
      </c>
      <c r="N227" s="2" t="s">
        <v>1149</v>
      </c>
    </row>
    <row r="228" spans="1:14" x14ac:dyDescent="0.3">
      <c r="A228" s="2">
        <v>85</v>
      </c>
      <c r="B228" s="2">
        <v>8</v>
      </c>
      <c r="C228" s="2" t="s">
        <v>67</v>
      </c>
      <c r="D228" s="2" t="s">
        <v>1155</v>
      </c>
      <c r="E228" s="4">
        <v>12</v>
      </c>
      <c r="F228" s="4">
        <f t="shared" si="3"/>
        <v>12</v>
      </c>
      <c r="G228" s="4">
        <v>20</v>
      </c>
      <c r="H228" s="4">
        <f>Datos_Cocina[[#This Row],[Precio Unitario]]-Datos_Cocina[[#This Row],[Costo Unitario]]</f>
        <v>8</v>
      </c>
      <c r="I228" s="4">
        <f>Datos_Cocina[[#This Row],[Ganancia Bruta]]*Datos_Cocina[[#This Row],[Cantidad Ordenada]]</f>
        <v>8</v>
      </c>
      <c r="J228" s="4">
        <f>Datos_Cocina[[#This Row],[Precio Unitario]]*Datos_Cocina[[#This Row],[Cantidad Ordenada]]</f>
        <v>20</v>
      </c>
      <c r="K228" s="7">
        <f>Datos_Cocina[[#This Row],[Ganancia Neta]]/Datos_Cocina[[#This Row],[Total Pedido]]</f>
        <v>0.4</v>
      </c>
      <c r="L228" s="2">
        <v>1</v>
      </c>
      <c r="M228" s="2">
        <v>54</v>
      </c>
      <c r="N228" s="2" t="s">
        <v>1149</v>
      </c>
    </row>
    <row r="229" spans="1:14" x14ac:dyDescent="0.3">
      <c r="A229" s="2">
        <v>85</v>
      </c>
      <c r="B229" s="2">
        <v>8</v>
      </c>
      <c r="C229" s="2" t="s">
        <v>114</v>
      </c>
      <c r="D229" s="2" t="s">
        <v>1168</v>
      </c>
      <c r="E229" s="4">
        <v>19</v>
      </c>
      <c r="F229" s="4">
        <f t="shared" si="3"/>
        <v>19</v>
      </c>
      <c r="G229" s="4">
        <v>32</v>
      </c>
      <c r="H229" s="4">
        <f>Datos_Cocina[[#This Row],[Precio Unitario]]-Datos_Cocina[[#This Row],[Costo Unitario]]</f>
        <v>13</v>
      </c>
      <c r="I229" s="4">
        <f>Datos_Cocina[[#This Row],[Ganancia Bruta]]*Datos_Cocina[[#This Row],[Cantidad Ordenada]]</f>
        <v>13</v>
      </c>
      <c r="J229" s="4">
        <f>Datos_Cocina[[#This Row],[Precio Unitario]]*Datos_Cocina[[#This Row],[Cantidad Ordenada]]</f>
        <v>32</v>
      </c>
      <c r="K229" s="7">
        <f>Datos_Cocina[[#This Row],[Ganancia Neta]]/Datos_Cocina[[#This Row],[Total Pedido]]</f>
        <v>0.40625</v>
      </c>
      <c r="L229" s="2">
        <v>1</v>
      </c>
      <c r="M229" s="2">
        <v>29</v>
      </c>
      <c r="N229" s="2" t="s">
        <v>1149</v>
      </c>
    </row>
    <row r="230" spans="1:14" x14ac:dyDescent="0.3">
      <c r="A230" s="2">
        <v>85</v>
      </c>
      <c r="B230" s="2">
        <v>8</v>
      </c>
      <c r="C230" s="2" t="s">
        <v>25</v>
      </c>
      <c r="D230" s="2" t="s">
        <v>1159</v>
      </c>
      <c r="E230" s="4">
        <v>16</v>
      </c>
      <c r="F230" s="4">
        <f t="shared" si="3"/>
        <v>48</v>
      </c>
      <c r="G230" s="4">
        <v>28</v>
      </c>
      <c r="H230" s="4">
        <f>Datos_Cocina[[#This Row],[Precio Unitario]]-Datos_Cocina[[#This Row],[Costo Unitario]]</f>
        <v>12</v>
      </c>
      <c r="I230" s="4">
        <f>Datos_Cocina[[#This Row],[Ganancia Bruta]]*Datos_Cocina[[#This Row],[Cantidad Ordenada]]</f>
        <v>36</v>
      </c>
      <c r="J230" s="4">
        <f>Datos_Cocina[[#This Row],[Precio Unitario]]*Datos_Cocina[[#This Row],[Cantidad Ordenada]]</f>
        <v>84</v>
      </c>
      <c r="K230" s="7">
        <f>Datos_Cocina[[#This Row],[Ganancia Neta]]/Datos_Cocina[[#This Row],[Total Pedido]]</f>
        <v>0.42857142857142855</v>
      </c>
      <c r="L230" s="2">
        <v>3</v>
      </c>
      <c r="M230" s="2">
        <v>26</v>
      </c>
      <c r="N230" s="2" t="s">
        <v>1149</v>
      </c>
    </row>
    <row r="231" spans="1:14" x14ac:dyDescent="0.3">
      <c r="A231" s="2">
        <v>86</v>
      </c>
      <c r="B231" s="2">
        <v>20</v>
      </c>
      <c r="C231" s="2" t="s">
        <v>60</v>
      </c>
      <c r="D231" s="2" t="s">
        <v>1165</v>
      </c>
      <c r="E231" s="4">
        <v>15</v>
      </c>
      <c r="F231" s="4">
        <f t="shared" si="3"/>
        <v>30</v>
      </c>
      <c r="G231" s="4">
        <v>25</v>
      </c>
      <c r="H231" s="4">
        <f>Datos_Cocina[[#This Row],[Precio Unitario]]-Datos_Cocina[[#This Row],[Costo Unitario]]</f>
        <v>10</v>
      </c>
      <c r="I231" s="4">
        <f>Datos_Cocina[[#This Row],[Ganancia Bruta]]*Datos_Cocina[[#This Row],[Cantidad Ordenada]]</f>
        <v>20</v>
      </c>
      <c r="J231" s="4">
        <f>Datos_Cocina[[#This Row],[Precio Unitario]]*Datos_Cocina[[#This Row],[Cantidad Ordenada]]</f>
        <v>50</v>
      </c>
      <c r="K231" s="7">
        <f>Datos_Cocina[[#This Row],[Ganancia Neta]]/Datos_Cocina[[#This Row],[Total Pedido]]</f>
        <v>0.4</v>
      </c>
      <c r="L231" s="2">
        <v>2</v>
      </c>
      <c r="M231" s="2">
        <v>8</v>
      </c>
      <c r="N231" s="2" t="s">
        <v>1149</v>
      </c>
    </row>
    <row r="232" spans="1:14" x14ac:dyDescent="0.3">
      <c r="A232" s="2">
        <v>87</v>
      </c>
      <c r="B232" s="2">
        <v>3</v>
      </c>
      <c r="C232" s="2" t="s">
        <v>56</v>
      </c>
      <c r="D232" s="2" t="s">
        <v>1167</v>
      </c>
      <c r="E232" s="4">
        <v>19</v>
      </c>
      <c r="F232" s="4">
        <f t="shared" si="3"/>
        <v>19</v>
      </c>
      <c r="G232" s="4">
        <v>31</v>
      </c>
      <c r="H232" s="4">
        <f>Datos_Cocina[[#This Row],[Precio Unitario]]-Datos_Cocina[[#This Row],[Costo Unitario]]</f>
        <v>12</v>
      </c>
      <c r="I232" s="4">
        <f>Datos_Cocina[[#This Row],[Ganancia Bruta]]*Datos_Cocina[[#This Row],[Cantidad Ordenada]]</f>
        <v>12</v>
      </c>
      <c r="J232" s="4">
        <f>Datos_Cocina[[#This Row],[Precio Unitario]]*Datos_Cocina[[#This Row],[Cantidad Ordenada]]</f>
        <v>31</v>
      </c>
      <c r="K232" s="7">
        <f>Datos_Cocina[[#This Row],[Ganancia Neta]]/Datos_Cocina[[#This Row],[Total Pedido]]</f>
        <v>0.38709677419354838</v>
      </c>
      <c r="L232" s="2">
        <v>1</v>
      </c>
      <c r="M232" s="2">
        <v>11</v>
      </c>
      <c r="N232" s="2" t="s">
        <v>1154</v>
      </c>
    </row>
    <row r="233" spans="1:14" x14ac:dyDescent="0.3">
      <c r="A233" s="2">
        <v>87</v>
      </c>
      <c r="B233" s="2">
        <v>3</v>
      </c>
      <c r="C233" s="2" t="s">
        <v>114</v>
      </c>
      <c r="D233" s="2" t="s">
        <v>1168</v>
      </c>
      <c r="E233" s="4">
        <v>19</v>
      </c>
      <c r="F233" s="4">
        <f t="shared" si="3"/>
        <v>19</v>
      </c>
      <c r="G233" s="4">
        <v>32</v>
      </c>
      <c r="H233" s="4">
        <f>Datos_Cocina[[#This Row],[Precio Unitario]]-Datos_Cocina[[#This Row],[Costo Unitario]]</f>
        <v>13</v>
      </c>
      <c r="I233" s="4">
        <f>Datos_Cocina[[#This Row],[Ganancia Bruta]]*Datos_Cocina[[#This Row],[Cantidad Ordenada]]</f>
        <v>13</v>
      </c>
      <c r="J233" s="4">
        <f>Datos_Cocina[[#This Row],[Precio Unitario]]*Datos_Cocina[[#This Row],[Cantidad Ordenada]]</f>
        <v>32</v>
      </c>
      <c r="K233" s="7">
        <f>Datos_Cocina[[#This Row],[Ganancia Neta]]/Datos_Cocina[[#This Row],[Total Pedido]]</f>
        <v>0.40625</v>
      </c>
      <c r="L233" s="2">
        <v>1</v>
      </c>
      <c r="M233" s="2">
        <v>5</v>
      </c>
      <c r="N233" s="2" t="s">
        <v>1149</v>
      </c>
    </row>
    <row r="234" spans="1:14" x14ac:dyDescent="0.3">
      <c r="A234" s="2">
        <v>87</v>
      </c>
      <c r="B234" s="2">
        <v>3</v>
      </c>
      <c r="C234" s="2" t="s">
        <v>45</v>
      </c>
      <c r="D234" s="2" t="s">
        <v>1169</v>
      </c>
      <c r="E234" s="4">
        <v>10</v>
      </c>
      <c r="F234" s="4">
        <f t="shared" si="3"/>
        <v>20</v>
      </c>
      <c r="G234" s="4">
        <v>18</v>
      </c>
      <c r="H234" s="4">
        <f>Datos_Cocina[[#This Row],[Precio Unitario]]-Datos_Cocina[[#This Row],[Costo Unitario]]</f>
        <v>8</v>
      </c>
      <c r="I234" s="4">
        <f>Datos_Cocina[[#This Row],[Ganancia Bruta]]*Datos_Cocina[[#This Row],[Cantidad Ordenada]]</f>
        <v>16</v>
      </c>
      <c r="J234" s="4">
        <f>Datos_Cocina[[#This Row],[Precio Unitario]]*Datos_Cocina[[#This Row],[Cantidad Ordenada]]</f>
        <v>36</v>
      </c>
      <c r="K234" s="7">
        <f>Datos_Cocina[[#This Row],[Ganancia Neta]]/Datos_Cocina[[#This Row],[Total Pedido]]</f>
        <v>0.44444444444444442</v>
      </c>
      <c r="L234" s="2">
        <v>2</v>
      </c>
      <c r="M234" s="2">
        <v>55</v>
      </c>
      <c r="N234" s="2" t="s">
        <v>1154</v>
      </c>
    </row>
    <row r="235" spans="1:14" x14ac:dyDescent="0.3">
      <c r="A235" s="2">
        <v>88</v>
      </c>
      <c r="B235" s="2">
        <v>18</v>
      </c>
      <c r="C235" s="2" t="s">
        <v>30</v>
      </c>
      <c r="D235" s="2" t="s">
        <v>1170</v>
      </c>
      <c r="E235" s="4">
        <v>25</v>
      </c>
      <c r="F235" s="4">
        <f t="shared" si="3"/>
        <v>25</v>
      </c>
      <c r="G235" s="4">
        <v>40</v>
      </c>
      <c r="H235" s="4">
        <f>Datos_Cocina[[#This Row],[Precio Unitario]]-Datos_Cocina[[#This Row],[Costo Unitario]]</f>
        <v>15</v>
      </c>
      <c r="I235" s="4">
        <f>Datos_Cocina[[#This Row],[Ganancia Bruta]]*Datos_Cocina[[#This Row],[Cantidad Ordenada]]</f>
        <v>15</v>
      </c>
      <c r="J235" s="4">
        <f>Datos_Cocina[[#This Row],[Precio Unitario]]*Datos_Cocina[[#This Row],[Cantidad Ordenada]]</f>
        <v>40</v>
      </c>
      <c r="K235" s="7">
        <f>Datos_Cocina[[#This Row],[Ganancia Neta]]/Datos_Cocina[[#This Row],[Total Pedido]]</f>
        <v>0.375</v>
      </c>
      <c r="L235" s="2">
        <v>1</v>
      </c>
      <c r="M235" s="2">
        <v>12</v>
      </c>
      <c r="N235" s="2" t="s">
        <v>1154</v>
      </c>
    </row>
    <row r="236" spans="1:14" x14ac:dyDescent="0.3">
      <c r="A236" s="2">
        <v>88</v>
      </c>
      <c r="B236" s="2">
        <v>18</v>
      </c>
      <c r="C236" s="2" t="s">
        <v>53</v>
      </c>
      <c r="D236" s="2" t="s">
        <v>1156</v>
      </c>
      <c r="E236" s="4">
        <v>11</v>
      </c>
      <c r="F236" s="4">
        <f t="shared" si="3"/>
        <v>33</v>
      </c>
      <c r="G236" s="4">
        <v>19</v>
      </c>
      <c r="H236" s="4">
        <f>Datos_Cocina[[#This Row],[Precio Unitario]]-Datos_Cocina[[#This Row],[Costo Unitario]]</f>
        <v>8</v>
      </c>
      <c r="I236" s="4">
        <f>Datos_Cocina[[#This Row],[Ganancia Bruta]]*Datos_Cocina[[#This Row],[Cantidad Ordenada]]</f>
        <v>24</v>
      </c>
      <c r="J236" s="4">
        <f>Datos_Cocina[[#This Row],[Precio Unitario]]*Datos_Cocina[[#This Row],[Cantidad Ordenada]]</f>
        <v>57</v>
      </c>
      <c r="K236" s="7">
        <f>Datos_Cocina[[#This Row],[Ganancia Neta]]/Datos_Cocina[[#This Row],[Total Pedido]]</f>
        <v>0.42105263157894735</v>
      </c>
      <c r="L236" s="2">
        <v>3</v>
      </c>
      <c r="M236" s="2">
        <v>46</v>
      </c>
      <c r="N236" s="2" t="s">
        <v>1149</v>
      </c>
    </row>
    <row r="237" spans="1:14" x14ac:dyDescent="0.3">
      <c r="A237" s="2">
        <v>88</v>
      </c>
      <c r="B237" s="2">
        <v>18</v>
      </c>
      <c r="C237" s="2" t="s">
        <v>74</v>
      </c>
      <c r="D237" s="2" t="s">
        <v>1160</v>
      </c>
      <c r="E237" s="4">
        <v>15</v>
      </c>
      <c r="F237" s="4">
        <f t="shared" si="3"/>
        <v>15</v>
      </c>
      <c r="G237" s="4">
        <v>26</v>
      </c>
      <c r="H237" s="4">
        <f>Datos_Cocina[[#This Row],[Precio Unitario]]-Datos_Cocina[[#This Row],[Costo Unitario]]</f>
        <v>11</v>
      </c>
      <c r="I237" s="4">
        <f>Datos_Cocina[[#This Row],[Ganancia Bruta]]*Datos_Cocina[[#This Row],[Cantidad Ordenada]]</f>
        <v>11</v>
      </c>
      <c r="J237" s="4">
        <f>Datos_Cocina[[#This Row],[Precio Unitario]]*Datos_Cocina[[#This Row],[Cantidad Ordenada]]</f>
        <v>26</v>
      </c>
      <c r="K237" s="7">
        <f>Datos_Cocina[[#This Row],[Ganancia Neta]]/Datos_Cocina[[#This Row],[Total Pedido]]</f>
        <v>0.42307692307692307</v>
      </c>
      <c r="L237" s="2">
        <v>1</v>
      </c>
      <c r="M237" s="2">
        <v>59</v>
      </c>
      <c r="N237" s="2" t="s">
        <v>1154</v>
      </c>
    </row>
    <row r="238" spans="1:14" x14ac:dyDescent="0.3">
      <c r="A238" s="2">
        <v>89</v>
      </c>
      <c r="B238" s="2">
        <v>11</v>
      </c>
      <c r="C238" s="2" t="s">
        <v>97</v>
      </c>
      <c r="D238" s="2" t="s">
        <v>1153</v>
      </c>
      <c r="E238" s="4">
        <v>14</v>
      </c>
      <c r="F238" s="4">
        <f t="shared" si="3"/>
        <v>42</v>
      </c>
      <c r="G238" s="4">
        <v>23</v>
      </c>
      <c r="H238" s="4">
        <f>Datos_Cocina[[#This Row],[Precio Unitario]]-Datos_Cocina[[#This Row],[Costo Unitario]]</f>
        <v>9</v>
      </c>
      <c r="I238" s="4">
        <f>Datos_Cocina[[#This Row],[Ganancia Bruta]]*Datos_Cocina[[#This Row],[Cantidad Ordenada]]</f>
        <v>27</v>
      </c>
      <c r="J238" s="4">
        <f>Datos_Cocina[[#This Row],[Precio Unitario]]*Datos_Cocina[[#This Row],[Cantidad Ordenada]]</f>
        <v>69</v>
      </c>
      <c r="K238" s="7">
        <f>Datos_Cocina[[#This Row],[Ganancia Neta]]/Datos_Cocina[[#This Row],[Total Pedido]]</f>
        <v>0.39130434782608697</v>
      </c>
      <c r="L238" s="2">
        <v>3</v>
      </c>
      <c r="M238" s="2">
        <v>44</v>
      </c>
      <c r="N238" s="2" t="s">
        <v>1149</v>
      </c>
    </row>
    <row r="239" spans="1:14" x14ac:dyDescent="0.3">
      <c r="A239" s="2">
        <v>89</v>
      </c>
      <c r="B239" s="2">
        <v>11</v>
      </c>
      <c r="C239" s="2" t="s">
        <v>100</v>
      </c>
      <c r="D239" s="2" t="s">
        <v>1166</v>
      </c>
      <c r="E239" s="4">
        <v>13</v>
      </c>
      <c r="F239" s="4">
        <f t="shared" si="3"/>
        <v>13</v>
      </c>
      <c r="G239" s="4">
        <v>22</v>
      </c>
      <c r="H239" s="4">
        <f>Datos_Cocina[[#This Row],[Precio Unitario]]-Datos_Cocina[[#This Row],[Costo Unitario]]</f>
        <v>9</v>
      </c>
      <c r="I239" s="4">
        <f>Datos_Cocina[[#This Row],[Ganancia Bruta]]*Datos_Cocina[[#This Row],[Cantidad Ordenada]]</f>
        <v>9</v>
      </c>
      <c r="J239" s="4">
        <f>Datos_Cocina[[#This Row],[Precio Unitario]]*Datos_Cocina[[#This Row],[Cantidad Ordenada]]</f>
        <v>22</v>
      </c>
      <c r="K239" s="7">
        <f>Datos_Cocina[[#This Row],[Ganancia Neta]]/Datos_Cocina[[#This Row],[Total Pedido]]</f>
        <v>0.40909090909090912</v>
      </c>
      <c r="L239" s="2">
        <v>1</v>
      </c>
      <c r="M239" s="2">
        <v>40</v>
      </c>
      <c r="N239" s="2" t="s">
        <v>1149</v>
      </c>
    </row>
    <row r="240" spans="1:14" x14ac:dyDescent="0.3">
      <c r="A240" s="2">
        <v>89</v>
      </c>
      <c r="B240" s="2">
        <v>11</v>
      </c>
      <c r="C240" s="2" t="s">
        <v>34</v>
      </c>
      <c r="D240" s="2" t="s">
        <v>1161</v>
      </c>
      <c r="E240" s="4">
        <v>20</v>
      </c>
      <c r="F240" s="4">
        <f t="shared" si="3"/>
        <v>40</v>
      </c>
      <c r="G240" s="4">
        <v>34</v>
      </c>
      <c r="H240" s="4">
        <f>Datos_Cocina[[#This Row],[Precio Unitario]]-Datos_Cocina[[#This Row],[Costo Unitario]]</f>
        <v>14</v>
      </c>
      <c r="I240" s="4">
        <f>Datos_Cocina[[#This Row],[Ganancia Bruta]]*Datos_Cocina[[#This Row],[Cantidad Ordenada]]</f>
        <v>28</v>
      </c>
      <c r="J240" s="4">
        <f>Datos_Cocina[[#This Row],[Precio Unitario]]*Datos_Cocina[[#This Row],[Cantidad Ordenada]]</f>
        <v>68</v>
      </c>
      <c r="K240" s="7">
        <f>Datos_Cocina[[#This Row],[Ganancia Neta]]/Datos_Cocina[[#This Row],[Total Pedido]]</f>
        <v>0.41176470588235292</v>
      </c>
      <c r="L240" s="2">
        <v>2</v>
      </c>
      <c r="M240" s="2">
        <v>58</v>
      </c>
      <c r="N240" s="2" t="s">
        <v>1154</v>
      </c>
    </row>
    <row r="241" spans="1:14" x14ac:dyDescent="0.3">
      <c r="A241" s="2">
        <v>90</v>
      </c>
      <c r="B241" s="2">
        <v>6</v>
      </c>
      <c r="C241" s="2" t="s">
        <v>34</v>
      </c>
      <c r="D241" s="2" t="s">
        <v>1161</v>
      </c>
      <c r="E241" s="4">
        <v>20</v>
      </c>
      <c r="F241" s="4">
        <f t="shared" si="3"/>
        <v>20</v>
      </c>
      <c r="G241" s="4">
        <v>34</v>
      </c>
      <c r="H241" s="4">
        <f>Datos_Cocina[[#This Row],[Precio Unitario]]-Datos_Cocina[[#This Row],[Costo Unitario]]</f>
        <v>14</v>
      </c>
      <c r="I241" s="4">
        <f>Datos_Cocina[[#This Row],[Ganancia Bruta]]*Datos_Cocina[[#This Row],[Cantidad Ordenada]]</f>
        <v>14</v>
      </c>
      <c r="J241" s="4">
        <f>Datos_Cocina[[#This Row],[Precio Unitario]]*Datos_Cocina[[#This Row],[Cantidad Ordenada]]</f>
        <v>34</v>
      </c>
      <c r="K241" s="7">
        <f>Datos_Cocina[[#This Row],[Ganancia Neta]]/Datos_Cocina[[#This Row],[Total Pedido]]</f>
        <v>0.41176470588235292</v>
      </c>
      <c r="L241" s="2">
        <v>1</v>
      </c>
      <c r="M241" s="2">
        <v>48</v>
      </c>
      <c r="N241" s="2" t="s">
        <v>1149</v>
      </c>
    </row>
    <row r="242" spans="1:14" x14ac:dyDescent="0.3">
      <c r="A242" s="2">
        <v>91</v>
      </c>
      <c r="B242" s="2">
        <v>1</v>
      </c>
      <c r="C242" s="2" t="s">
        <v>39</v>
      </c>
      <c r="D242" s="2" t="s">
        <v>1150</v>
      </c>
      <c r="E242" s="4">
        <v>13</v>
      </c>
      <c r="F242" s="4">
        <f t="shared" si="3"/>
        <v>39</v>
      </c>
      <c r="G242" s="4">
        <v>21</v>
      </c>
      <c r="H242" s="4">
        <f>Datos_Cocina[[#This Row],[Precio Unitario]]-Datos_Cocina[[#This Row],[Costo Unitario]]</f>
        <v>8</v>
      </c>
      <c r="I242" s="4">
        <f>Datos_Cocina[[#This Row],[Ganancia Bruta]]*Datos_Cocina[[#This Row],[Cantidad Ordenada]]</f>
        <v>24</v>
      </c>
      <c r="J242" s="4">
        <f>Datos_Cocina[[#This Row],[Precio Unitario]]*Datos_Cocina[[#This Row],[Cantidad Ordenada]]</f>
        <v>63</v>
      </c>
      <c r="K242" s="7">
        <f>Datos_Cocina[[#This Row],[Ganancia Neta]]/Datos_Cocina[[#This Row],[Total Pedido]]</f>
        <v>0.38095238095238093</v>
      </c>
      <c r="L242" s="2">
        <v>3</v>
      </c>
      <c r="M242" s="2">
        <v>52</v>
      </c>
      <c r="N242" s="2" t="s">
        <v>1154</v>
      </c>
    </row>
    <row r="243" spans="1:14" x14ac:dyDescent="0.3">
      <c r="A243" s="2">
        <v>91</v>
      </c>
      <c r="B243" s="2">
        <v>1</v>
      </c>
      <c r="C243" s="2" t="s">
        <v>12</v>
      </c>
      <c r="D243" s="2" t="s">
        <v>1164</v>
      </c>
      <c r="E243" s="4">
        <v>21</v>
      </c>
      <c r="F243" s="4">
        <f t="shared" si="3"/>
        <v>63</v>
      </c>
      <c r="G243" s="4">
        <v>35</v>
      </c>
      <c r="H243" s="4">
        <f>Datos_Cocina[[#This Row],[Precio Unitario]]-Datos_Cocina[[#This Row],[Costo Unitario]]</f>
        <v>14</v>
      </c>
      <c r="I243" s="4">
        <f>Datos_Cocina[[#This Row],[Ganancia Bruta]]*Datos_Cocina[[#This Row],[Cantidad Ordenada]]</f>
        <v>42</v>
      </c>
      <c r="J243" s="4">
        <f>Datos_Cocina[[#This Row],[Precio Unitario]]*Datos_Cocina[[#This Row],[Cantidad Ordenada]]</f>
        <v>105</v>
      </c>
      <c r="K243" s="7">
        <f>Datos_Cocina[[#This Row],[Ganancia Neta]]/Datos_Cocina[[#This Row],[Total Pedido]]</f>
        <v>0.4</v>
      </c>
      <c r="L243" s="2">
        <v>3</v>
      </c>
      <c r="M243" s="2">
        <v>21</v>
      </c>
      <c r="N243" s="2" t="s">
        <v>1149</v>
      </c>
    </row>
    <row r="244" spans="1:14" x14ac:dyDescent="0.3">
      <c r="A244" s="2">
        <v>91</v>
      </c>
      <c r="B244" s="2">
        <v>1</v>
      </c>
      <c r="C244" s="2" t="s">
        <v>50</v>
      </c>
      <c r="D244" s="2" t="s">
        <v>1162</v>
      </c>
      <c r="E244" s="4">
        <v>16</v>
      </c>
      <c r="F244" s="4">
        <f t="shared" si="3"/>
        <v>48</v>
      </c>
      <c r="G244" s="4">
        <v>27</v>
      </c>
      <c r="H244" s="4">
        <f>Datos_Cocina[[#This Row],[Precio Unitario]]-Datos_Cocina[[#This Row],[Costo Unitario]]</f>
        <v>11</v>
      </c>
      <c r="I244" s="4">
        <f>Datos_Cocina[[#This Row],[Ganancia Bruta]]*Datos_Cocina[[#This Row],[Cantidad Ordenada]]</f>
        <v>33</v>
      </c>
      <c r="J244" s="4">
        <f>Datos_Cocina[[#This Row],[Precio Unitario]]*Datos_Cocina[[#This Row],[Cantidad Ordenada]]</f>
        <v>81</v>
      </c>
      <c r="K244" s="7">
        <f>Datos_Cocina[[#This Row],[Ganancia Neta]]/Datos_Cocina[[#This Row],[Total Pedido]]</f>
        <v>0.40740740740740738</v>
      </c>
      <c r="L244" s="2">
        <v>3</v>
      </c>
      <c r="M244" s="2">
        <v>48</v>
      </c>
      <c r="N244" s="2" t="s">
        <v>1154</v>
      </c>
    </row>
    <row r="245" spans="1:14" x14ac:dyDescent="0.3">
      <c r="A245" s="2">
        <v>91</v>
      </c>
      <c r="B245" s="2">
        <v>1</v>
      </c>
      <c r="C245" s="2" t="s">
        <v>100</v>
      </c>
      <c r="D245" s="2" t="s">
        <v>1166</v>
      </c>
      <c r="E245" s="4">
        <v>13</v>
      </c>
      <c r="F245" s="4">
        <f t="shared" si="3"/>
        <v>26</v>
      </c>
      <c r="G245" s="4">
        <v>22</v>
      </c>
      <c r="H245" s="4">
        <f>Datos_Cocina[[#This Row],[Precio Unitario]]-Datos_Cocina[[#This Row],[Costo Unitario]]</f>
        <v>9</v>
      </c>
      <c r="I245" s="4">
        <f>Datos_Cocina[[#This Row],[Ganancia Bruta]]*Datos_Cocina[[#This Row],[Cantidad Ordenada]]</f>
        <v>18</v>
      </c>
      <c r="J245" s="4">
        <f>Datos_Cocina[[#This Row],[Precio Unitario]]*Datos_Cocina[[#This Row],[Cantidad Ordenada]]</f>
        <v>44</v>
      </c>
      <c r="K245" s="7">
        <f>Datos_Cocina[[#This Row],[Ganancia Neta]]/Datos_Cocina[[#This Row],[Total Pedido]]</f>
        <v>0.40909090909090912</v>
      </c>
      <c r="L245" s="2">
        <v>2</v>
      </c>
      <c r="M245" s="2">
        <v>11</v>
      </c>
      <c r="N245" s="2" t="s">
        <v>1154</v>
      </c>
    </row>
    <row r="246" spans="1:14" x14ac:dyDescent="0.3">
      <c r="A246" s="2">
        <v>92</v>
      </c>
      <c r="B246" s="2">
        <v>6</v>
      </c>
      <c r="C246" s="2" t="s">
        <v>20</v>
      </c>
      <c r="D246" s="2" t="s">
        <v>1152</v>
      </c>
      <c r="E246" s="4">
        <v>17</v>
      </c>
      <c r="F246" s="4">
        <f t="shared" si="3"/>
        <v>34</v>
      </c>
      <c r="G246" s="4">
        <v>29</v>
      </c>
      <c r="H246" s="4">
        <f>Datos_Cocina[[#This Row],[Precio Unitario]]-Datos_Cocina[[#This Row],[Costo Unitario]]</f>
        <v>12</v>
      </c>
      <c r="I246" s="4">
        <f>Datos_Cocina[[#This Row],[Ganancia Bruta]]*Datos_Cocina[[#This Row],[Cantidad Ordenada]]</f>
        <v>24</v>
      </c>
      <c r="J246" s="4">
        <f>Datos_Cocina[[#This Row],[Precio Unitario]]*Datos_Cocina[[#This Row],[Cantidad Ordenada]]</f>
        <v>58</v>
      </c>
      <c r="K246" s="7">
        <f>Datos_Cocina[[#This Row],[Ganancia Neta]]/Datos_Cocina[[#This Row],[Total Pedido]]</f>
        <v>0.41379310344827586</v>
      </c>
      <c r="L246" s="2">
        <v>2</v>
      </c>
      <c r="M246" s="2">
        <v>36</v>
      </c>
      <c r="N246" s="2" t="s">
        <v>1154</v>
      </c>
    </row>
    <row r="247" spans="1:14" x14ac:dyDescent="0.3">
      <c r="A247" s="2">
        <v>92</v>
      </c>
      <c r="B247" s="2">
        <v>6</v>
      </c>
      <c r="C247" s="2" t="s">
        <v>79</v>
      </c>
      <c r="D247" s="2" t="s">
        <v>1151</v>
      </c>
      <c r="E247" s="4">
        <v>14</v>
      </c>
      <c r="F247" s="4">
        <f t="shared" si="3"/>
        <v>14</v>
      </c>
      <c r="G247" s="4">
        <v>24</v>
      </c>
      <c r="H247" s="4">
        <f>Datos_Cocina[[#This Row],[Precio Unitario]]-Datos_Cocina[[#This Row],[Costo Unitario]]</f>
        <v>10</v>
      </c>
      <c r="I247" s="4">
        <f>Datos_Cocina[[#This Row],[Ganancia Bruta]]*Datos_Cocina[[#This Row],[Cantidad Ordenada]]</f>
        <v>10</v>
      </c>
      <c r="J247" s="4">
        <f>Datos_Cocina[[#This Row],[Precio Unitario]]*Datos_Cocina[[#This Row],[Cantidad Ordenada]]</f>
        <v>24</v>
      </c>
      <c r="K247" s="7">
        <f>Datos_Cocina[[#This Row],[Ganancia Neta]]/Datos_Cocina[[#This Row],[Total Pedido]]</f>
        <v>0.41666666666666669</v>
      </c>
      <c r="L247" s="2">
        <v>1</v>
      </c>
      <c r="M247" s="2">
        <v>6</v>
      </c>
      <c r="N247" s="2" t="s">
        <v>1149</v>
      </c>
    </row>
    <row r="248" spans="1:14" x14ac:dyDescent="0.3">
      <c r="A248" s="2">
        <v>93</v>
      </c>
      <c r="B248" s="2">
        <v>2</v>
      </c>
      <c r="C248" s="2" t="s">
        <v>20</v>
      </c>
      <c r="D248" s="2" t="s">
        <v>1152</v>
      </c>
      <c r="E248" s="4">
        <v>17</v>
      </c>
      <c r="F248" s="4">
        <f t="shared" si="3"/>
        <v>17</v>
      </c>
      <c r="G248" s="4">
        <v>29</v>
      </c>
      <c r="H248" s="4">
        <f>Datos_Cocina[[#This Row],[Precio Unitario]]-Datos_Cocina[[#This Row],[Costo Unitario]]</f>
        <v>12</v>
      </c>
      <c r="I248" s="4">
        <f>Datos_Cocina[[#This Row],[Ganancia Bruta]]*Datos_Cocina[[#This Row],[Cantidad Ordenada]]</f>
        <v>12</v>
      </c>
      <c r="J248" s="4">
        <f>Datos_Cocina[[#This Row],[Precio Unitario]]*Datos_Cocina[[#This Row],[Cantidad Ordenada]]</f>
        <v>29</v>
      </c>
      <c r="K248" s="7">
        <f>Datos_Cocina[[#This Row],[Ganancia Neta]]/Datos_Cocina[[#This Row],[Total Pedido]]</f>
        <v>0.41379310344827586</v>
      </c>
      <c r="L248" s="2">
        <v>1</v>
      </c>
      <c r="M248" s="2">
        <v>18</v>
      </c>
      <c r="N248" s="2" t="s">
        <v>1149</v>
      </c>
    </row>
    <row r="249" spans="1:14" x14ac:dyDescent="0.3">
      <c r="A249" s="2">
        <v>94</v>
      </c>
      <c r="B249" s="2">
        <v>12</v>
      </c>
      <c r="C249" s="2" t="s">
        <v>121</v>
      </c>
      <c r="D249" s="2" t="s">
        <v>1163</v>
      </c>
      <c r="E249" s="4">
        <v>20</v>
      </c>
      <c r="F249" s="4">
        <f t="shared" si="3"/>
        <v>60</v>
      </c>
      <c r="G249" s="4">
        <v>33</v>
      </c>
      <c r="H249" s="4">
        <f>Datos_Cocina[[#This Row],[Precio Unitario]]-Datos_Cocina[[#This Row],[Costo Unitario]]</f>
        <v>13</v>
      </c>
      <c r="I249" s="4">
        <f>Datos_Cocina[[#This Row],[Ganancia Bruta]]*Datos_Cocina[[#This Row],[Cantidad Ordenada]]</f>
        <v>39</v>
      </c>
      <c r="J249" s="4">
        <f>Datos_Cocina[[#This Row],[Precio Unitario]]*Datos_Cocina[[#This Row],[Cantidad Ordenada]]</f>
        <v>99</v>
      </c>
      <c r="K249" s="7">
        <f>Datos_Cocina[[#This Row],[Ganancia Neta]]/Datos_Cocina[[#This Row],[Total Pedido]]</f>
        <v>0.39393939393939392</v>
      </c>
      <c r="L249" s="2">
        <v>3</v>
      </c>
      <c r="M249" s="2">
        <v>54</v>
      </c>
      <c r="N249" s="2" t="s">
        <v>1149</v>
      </c>
    </row>
    <row r="250" spans="1:14" x14ac:dyDescent="0.3">
      <c r="A250" s="2">
        <v>94</v>
      </c>
      <c r="B250" s="2">
        <v>12</v>
      </c>
      <c r="C250" s="2" t="s">
        <v>37</v>
      </c>
      <c r="D250" s="2" t="s">
        <v>1157</v>
      </c>
      <c r="E250" s="4">
        <v>18</v>
      </c>
      <c r="F250" s="4">
        <f t="shared" si="3"/>
        <v>54</v>
      </c>
      <c r="G250" s="4">
        <v>30</v>
      </c>
      <c r="H250" s="4">
        <f>Datos_Cocina[[#This Row],[Precio Unitario]]-Datos_Cocina[[#This Row],[Costo Unitario]]</f>
        <v>12</v>
      </c>
      <c r="I250" s="4">
        <f>Datos_Cocina[[#This Row],[Ganancia Bruta]]*Datos_Cocina[[#This Row],[Cantidad Ordenada]]</f>
        <v>36</v>
      </c>
      <c r="J250" s="4">
        <f>Datos_Cocina[[#This Row],[Precio Unitario]]*Datos_Cocina[[#This Row],[Cantidad Ordenada]]</f>
        <v>90</v>
      </c>
      <c r="K250" s="7">
        <f>Datos_Cocina[[#This Row],[Ganancia Neta]]/Datos_Cocina[[#This Row],[Total Pedido]]</f>
        <v>0.4</v>
      </c>
      <c r="L250" s="2">
        <v>3</v>
      </c>
      <c r="M250" s="2">
        <v>19</v>
      </c>
      <c r="N250" s="2" t="s">
        <v>1149</v>
      </c>
    </row>
    <row r="251" spans="1:14" x14ac:dyDescent="0.3">
      <c r="A251" s="2">
        <v>94</v>
      </c>
      <c r="B251" s="2">
        <v>12</v>
      </c>
      <c r="C251" s="2" t="s">
        <v>114</v>
      </c>
      <c r="D251" s="2" t="s">
        <v>1168</v>
      </c>
      <c r="E251" s="4">
        <v>19</v>
      </c>
      <c r="F251" s="4">
        <f t="shared" si="3"/>
        <v>38</v>
      </c>
      <c r="G251" s="4">
        <v>32</v>
      </c>
      <c r="H251" s="4">
        <f>Datos_Cocina[[#This Row],[Precio Unitario]]-Datos_Cocina[[#This Row],[Costo Unitario]]</f>
        <v>13</v>
      </c>
      <c r="I251" s="4">
        <f>Datos_Cocina[[#This Row],[Ganancia Bruta]]*Datos_Cocina[[#This Row],[Cantidad Ordenada]]</f>
        <v>26</v>
      </c>
      <c r="J251" s="4">
        <f>Datos_Cocina[[#This Row],[Precio Unitario]]*Datos_Cocina[[#This Row],[Cantidad Ordenada]]</f>
        <v>64</v>
      </c>
      <c r="K251" s="7">
        <f>Datos_Cocina[[#This Row],[Ganancia Neta]]/Datos_Cocina[[#This Row],[Total Pedido]]</f>
        <v>0.40625</v>
      </c>
      <c r="L251" s="2">
        <v>2</v>
      </c>
      <c r="M251" s="2">
        <v>56</v>
      </c>
      <c r="N251" s="2" t="s">
        <v>1149</v>
      </c>
    </row>
    <row r="252" spans="1:14" x14ac:dyDescent="0.3">
      <c r="A252" s="2">
        <v>95</v>
      </c>
      <c r="B252" s="2">
        <v>12</v>
      </c>
      <c r="C252" s="2" t="s">
        <v>114</v>
      </c>
      <c r="D252" s="2" t="s">
        <v>1168</v>
      </c>
      <c r="E252" s="4">
        <v>19</v>
      </c>
      <c r="F252" s="4">
        <f t="shared" si="3"/>
        <v>57</v>
      </c>
      <c r="G252" s="4">
        <v>32</v>
      </c>
      <c r="H252" s="4">
        <f>Datos_Cocina[[#This Row],[Precio Unitario]]-Datos_Cocina[[#This Row],[Costo Unitario]]</f>
        <v>13</v>
      </c>
      <c r="I252" s="4">
        <f>Datos_Cocina[[#This Row],[Ganancia Bruta]]*Datos_Cocina[[#This Row],[Cantidad Ordenada]]</f>
        <v>39</v>
      </c>
      <c r="J252" s="4">
        <f>Datos_Cocina[[#This Row],[Precio Unitario]]*Datos_Cocina[[#This Row],[Cantidad Ordenada]]</f>
        <v>96</v>
      </c>
      <c r="K252" s="7">
        <f>Datos_Cocina[[#This Row],[Ganancia Neta]]/Datos_Cocina[[#This Row],[Total Pedido]]</f>
        <v>0.40625</v>
      </c>
      <c r="L252" s="2">
        <v>3</v>
      </c>
      <c r="M252" s="2">
        <v>22</v>
      </c>
      <c r="N252" s="2" t="s">
        <v>1149</v>
      </c>
    </row>
    <row r="253" spans="1:14" x14ac:dyDescent="0.3">
      <c r="A253" s="2">
        <v>95</v>
      </c>
      <c r="B253" s="2">
        <v>12</v>
      </c>
      <c r="C253" s="2" t="s">
        <v>53</v>
      </c>
      <c r="D253" s="2" t="s">
        <v>1156</v>
      </c>
      <c r="E253" s="4">
        <v>11</v>
      </c>
      <c r="F253" s="4">
        <f t="shared" si="3"/>
        <v>33</v>
      </c>
      <c r="G253" s="4">
        <v>19</v>
      </c>
      <c r="H253" s="4">
        <f>Datos_Cocina[[#This Row],[Precio Unitario]]-Datos_Cocina[[#This Row],[Costo Unitario]]</f>
        <v>8</v>
      </c>
      <c r="I253" s="4">
        <f>Datos_Cocina[[#This Row],[Ganancia Bruta]]*Datos_Cocina[[#This Row],[Cantidad Ordenada]]</f>
        <v>24</v>
      </c>
      <c r="J253" s="4">
        <f>Datos_Cocina[[#This Row],[Precio Unitario]]*Datos_Cocina[[#This Row],[Cantidad Ordenada]]</f>
        <v>57</v>
      </c>
      <c r="K253" s="7">
        <f>Datos_Cocina[[#This Row],[Ganancia Neta]]/Datos_Cocina[[#This Row],[Total Pedido]]</f>
        <v>0.42105263157894735</v>
      </c>
      <c r="L253" s="2">
        <v>3</v>
      </c>
      <c r="M253" s="2">
        <v>19</v>
      </c>
      <c r="N253" s="2" t="s">
        <v>1149</v>
      </c>
    </row>
    <row r="254" spans="1:14" x14ac:dyDescent="0.3">
      <c r="A254" s="2">
        <v>96</v>
      </c>
      <c r="B254" s="2">
        <v>16</v>
      </c>
      <c r="C254" s="2" t="s">
        <v>121</v>
      </c>
      <c r="D254" s="2" t="s">
        <v>1163</v>
      </c>
      <c r="E254" s="4">
        <v>20</v>
      </c>
      <c r="F254" s="4">
        <f t="shared" si="3"/>
        <v>40</v>
      </c>
      <c r="G254" s="4">
        <v>33</v>
      </c>
      <c r="H254" s="4">
        <f>Datos_Cocina[[#This Row],[Precio Unitario]]-Datos_Cocina[[#This Row],[Costo Unitario]]</f>
        <v>13</v>
      </c>
      <c r="I254" s="4">
        <f>Datos_Cocina[[#This Row],[Ganancia Bruta]]*Datos_Cocina[[#This Row],[Cantidad Ordenada]]</f>
        <v>26</v>
      </c>
      <c r="J254" s="4">
        <f>Datos_Cocina[[#This Row],[Precio Unitario]]*Datos_Cocina[[#This Row],[Cantidad Ordenada]]</f>
        <v>66</v>
      </c>
      <c r="K254" s="7">
        <f>Datos_Cocina[[#This Row],[Ganancia Neta]]/Datos_Cocina[[#This Row],[Total Pedido]]</f>
        <v>0.39393939393939392</v>
      </c>
      <c r="L254" s="2">
        <v>2</v>
      </c>
      <c r="M254" s="2">
        <v>47</v>
      </c>
      <c r="N254" s="2" t="s">
        <v>1154</v>
      </c>
    </row>
    <row r="255" spans="1:14" x14ac:dyDescent="0.3">
      <c r="A255" s="2">
        <v>96</v>
      </c>
      <c r="B255" s="2">
        <v>16</v>
      </c>
      <c r="C255" s="2" t="s">
        <v>79</v>
      </c>
      <c r="D255" s="2" t="s">
        <v>1151</v>
      </c>
      <c r="E255" s="4">
        <v>14</v>
      </c>
      <c r="F255" s="4">
        <f t="shared" si="3"/>
        <v>42</v>
      </c>
      <c r="G255" s="4">
        <v>24</v>
      </c>
      <c r="H255" s="4">
        <f>Datos_Cocina[[#This Row],[Precio Unitario]]-Datos_Cocina[[#This Row],[Costo Unitario]]</f>
        <v>10</v>
      </c>
      <c r="I255" s="4">
        <f>Datos_Cocina[[#This Row],[Ganancia Bruta]]*Datos_Cocina[[#This Row],[Cantidad Ordenada]]</f>
        <v>30</v>
      </c>
      <c r="J255" s="4">
        <f>Datos_Cocina[[#This Row],[Precio Unitario]]*Datos_Cocina[[#This Row],[Cantidad Ordenada]]</f>
        <v>72</v>
      </c>
      <c r="K255" s="7">
        <f>Datos_Cocina[[#This Row],[Ganancia Neta]]/Datos_Cocina[[#This Row],[Total Pedido]]</f>
        <v>0.41666666666666669</v>
      </c>
      <c r="L255" s="2">
        <v>3</v>
      </c>
      <c r="M255" s="2">
        <v>19</v>
      </c>
      <c r="N255" s="2" t="s">
        <v>1149</v>
      </c>
    </row>
    <row r="256" spans="1:14" x14ac:dyDescent="0.3">
      <c r="A256" s="2">
        <v>96</v>
      </c>
      <c r="B256" s="2">
        <v>16</v>
      </c>
      <c r="C256" s="2" t="s">
        <v>53</v>
      </c>
      <c r="D256" s="2" t="s">
        <v>1156</v>
      </c>
      <c r="E256" s="4">
        <v>11</v>
      </c>
      <c r="F256" s="4">
        <f t="shared" si="3"/>
        <v>22</v>
      </c>
      <c r="G256" s="4">
        <v>19</v>
      </c>
      <c r="H256" s="4">
        <f>Datos_Cocina[[#This Row],[Precio Unitario]]-Datos_Cocina[[#This Row],[Costo Unitario]]</f>
        <v>8</v>
      </c>
      <c r="I256" s="4">
        <f>Datos_Cocina[[#This Row],[Ganancia Bruta]]*Datos_Cocina[[#This Row],[Cantidad Ordenada]]</f>
        <v>16</v>
      </c>
      <c r="J256" s="4">
        <f>Datos_Cocina[[#This Row],[Precio Unitario]]*Datos_Cocina[[#This Row],[Cantidad Ordenada]]</f>
        <v>38</v>
      </c>
      <c r="K256" s="7">
        <f>Datos_Cocina[[#This Row],[Ganancia Neta]]/Datos_Cocina[[#This Row],[Total Pedido]]</f>
        <v>0.42105263157894735</v>
      </c>
      <c r="L256" s="2">
        <v>2</v>
      </c>
      <c r="M256" s="2">
        <v>10</v>
      </c>
      <c r="N256" s="2" t="s">
        <v>1154</v>
      </c>
    </row>
    <row r="257" spans="1:14" x14ac:dyDescent="0.3">
      <c r="A257" s="2">
        <v>97</v>
      </c>
      <c r="B257" s="2">
        <v>14</v>
      </c>
      <c r="C257" s="2" t="s">
        <v>67</v>
      </c>
      <c r="D257" s="2" t="s">
        <v>1155</v>
      </c>
      <c r="E257" s="4">
        <v>12</v>
      </c>
      <c r="F257" s="4">
        <f t="shared" si="3"/>
        <v>36</v>
      </c>
      <c r="G257" s="4">
        <v>20</v>
      </c>
      <c r="H257" s="4">
        <f>Datos_Cocina[[#This Row],[Precio Unitario]]-Datos_Cocina[[#This Row],[Costo Unitario]]</f>
        <v>8</v>
      </c>
      <c r="I257" s="4">
        <f>Datos_Cocina[[#This Row],[Ganancia Bruta]]*Datos_Cocina[[#This Row],[Cantidad Ordenada]]</f>
        <v>24</v>
      </c>
      <c r="J257" s="4">
        <f>Datos_Cocina[[#This Row],[Precio Unitario]]*Datos_Cocina[[#This Row],[Cantidad Ordenada]]</f>
        <v>60</v>
      </c>
      <c r="K257" s="7">
        <f>Datos_Cocina[[#This Row],[Ganancia Neta]]/Datos_Cocina[[#This Row],[Total Pedido]]</f>
        <v>0.4</v>
      </c>
      <c r="L257" s="2">
        <v>3</v>
      </c>
      <c r="M257" s="2">
        <v>5</v>
      </c>
      <c r="N257" s="2" t="s">
        <v>1154</v>
      </c>
    </row>
    <row r="258" spans="1:14" x14ac:dyDescent="0.3">
      <c r="A258" s="2">
        <v>97</v>
      </c>
      <c r="B258" s="2">
        <v>14</v>
      </c>
      <c r="C258" s="2" t="s">
        <v>34</v>
      </c>
      <c r="D258" s="2" t="s">
        <v>1161</v>
      </c>
      <c r="E258" s="4">
        <v>20</v>
      </c>
      <c r="F258" s="4">
        <f t="shared" ref="F258:F321" si="4">E258*L258</f>
        <v>60</v>
      </c>
      <c r="G258" s="4">
        <v>34</v>
      </c>
      <c r="H258" s="4">
        <f>Datos_Cocina[[#This Row],[Precio Unitario]]-Datos_Cocina[[#This Row],[Costo Unitario]]</f>
        <v>14</v>
      </c>
      <c r="I258" s="4">
        <f>Datos_Cocina[[#This Row],[Ganancia Bruta]]*Datos_Cocina[[#This Row],[Cantidad Ordenada]]</f>
        <v>42</v>
      </c>
      <c r="J258" s="4">
        <f>Datos_Cocina[[#This Row],[Precio Unitario]]*Datos_Cocina[[#This Row],[Cantidad Ordenada]]</f>
        <v>102</v>
      </c>
      <c r="K258" s="7">
        <f>Datos_Cocina[[#This Row],[Ganancia Neta]]/Datos_Cocina[[#This Row],[Total Pedido]]</f>
        <v>0.41176470588235292</v>
      </c>
      <c r="L258" s="2">
        <v>3</v>
      </c>
      <c r="M258" s="2">
        <v>57</v>
      </c>
      <c r="N258" s="2" t="s">
        <v>1154</v>
      </c>
    </row>
    <row r="259" spans="1:14" x14ac:dyDescent="0.3">
      <c r="A259" s="2">
        <v>97</v>
      </c>
      <c r="B259" s="2">
        <v>14</v>
      </c>
      <c r="C259" s="2" t="s">
        <v>74</v>
      </c>
      <c r="D259" s="2" t="s">
        <v>1160</v>
      </c>
      <c r="E259" s="4">
        <v>15</v>
      </c>
      <c r="F259" s="4">
        <f t="shared" si="4"/>
        <v>15</v>
      </c>
      <c r="G259" s="4">
        <v>26</v>
      </c>
      <c r="H259" s="4">
        <f>Datos_Cocina[[#This Row],[Precio Unitario]]-Datos_Cocina[[#This Row],[Costo Unitario]]</f>
        <v>11</v>
      </c>
      <c r="I259" s="4">
        <f>Datos_Cocina[[#This Row],[Ganancia Bruta]]*Datos_Cocina[[#This Row],[Cantidad Ordenada]]</f>
        <v>11</v>
      </c>
      <c r="J259" s="4">
        <f>Datos_Cocina[[#This Row],[Precio Unitario]]*Datos_Cocina[[#This Row],[Cantidad Ordenada]]</f>
        <v>26</v>
      </c>
      <c r="K259" s="7">
        <f>Datos_Cocina[[#This Row],[Ganancia Neta]]/Datos_Cocina[[#This Row],[Total Pedido]]</f>
        <v>0.42307692307692307</v>
      </c>
      <c r="L259" s="2">
        <v>1</v>
      </c>
      <c r="M259" s="2">
        <v>17</v>
      </c>
      <c r="N259" s="2" t="s">
        <v>1149</v>
      </c>
    </row>
    <row r="260" spans="1:14" x14ac:dyDescent="0.3">
      <c r="A260" s="2">
        <v>98</v>
      </c>
      <c r="B260" s="2">
        <v>7</v>
      </c>
      <c r="C260" s="2" t="s">
        <v>67</v>
      </c>
      <c r="D260" s="2" t="s">
        <v>1155</v>
      </c>
      <c r="E260" s="4">
        <v>12</v>
      </c>
      <c r="F260" s="4">
        <f t="shared" si="4"/>
        <v>36</v>
      </c>
      <c r="G260" s="4">
        <v>20</v>
      </c>
      <c r="H260" s="4">
        <f>Datos_Cocina[[#This Row],[Precio Unitario]]-Datos_Cocina[[#This Row],[Costo Unitario]]</f>
        <v>8</v>
      </c>
      <c r="I260" s="4">
        <f>Datos_Cocina[[#This Row],[Ganancia Bruta]]*Datos_Cocina[[#This Row],[Cantidad Ordenada]]</f>
        <v>24</v>
      </c>
      <c r="J260" s="4">
        <f>Datos_Cocina[[#This Row],[Precio Unitario]]*Datos_Cocina[[#This Row],[Cantidad Ordenada]]</f>
        <v>60</v>
      </c>
      <c r="K260" s="7">
        <f>Datos_Cocina[[#This Row],[Ganancia Neta]]/Datos_Cocina[[#This Row],[Total Pedido]]</f>
        <v>0.4</v>
      </c>
      <c r="L260" s="2">
        <v>3</v>
      </c>
      <c r="M260" s="2">
        <v>56</v>
      </c>
      <c r="N260" s="2" t="s">
        <v>1149</v>
      </c>
    </row>
    <row r="261" spans="1:14" x14ac:dyDescent="0.3">
      <c r="A261" s="2">
        <v>98</v>
      </c>
      <c r="B261" s="2">
        <v>7</v>
      </c>
      <c r="C261" s="2" t="s">
        <v>20</v>
      </c>
      <c r="D261" s="2" t="s">
        <v>1152</v>
      </c>
      <c r="E261" s="4">
        <v>17</v>
      </c>
      <c r="F261" s="4">
        <f t="shared" si="4"/>
        <v>51</v>
      </c>
      <c r="G261" s="4">
        <v>29</v>
      </c>
      <c r="H261" s="4">
        <f>Datos_Cocina[[#This Row],[Precio Unitario]]-Datos_Cocina[[#This Row],[Costo Unitario]]</f>
        <v>12</v>
      </c>
      <c r="I261" s="4">
        <f>Datos_Cocina[[#This Row],[Ganancia Bruta]]*Datos_Cocina[[#This Row],[Cantidad Ordenada]]</f>
        <v>36</v>
      </c>
      <c r="J261" s="4">
        <f>Datos_Cocina[[#This Row],[Precio Unitario]]*Datos_Cocina[[#This Row],[Cantidad Ordenada]]</f>
        <v>87</v>
      </c>
      <c r="K261" s="7">
        <f>Datos_Cocina[[#This Row],[Ganancia Neta]]/Datos_Cocina[[#This Row],[Total Pedido]]</f>
        <v>0.41379310344827586</v>
      </c>
      <c r="L261" s="2">
        <v>3</v>
      </c>
      <c r="M261" s="2">
        <v>33</v>
      </c>
      <c r="N261" s="2" t="s">
        <v>1149</v>
      </c>
    </row>
    <row r="262" spans="1:14" x14ac:dyDescent="0.3">
      <c r="A262" s="2">
        <v>98</v>
      </c>
      <c r="B262" s="2">
        <v>7</v>
      </c>
      <c r="C262" s="2" t="s">
        <v>53</v>
      </c>
      <c r="D262" s="2" t="s">
        <v>1156</v>
      </c>
      <c r="E262" s="4">
        <v>11</v>
      </c>
      <c r="F262" s="4">
        <f t="shared" si="4"/>
        <v>11</v>
      </c>
      <c r="G262" s="4">
        <v>19</v>
      </c>
      <c r="H262" s="4">
        <f>Datos_Cocina[[#This Row],[Precio Unitario]]-Datos_Cocina[[#This Row],[Costo Unitario]]</f>
        <v>8</v>
      </c>
      <c r="I262" s="4">
        <f>Datos_Cocina[[#This Row],[Ganancia Bruta]]*Datos_Cocina[[#This Row],[Cantidad Ordenada]]</f>
        <v>8</v>
      </c>
      <c r="J262" s="4">
        <f>Datos_Cocina[[#This Row],[Precio Unitario]]*Datos_Cocina[[#This Row],[Cantidad Ordenada]]</f>
        <v>19</v>
      </c>
      <c r="K262" s="7">
        <f>Datos_Cocina[[#This Row],[Ganancia Neta]]/Datos_Cocina[[#This Row],[Total Pedido]]</f>
        <v>0.42105263157894735</v>
      </c>
      <c r="L262" s="2">
        <v>1</v>
      </c>
      <c r="M262" s="2">
        <v>51</v>
      </c>
      <c r="N262" s="2" t="s">
        <v>1149</v>
      </c>
    </row>
    <row r="263" spans="1:14" x14ac:dyDescent="0.3">
      <c r="A263" s="2">
        <v>99</v>
      </c>
      <c r="B263" s="2">
        <v>2</v>
      </c>
      <c r="C263" s="2" t="s">
        <v>56</v>
      </c>
      <c r="D263" s="2" t="s">
        <v>1167</v>
      </c>
      <c r="E263" s="4">
        <v>19</v>
      </c>
      <c r="F263" s="4">
        <f t="shared" si="4"/>
        <v>19</v>
      </c>
      <c r="G263" s="4">
        <v>31</v>
      </c>
      <c r="H263" s="4">
        <f>Datos_Cocina[[#This Row],[Precio Unitario]]-Datos_Cocina[[#This Row],[Costo Unitario]]</f>
        <v>12</v>
      </c>
      <c r="I263" s="4">
        <f>Datos_Cocina[[#This Row],[Ganancia Bruta]]*Datos_Cocina[[#This Row],[Cantidad Ordenada]]</f>
        <v>12</v>
      </c>
      <c r="J263" s="4">
        <f>Datos_Cocina[[#This Row],[Precio Unitario]]*Datos_Cocina[[#This Row],[Cantidad Ordenada]]</f>
        <v>31</v>
      </c>
      <c r="K263" s="7">
        <f>Datos_Cocina[[#This Row],[Ganancia Neta]]/Datos_Cocina[[#This Row],[Total Pedido]]</f>
        <v>0.38709677419354838</v>
      </c>
      <c r="L263" s="2">
        <v>1</v>
      </c>
      <c r="M263" s="2">
        <v>5</v>
      </c>
      <c r="N263" s="2" t="s">
        <v>1149</v>
      </c>
    </row>
    <row r="264" spans="1:14" x14ac:dyDescent="0.3">
      <c r="A264" s="2">
        <v>99</v>
      </c>
      <c r="B264" s="2">
        <v>2</v>
      </c>
      <c r="C264" s="2" t="s">
        <v>37</v>
      </c>
      <c r="D264" s="2" t="s">
        <v>1157</v>
      </c>
      <c r="E264" s="4">
        <v>18</v>
      </c>
      <c r="F264" s="4">
        <f t="shared" si="4"/>
        <v>36</v>
      </c>
      <c r="G264" s="4">
        <v>30</v>
      </c>
      <c r="H264" s="4">
        <f>Datos_Cocina[[#This Row],[Precio Unitario]]-Datos_Cocina[[#This Row],[Costo Unitario]]</f>
        <v>12</v>
      </c>
      <c r="I264" s="4">
        <f>Datos_Cocina[[#This Row],[Ganancia Bruta]]*Datos_Cocina[[#This Row],[Cantidad Ordenada]]</f>
        <v>24</v>
      </c>
      <c r="J264" s="4">
        <f>Datos_Cocina[[#This Row],[Precio Unitario]]*Datos_Cocina[[#This Row],[Cantidad Ordenada]]</f>
        <v>60</v>
      </c>
      <c r="K264" s="7">
        <f>Datos_Cocina[[#This Row],[Ganancia Neta]]/Datos_Cocina[[#This Row],[Total Pedido]]</f>
        <v>0.4</v>
      </c>
      <c r="L264" s="2">
        <v>2</v>
      </c>
      <c r="M264" s="2">
        <v>27</v>
      </c>
      <c r="N264" s="2" t="s">
        <v>1149</v>
      </c>
    </row>
    <row r="265" spans="1:14" x14ac:dyDescent="0.3">
      <c r="A265" s="2">
        <v>99</v>
      </c>
      <c r="B265" s="2">
        <v>2</v>
      </c>
      <c r="C265" s="2" t="s">
        <v>20</v>
      </c>
      <c r="D265" s="2" t="s">
        <v>1152</v>
      </c>
      <c r="E265" s="4">
        <v>17</v>
      </c>
      <c r="F265" s="4">
        <f t="shared" si="4"/>
        <v>17</v>
      </c>
      <c r="G265" s="4">
        <v>29</v>
      </c>
      <c r="H265" s="4">
        <f>Datos_Cocina[[#This Row],[Precio Unitario]]-Datos_Cocina[[#This Row],[Costo Unitario]]</f>
        <v>12</v>
      </c>
      <c r="I265" s="4">
        <f>Datos_Cocina[[#This Row],[Ganancia Bruta]]*Datos_Cocina[[#This Row],[Cantidad Ordenada]]</f>
        <v>12</v>
      </c>
      <c r="J265" s="4">
        <f>Datos_Cocina[[#This Row],[Precio Unitario]]*Datos_Cocina[[#This Row],[Cantidad Ordenada]]</f>
        <v>29</v>
      </c>
      <c r="K265" s="7">
        <f>Datos_Cocina[[#This Row],[Ganancia Neta]]/Datos_Cocina[[#This Row],[Total Pedido]]</f>
        <v>0.41379310344827586</v>
      </c>
      <c r="L265" s="2">
        <v>1</v>
      </c>
      <c r="M265" s="2">
        <v>45</v>
      </c>
      <c r="N265" s="2" t="s">
        <v>1154</v>
      </c>
    </row>
    <row r="266" spans="1:14" x14ac:dyDescent="0.3">
      <c r="A266" s="2">
        <v>99</v>
      </c>
      <c r="B266" s="2">
        <v>2</v>
      </c>
      <c r="C266" s="2" t="s">
        <v>53</v>
      </c>
      <c r="D266" s="2" t="s">
        <v>1156</v>
      </c>
      <c r="E266" s="4">
        <v>11</v>
      </c>
      <c r="F266" s="4">
        <f t="shared" si="4"/>
        <v>11</v>
      </c>
      <c r="G266" s="4">
        <v>19</v>
      </c>
      <c r="H266" s="4">
        <f>Datos_Cocina[[#This Row],[Precio Unitario]]-Datos_Cocina[[#This Row],[Costo Unitario]]</f>
        <v>8</v>
      </c>
      <c r="I266" s="4">
        <f>Datos_Cocina[[#This Row],[Ganancia Bruta]]*Datos_Cocina[[#This Row],[Cantidad Ordenada]]</f>
        <v>8</v>
      </c>
      <c r="J266" s="4">
        <f>Datos_Cocina[[#This Row],[Precio Unitario]]*Datos_Cocina[[#This Row],[Cantidad Ordenada]]</f>
        <v>19</v>
      </c>
      <c r="K266" s="7">
        <f>Datos_Cocina[[#This Row],[Ganancia Neta]]/Datos_Cocina[[#This Row],[Total Pedido]]</f>
        <v>0.42105263157894735</v>
      </c>
      <c r="L266" s="2">
        <v>1</v>
      </c>
      <c r="M266" s="2">
        <v>9</v>
      </c>
      <c r="N266" s="2" t="s">
        <v>1154</v>
      </c>
    </row>
    <row r="267" spans="1:14" x14ac:dyDescent="0.3">
      <c r="A267" s="2">
        <v>100</v>
      </c>
      <c r="B267" s="2">
        <v>18</v>
      </c>
      <c r="C267" s="2" t="s">
        <v>60</v>
      </c>
      <c r="D267" s="2" t="s">
        <v>1165</v>
      </c>
      <c r="E267" s="4">
        <v>15</v>
      </c>
      <c r="F267" s="4">
        <f t="shared" si="4"/>
        <v>30</v>
      </c>
      <c r="G267" s="4">
        <v>25</v>
      </c>
      <c r="H267" s="4">
        <f>Datos_Cocina[[#This Row],[Precio Unitario]]-Datos_Cocina[[#This Row],[Costo Unitario]]</f>
        <v>10</v>
      </c>
      <c r="I267" s="4">
        <f>Datos_Cocina[[#This Row],[Ganancia Bruta]]*Datos_Cocina[[#This Row],[Cantidad Ordenada]]</f>
        <v>20</v>
      </c>
      <c r="J267" s="4">
        <f>Datos_Cocina[[#This Row],[Precio Unitario]]*Datos_Cocina[[#This Row],[Cantidad Ordenada]]</f>
        <v>50</v>
      </c>
      <c r="K267" s="7">
        <f>Datos_Cocina[[#This Row],[Ganancia Neta]]/Datos_Cocina[[#This Row],[Total Pedido]]</f>
        <v>0.4</v>
      </c>
      <c r="L267" s="2">
        <v>2</v>
      </c>
      <c r="M267" s="2">
        <v>22</v>
      </c>
      <c r="N267" s="2" t="s">
        <v>1149</v>
      </c>
    </row>
    <row r="268" spans="1:14" x14ac:dyDescent="0.3">
      <c r="A268" s="2">
        <v>100</v>
      </c>
      <c r="B268" s="2">
        <v>18</v>
      </c>
      <c r="C268" s="2" t="s">
        <v>100</v>
      </c>
      <c r="D268" s="2" t="s">
        <v>1166</v>
      </c>
      <c r="E268" s="4">
        <v>13</v>
      </c>
      <c r="F268" s="4">
        <f t="shared" si="4"/>
        <v>26</v>
      </c>
      <c r="G268" s="4">
        <v>22</v>
      </c>
      <c r="H268" s="4">
        <f>Datos_Cocina[[#This Row],[Precio Unitario]]-Datos_Cocina[[#This Row],[Costo Unitario]]</f>
        <v>9</v>
      </c>
      <c r="I268" s="4">
        <f>Datos_Cocina[[#This Row],[Ganancia Bruta]]*Datos_Cocina[[#This Row],[Cantidad Ordenada]]</f>
        <v>18</v>
      </c>
      <c r="J268" s="4">
        <f>Datos_Cocina[[#This Row],[Precio Unitario]]*Datos_Cocina[[#This Row],[Cantidad Ordenada]]</f>
        <v>44</v>
      </c>
      <c r="K268" s="7">
        <f>Datos_Cocina[[#This Row],[Ganancia Neta]]/Datos_Cocina[[#This Row],[Total Pedido]]</f>
        <v>0.40909090909090912</v>
      </c>
      <c r="L268" s="2">
        <v>2</v>
      </c>
      <c r="M268" s="2">
        <v>33</v>
      </c>
      <c r="N268" s="2" t="s">
        <v>1154</v>
      </c>
    </row>
    <row r="269" spans="1:14" x14ac:dyDescent="0.3">
      <c r="A269" s="2">
        <v>100</v>
      </c>
      <c r="B269" s="2">
        <v>18</v>
      </c>
      <c r="C269" s="2" t="s">
        <v>79</v>
      </c>
      <c r="D269" s="2" t="s">
        <v>1151</v>
      </c>
      <c r="E269" s="4">
        <v>14</v>
      </c>
      <c r="F269" s="4">
        <f t="shared" si="4"/>
        <v>42</v>
      </c>
      <c r="G269" s="4">
        <v>24</v>
      </c>
      <c r="H269" s="4">
        <f>Datos_Cocina[[#This Row],[Precio Unitario]]-Datos_Cocina[[#This Row],[Costo Unitario]]</f>
        <v>10</v>
      </c>
      <c r="I269" s="4">
        <f>Datos_Cocina[[#This Row],[Ganancia Bruta]]*Datos_Cocina[[#This Row],[Cantidad Ordenada]]</f>
        <v>30</v>
      </c>
      <c r="J269" s="4">
        <f>Datos_Cocina[[#This Row],[Precio Unitario]]*Datos_Cocina[[#This Row],[Cantidad Ordenada]]</f>
        <v>72</v>
      </c>
      <c r="K269" s="7">
        <f>Datos_Cocina[[#This Row],[Ganancia Neta]]/Datos_Cocina[[#This Row],[Total Pedido]]</f>
        <v>0.41666666666666669</v>
      </c>
      <c r="L269" s="2">
        <v>3</v>
      </c>
      <c r="M269" s="2">
        <v>48</v>
      </c>
      <c r="N269" s="2" t="s">
        <v>1149</v>
      </c>
    </row>
    <row r="270" spans="1:14" x14ac:dyDescent="0.3">
      <c r="A270" s="2">
        <v>101</v>
      </c>
      <c r="B270" s="2">
        <v>1</v>
      </c>
      <c r="C270" s="2" t="s">
        <v>56</v>
      </c>
      <c r="D270" s="2" t="s">
        <v>1167</v>
      </c>
      <c r="E270" s="4">
        <v>19</v>
      </c>
      <c r="F270" s="4">
        <f t="shared" si="4"/>
        <v>19</v>
      </c>
      <c r="G270" s="4">
        <v>31</v>
      </c>
      <c r="H270" s="4">
        <f>Datos_Cocina[[#This Row],[Precio Unitario]]-Datos_Cocina[[#This Row],[Costo Unitario]]</f>
        <v>12</v>
      </c>
      <c r="I270" s="4">
        <f>Datos_Cocina[[#This Row],[Ganancia Bruta]]*Datos_Cocina[[#This Row],[Cantidad Ordenada]]</f>
        <v>12</v>
      </c>
      <c r="J270" s="4">
        <f>Datos_Cocina[[#This Row],[Precio Unitario]]*Datos_Cocina[[#This Row],[Cantidad Ordenada]]</f>
        <v>31</v>
      </c>
      <c r="K270" s="7">
        <f>Datos_Cocina[[#This Row],[Ganancia Neta]]/Datos_Cocina[[#This Row],[Total Pedido]]</f>
        <v>0.38709677419354838</v>
      </c>
      <c r="L270" s="2">
        <v>1</v>
      </c>
      <c r="M270" s="2">
        <v>24</v>
      </c>
      <c r="N270" s="2" t="s">
        <v>1149</v>
      </c>
    </row>
    <row r="271" spans="1:14" x14ac:dyDescent="0.3">
      <c r="A271" s="2">
        <v>101</v>
      </c>
      <c r="B271" s="2">
        <v>1</v>
      </c>
      <c r="C271" s="2" t="s">
        <v>60</v>
      </c>
      <c r="D271" s="2" t="s">
        <v>1165</v>
      </c>
      <c r="E271" s="4">
        <v>15</v>
      </c>
      <c r="F271" s="4">
        <f t="shared" si="4"/>
        <v>30</v>
      </c>
      <c r="G271" s="4">
        <v>25</v>
      </c>
      <c r="H271" s="4">
        <f>Datos_Cocina[[#This Row],[Precio Unitario]]-Datos_Cocina[[#This Row],[Costo Unitario]]</f>
        <v>10</v>
      </c>
      <c r="I271" s="4">
        <f>Datos_Cocina[[#This Row],[Ganancia Bruta]]*Datos_Cocina[[#This Row],[Cantidad Ordenada]]</f>
        <v>20</v>
      </c>
      <c r="J271" s="4">
        <f>Datos_Cocina[[#This Row],[Precio Unitario]]*Datos_Cocina[[#This Row],[Cantidad Ordenada]]</f>
        <v>50</v>
      </c>
      <c r="K271" s="7">
        <f>Datos_Cocina[[#This Row],[Ganancia Neta]]/Datos_Cocina[[#This Row],[Total Pedido]]</f>
        <v>0.4</v>
      </c>
      <c r="L271" s="2">
        <v>2</v>
      </c>
      <c r="M271" s="2">
        <v>41</v>
      </c>
      <c r="N271" s="2" t="s">
        <v>1149</v>
      </c>
    </row>
    <row r="272" spans="1:14" x14ac:dyDescent="0.3">
      <c r="A272" s="2">
        <v>101</v>
      </c>
      <c r="B272" s="2">
        <v>1</v>
      </c>
      <c r="C272" s="2" t="s">
        <v>12</v>
      </c>
      <c r="D272" s="2" t="s">
        <v>1164</v>
      </c>
      <c r="E272" s="4">
        <v>21</v>
      </c>
      <c r="F272" s="4">
        <f t="shared" si="4"/>
        <v>21</v>
      </c>
      <c r="G272" s="4">
        <v>35</v>
      </c>
      <c r="H272" s="4">
        <f>Datos_Cocina[[#This Row],[Precio Unitario]]-Datos_Cocina[[#This Row],[Costo Unitario]]</f>
        <v>14</v>
      </c>
      <c r="I272" s="4">
        <f>Datos_Cocina[[#This Row],[Ganancia Bruta]]*Datos_Cocina[[#This Row],[Cantidad Ordenada]]</f>
        <v>14</v>
      </c>
      <c r="J272" s="4">
        <f>Datos_Cocina[[#This Row],[Precio Unitario]]*Datos_Cocina[[#This Row],[Cantidad Ordenada]]</f>
        <v>35</v>
      </c>
      <c r="K272" s="7">
        <f>Datos_Cocina[[#This Row],[Ganancia Neta]]/Datos_Cocina[[#This Row],[Total Pedido]]</f>
        <v>0.4</v>
      </c>
      <c r="L272" s="2">
        <v>1</v>
      </c>
      <c r="M272" s="2">
        <v>34</v>
      </c>
      <c r="N272" s="2" t="s">
        <v>1149</v>
      </c>
    </row>
    <row r="273" spans="1:14" x14ac:dyDescent="0.3">
      <c r="A273" s="2">
        <v>101</v>
      </c>
      <c r="B273" s="2">
        <v>1</v>
      </c>
      <c r="C273" s="2" t="s">
        <v>100</v>
      </c>
      <c r="D273" s="2" t="s">
        <v>1166</v>
      </c>
      <c r="E273" s="4">
        <v>13</v>
      </c>
      <c r="F273" s="4">
        <f t="shared" si="4"/>
        <v>13</v>
      </c>
      <c r="G273" s="4">
        <v>22</v>
      </c>
      <c r="H273" s="4">
        <f>Datos_Cocina[[#This Row],[Precio Unitario]]-Datos_Cocina[[#This Row],[Costo Unitario]]</f>
        <v>9</v>
      </c>
      <c r="I273" s="4">
        <f>Datos_Cocina[[#This Row],[Ganancia Bruta]]*Datos_Cocina[[#This Row],[Cantidad Ordenada]]</f>
        <v>9</v>
      </c>
      <c r="J273" s="4">
        <f>Datos_Cocina[[#This Row],[Precio Unitario]]*Datos_Cocina[[#This Row],[Cantidad Ordenada]]</f>
        <v>22</v>
      </c>
      <c r="K273" s="7">
        <f>Datos_Cocina[[#This Row],[Ganancia Neta]]/Datos_Cocina[[#This Row],[Total Pedido]]</f>
        <v>0.40909090909090912</v>
      </c>
      <c r="L273" s="2">
        <v>1</v>
      </c>
      <c r="M273" s="2">
        <v>35</v>
      </c>
      <c r="N273" s="2" t="s">
        <v>1149</v>
      </c>
    </row>
    <row r="274" spans="1:14" x14ac:dyDescent="0.3">
      <c r="A274" s="2">
        <v>102</v>
      </c>
      <c r="B274" s="2">
        <v>19</v>
      </c>
      <c r="C274" s="2" t="s">
        <v>20</v>
      </c>
      <c r="D274" s="2" t="s">
        <v>1152</v>
      </c>
      <c r="E274" s="4">
        <v>17</v>
      </c>
      <c r="F274" s="4">
        <f t="shared" si="4"/>
        <v>51</v>
      </c>
      <c r="G274" s="4">
        <v>29</v>
      </c>
      <c r="H274" s="4">
        <f>Datos_Cocina[[#This Row],[Precio Unitario]]-Datos_Cocina[[#This Row],[Costo Unitario]]</f>
        <v>12</v>
      </c>
      <c r="I274" s="4">
        <f>Datos_Cocina[[#This Row],[Ganancia Bruta]]*Datos_Cocina[[#This Row],[Cantidad Ordenada]]</f>
        <v>36</v>
      </c>
      <c r="J274" s="4">
        <f>Datos_Cocina[[#This Row],[Precio Unitario]]*Datos_Cocina[[#This Row],[Cantidad Ordenada]]</f>
        <v>87</v>
      </c>
      <c r="K274" s="7">
        <f>Datos_Cocina[[#This Row],[Ganancia Neta]]/Datos_Cocina[[#This Row],[Total Pedido]]</f>
        <v>0.41379310344827586</v>
      </c>
      <c r="L274" s="2">
        <v>3</v>
      </c>
      <c r="M274" s="2">
        <v>29</v>
      </c>
      <c r="N274" s="2" t="s">
        <v>1154</v>
      </c>
    </row>
    <row r="275" spans="1:14" x14ac:dyDescent="0.3">
      <c r="A275" s="2">
        <v>102</v>
      </c>
      <c r="B275" s="2">
        <v>19</v>
      </c>
      <c r="C275" s="2" t="s">
        <v>25</v>
      </c>
      <c r="D275" s="2" t="s">
        <v>1159</v>
      </c>
      <c r="E275" s="4">
        <v>16</v>
      </c>
      <c r="F275" s="4">
        <f t="shared" si="4"/>
        <v>48</v>
      </c>
      <c r="G275" s="4">
        <v>28</v>
      </c>
      <c r="H275" s="4">
        <f>Datos_Cocina[[#This Row],[Precio Unitario]]-Datos_Cocina[[#This Row],[Costo Unitario]]</f>
        <v>12</v>
      </c>
      <c r="I275" s="4">
        <f>Datos_Cocina[[#This Row],[Ganancia Bruta]]*Datos_Cocina[[#This Row],[Cantidad Ordenada]]</f>
        <v>36</v>
      </c>
      <c r="J275" s="4">
        <f>Datos_Cocina[[#This Row],[Precio Unitario]]*Datos_Cocina[[#This Row],[Cantidad Ordenada]]</f>
        <v>84</v>
      </c>
      <c r="K275" s="7">
        <f>Datos_Cocina[[#This Row],[Ganancia Neta]]/Datos_Cocina[[#This Row],[Total Pedido]]</f>
        <v>0.42857142857142855</v>
      </c>
      <c r="L275" s="2">
        <v>3</v>
      </c>
      <c r="M275" s="2">
        <v>17</v>
      </c>
      <c r="N275" s="2" t="s">
        <v>1149</v>
      </c>
    </row>
    <row r="276" spans="1:14" x14ac:dyDescent="0.3">
      <c r="A276" s="2">
        <v>103</v>
      </c>
      <c r="B276" s="2">
        <v>13</v>
      </c>
      <c r="C276" s="2" t="s">
        <v>39</v>
      </c>
      <c r="D276" s="2" t="s">
        <v>1150</v>
      </c>
      <c r="E276" s="4">
        <v>13</v>
      </c>
      <c r="F276" s="4">
        <f t="shared" si="4"/>
        <v>13</v>
      </c>
      <c r="G276" s="4">
        <v>21</v>
      </c>
      <c r="H276" s="4">
        <f>Datos_Cocina[[#This Row],[Precio Unitario]]-Datos_Cocina[[#This Row],[Costo Unitario]]</f>
        <v>8</v>
      </c>
      <c r="I276" s="4">
        <f>Datos_Cocina[[#This Row],[Ganancia Bruta]]*Datos_Cocina[[#This Row],[Cantidad Ordenada]]</f>
        <v>8</v>
      </c>
      <c r="J276" s="4">
        <f>Datos_Cocina[[#This Row],[Precio Unitario]]*Datos_Cocina[[#This Row],[Cantidad Ordenada]]</f>
        <v>21</v>
      </c>
      <c r="K276" s="7">
        <f>Datos_Cocina[[#This Row],[Ganancia Neta]]/Datos_Cocina[[#This Row],[Total Pedido]]</f>
        <v>0.38095238095238093</v>
      </c>
      <c r="L276" s="2">
        <v>1</v>
      </c>
      <c r="M276" s="2">
        <v>57</v>
      </c>
      <c r="N276" s="2" t="s">
        <v>1149</v>
      </c>
    </row>
    <row r="277" spans="1:14" x14ac:dyDescent="0.3">
      <c r="A277" s="2">
        <v>103</v>
      </c>
      <c r="B277" s="2">
        <v>13</v>
      </c>
      <c r="C277" s="2" t="s">
        <v>34</v>
      </c>
      <c r="D277" s="2" t="s">
        <v>1161</v>
      </c>
      <c r="E277" s="4">
        <v>20</v>
      </c>
      <c r="F277" s="4">
        <f t="shared" si="4"/>
        <v>20</v>
      </c>
      <c r="G277" s="4">
        <v>34</v>
      </c>
      <c r="H277" s="4">
        <f>Datos_Cocina[[#This Row],[Precio Unitario]]-Datos_Cocina[[#This Row],[Costo Unitario]]</f>
        <v>14</v>
      </c>
      <c r="I277" s="4">
        <f>Datos_Cocina[[#This Row],[Ganancia Bruta]]*Datos_Cocina[[#This Row],[Cantidad Ordenada]]</f>
        <v>14</v>
      </c>
      <c r="J277" s="4">
        <f>Datos_Cocina[[#This Row],[Precio Unitario]]*Datos_Cocina[[#This Row],[Cantidad Ordenada]]</f>
        <v>34</v>
      </c>
      <c r="K277" s="7">
        <f>Datos_Cocina[[#This Row],[Ganancia Neta]]/Datos_Cocina[[#This Row],[Total Pedido]]</f>
        <v>0.41176470588235292</v>
      </c>
      <c r="L277" s="2">
        <v>1</v>
      </c>
      <c r="M277" s="2">
        <v>9</v>
      </c>
      <c r="N277" s="2" t="s">
        <v>1154</v>
      </c>
    </row>
    <row r="278" spans="1:14" x14ac:dyDescent="0.3">
      <c r="A278" s="2">
        <v>103</v>
      </c>
      <c r="B278" s="2">
        <v>13</v>
      </c>
      <c r="C278" s="2" t="s">
        <v>45</v>
      </c>
      <c r="D278" s="2" t="s">
        <v>1169</v>
      </c>
      <c r="E278" s="4">
        <v>10</v>
      </c>
      <c r="F278" s="4">
        <f t="shared" si="4"/>
        <v>10</v>
      </c>
      <c r="G278" s="4">
        <v>18</v>
      </c>
      <c r="H278" s="4">
        <f>Datos_Cocina[[#This Row],[Precio Unitario]]-Datos_Cocina[[#This Row],[Costo Unitario]]</f>
        <v>8</v>
      </c>
      <c r="I278" s="4">
        <f>Datos_Cocina[[#This Row],[Ganancia Bruta]]*Datos_Cocina[[#This Row],[Cantidad Ordenada]]</f>
        <v>8</v>
      </c>
      <c r="J278" s="4">
        <f>Datos_Cocina[[#This Row],[Precio Unitario]]*Datos_Cocina[[#This Row],[Cantidad Ordenada]]</f>
        <v>18</v>
      </c>
      <c r="K278" s="7">
        <f>Datos_Cocina[[#This Row],[Ganancia Neta]]/Datos_Cocina[[#This Row],[Total Pedido]]</f>
        <v>0.44444444444444442</v>
      </c>
      <c r="L278" s="2">
        <v>1</v>
      </c>
      <c r="M278" s="2">
        <v>33</v>
      </c>
      <c r="N278" s="2" t="s">
        <v>1149</v>
      </c>
    </row>
    <row r="279" spans="1:14" x14ac:dyDescent="0.3">
      <c r="A279" s="2">
        <v>104</v>
      </c>
      <c r="B279" s="2">
        <v>14</v>
      </c>
      <c r="C279" s="2" t="s">
        <v>56</v>
      </c>
      <c r="D279" s="2" t="s">
        <v>1167</v>
      </c>
      <c r="E279" s="4">
        <v>19</v>
      </c>
      <c r="F279" s="4">
        <f t="shared" si="4"/>
        <v>19</v>
      </c>
      <c r="G279" s="4">
        <v>31</v>
      </c>
      <c r="H279" s="4">
        <f>Datos_Cocina[[#This Row],[Precio Unitario]]-Datos_Cocina[[#This Row],[Costo Unitario]]</f>
        <v>12</v>
      </c>
      <c r="I279" s="4">
        <f>Datos_Cocina[[#This Row],[Ganancia Bruta]]*Datos_Cocina[[#This Row],[Cantidad Ordenada]]</f>
        <v>12</v>
      </c>
      <c r="J279" s="4">
        <f>Datos_Cocina[[#This Row],[Precio Unitario]]*Datos_Cocina[[#This Row],[Cantidad Ordenada]]</f>
        <v>31</v>
      </c>
      <c r="K279" s="7">
        <f>Datos_Cocina[[#This Row],[Ganancia Neta]]/Datos_Cocina[[#This Row],[Total Pedido]]</f>
        <v>0.38709677419354838</v>
      </c>
      <c r="L279" s="2">
        <v>1</v>
      </c>
      <c r="M279" s="2">
        <v>12</v>
      </c>
      <c r="N279" s="2" t="s">
        <v>1154</v>
      </c>
    </row>
    <row r="280" spans="1:14" x14ac:dyDescent="0.3">
      <c r="A280" s="2">
        <v>104</v>
      </c>
      <c r="B280" s="2">
        <v>14</v>
      </c>
      <c r="C280" s="2" t="s">
        <v>97</v>
      </c>
      <c r="D280" s="2" t="s">
        <v>1153</v>
      </c>
      <c r="E280" s="4">
        <v>14</v>
      </c>
      <c r="F280" s="4">
        <f t="shared" si="4"/>
        <v>28</v>
      </c>
      <c r="G280" s="4">
        <v>23</v>
      </c>
      <c r="H280" s="4">
        <f>Datos_Cocina[[#This Row],[Precio Unitario]]-Datos_Cocina[[#This Row],[Costo Unitario]]</f>
        <v>9</v>
      </c>
      <c r="I280" s="4">
        <f>Datos_Cocina[[#This Row],[Ganancia Bruta]]*Datos_Cocina[[#This Row],[Cantidad Ordenada]]</f>
        <v>18</v>
      </c>
      <c r="J280" s="4">
        <f>Datos_Cocina[[#This Row],[Precio Unitario]]*Datos_Cocina[[#This Row],[Cantidad Ordenada]]</f>
        <v>46</v>
      </c>
      <c r="K280" s="7">
        <f>Datos_Cocina[[#This Row],[Ganancia Neta]]/Datos_Cocina[[#This Row],[Total Pedido]]</f>
        <v>0.39130434782608697</v>
      </c>
      <c r="L280" s="2">
        <v>2</v>
      </c>
      <c r="M280" s="2">
        <v>43</v>
      </c>
      <c r="N280" s="2" t="s">
        <v>1149</v>
      </c>
    </row>
    <row r="281" spans="1:14" x14ac:dyDescent="0.3">
      <c r="A281" s="2">
        <v>105</v>
      </c>
      <c r="B281" s="2">
        <v>14</v>
      </c>
      <c r="C281" s="2" t="s">
        <v>67</v>
      </c>
      <c r="D281" s="2" t="s">
        <v>1155</v>
      </c>
      <c r="E281" s="4">
        <v>12</v>
      </c>
      <c r="F281" s="4">
        <f t="shared" si="4"/>
        <v>36</v>
      </c>
      <c r="G281" s="4">
        <v>20</v>
      </c>
      <c r="H281" s="4">
        <f>Datos_Cocina[[#This Row],[Precio Unitario]]-Datos_Cocina[[#This Row],[Costo Unitario]]</f>
        <v>8</v>
      </c>
      <c r="I281" s="4">
        <f>Datos_Cocina[[#This Row],[Ganancia Bruta]]*Datos_Cocina[[#This Row],[Cantidad Ordenada]]</f>
        <v>24</v>
      </c>
      <c r="J281" s="4">
        <f>Datos_Cocina[[#This Row],[Precio Unitario]]*Datos_Cocina[[#This Row],[Cantidad Ordenada]]</f>
        <v>60</v>
      </c>
      <c r="K281" s="7">
        <f>Datos_Cocina[[#This Row],[Ganancia Neta]]/Datos_Cocina[[#This Row],[Total Pedido]]</f>
        <v>0.4</v>
      </c>
      <c r="L281" s="2">
        <v>3</v>
      </c>
      <c r="M281" s="2">
        <v>9</v>
      </c>
      <c r="N281" s="2" t="s">
        <v>1154</v>
      </c>
    </row>
    <row r="282" spans="1:14" x14ac:dyDescent="0.3">
      <c r="A282" s="2">
        <v>105</v>
      </c>
      <c r="B282" s="2">
        <v>14</v>
      </c>
      <c r="C282" s="2" t="s">
        <v>50</v>
      </c>
      <c r="D282" s="2" t="s">
        <v>1162</v>
      </c>
      <c r="E282" s="4">
        <v>16</v>
      </c>
      <c r="F282" s="4">
        <f t="shared" si="4"/>
        <v>48</v>
      </c>
      <c r="G282" s="4">
        <v>27</v>
      </c>
      <c r="H282" s="4">
        <f>Datos_Cocina[[#This Row],[Precio Unitario]]-Datos_Cocina[[#This Row],[Costo Unitario]]</f>
        <v>11</v>
      </c>
      <c r="I282" s="4">
        <f>Datos_Cocina[[#This Row],[Ganancia Bruta]]*Datos_Cocina[[#This Row],[Cantidad Ordenada]]</f>
        <v>33</v>
      </c>
      <c r="J282" s="4">
        <f>Datos_Cocina[[#This Row],[Precio Unitario]]*Datos_Cocina[[#This Row],[Cantidad Ordenada]]</f>
        <v>81</v>
      </c>
      <c r="K282" s="7">
        <f>Datos_Cocina[[#This Row],[Ganancia Neta]]/Datos_Cocina[[#This Row],[Total Pedido]]</f>
        <v>0.40740740740740738</v>
      </c>
      <c r="L282" s="2">
        <v>3</v>
      </c>
      <c r="M282" s="2">
        <v>34</v>
      </c>
      <c r="N282" s="2" t="s">
        <v>1154</v>
      </c>
    </row>
    <row r="283" spans="1:14" x14ac:dyDescent="0.3">
      <c r="A283" s="2">
        <v>106</v>
      </c>
      <c r="B283" s="2">
        <v>15</v>
      </c>
      <c r="C283" s="2" t="s">
        <v>34</v>
      </c>
      <c r="D283" s="2" t="s">
        <v>1161</v>
      </c>
      <c r="E283" s="4">
        <v>20</v>
      </c>
      <c r="F283" s="4">
        <f t="shared" si="4"/>
        <v>40</v>
      </c>
      <c r="G283" s="4">
        <v>34</v>
      </c>
      <c r="H283" s="4">
        <f>Datos_Cocina[[#This Row],[Precio Unitario]]-Datos_Cocina[[#This Row],[Costo Unitario]]</f>
        <v>14</v>
      </c>
      <c r="I283" s="4">
        <f>Datos_Cocina[[#This Row],[Ganancia Bruta]]*Datos_Cocina[[#This Row],[Cantidad Ordenada]]</f>
        <v>28</v>
      </c>
      <c r="J283" s="4">
        <f>Datos_Cocina[[#This Row],[Precio Unitario]]*Datos_Cocina[[#This Row],[Cantidad Ordenada]]</f>
        <v>68</v>
      </c>
      <c r="K283" s="7">
        <f>Datos_Cocina[[#This Row],[Ganancia Neta]]/Datos_Cocina[[#This Row],[Total Pedido]]</f>
        <v>0.41176470588235292</v>
      </c>
      <c r="L283" s="2">
        <v>2</v>
      </c>
      <c r="M283" s="2">
        <v>29</v>
      </c>
      <c r="N283" s="2" t="s">
        <v>1154</v>
      </c>
    </row>
    <row r="284" spans="1:14" x14ac:dyDescent="0.3">
      <c r="A284" s="2">
        <v>107</v>
      </c>
      <c r="B284" s="2">
        <v>11</v>
      </c>
      <c r="C284" s="2" t="s">
        <v>114</v>
      </c>
      <c r="D284" s="2" t="s">
        <v>1168</v>
      </c>
      <c r="E284" s="4">
        <v>19</v>
      </c>
      <c r="F284" s="4">
        <f t="shared" si="4"/>
        <v>38</v>
      </c>
      <c r="G284" s="4">
        <v>32</v>
      </c>
      <c r="H284" s="4">
        <f>Datos_Cocina[[#This Row],[Precio Unitario]]-Datos_Cocina[[#This Row],[Costo Unitario]]</f>
        <v>13</v>
      </c>
      <c r="I284" s="4">
        <f>Datos_Cocina[[#This Row],[Ganancia Bruta]]*Datos_Cocina[[#This Row],[Cantidad Ordenada]]</f>
        <v>26</v>
      </c>
      <c r="J284" s="4">
        <f>Datos_Cocina[[#This Row],[Precio Unitario]]*Datos_Cocina[[#This Row],[Cantidad Ordenada]]</f>
        <v>64</v>
      </c>
      <c r="K284" s="7">
        <f>Datos_Cocina[[#This Row],[Ganancia Neta]]/Datos_Cocina[[#This Row],[Total Pedido]]</f>
        <v>0.40625</v>
      </c>
      <c r="L284" s="2">
        <v>2</v>
      </c>
      <c r="M284" s="2">
        <v>48</v>
      </c>
      <c r="N284" s="2" t="s">
        <v>1154</v>
      </c>
    </row>
    <row r="285" spans="1:14" x14ac:dyDescent="0.3">
      <c r="A285" s="2">
        <v>107</v>
      </c>
      <c r="B285" s="2">
        <v>11</v>
      </c>
      <c r="C285" s="2" t="s">
        <v>34</v>
      </c>
      <c r="D285" s="2" t="s">
        <v>1161</v>
      </c>
      <c r="E285" s="4">
        <v>20</v>
      </c>
      <c r="F285" s="4">
        <f t="shared" si="4"/>
        <v>60</v>
      </c>
      <c r="G285" s="4">
        <v>34</v>
      </c>
      <c r="H285" s="4">
        <f>Datos_Cocina[[#This Row],[Precio Unitario]]-Datos_Cocina[[#This Row],[Costo Unitario]]</f>
        <v>14</v>
      </c>
      <c r="I285" s="4">
        <f>Datos_Cocina[[#This Row],[Ganancia Bruta]]*Datos_Cocina[[#This Row],[Cantidad Ordenada]]</f>
        <v>42</v>
      </c>
      <c r="J285" s="4">
        <f>Datos_Cocina[[#This Row],[Precio Unitario]]*Datos_Cocina[[#This Row],[Cantidad Ordenada]]</f>
        <v>102</v>
      </c>
      <c r="K285" s="7">
        <f>Datos_Cocina[[#This Row],[Ganancia Neta]]/Datos_Cocina[[#This Row],[Total Pedido]]</f>
        <v>0.41176470588235292</v>
      </c>
      <c r="L285" s="2">
        <v>3</v>
      </c>
      <c r="M285" s="2">
        <v>42</v>
      </c>
      <c r="N285" s="2" t="s">
        <v>1149</v>
      </c>
    </row>
    <row r="286" spans="1:14" x14ac:dyDescent="0.3">
      <c r="A286" s="2">
        <v>107</v>
      </c>
      <c r="B286" s="2">
        <v>11</v>
      </c>
      <c r="C286" s="2" t="s">
        <v>20</v>
      </c>
      <c r="D286" s="2" t="s">
        <v>1152</v>
      </c>
      <c r="E286" s="4">
        <v>17</v>
      </c>
      <c r="F286" s="4">
        <f t="shared" si="4"/>
        <v>51</v>
      </c>
      <c r="G286" s="4">
        <v>29</v>
      </c>
      <c r="H286" s="4">
        <f>Datos_Cocina[[#This Row],[Precio Unitario]]-Datos_Cocina[[#This Row],[Costo Unitario]]</f>
        <v>12</v>
      </c>
      <c r="I286" s="4">
        <f>Datos_Cocina[[#This Row],[Ganancia Bruta]]*Datos_Cocina[[#This Row],[Cantidad Ordenada]]</f>
        <v>36</v>
      </c>
      <c r="J286" s="4">
        <f>Datos_Cocina[[#This Row],[Precio Unitario]]*Datos_Cocina[[#This Row],[Cantidad Ordenada]]</f>
        <v>87</v>
      </c>
      <c r="K286" s="7">
        <f>Datos_Cocina[[#This Row],[Ganancia Neta]]/Datos_Cocina[[#This Row],[Total Pedido]]</f>
        <v>0.41379310344827586</v>
      </c>
      <c r="L286" s="2">
        <v>3</v>
      </c>
      <c r="M286" s="2">
        <v>51</v>
      </c>
      <c r="N286" s="2" t="s">
        <v>1149</v>
      </c>
    </row>
    <row r="287" spans="1:14" x14ac:dyDescent="0.3">
      <c r="A287" s="2">
        <v>108</v>
      </c>
      <c r="B287" s="2">
        <v>3</v>
      </c>
      <c r="C287" s="2" t="s">
        <v>67</v>
      </c>
      <c r="D287" s="2" t="s">
        <v>1155</v>
      </c>
      <c r="E287" s="4">
        <v>12</v>
      </c>
      <c r="F287" s="4">
        <f t="shared" si="4"/>
        <v>12</v>
      </c>
      <c r="G287" s="4">
        <v>20</v>
      </c>
      <c r="H287" s="4">
        <f>Datos_Cocina[[#This Row],[Precio Unitario]]-Datos_Cocina[[#This Row],[Costo Unitario]]</f>
        <v>8</v>
      </c>
      <c r="I287" s="4">
        <f>Datos_Cocina[[#This Row],[Ganancia Bruta]]*Datos_Cocina[[#This Row],[Cantidad Ordenada]]</f>
        <v>8</v>
      </c>
      <c r="J287" s="4">
        <f>Datos_Cocina[[#This Row],[Precio Unitario]]*Datos_Cocina[[#This Row],[Cantidad Ordenada]]</f>
        <v>20</v>
      </c>
      <c r="K287" s="7">
        <f>Datos_Cocina[[#This Row],[Ganancia Neta]]/Datos_Cocina[[#This Row],[Total Pedido]]</f>
        <v>0.4</v>
      </c>
      <c r="L287" s="2">
        <v>1</v>
      </c>
      <c r="M287" s="2">
        <v>26</v>
      </c>
      <c r="N287" s="2" t="s">
        <v>1149</v>
      </c>
    </row>
    <row r="288" spans="1:14" x14ac:dyDescent="0.3">
      <c r="A288" s="2">
        <v>108</v>
      </c>
      <c r="B288" s="2">
        <v>3</v>
      </c>
      <c r="C288" s="2" t="s">
        <v>20</v>
      </c>
      <c r="D288" s="2" t="s">
        <v>1152</v>
      </c>
      <c r="E288" s="4">
        <v>17</v>
      </c>
      <c r="F288" s="4">
        <f t="shared" si="4"/>
        <v>34</v>
      </c>
      <c r="G288" s="4">
        <v>29</v>
      </c>
      <c r="H288" s="4">
        <f>Datos_Cocina[[#This Row],[Precio Unitario]]-Datos_Cocina[[#This Row],[Costo Unitario]]</f>
        <v>12</v>
      </c>
      <c r="I288" s="4">
        <f>Datos_Cocina[[#This Row],[Ganancia Bruta]]*Datos_Cocina[[#This Row],[Cantidad Ordenada]]</f>
        <v>24</v>
      </c>
      <c r="J288" s="4">
        <f>Datos_Cocina[[#This Row],[Precio Unitario]]*Datos_Cocina[[#This Row],[Cantidad Ordenada]]</f>
        <v>58</v>
      </c>
      <c r="K288" s="7">
        <f>Datos_Cocina[[#This Row],[Ganancia Neta]]/Datos_Cocina[[#This Row],[Total Pedido]]</f>
        <v>0.41379310344827586</v>
      </c>
      <c r="L288" s="2">
        <v>2</v>
      </c>
      <c r="M288" s="2">
        <v>23</v>
      </c>
      <c r="N288" s="2" t="s">
        <v>1154</v>
      </c>
    </row>
    <row r="289" spans="1:14" x14ac:dyDescent="0.3">
      <c r="A289" s="2">
        <v>108</v>
      </c>
      <c r="B289" s="2">
        <v>3</v>
      </c>
      <c r="C289" s="2" t="s">
        <v>25</v>
      </c>
      <c r="D289" s="2" t="s">
        <v>1159</v>
      </c>
      <c r="E289" s="4">
        <v>16</v>
      </c>
      <c r="F289" s="4">
        <f t="shared" si="4"/>
        <v>16</v>
      </c>
      <c r="G289" s="4">
        <v>28</v>
      </c>
      <c r="H289" s="4">
        <f>Datos_Cocina[[#This Row],[Precio Unitario]]-Datos_Cocina[[#This Row],[Costo Unitario]]</f>
        <v>12</v>
      </c>
      <c r="I289" s="4">
        <f>Datos_Cocina[[#This Row],[Ganancia Bruta]]*Datos_Cocina[[#This Row],[Cantidad Ordenada]]</f>
        <v>12</v>
      </c>
      <c r="J289" s="4">
        <f>Datos_Cocina[[#This Row],[Precio Unitario]]*Datos_Cocina[[#This Row],[Cantidad Ordenada]]</f>
        <v>28</v>
      </c>
      <c r="K289" s="7">
        <f>Datos_Cocina[[#This Row],[Ganancia Neta]]/Datos_Cocina[[#This Row],[Total Pedido]]</f>
        <v>0.42857142857142855</v>
      </c>
      <c r="L289" s="2">
        <v>1</v>
      </c>
      <c r="M289" s="2">
        <v>56</v>
      </c>
      <c r="N289" s="2" t="s">
        <v>1154</v>
      </c>
    </row>
    <row r="290" spans="1:14" x14ac:dyDescent="0.3">
      <c r="A290" s="2">
        <v>108</v>
      </c>
      <c r="B290" s="2">
        <v>3</v>
      </c>
      <c r="C290" s="2" t="s">
        <v>45</v>
      </c>
      <c r="D290" s="2" t="s">
        <v>1169</v>
      </c>
      <c r="E290" s="4">
        <v>10</v>
      </c>
      <c r="F290" s="4">
        <f t="shared" si="4"/>
        <v>10</v>
      </c>
      <c r="G290" s="4">
        <v>18</v>
      </c>
      <c r="H290" s="4">
        <f>Datos_Cocina[[#This Row],[Precio Unitario]]-Datos_Cocina[[#This Row],[Costo Unitario]]</f>
        <v>8</v>
      </c>
      <c r="I290" s="4">
        <f>Datos_Cocina[[#This Row],[Ganancia Bruta]]*Datos_Cocina[[#This Row],[Cantidad Ordenada]]</f>
        <v>8</v>
      </c>
      <c r="J290" s="4">
        <f>Datos_Cocina[[#This Row],[Precio Unitario]]*Datos_Cocina[[#This Row],[Cantidad Ordenada]]</f>
        <v>18</v>
      </c>
      <c r="K290" s="7">
        <f>Datos_Cocina[[#This Row],[Ganancia Neta]]/Datos_Cocina[[#This Row],[Total Pedido]]</f>
        <v>0.44444444444444442</v>
      </c>
      <c r="L290" s="2">
        <v>1</v>
      </c>
      <c r="M290" s="2">
        <v>10</v>
      </c>
      <c r="N290" s="2" t="s">
        <v>1149</v>
      </c>
    </row>
    <row r="291" spans="1:14" x14ac:dyDescent="0.3">
      <c r="A291" s="2">
        <v>109</v>
      </c>
      <c r="B291" s="2">
        <v>10</v>
      </c>
      <c r="C291" s="2" t="s">
        <v>97</v>
      </c>
      <c r="D291" s="2" t="s">
        <v>1153</v>
      </c>
      <c r="E291" s="4">
        <v>14</v>
      </c>
      <c r="F291" s="4">
        <f t="shared" si="4"/>
        <v>14</v>
      </c>
      <c r="G291" s="4">
        <v>23</v>
      </c>
      <c r="H291" s="4">
        <f>Datos_Cocina[[#This Row],[Precio Unitario]]-Datos_Cocina[[#This Row],[Costo Unitario]]</f>
        <v>9</v>
      </c>
      <c r="I291" s="4">
        <f>Datos_Cocina[[#This Row],[Ganancia Bruta]]*Datos_Cocina[[#This Row],[Cantidad Ordenada]]</f>
        <v>9</v>
      </c>
      <c r="J291" s="4">
        <f>Datos_Cocina[[#This Row],[Precio Unitario]]*Datos_Cocina[[#This Row],[Cantidad Ordenada]]</f>
        <v>23</v>
      </c>
      <c r="K291" s="7">
        <f>Datos_Cocina[[#This Row],[Ganancia Neta]]/Datos_Cocina[[#This Row],[Total Pedido]]</f>
        <v>0.39130434782608697</v>
      </c>
      <c r="L291" s="2">
        <v>1</v>
      </c>
      <c r="M291" s="2">
        <v>26</v>
      </c>
      <c r="N291" s="2" t="s">
        <v>1149</v>
      </c>
    </row>
    <row r="292" spans="1:14" x14ac:dyDescent="0.3">
      <c r="A292" s="2">
        <v>109</v>
      </c>
      <c r="B292" s="2">
        <v>10</v>
      </c>
      <c r="C292" s="2" t="s">
        <v>100</v>
      </c>
      <c r="D292" s="2" t="s">
        <v>1166</v>
      </c>
      <c r="E292" s="4">
        <v>13</v>
      </c>
      <c r="F292" s="4">
        <f t="shared" si="4"/>
        <v>26</v>
      </c>
      <c r="G292" s="4">
        <v>22</v>
      </c>
      <c r="H292" s="4">
        <f>Datos_Cocina[[#This Row],[Precio Unitario]]-Datos_Cocina[[#This Row],[Costo Unitario]]</f>
        <v>9</v>
      </c>
      <c r="I292" s="4">
        <f>Datos_Cocina[[#This Row],[Ganancia Bruta]]*Datos_Cocina[[#This Row],[Cantidad Ordenada]]</f>
        <v>18</v>
      </c>
      <c r="J292" s="4">
        <f>Datos_Cocina[[#This Row],[Precio Unitario]]*Datos_Cocina[[#This Row],[Cantidad Ordenada]]</f>
        <v>44</v>
      </c>
      <c r="K292" s="7">
        <f>Datos_Cocina[[#This Row],[Ganancia Neta]]/Datos_Cocina[[#This Row],[Total Pedido]]</f>
        <v>0.40909090909090912</v>
      </c>
      <c r="L292" s="2">
        <v>2</v>
      </c>
      <c r="M292" s="2">
        <v>38</v>
      </c>
      <c r="N292" s="2" t="s">
        <v>1154</v>
      </c>
    </row>
    <row r="293" spans="1:14" x14ac:dyDescent="0.3">
      <c r="A293" s="2">
        <v>109</v>
      </c>
      <c r="B293" s="2">
        <v>10</v>
      </c>
      <c r="C293" s="2" t="s">
        <v>34</v>
      </c>
      <c r="D293" s="2" t="s">
        <v>1161</v>
      </c>
      <c r="E293" s="4">
        <v>20</v>
      </c>
      <c r="F293" s="4">
        <f t="shared" si="4"/>
        <v>60</v>
      </c>
      <c r="G293" s="4">
        <v>34</v>
      </c>
      <c r="H293" s="4">
        <f>Datos_Cocina[[#This Row],[Precio Unitario]]-Datos_Cocina[[#This Row],[Costo Unitario]]</f>
        <v>14</v>
      </c>
      <c r="I293" s="4">
        <f>Datos_Cocina[[#This Row],[Ganancia Bruta]]*Datos_Cocina[[#This Row],[Cantidad Ordenada]]</f>
        <v>42</v>
      </c>
      <c r="J293" s="4">
        <f>Datos_Cocina[[#This Row],[Precio Unitario]]*Datos_Cocina[[#This Row],[Cantidad Ordenada]]</f>
        <v>102</v>
      </c>
      <c r="K293" s="7">
        <f>Datos_Cocina[[#This Row],[Ganancia Neta]]/Datos_Cocina[[#This Row],[Total Pedido]]</f>
        <v>0.41176470588235292</v>
      </c>
      <c r="L293" s="2">
        <v>3</v>
      </c>
      <c r="M293" s="2">
        <v>54</v>
      </c>
      <c r="N293" s="2" t="s">
        <v>1149</v>
      </c>
    </row>
    <row r="294" spans="1:14" x14ac:dyDescent="0.3">
      <c r="A294" s="2">
        <v>110</v>
      </c>
      <c r="B294" s="2">
        <v>5</v>
      </c>
      <c r="C294" s="2" t="s">
        <v>50</v>
      </c>
      <c r="D294" s="2" t="s">
        <v>1162</v>
      </c>
      <c r="E294" s="4">
        <v>16</v>
      </c>
      <c r="F294" s="4">
        <f t="shared" si="4"/>
        <v>16</v>
      </c>
      <c r="G294" s="4">
        <v>27</v>
      </c>
      <c r="H294" s="4">
        <f>Datos_Cocina[[#This Row],[Precio Unitario]]-Datos_Cocina[[#This Row],[Costo Unitario]]</f>
        <v>11</v>
      </c>
      <c r="I294" s="4">
        <f>Datos_Cocina[[#This Row],[Ganancia Bruta]]*Datos_Cocina[[#This Row],[Cantidad Ordenada]]</f>
        <v>11</v>
      </c>
      <c r="J294" s="4">
        <f>Datos_Cocina[[#This Row],[Precio Unitario]]*Datos_Cocina[[#This Row],[Cantidad Ordenada]]</f>
        <v>27</v>
      </c>
      <c r="K294" s="7">
        <f>Datos_Cocina[[#This Row],[Ganancia Neta]]/Datos_Cocina[[#This Row],[Total Pedido]]</f>
        <v>0.40740740740740738</v>
      </c>
      <c r="L294" s="2">
        <v>1</v>
      </c>
      <c r="M294" s="2">
        <v>56</v>
      </c>
      <c r="N294" s="2" t="s">
        <v>1149</v>
      </c>
    </row>
    <row r="295" spans="1:14" x14ac:dyDescent="0.3">
      <c r="A295" s="2">
        <v>110</v>
      </c>
      <c r="B295" s="2">
        <v>5</v>
      </c>
      <c r="C295" s="2" t="s">
        <v>20</v>
      </c>
      <c r="D295" s="2" t="s">
        <v>1152</v>
      </c>
      <c r="E295" s="4">
        <v>17</v>
      </c>
      <c r="F295" s="4">
        <f t="shared" si="4"/>
        <v>34</v>
      </c>
      <c r="G295" s="4">
        <v>29</v>
      </c>
      <c r="H295" s="4">
        <f>Datos_Cocina[[#This Row],[Precio Unitario]]-Datos_Cocina[[#This Row],[Costo Unitario]]</f>
        <v>12</v>
      </c>
      <c r="I295" s="4">
        <f>Datos_Cocina[[#This Row],[Ganancia Bruta]]*Datos_Cocina[[#This Row],[Cantidad Ordenada]]</f>
        <v>24</v>
      </c>
      <c r="J295" s="4">
        <f>Datos_Cocina[[#This Row],[Precio Unitario]]*Datos_Cocina[[#This Row],[Cantidad Ordenada]]</f>
        <v>58</v>
      </c>
      <c r="K295" s="7">
        <f>Datos_Cocina[[#This Row],[Ganancia Neta]]/Datos_Cocina[[#This Row],[Total Pedido]]</f>
        <v>0.41379310344827586</v>
      </c>
      <c r="L295" s="2">
        <v>2</v>
      </c>
      <c r="M295" s="2">
        <v>38</v>
      </c>
      <c r="N295" s="2" t="s">
        <v>1154</v>
      </c>
    </row>
    <row r="296" spans="1:14" x14ac:dyDescent="0.3">
      <c r="A296" s="2">
        <v>110</v>
      </c>
      <c r="B296" s="2">
        <v>5</v>
      </c>
      <c r="C296" s="2" t="s">
        <v>74</v>
      </c>
      <c r="D296" s="2" t="s">
        <v>1160</v>
      </c>
      <c r="E296" s="4">
        <v>15</v>
      </c>
      <c r="F296" s="4">
        <f t="shared" si="4"/>
        <v>45</v>
      </c>
      <c r="G296" s="4">
        <v>26</v>
      </c>
      <c r="H296" s="4">
        <f>Datos_Cocina[[#This Row],[Precio Unitario]]-Datos_Cocina[[#This Row],[Costo Unitario]]</f>
        <v>11</v>
      </c>
      <c r="I296" s="4">
        <f>Datos_Cocina[[#This Row],[Ganancia Bruta]]*Datos_Cocina[[#This Row],[Cantidad Ordenada]]</f>
        <v>33</v>
      </c>
      <c r="J296" s="4">
        <f>Datos_Cocina[[#This Row],[Precio Unitario]]*Datos_Cocina[[#This Row],[Cantidad Ordenada]]</f>
        <v>78</v>
      </c>
      <c r="K296" s="7">
        <f>Datos_Cocina[[#This Row],[Ganancia Neta]]/Datos_Cocina[[#This Row],[Total Pedido]]</f>
        <v>0.42307692307692307</v>
      </c>
      <c r="L296" s="2">
        <v>3</v>
      </c>
      <c r="M296" s="2">
        <v>27</v>
      </c>
      <c r="N296" s="2" t="s">
        <v>1154</v>
      </c>
    </row>
    <row r="297" spans="1:14" x14ac:dyDescent="0.3">
      <c r="A297" s="2">
        <v>111</v>
      </c>
      <c r="B297" s="2">
        <v>3</v>
      </c>
      <c r="C297" s="2" t="s">
        <v>114</v>
      </c>
      <c r="D297" s="2" t="s">
        <v>1168</v>
      </c>
      <c r="E297" s="4">
        <v>19</v>
      </c>
      <c r="F297" s="4">
        <f t="shared" si="4"/>
        <v>19</v>
      </c>
      <c r="G297" s="4">
        <v>32</v>
      </c>
      <c r="H297" s="4">
        <f>Datos_Cocina[[#This Row],[Precio Unitario]]-Datos_Cocina[[#This Row],[Costo Unitario]]</f>
        <v>13</v>
      </c>
      <c r="I297" s="4">
        <f>Datos_Cocina[[#This Row],[Ganancia Bruta]]*Datos_Cocina[[#This Row],[Cantidad Ordenada]]</f>
        <v>13</v>
      </c>
      <c r="J297" s="4">
        <f>Datos_Cocina[[#This Row],[Precio Unitario]]*Datos_Cocina[[#This Row],[Cantidad Ordenada]]</f>
        <v>32</v>
      </c>
      <c r="K297" s="7">
        <f>Datos_Cocina[[#This Row],[Ganancia Neta]]/Datos_Cocina[[#This Row],[Total Pedido]]</f>
        <v>0.40625</v>
      </c>
      <c r="L297" s="2">
        <v>1</v>
      </c>
      <c r="M297" s="2">
        <v>47</v>
      </c>
      <c r="N297" s="2" t="s">
        <v>1149</v>
      </c>
    </row>
    <row r="298" spans="1:14" x14ac:dyDescent="0.3">
      <c r="A298" s="2">
        <v>111</v>
      </c>
      <c r="B298" s="2">
        <v>3</v>
      </c>
      <c r="C298" s="2" t="s">
        <v>100</v>
      </c>
      <c r="D298" s="2" t="s">
        <v>1166</v>
      </c>
      <c r="E298" s="4">
        <v>13</v>
      </c>
      <c r="F298" s="4">
        <f t="shared" si="4"/>
        <v>39</v>
      </c>
      <c r="G298" s="4">
        <v>22</v>
      </c>
      <c r="H298" s="4">
        <f>Datos_Cocina[[#This Row],[Precio Unitario]]-Datos_Cocina[[#This Row],[Costo Unitario]]</f>
        <v>9</v>
      </c>
      <c r="I298" s="4">
        <f>Datos_Cocina[[#This Row],[Ganancia Bruta]]*Datos_Cocina[[#This Row],[Cantidad Ordenada]]</f>
        <v>27</v>
      </c>
      <c r="J298" s="4">
        <f>Datos_Cocina[[#This Row],[Precio Unitario]]*Datos_Cocina[[#This Row],[Cantidad Ordenada]]</f>
        <v>66</v>
      </c>
      <c r="K298" s="7">
        <f>Datos_Cocina[[#This Row],[Ganancia Neta]]/Datos_Cocina[[#This Row],[Total Pedido]]</f>
        <v>0.40909090909090912</v>
      </c>
      <c r="L298" s="2">
        <v>3</v>
      </c>
      <c r="M298" s="2">
        <v>5</v>
      </c>
      <c r="N298" s="2" t="s">
        <v>1154</v>
      </c>
    </row>
    <row r="299" spans="1:14" x14ac:dyDescent="0.3">
      <c r="A299" s="2">
        <v>111</v>
      </c>
      <c r="B299" s="2">
        <v>3</v>
      </c>
      <c r="C299" s="2" t="s">
        <v>20</v>
      </c>
      <c r="D299" s="2" t="s">
        <v>1152</v>
      </c>
      <c r="E299" s="4">
        <v>17</v>
      </c>
      <c r="F299" s="4">
        <f t="shared" si="4"/>
        <v>34</v>
      </c>
      <c r="G299" s="4">
        <v>29</v>
      </c>
      <c r="H299" s="4">
        <f>Datos_Cocina[[#This Row],[Precio Unitario]]-Datos_Cocina[[#This Row],[Costo Unitario]]</f>
        <v>12</v>
      </c>
      <c r="I299" s="4">
        <f>Datos_Cocina[[#This Row],[Ganancia Bruta]]*Datos_Cocina[[#This Row],[Cantidad Ordenada]]</f>
        <v>24</v>
      </c>
      <c r="J299" s="4">
        <f>Datos_Cocina[[#This Row],[Precio Unitario]]*Datos_Cocina[[#This Row],[Cantidad Ordenada]]</f>
        <v>58</v>
      </c>
      <c r="K299" s="7">
        <f>Datos_Cocina[[#This Row],[Ganancia Neta]]/Datos_Cocina[[#This Row],[Total Pedido]]</f>
        <v>0.41379310344827586</v>
      </c>
      <c r="L299" s="2">
        <v>2</v>
      </c>
      <c r="M299" s="2">
        <v>37</v>
      </c>
      <c r="N299" s="2" t="s">
        <v>1149</v>
      </c>
    </row>
    <row r="300" spans="1:14" x14ac:dyDescent="0.3">
      <c r="A300" s="2">
        <v>111</v>
      </c>
      <c r="B300" s="2">
        <v>3</v>
      </c>
      <c r="C300" s="2" t="s">
        <v>79</v>
      </c>
      <c r="D300" s="2" t="s">
        <v>1151</v>
      </c>
      <c r="E300" s="4">
        <v>14</v>
      </c>
      <c r="F300" s="4">
        <f t="shared" si="4"/>
        <v>28</v>
      </c>
      <c r="G300" s="4">
        <v>24</v>
      </c>
      <c r="H300" s="4">
        <f>Datos_Cocina[[#This Row],[Precio Unitario]]-Datos_Cocina[[#This Row],[Costo Unitario]]</f>
        <v>10</v>
      </c>
      <c r="I300" s="4">
        <f>Datos_Cocina[[#This Row],[Ganancia Bruta]]*Datos_Cocina[[#This Row],[Cantidad Ordenada]]</f>
        <v>20</v>
      </c>
      <c r="J300" s="4">
        <f>Datos_Cocina[[#This Row],[Precio Unitario]]*Datos_Cocina[[#This Row],[Cantidad Ordenada]]</f>
        <v>48</v>
      </c>
      <c r="K300" s="7">
        <f>Datos_Cocina[[#This Row],[Ganancia Neta]]/Datos_Cocina[[#This Row],[Total Pedido]]</f>
        <v>0.41666666666666669</v>
      </c>
      <c r="L300" s="2">
        <v>2</v>
      </c>
      <c r="M300" s="2">
        <v>48</v>
      </c>
      <c r="N300" s="2" t="s">
        <v>1154</v>
      </c>
    </row>
    <row r="301" spans="1:14" x14ac:dyDescent="0.3">
      <c r="A301" s="2">
        <v>112</v>
      </c>
      <c r="B301" s="2">
        <v>6</v>
      </c>
      <c r="C301" s="2" t="s">
        <v>67</v>
      </c>
      <c r="D301" s="2" t="s">
        <v>1155</v>
      </c>
      <c r="E301" s="4">
        <v>12</v>
      </c>
      <c r="F301" s="4">
        <f t="shared" si="4"/>
        <v>12</v>
      </c>
      <c r="G301" s="4">
        <v>20</v>
      </c>
      <c r="H301" s="4">
        <f>Datos_Cocina[[#This Row],[Precio Unitario]]-Datos_Cocina[[#This Row],[Costo Unitario]]</f>
        <v>8</v>
      </c>
      <c r="I301" s="4">
        <f>Datos_Cocina[[#This Row],[Ganancia Bruta]]*Datos_Cocina[[#This Row],[Cantidad Ordenada]]</f>
        <v>8</v>
      </c>
      <c r="J301" s="4">
        <f>Datos_Cocina[[#This Row],[Precio Unitario]]*Datos_Cocina[[#This Row],[Cantidad Ordenada]]</f>
        <v>20</v>
      </c>
      <c r="K301" s="7">
        <f>Datos_Cocina[[#This Row],[Ganancia Neta]]/Datos_Cocina[[#This Row],[Total Pedido]]</f>
        <v>0.4</v>
      </c>
      <c r="L301" s="2">
        <v>1</v>
      </c>
      <c r="M301" s="2">
        <v>16</v>
      </c>
      <c r="N301" s="2" t="s">
        <v>1149</v>
      </c>
    </row>
    <row r="302" spans="1:14" x14ac:dyDescent="0.3">
      <c r="A302" s="2">
        <v>113</v>
      </c>
      <c r="B302" s="2">
        <v>4</v>
      </c>
      <c r="C302" s="2" t="s">
        <v>34</v>
      </c>
      <c r="D302" s="2" t="s">
        <v>1161</v>
      </c>
      <c r="E302" s="4">
        <v>20</v>
      </c>
      <c r="F302" s="4">
        <f t="shared" si="4"/>
        <v>40</v>
      </c>
      <c r="G302" s="4">
        <v>34</v>
      </c>
      <c r="H302" s="4">
        <f>Datos_Cocina[[#This Row],[Precio Unitario]]-Datos_Cocina[[#This Row],[Costo Unitario]]</f>
        <v>14</v>
      </c>
      <c r="I302" s="4">
        <f>Datos_Cocina[[#This Row],[Ganancia Bruta]]*Datos_Cocina[[#This Row],[Cantidad Ordenada]]</f>
        <v>28</v>
      </c>
      <c r="J302" s="4">
        <f>Datos_Cocina[[#This Row],[Precio Unitario]]*Datos_Cocina[[#This Row],[Cantidad Ordenada]]</f>
        <v>68</v>
      </c>
      <c r="K302" s="7">
        <f>Datos_Cocina[[#This Row],[Ganancia Neta]]/Datos_Cocina[[#This Row],[Total Pedido]]</f>
        <v>0.41176470588235292</v>
      </c>
      <c r="L302" s="2">
        <v>2</v>
      </c>
      <c r="M302" s="2">
        <v>51</v>
      </c>
      <c r="N302" s="2" t="s">
        <v>1154</v>
      </c>
    </row>
    <row r="303" spans="1:14" x14ac:dyDescent="0.3">
      <c r="A303" s="2">
        <v>114</v>
      </c>
      <c r="B303" s="2">
        <v>7</v>
      </c>
      <c r="C303" s="2" t="s">
        <v>37</v>
      </c>
      <c r="D303" s="2" t="s">
        <v>1157</v>
      </c>
      <c r="E303" s="4">
        <v>18</v>
      </c>
      <c r="F303" s="4">
        <f t="shared" si="4"/>
        <v>54</v>
      </c>
      <c r="G303" s="4">
        <v>30</v>
      </c>
      <c r="H303" s="4">
        <f>Datos_Cocina[[#This Row],[Precio Unitario]]-Datos_Cocina[[#This Row],[Costo Unitario]]</f>
        <v>12</v>
      </c>
      <c r="I303" s="4">
        <f>Datos_Cocina[[#This Row],[Ganancia Bruta]]*Datos_Cocina[[#This Row],[Cantidad Ordenada]]</f>
        <v>36</v>
      </c>
      <c r="J303" s="4">
        <f>Datos_Cocina[[#This Row],[Precio Unitario]]*Datos_Cocina[[#This Row],[Cantidad Ordenada]]</f>
        <v>90</v>
      </c>
      <c r="K303" s="7">
        <f>Datos_Cocina[[#This Row],[Ganancia Neta]]/Datos_Cocina[[#This Row],[Total Pedido]]</f>
        <v>0.4</v>
      </c>
      <c r="L303" s="2">
        <v>3</v>
      </c>
      <c r="M303" s="2">
        <v>36</v>
      </c>
      <c r="N303" s="2" t="s">
        <v>1154</v>
      </c>
    </row>
    <row r="304" spans="1:14" x14ac:dyDescent="0.3">
      <c r="A304" s="2">
        <v>114</v>
      </c>
      <c r="B304" s="2">
        <v>7</v>
      </c>
      <c r="C304" s="2" t="s">
        <v>100</v>
      </c>
      <c r="D304" s="2" t="s">
        <v>1166</v>
      </c>
      <c r="E304" s="4">
        <v>13</v>
      </c>
      <c r="F304" s="4">
        <f t="shared" si="4"/>
        <v>13</v>
      </c>
      <c r="G304" s="4">
        <v>22</v>
      </c>
      <c r="H304" s="4">
        <f>Datos_Cocina[[#This Row],[Precio Unitario]]-Datos_Cocina[[#This Row],[Costo Unitario]]</f>
        <v>9</v>
      </c>
      <c r="I304" s="4">
        <f>Datos_Cocina[[#This Row],[Ganancia Bruta]]*Datos_Cocina[[#This Row],[Cantidad Ordenada]]</f>
        <v>9</v>
      </c>
      <c r="J304" s="4">
        <f>Datos_Cocina[[#This Row],[Precio Unitario]]*Datos_Cocina[[#This Row],[Cantidad Ordenada]]</f>
        <v>22</v>
      </c>
      <c r="K304" s="7">
        <f>Datos_Cocina[[#This Row],[Ganancia Neta]]/Datos_Cocina[[#This Row],[Total Pedido]]</f>
        <v>0.40909090909090912</v>
      </c>
      <c r="L304" s="2">
        <v>1</v>
      </c>
      <c r="M304" s="2">
        <v>42</v>
      </c>
      <c r="N304" s="2" t="s">
        <v>1149</v>
      </c>
    </row>
    <row r="305" spans="1:14" x14ac:dyDescent="0.3">
      <c r="A305" s="2">
        <v>114</v>
      </c>
      <c r="B305" s="2">
        <v>7</v>
      </c>
      <c r="C305" s="2" t="s">
        <v>20</v>
      </c>
      <c r="D305" s="2" t="s">
        <v>1152</v>
      </c>
      <c r="E305" s="4">
        <v>17</v>
      </c>
      <c r="F305" s="4">
        <f t="shared" si="4"/>
        <v>51</v>
      </c>
      <c r="G305" s="4">
        <v>29</v>
      </c>
      <c r="H305" s="4">
        <f>Datos_Cocina[[#This Row],[Precio Unitario]]-Datos_Cocina[[#This Row],[Costo Unitario]]</f>
        <v>12</v>
      </c>
      <c r="I305" s="4">
        <f>Datos_Cocina[[#This Row],[Ganancia Bruta]]*Datos_Cocina[[#This Row],[Cantidad Ordenada]]</f>
        <v>36</v>
      </c>
      <c r="J305" s="4">
        <f>Datos_Cocina[[#This Row],[Precio Unitario]]*Datos_Cocina[[#This Row],[Cantidad Ordenada]]</f>
        <v>87</v>
      </c>
      <c r="K305" s="7">
        <f>Datos_Cocina[[#This Row],[Ganancia Neta]]/Datos_Cocina[[#This Row],[Total Pedido]]</f>
        <v>0.41379310344827586</v>
      </c>
      <c r="L305" s="2">
        <v>3</v>
      </c>
      <c r="M305" s="2">
        <v>22</v>
      </c>
      <c r="N305" s="2" t="s">
        <v>1154</v>
      </c>
    </row>
    <row r="306" spans="1:14" x14ac:dyDescent="0.3">
      <c r="A306" s="2">
        <v>114</v>
      </c>
      <c r="B306" s="2">
        <v>7</v>
      </c>
      <c r="C306" s="2" t="s">
        <v>45</v>
      </c>
      <c r="D306" s="2" t="s">
        <v>1169</v>
      </c>
      <c r="E306" s="4">
        <v>10</v>
      </c>
      <c r="F306" s="4">
        <f t="shared" si="4"/>
        <v>30</v>
      </c>
      <c r="G306" s="4">
        <v>18</v>
      </c>
      <c r="H306" s="4">
        <f>Datos_Cocina[[#This Row],[Precio Unitario]]-Datos_Cocina[[#This Row],[Costo Unitario]]</f>
        <v>8</v>
      </c>
      <c r="I306" s="4">
        <f>Datos_Cocina[[#This Row],[Ganancia Bruta]]*Datos_Cocina[[#This Row],[Cantidad Ordenada]]</f>
        <v>24</v>
      </c>
      <c r="J306" s="4">
        <f>Datos_Cocina[[#This Row],[Precio Unitario]]*Datos_Cocina[[#This Row],[Cantidad Ordenada]]</f>
        <v>54</v>
      </c>
      <c r="K306" s="7">
        <f>Datos_Cocina[[#This Row],[Ganancia Neta]]/Datos_Cocina[[#This Row],[Total Pedido]]</f>
        <v>0.44444444444444442</v>
      </c>
      <c r="L306" s="2">
        <v>3</v>
      </c>
      <c r="M306" s="2">
        <v>31</v>
      </c>
      <c r="N306" s="2" t="s">
        <v>1149</v>
      </c>
    </row>
    <row r="307" spans="1:14" x14ac:dyDescent="0.3">
      <c r="A307" s="2">
        <v>115</v>
      </c>
      <c r="B307" s="2">
        <v>12</v>
      </c>
      <c r="C307" s="2" t="s">
        <v>37</v>
      </c>
      <c r="D307" s="2" t="s">
        <v>1157</v>
      </c>
      <c r="E307" s="4">
        <v>18</v>
      </c>
      <c r="F307" s="4">
        <f t="shared" si="4"/>
        <v>36</v>
      </c>
      <c r="G307" s="4">
        <v>30</v>
      </c>
      <c r="H307" s="4">
        <f>Datos_Cocina[[#This Row],[Precio Unitario]]-Datos_Cocina[[#This Row],[Costo Unitario]]</f>
        <v>12</v>
      </c>
      <c r="I307" s="4">
        <f>Datos_Cocina[[#This Row],[Ganancia Bruta]]*Datos_Cocina[[#This Row],[Cantidad Ordenada]]</f>
        <v>24</v>
      </c>
      <c r="J307" s="4">
        <f>Datos_Cocina[[#This Row],[Precio Unitario]]*Datos_Cocina[[#This Row],[Cantidad Ordenada]]</f>
        <v>60</v>
      </c>
      <c r="K307" s="7">
        <f>Datos_Cocina[[#This Row],[Ganancia Neta]]/Datos_Cocina[[#This Row],[Total Pedido]]</f>
        <v>0.4</v>
      </c>
      <c r="L307" s="2">
        <v>2</v>
      </c>
      <c r="M307" s="2">
        <v>32</v>
      </c>
      <c r="N307" s="2" t="s">
        <v>1149</v>
      </c>
    </row>
    <row r="308" spans="1:14" x14ac:dyDescent="0.3">
      <c r="A308" s="2">
        <v>115</v>
      </c>
      <c r="B308" s="2">
        <v>12</v>
      </c>
      <c r="C308" s="2" t="s">
        <v>114</v>
      </c>
      <c r="D308" s="2" t="s">
        <v>1168</v>
      </c>
      <c r="E308" s="4">
        <v>19</v>
      </c>
      <c r="F308" s="4">
        <f t="shared" si="4"/>
        <v>57</v>
      </c>
      <c r="G308" s="4">
        <v>32</v>
      </c>
      <c r="H308" s="4">
        <f>Datos_Cocina[[#This Row],[Precio Unitario]]-Datos_Cocina[[#This Row],[Costo Unitario]]</f>
        <v>13</v>
      </c>
      <c r="I308" s="4">
        <f>Datos_Cocina[[#This Row],[Ganancia Bruta]]*Datos_Cocina[[#This Row],[Cantidad Ordenada]]</f>
        <v>39</v>
      </c>
      <c r="J308" s="4">
        <f>Datos_Cocina[[#This Row],[Precio Unitario]]*Datos_Cocina[[#This Row],[Cantidad Ordenada]]</f>
        <v>96</v>
      </c>
      <c r="K308" s="7">
        <f>Datos_Cocina[[#This Row],[Ganancia Neta]]/Datos_Cocina[[#This Row],[Total Pedido]]</f>
        <v>0.40625</v>
      </c>
      <c r="L308" s="2">
        <v>3</v>
      </c>
      <c r="M308" s="2">
        <v>43</v>
      </c>
      <c r="N308" s="2" t="s">
        <v>1149</v>
      </c>
    </row>
    <row r="309" spans="1:14" x14ac:dyDescent="0.3">
      <c r="A309" s="2">
        <v>115</v>
      </c>
      <c r="B309" s="2">
        <v>12</v>
      </c>
      <c r="C309" s="2" t="s">
        <v>50</v>
      </c>
      <c r="D309" s="2" t="s">
        <v>1162</v>
      </c>
      <c r="E309" s="4">
        <v>16</v>
      </c>
      <c r="F309" s="4">
        <f t="shared" si="4"/>
        <v>48</v>
      </c>
      <c r="G309" s="4">
        <v>27</v>
      </c>
      <c r="H309" s="4">
        <f>Datos_Cocina[[#This Row],[Precio Unitario]]-Datos_Cocina[[#This Row],[Costo Unitario]]</f>
        <v>11</v>
      </c>
      <c r="I309" s="4">
        <f>Datos_Cocina[[#This Row],[Ganancia Bruta]]*Datos_Cocina[[#This Row],[Cantidad Ordenada]]</f>
        <v>33</v>
      </c>
      <c r="J309" s="4">
        <f>Datos_Cocina[[#This Row],[Precio Unitario]]*Datos_Cocina[[#This Row],[Cantidad Ordenada]]</f>
        <v>81</v>
      </c>
      <c r="K309" s="7">
        <f>Datos_Cocina[[#This Row],[Ganancia Neta]]/Datos_Cocina[[#This Row],[Total Pedido]]</f>
        <v>0.40740740740740738</v>
      </c>
      <c r="L309" s="2">
        <v>3</v>
      </c>
      <c r="M309" s="2">
        <v>23</v>
      </c>
      <c r="N309" s="2" t="s">
        <v>1149</v>
      </c>
    </row>
    <row r="310" spans="1:14" x14ac:dyDescent="0.3">
      <c r="A310" s="2">
        <v>116</v>
      </c>
      <c r="B310" s="2">
        <v>8</v>
      </c>
      <c r="C310" s="2" t="s">
        <v>42</v>
      </c>
      <c r="D310" s="2" t="s">
        <v>1158</v>
      </c>
      <c r="E310" s="4">
        <v>22</v>
      </c>
      <c r="F310" s="4">
        <f t="shared" si="4"/>
        <v>22</v>
      </c>
      <c r="G310" s="4">
        <v>36</v>
      </c>
      <c r="H310" s="4">
        <f>Datos_Cocina[[#This Row],[Precio Unitario]]-Datos_Cocina[[#This Row],[Costo Unitario]]</f>
        <v>14</v>
      </c>
      <c r="I310" s="4">
        <f>Datos_Cocina[[#This Row],[Ganancia Bruta]]*Datos_Cocina[[#This Row],[Cantidad Ordenada]]</f>
        <v>14</v>
      </c>
      <c r="J310" s="4">
        <f>Datos_Cocina[[#This Row],[Precio Unitario]]*Datos_Cocina[[#This Row],[Cantidad Ordenada]]</f>
        <v>36</v>
      </c>
      <c r="K310" s="7">
        <f>Datos_Cocina[[#This Row],[Ganancia Neta]]/Datos_Cocina[[#This Row],[Total Pedido]]</f>
        <v>0.3888888888888889</v>
      </c>
      <c r="L310" s="2">
        <v>1</v>
      </c>
      <c r="M310" s="2">
        <v>26</v>
      </c>
      <c r="N310" s="2" t="s">
        <v>1149</v>
      </c>
    </row>
    <row r="311" spans="1:14" x14ac:dyDescent="0.3">
      <c r="A311" s="2">
        <v>116</v>
      </c>
      <c r="B311" s="2">
        <v>8</v>
      </c>
      <c r="C311" s="2" t="s">
        <v>12</v>
      </c>
      <c r="D311" s="2" t="s">
        <v>1164</v>
      </c>
      <c r="E311" s="4">
        <v>21</v>
      </c>
      <c r="F311" s="4">
        <f t="shared" si="4"/>
        <v>21</v>
      </c>
      <c r="G311" s="4">
        <v>35</v>
      </c>
      <c r="H311" s="4">
        <f>Datos_Cocina[[#This Row],[Precio Unitario]]-Datos_Cocina[[#This Row],[Costo Unitario]]</f>
        <v>14</v>
      </c>
      <c r="I311" s="4">
        <f>Datos_Cocina[[#This Row],[Ganancia Bruta]]*Datos_Cocina[[#This Row],[Cantidad Ordenada]]</f>
        <v>14</v>
      </c>
      <c r="J311" s="4">
        <f>Datos_Cocina[[#This Row],[Precio Unitario]]*Datos_Cocina[[#This Row],[Cantidad Ordenada]]</f>
        <v>35</v>
      </c>
      <c r="K311" s="7">
        <f>Datos_Cocina[[#This Row],[Ganancia Neta]]/Datos_Cocina[[#This Row],[Total Pedido]]</f>
        <v>0.4</v>
      </c>
      <c r="L311" s="2">
        <v>1</v>
      </c>
      <c r="M311" s="2">
        <v>21</v>
      </c>
      <c r="N311" s="2" t="s">
        <v>1154</v>
      </c>
    </row>
    <row r="312" spans="1:14" x14ac:dyDescent="0.3">
      <c r="A312" s="2">
        <v>116</v>
      </c>
      <c r="B312" s="2">
        <v>8</v>
      </c>
      <c r="C312" s="2" t="s">
        <v>114</v>
      </c>
      <c r="D312" s="2" t="s">
        <v>1168</v>
      </c>
      <c r="E312" s="4">
        <v>19</v>
      </c>
      <c r="F312" s="4">
        <f t="shared" si="4"/>
        <v>57</v>
      </c>
      <c r="G312" s="4">
        <v>32</v>
      </c>
      <c r="H312" s="4">
        <f>Datos_Cocina[[#This Row],[Precio Unitario]]-Datos_Cocina[[#This Row],[Costo Unitario]]</f>
        <v>13</v>
      </c>
      <c r="I312" s="4">
        <f>Datos_Cocina[[#This Row],[Ganancia Bruta]]*Datos_Cocina[[#This Row],[Cantidad Ordenada]]</f>
        <v>39</v>
      </c>
      <c r="J312" s="4">
        <f>Datos_Cocina[[#This Row],[Precio Unitario]]*Datos_Cocina[[#This Row],[Cantidad Ordenada]]</f>
        <v>96</v>
      </c>
      <c r="K312" s="7">
        <f>Datos_Cocina[[#This Row],[Ganancia Neta]]/Datos_Cocina[[#This Row],[Total Pedido]]</f>
        <v>0.40625</v>
      </c>
      <c r="L312" s="2">
        <v>3</v>
      </c>
      <c r="M312" s="2">
        <v>54</v>
      </c>
      <c r="N312" s="2" t="s">
        <v>1149</v>
      </c>
    </row>
    <row r="313" spans="1:14" x14ac:dyDescent="0.3">
      <c r="A313" s="2">
        <v>116</v>
      </c>
      <c r="B313" s="2">
        <v>8</v>
      </c>
      <c r="C313" s="2" t="s">
        <v>34</v>
      </c>
      <c r="D313" s="2" t="s">
        <v>1161</v>
      </c>
      <c r="E313" s="4">
        <v>20</v>
      </c>
      <c r="F313" s="4">
        <f t="shared" si="4"/>
        <v>60</v>
      </c>
      <c r="G313" s="4">
        <v>34</v>
      </c>
      <c r="H313" s="4">
        <f>Datos_Cocina[[#This Row],[Precio Unitario]]-Datos_Cocina[[#This Row],[Costo Unitario]]</f>
        <v>14</v>
      </c>
      <c r="I313" s="4">
        <f>Datos_Cocina[[#This Row],[Ganancia Bruta]]*Datos_Cocina[[#This Row],[Cantidad Ordenada]]</f>
        <v>42</v>
      </c>
      <c r="J313" s="4">
        <f>Datos_Cocina[[#This Row],[Precio Unitario]]*Datos_Cocina[[#This Row],[Cantidad Ordenada]]</f>
        <v>102</v>
      </c>
      <c r="K313" s="7">
        <f>Datos_Cocina[[#This Row],[Ganancia Neta]]/Datos_Cocina[[#This Row],[Total Pedido]]</f>
        <v>0.41176470588235292</v>
      </c>
      <c r="L313" s="2">
        <v>3</v>
      </c>
      <c r="M313" s="2">
        <v>28</v>
      </c>
      <c r="N313" s="2" t="s">
        <v>1149</v>
      </c>
    </row>
    <row r="314" spans="1:14" x14ac:dyDescent="0.3">
      <c r="A314" s="2">
        <v>117</v>
      </c>
      <c r="B314" s="2">
        <v>8</v>
      </c>
      <c r="C314" s="2" t="s">
        <v>12</v>
      </c>
      <c r="D314" s="2" t="s">
        <v>1164</v>
      </c>
      <c r="E314" s="4">
        <v>21</v>
      </c>
      <c r="F314" s="4">
        <f t="shared" si="4"/>
        <v>42</v>
      </c>
      <c r="G314" s="4">
        <v>35</v>
      </c>
      <c r="H314" s="4">
        <f>Datos_Cocina[[#This Row],[Precio Unitario]]-Datos_Cocina[[#This Row],[Costo Unitario]]</f>
        <v>14</v>
      </c>
      <c r="I314" s="4">
        <f>Datos_Cocina[[#This Row],[Ganancia Bruta]]*Datos_Cocina[[#This Row],[Cantidad Ordenada]]</f>
        <v>28</v>
      </c>
      <c r="J314" s="4">
        <f>Datos_Cocina[[#This Row],[Precio Unitario]]*Datos_Cocina[[#This Row],[Cantidad Ordenada]]</f>
        <v>70</v>
      </c>
      <c r="K314" s="7">
        <f>Datos_Cocina[[#This Row],[Ganancia Neta]]/Datos_Cocina[[#This Row],[Total Pedido]]</f>
        <v>0.4</v>
      </c>
      <c r="L314" s="2">
        <v>2</v>
      </c>
      <c r="M314" s="2">
        <v>8</v>
      </c>
      <c r="N314" s="2" t="s">
        <v>1149</v>
      </c>
    </row>
    <row r="315" spans="1:14" x14ac:dyDescent="0.3">
      <c r="A315" s="2">
        <v>118</v>
      </c>
      <c r="B315" s="2">
        <v>13</v>
      </c>
      <c r="C315" s="2" t="s">
        <v>97</v>
      </c>
      <c r="D315" s="2" t="s">
        <v>1153</v>
      </c>
      <c r="E315" s="4">
        <v>14</v>
      </c>
      <c r="F315" s="4">
        <f t="shared" si="4"/>
        <v>42</v>
      </c>
      <c r="G315" s="4">
        <v>23</v>
      </c>
      <c r="H315" s="4">
        <f>Datos_Cocina[[#This Row],[Precio Unitario]]-Datos_Cocina[[#This Row],[Costo Unitario]]</f>
        <v>9</v>
      </c>
      <c r="I315" s="4">
        <f>Datos_Cocina[[#This Row],[Ganancia Bruta]]*Datos_Cocina[[#This Row],[Cantidad Ordenada]]</f>
        <v>27</v>
      </c>
      <c r="J315" s="4">
        <f>Datos_Cocina[[#This Row],[Precio Unitario]]*Datos_Cocina[[#This Row],[Cantidad Ordenada]]</f>
        <v>69</v>
      </c>
      <c r="K315" s="7">
        <f>Datos_Cocina[[#This Row],[Ganancia Neta]]/Datos_Cocina[[#This Row],[Total Pedido]]</f>
        <v>0.39130434782608697</v>
      </c>
      <c r="L315" s="2">
        <v>3</v>
      </c>
      <c r="M315" s="2">
        <v>22</v>
      </c>
      <c r="N315" s="2" t="s">
        <v>1149</v>
      </c>
    </row>
    <row r="316" spans="1:14" x14ac:dyDescent="0.3">
      <c r="A316" s="2">
        <v>118</v>
      </c>
      <c r="B316" s="2">
        <v>13</v>
      </c>
      <c r="C316" s="2" t="s">
        <v>114</v>
      </c>
      <c r="D316" s="2" t="s">
        <v>1168</v>
      </c>
      <c r="E316" s="4">
        <v>19</v>
      </c>
      <c r="F316" s="4">
        <f t="shared" si="4"/>
        <v>19</v>
      </c>
      <c r="G316" s="4">
        <v>32</v>
      </c>
      <c r="H316" s="4">
        <f>Datos_Cocina[[#This Row],[Precio Unitario]]-Datos_Cocina[[#This Row],[Costo Unitario]]</f>
        <v>13</v>
      </c>
      <c r="I316" s="4">
        <f>Datos_Cocina[[#This Row],[Ganancia Bruta]]*Datos_Cocina[[#This Row],[Cantidad Ordenada]]</f>
        <v>13</v>
      </c>
      <c r="J316" s="4">
        <f>Datos_Cocina[[#This Row],[Precio Unitario]]*Datos_Cocina[[#This Row],[Cantidad Ordenada]]</f>
        <v>32</v>
      </c>
      <c r="K316" s="7">
        <f>Datos_Cocina[[#This Row],[Ganancia Neta]]/Datos_Cocina[[#This Row],[Total Pedido]]</f>
        <v>0.40625</v>
      </c>
      <c r="L316" s="2">
        <v>1</v>
      </c>
      <c r="M316" s="2">
        <v>23</v>
      </c>
      <c r="N316" s="2" t="s">
        <v>1149</v>
      </c>
    </row>
    <row r="317" spans="1:14" x14ac:dyDescent="0.3">
      <c r="A317" s="2">
        <v>118</v>
      </c>
      <c r="B317" s="2">
        <v>13</v>
      </c>
      <c r="C317" s="2" t="s">
        <v>50</v>
      </c>
      <c r="D317" s="2" t="s">
        <v>1162</v>
      </c>
      <c r="E317" s="4">
        <v>16</v>
      </c>
      <c r="F317" s="4">
        <f t="shared" si="4"/>
        <v>32</v>
      </c>
      <c r="G317" s="4">
        <v>27</v>
      </c>
      <c r="H317" s="4">
        <f>Datos_Cocina[[#This Row],[Precio Unitario]]-Datos_Cocina[[#This Row],[Costo Unitario]]</f>
        <v>11</v>
      </c>
      <c r="I317" s="4">
        <f>Datos_Cocina[[#This Row],[Ganancia Bruta]]*Datos_Cocina[[#This Row],[Cantidad Ordenada]]</f>
        <v>22</v>
      </c>
      <c r="J317" s="4">
        <f>Datos_Cocina[[#This Row],[Precio Unitario]]*Datos_Cocina[[#This Row],[Cantidad Ordenada]]</f>
        <v>54</v>
      </c>
      <c r="K317" s="7">
        <f>Datos_Cocina[[#This Row],[Ganancia Neta]]/Datos_Cocina[[#This Row],[Total Pedido]]</f>
        <v>0.40740740740740738</v>
      </c>
      <c r="L317" s="2">
        <v>2</v>
      </c>
      <c r="M317" s="2">
        <v>52</v>
      </c>
      <c r="N317" s="2" t="s">
        <v>1149</v>
      </c>
    </row>
    <row r="318" spans="1:14" x14ac:dyDescent="0.3">
      <c r="A318" s="2">
        <v>118</v>
      </c>
      <c r="B318" s="2">
        <v>13</v>
      </c>
      <c r="C318" s="2" t="s">
        <v>45</v>
      </c>
      <c r="D318" s="2" t="s">
        <v>1169</v>
      </c>
      <c r="E318" s="4">
        <v>10</v>
      </c>
      <c r="F318" s="4">
        <f t="shared" si="4"/>
        <v>30</v>
      </c>
      <c r="G318" s="4">
        <v>18</v>
      </c>
      <c r="H318" s="4">
        <f>Datos_Cocina[[#This Row],[Precio Unitario]]-Datos_Cocina[[#This Row],[Costo Unitario]]</f>
        <v>8</v>
      </c>
      <c r="I318" s="4">
        <f>Datos_Cocina[[#This Row],[Ganancia Bruta]]*Datos_Cocina[[#This Row],[Cantidad Ordenada]]</f>
        <v>24</v>
      </c>
      <c r="J318" s="4">
        <f>Datos_Cocina[[#This Row],[Precio Unitario]]*Datos_Cocina[[#This Row],[Cantidad Ordenada]]</f>
        <v>54</v>
      </c>
      <c r="K318" s="7">
        <f>Datos_Cocina[[#This Row],[Ganancia Neta]]/Datos_Cocina[[#This Row],[Total Pedido]]</f>
        <v>0.44444444444444442</v>
      </c>
      <c r="L318" s="2">
        <v>3</v>
      </c>
      <c r="M318" s="2">
        <v>39</v>
      </c>
      <c r="N318" s="2" t="s">
        <v>1154</v>
      </c>
    </row>
    <row r="319" spans="1:14" x14ac:dyDescent="0.3">
      <c r="A319" s="2">
        <v>119</v>
      </c>
      <c r="B319" s="2">
        <v>17</v>
      </c>
      <c r="C319" s="2" t="s">
        <v>42</v>
      </c>
      <c r="D319" s="2" t="s">
        <v>1158</v>
      </c>
      <c r="E319" s="4">
        <v>22</v>
      </c>
      <c r="F319" s="4">
        <f t="shared" si="4"/>
        <v>44</v>
      </c>
      <c r="G319" s="4">
        <v>36</v>
      </c>
      <c r="H319" s="4">
        <f>Datos_Cocina[[#This Row],[Precio Unitario]]-Datos_Cocina[[#This Row],[Costo Unitario]]</f>
        <v>14</v>
      </c>
      <c r="I319" s="4">
        <f>Datos_Cocina[[#This Row],[Ganancia Bruta]]*Datos_Cocina[[#This Row],[Cantidad Ordenada]]</f>
        <v>28</v>
      </c>
      <c r="J319" s="4">
        <f>Datos_Cocina[[#This Row],[Precio Unitario]]*Datos_Cocina[[#This Row],[Cantidad Ordenada]]</f>
        <v>72</v>
      </c>
      <c r="K319" s="7">
        <f>Datos_Cocina[[#This Row],[Ganancia Neta]]/Datos_Cocina[[#This Row],[Total Pedido]]</f>
        <v>0.3888888888888889</v>
      </c>
      <c r="L319" s="2">
        <v>2</v>
      </c>
      <c r="M319" s="2">
        <v>13</v>
      </c>
      <c r="N319" s="2" t="s">
        <v>1149</v>
      </c>
    </row>
    <row r="320" spans="1:14" x14ac:dyDescent="0.3">
      <c r="A320" s="2">
        <v>119</v>
      </c>
      <c r="B320" s="2">
        <v>17</v>
      </c>
      <c r="C320" s="2" t="s">
        <v>74</v>
      </c>
      <c r="D320" s="2" t="s">
        <v>1160</v>
      </c>
      <c r="E320" s="4">
        <v>15</v>
      </c>
      <c r="F320" s="4">
        <f t="shared" si="4"/>
        <v>15</v>
      </c>
      <c r="G320" s="4">
        <v>26</v>
      </c>
      <c r="H320" s="4">
        <f>Datos_Cocina[[#This Row],[Precio Unitario]]-Datos_Cocina[[#This Row],[Costo Unitario]]</f>
        <v>11</v>
      </c>
      <c r="I320" s="4">
        <f>Datos_Cocina[[#This Row],[Ganancia Bruta]]*Datos_Cocina[[#This Row],[Cantidad Ordenada]]</f>
        <v>11</v>
      </c>
      <c r="J320" s="4">
        <f>Datos_Cocina[[#This Row],[Precio Unitario]]*Datos_Cocina[[#This Row],[Cantidad Ordenada]]</f>
        <v>26</v>
      </c>
      <c r="K320" s="7">
        <f>Datos_Cocina[[#This Row],[Ganancia Neta]]/Datos_Cocina[[#This Row],[Total Pedido]]</f>
        <v>0.42307692307692307</v>
      </c>
      <c r="L320" s="2">
        <v>1</v>
      </c>
      <c r="M320" s="2">
        <v>7</v>
      </c>
      <c r="N320" s="2" t="s">
        <v>1154</v>
      </c>
    </row>
    <row r="321" spans="1:14" x14ac:dyDescent="0.3">
      <c r="A321" s="2">
        <v>119</v>
      </c>
      <c r="B321" s="2">
        <v>17</v>
      </c>
      <c r="C321" s="2" t="s">
        <v>45</v>
      </c>
      <c r="D321" s="2" t="s">
        <v>1169</v>
      </c>
      <c r="E321" s="4">
        <v>10</v>
      </c>
      <c r="F321" s="4">
        <f t="shared" si="4"/>
        <v>20</v>
      </c>
      <c r="G321" s="4">
        <v>18</v>
      </c>
      <c r="H321" s="4">
        <f>Datos_Cocina[[#This Row],[Precio Unitario]]-Datos_Cocina[[#This Row],[Costo Unitario]]</f>
        <v>8</v>
      </c>
      <c r="I321" s="4">
        <f>Datos_Cocina[[#This Row],[Ganancia Bruta]]*Datos_Cocina[[#This Row],[Cantidad Ordenada]]</f>
        <v>16</v>
      </c>
      <c r="J321" s="4">
        <f>Datos_Cocina[[#This Row],[Precio Unitario]]*Datos_Cocina[[#This Row],[Cantidad Ordenada]]</f>
        <v>36</v>
      </c>
      <c r="K321" s="7">
        <f>Datos_Cocina[[#This Row],[Ganancia Neta]]/Datos_Cocina[[#This Row],[Total Pedido]]</f>
        <v>0.44444444444444442</v>
      </c>
      <c r="L321" s="2">
        <v>2</v>
      </c>
      <c r="M321" s="2">
        <v>34</v>
      </c>
      <c r="N321" s="2" t="s">
        <v>1149</v>
      </c>
    </row>
    <row r="322" spans="1:14" x14ac:dyDescent="0.3">
      <c r="A322" s="2">
        <v>120</v>
      </c>
      <c r="B322" s="2">
        <v>4</v>
      </c>
      <c r="C322" s="2" t="s">
        <v>56</v>
      </c>
      <c r="D322" s="2" t="s">
        <v>1167</v>
      </c>
      <c r="E322" s="4">
        <v>19</v>
      </c>
      <c r="F322" s="4">
        <f t="shared" ref="F322:F385" si="5">E322*L322</f>
        <v>57</v>
      </c>
      <c r="G322" s="4">
        <v>31</v>
      </c>
      <c r="H322" s="4">
        <f>Datos_Cocina[[#This Row],[Precio Unitario]]-Datos_Cocina[[#This Row],[Costo Unitario]]</f>
        <v>12</v>
      </c>
      <c r="I322" s="4">
        <f>Datos_Cocina[[#This Row],[Ganancia Bruta]]*Datos_Cocina[[#This Row],[Cantidad Ordenada]]</f>
        <v>36</v>
      </c>
      <c r="J322" s="4">
        <f>Datos_Cocina[[#This Row],[Precio Unitario]]*Datos_Cocina[[#This Row],[Cantidad Ordenada]]</f>
        <v>93</v>
      </c>
      <c r="K322" s="7">
        <f>Datos_Cocina[[#This Row],[Ganancia Neta]]/Datos_Cocina[[#This Row],[Total Pedido]]</f>
        <v>0.38709677419354838</v>
      </c>
      <c r="L322" s="2">
        <v>3</v>
      </c>
      <c r="M322" s="2">
        <v>56</v>
      </c>
      <c r="N322" s="2" t="s">
        <v>1149</v>
      </c>
    </row>
    <row r="323" spans="1:14" x14ac:dyDescent="0.3">
      <c r="A323" s="2">
        <v>120</v>
      </c>
      <c r="B323" s="2">
        <v>4</v>
      </c>
      <c r="C323" s="2" t="s">
        <v>74</v>
      </c>
      <c r="D323" s="2" t="s">
        <v>1160</v>
      </c>
      <c r="E323" s="4">
        <v>15</v>
      </c>
      <c r="F323" s="4">
        <f t="shared" si="5"/>
        <v>30</v>
      </c>
      <c r="G323" s="4">
        <v>26</v>
      </c>
      <c r="H323" s="4">
        <f>Datos_Cocina[[#This Row],[Precio Unitario]]-Datos_Cocina[[#This Row],[Costo Unitario]]</f>
        <v>11</v>
      </c>
      <c r="I323" s="4">
        <f>Datos_Cocina[[#This Row],[Ganancia Bruta]]*Datos_Cocina[[#This Row],[Cantidad Ordenada]]</f>
        <v>22</v>
      </c>
      <c r="J323" s="4">
        <f>Datos_Cocina[[#This Row],[Precio Unitario]]*Datos_Cocina[[#This Row],[Cantidad Ordenada]]</f>
        <v>52</v>
      </c>
      <c r="K323" s="7">
        <f>Datos_Cocina[[#This Row],[Ganancia Neta]]/Datos_Cocina[[#This Row],[Total Pedido]]</f>
        <v>0.42307692307692307</v>
      </c>
      <c r="L323" s="2">
        <v>2</v>
      </c>
      <c r="M323" s="2">
        <v>41</v>
      </c>
      <c r="N323" s="2" t="s">
        <v>1149</v>
      </c>
    </row>
    <row r="324" spans="1:14" x14ac:dyDescent="0.3">
      <c r="A324" s="2">
        <v>121</v>
      </c>
      <c r="B324" s="2">
        <v>5</v>
      </c>
      <c r="C324" s="2" t="s">
        <v>74</v>
      </c>
      <c r="D324" s="2" t="s">
        <v>1160</v>
      </c>
      <c r="E324" s="4">
        <v>15</v>
      </c>
      <c r="F324" s="4">
        <f t="shared" si="5"/>
        <v>30</v>
      </c>
      <c r="G324" s="4">
        <v>26</v>
      </c>
      <c r="H324" s="4">
        <f>Datos_Cocina[[#This Row],[Precio Unitario]]-Datos_Cocina[[#This Row],[Costo Unitario]]</f>
        <v>11</v>
      </c>
      <c r="I324" s="4">
        <f>Datos_Cocina[[#This Row],[Ganancia Bruta]]*Datos_Cocina[[#This Row],[Cantidad Ordenada]]</f>
        <v>22</v>
      </c>
      <c r="J324" s="4">
        <f>Datos_Cocina[[#This Row],[Precio Unitario]]*Datos_Cocina[[#This Row],[Cantidad Ordenada]]</f>
        <v>52</v>
      </c>
      <c r="K324" s="7">
        <f>Datos_Cocina[[#This Row],[Ganancia Neta]]/Datos_Cocina[[#This Row],[Total Pedido]]</f>
        <v>0.42307692307692307</v>
      </c>
      <c r="L324" s="2">
        <v>2</v>
      </c>
      <c r="M324" s="2">
        <v>38</v>
      </c>
      <c r="N324" s="2" t="s">
        <v>1154</v>
      </c>
    </row>
    <row r="325" spans="1:14" x14ac:dyDescent="0.3">
      <c r="A325" s="2">
        <v>122</v>
      </c>
      <c r="B325" s="2">
        <v>6</v>
      </c>
      <c r="C325" s="2" t="s">
        <v>12</v>
      </c>
      <c r="D325" s="2" t="s">
        <v>1164</v>
      </c>
      <c r="E325" s="4">
        <v>21</v>
      </c>
      <c r="F325" s="4">
        <f t="shared" si="5"/>
        <v>63</v>
      </c>
      <c r="G325" s="4">
        <v>35</v>
      </c>
      <c r="H325" s="4">
        <f>Datos_Cocina[[#This Row],[Precio Unitario]]-Datos_Cocina[[#This Row],[Costo Unitario]]</f>
        <v>14</v>
      </c>
      <c r="I325" s="4">
        <f>Datos_Cocina[[#This Row],[Ganancia Bruta]]*Datos_Cocina[[#This Row],[Cantidad Ordenada]]</f>
        <v>42</v>
      </c>
      <c r="J325" s="4">
        <f>Datos_Cocina[[#This Row],[Precio Unitario]]*Datos_Cocina[[#This Row],[Cantidad Ordenada]]</f>
        <v>105</v>
      </c>
      <c r="K325" s="7">
        <f>Datos_Cocina[[#This Row],[Ganancia Neta]]/Datos_Cocina[[#This Row],[Total Pedido]]</f>
        <v>0.4</v>
      </c>
      <c r="L325" s="2">
        <v>3</v>
      </c>
      <c r="M325" s="2">
        <v>32</v>
      </c>
      <c r="N325" s="2" t="s">
        <v>1154</v>
      </c>
    </row>
    <row r="326" spans="1:14" x14ac:dyDescent="0.3">
      <c r="A326" s="2">
        <v>123</v>
      </c>
      <c r="B326" s="2">
        <v>16</v>
      </c>
      <c r="C326" s="2" t="s">
        <v>79</v>
      </c>
      <c r="D326" s="2" t="s">
        <v>1151</v>
      </c>
      <c r="E326" s="4">
        <v>14</v>
      </c>
      <c r="F326" s="4">
        <f t="shared" si="5"/>
        <v>14</v>
      </c>
      <c r="G326" s="4">
        <v>24</v>
      </c>
      <c r="H326" s="4">
        <f>Datos_Cocina[[#This Row],[Precio Unitario]]-Datos_Cocina[[#This Row],[Costo Unitario]]</f>
        <v>10</v>
      </c>
      <c r="I326" s="4">
        <f>Datos_Cocina[[#This Row],[Ganancia Bruta]]*Datos_Cocina[[#This Row],[Cantidad Ordenada]]</f>
        <v>10</v>
      </c>
      <c r="J326" s="4">
        <f>Datos_Cocina[[#This Row],[Precio Unitario]]*Datos_Cocina[[#This Row],[Cantidad Ordenada]]</f>
        <v>24</v>
      </c>
      <c r="K326" s="7">
        <f>Datos_Cocina[[#This Row],[Ganancia Neta]]/Datos_Cocina[[#This Row],[Total Pedido]]</f>
        <v>0.41666666666666669</v>
      </c>
      <c r="L326" s="2">
        <v>1</v>
      </c>
      <c r="M326" s="2">
        <v>33</v>
      </c>
      <c r="N326" s="2" t="s">
        <v>1149</v>
      </c>
    </row>
    <row r="327" spans="1:14" x14ac:dyDescent="0.3">
      <c r="A327" s="2">
        <v>124</v>
      </c>
      <c r="B327" s="2">
        <v>16</v>
      </c>
      <c r="C327" s="2" t="s">
        <v>121</v>
      </c>
      <c r="D327" s="2" t="s">
        <v>1163</v>
      </c>
      <c r="E327" s="4">
        <v>20</v>
      </c>
      <c r="F327" s="4">
        <f t="shared" si="5"/>
        <v>60</v>
      </c>
      <c r="G327" s="4">
        <v>33</v>
      </c>
      <c r="H327" s="4">
        <f>Datos_Cocina[[#This Row],[Precio Unitario]]-Datos_Cocina[[#This Row],[Costo Unitario]]</f>
        <v>13</v>
      </c>
      <c r="I327" s="4">
        <f>Datos_Cocina[[#This Row],[Ganancia Bruta]]*Datos_Cocina[[#This Row],[Cantidad Ordenada]]</f>
        <v>39</v>
      </c>
      <c r="J327" s="4">
        <f>Datos_Cocina[[#This Row],[Precio Unitario]]*Datos_Cocina[[#This Row],[Cantidad Ordenada]]</f>
        <v>99</v>
      </c>
      <c r="K327" s="7">
        <f>Datos_Cocina[[#This Row],[Ganancia Neta]]/Datos_Cocina[[#This Row],[Total Pedido]]</f>
        <v>0.39393939393939392</v>
      </c>
      <c r="L327" s="2">
        <v>3</v>
      </c>
      <c r="M327" s="2">
        <v>9</v>
      </c>
      <c r="N327" s="2" t="s">
        <v>1149</v>
      </c>
    </row>
    <row r="328" spans="1:14" x14ac:dyDescent="0.3">
      <c r="A328" s="2">
        <v>124</v>
      </c>
      <c r="B328" s="2">
        <v>16</v>
      </c>
      <c r="C328" s="2" t="s">
        <v>60</v>
      </c>
      <c r="D328" s="2" t="s">
        <v>1165</v>
      </c>
      <c r="E328" s="4">
        <v>15</v>
      </c>
      <c r="F328" s="4">
        <f t="shared" si="5"/>
        <v>15</v>
      </c>
      <c r="G328" s="4">
        <v>25</v>
      </c>
      <c r="H328" s="4">
        <f>Datos_Cocina[[#This Row],[Precio Unitario]]-Datos_Cocina[[#This Row],[Costo Unitario]]</f>
        <v>10</v>
      </c>
      <c r="I328" s="4">
        <f>Datos_Cocina[[#This Row],[Ganancia Bruta]]*Datos_Cocina[[#This Row],[Cantidad Ordenada]]</f>
        <v>10</v>
      </c>
      <c r="J328" s="4">
        <f>Datos_Cocina[[#This Row],[Precio Unitario]]*Datos_Cocina[[#This Row],[Cantidad Ordenada]]</f>
        <v>25</v>
      </c>
      <c r="K328" s="7">
        <f>Datos_Cocina[[#This Row],[Ganancia Neta]]/Datos_Cocina[[#This Row],[Total Pedido]]</f>
        <v>0.4</v>
      </c>
      <c r="L328" s="2">
        <v>1</v>
      </c>
      <c r="M328" s="2">
        <v>27</v>
      </c>
      <c r="N328" s="2" t="s">
        <v>1149</v>
      </c>
    </row>
    <row r="329" spans="1:14" x14ac:dyDescent="0.3">
      <c r="A329" s="2">
        <v>124</v>
      </c>
      <c r="B329" s="2">
        <v>16</v>
      </c>
      <c r="C329" s="2" t="s">
        <v>67</v>
      </c>
      <c r="D329" s="2" t="s">
        <v>1155</v>
      </c>
      <c r="E329" s="4">
        <v>12</v>
      </c>
      <c r="F329" s="4">
        <f t="shared" si="5"/>
        <v>24</v>
      </c>
      <c r="G329" s="4">
        <v>20</v>
      </c>
      <c r="H329" s="4">
        <f>Datos_Cocina[[#This Row],[Precio Unitario]]-Datos_Cocina[[#This Row],[Costo Unitario]]</f>
        <v>8</v>
      </c>
      <c r="I329" s="4">
        <f>Datos_Cocina[[#This Row],[Ganancia Bruta]]*Datos_Cocina[[#This Row],[Cantidad Ordenada]]</f>
        <v>16</v>
      </c>
      <c r="J329" s="4">
        <f>Datos_Cocina[[#This Row],[Precio Unitario]]*Datos_Cocina[[#This Row],[Cantidad Ordenada]]</f>
        <v>40</v>
      </c>
      <c r="K329" s="7">
        <f>Datos_Cocina[[#This Row],[Ganancia Neta]]/Datos_Cocina[[#This Row],[Total Pedido]]</f>
        <v>0.4</v>
      </c>
      <c r="L329" s="2">
        <v>2</v>
      </c>
      <c r="M329" s="2">
        <v>43</v>
      </c>
      <c r="N329" s="2" t="s">
        <v>1154</v>
      </c>
    </row>
    <row r="330" spans="1:14" x14ac:dyDescent="0.3">
      <c r="A330" s="2">
        <v>124</v>
      </c>
      <c r="B330" s="2">
        <v>16</v>
      </c>
      <c r="C330" s="2" t="s">
        <v>20</v>
      </c>
      <c r="D330" s="2" t="s">
        <v>1152</v>
      </c>
      <c r="E330" s="4">
        <v>17</v>
      </c>
      <c r="F330" s="4">
        <f t="shared" si="5"/>
        <v>34</v>
      </c>
      <c r="G330" s="4">
        <v>29</v>
      </c>
      <c r="H330" s="4">
        <f>Datos_Cocina[[#This Row],[Precio Unitario]]-Datos_Cocina[[#This Row],[Costo Unitario]]</f>
        <v>12</v>
      </c>
      <c r="I330" s="4">
        <f>Datos_Cocina[[#This Row],[Ganancia Bruta]]*Datos_Cocina[[#This Row],[Cantidad Ordenada]]</f>
        <v>24</v>
      </c>
      <c r="J330" s="4">
        <f>Datos_Cocina[[#This Row],[Precio Unitario]]*Datos_Cocina[[#This Row],[Cantidad Ordenada]]</f>
        <v>58</v>
      </c>
      <c r="K330" s="7">
        <f>Datos_Cocina[[#This Row],[Ganancia Neta]]/Datos_Cocina[[#This Row],[Total Pedido]]</f>
        <v>0.41379310344827586</v>
      </c>
      <c r="L330" s="2">
        <v>2</v>
      </c>
      <c r="M330" s="2">
        <v>59</v>
      </c>
      <c r="N330" s="2" t="s">
        <v>1149</v>
      </c>
    </row>
    <row r="331" spans="1:14" x14ac:dyDescent="0.3">
      <c r="A331" s="2">
        <v>125</v>
      </c>
      <c r="B331" s="2">
        <v>14</v>
      </c>
      <c r="C331" s="2" t="s">
        <v>67</v>
      </c>
      <c r="D331" s="2" t="s">
        <v>1155</v>
      </c>
      <c r="E331" s="4">
        <v>12</v>
      </c>
      <c r="F331" s="4">
        <f t="shared" si="5"/>
        <v>36</v>
      </c>
      <c r="G331" s="4">
        <v>20</v>
      </c>
      <c r="H331" s="4">
        <f>Datos_Cocina[[#This Row],[Precio Unitario]]-Datos_Cocina[[#This Row],[Costo Unitario]]</f>
        <v>8</v>
      </c>
      <c r="I331" s="4">
        <f>Datos_Cocina[[#This Row],[Ganancia Bruta]]*Datos_Cocina[[#This Row],[Cantidad Ordenada]]</f>
        <v>24</v>
      </c>
      <c r="J331" s="4">
        <f>Datos_Cocina[[#This Row],[Precio Unitario]]*Datos_Cocina[[#This Row],[Cantidad Ordenada]]</f>
        <v>60</v>
      </c>
      <c r="K331" s="7">
        <f>Datos_Cocina[[#This Row],[Ganancia Neta]]/Datos_Cocina[[#This Row],[Total Pedido]]</f>
        <v>0.4</v>
      </c>
      <c r="L331" s="2">
        <v>3</v>
      </c>
      <c r="M331" s="2">
        <v>31</v>
      </c>
      <c r="N331" s="2" t="s">
        <v>1154</v>
      </c>
    </row>
    <row r="332" spans="1:14" x14ac:dyDescent="0.3">
      <c r="A332" s="2">
        <v>125</v>
      </c>
      <c r="B332" s="2">
        <v>14</v>
      </c>
      <c r="C332" s="2" t="s">
        <v>34</v>
      </c>
      <c r="D332" s="2" t="s">
        <v>1161</v>
      </c>
      <c r="E332" s="4">
        <v>20</v>
      </c>
      <c r="F332" s="4">
        <f t="shared" si="5"/>
        <v>40</v>
      </c>
      <c r="G332" s="4">
        <v>34</v>
      </c>
      <c r="H332" s="4">
        <f>Datos_Cocina[[#This Row],[Precio Unitario]]-Datos_Cocina[[#This Row],[Costo Unitario]]</f>
        <v>14</v>
      </c>
      <c r="I332" s="4">
        <f>Datos_Cocina[[#This Row],[Ganancia Bruta]]*Datos_Cocina[[#This Row],[Cantidad Ordenada]]</f>
        <v>28</v>
      </c>
      <c r="J332" s="4">
        <f>Datos_Cocina[[#This Row],[Precio Unitario]]*Datos_Cocina[[#This Row],[Cantidad Ordenada]]</f>
        <v>68</v>
      </c>
      <c r="K332" s="7">
        <f>Datos_Cocina[[#This Row],[Ganancia Neta]]/Datos_Cocina[[#This Row],[Total Pedido]]</f>
        <v>0.41176470588235292</v>
      </c>
      <c r="L332" s="2">
        <v>2</v>
      </c>
      <c r="M332" s="2">
        <v>15</v>
      </c>
      <c r="N332" s="2" t="s">
        <v>1154</v>
      </c>
    </row>
    <row r="333" spans="1:14" x14ac:dyDescent="0.3">
      <c r="A333" s="2">
        <v>125</v>
      </c>
      <c r="B333" s="2">
        <v>14</v>
      </c>
      <c r="C333" s="2" t="s">
        <v>25</v>
      </c>
      <c r="D333" s="2" t="s">
        <v>1159</v>
      </c>
      <c r="E333" s="4">
        <v>16</v>
      </c>
      <c r="F333" s="4">
        <f t="shared" si="5"/>
        <v>32</v>
      </c>
      <c r="G333" s="4">
        <v>28</v>
      </c>
      <c r="H333" s="4">
        <f>Datos_Cocina[[#This Row],[Precio Unitario]]-Datos_Cocina[[#This Row],[Costo Unitario]]</f>
        <v>12</v>
      </c>
      <c r="I333" s="4">
        <f>Datos_Cocina[[#This Row],[Ganancia Bruta]]*Datos_Cocina[[#This Row],[Cantidad Ordenada]]</f>
        <v>24</v>
      </c>
      <c r="J333" s="4">
        <f>Datos_Cocina[[#This Row],[Precio Unitario]]*Datos_Cocina[[#This Row],[Cantidad Ordenada]]</f>
        <v>56</v>
      </c>
      <c r="K333" s="7">
        <f>Datos_Cocina[[#This Row],[Ganancia Neta]]/Datos_Cocina[[#This Row],[Total Pedido]]</f>
        <v>0.42857142857142855</v>
      </c>
      <c r="L333" s="2">
        <v>2</v>
      </c>
      <c r="M333" s="2">
        <v>38</v>
      </c>
      <c r="N333" s="2" t="s">
        <v>1149</v>
      </c>
    </row>
    <row r="334" spans="1:14" x14ac:dyDescent="0.3">
      <c r="A334" s="2">
        <v>126</v>
      </c>
      <c r="B334" s="2">
        <v>18</v>
      </c>
      <c r="C334" s="2" t="s">
        <v>37</v>
      </c>
      <c r="D334" s="2" t="s">
        <v>1157</v>
      </c>
      <c r="E334" s="4">
        <v>18</v>
      </c>
      <c r="F334" s="4">
        <f t="shared" si="5"/>
        <v>18</v>
      </c>
      <c r="G334" s="4">
        <v>30</v>
      </c>
      <c r="H334" s="4">
        <f>Datos_Cocina[[#This Row],[Precio Unitario]]-Datos_Cocina[[#This Row],[Costo Unitario]]</f>
        <v>12</v>
      </c>
      <c r="I334" s="4">
        <f>Datos_Cocina[[#This Row],[Ganancia Bruta]]*Datos_Cocina[[#This Row],[Cantidad Ordenada]]</f>
        <v>12</v>
      </c>
      <c r="J334" s="4">
        <f>Datos_Cocina[[#This Row],[Precio Unitario]]*Datos_Cocina[[#This Row],[Cantidad Ordenada]]</f>
        <v>30</v>
      </c>
      <c r="K334" s="7">
        <f>Datos_Cocina[[#This Row],[Ganancia Neta]]/Datos_Cocina[[#This Row],[Total Pedido]]</f>
        <v>0.4</v>
      </c>
      <c r="L334" s="2">
        <v>1</v>
      </c>
      <c r="M334" s="2">
        <v>53</v>
      </c>
      <c r="N334" s="2" t="s">
        <v>1154</v>
      </c>
    </row>
    <row r="335" spans="1:14" x14ac:dyDescent="0.3">
      <c r="A335" s="2">
        <v>126</v>
      </c>
      <c r="B335" s="2">
        <v>18</v>
      </c>
      <c r="C335" s="2" t="s">
        <v>12</v>
      </c>
      <c r="D335" s="2" t="s">
        <v>1164</v>
      </c>
      <c r="E335" s="4">
        <v>21</v>
      </c>
      <c r="F335" s="4">
        <f t="shared" si="5"/>
        <v>21</v>
      </c>
      <c r="G335" s="4">
        <v>35</v>
      </c>
      <c r="H335" s="4">
        <f>Datos_Cocina[[#This Row],[Precio Unitario]]-Datos_Cocina[[#This Row],[Costo Unitario]]</f>
        <v>14</v>
      </c>
      <c r="I335" s="4">
        <f>Datos_Cocina[[#This Row],[Ganancia Bruta]]*Datos_Cocina[[#This Row],[Cantidad Ordenada]]</f>
        <v>14</v>
      </c>
      <c r="J335" s="4">
        <f>Datos_Cocina[[#This Row],[Precio Unitario]]*Datos_Cocina[[#This Row],[Cantidad Ordenada]]</f>
        <v>35</v>
      </c>
      <c r="K335" s="7">
        <f>Datos_Cocina[[#This Row],[Ganancia Neta]]/Datos_Cocina[[#This Row],[Total Pedido]]</f>
        <v>0.4</v>
      </c>
      <c r="L335" s="2">
        <v>1</v>
      </c>
      <c r="M335" s="2">
        <v>40</v>
      </c>
      <c r="N335" s="2" t="s">
        <v>1149</v>
      </c>
    </row>
    <row r="336" spans="1:14" x14ac:dyDescent="0.3">
      <c r="A336" s="2">
        <v>126</v>
      </c>
      <c r="B336" s="2">
        <v>18</v>
      </c>
      <c r="C336" s="2" t="s">
        <v>79</v>
      </c>
      <c r="D336" s="2" t="s">
        <v>1151</v>
      </c>
      <c r="E336" s="4">
        <v>14</v>
      </c>
      <c r="F336" s="4">
        <f t="shared" si="5"/>
        <v>42</v>
      </c>
      <c r="G336" s="4">
        <v>24</v>
      </c>
      <c r="H336" s="4">
        <f>Datos_Cocina[[#This Row],[Precio Unitario]]-Datos_Cocina[[#This Row],[Costo Unitario]]</f>
        <v>10</v>
      </c>
      <c r="I336" s="4">
        <f>Datos_Cocina[[#This Row],[Ganancia Bruta]]*Datos_Cocina[[#This Row],[Cantidad Ordenada]]</f>
        <v>30</v>
      </c>
      <c r="J336" s="4">
        <f>Datos_Cocina[[#This Row],[Precio Unitario]]*Datos_Cocina[[#This Row],[Cantidad Ordenada]]</f>
        <v>72</v>
      </c>
      <c r="K336" s="7">
        <f>Datos_Cocina[[#This Row],[Ganancia Neta]]/Datos_Cocina[[#This Row],[Total Pedido]]</f>
        <v>0.41666666666666669</v>
      </c>
      <c r="L336" s="2">
        <v>3</v>
      </c>
      <c r="M336" s="2">
        <v>27</v>
      </c>
      <c r="N336" s="2" t="s">
        <v>1154</v>
      </c>
    </row>
    <row r="337" spans="1:14" x14ac:dyDescent="0.3">
      <c r="A337" s="2">
        <v>126</v>
      </c>
      <c r="B337" s="2">
        <v>18</v>
      </c>
      <c r="C337" s="2" t="s">
        <v>25</v>
      </c>
      <c r="D337" s="2" t="s">
        <v>1159</v>
      </c>
      <c r="E337" s="4">
        <v>16</v>
      </c>
      <c r="F337" s="4">
        <f t="shared" si="5"/>
        <v>16</v>
      </c>
      <c r="G337" s="4">
        <v>28</v>
      </c>
      <c r="H337" s="4">
        <f>Datos_Cocina[[#This Row],[Precio Unitario]]-Datos_Cocina[[#This Row],[Costo Unitario]]</f>
        <v>12</v>
      </c>
      <c r="I337" s="4">
        <f>Datos_Cocina[[#This Row],[Ganancia Bruta]]*Datos_Cocina[[#This Row],[Cantidad Ordenada]]</f>
        <v>12</v>
      </c>
      <c r="J337" s="4">
        <f>Datos_Cocina[[#This Row],[Precio Unitario]]*Datos_Cocina[[#This Row],[Cantidad Ordenada]]</f>
        <v>28</v>
      </c>
      <c r="K337" s="7">
        <f>Datos_Cocina[[#This Row],[Ganancia Neta]]/Datos_Cocina[[#This Row],[Total Pedido]]</f>
        <v>0.42857142857142855</v>
      </c>
      <c r="L337" s="2">
        <v>1</v>
      </c>
      <c r="M337" s="2">
        <v>19</v>
      </c>
      <c r="N337" s="2" t="s">
        <v>1149</v>
      </c>
    </row>
    <row r="338" spans="1:14" x14ac:dyDescent="0.3">
      <c r="A338" s="2">
        <v>127</v>
      </c>
      <c r="B338" s="2">
        <v>6</v>
      </c>
      <c r="C338" s="2" t="s">
        <v>42</v>
      </c>
      <c r="D338" s="2" t="s">
        <v>1158</v>
      </c>
      <c r="E338" s="4">
        <v>22</v>
      </c>
      <c r="F338" s="4">
        <f t="shared" si="5"/>
        <v>44</v>
      </c>
      <c r="G338" s="4">
        <v>36</v>
      </c>
      <c r="H338" s="4">
        <f>Datos_Cocina[[#This Row],[Precio Unitario]]-Datos_Cocina[[#This Row],[Costo Unitario]]</f>
        <v>14</v>
      </c>
      <c r="I338" s="4">
        <f>Datos_Cocina[[#This Row],[Ganancia Bruta]]*Datos_Cocina[[#This Row],[Cantidad Ordenada]]</f>
        <v>28</v>
      </c>
      <c r="J338" s="4">
        <f>Datos_Cocina[[#This Row],[Precio Unitario]]*Datos_Cocina[[#This Row],[Cantidad Ordenada]]</f>
        <v>72</v>
      </c>
      <c r="K338" s="7">
        <f>Datos_Cocina[[#This Row],[Ganancia Neta]]/Datos_Cocina[[#This Row],[Total Pedido]]</f>
        <v>0.3888888888888889</v>
      </c>
      <c r="L338" s="2">
        <v>2</v>
      </c>
      <c r="M338" s="2">
        <v>30</v>
      </c>
      <c r="N338" s="2" t="s">
        <v>1149</v>
      </c>
    </row>
    <row r="339" spans="1:14" x14ac:dyDescent="0.3">
      <c r="A339" s="2">
        <v>128</v>
      </c>
      <c r="B339" s="2">
        <v>2</v>
      </c>
      <c r="C339" s="2" t="s">
        <v>56</v>
      </c>
      <c r="D339" s="2" t="s">
        <v>1167</v>
      </c>
      <c r="E339" s="4">
        <v>19</v>
      </c>
      <c r="F339" s="4">
        <f t="shared" si="5"/>
        <v>38</v>
      </c>
      <c r="G339" s="4">
        <v>31</v>
      </c>
      <c r="H339" s="4">
        <f>Datos_Cocina[[#This Row],[Precio Unitario]]-Datos_Cocina[[#This Row],[Costo Unitario]]</f>
        <v>12</v>
      </c>
      <c r="I339" s="4">
        <f>Datos_Cocina[[#This Row],[Ganancia Bruta]]*Datos_Cocina[[#This Row],[Cantidad Ordenada]]</f>
        <v>24</v>
      </c>
      <c r="J339" s="4">
        <f>Datos_Cocina[[#This Row],[Precio Unitario]]*Datos_Cocina[[#This Row],[Cantidad Ordenada]]</f>
        <v>62</v>
      </c>
      <c r="K339" s="7">
        <f>Datos_Cocina[[#This Row],[Ganancia Neta]]/Datos_Cocina[[#This Row],[Total Pedido]]</f>
        <v>0.38709677419354838</v>
      </c>
      <c r="L339" s="2">
        <v>2</v>
      </c>
      <c r="M339" s="2">
        <v>34</v>
      </c>
      <c r="N339" s="2" t="s">
        <v>1149</v>
      </c>
    </row>
    <row r="340" spans="1:14" x14ac:dyDescent="0.3">
      <c r="A340" s="2">
        <v>128</v>
      </c>
      <c r="B340" s="2">
        <v>2</v>
      </c>
      <c r="C340" s="2" t="s">
        <v>60</v>
      </c>
      <c r="D340" s="2" t="s">
        <v>1165</v>
      </c>
      <c r="E340" s="4">
        <v>15</v>
      </c>
      <c r="F340" s="4">
        <f t="shared" si="5"/>
        <v>45</v>
      </c>
      <c r="G340" s="4">
        <v>25</v>
      </c>
      <c r="H340" s="4">
        <f>Datos_Cocina[[#This Row],[Precio Unitario]]-Datos_Cocina[[#This Row],[Costo Unitario]]</f>
        <v>10</v>
      </c>
      <c r="I340" s="4">
        <f>Datos_Cocina[[#This Row],[Ganancia Bruta]]*Datos_Cocina[[#This Row],[Cantidad Ordenada]]</f>
        <v>30</v>
      </c>
      <c r="J340" s="4">
        <f>Datos_Cocina[[#This Row],[Precio Unitario]]*Datos_Cocina[[#This Row],[Cantidad Ordenada]]</f>
        <v>75</v>
      </c>
      <c r="K340" s="7">
        <f>Datos_Cocina[[#This Row],[Ganancia Neta]]/Datos_Cocina[[#This Row],[Total Pedido]]</f>
        <v>0.4</v>
      </c>
      <c r="L340" s="2">
        <v>3</v>
      </c>
      <c r="M340" s="2">
        <v>53</v>
      </c>
      <c r="N340" s="2" t="s">
        <v>1154</v>
      </c>
    </row>
    <row r="341" spans="1:14" x14ac:dyDescent="0.3">
      <c r="A341" s="2">
        <v>128</v>
      </c>
      <c r="B341" s="2">
        <v>2</v>
      </c>
      <c r="C341" s="2" t="s">
        <v>79</v>
      </c>
      <c r="D341" s="2" t="s">
        <v>1151</v>
      </c>
      <c r="E341" s="4">
        <v>14</v>
      </c>
      <c r="F341" s="4">
        <f t="shared" si="5"/>
        <v>28</v>
      </c>
      <c r="G341" s="4">
        <v>24</v>
      </c>
      <c r="H341" s="4">
        <f>Datos_Cocina[[#This Row],[Precio Unitario]]-Datos_Cocina[[#This Row],[Costo Unitario]]</f>
        <v>10</v>
      </c>
      <c r="I341" s="4">
        <f>Datos_Cocina[[#This Row],[Ganancia Bruta]]*Datos_Cocina[[#This Row],[Cantidad Ordenada]]</f>
        <v>20</v>
      </c>
      <c r="J341" s="4">
        <f>Datos_Cocina[[#This Row],[Precio Unitario]]*Datos_Cocina[[#This Row],[Cantidad Ordenada]]</f>
        <v>48</v>
      </c>
      <c r="K341" s="7">
        <f>Datos_Cocina[[#This Row],[Ganancia Neta]]/Datos_Cocina[[#This Row],[Total Pedido]]</f>
        <v>0.41666666666666669</v>
      </c>
      <c r="L341" s="2">
        <v>2</v>
      </c>
      <c r="M341" s="2">
        <v>35</v>
      </c>
      <c r="N341" s="2" t="s">
        <v>1149</v>
      </c>
    </row>
    <row r="342" spans="1:14" x14ac:dyDescent="0.3">
      <c r="A342" s="2">
        <v>128</v>
      </c>
      <c r="B342" s="2">
        <v>2</v>
      </c>
      <c r="C342" s="2" t="s">
        <v>45</v>
      </c>
      <c r="D342" s="2" t="s">
        <v>1169</v>
      </c>
      <c r="E342" s="4">
        <v>10</v>
      </c>
      <c r="F342" s="4">
        <f t="shared" si="5"/>
        <v>30</v>
      </c>
      <c r="G342" s="4">
        <v>18</v>
      </c>
      <c r="H342" s="4">
        <f>Datos_Cocina[[#This Row],[Precio Unitario]]-Datos_Cocina[[#This Row],[Costo Unitario]]</f>
        <v>8</v>
      </c>
      <c r="I342" s="4">
        <f>Datos_Cocina[[#This Row],[Ganancia Bruta]]*Datos_Cocina[[#This Row],[Cantidad Ordenada]]</f>
        <v>24</v>
      </c>
      <c r="J342" s="4">
        <f>Datos_Cocina[[#This Row],[Precio Unitario]]*Datos_Cocina[[#This Row],[Cantidad Ordenada]]</f>
        <v>54</v>
      </c>
      <c r="K342" s="7">
        <f>Datos_Cocina[[#This Row],[Ganancia Neta]]/Datos_Cocina[[#This Row],[Total Pedido]]</f>
        <v>0.44444444444444442</v>
      </c>
      <c r="L342" s="2">
        <v>3</v>
      </c>
      <c r="M342" s="2">
        <v>50</v>
      </c>
      <c r="N342" s="2" t="s">
        <v>1149</v>
      </c>
    </row>
    <row r="343" spans="1:14" x14ac:dyDescent="0.3">
      <c r="A343" s="2">
        <v>129</v>
      </c>
      <c r="B343" s="2">
        <v>16</v>
      </c>
      <c r="C343" s="2" t="s">
        <v>67</v>
      </c>
      <c r="D343" s="2" t="s">
        <v>1155</v>
      </c>
      <c r="E343" s="4">
        <v>12</v>
      </c>
      <c r="F343" s="4">
        <f t="shared" si="5"/>
        <v>12</v>
      </c>
      <c r="G343" s="4">
        <v>20</v>
      </c>
      <c r="H343" s="4">
        <f>Datos_Cocina[[#This Row],[Precio Unitario]]-Datos_Cocina[[#This Row],[Costo Unitario]]</f>
        <v>8</v>
      </c>
      <c r="I343" s="4">
        <f>Datos_Cocina[[#This Row],[Ganancia Bruta]]*Datos_Cocina[[#This Row],[Cantidad Ordenada]]</f>
        <v>8</v>
      </c>
      <c r="J343" s="4">
        <f>Datos_Cocina[[#This Row],[Precio Unitario]]*Datos_Cocina[[#This Row],[Cantidad Ordenada]]</f>
        <v>20</v>
      </c>
      <c r="K343" s="7">
        <f>Datos_Cocina[[#This Row],[Ganancia Neta]]/Datos_Cocina[[#This Row],[Total Pedido]]</f>
        <v>0.4</v>
      </c>
      <c r="L343" s="2">
        <v>1</v>
      </c>
      <c r="M343" s="2">
        <v>24</v>
      </c>
      <c r="N343" s="2" t="s">
        <v>1154</v>
      </c>
    </row>
    <row r="344" spans="1:14" x14ac:dyDescent="0.3">
      <c r="A344" s="2">
        <v>129</v>
      </c>
      <c r="B344" s="2">
        <v>16</v>
      </c>
      <c r="C344" s="2" t="s">
        <v>20</v>
      </c>
      <c r="D344" s="2" t="s">
        <v>1152</v>
      </c>
      <c r="E344" s="4">
        <v>17</v>
      </c>
      <c r="F344" s="4">
        <f t="shared" si="5"/>
        <v>17</v>
      </c>
      <c r="G344" s="4">
        <v>29</v>
      </c>
      <c r="H344" s="4">
        <f>Datos_Cocina[[#This Row],[Precio Unitario]]-Datos_Cocina[[#This Row],[Costo Unitario]]</f>
        <v>12</v>
      </c>
      <c r="I344" s="4">
        <f>Datos_Cocina[[#This Row],[Ganancia Bruta]]*Datos_Cocina[[#This Row],[Cantidad Ordenada]]</f>
        <v>12</v>
      </c>
      <c r="J344" s="4">
        <f>Datos_Cocina[[#This Row],[Precio Unitario]]*Datos_Cocina[[#This Row],[Cantidad Ordenada]]</f>
        <v>29</v>
      </c>
      <c r="K344" s="7">
        <f>Datos_Cocina[[#This Row],[Ganancia Neta]]/Datos_Cocina[[#This Row],[Total Pedido]]</f>
        <v>0.41379310344827586</v>
      </c>
      <c r="L344" s="2">
        <v>1</v>
      </c>
      <c r="M344" s="2">
        <v>50</v>
      </c>
      <c r="N344" s="2" t="s">
        <v>1154</v>
      </c>
    </row>
    <row r="345" spans="1:14" x14ac:dyDescent="0.3">
      <c r="A345" s="2">
        <v>129</v>
      </c>
      <c r="B345" s="2">
        <v>16</v>
      </c>
      <c r="C345" s="2" t="s">
        <v>53</v>
      </c>
      <c r="D345" s="2" t="s">
        <v>1156</v>
      </c>
      <c r="E345" s="4">
        <v>11</v>
      </c>
      <c r="F345" s="4">
        <f t="shared" si="5"/>
        <v>33</v>
      </c>
      <c r="G345" s="4">
        <v>19</v>
      </c>
      <c r="H345" s="4">
        <f>Datos_Cocina[[#This Row],[Precio Unitario]]-Datos_Cocina[[#This Row],[Costo Unitario]]</f>
        <v>8</v>
      </c>
      <c r="I345" s="4">
        <f>Datos_Cocina[[#This Row],[Ganancia Bruta]]*Datos_Cocina[[#This Row],[Cantidad Ordenada]]</f>
        <v>24</v>
      </c>
      <c r="J345" s="4">
        <f>Datos_Cocina[[#This Row],[Precio Unitario]]*Datos_Cocina[[#This Row],[Cantidad Ordenada]]</f>
        <v>57</v>
      </c>
      <c r="K345" s="7">
        <f>Datos_Cocina[[#This Row],[Ganancia Neta]]/Datos_Cocina[[#This Row],[Total Pedido]]</f>
        <v>0.42105263157894735</v>
      </c>
      <c r="L345" s="2">
        <v>3</v>
      </c>
      <c r="M345" s="2">
        <v>6</v>
      </c>
      <c r="N345" s="2" t="s">
        <v>1149</v>
      </c>
    </row>
    <row r="346" spans="1:14" x14ac:dyDescent="0.3">
      <c r="A346" s="2">
        <v>130</v>
      </c>
      <c r="B346" s="2">
        <v>10</v>
      </c>
      <c r="C346" s="2" t="s">
        <v>12</v>
      </c>
      <c r="D346" s="2" t="s">
        <v>1164</v>
      </c>
      <c r="E346" s="4">
        <v>21</v>
      </c>
      <c r="F346" s="4">
        <f t="shared" si="5"/>
        <v>21</v>
      </c>
      <c r="G346" s="4">
        <v>35</v>
      </c>
      <c r="H346" s="4">
        <f>Datos_Cocina[[#This Row],[Precio Unitario]]-Datos_Cocina[[#This Row],[Costo Unitario]]</f>
        <v>14</v>
      </c>
      <c r="I346" s="4">
        <f>Datos_Cocina[[#This Row],[Ganancia Bruta]]*Datos_Cocina[[#This Row],[Cantidad Ordenada]]</f>
        <v>14</v>
      </c>
      <c r="J346" s="4">
        <f>Datos_Cocina[[#This Row],[Precio Unitario]]*Datos_Cocina[[#This Row],[Cantidad Ordenada]]</f>
        <v>35</v>
      </c>
      <c r="K346" s="7">
        <f>Datos_Cocina[[#This Row],[Ganancia Neta]]/Datos_Cocina[[#This Row],[Total Pedido]]</f>
        <v>0.4</v>
      </c>
      <c r="L346" s="2">
        <v>1</v>
      </c>
      <c r="M346" s="2">
        <v>25</v>
      </c>
      <c r="N346" s="2" t="s">
        <v>1149</v>
      </c>
    </row>
    <row r="347" spans="1:14" x14ac:dyDescent="0.3">
      <c r="A347" s="2">
        <v>131</v>
      </c>
      <c r="B347" s="2">
        <v>7</v>
      </c>
      <c r="C347" s="2" t="s">
        <v>30</v>
      </c>
      <c r="D347" s="2" t="s">
        <v>1170</v>
      </c>
      <c r="E347" s="4">
        <v>25</v>
      </c>
      <c r="F347" s="4">
        <f t="shared" si="5"/>
        <v>25</v>
      </c>
      <c r="G347" s="4">
        <v>40</v>
      </c>
      <c r="H347" s="4">
        <f>Datos_Cocina[[#This Row],[Precio Unitario]]-Datos_Cocina[[#This Row],[Costo Unitario]]</f>
        <v>15</v>
      </c>
      <c r="I347" s="4">
        <f>Datos_Cocina[[#This Row],[Ganancia Bruta]]*Datos_Cocina[[#This Row],[Cantidad Ordenada]]</f>
        <v>15</v>
      </c>
      <c r="J347" s="4">
        <f>Datos_Cocina[[#This Row],[Precio Unitario]]*Datos_Cocina[[#This Row],[Cantidad Ordenada]]</f>
        <v>40</v>
      </c>
      <c r="K347" s="7">
        <f>Datos_Cocina[[#This Row],[Ganancia Neta]]/Datos_Cocina[[#This Row],[Total Pedido]]</f>
        <v>0.375</v>
      </c>
      <c r="L347" s="2">
        <v>1</v>
      </c>
      <c r="M347" s="2">
        <v>43</v>
      </c>
      <c r="N347" s="2" t="s">
        <v>1149</v>
      </c>
    </row>
    <row r="348" spans="1:14" x14ac:dyDescent="0.3">
      <c r="A348" s="2">
        <v>131</v>
      </c>
      <c r="B348" s="2">
        <v>7</v>
      </c>
      <c r="C348" s="2" t="s">
        <v>39</v>
      </c>
      <c r="D348" s="2" t="s">
        <v>1150</v>
      </c>
      <c r="E348" s="4">
        <v>13</v>
      </c>
      <c r="F348" s="4">
        <f t="shared" si="5"/>
        <v>39</v>
      </c>
      <c r="G348" s="4">
        <v>21</v>
      </c>
      <c r="H348" s="4">
        <f>Datos_Cocina[[#This Row],[Precio Unitario]]-Datos_Cocina[[#This Row],[Costo Unitario]]</f>
        <v>8</v>
      </c>
      <c r="I348" s="4">
        <f>Datos_Cocina[[#This Row],[Ganancia Bruta]]*Datos_Cocina[[#This Row],[Cantidad Ordenada]]</f>
        <v>24</v>
      </c>
      <c r="J348" s="4">
        <f>Datos_Cocina[[#This Row],[Precio Unitario]]*Datos_Cocina[[#This Row],[Cantidad Ordenada]]</f>
        <v>63</v>
      </c>
      <c r="K348" s="7">
        <f>Datos_Cocina[[#This Row],[Ganancia Neta]]/Datos_Cocina[[#This Row],[Total Pedido]]</f>
        <v>0.38095238095238093</v>
      </c>
      <c r="L348" s="2">
        <v>3</v>
      </c>
      <c r="M348" s="2">
        <v>57</v>
      </c>
      <c r="N348" s="2" t="s">
        <v>1149</v>
      </c>
    </row>
    <row r="349" spans="1:14" x14ac:dyDescent="0.3">
      <c r="A349" s="2">
        <v>131</v>
      </c>
      <c r="B349" s="2">
        <v>7</v>
      </c>
      <c r="C349" s="2" t="s">
        <v>45</v>
      </c>
      <c r="D349" s="2" t="s">
        <v>1169</v>
      </c>
      <c r="E349" s="4">
        <v>10</v>
      </c>
      <c r="F349" s="4">
        <f t="shared" si="5"/>
        <v>30</v>
      </c>
      <c r="G349" s="4">
        <v>18</v>
      </c>
      <c r="H349" s="4">
        <f>Datos_Cocina[[#This Row],[Precio Unitario]]-Datos_Cocina[[#This Row],[Costo Unitario]]</f>
        <v>8</v>
      </c>
      <c r="I349" s="4">
        <f>Datos_Cocina[[#This Row],[Ganancia Bruta]]*Datos_Cocina[[#This Row],[Cantidad Ordenada]]</f>
        <v>24</v>
      </c>
      <c r="J349" s="4">
        <f>Datos_Cocina[[#This Row],[Precio Unitario]]*Datos_Cocina[[#This Row],[Cantidad Ordenada]]</f>
        <v>54</v>
      </c>
      <c r="K349" s="7">
        <f>Datos_Cocina[[#This Row],[Ganancia Neta]]/Datos_Cocina[[#This Row],[Total Pedido]]</f>
        <v>0.44444444444444442</v>
      </c>
      <c r="L349" s="2">
        <v>3</v>
      </c>
      <c r="M349" s="2">
        <v>20</v>
      </c>
      <c r="N349" s="2" t="s">
        <v>1154</v>
      </c>
    </row>
    <row r="350" spans="1:14" x14ac:dyDescent="0.3">
      <c r="A350" s="2">
        <v>132</v>
      </c>
      <c r="B350" s="2">
        <v>9</v>
      </c>
      <c r="C350" s="2" t="s">
        <v>39</v>
      </c>
      <c r="D350" s="2" t="s">
        <v>1150</v>
      </c>
      <c r="E350" s="4">
        <v>13</v>
      </c>
      <c r="F350" s="4">
        <f t="shared" si="5"/>
        <v>26</v>
      </c>
      <c r="G350" s="4">
        <v>21</v>
      </c>
      <c r="H350" s="4">
        <f>Datos_Cocina[[#This Row],[Precio Unitario]]-Datos_Cocina[[#This Row],[Costo Unitario]]</f>
        <v>8</v>
      </c>
      <c r="I350" s="4">
        <f>Datos_Cocina[[#This Row],[Ganancia Bruta]]*Datos_Cocina[[#This Row],[Cantidad Ordenada]]</f>
        <v>16</v>
      </c>
      <c r="J350" s="4">
        <f>Datos_Cocina[[#This Row],[Precio Unitario]]*Datos_Cocina[[#This Row],[Cantidad Ordenada]]</f>
        <v>42</v>
      </c>
      <c r="K350" s="7">
        <f>Datos_Cocina[[#This Row],[Ganancia Neta]]/Datos_Cocina[[#This Row],[Total Pedido]]</f>
        <v>0.38095238095238093</v>
      </c>
      <c r="L350" s="2">
        <v>2</v>
      </c>
      <c r="M350" s="2">
        <v>53</v>
      </c>
      <c r="N350" s="2" t="s">
        <v>1154</v>
      </c>
    </row>
    <row r="351" spans="1:14" x14ac:dyDescent="0.3">
      <c r="A351" s="2">
        <v>132</v>
      </c>
      <c r="B351" s="2">
        <v>9</v>
      </c>
      <c r="C351" s="2" t="s">
        <v>42</v>
      </c>
      <c r="D351" s="2" t="s">
        <v>1158</v>
      </c>
      <c r="E351" s="4">
        <v>22</v>
      </c>
      <c r="F351" s="4">
        <f t="shared" si="5"/>
        <v>22</v>
      </c>
      <c r="G351" s="4">
        <v>36</v>
      </c>
      <c r="H351" s="4">
        <f>Datos_Cocina[[#This Row],[Precio Unitario]]-Datos_Cocina[[#This Row],[Costo Unitario]]</f>
        <v>14</v>
      </c>
      <c r="I351" s="4">
        <f>Datos_Cocina[[#This Row],[Ganancia Bruta]]*Datos_Cocina[[#This Row],[Cantidad Ordenada]]</f>
        <v>14</v>
      </c>
      <c r="J351" s="4">
        <f>Datos_Cocina[[#This Row],[Precio Unitario]]*Datos_Cocina[[#This Row],[Cantidad Ordenada]]</f>
        <v>36</v>
      </c>
      <c r="K351" s="7">
        <f>Datos_Cocina[[#This Row],[Ganancia Neta]]/Datos_Cocina[[#This Row],[Total Pedido]]</f>
        <v>0.3888888888888889</v>
      </c>
      <c r="L351" s="2">
        <v>1</v>
      </c>
      <c r="M351" s="2">
        <v>18</v>
      </c>
      <c r="N351" s="2" t="s">
        <v>1154</v>
      </c>
    </row>
    <row r="352" spans="1:14" x14ac:dyDescent="0.3">
      <c r="A352" s="2">
        <v>132</v>
      </c>
      <c r="B352" s="2">
        <v>9</v>
      </c>
      <c r="C352" s="2" t="s">
        <v>97</v>
      </c>
      <c r="D352" s="2" t="s">
        <v>1153</v>
      </c>
      <c r="E352" s="4">
        <v>14</v>
      </c>
      <c r="F352" s="4">
        <f t="shared" si="5"/>
        <v>14</v>
      </c>
      <c r="G352" s="4">
        <v>23</v>
      </c>
      <c r="H352" s="4">
        <f>Datos_Cocina[[#This Row],[Precio Unitario]]-Datos_Cocina[[#This Row],[Costo Unitario]]</f>
        <v>9</v>
      </c>
      <c r="I352" s="4">
        <f>Datos_Cocina[[#This Row],[Ganancia Bruta]]*Datos_Cocina[[#This Row],[Cantidad Ordenada]]</f>
        <v>9</v>
      </c>
      <c r="J352" s="4">
        <f>Datos_Cocina[[#This Row],[Precio Unitario]]*Datos_Cocina[[#This Row],[Cantidad Ordenada]]</f>
        <v>23</v>
      </c>
      <c r="K352" s="7">
        <f>Datos_Cocina[[#This Row],[Ganancia Neta]]/Datos_Cocina[[#This Row],[Total Pedido]]</f>
        <v>0.39130434782608697</v>
      </c>
      <c r="L352" s="2">
        <v>1</v>
      </c>
      <c r="M352" s="2">
        <v>6</v>
      </c>
      <c r="N352" s="2" t="s">
        <v>1149</v>
      </c>
    </row>
    <row r="353" spans="1:14" x14ac:dyDescent="0.3">
      <c r="A353" s="2">
        <v>132</v>
      </c>
      <c r="B353" s="2">
        <v>9</v>
      </c>
      <c r="C353" s="2" t="s">
        <v>12</v>
      </c>
      <c r="D353" s="2" t="s">
        <v>1164</v>
      </c>
      <c r="E353" s="4">
        <v>21</v>
      </c>
      <c r="F353" s="4">
        <f t="shared" si="5"/>
        <v>63</v>
      </c>
      <c r="G353" s="4">
        <v>35</v>
      </c>
      <c r="H353" s="4">
        <f>Datos_Cocina[[#This Row],[Precio Unitario]]-Datos_Cocina[[#This Row],[Costo Unitario]]</f>
        <v>14</v>
      </c>
      <c r="I353" s="4">
        <f>Datos_Cocina[[#This Row],[Ganancia Bruta]]*Datos_Cocina[[#This Row],[Cantidad Ordenada]]</f>
        <v>42</v>
      </c>
      <c r="J353" s="4">
        <f>Datos_Cocina[[#This Row],[Precio Unitario]]*Datos_Cocina[[#This Row],[Cantidad Ordenada]]</f>
        <v>105</v>
      </c>
      <c r="K353" s="7">
        <f>Datos_Cocina[[#This Row],[Ganancia Neta]]/Datos_Cocina[[#This Row],[Total Pedido]]</f>
        <v>0.4</v>
      </c>
      <c r="L353" s="2">
        <v>3</v>
      </c>
      <c r="M353" s="2">
        <v>25</v>
      </c>
      <c r="N353" s="2" t="s">
        <v>1149</v>
      </c>
    </row>
    <row r="354" spans="1:14" x14ac:dyDescent="0.3">
      <c r="A354" s="2">
        <v>133</v>
      </c>
      <c r="B354" s="2">
        <v>20</v>
      </c>
      <c r="C354" s="2" t="s">
        <v>56</v>
      </c>
      <c r="D354" s="2" t="s">
        <v>1167</v>
      </c>
      <c r="E354" s="4">
        <v>19</v>
      </c>
      <c r="F354" s="4">
        <f t="shared" si="5"/>
        <v>38</v>
      </c>
      <c r="G354" s="4">
        <v>31</v>
      </c>
      <c r="H354" s="4">
        <f>Datos_Cocina[[#This Row],[Precio Unitario]]-Datos_Cocina[[#This Row],[Costo Unitario]]</f>
        <v>12</v>
      </c>
      <c r="I354" s="4">
        <f>Datos_Cocina[[#This Row],[Ganancia Bruta]]*Datos_Cocina[[#This Row],[Cantidad Ordenada]]</f>
        <v>24</v>
      </c>
      <c r="J354" s="4">
        <f>Datos_Cocina[[#This Row],[Precio Unitario]]*Datos_Cocina[[#This Row],[Cantidad Ordenada]]</f>
        <v>62</v>
      </c>
      <c r="K354" s="7">
        <f>Datos_Cocina[[#This Row],[Ganancia Neta]]/Datos_Cocina[[#This Row],[Total Pedido]]</f>
        <v>0.38709677419354838</v>
      </c>
      <c r="L354" s="2">
        <v>2</v>
      </c>
      <c r="M354" s="2">
        <v>46</v>
      </c>
      <c r="N354" s="2" t="s">
        <v>1154</v>
      </c>
    </row>
    <row r="355" spans="1:14" x14ac:dyDescent="0.3">
      <c r="A355" s="2">
        <v>133</v>
      </c>
      <c r="B355" s="2">
        <v>20</v>
      </c>
      <c r="C355" s="2" t="s">
        <v>114</v>
      </c>
      <c r="D355" s="2" t="s">
        <v>1168</v>
      </c>
      <c r="E355" s="4">
        <v>19</v>
      </c>
      <c r="F355" s="4">
        <f t="shared" si="5"/>
        <v>19</v>
      </c>
      <c r="G355" s="4">
        <v>32</v>
      </c>
      <c r="H355" s="4">
        <f>Datos_Cocina[[#This Row],[Precio Unitario]]-Datos_Cocina[[#This Row],[Costo Unitario]]</f>
        <v>13</v>
      </c>
      <c r="I355" s="4">
        <f>Datos_Cocina[[#This Row],[Ganancia Bruta]]*Datos_Cocina[[#This Row],[Cantidad Ordenada]]</f>
        <v>13</v>
      </c>
      <c r="J355" s="4">
        <f>Datos_Cocina[[#This Row],[Precio Unitario]]*Datos_Cocina[[#This Row],[Cantidad Ordenada]]</f>
        <v>32</v>
      </c>
      <c r="K355" s="7">
        <f>Datos_Cocina[[#This Row],[Ganancia Neta]]/Datos_Cocina[[#This Row],[Total Pedido]]</f>
        <v>0.40625</v>
      </c>
      <c r="L355" s="2">
        <v>1</v>
      </c>
      <c r="M355" s="2">
        <v>5</v>
      </c>
      <c r="N355" s="2" t="s">
        <v>1154</v>
      </c>
    </row>
    <row r="356" spans="1:14" x14ac:dyDescent="0.3">
      <c r="A356" s="2">
        <v>133</v>
      </c>
      <c r="B356" s="2">
        <v>20</v>
      </c>
      <c r="C356" s="2" t="s">
        <v>34</v>
      </c>
      <c r="D356" s="2" t="s">
        <v>1161</v>
      </c>
      <c r="E356" s="4">
        <v>20</v>
      </c>
      <c r="F356" s="4">
        <f t="shared" si="5"/>
        <v>20</v>
      </c>
      <c r="G356" s="4">
        <v>34</v>
      </c>
      <c r="H356" s="4">
        <f>Datos_Cocina[[#This Row],[Precio Unitario]]-Datos_Cocina[[#This Row],[Costo Unitario]]</f>
        <v>14</v>
      </c>
      <c r="I356" s="4">
        <f>Datos_Cocina[[#This Row],[Ganancia Bruta]]*Datos_Cocina[[#This Row],[Cantidad Ordenada]]</f>
        <v>14</v>
      </c>
      <c r="J356" s="4">
        <f>Datos_Cocina[[#This Row],[Precio Unitario]]*Datos_Cocina[[#This Row],[Cantidad Ordenada]]</f>
        <v>34</v>
      </c>
      <c r="K356" s="7">
        <f>Datos_Cocina[[#This Row],[Ganancia Neta]]/Datos_Cocina[[#This Row],[Total Pedido]]</f>
        <v>0.41176470588235292</v>
      </c>
      <c r="L356" s="2">
        <v>1</v>
      </c>
      <c r="M356" s="2">
        <v>45</v>
      </c>
      <c r="N356" s="2" t="s">
        <v>1149</v>
      </c>
    </row>
    <row r="357" spans="1:14" x14ac:dyDescent="0.3">
      <c r="A357" s="2">
        <v>133</v>
      </c>
      <c r="B357" s="2">
        <v>20</v>
      </c>
      <c r="C357" s="2" t="s">
        <v>45</v>
      </c>
      <c r="D357" s="2" t="s">
        <v>1169</v>
      </c>
      <c r="E357" s="4">
        <v>10</v>
      </c>
      <c r="F357" s="4">
        <f t="shared" si="5"/>
        <v>30</v>
      </c>
      <c r="G357" s="4">
        <v>18</v>
      </c>
      <c r="H357" s="4">
        <f>Datos_Cocina[[#This Row],[Precio Unitario]]-Datos_Cocina[[#This Row],[Costo Unitario]]</f>
        <v>8</v>
      </c>
      <c r="I357" s="4">
        <f>Datos_Cocina[[#This Row],[Ganancia Bruta]]*Datos_Cocina[[#This Row],[Cantidad Ordenada]]</f>
        <v>24</v>
      </c>
      <c r="J357" s="4">
        <f>Datos_Cocina[[#This Row],[Precio Unitario]]*Datos_Cocina[[#This Row],[Cantidad Ordenada]]</f>
        <v>54</v>
      </c>
      <c r="K357" s="7">
        <f>Datos_Cocina[[#This Row],[Ganancia Neta]]/Datos_Cocina[[#This Row],[Total Pedido]]</f>
        <v>0.44444444444444442</v>
      </c>
      <c r="L357" s="2">
        <v>3</v>
      </c>
      <c r="M357" s="2">
        <v>11</v>
      </c>
      <c r="N357" s="2" t="s">
        <v>1154</v>
      </c>
    </row>
    <row r="358" spans="1:14" x14ac:dyDescent="0.3">
      <c r="A358" s="2">
        <v>134</v>
      </c>
      <c r="B358" s="2">
        <v>3</v>
      </c>
      <c r="C358" s="2" t="s">
        <v>114</v>
      </c>
      <c r="D358" s="2" t="s">
        <v>1168</v>
      </c>
      <c r="E358" s="4">
        <v>19</v>
      </c>
      <c r="F358" s="4">
        <f t="shared" si="5"/>
        <v>57</v>
      </c>
      <c r="G358" s="4">
        <v>32</v>
      </c>
      <c r="H358" s="4">
        <f>Datos_Cocina[[#This Row],[Precio Unitario]]-Datos_Cocina[[#This Row],[Costo Unitario]]</f>
        <v>13</v>
      </c>
      <c r="I358" s="4">
        <f>Datos_Cocina[[#This Row],[Ganancia Bruta]]*Datos_Cocina[[#This Row],[Cantidad Ordenada]]</f>
        <v>39</v>
      </c>
      <c r="J358" s="4">
        <f>Datos_Cocina[[#This Row],[Precio Unitario]]*Datos_Cocina[[#This Row],[Cantidad Ordenada]]</f>
        <v>96</v>
      </c>
      <c r="K358" s="7">
        <f>Datos_Cocina[[#This Row],[Ganancia Neta]]/Datos_Cocina[[#This Row],[Total Pedido]]</f>
        <v>0.40625</v>
      </c>
      <c r="L358" s="2">
        <v>3</v>
      </c>
      <c r="M358" s="2">
        <v>29</v>
      </c>
      <c r="N358" s="2" t="s">
        <v>1154</v>
      </c>
    </row>
    <row r="359" spans="1:14" x14ac:dyDescent="0.3">
      <c r="A359" s="2">
        <v>134</v>
      </c>
      <c r="B359" s="2">
        <v>3</v>
      </c>
      <c r="C359" s="2" t="s">
        <v>79</v>
      </c>
      <c r="D359" s="2" t="s">
        <v>1151</v>
      </c>
      <c r="E359" s="4">
        <v>14</v>
      </c>
      <c r="F359" s="4">
        <f t="shared" si="5"/>
        <v>14</v>
      </c>
      <c r="G359" s="4">
        <v>24</v>
      </c>
      <c r="H359" s="4">
        <f>Datos_Cocina[[#This Row],[Precio Unitario]]-Datos_Cocina[[#This Row],[Costo Unitario]]</f>
        <v>10</v>
      </c>
      <c r="I359" s="4">
        <f>Datos_Cocina[[#This Row],[Ganancia Bruta]]*Datos_Cocina[[#This Row],[Cantidad Ordenada]]</f>
        <v>10</v>
      </c>
      <c r="J359" s="4">
        <f>Datos_Cocina[[#This Row],[Precio Unitario]]*Datos_Cocina[[#This Row],[Cantidad Ordenada]]</f>
        <v>24</v>
      </c>
      <c r="K359" s="7">
        <f>Datos_Cocina[[#This Row],[Ganancia Neta]]/Datos_Cocina[[#This Row],[Total Pedido]]</f>
        <v>0.41666666666666669</v>
      </c>
      <c r="L359" s="2">
        <v>1</v>
      </c>
      <c r="M359" s="2">
        <v>19</v>
      </c>
      <c r="N359" s="2" t="s">
        <v>1154</v>
      </c>
    </row>
    <row r="360" spans="1:14" x14ac:dyDescent="0.3">
      <c r="A360" s="2">
        <v>135</v>
      </c>
      <c r="B360" s="2">
        <v>11</v>
      </c>
      <c r="C360" s="2" t="s">
        <v>30</v>
      </c>
      <c r="D360" s="2" t="s">
        <v>1170</v>
      </c>
      <c r="E360" s="4">
        <v>25</v>
      </c>
      <c r="F360" s="4">
        <f t="shared" si="5"/>
        <v>50</v>
      </c>
      <c r="G360" s="4">
        <v>40</v>
      </c>
      <c r="H360" s="4">
        <f>Datos_Cocina[[#This Row],[Precio Unitario]]-Datos_Cocina[[#This Row],[Costo Unitario]]</f>
        <v>15</v>
      </c>
      <c r="I360" s="4">
        <f>Datos_Cocina[[#This Row],[Ganancia Bruta]]*Datos_Cocina[[#This Row],[Cantidad Ordenada]]</f>
        <v>30</v>
      </c>
      <c r="J360" s="4">
        <f>Datos_Cocina[[#This Row],[Precio Unitario]]*Datos_Cocina[[#This Row],[Cantidad Ordenada]]</f>
        <v>80</v>
      </c>
      <c r="K360" s="7">
        <f>Datos_Cocina[[#This Row],[Ganancia Neta]]/Datos_Cocina[[#This Row],[Total Pedido]]</f>
        <v>0.375</v>
      </c>
      <c r="L360" s="2">
        <v>2</v>
      </c>
      <c r="M360" s="2">
        <v>42</v>
      </c>
      <c r="N360" s="2" t="s">
        <v>1154</v>
      </c>
    </row>
    <row r="361" spans="1:14" x14ac:dyDescent="0.3">
      <c r="A361" s="2">
        <v>135</v>
      </c>
      <c r="B361" s="2">
        <v>11</v>
      </c>
      <c r="C361" s="2" t="s">
        <v>56</v>
      </c>
      <c r="D361" s="2" t="s">
        <v>1167</v>
      </c>
      <c r="E361" s="4">
        <v>19</v>
      </c>
      <c r="F361" s="4">
        <f t="shared" si="5"/>
        <v>57</v>
      </c>
      <c r="G361" s="4">
        <v>31</v>
      </c>
      <c r="H361" s="4">
        <f>Datos_Cocina[[#This Row],[Precio Unitario]]-Datos_Cocina[[#This Row],[Costo Unitario]]</f>
        <v>12</v>
      </c>
      <c r="I361" s="4">
        <f>Datos_Cocina[[#This Row],[Ganancia Bruta]]*Datos_Cocina[[#This Row],[Cantidad Ordenada]]</f>
        <v>36</v>
      </c>
      <c r="J361" s="4">
        <f>Datos_Cocina[[#This Row],[Precio Unitario]]*Datos_Cocina[[#This Row],[Cantidad Ordenada]]</f>
        <v>93</v>
      </c>
      <c r="K361" s="7">
        <f>Datos_Cocina[[#This Row],[Ganancia Neta]]/Datos_Cocina[[#This Row],[Total Pedido]]</f>
        <v>0.38709677419354838</v>
      </c>
      <c r="L361" s="2">
        <v>3</v>
      </c>
      <c r="M361" s="2">
        <v>17</v>
      </c>
      <c r="N361" s="2" t="s">
        <v>1154</v>
      </c>
    </row>
    <row r="362" spans="1:14" x14ac:dyDescent="0.3">
      <c r="A362" s="2">
        <v>135</v>
      </c>
      <c r="B362" s="2">
        <v>11</v>
      </c>
      <c r="C362" s="2" t="s">
        <v>20</v>
      </c>
      <c r="D362" s="2" t="s">
        <v>1152</v>
      </c>
      <c r="E362" s="4">
        <v>17</v>
      </c>
      <c r="F362" s="4">
        <f t="shared" si="5"/>
        <v>51</v>
      </c>
      <c r="G362" s="4">
        <v>29</v>
      </c>
      <c r="H362" s="4">
        <f>Datos_Cocina[[#This Row],[Precio Unitario]]-Datos_Cocina[[#This Row],[Costo Unitario]]</f>
        <v>12</v>
      </c>
      <c r="I362" s="4">
        <f>Datos_Cocina[[#This Row],[Ganancia Bruta]]*Datos_Cocina[[#This Row],[Cantidad Ordenada]]</f>
        <v>36</v>
      </c>
      <c r="J362" s="4">
        <f>Datos_Cocina[[#This Row],[Precio Unitario]]*Datos_Cocina[[#This Row],[Cantidad Ordenada]]</f>
        <v>87</v>
      </c>
      <c r="K362" s="7">
        <f>Datos_Cocina[[#This Row],[Ganancia Neta]]/Datos_Cocina[[#This Row],[Total Pedido]]</f>
        <v>0.41379310344827586</v>
      </c>
      <c r="L362" s="2">
        <v>3</v>
      </c>
      <c r="M362" s="2">
        <v>29</v>
      </c>
      <c r="N362" s="2" t="s">
        <v>1149</v>
      </c>
    </row>
    <row r="363" spans="1:14" x14ac:dyDescent="0.3">
      <c r="A363" s="2">
        <v>136</v>
      </c>
      <c r="B363" s="2">
        <v>6</v>
      </c>
      <c r="C363" s="2" t="s">
        <v>30</v>
      </c>
      <c r="D363" s="2" t="s">
        <v>1170</v>
      </c>
      <c r="E363" s="4">
        <v>25</v>
      </c>
      <c r="F363" s="4">
        <f t="shared" si="5"/>
        <v>50</v>
      </c>
      <c r="G363" s="4">
        <v>40</v>
      </c>
      <c r="H363" s="4">
        <f>Datos_Cocina[[#This Row],[Precio Unitario]]-Datos_Cocina[[#This Row],[Costo Unitario]]</f>
        <v>15</v>
      </c>
      <c r="I363" s="4">
        <f>Datos_Cocina[[#This Row],[Ganancia Bruta]]*Datos_Cocina[[#This Row],[Cantidad Ordenada]]</f>
        <v>30</v>
      </c>
      <c r="J363" s="4">
        <f>Datos_Cocina[[#This Row],[Precio Unitario]]*Datos_Cocina[[#This Row],[Cantidad Ordenada]]</f>
        <v>80</v>
      </c>
      <c r="K363" s="7">
        <f>Datos_Cocina[[#This Row],[Ganancia Neta]]/Datos_Cocina[[#This Row],[Total Pedido]]</f>
        <v>0.375</v>
      </c>
      <c r="L363" s="2">
        <v>2</v>
      </c>
      <c r="M363" s="2">
        <v>13</v>
      </c>
      <c r="N363" s="2" t="s">
        <v>1149</v>
      </c>
    </row>
    <row r="364" spans="1:14" x14ac:dyDescent="0.3">
      <c r="A364" s="2">
        <v>137</v>
      </c>
      <c r="B364" s="2">
        <v>13</v>
      </c>
      <c r="C364" s="2" t="s">
        <v>39</v>
      </c>
      <c r="D364" s="2" t="s">
        <v>1150</v>
      </c>
      <c r="E364" s="4">
        <v>13</v>
      </c>
      <c r="F364" s="4">
        <f t="shared" si="5"/>
        <v>39</v>
      </c>
      <c r="G364" s="4">
        <v>21</v>
      </c>
      <c r="H364" s="4">
        <f>Datos_Cocina[[#This Row],[Precio Unitario]]-Datos_Cocina[[#This Row],[Costo Unitario]]</f>
        <v>8</v>
      </c>
      <c r="I364" s="4">
        <f>Datos_Cocina[[#This Row],[Ganancia Bruta]]*Datos_Cocina[[#This Row],[Cantidad Ordenada]]</f>
        <v>24</v>
      </c>
      <c r="J364" s="4">
        <f>Datos_Cocina[[#This Row],[Precio Unitario]]*Datos_Cocina[[#This Row],[Cantidad Ordenada]]</f>
        <v>63</v>
      </c>
      <c r="K364" s="7">
        <f>Datos_Cocina[[#This Row],[Ganancia Neta]]/Datos_Cocina[[#This Row],[Total Pedido]]</f>
        <v>0.38095238095238093</v>
      </c>
      <c r="L364" s="2">
        <v>3</v>
      </c>
      <c r="M364" s="2">
        <v>41</v>
      </c>
      <c r="N364" s="2" t="s">
        <v>1149</v>
      </c>
    </row>
    <row r="365" spans="1:14" x14ac:dyDescent="0.3">
      <c r="A365" s="2">
        <v>138</v>
      </c>
      <c r="B365" s="2">
        <v>6</v>
      </c>
      <c r="C365" s="2" t="s">
        <v>56</v>
      </c>
      <c r="D365" s="2" t="s">
        <v>1167</v>
      </c>
      <c r="E365" s="4">
        <v>19</v>
      </c>
      <c r="F365" s="4">
        <f t="shared" si="5"/>
        <v>38</v>
      </c>
      <c r="G365" s="4">
        <v>31</v>
      </c>
      <c r="H365" s="4">
        <f>Datos_Cocina[[#This Row],[Precio Unitario]]-Datos_Cocina[[#This Row],[Costo Unitario]]</f>
        <v>12</v>
      </c>
      <c r="I365" s="4">
        <f>Datos_Cocina[[#This Row],[Ganancia Bruta]]*Datos_Cocina[[#This Row],[Cantidad Ordenada]]</f>
        <v>24</v>
      </c>
      <c r="J365" s="4">
        <f>Datos_Cocina[[#This Row],[Precio Unitario]]*Datos_Cocina[[#This Row],[Cantidad Ordenada]]</f>
        <v>62</v>
      </c>
      <c r="K365" s="7">
        <f>Datos_Cocina[[#This Row],[Ganancia Neta]]/Datos_Cocina[[#This Row],[Total Pedido]]</f>
        <v>0.38709677419354838</v>
      </c>
      <c r="L365" s="2">
        <v>2</v>
      </c>
      <c r="M365" s="2">
        <v>40</v>
      </c>
      <c r="N365" s="2" t="s">
        <v>1154</v>
      </c>
    </row>
    <row r="366" spans="1:14" x14ac:dyDescent="0.3">
      <c r="A366" s="2">
        <v>138</v>
      </c>
      <c r="B366" s="2">
        <v>6</v>
      </c>
      <c r="C366" s="2" t="s">
        <v>37</v>
      </c>
      <c r="D366" s="2" t="s">
        <v>1157</v>
      </c>
      <c r="E366" s="4">
        <v>18</v>
      </c>
      <c r="F366" s="4">
        <f t="shared" si="5"/>
        <v>36</v>
      </c>
      <c r="G366" s="4">
        <v>30</v>
      </c>
      <c r="H366" s="4">
        <f>Datos_Cocina[[#This Row],[Precio Unitario]]-Datos_Cocina[[#This Row],[Costo Unitario]]</f>
        <v>12</v>
      </c>
      <c r="I366" s="4">
        <f>Datos_Cocina[[#This Row],[Ganancia Bruta]]*Datos_Cocina[[#This Row],[Cantidad Ordenada]]</f>
        <v>24</v>
      </c>
      <c r="J366" s="4">
        <f>Datos_Cocina[[#This Row],[Precio Unitario]]*Datos_Cocina[[#This Row],[Cantidad Ordenada]]</f>
        <v>60</v>
      </c>
      <c r="K366" s="7">
        <f>Datos_Cocina[[#This Row],[Ganancia Neta]]/Datos_Cocina[[#This Row],[Total Pedido]]</f>
        <v>0.4</v>
      </c>
      <c r="L366" s="2">
        <v>2</v>
      </c>
      <c r="M366" s="2">
        <v>44</v>
      </c>
      <c r="N366" s="2" t="s">
        <v>1149</v>
      </c>
    </row>
    <row r="367" spans="1:14" x14ac:dyDescent="0.3">
      <c r="A367" s="2">
        <v>138</v>
      </c>
      <c r="B367" s="2">
        <v>6</v>
      </c>
      <c r="C367" s="2" t="s">
        <v>53</v>
      </c>
      <c r="D367" s="2" t="s">
        <v>1156</v>
      </c>
      <c r="E367" s="4">
        <v>11</v>
      </c>
      <c r="F367" s="4">
        <f t="shared" si="5"/>
        <v>22</v>
      </c>
      <c r="G367" s="4">
        <v>19</v>
      </c>
      <c r="H367" s="4">
        <f>Datos_Cocina[[#This Row],[Precio Unitario]]-Datos_Cocina[[#This Row],[Costo Unitario]]</f>
        <v>8</v>
      </c>
      <c r="I367" s="4">
        <f>Datos_Cocina[[#This Row],[Ganancia Bruta]]*Datos_Cocina[[#This Row],[Cantidad Ordenada]]</f>
        <v>16</v>
      </c>
      <c r="J367" s="4">
        <f>Datos_Cocina[[#This Row],[Precio Unitario]]*Datos_Cocina[[#This Row],[Cantidad Ordenada]]</f>
        <v>38</v>
      </c>
      <c r="K367" s="7">
        <f>Datos_Cocina[[#This Row],[Ganancia Neta]]/Datos_Cocina[[#This Row],[Total Pedido]]</f>
        <v>0.42105263157894735</v>
      </c>
      <c r="L367" s="2">
        <v>2</v>
      </c>
      <c r="M367" s="2">
        <v>6</v>
      </c>
      <c r="N367" s="2" t="s">
        <v>1154</v>
      </c>
    </row>
    <row r="368" spans="1:14" x14ac:dyDescent="0.3">
      <c r="A368" s="2">
        <v>138</v>
      </c>
      <c r="B368" s="2">
        <v>6</v>
      </c>
      <c r="C368" s="2" t="s">
        <v>74</v>
      </c>
      <c r="D368" s="2" t="s">
        <v>1160</v>
      </c>
      <c r="E368" s="4">
        <v>15</v>
      </c>
      <c r="F368" s="4">
        <f t="shared" si="5"/>
        <v>45</v>
      </c>
      <c r="G368" s="4">
        <v>26</v>
      </c>
      <c r="H368" s="4">
        <f>Datos_Cocina[[#This Row],[Precio Unitario]]-Datos_Cocina[[#This Row],[Costo Unitario]]</f>
        <v>11</v>
      </c>
      <c r="I368" s="4">
        <f>Datos_Cocina[[#This Row],[Ganancia Bruta]]*Datos_Cocina[[#This Row],[Cantidad Ordenada]]</f>
        <v>33</v>
      </c>
      <c r="J368" s="4">
        <f>Datos_Cocina[[#This Row],[Precio Unitario]]*Datos_Cocina[[#This Row],[Cantidad Ordenada]]</f>
        <v>78</v>
      </c>
      <c r="K368" s="7">
        <f>Datos_Cocina[[#This Row],[Ganancia Neta]]/Datos_Cocina[[#This Row],[Total Pedido]]</f>
        <v>0.42307692307692307</v>
      </c>
      <c r="L368" s="2">
        <v>3</v>
      </c>
      <c r="M368" s="2">
        <v>7</v>
      </c>
      <c r="N368" s="2" t="s">
        <v>1149</v>
      </c>
    </row>
    <row r="369" spans="1:14" x14ac:dyDescent="0.3">
      <c r="A369" s="2">
        <v>139</v>
      </c>
      <c r="B369" s="2">
        <v>16</v>
      </c>
      <c r="C369" s="2" t="s">
        <v>12</v>
      </c>
      <c r="D369" s="2" t="s">
        <v>1164</v>
      </c>
      <c r="E369" s="4">
        <v>21</v>
      </c>
      <c r="F369" s="4">
        <f t="shared" si="5"/>
        <v>21</v>
      </c>
      <c r="G369" s="4">
        <v>35</v>
      </c>
      <c r="H369" s="4">
        <f>Datos_Cocina[[#This Row],[Precio Unitario]]-Datos_Cocina[[#This Row],[Costo Unitario]]</f>
        <v>14</v>
      </c>
      <c r="I369" s="4">
        <f>Datos_Cocina[[#This Row],[Ganancia Bruta]]*Datos_Cocina[[#This Row],[Cantidad Ordenada]]</f>
        <v>14</v>
      </c>
      <c r="J369" s="4">
        <f>Datos_Cocina[[#This Row],[Precio Unitario]]*Datos_Cocina[[#This Row],[Cantidad Ordenada]]</f>
        <v>35</v>
      </c>
      <c r="K369" s="7">
        <f>Datos_Cocina[[#This Row],[Ganancia Neta]]/Datos_Cocina[[#This Row],[Total Pedido]]</f>
        <v>0.4</v>
      </c>
      <c r="L369" s="2">
        <v>1</v>
      </c>
      <c r="M369" s="2">
        <v>26</v>
      </c>
      <c r="N369" s="2" t="s">
        <v>1154</v>
      </c>
    </row>
    <row r="370" spans="1:14" x14ac:dyDescent="0.3">
      <c r="A370" s="2">
        <v>140</v>
      </c>
      <c r="B370" s="2">
        <v>11</v>
      </c>
      <c r="C370" s="2" t="s">
        <v>60</v>
      </c>
      <c r="D370" s="2" t="s">
        <v>1165</v>
      </c>
      <c r="E370" s="4">
        <v>15</v>
      </c>
      <c r="F370" s="4">
        <f t="shared" si="5"/>
        <v>30</v>
      </c>
      <c r="G370" s="4">
        <v>25</v>
      </c>
      <c r="H370" s="4">
        <f>Datos_Cocina[[#This Row],[Precio Unitario]]-Datos_Cocina[[#This Row],[Costo Unitario]]</f>
        <v>10</v>
      </c>
      <c r="I370" s="4">
        <f>Datos_Cocina[[#This Row],[Ganancia Bruta]]*Datos_Cocina[[#This Row],[Cantidad Ordenada]]</f>
        <v>20</v>
      </c>
      <c r="J370" s="4">
        <f>Datos_Cocina[[#This Row],[Precio Unitario]]*Datos_Cocina[[#This Row],[Cantidad Ordenada]]</f>
        <v>50</v>
      </c>
      <c r="K370" s="7">
        <f>Datos_Cocina[[#This Row],[Ganancia Neta]]/Datos_Cocina[[#This Row],[Total Pedido]]</f>
        <v>0.4</v>
      </c>
      <c r="L370" s="2">
        <v>2</v>
      </c>
      <c r="M370" s="2">
        <v>35</v>
      </c>
      <c r="N370" s="2" t="s">
        <v>1154</v>
      </c>
    </row>
    <row r="371" spans="1:14" x14ac:dyDescent="0.3">
      <c r="A371" s="2">
        <v>140</v>
      </c>
      <c r="B371" s="2">
        <v>11</v>
      </c>
      <c r="C371" s="2" t="s">
        <v>12</v>
      </c>
      <c r="D371" s="2" t="s">
        <v>1164</v>
      </c>
      <c r="E371" s="4">
        <v>21</v>
      </c>
      <c r="F371" s="4">
        <f t="shared" si="5"/>
        <v>63</v>
      </c>
      <c r="G371" s="4">
        <v>35</v>
      </c>
      <c r="H371" s="4">
        <f>Datos_Cocina[[#This Row],[Precio Unitario]]-Datos_Cocina[[#This Row],[Costo Unitario]]</f>
        <v>14</v>
      </c>
      <c r="I371" s="4">
        <f>Datos_Cocina[[#This Row],[Ganancia Bruta]]*Datos_Cocina[[#This Row],[Cantidad Ordenada]]</f>
        <v>42</v>
      </c>
      <c r="J371" s="4">
        <f>Datos_Cocina[[#This Row],[Precio Unitario]]*Datos_Cocina[[#This Row],[Cantidad Ordenada]]</f>
        <v>105</v>
      </c>
      <c r="K371" s="7">
        <f>Datos_Cocina[[#This Row],[Ganancia Neta]]/Datos_Cocina[[#This Row],[Total Pedido]]</f>
        <v>0.4</v>
      </c>
      <c r="L371" s="2">
        <v>3</v>
      </c>
      <c r="M371" s="2">
        <v>35</v>
      </c>
      <c r="N371" s="2" t="s">
        <v>1149</v>
      </c>
    </row>
    <row r="372" spans="1:14" x14ac:dyDescent="0.3">
      <c r="A372" s="2">
        <v>140</v>
      </c>
      <c r="B372" s="2">
        <v>11</v>
      </c>
      <c r="C372" s="2" t="s">
        <v>45</v>
      </c>
      <c r="D372" s="2" t="s">
        <v>1169</v>
      </c>
      <c r="E372" s="4">
        <v>10</v>
      </c>
      <c r="F372" s="4">
        <f t="shared" si="5"/>
        <v>20</v>
      </c>
      <c r="G372" s="4">
        <v>18</v>
      </c>
      <c r="H372" s="4">
        <f>Datos_Cocina[[#This Row],[Precio Unitario]]-Datos_Cocina[[#This Row],[Costo Unitario]]</f>
        <v>8</v>
      </c>
      <c r="I372" s="4">
        <f>Datos_Cocina[[#This Row],[Ganancia Bruta]]*Datos_Cocina[[#This Row],[Cantidad Ordenada]]</f>
        <v>16</v>
      </c>
      <c r="J372" s="4">
        <f>Datos_Cocina[[#This Row],[Precio Unitario]]*Datos_Cocina[[#This Row],[Cantidad Ordenada]]</f>
        <v>36</v>
      </c>
      <c r="K372" s="7">
        <f>Datos_Cocina[[#This Row],[Ganancia Neta]]/Datos_Cocina[[#This Row],[Total Pedido]]</f>
        <v>0.44444444444444442</v>
      </c>
      <c r="L372" s="2">
        <v>2</v>
      </c>
      <c r="M372" s="2">
        <v>48</v>
      </c>
      <c r="N372" s="2" t="s">
        <v>1149</v>
      </c>
    </row>
    <row r="373" spans="1:14" x14ac:dyDescent="0.3">
      <c r="A373" s="2">
        <v>141</v>
      </c>
      <c r="B373" s="2">
        <v>4</v>
      </c>
      <c r="C373" s="2" t="s">
        <v>39</v>
      </c>
      <c r="D373" s="2" t="s">
        <v>1150</v>
      </c>
      <c r="E373" s="4">
        <v>13</v>
      </c>
      <c r="F373" s="4">
        <f t="shared" si="5"/>
        <v>13</v>
      </c>
      <c r="G373" s="4">
        <v>21</v>
      </c>
      <c r="H373" s="4">
        <f>Datos_Cocina[[#This Row],[Precio Unitario]]-Datos_Cocina[[#This Row],[Costo Unitario]]</f>
        <v>8</v>
      </c>
      <c r="I373" s="4">
        <f>Datos_Cocina[[#This Row],[Ganancia Bruta]]*Datos_Cocina[[#This Row],[Cantidad Ordenada]]</f>
        <v>8</v>
      </c>
      <c r="J373" s="4">
        <f>Datos_Cocina[[#This Row],[Precio Unitario]]*Datos_Cocina[[#This Row],[Cantidad Ordenada]]</f>
        <v>21</v>
      </c>
      <c r="K373" s="7">
        <f>Datos_Cocina[[#This Row],[Ganancia Neta]]/Datos_Cocina[[#This Row],[Total Pedido]]</f>
        <v>0.38095238095238093</v>
      </c>
      <c r="L373" s="2">
        <v>1</v>
      </c>
      <c r="M373" s="2">
        <v>28</v>
      </c>
      <c r="N373" s="2" t="s">
        <v>1149</v>
      </c>
    </row>
    <row r="374" spans="1:14" x14ac:dyDescent="0.3">
      <c r="A374" s="2">
        <v>142</v>
      </c>
      <c r="B374" s="2">
        <v>14</v>
      </c>
      <c r="C374" s="2" t="s">
        <v>30</v>
      </c>
      <c r="D374" s="2" t="s">
        <v>1170</v>
      </c>
      <c r="E374" s="4">
        <v>25</v>
      </c>
      <c r="F374" s="4">
        <f t="shared" si="5"/>
        <v>25</v>
      </c>
      <c r="G374" s="4">
        <v>40</v>
      </c>
      <c r="H374" s="4">
        <f>Datos_Cocina[[#This Row],[Precio Unitario]]-Datos_Cocina[[#This Row],[Costo Unitario]]</f>
        <v>15</v>
      </c>
      <c r="I374" s="4">
        <f>Datos_Cocina[[#This Row],[Ganancia Bruta]]*Datos_Cocina[[#This Row],[Cantidad Ordenada]]</f>
        <v>15</v>
      </c>
      <c r="J374" s="4">
        <f>Datos_Cocina[[#This Row],[Precio Unitario]]*Datos_Cocina[[#This Row],[Cantidad Ordenada]]</f>
        <v>40</v>
      </c>
      <c r="K374" s="7">
        <f>Datos_Cocina[[#This Row],[Ganancia Neta]]/Datos_Cocina[[#This Row],[Total Pedido]]</f>
        <v>0.375</v>
      </c>
      <c r="L374" s="2">
        <v>1</v>
      </c>
      <c r="M374" s="2">
        <v>22</v>
      </c>
      <c r="N374" s="2" t="s">
        <v>1154</v>
      </c>
    </row>
    <row r="375" spans="1:14" x14ac:dyDescent="0.3">
      <c r="A375" s="2">
        <v>142</v>
      </c>
      <c r="B375" s="2">
        <v>14</v>
      </c>
      <c r="C375" s="2" t="s">
        <v>97</v>
      </c>
      <c r="D375" s="2" t="s">
        <v>1153</v>
      </c>
      <c r="E375" s="4">
        <v>14</v>
      </c>
      <c r="F375" s="4">
        <f t="shared" si="5"/>
        <v>42</v>
      </c>
      <c r="G375" s="4">
        <v>23</v>
      </c>
      <c r="H375" s="4">
        <f>Datos_Cocina[[#This Row],[Precio Unitario]]-Datos_Cocina[[#This Row],[Costo Unitario]]</f>
        <v>9</v>
      </c>
      <c r="I375" s="4">
        <f>Datos_Cocina[[#This Row],[Ganancia Bruta]]*Datos_Cocina[[#This Row],[Cantidad Ordenada]]</f>
        <v>27</v>
      </c>
      <c r="J375" s="4">
        <f>Datos_Cocina[[#This Row],[Precio Unitario]]*Datos_Cocina[[#This Row],[Cantidad Ordenada]]</f>
        <v>69</v>
      </c>
      <c r="K375" s="7">
        <f>Datos_Cocina[[#This Row],[Ganancia Neta]]/Datos_Cocina[[#This Row],[Total Pedido]]</f>
        <v>0.39130434782608697</v>
      </c>
      <c r="L375" s="2">
        <v>3</v>
      </c>
      <c r="M375" s="2">
        <v>11</v>
      </c>
      <c r="N375" s="2" t="s">
        <v>1149</v>
      </c>
    </row>
    <row r="376" spans="1:14" x14ac:dyDescent="0.3">
      <c r="A376" s="2">
        <v>142</v>
      </c>
      <c r="B376" s="2">
        <v>14</v>
      </c>
      <c r="C376" s="2" t="s">
        <v>79</v>
      </c>
      <c r="D376" s="2" t="s">
        <v>1151</v>
      </c>
      <c r="E376" s="4">
        <v>14</v>
      </c>
      <c r="F376" s="4">
        <f t="shared" si="5"/>
        <v>42</v>
      </c>
      <c r="G376" s="4">
        <v>24</v>
      </c>
      <c r="H376" s="4">
        <f>Datos_Cocina[[#This Row],[Precio Unitario]]-Datos_Cocina[[#This Row],[Costo Unitario]]</f>
        <v>10</v>
      </c>
      <c r="I376" s="4">
        <f>Datos_Cocina[[#This Row],[Ganancia Bruta]]*Datos_Cocina[[#This Row],[Cantidad Ordenada]]</f>
        <v>30</v>
      </c>
      <c r="J376" s="4">
        <f>Datos_Cocina[[#This Row],[Precio Unitario]]*Datos_Cocina[[#This Row],[Cantidad Ordenada]]</f>
        <v>72</v>
      </c>
      <c r="K376" s="7">
        <f>Datos_Cocina[[#This Row],[Ganancia Neta]]/Datos_Cocina[[#This Row],[Total Pedido]]</f>
        <v>0.41666666666666669</v>
      </c>
      <c r="L376" s="2">
        <v>3</v>
      </c>
      <c r="M376" s="2">
        <v>37</v>
      </c>
      <c r="N376" s="2" t="s">
        <v>1154</v>
      </c>
    </row>
    <row r="377" spans="1:14" x14ac:dyDescent="0.3">
      <c r="A377" s="2">
        <v>143</v>
      </c>
      <c r="B377" s="2">
        <v>9</v>
      </c>
      <c r="C377" s="2" t="s">
        <v>60</v>
      </c>
      <c r="D377" s="2" t="s">
        <v>1165</v>
      </c>
      <c r="E377" s="4">
        <v>15</v>
      </c>
      <c r="F377" s="4">
        <f t="shared" si="5"/>
        <v>30</v>
      </c>
      <c r="G377" s="4">
        <v>25</v>
      </c>
      <c r="H377" s="4">
        <f>Datos_Cocina[[#This Row],[Precio Unitario]]-Datos_Cocina[[#This Row],[Costo Unitario]]</f>
        <v>10</v>
      </c>
      <c r="I377" s="4">
        <f>Datos_Cocina[[#This Row],[Ganancia Bruta]]*Datos_Cocina[[#This Row],[Cantidad Ordenada]]</f>
        <v>20</v>
      </c>
      <c r="J377" s="4">
        <f>Datos_Cocina[[#This Row],[Precio Unitario]]*Datos_Cocina[[#This Row],[Cantidad Ordenada]]</f>
        <v>50</v>
      </c>
      <c r="K377" s="7">
        <f>Datos_Cocina[[#This Row],[Ganancia Neta]]/Datos_Cocina[[#This Row],[Total Pedido]]</f>
        <v>0.4</v>
      </c>
      <c r="L377" s="2">
        <v>2</v>
      </c>
      <c r="M377" s="2">
        <v>16</v>
      </c>
      <c r="N377" s="2" t="s">
        <v>1149</v>
      </c>
    </row>
    <row r="378" spans="1:14" x14ac:dyDescent="0.3">
      <c r="A378" s="2">
        <v>144</v>
      </c>
      <c r="B378" s="2">
        <v>18</v>
      </c>
      <c r="C378" s="2" t="s">
        <v>42</v>
      </c>
      <c r="D378" s="2" t="s">
        <v>1158</v>
      </c>
      <c r="E378" s="4">
        <v>22</v>
      </c>
      <c r="F378" s="4">
        <f t="shared" si="5"/>
        <v>22</v>
      </c>
      <c r="G378" s="4">
        <v>36</v>
      </c>
      <c r="H378" s="4">
        <f>Datos_Cocina[[#This Row],[Precio Unitario]]-Datos_Cocina[[#This Row],[Costo Unitario]]</f>
        <v>14</v>
      </c>
      <c r="I378" s="4">
        <f>Datos_Cocina[[#This Row],[Ganancia Bruta]]*Datos_Cocina[[#This Row],[Cantidad Ordenada]]</f>
        <v>14</v>
      </c>
      <c r="J378" s="4">
        <f>Datos_Cocina[[#This Row],[Precio Unitario]]*Datos_Cocina[[#This Row],[Cantidad Ordenada]]</f>
        <v>36</v>
      </c>
      <c r="K378" s="7">
        <f>Datos_Cocina[[#This Row],[Ganancia Neta]]/Datos_Cocina[[#This Row],[Total Pedido]]</f>
        <v>0.3888888888888889</v>
      </c>
      <c r="L378" s="2">
        <v>1</v>
      </c>
      <c r="M378" s="2">
        <v>27</v>
      </c>
      <c r="N378" s="2" t="s">
        <v>1149</v>
      </c>
    </row>
    <row r="379" spans="1:14" x14ac:dyDescent="0.3">
      <c r="A379" s="2">
        <v>144</v>
      </c>
      <c r="B379" s="2">
        <v>18</v>
      </c>
      <c r="C379" s="2" t="s">
        <v>34</v>
      </c>
      <c r="D379" s="2" t="s">
        <v>1161</v>
      </c>
      <c r="E379" s="4">
        <v>20</v>
      </c>
      <c r="F379" s="4">
        <f t="shared" si="5"/>
        <v>20</v>
      </c>
      <c r="G379" s="4">
        <v>34</v>
      </c>
      <c r="H379" s="4">
        <f>Datos_Cocina[[#This Row],[Precio Unitario]]-Datos_Cocina[[#This Row],[Costo Unitario]]</f>
        <v>14</v>
      </c>
      <c r="I379" s="4">
        <f>Datos_Cocina[[#This Row],[Ganancia Bruta]]*Datos_Cocina[[#This Row],[Cantidad Ordenada]]</f>
        <v>14</v>
      </c>
      <c r="J379" s="4">
        <f>Datos_Cocina[[#This Row],[Precio Unitario]]*Datos_Cocina[[#This Row],[Cantidad Ordenada]]</f>
        <v>34</v>
      </c>
      <c r="K379" s="7">
        <f>Datos_Cocina[[#This Row],[Ganancia Neta]]/Datos_Cocina[[#This Row],[Total Pedido]]</f>
        <v>0.41176470588235292</v>
      </c>
      <c r="L379" s="2">
        <v>1</v>
      </c>
      <c r="M379" s="2">
        <v>34</v>
      </c>
      <c r="N379" s="2" t="s">
        <v>1149</v>
      </c>
    </row>
    <row r="380" spans="1:14" x14ac:dyDescent="0.3">
      <c r="A380" s="2">
        <v>144</v>
      </c>
      <c r="B380" s="2">
        <v>18</v>
      </c>
      <c r="C380" s="2" t="s">
        <v>20</v>
      </c>
      <c r="D380" s="2" t="s">
        <v>1152</v>
      </c>
      <c r="E380" s="4">
        <v>17</v>
      </c>
      <c r="F380" s="4">
        <f t="shared" si="5"/>
        <v>34</v>
      </c>
      <c r="G380" s="4">
        <v>29</v>
      </c>
      <c r="H380" s="4">
        <f>Datos_Cocina[[#This Row],[Precio Unitario]]-Datos_Cocina[[#This Row],[Costo Unitario]]</f>
        <v>12</v>
      </c>
      <c r="I380" s="4">
        <f>Datos_Cocina[[#This Row],[Ganancia Bruta]]*Datos_Cocina[[#This Row],[Cantidad Ordenada]]</f>
        <v>24</v>
      </c>
      <c r="J380" s="4">
        <f>Datos_Cocina[[#This Row],[Precio Unitario]]*Datos_Cocina[[#This Row],[Cantidad Ordenada]]</f>
        <v>58</v>
      </c>
      <c r="K380" s="7">
        <f>Datos_Cocina[[#This Row],[Ganancia Neta]]/Datos_Cocina[[#This Row],[Total Pedido]]</f>
        <v>0.41379310344827586</v>
      </c>
      <c r="L380" s="2">
        <v>2</v>
      </c>
      <c r="M380" s="2">
        <v>38</v>
      </c>
      <c r="N380" s="2" t="s">
        <v>1154</v>
      </c>
    </row>
    <row r="381" spans="1:14" x14ac:dyDescent="0.3">
      <c r="A381" s="2">
        <v>144</v>
      </c>
      <c r="B381" s="2">
        <v>18</v>
      </c>
      <c r="C381" s="2" t="s">
        <v>53</v>
      </c>
      <c r="D381" s="2" t="s">
        <v>1156</v>
      </c>
      <c r="E381" s="4">
        <v>11</v>
      </c>
      <c r="F381" s="4">
        <f t="shared" si="5"/>
        <v>33</v>
      </c>
      <c r="G381" s="4">
        <v>19</v>
      </c>
      <c r="H381" s="4">
        <f>Datos_Cocina[[#This Row],[Precio Unitario]]-Datos_Cocina[[#This Row],[Costo Unitario]]</f>
        <v>8</v>
      </c>
      <c r="I381" s="4">
        <f>Datos_Cocina[[#This Row],[Ganancia Bruta]]*Datos_Cocina[[#This Row],[Cantidad Ordenada]]</f>
        <v>24</v>
      </c>
      <c r="J381" s="4">
        <f>Datos_Cocina[[#This Row],[Precio Unitario]]*Datos_Cocina[[#This Row],[Cantidad Ordenada]]</f>
        <v>57</v>
      </c>
      <c r="K381" s="7">
        <f>Datos_Cocina[[#This Row],[Ganancia Neta]]/Datos_Cocina[[#This Row],[Total Pedido]]</f>
        <v>0.42105263157894735</v>
      </c>
      <c r="L381" s="2">
        <v>3</v>
      </c>
      <c r="M381" s="2">
        <v>51</v>
      </c>
      <c r="N381" s="2" t="s">
        <v>1154</v>
      </c>
    </row>
    <row r="382" spans="1:14" x14ac:dyDescent="0.3">
      <c r="A382" s="2">
        <v>145</v>
      </c>
      <c r="B382" s="2">
        <v>2</v>
      </c>
      <c r="C382" s="2" t="s">
        <v>37</v>
      </c>
      <c r="D382" s="2" t="s">
        <v>1157</v>
      </c>
      <c r="E382" s="4">
        <v>18</v>
      </c>
      <c r="F382" s="4">
        <f t="shared" si="5"/>
        <v>36</v>
      </c>
      <c r="G382" s="4">
        <v>30</v>
      </c>
      <c r="H382" s="4">
        <f>Datos_Cocina[[#This Row],[Precio Unitario]]-Datos_Cocina[[#This Row],[Costo Unitario]]</f>
        <v>12</v>
      </c>
      <c r="I382" s="4">
        <f>Datos_Cocina[[#This Row],[Ganancia Bruta]]*Datos_Cocina[[#This Row],[Cantidad Ordenada]]</f>
        <v>24</v>
      </c>
      <c r="J382" s="4">
        <f>Datos_Cocina[[#This Row],[Precio Unitario]]*Datos_Cocina[[#This Row],[Cantidad Ordenada]]</f>
        <v>60</v>
      </c>
      <c r="K382" s="7">
        <f>Datos_Cocina[[#This Row],[Ganancia Neta]]/Datos_Cocina[[#This Row],[Total Pedido]]</f>
        <v>0.4</v>
      </c>
      <c r="L382" s="2">
        <v>2</v>
      </c>
      <c r="M382" s="2">
        <v>47</v>
      </c>
      <c r="N382" s="2" t="s">
        <v>1149</v>
      </c>
    </row>
    <row r="383" spans="1:14" x14ac:dyDescent="0.3">
      <c r="A383" s="2">
        <v>145</v>
      </c>
      <c r="B383" s="2">
        <v>2</v>
      </c>
      <c r="C383" s="2" t="s">
        <v>100</v>
      </c>
      <c r="D383" s="2" t="s">
        <v>1166</v>
      </c>
      <c r="E383" s="4">
        <v>13</v>
      </c>
      <c r="F383" s="4">
        <f t="shared" si="5"/>
        <v>39</v>
      </c>
      <c r="G383" s="4">
        <v>22</v>
      </c>
      <c r="H383" s="4">
        <f>Datos_Cocina[[#This Row],[Precio Unitario]]-Datos_Cocina[[#This Row],[Costo Unitario]]</f>
        <v>9</v>
      </c>
      <c r="I383" s="4">
        <f>Datos_Cocina[[#This Row],[Ganancia Bruta]]*Datos_Cocina[[#This Row],[Cantidad Ordenada]]</f>
        <v>27</v>
      </c>
      <c r="J383" s="4">
        <f>Datos_Cocina[[#This Row],[Precio Unitario]]*Datos_Cocina[[#This Row],[Cantidad Ordenada]]</f>
        <v>66</v>
      </c>
      <c r="K383" s="7">
        <f>Datos_Cocina[[#This Row],[Ganancia Neta]]/Datos_Cocina[[#This Row],[Total Pedido]]</f>
        <v>0.40909090909090912</v>
      </c>
      <c r="L383" s="2">
        <v>3</v>
      </c>
      <c r="M383" s="2">
        <v>59</v>
      </c>
      <c r="N383" s="2" t="s">
        <v>1154</v>
      </c>
    </row>
    <row r="384" spans="1:14" x14ac:dyDescent="0.3">
      <c r="A384" s="2">
        <v>146</v>
      </c>
      <c r="B384" s="2">
        <v>8</v>
      </c>
      <c r="C384" s="2" t="s">
        <v>56</v>
      </c>
      <c r="D384" s="2" t="s">
        <v>1167</v>
      </c>
      <c r="E384" s="4">
        <v>19</v>
      </c>
      <c r="F384" s="4">
        <f t="shared" si="5"/>
        <v>38</v>
      </c>
      <c r="G384" s="4">
        <v>31</v>
      </c>
      <c r="H384" s="4">
        <f>Datos_Cocina[[#This Row],[Precio Unitario]]-Datos_Cocina[[#This Row],[Costo Unitario]]</f>
        <v>12</v>
      </c>
      <c r="I384" s="4">
        <f>Datos_Cocina[[#This Row],[Ganancia Bruta]]*Datos_Cocina[[#This Row],[Cantidad Ordenada]]</f>
        <v>24</v>
      </c>
      <c r="J384" s="4">
        <f>Datos_Cocina[[#This Row],[Precio Unitario]]*Datos_Cocina[[#This Row],[Cantidad Ordenada]]</f>
        <v>62</v>
      </c>
      <c r="K384" s="7">
        <f>Datos_Cocina[[#This Row],[Ganancia Neta]]/Datos_Cocina[[#This Row],[Total Pedido]]</f>
        <v>0.38709677419354838</v>
      </c>
      <c r="L384" s="2">
        <v>2</v>
      </c>
      <c r="M384" s="2">
        <v>47</v>
      </c>
      <c r="N384" s="2" t="s">
        <v>1149</v>
      </c>
    </row>
    <row r="385" spans="1:14" x14ac:dyDescent="0.3">
      <c r="A385" s="2">
        <v>147</v>
      </c>
      <c r="B385" s="2">
        <v>5</v>
      </c>
      <c r="C385" s="2" t="s">
        <v>30</v>
      </c>
      <c r="D385" s="2" t="s">
        <v>1170</v>
      </c>
      <c r="E385" s="4">
        <v>25</v>
      </c>
      <c r="F385" s="4">
        <f t="shared" si="5"/>
        <v>25</v>
      </c>
      <c r="G385" s="4">
        <v>40</v>
      </c>
      <c r="H385" s="4">
        <f>Datos_Cocina[[#This Row],[Precio Unitario]]-Datos_Cocina[[#This Row],[Costo Unitario]]</f>
        <v>15</v>
      </c>
      <c r="I385" s="4">
        <f>Datos_Cocina[[#This Row],[Ganancia Bruta]]*Datos_Cocina[[#This Row],[Cantidad Ordenada]]</f>
        <v>15</v>
      </c>
      <c r="J385" s="4">
        <f>Datos_Cocina[[#This Row],[Precio Unitario]]*Datos_Cocina[[#This Row],[Cantidad Ordenada]]</f>
        <v>40</v>
      </c>
      <c r="K385" s="7">
        <f>Datos_Cocina[[#This Row],[Ganancia Neta]]/Datos_Cocina[[#This Row],[Total Pedido]]</f>
        <v>0.375</v>
      </c>
      <c r="L385" s="2">
        <v>1</v>
      </c>
      <c r="M385" s="2">
        <v>13</v>
      </c>
      <c r="N385" s="2" t="s">
        <v>1149</v>
      </c>
    </row>
    <row r="386" spans="1:14" x14ac:dyDescent="0.3">
      <c r="A386" s="2">
        <v>147</v>
      </c>
      <c r="B386" s="2">
        <v>5</v>
      </c>
      <c r="C386" s="2" t="s">
        <v>100</v>
      </c>
      <c r="D386" s="2" t="s">
        <v>1166</v>
      </c>
      <c r="E386" s="4">
        <v>13</v>
      </c>
      <c r="F386" s="4">
        <f t="shared" ref="F386:F449" si="6">E386*L386</f>
        <v>26</v>
      </c>
      <c r="G386" s="4">
        <v>22</v>
      </c>
      <c r="H386" s="4">
        <f>Datos_Cocina[[#This Row],[Precio Unitario]]-Datos_Cocina[[#This Row],[Costo Unitario]]</f>
        <v>9</v>
      </c>
      <c r="I386" s="4">
        <f>Datos_Cocina[[#This Row],[Ganancia Bruta]]*Datos_Cocina[[#This Row],[Cantidad Ordenada]]</f>
        <v>18</v>
      </c>
      <c r="J386" s="4">
        <f>Datos_Cocina[[#This Row],[Precio Unitario]]*Datos_Cocina[[#This Row],[Cantidad Ordenada]]</f>
        <v>44</v>
      </c>
      <c r="K386" s="7">
        <f>Datos_Cocina[[#This Row],[Ganancia Neta]]/Datos_Cocina[[#This Row],[Total Pedido]]</f>
        <v>0.40909090909090912</v>
      </c>
      <c r="L386" s="2">
        <v>2</v>
      </c>
      <c r="M386" s="2">
        <v>20</v>
      </c>
      <c r="N386" s="2" t="s">
        <v>1154</v>
      </c>
    </row>
    <row r="387" spans="1:14" x14ac:dyDescent="0.3">
      <c r="A387" s="2">
        <v>148</v>
      </c>
      <c r="B387" s="2">
        <v>10</v>
      </c>
      <c r="C387" s="2" t="s">
        <v>67</v>
      </c>
      <c r="D387" s="2" t="s">
        <v>1155</v>
      </c>
      <c r="E387" s="4">
        <v>12</v>
      </c>
      <c r="F387" s="4">
        <f t="shared" si="6"/>
        <v>36</v>
      </c>
      <c r="G387" s="4">
        <v>20</v>
      </c>
      <c r="H387" s="4">
        <f>Datos_Cocina[[#This Row],[Precio Unitario]]-Datos_Cocina[[#This Row],[Costo Unitario]]</f>
        <v>8</v>
      </c>
      <c r="I387" s="4">
        <f>Datos_Cocina[[#This Row],[Ganancia Bruta]]*Datos_Cocina[[#This Row],[Cantidad Ordenada]]</f>
        <v>24</v>
      </c>
      <c r="J387" s="4">
        <f>Datos_Cocina[[#This Row],[Precio Unitario]]*Datos_Cocina[[#This Row],[Cantidad Ordenada]]</f>
        <v>60</v>
      </c>
      <c r="K387" s="7">
        <f>Datos_Cocina[[#This Row],[Ganancia Neta]]/Datos_Cocina[[#This Row],[Total Pedido]]</f>
        <v>0.4</v>
      </c>
      <c r="L387" s="2">
        <v>3</v>
      </c>
      <c r="M387" s="2">
        <v>46</v>
      </c>
      <c r="N387" s="2" t="s">
        <v>1154</v>
      </c>
    </row>
    <row r="388" spans="1:14" x14ac:dyDescent="0.3">
      <c r="A388" s="2">
        <v>148</v>
      </c>
      <c r="B388" s="2">
        <v>10</v>
      </c>
      <c r="C388" s="2" t="s">
        <v>34</v>
      </c>
      <c r="D388" s="2" t="s">
        <v>1161</v>
      </c>
      <c r="E388" s="4">
        <v>20</v>
      </c>
      <c r="F388" s="4">
        <f t="shared" si="6"/>
        <v>40</v>
      </c>
      <c r="G388" s="4">
        <v>34</v>
      </c>
      <c r="H388" s="4">
        <f>Datos_Cocina[[#This Row],[Precio Unitario]]-Datos_Cocina[[#This Row],[Costo Unitario]]</f>
        <v>14</v>
      </c>
      <c r="I388" s="4">
        <f>Datos_Cocina[[#This Row],[Ganancia Bruta]]*Datos_Cocina[[#This Row],[Cantidad Ordenada]]</f>
        <v>28</v>
      </c>
      <c r="J388" s="4">
        <f>Datos_Cocina[[#This Row],[Precio Unitario]]*Datos_Cocina[[#This Row],[Cantidad Ordenada]]</f>
        <v>68</v>
      </c>
      <c r="K388" s="7">
        <f>Datos_Cocina[[#This Row],[Ganancia Neta]]/Datos_Cocina[[#This Row],[Total Pedido]]</f>
        <v>0.41176470588235292</v>
      </c>
      <c r="L388" s="2">
        <v>2</v>
      </c>
      <c r="M388" s="2">
        <v>57</v>
      </c>
      <c r="N388" s="2" t="s">
        <v>1154</v>
      </c>
    </row>
    <row r="389" spans="1:14" x14ac:dyDescent="0.3">
      <c r="A389" s="2">
        <v>148</v>
      </c>
      <c r="B389" s="2">
        <v>10</v>
      </c>
      <c r="C389" s="2" t="s">
        <v>20</v>
      </c>
      <c r="D389" s="2" t="s">
        <v>1152</v>
      </c>
      <c r="E389" s="4">
        <v>17</v>
      </c>
      <c r="F389" s="4">
        <f t="shared" si="6"/>
        <v>34</v>
      </c>
      <c r="G389" s="4">
        <v>29</v>
      </c>
      <c r="H389" s="4">
        <f>Datos_Cocina[[#This Row],[Precio Unitario]]-Datos_Cocina[[#This Row],[Costo Unitario]]</f>
        <v>12</v>
      </c>
      <c r="I389" s="4">
        <f>Datos_Cocina[[#This Row],[Ganancia Bruta]]*Datos_Cocina[[#This Row],[Cantidad Ordenada]]</f>
        <v>24</v>
      </c>
      <c r="J389" s="4">
        <f>Datos_Cocina[[#This Row],[Precio Unitario]]*Datos_Cocina[[#This Row],[Cantidad Ordenada]]</f>
        <v>58</v>
      </c>
      <c r="K389" s="7">
        <f>Datos_Cocina[[#This Row],[Ganancia Neta]]/Datos_Cocina[[#This Row],[Total Pedido]]</f>
        <v>0.41379310344827586</v>
      </c>
      <c r="L389" s="2">
        <v>2</v>
      </c>
      <c r="M389" s="2">
        <v>31</v>
      </c>
      <c r="N389" s="2" t="s">
        <v>1154</v>
      </c>
    </row>
    <row r="390" spans="1:14" x14ac:dyDescent="0.3">
      <c r="A390" s="2">
        <v>148</v>
      </c>
      <c r="B390" s="2">
        <v>10</v>
      </c>
      <c r="C390" s="2" t="s">
        <v>74</v>
      </c>
      <c r="D390" s="2" t="s">
        <v>1160</v>
      </c>
      <c r="E390" s="4">
        <v>15</v>
      </c>
      <c r="F390" s="4">
        <f t="shared" si="6"/>
        <v>15</v>
      </c>
      <c r="G390" s="4">
        <v>26</v>
      </c>
      <c r="H390" s="4">
        <f>Datos_Cocina[[#This Row],[Precio Unitario]]-Datos_Cocina[[#This Row],[Costo Unitario]]</f>
        <v>11</v>
      </c>
      <c r="I390" s="4">
        <f>Datos_Cocina[[#This Row],[Ganancia Bruta]]*Datos_Cocina[[#This Row],[Cantidad Ordenada]]</f>
        <v>11</v>
      </c>
      <c r="J390" s="4">
        <f>Datos_Cocina[[#This Row],[Precio Unitario]]*Datos_Cocina[[#This Row],[Cantidad Ordenada]]</f>
        <v>26</v>
      </c>
      <c r="K390" s="7">
        <f>Datos_Cocina[[#This Row],[Ganancia Neta]]/Datos_Cocina[[#This Row],[Total Pedido]]</f>
        <v>0.42307692307692307</v>
      </c>
      <c r="L390" s="2">
        <v>1</v>
      </c>
      <c r="M390" s="2">
        <v>25</v>
      </c>
      <c r="N390" s="2" t="s">
        <v>1154</v>
      </c>
    </row>
    <row r="391" spans="1:14" x14ac:dyDescent="0.3">
      <c r="A391" s="2">
        <v>149</v>
      </c>
      <c r="B391" s="2">
        <v>18</v>
      </c>
      <c r="C391" s="2" t="s">
        <v>37</v>
      </c>
      <c r="D391" s="2" t="s">
        <v>1157</v>
      </c>
      <c r="E391" s="4">
        <v>18</v>
      </c>
      <c r="F391" s="4">
        <f t="shared" si="6"/>
        <v>18</v>
      </c>
      <c r="G391" s="4">
        <v>30</v>
      </c>
      <c r="H391" s="4">
        <f>Datos_Cocina[[#This Row],[Precio Unitario]]-Datos_Cocina[[#This Row],[Costo Unitario]]</f>
        <v>12</v>
      </c>
      <c r="I391" s="4">
        <f>Datos_Cocina[[#This Row],[Ganancia Bruta]]*Datos_Cocina[[#This Row],[Cantidad Ordenada]]</f>
        <v>12</v>
      </c>
      <c r="J391" s="4">
        <f>Datos_Cocina[[#This Row],[Precio Unitario]]*Datos_Cocina[[#This Row],[Cantidad Ordenada]]</f>
        <v>30</v>
      </c>
      <c r="K391" s="7">
        <f>Datos_Cocina[[#This Row],[Ganancia Neta]]/Datos_Cocina[[#This Row],[Total Pedido]]</f>
        <v>0.4</v>
      </c>
      <c r="L391" s="2">
        <v>1</v>
      </c>
      <c r="M391" s="2">
        <v>38</v>
      </c>
      <c r="N391" s="2" t="s">
        <v>1149</v>
      </c>
    </row>
    <row r="392" spans="1:14" x14ac:dyDescent="0.3">
      <c r="A392" s="2">
        <v>149</v>
      </c>
      <c r="B392" s="2">
        <v>18</v>
      </c>
      <c r="C392" s="2" t="s">
        <v>34</v>
      </c>
      <c r="D392" s="2" t="s">
        <v>1161</v>
      </c>
      <c r="E392" s="4">
        <v>20</v>
      </c>
      <c r="F392" s="4">
        <f t="shared" si="6"/>
        <v>60</v>
      </c>
      <c r="G392" s="4">
        <v>34</v>
      </c>
      <c r="H392" s="4">
        <f>Datos_Cocina[[#This Row],[Precio Unitario]]-Datos_Cocina[[#This Row],[Costo Unitario]]</f>
        <v>14</v>
      </c>
      <c r="I392" s="4">
        <f>Datos_Cocina[[#This Row],[Ganancia Bruta]]*Datos_Cocina[[#This Row],[Cantidad Ordenada]]</f>
        <v>42</v>
      </c>
      <c r="J392" s="4">
        <f>Datos_Cocina[[#This Row],[Precio Unitario]]*Datos_Cocina[[#This Row],[Cantidad Ordenada]]</f>
        <v>102</v>
      </c>
      <c r="K392" s="7">
        <f>Datos_Cocina[[#This Row],[Ganancia Neta]]/Datos_Cocina[[#This Row],[Total Pedido]]</f>
        <v>0.41176470588235292</v>
      </c>
      <c r="L392" s="2">
        <v>3</v>
      </c>
      <c r="M392" s="2">
        <v>28</v>
      </c>
      <c r="N392" s="2" t="s">
        <v>1149</v>
      </c>
    </row>
    <row r="393" spans="1:14" x14ac:dyDescent="0.3">
      <c r="A393" s="2">
        <v>149</v>
      </c>
      <c r="B393" s="2">
        <v>18</v>
      </c>
      <c r="C393" s="2" t="s">
        <v>20</v>
      </c>
      <c r="D393" s="2" t="s">
        <v>1152</v>
      </c>
      <c r="E393" s="4">
        <v>17</v>
      </c>
      <c r="F393" s="4">
        <f t="shared" si="6"/>
        <v>34</v>
      </c>
      <c r="G393" s="4">
        <v>29</v>
      </c>
      <c r="H393" s="4">
        <f>Datos_Cocina[[#This Row],[Precio Unitario]]-Datos_Cocina[[#This Row],[Costo Unitario]]</f>
        <v>12</v>
      </c>
      <c r="I393" s="4">
        <f>Datos_Cocina[[#This Row],[Ganancia Bruta]]*Datos_Cocina[[#This Row],[Cantidad Ordenada]]</f>
        <v>24</v>
      </c>
      <c r="J393" s="4">
        <f>Datos_Cocina[[#This Row],[Precio Unitario]]*Datos_Cocina[[#This Row],[Cantidad Ordenada]]</f>
        <v>58</v>
      </c>
      <c r="K393" s="7">
        <f>Datos_Cocina[[#This Row],[Ganancia Neta]]/Datos_Cocina[[#This Row],[Total Pedido]]</f>
        <v>0.41379310344827586</v>
      </c>
      <c r="L393" s="2">
        <v>2</v>
      </c>
      <c r="M393" s="2">
        <v>48</v>
      </c>
      <c r="N393" s="2" t="s">
        <v>1149</v>
      </c>
    </row>
    <row r="394" spans="1:14" x14ac:dyDescent="0.3">
      <c r="A394" s="2">
        <v>149</v>
      </c>
      <c r="B394" s="2">
        <v>18</v>
      </c>
      <c r="C394" s="2" t="s">
        <v>45</v>
      </c>
      <c r="D394" s="2" t="s">
        <v>1169</v>
      </c>
      <c r="E394" s="4">
        <v>10</v>
      </c>
      <c r="F394" s="4">
        <f t="shared" si="6"/>
        <v>20</v>
      </c>
      <c r="G394" s="4">
        <v>18</v>
      </c>
      <c r="H394" s="4">
        <f>Datos_Cocina[[#This Row],[Precio Unitario]]-Datos_Cocina[[#This Row],[Costo Unitario]]</f>
        <v>8</v>
      </c>
      <c r="I394" s="4">
        <f>Datos_Cocina[[#This Row],[Ganancia Bruta]]*Datos_Cocina[[#This Row],[Cantidad Ordenada]]</f>
        <v>16</v>
      </c>
      <c r="J394" s="4">
        <f>Datos_Cocina[[#This Row],[Precio Unitario]]*Datos_Cocina[[#This Row],[Cantidad Ordenada]]</f>
        <v>36</v>
      </c>
      <c r="K394" s="7">
        <f>Datos_Cocina[[#This Row],[Ganancia Neta]]/Datos_Cocina[[#This Row],[Total Pedido]]</f>
        <v>0.44444444444444442</v>
      </c>
      <c r="L394" s="2">
        <v>2</v>
      </c>
      <c r="M394" s="2">
        <v>25</v>
      </c>
      <c r="N394" s="2" t="s">
        <v>1154</v>
      </c>
    </row>
    <row r="395" spans="1:14" x14ac:dyDescent="0.3">
      <c r="A395" s="2">
        <v>150</v>
      </c>
      <c r="B395" s="2">
        <v>18</v>
      </c>
      <c r="C395" s="2" t="s">
        <v>121</v>
      </c>
      <c r="D395" s="2" t="s">
        <v>1163</v>
      </c>
      <c r="E395" s="4">
        <v>20</v>
      </c>
      <c r="F395" s="4">
        <f t="shared" si="6"/>
        <v>40</v>
      </c>
      <c r="G395" s="4">
        <v>33</v>
      </c>
      <c r="H395" s="4">
        <f>Datos_Cocina[[#This Row],[Precio Unitario]]-Datos_Cocina[[#This Row],[Costo Unitario]]</f>
        <v>13</v>
      </c>
      <c r="I395" s="4">
        <f>Datos_Cocina[[#This Row],[Ganancia Bruta]]*Datos_Cocina[[#This Row],[Cantidad Ordenada]]</f>
        <v>26</v>
      </c>
      <c r="J395" s="4">
        <f>Datos_Cocina[[#This Row],[Precio Unitario]]*Datos_Cocina[[#This Row],[Cantidad Ordenada]]</f>
        <v>66</v>
      </c>
      <c r="K395" s="7">
        <f>Datos_Cocina[[#This Row],[Ganancia Neta]]/Datos_Cocina[[#This Row],[Total Pedido]]</f>
        <v>0.39393939393939392</v>
      </c>
      <c r="L395" s="2">
        <v>2</v>
      </c>
      <c r="M395" s="2">
        <v>57</v>
      </c>
      <c r="N395" s="2" t="s">
        <v>1149</v>
      </c>
    </row>
    <row r="396" spans="1:14" x14ac:dyDescent="0.3">
      <c r="A396" s="2">
        <v>150</v>
      </c>
      <c r="B396" s="2">
        <v>18</v>
      </c>
      <c r="C396" s="2" t="s">
        <v>67</v>
      </c>
      <c r="D396" s="2" t="s">
        <v>1155</v>
      </c>
      <c r="E396" s="4">
        <v>12</v>
      </c>
      <c r="F396" s="4">
        <f t="shared" si="6"/>
        <v>24</v>
      </c>
      <c r="G396" s="4">
        <v>20</v>
      </c>
      <c r="H396" s="4">
        <f>Datos_Cocina[[#This Row],[Precio Unitario]]-Datos_Cocina[[#This Row],[Costo Unitario]]</f>
        <v>8</v>
      </c>
      <c r="I396" s="4">
        <f>Datos_Cocina[[#This Row],[Ganancia Bruta]]*Datos_Cocina[[#This Row],[Cantidad Ordenada]]</f>
        <v>16</v>
      </c>
      <c r="J396" s="4">
        <f>Datos_Cocina[[#This Row],[Precio Unitario]]*Datos_Cocina[[#This Row],[Cantidad Ordenada]]</f>
        <v>40</v>
      </c>
      <c r="K396" s="7">
        <f>Datos_Cocina[[#This Row],[Ganancia Neta]]/Datos_Cocina[[#This Row],[Total Pedido]]</f>
        <v>0.4</v>
      </c>
      <c r="L396" s="2">
        <v>2</v>
      </c>
      <c r="M396" s="2">
        <v>30</v>
      </c>
      <c r="N396" s="2" t="s">
        <v>1149</v>
      </c>
    </row>
    <row r="397" spans="1:14" x14ac:dyDescent="0.3">
      <c r="A397" s="2">
        <v>150</v>
      </c>
      <c r="B397" s="2">
        <v>18</v>
      </c>
      <c r="C397" s="2" t="s">
        <v>100</v>
      </c>
      <c r="D397" s="2" t="s">
        <v>1166</v>
      </c>
      <c r="E397" s="4">
        <v>13</v>
      </c>
      <c r="F397" s="4">
        <f t="shared" si="6"/>
        <v>26</v>
      </c>
      <c r="G397" s="4">
        <v>22</v>
      </c>
      <c r="H397" s="4">
        <f>Datos_Cocina[[#This Row],[Precio Unitario]]-Datos_Cocina[[#This Row],[Costo Unitario]]</f>
        <v>9</v>
      </c>
      <c r="I397" s="4">
        <f>Datos_Cocina[[#This Row],[Ganancia Bruta]]*Datos_Cocina[[#This Row],[Cantidad Ordenada]]</f>
        <v>18</v>
      </c>
      <c r="J397" s="4">
        <f>Datos_Cocina[[#This Row],[Precio Unitario]]*Datos_Cocina[[#This Row],[Cantidad Ordenada]]</f>
        <v>44</v>
      </c>
      <c r="K397" s="7">
        <f>Datos_Cocina[[#This Row],[Ganancia Neta]]/Datos_Cocina[[#This Row],[Total Pedido]]</f>
        <v>0.40909090909090912</v>
      </c>
      <c r="L397" s="2">
        <v>2</v>
      </c>
      <c r="M397" s="2">
        <v>19</v>
      </c>
      <c r="N397" s="2" t="s">
        <v>1154</v>
      </c>
    </row>
    <row r="398" spans="1:14" x14ac:dyDescent="0.3">
      <c r="A398" s="2">
        <v>151</v>
      </c>
      <c r="B398" s="2">
        <v>6</v>
      </c>
      <c r="C398" s="2" t="s">
        <v>39</v>
      </c>
      <c r="D398" s="2" t="s">
        <v>1150</v>
      </c>
      <c r="E398" s="4">
        <v>13</v>
      </c>
      <c r="F398" s="4">
        <f t="shared" si="6"/>
        <v>39</v>
      </c>
      <c r="G398" s="4">
        <v>21</v>
      </c>
      <c r="H398" s="4">
        <f>Datos_Cocina[[#This Row],[Precio Unitario]]-Datos_Cocina[[#This Row],[Costo Unitario]]</f>
        <v>8</v>
      </c>
      <c r="I398" s="4">
        <f>Datos_Cocina[[#This Row],[Ganancia Bruta]]*Datos_Cocina[[#This Row],[Cantidad Ordenada]]</f>
        <v>24</v>
      </c>
      <c r="J398" s="4">
        <f>Datos_Cocina[[#This Row],[Precio Unitario]]*Datos_Cocina[[#This Row],[Cantidad Ordenada]]</f>
        <v>63</v>
      </c>
      <c r="K398" s="7">
        <f>Datos_Cocina[[#This Row],[Ganancia Neta]]/Datos_Cocina[[#This Row],[Total Pedido]]</f>
        <v>0.38095238095238093</v>
      </c>
      <c r="L398" s="2">
        <v>3</v>
      </c>
      <c r="M398" s="2">
        <v>6</v>
      </c>
      <c r="N398" s="2" t="s">
        <v>1154</v>
      </c>
    </row>
    <row r="399" spans="1:14" x14ac:dyDescent="0.3">
      <c r="A399" s="2">
        <v>151</v>
      </c>
      <c r="B399" s="2">
        <v>6</v>
      </c>
      <c r="C399" s="2" t="s">
        <v>97</v>
      </c>
      <c r="D399" s="2" t="s">
        <v>1153</v>
      </c>
      <c r="E399" s="4">
        <v>14</v>
      </c>
      <c r="F399" s="4">
        <f t="shared" si="6"/>
        <v>42</v>
      </c>
      <c r="G399" s="4">
        <v>23</v>
      </c>
      <c r="H399" s="4">
        <f>Datos_Cocina[[#This Row],[Precio Unitario]]-Datos_Cocina[[#This Row],[Costo Unitario]]</f>
        <v>9</v>
      </c>
      <c r="I399" s="4">
        <f>Datos_Cocina[[#This Row],[Ganancia Bruta]]*Datos_Cocina[[#This Row],[Cantidad Ordenada]]</f>
        <v>27</v>
      </c>
      <c r="J399" s="4">
        <f>Datos_Cocina[[#This Row],[Precio Unitario]]*Datos_Cocina[[#This Row],[Cantidad Ordenada]]</f>
        <v>69</v>
      </c>
      <c r="K399" s="7">
        <f>Datos_Cocina[[#This Row],[Ganancia Neta]]/Datos_Cocina[[#This Row],[Total Pedido]]</f>
        <v>0.39130434782608697</v>
      </c>
      <c r="L399" s="2">
        <v>3</v>
      </c>
      <c r="M399" s="2">
        <v>13</v>
      </c>
      <c r="N399" s="2" t="s">
        <v>1154</v>
      </c>
    </row>
    <row r="400" spans="1:14" x14ac:dyDescent="0.3">
      <c r="A400" s="2">
        <v>152</v>
      </c>
      <c r="B400" s="2">
        <v>5</v>
      </c>
      <c r="C400" s="2" t="s">
        <v>25</v>
      </c>
      <c r="D400" s="2" t="s">
        <v>1159</v>
      </c>
      <c r="E400" s="4">
        <v>16</v>
      </c>
      <c r="F400" s="4">
        <f t="shared" si="6"/>
        <v>32</v>
      </c>
      <c r="G400" s="4">
        <v>28</v>
      </c>
      <c r="H400" s="4">
        <f>Datos_Cocina[[#This Row],[Precio Unitario]]-Datos_Cocina[[#This Row],[Costo Unitario]]</f>
        <v>12</v>
      </c>
      <c r="I400" s="4">
        <f>Datos_Cocina[[#This Row],[Ganancia Bruta]]*Datos_Cocina[[#This Row],[Cantidad Ordenada]]</f>
        <v>24</v>
      </c>
      <c r="J400" s="4">
        <f>Datos_Cocina[[#This Row],[Precio Unitario]]*Datos_Cocina[[#This Row],[Cantidad Ordenada]]</f>
        <v>56</v>
      </c>
      <c r="K400" s="7">
        <f>Datos_Cocina[[#This Row],[Ganancia Neta]]/Datos_Cocina[[#This Row],[Total Pedido]]</f>
        <v>0.42857142857142855</v>
      </c>
      <c r="L400" s="2">
        <v>2</v>
      </c>
      <c r="M400" s="2">
        <v>12</v>
      </c>
      <c r="N400" s="2" t="s">
        <v>1154</v>
      </c>
    </row>
    <row r="401" spans="1:14" x14ac:dyDescent="0.3">
      <c r="A401" s="2">
        <v>153</v>
      </c>
      <c r="B401" s="2">
        <v>10</v>
      </c>
      <c r="C401" s="2" t="s">
        <v>30</v>
      </c>
      <c r="D401" s="2" t="s">
        <v>1170</v>
      </c>
      <c r="E401" s="4">
        <v>25</v>
      </c>
      <c r="F401" s="4">
        <f t="shared" si="6"/>
        <v>50</v>
      </c>
      <c r="G401" s="4">
        <v>40</v>
      </c>
      <c r="H401" s="4">
        <f>Datos_Cocina[[#This Row],[Precio Unitario]]-Datos_Cocina[[#This Row],[Costo Unitario]]</f>
        <v>15</v>
      </c>
      <c r="I401" s="4">
        <f>Datos_Cocina[[#This Row],[Ganancia Bruta]]*Datos_Cocina[[#This Row],[Cantidad Ordenada]]</f>
        <v>30</v>
      </c>
      <c r="J401" s="4">
        <f>Datos_Cocina[[#This Row],[Precio Unitario]]*Datos_Cocina[[#This Row],[Cantidad Ordenada]]</f>
        <v>80</v>
      </c>
      <c r="K401" s="7">
        <f>Datos_Cocina[[#This Row],[Ganancia Neta]]/Datos_Cocina[[#This Row],[Total Pedido]]</f>
        <v>0.375</v>
      </c>
      <c r="L401" s="2">
        <v>2</v>
      </c>
      <c r="M401" s="2">
        <v>26</v>
      </c>
      <c r="N401" s="2" t="s">
        <v>1154</v>
      </c>
    </row>
    <row r="402" spans="1:14" x14ac:dyDescent="0.3">
      <c r="A402" s="2">
        <v>153</v>
      </c>
      <c r="B402" s="2">
        <v>10</v>
      </c>
      <c r="C402" s="2" t="s">
        <v>121</v>
      </c>
      <c r="D402" s="2" t="s">
        <v>1163</v>
      </c>
      <c r="E402" s="4">
        <v>20</v>
      </c>
      <c r="F402" s="4">
        <f t="shared" si="6"/>
        <v>60</v>
      </c>
      <c r="G402" s="4">
        <v>33</v>
      </c>
      <c r="H402" s="4">
        <f>Datos_Cocina[[#This Row],[Precio Unitario]]-Datos_Cocina[[#This Row],[Costo Unitario]]</f>
        <v>13</v>
      </c>
      <c r="I402" s="4">
        <f>Datos_Cocina[[#This Row],[Ganancia Bruta]]*Datos_Cocina[[#This Row],[Cantidad Ordenada]]</f>
        <v>39</v>
      </c>
      <c r="J402" s="4">
        <f>Datos_Cocina[[#This Row],[Precio Unitario]]*Datos_Cocina[[#This Row],[Cantidad Ordenada]]</f>
        <v>99</v>
      </c>
      <c r="K402" s="7">
        <f>Datos_Cocina[[#This Row],[Ganancia Neta]]/Datos_Cocina[[#This Row],[Total Pedido]]</f>
        <v>0.39393939393939392</v>
      </c>
      <c r="L402" s="2">
        <v>3</v>
      </c>
      <c r="M402" s="2">
        <v>10</v>
      </c>
      <c r="N402" s="2" t="s">
        <v>1149</v>
      </c>
    </row>
    <row r="403" spans="1:14" x14ac:dyDescent="0.3">
      <c r="A403" s="2">
        <v>153</v>
      </c>
      <c r="B403" s="2">
        <v>10</v>
      </c>
      <c r="C403" s="2" t="s">
        <v>79</v>
      </c>
      <c r="D403" s="2" t="s">
        <v>1151</v>
      </c>
      <c r="E403" s="4">
        <v>14</v>
      </c>
      <c r="F403" s="4">
        <f t="shared" si="6"/>
        <v>14</v>
      </c>
      <c r="G403" s="4">
        <v>24</v>
      </c>
      <c r="H403" s="4">
        <f>Datos_Cocina[[#This Row],[Precio Unitario]]-Datos_Cocina[[#This Row],[Costo Unitario]]</f>
        <v>10</v>
      </c>
      <c r="I403" s="4">
        <f>Datos_Cocina[[#This Row],[Ganancia Bruta]]*Datos_Cocina[[#This Row],[Cantidad Ordenada]]</f>
        <v>10</v>
      </c>
      <c r="J403" s="4">
        <f>Datos_Cocina[[#This Row],[Precio Unitario]]*Datos_Cocina[[#This Row],[Cantidad Ordenada]]</f>
        <v>24</v>
      </c>
      <c r="K403" s="7">
        <f>Datos_Cocina[[#This Row],[Ganancia Neta]]/Datos_Cocina[[#This Row],[Total Pedido]]</f>
        <v>0.41666666666666669</v>
      </c>
      <c r="L403" s="2">
        <v>1</v>
      </c>
      <c r="M403" s="2">
        <v>53</v>
      </c>
      <c r="N403" s="2" t="s">
        <v>1149</v>
      </c>
    </row>
    <row r="404" spans="1:14" x14ac:dyDescent="0.3">
      <c r="A404" s="2">
        <v>154</v>
      </c>
      <c r="B404" s="2">
        <v>11</v>
      </c>
      <c r="C404" s="2" t="s">
        <v>42</v>
      </c>
      <c r="D404" s="2" t="s">
        <v>1158</v>
      </c>
      <c r="E404" s="4">
        <v>22</v>
      </c>
      <c r="F404" s="4">
        <f t="shared" si="6"/>
        <v>66</v>
      </c>
      <c r="G404" s="4">
        <v>36</v>
      </c>
      <c r="H404" s="4">
        <f>Datos_Cocina[[#This Row],[Precio Unitario]]-Datos_Cocina[[#This Row],[Costo Unitario]]</f>
        <v>14</v>
      </c>
      <c r="I404" s="4">
        <f>Datos_Cocina[[#This Row],[Ganancia Bruta]]*Datos_Cocina[[#This Row],[Cantidad Ordenada]]</f>
        <v>42</v>
      </c>
      <c r="J404" s="4">
        <f>Datos_Cocina[[#This Row],[Precio Unitario]]*Datos_Cocina[[#This Row],[Cantidad Ordenada]]</f>
        <v>108</v>
      </c>
      <c r="K404" s="7">
        <f>Datos_Cocina[[#This Row],[Ganancia Neta]]/Datos_Cocina[[#This Row],[Total Pedido]]</f>
        <v>0.3888888888888889</v>
      </c>
      <c r="L404" s="2">
        <v>3</v>
      </c>
      <c r="M404" s="2">
        <v>52</v>
      </c>
      <c r="N404" s="2" t="s">
        <v>1154</v>
      </c>
    </row>
    <row r="405" spans="1:14" x14ac:dyDescent="0.3">
      <c r="A405" s="2">
        <v>154</v>
      </c>
      <c r="B405" s="2">
        <v>11</v>
      </c>
      <c r="C405" s="2" t="s">
        <v>45</v>
      </c>
      <c r="D405" s="2" t="s">
        <v>1169</v>
      </c>
      <c r="E405" s="4">
        <v>10</v>
      </c>
      <c r="F405" s="4">
        <f t="shared" si="6"/>
        <v>20</v>
      </c>
      <c r="G405" s="4">
        <v>18</v>
      </c>
      <c r="H405" s="4">
        <f>Datos_Cocina[[#This Row],[Precio Unitario]]-Datos_Cocina[[#This Row],[Costo Unitario]]</f>
        <v>8</v>
      </c>
      <c r="I405" s="4">
        <f>Datos_Cocina[[#This Row],[Ganancia Bruta]]*Datos_Cocina[[#This Row],[Cantidad Ordenada]]</f>
        <v>16</v>
      </c>
      <c r="J405" s="4">
        <f>Datos_Cocina[[#This Row],[Precio Unitario]]*Datos_Cocina[[#This Row],[Cantidad Ordenada]]</f>
        <v>36</v>
      </c>
      <c r="K405" s="7">
        <f>Datos_Cocina[[#This Row],[Ganancia Neta]]/Datos_Cocina[[#This Row],[Total Pedido]]</f>
        <v>0.44444444444444442</v>
      </c>
      <c r="L405" s="2">
        <v>2</v>
      </c>
      <c r="M405" s="2">
        <v>30</v>
      </c>
      <c r="N405" s="2" t="s">
        <v>1154</v>
      </c>
    </row>
    <row r="406" spans="1:14" x14ac:dyDescent="0.3">
      <c r="A406" s="2">
        <v>155</v>
      </c>
      <c r="B406" s="2">
        <v>7</v>
      </c>
      <c r="C406" s="2" t="s">
        <v>56</v>
      </c>
      <c r="D406" s="2" t="s">
        <v>1167</v>
      </c>
      <c r="E406" s="4">
        <v>19</v>
      </c>
      <c r="F406" s="4">
        <f t="shared" si="6"/>
        <v>38</v>
      </c>
      <c r="G406" s="4">
        <v>31</v>
      </c>
      <c r="H406" s="4">
        <f>Datos_Cocina[[#This Row],[Precio Unitario]]-Datos_Cocina[[#This Row],[Costo Unitario]]</f>
        <v>12</v>
      </c>
      <c r="I406" s="4">
        <f>Datos_Cocina[[#This Row],[Ganancia Bruta]]*Datos_Cocina[[#This Row],[Cantidad Ordenada]]</f>
        <v>24</v>
      </c>
      <c r="J406" s="4">
        <f>Datos_Cocina[[#This Row],[Precio Unitario]]*Datos_Cocina[[#This Row],[Cantidad Ordenada]]</f>
        <v>62</v>
      </c>
      <c r="K406" s="7">
        <f>Datos_Cocina[[#This Row],[Ganancia Neta]]/Datos_Cocina[[#This Row],[Total Pedido]]</f>
        <v>0.38709677419354838</v>
      </c>
      <c r="L406" s="2">
        <v>2</v>
      </c>
      <c r="M406" s="2">
        <v>43</v>
      </c>
      <c r="N406" s="2" t="s">
        <v>1154</v>
      </c>
    </row>
    <row r="407" spans="1:14" x14ac:dyDescent="0.3">
      <c r="A407" s="2">
        <v>155</v>
      </c>
      <c r="B407" s="2">
        <v>7</v>
      </c>
      <c r="C407" s="2" t="s">
        <v>67</v>
      </c>
      <c r="D407" s="2" t="s">
        <v>1155</v>
      </c>
      <c r="E407" s="4">
        <v>12</v>
      </c>
      <c r="F407" s="4">
        <f t="shared" si="6"/>
        <v>12</v>
      </c>
      <c r="G407" s="4">
        <v>20</v>
      </c>
      <c r="H407" s="4">
        <f>Datos_Cocina[[#This Row],[Precio Unitario]]-Datos_Cocina[[#This Row],[Costo Unitario]]</f>
        <v>8</v>
      </c>
      <c r="I407" s="4">
        <f>Datos_Cocina[[#This Row],[Ganancia Bruta]]*Datos_Cocina[[#This Row],[Cantidad Ordenada]]</f>
        <v>8</v>
      </c>
      <c r="J407" s="4">
        <f>Datos_Cocina[[#This Row],[Precio Unitario]]*Datos_Cocina[[#This Row],[Cantidad Ordenada]]</f>
        <v>20</v>
      </c>
      <c r="K407" s="7">
        <f>Datos_Cocina[[#This Row],[Ganancia Neta]]/Datos_Cocina[[#This Row],[Total Pedido]]</f>
        <v>0.4</v>
      </c>
      <c r="L407" s="2">
        <v>1</v>
      </c>
      <c r="M407" s="2">
        <v>33</v>
      </c>
      <c r="N407" s="2" t="s">
        <v>1149</v>
      </c>
    </row>
    <row r="408" spans="1:14" x14ac:dyDescent="0.3">
      <c r="A408" s="2">
        <v>155</v>
      </c>
      <c r="B408" s="2">
        <v>7</v>
      </c>
      <c r="C408" s="2" t="s">
        <v>50</v>
      </c>
      <c r="D408" s="2" t="s">
        <v>1162</v>
      </c>
      <c r="E408" s="4">
        <v>16</v>
      </c>
      <c r="F408" s="4">
        <f t="shared" si="6"/>
        <v>32</v>
      </c>
      <c r="G408" s="4">
        <v>27</v>
      </c>
      <c r="H408" s="4">
        <f>Datos_Cocina[[#This Row],[Precio Unitario]]-Datos_Cocina[[#This Row],[Costo Unitario]]</f>
        <v>11</v>
      </c>
      <c r="I408" s="4">
        <f>Datos_Cocina[[#This Row],[Ganancia Bruta]]*Datos_Cocina[[#This Row],[Cantidad Ordenada]]</f>
        <v>22</v>
      </c>
      <c r="J408" s="4">
        <f>Datos_Cocina[[#This Row],[Precio Unitario]]*Datos_Cocina[[#This Row],[Cantidad Ordenada]]</f>
        <v>54</v>
      </c>
      <c r="K408" s="7">
        <f>Datos_Cocina[[#This Row],[Ganancia Neta]]/Datos_Cocina[[#This Row],[Total Pedido]]</f>
        <v>0.40740740740740738</v>
      </c>
      <c r="L408" s="2">
        <v>2</v>
      </c>
      <c r="M408" s="2">
        <v>24</v>
      </c>
      <c r="N408" s="2" t="s">
        <v>1149</v>
      </c>
    </row>
    <row r="409" spans="1:14" x14ac:dyDescent="0.3">
      <c r="A409" s="2">
        <v>156</v>
      </c>
      <c r="B409" s="2">
        <v>6</v>
      </c>
      <c r="C409" s="2" t="s">
        <v>25</v>
      </c>
      <c r="D409" s="2" t="s">
        <v>1159</v>
      </c>
      <c r="E409" s="4">
        <v>16</v>
      </c>
      <c r="F409" s="4">
        <f t="shared" si="6"/>
        <v>32</v>
      </c>
      <c r="G409" s="4">
        <v>28</v>
      </c>
      <c r="H409" s="4">
        <f>Datos_Cocina[[#This Row],[Precio Unitario]]-Datos_Cocina[[#This Row],[Costo Unitario]]</f>
        <v>12</v>
      </c>
      <c r="I409" s="4">
        <f>Datos_Cocina[[#This Row],[Ganancia Bruta]]*Datos_Cocina[[#This Row],[Cantidad Ordenada]]</f>
        <v>24</v>
      </c>
      <c r="J409" s="4">
        <f>Datos_Cocina[[#This Row],[Precio Unitario]]*Datos_Cocina[[#This Row],[Cantidad Ordenada]]</f>
        <v>56</v>
      </c>
      <c r="K409" s="7">
        <f>Datos_Cocina[[#This Row],[Ganancia Neta]]/Datos_Cocina[[#This Row],[Total Pedido]]</f>
        <v>0.42857142857142855</v>
      </c>
      <c r="L409" s="2">
        <v>2</v>
      </c>
      <c r="M409" s="2">
        <v>6</v>
      </c>
      <c r="N409" s="2" t="s">
        <v>1154</v>
      </c>
    </row>
    <row r="410" spans="1:14" x14ac:dyDescent="0.3">
      <c r="A410" s="2">
        <v>157</v>
      </c>
      <c r="B410" s="2">
        <v>13</v>
      </c>
      <c r="C410" s="2" t="s">
        <v>42</v>
      </c>
      <c r="D410" s="2" t="s">
        <v>1158</v>
      </c>
      <c r="E410" s="4">
        <v>22</v>
      </c>
      <c r="F410" s="4">
        <f t="shared" si="6"/>
        <v>66</v>
      </c>
      <c r="G410" s="4">
        <v>36</v>
      </c>
      <c r="H410" s="4">
        <f>Datos_Cocina[[#This Row],[Precio Unitario]]-Datos_Cocina[[#This Row],[Costo Unitario]]</f>
        <v>14</v>
      </c>
      <c r="I410" s="4">
        <f>Datos_Cocina[[#This Row],[Ganancia Bruta]]*Datos_Cocina[[#This Row],[Cantidad Ordenada]]</f>
        <v>42</v>
      </c>
      <c r="J410" s="4">
        <f>Datos_Cocina[[#This Row],[Precio Unitario]]*Datos_Cocina[[#This Row],[Cantidad Ordenada]]</f>
        <v>108</v>
      </c>
      <c r="K410" s="7">
        <f>Datos_Cocina[[#This Row],[Ganancia Neta]]/Datos_Cocina[[#This Row],[Total Pedido]]</f>
        <v>0.3888888888888889</v>
      </c>
      <c r="L410" s="2">
        <v>3</v>
      </c>
      <c r="M410" s="2">
        <v>21</v>
      </c>
      <c r="N410" s="2" t="s">
        <v>1154</v>
      </c>
    </row>
    <row r="411" spans="1:14" x14ac:dyDescent="0.3">
      <c r="A411" s="2">
        <v>157</v>
      </c>
      <c r="B411" s="2">
        <v>13</v>
      </c>
      <c r="C411" s="2" t="s">
        <v>60</v>
      </c>
      <c r="D411" s="2" t="s">
        <v>1165</v>
      </c>
      <c r="E411" s="4">
        <v>15</v>
      </c>
      <c r="F411" s="4">
        <f t="shared" si="6"/>
        <v>45</v>
      </c>
      <c r="G411" s="4">
        <v>25</v>
      </c>
      <c r="H411" s="4">
        <f>Datos_Cocina[[#This Row],[Precio Unitario]]-Datos_Cocina[[#This Row],[Costo Unitario]]</f>
        <v>10</v>
      </c>
      <c r="I411" s="4">
        <f>Datos_Cocina[[#This Row],[Ganancia Bruta]]*Datos_Cocina[[#This Row],[Cantidad Ordenada]]</f>
        <v>30</v>
      </c>
      <c r="J411" s="4">
        <f>Datos_Cocina[[#This Row],[Precio Unitario]]*Datos_Cocina[[#This Row],[Cantidad Ordenada]]</f>
        <v>75</v>
      </c>
      <c r="K411" s="7">
        <f>Datos_Cocina[[#This Row],[Ganancia Neta]]/Datos_Cocina[[#This Row],[Total Pedido]]</f>
        <v>0.4</v>
      </c>
      <c r="L411" s="2">
        <v>3</v>
      </c>
      <c r="M411" s="2">
        <v>48</v>
      </c>
      <c r="N411" s="2" t="s">
        <v>1149</v>
      </c>
    </row>
    <row r="412" spans="1:14" x14ac:dyDescent="0.3">
      <c r="A412" s="2">
        <v>157</v>
      </c>
      <c r="B412" s="2">
        <v>13</v>
      </c>
      <c r="C412" s="2" t="s">
        <v>37</v>
      </c>
      <c r="D412" s="2" t="s">
        <v>1157</v>
      </c>
      <c r="E412" s="4">
        <v>18</v>
      </c>
      <c r="F412" s="4">
        <f t="shared" si="6"/>
        <v>36</v>
      </c>
      <c r="G412" s="4">
        <v>30</v>
      </c>
      <c r="H412" s="4">
        <f>Datos_Cocina[[#This Row],[Precio Unitario]]-Datos_Cocina[[#This Row],[Costo Unitario]]</f>
        <v>12</v>
      </c>
      <c r="I412" s="4">
        <f>Datos_Cocina[[#This Row],[Ganancia Bruta]]*Datos_Cocina[[#This Row],[Cantidad Ordenada]]</f>
        <v>24</v>
      </c>
      <c r="J412" s="4">
        <f>Datos_Cocina[[#This Row],[Precio Unitario]]*Datos_Cocina[[#This Row],[Cantidad Ordenada]]</f>
        <v>60</v>
      </c>
      <c r="K412" s="7">
        <f>Datos_Cocina[[#This Row],[Ganancia Neta]]/Datos_Cocina[[#This Row],[Total Pedido]]</f>
        <v>0.4</v>
      </c>
      <c r="L412" s="2">
        <v>2</v>
      </c>
      <c r="M412" s="2">
        <v>27</v>
      </c>
      <c r="N412" s="2" t="s">
        <v>1154</v>
      </c>
    </row>
    <row r="413" spans="1:14" x14ac:dyDescent="0.3">
      <c r="A413" s="2">
        <v>157</v>
      </c>
      <c r="B413" s="2">
        <v>13</v>
      </c>
      <c r="C413" s="2" t="s">
        <v>25</v>
      </c>
      <c r="D413" s="2" t="s">
        <v>1159</v>
      </c>
      <c r="E413" s="4">
        <v>16</v>
      </c>
      <c r="F413" s="4">
        <f t="shared" si="6"/>
        <v>16</v>
      </c>
      <c r="G413" s="4">
        <v>28</v>
      </c>
      <c r="H413" s="4">
        <f>Datos_Cocina[[#This Row],[Precio Unitario]]-Datos_Cocina[[#This Row],[Costo Unitario]]</f>
        <v>12</v>
      </c>
      <c r="I413" s="4">
        <f>Datos_Cocina[[#This Row],[Ganancia Bruta]]*Datos_Cocina[[#This Row],[Cantidad Ordenada]]</f>
        <v>12</v>
      </c>
      <c r="J413" s="4">
        <f>Datos_Cocina[[#This Row],[Precio Unitario]]*Datos_Cocina[[#This Row],[Cantidad Ordenada]]</f>
        <v>28</v>
      </c>
      <c r="K413" s="7">
        <f>Datos_Cocina[[#This Row],[Ganancia Neta]]/Datos_Cocina[[#This Row],[Total Pedido]]</f>
        <v>0.42857142857142855</v>
      </c>
      <c r="L413" s="2">
        <v>1</v>
      </c>
      <c r="M413" s="2">
        <v>54</v>
      </c>
      <c r="N413" s="2" t="s">
        <v>1149</v>
      </c>
    </row>
    <row r="414" spans="1:14" x14ac:dyDescent="0.3">
      <c r="A414" s="2">
        <v>158</v>
      </c>
      <c r="B414" s="2">
        <v>5</v>
      </c>
      <c r="C414" s="2" t="s">
        <v>42</v>
      </c>
      <c r="D414" s="2" t="s">
        <v>1158</v>
      </c>
      <c r="E414" s="4">
        <v>22</v>
      </c>
      <c r="F414" s="4">
        <f t="shared" si="6"/>
        <v>66</v>
      </c>
      <c r="G414" s="4">
        <v>36</v>
      </c>
      <c r="H414" s="4">
        <f>Datos_Cocina[[#This Row],[Precio Unitario]]-Datos_Cocina[[#This Row],[Costo Unitario]]</f>
        <v>14</v>
      </c>
      <c r="I414" s="4">
        <f>Datos_Cocina[[#This Row],[Ganancia Bruta]]*Datos_Cocina[[#This Row],[Cantidad Ordenada]]</f>
        <v>42</v>
      </c>
      <c r="J414" s="4">
        <f>Datos_Cocina[[#This Row],[Precio Unitario]]*Datos_Cocina[[#This Row],[Cantidad Ordenada]]</f>
        <v>108</v>
      </c>
      <c r="K414" s="7">
        <f>Datos_Cocina[[#This Row],[Ganancia Neta]]/Datos_Cocina[[#This Row],[Total Pedido]]</f>
        <v>0.3888888888888889</v>
      </c>
      <c r="L414" s="2">
        <v>3</v>
      </c>
      <c r="M414" s="2">
        <v>7</v>
      </c>
      <c r="N414" s="2" t="s">
        <v>1154</v>
      </c>
    </row>
    <row r="415" spans="1:14" x14ac:dyDescent="0.3">
      <c r="A415" s="2">
        <v>158</v>
      </c>
      <c r="B415" s="2">
        <v>5</v>
      </c>
      <c r="C415" s="2" t="s">
        <v>12</v>
      </c>
      <c r="D415" s="2" t="s">
        <v>1164</v>
      </c>
      <c r="E415" s="4">
        <v>21</v>
      </c>
      <c r="F415" s="4">
        <f t="shared" si="6"/>
        <v>63</v>
      </c>
      <c r="G415" s="4">
        <v>35</v>
      </c>
      <c r="H415" s="4">
        <f>Datos_Cocina[[#This Row],[Precio Unitario]]-Datos_Cocina[[#This Row],[Costo Unitario]]</f>
        <v>14</v>
      </c>
      <c r="I415" s="4">
        <f>Datos_Cocina[[#This Row],[Ganancia Bruta]]*Datos_Cocina[[#This Row],[Cantidad Ordenada]]</f>
        <v>42</v>
      </c>
      <c r="J415" s="4">
        <f>Datos_Cocina[[#This Row],[Precio Unitario]]*Datos_Cocina[[#This Row],[Cantidad Ordenada]]</f>
        <v>105</v>
      </c>
      <c r="K415" s="7">
        <f>Datos_Cocina[[#This Row],[Ganancia Neta]]/Datos_Cocina[[#This Row],[Total Pedido]]</f>
        <v>0.4</v>
      </c>
      <c r="L415" s="2">
        <v>3</v>
      </c>
      <c r="M415" s="2">
        <v>16</v>
      </c>
      <c r="N415" s="2" t="s">
        <v>1149</v>
      </c>
    </row>
    <row r="416" spans="1:14" x14ac:dyDescent="0.3">
      <c r="A416" s="2">
        <v>158</v>
      </c>
      <c r="B416" s="2">
        <v>5</v>
      </c>
      <c r="C416" s="2" t="s">
        <v>53</v>
      </c>
      <c r="D416" s="2" t="s">
        <v>1156</v>
      </c>
      <c r="E416" s="4">
        <v>11</v>
      </c>
      <c r="F416" s="4">
        <f t="shared" si="6"/>
        <v>11</v>
      </c>
      <c r="G416" s="4">
        <v>19</v>
      </c>
      <c r="H416" s="4">
        <f>Datos_Cocina[[#This Row],[Precio Unitario]]-Datos_Cocina[[#This Row],[Costo Unitario]]</f>
        <v>8</v>
      </c>
      <c r="I416" s="4">
        <f>Datos_Cocina[[#This Row],[Ganancia Bruta]]*Datos_Cocina[[#This Row],[Cantidad Ordenada]]</f>
        <v>8</v>
      </c>
      <c r="J416" s="4">
        <f>Datos_Cocina[[#This Row],[Precio Unitario]]*Datos_Cocina[[#This Row],[Cantidad Ordenada]]</f>
        <v>19</v>
      </c>
      <c r="K416" s="7">
        <f>Datos_Cocina[[#This Row],[Ganancia Neta]]/Datos_Cocina[[#This Row],[Total Pedido]]</f>
        <v>0.42105263157894735</v>
      </c>
      <c r="L416" s="2">
        <v>1</v>
      </c>
      <c r="M416" s="2">
        <v>57</v>
      </c>
      <c r="N416" s="2" t="s">
        <v>1154</v>
      </c>
    </row>
    <row r="417" spans="1:14" x14ac:dyDescent="0.3">
      <c r="A417" s="2">
        <v>158</v>
      </c>
      <c r="B417" s="2">
        <v>5</v>
      </c>
      <c r="C417" s="2" t="s">
        <v>74</v>
      </c>
      <c r="D417" s="2" t="s">
        <v>1160</v>
      </c>
      <c r="E417" s="4">
        <v>15</v>
      </c>
      <c r="F417" s="4">
        <f t="shared" si="6"/>
        <v>45</v>
      </c>
      <c r="G417" s="4">
        <v>26</v>
      </c>
      <c r="H417" s="4">
        <f>Datos_Cocina[[#This Row],[Precio Unitario]]-Datos_Cocina[[#This Row],[Costo Unitario]]</f>
        <v>11</v>
      </c>
      <c r="I417" s="4">
        <f>Datos_Cocina[[#This Row],[Ganancia Bruta]]*Datos_Cocina[[#This Row],[Cantidad Ordenada]]</f>
        <v>33</v>
      </c>
      <c r="J417" s="4">
        <f>Datos_Cocina[[#This Row],[Precio Unitario]]*Datos_Cocina[[#This Row],[Cantidad Ordenada]]</f>
        <v>78</v>
      </c>
      <c r="K417" s="7">
        <f>Datos_Cocina[[#This Row],[Ganancia Neta]]/Datos_Cocina[[#This Row],[Total Pedido]]</f>
        <v>0.42307692307692307</v>
      </c>
      <c r="L417" s="2">
        <v>3</v>
      </c>
      <c r="M417" s="2">
        <v>55</v>
      </c>
      <c r="N417" s="2" t="s">
        <v>1154</v>
      </c>
    </row>
    <row r="418" spans="1:14" x14ac:dyDescent="0.3">
      <c r="A418" s="2">
        <v>159</v>
      </c>
      <c r="B418" s="2">
        <v>16</v>
      </c>
      <c r="C418" s="2" t="s">
        <v>56</v>
      </c>
      <c r="D418" s="2" t="s">
        <v>1167</v>
      </c>
      <c r="E418" s="4">
        <v>19</v>
      </c>
      <c r="F418" s="4">
        <f t="shared" si="6"/>
        <v>19</v>
      </c>
      <c r="G418" s="4">
        <v>31</v>
      </c>
      <c r="H418" s="4">
        <f>Datos_Cocina[[#This Row],[Precio Unitario]]-Datos_Cocina[[#This Row],[Costo Unitario]]</f>
        <v>12</v>
      </c>
      <c r="I418" s="4">
        <f>Datos_Cocina[[#This Row],[Ganancia Bruta]]*Datos_Cocina[[#This Row],[Cantidad Ordenada]]</f>
        <v>12</v>
      </c>
      <c r="J418" s="4">
        <f>Datos_Cocina[[#This Row],[Precio Unitario]]*Datos_Cocina[[#This Row],[Cantidad Ordenada]]</f>
        <v>31</v>
      </c>
      <c r="K418" s="7">
        <f>Datos_Cocina[[#This Row],[Ganancia Neta]]/Datos_Cocina[[#This Row],[Total Pedido]]</f>
        <v>0.38709677419354838</v>
      </c>
      <c r="L418" s="2">
        <v>1</v>
      </c>
      <c r="M418" s="2">
        <v>5</v>
      </c>
      <c r="N418" s="2" t="s">
        <v>1154</v>
      </c>
    </row>
    <row r="419" spans="1:14" x14ac:dyDescent="0.3">
      <c r="A419" s="2">
        <v>159</v>
      </c>
      <c r="B419" s="2">
        <v>16</v>
      </c>
      <c r="C419" s="2" t="s">
        <v>121</v>
      </c>
      <c r="D419" s="2" t="s">
        <v>1163</v>
      </c>
      <c r="E419" s="4">
        <v>20</v>
      </c>
      <c r="F419" s="4">
        <f t="shared" si="6"/>
        <v>60</v>
      </c>
      <c r="G419" s="4">
        <v>33</v>
      </c>
      <c r="H419" s="4">
        <f>Datos_Cocina[[#This Row],[Precio Unitario]]-Datos_Cocina[[#This Row],[Costo Unitario]]</f>
        <v>13</v>
      </c>
      <c r="I419" s="4">
        <f>Datos_Cocina[[#This Row],[Ganancia Bruta]]*Datos_Cocina[[#This Row],[Cantidad Ordenada]]</f>
        <v>39</v>
      </c>
      <c r="J419" s="4">
        <f>Datos_Cocina[[#This Row],[Precio Unitario]]*Datos_Cocina[[#This Row],[Cantidad Ordenada]]</f>
        <v>99</v>
      </c>
      <c r="K419" s="7">
        <f>Datos_Cocina[[#This Row],[Ganancia Neta]]/Datos_Cocina[[#This Row],[Total Pedido]]</f>
        <v>0.39393939393939392</v>
      </c>
      <c r="L419" s="2">
        <v>3</v>
      </c>
      <c r="M419" s="2">
        <v>40</v>
      </c>
      <c r="N419" s="2" t="s">
        <v>1154</v>
      </c>
    </row>
    <row r="420" spans="1:14" x14ac:dyDescent="0.3">
      <c r="A420" s="2">
        <v>159</v>
      </c>
      <c r="B420" s="2">
        <v>16</v>
      </c>
      <c r="C420" s="2" t="s">
        <v>20</v>
      </c>
      <c r="D420" s="2" t="s">
        <v>1152</v>
      </c>
      <c r="E420" s="4">
        <v>17</v>
      </c>
      <c r="F420" s="4">
        <f t="shared" si="6"/>
        <v>51</v>
      </c>
      <c r="G420" s="4">
        <v>29</v>
      </c>
      <c r="H420" s="4">
        <f>Datos_Cocina[[#This Row],[Precio Unitario]]-Datos_Cocina[[#This Row],[Costo Unitario]]</f>
        <v>12</v>
      </c>
      <c r="I420" s="4">
        <f>Datos_Cocina[[#This Row],[Ganancia Bruta]]*Datos_Cocina[[#This Row],[Cantidad Ordenada]]</f>
        <v>36</v>
      </c>
      <c r="J420" s="4">
        <f>Datos_Cocina[[#This Row],[Precio Unitario]]*Datos_Cocina[[#This Row],[Cantidad Ordenada]]</f>
        <v>87</v>
      </c>
      <c r="K420" s="7">
        <f>Datos_Cocina[[#This Row],[Ganancia Neta]]/Datos_Cocina[[#This Row],[Total Pedido]]</f>
        <v>0.41379310344827586</v>
      </c>
      <c r="L420" s="2">
        <v>3</v>
      </c>
      <c r="M420" s="2">
        <v>23</v>
      </c>
      <c r="N420" s="2" t="s">
        <v>1149</v>
      </c>
    </row>
    <row r="421" spans="1:14" x14ac:dyDescent="0.3">
      <c r="A421" s="2">
        <v>159</v>
      </c>
      <c r="B421" s="2">
        <v>16</v>
      </c>
      <c r="C421" s="2" t="s">
        <v>45</v>
      </c>
      <c r="D421" s="2" t="s">
        <v>1169</v>
      </c>
      <c r="E421" s="4">
        <v>10</v>
      </c>
      <c r="F421" s="4">
        <f t="shared" si="6"/>
        <v>20</v>
      </c>
      <c r="G421" s="4">
        <v>18</v>
      </c>
      <c r="H421" s="4">
        <f>Datos_Cocina[[#This Row],[Precio Unitario]]-Datos_Cocina[[#This Row],[Costo Unitario]]</f>
        <v>8</v>
      </c>
      <c r="I421" s="4">
        <f>Datos_Cocina[[#This Row],[Ganancia Bruta]]*Datos_Cocina[[#This Row],[Cantidad Ordenada]]</f>
        <v>16</v>
      </c>
      <c r="J421" s="4">
        <f>Datos_Cocina[[#This Row],[Precio Unitario]]*Datos_Cocina[[#This Row],[Cantidad Ordenada]]</f>
        <v>36</v>
      </c>
      <c r="K421" s="7">
        <f>Datos_Cocina[[#This Row],[Ganancia Neta]]/Datos_Cocina[[#This Row],[Total Pedido]]</f>
        <v>0.44444444444444442</v>
      </c>
      <c r="L421" s="2">
        <v>2</v>
      </c>
      <c r="M421" s="2">
        <v>6</v>
      </c>
      <c r="N421" s="2" t="s">
        <v>1154</v>
      </c>
    </row>
    <row r="422" spans="1:14" x14ac:dyDescent="0.3">
      <c r="A422" s="2">
        <v>160</v>
      </c>
      <c r="B422" s="2">
        <v>19</v>
      </c>
      <c r="C422" s="2" t="s">
        <v>42</v>
      </c>
      <c r="D422" s="2" t="s">
        <v>1158</v>
      </c>
      <c r="E422" s="4">
        <v>22</v>
      </c>
      <c r="F422" s="4">
        <f t="shared" si="6"/>
        <v>66</v>
      </c>
      <c r="G422" s="4">
        <v>36</v>
      </c>
      <c r="H422" s="4">
        <f>Datos_Cocina[[#This Row],[Precio Unitario]]-Datos_Cocina[[#This Row],[Costo Unitario]]</f>
        <v>14</v>
      </c>
      <c r="I422" s="4">
        <f>Datos_Cocina[[#This Row],[Ganancia Bruta]]*Datos_Cocina[[#This Row],[Cantidad Ordenada]]</f>
        <v>42</v>
      </c>
      <c r="J422" s="4">
        <f>Datos_Cocina[[#This Row],[Precio Unitario]]*Datos_Cocina[[#This Row],[Cantidad Ordenada]]</f>
        <v>108</v>
      </c>
      <c r="K422" s="7">
        <f>Datos_Cocina[[#This Row],[Ganancia Neta]]/Datos_Cocina[[#This Row],[Total Pedido]]</f>
        <v>0.3888888888888889</v>
      </c>
      <c r="L422" s="2">
        <v>3</v>
      </c>
      <c r="M422" s="2">
        <v>20</v>
      </c>
      <c r="N422" s="2" t="s">
        <v>1154</v>
      </c>
    </row>
    <row r="423" spans="1:14" x14ac:dyDescent="0.3">
      <c r="A423" s="2">
        <v>160</v>
      </c>
      <c r="B423" s="2">
        <v>19</v>
      </c>
      <c r="C423" s="2" t="s">
        <v>79</v>
      </c>
      <c r="D423" s="2" t="s">
        <v>1151</v>
      </c>
      <c r="E423" s="4">
        <v>14</v>
      </c>
      <c r="F423" s="4">
        <f t="shared" si="6"/>
        <v>28</v>
      </c>
      <c r="G423" s="4">
        <v>24</v>
      </c>
      <c r="H423" s="4">
        <f>Datos_Cocina[[#This Row],[Precio Unitario]]-Datos_Cocina[[#This Row],[Costo Unitario]]</f>
        <v>10</v>
      </c>
      <c r="I423" s="4">
        <f>Datos_Cocina[[#This Row],[Ganancia Bruta]]*Datos_Cocina[[#This Row],[Cantidad Ordenada]]</f>
        <v>20</v>
      </c>
      <c r="J423" s="4">
        <f>Datos_Cocina[[#This Row],[Precio Unitario]]*Datos_Cocina[[#This Row],[Cantidad Ordenada]]</f>
        <v>48</v>
      </c>
      <c r="K423" s="7">
        <f>Datos_Cocina[[#This Row],[Ganancia Neta]]/Datos_Cocina[[#This Row],[Total Pedido]]</f>
        <v>0.41666666666666669</v>
      </c>
      <c r="L423" s="2">
        <v>2</v>
      </c>
      <c r="M423" s="2">
        <v>47</v>
      </c>
      <c r="N423" s="2" t="s">
        <v>1154</v>
      </c>
    </row>
    <row r="424" spans="1:14" x14ac:dyDescent="0.3">
      <c r="A424" s="2">
        <v>161</v>
      </c>
      <c r="B424" s="2">
        <v>13</v>
      </c>
      <c r="C424" s="2" t="s">
        <v>25</v>
      </c>
      <c r="D424" s="2" t="s">
        <v>1159</v>
      </c>
      <c r="E424" s="4">
        <v>16</v>
      </c>
      <c r="F424" s="4">
        <f t="shared" si="6"/>
        <v>48</v>
      </c>
      <c r="G424" s="4">
        <v>28</v>
      </c>
      <c r="H424" s="4">
        <f>Datos_Cocina[[#This Row],[Precio Unitario]]-Datos_Cocina[[#This Row],[Costo Unitario]]</f>
        <v>12</v>
      </c>
      <c r="I424" s="4">
        <f>Datos_Cocina[[#This Row],[Ganancia Bruta]]*Datos_Cocina[[#This Row],[Cantidad Ordenada]]</f>
        <v>36</v>
      </c>
      <c r="J424" s="4">
        <f>Datos_Cocina[[#This Row],[Precio Unitario]]*Datos_Cocina[[#This Row],[Cantidad Ordenada]]</f>
        <v>84</v>
      </c>
      <c r="K424" s="7">
        <f>Datos_Cocina[[#This Row],[Ganancia Neta]]/Datos_Cocina[[#This Row],[Total Pedido]]</f>
        <v>0.42857142857142855</v>
      </c>
      <c r="L424" s="2">
        <v>3</v>
      </c>
      <c r="M424" s="2">
        <v>57</v>
      </c>
      <c r="N424" s="2" t="s">
        <v>1154</v>
      </c>
    </row>
    <row r="425" spans="1:14" x14ac:dyDescent="0.3">
      <c r="A425" s="2">
        <v>162</v>
      </c>
      <c r="B425" s="2">
        <v>14</v>
      </c>
      <c r="C425" s="2" t="s">
        <v>79</v>
      </c>
      <c r="D425" s="2" t="s">
        <v>1151</v>
      </c>
      <c r="E425" s="4">
        <v>14</v>
      </c>
      <c r="F425" s="4">
        <f t="shared" si="6"/>
        <v>42</v>
      </c>
      <c r="G425" s="4">
        <v>24</v>
      </c>
      <c r="H425" s="4">
        <f>Datos_Cocina[[#This Row],[Precio Unitario]]-Datos_Cocina[[#This Row],[Costo Unitario]]</f>
        <v>10</v>
      </c>
      <c r="I425" s="4">
        <f>Datos_Cocina[[#This Row],[Ganancia Bruta]]*Datos_Cocina[[#This Row],[Cantidad Ordenada]]</f>
        <v>30</v>
      </c>
      <c r="J425" s="4">
        <f>Datos_Cocina[[#This Row],[Precio Unitario]]*Datos_Cocina[[#This Row],[Cantidad Ordenada]]</f>
        <v>72</v>
      </c>
      <c r="K425" s="7">
        <f>Datos_Cocina[[#This Row],[Ganancia Neta]]/Datos_Cocina[[#This Row],[Total Pedido]]</f>
        <v>0.41666666666666669</v>
      </c>
      <c r="L425" s="2">
        <v>3</v>
      </c>
      <c r="M425" s="2">
        <v>25</v>
      </c>
      <c r="N425" s="2" t="s">
        <v>1154</v>
      </c>
    </row>
    <row r="426" spans="1:14" x14ac:dyDescent="0.3">
      <c r="A426" s="2">
        <v>163</v>
      </c>
      <c r="B426" s="2">
        <v>6</v>
      </c>
      <c r="C426" s="2" t="s">
        <v>56</v>
      </c>
      <c r="D426" s="2" t="s">
        <v>1167</v>
      </c>
      <c r="E426" s="4">
        <v>19</v>
      </c>
      <c r="F426" s="4">
        <f t="shared" si="6"/>
        <v>57</v>
      </c>
      <c r="G426" s="4">
        <v>31</v>
      </c>
      <c r="H426" s="4">
        <f>Datos_Cocina[[#This Row],[Precio Unitario]]-Datos_Cocina[[#This Row],[Costo Unitario]]</f>
        <v>12</v>
      </c>
      <c r="I426" s="4">
        <f>Datos_Cocina[[#This Row],[Ganancia Bruta]]*Datos_Cocina[[#This Row],[Cantidad Ordenada]]</f>
        <v>36</v>
      </c>
      <c r="J426" s="4">
        <f>Datos_Cocina[[#This Row],[Precio Unitario]]*Datos_Cocina[[#This Row],[Cantidad Ordenada]]</f>
        <v>93</v>
      </c>
      <c r="K426" s="7">
        <f>Datos_Cocina[[#This Row],[Ganancia Neta]]/Datos_Cocina[[#This Row],[Total Pedido]]</f>
        <v>0.38709677419354838</v>
      </c>
      <c r="L426" s="2">
        <v>3</v>
      </c>
      <c r="M426" s="2">
        <v>8</v>
      </c>
      <c r="N426" s="2" t="s">
        <v>1149</v>
      </c>
    </row>
    <row r="427" spans="1:14" x14ac:dyDescent="0.3">
      <c r="A427" s="2">
        <v>163</v>
      </c>
      <c r="B427" s="2">
        <v>6</v>
      </c>
      <c r="C427" s="2" t="s">
        <v>121</v>
      </c>
      <c r="D427" s="2" t="s">
        <v>1163</v>
      </c>
      <c r="E427" s="4">
        <v>20</v>
      </c>
      <c r="F427" s="4">
        <f t="shared" si="6"/>
        <v>40</v>
      </c>
      <c r="G427" s="4">
        <v>33</v>
      </c>
      <c r="H427" s="4">
        <f>Datos_Cocina[[#This Row],[Precio Unitario]]-Datos_Cocina[[#This Row],[Costo Unitario]]</f>
        <v>13</v>
      </c>
      <c r="I427" s="4">
        <f>Datos_Cocina[[#This Row],[Ganancia Bruta]]*Datos_Cocina[[#This Row],[Cantidad Ordenada]]</f>
        <v>26</v>
      </c>
      <c r="J427" s="4">
        <f>Datos_Cocina[[#This Row],[Precio Unitario]]*Datos_Cocina[[#This Row],[Cantidad Ordenada]]</f>
        <v>66</v>
      </c>
      <c r="K427" s="7">
        <f>Datos_Cocina[[#This Row],[Ganancia Neta]]/Datos_Cocina[[#This Row],[Total Pedido]]</f>
        <v>0.39393939393939392</v>
      </c>
      <c r="L427" s="2">
        <v>2</v>
      </c>
      <c r="M427" s="2">
        <v>40</v>
      </c>
      <c r="N427" s="2" t="s">
        <v>1149</v>
      </c>
    </row>
    <row r="428" spans="1:14" x14ac:dyDescent="0.3">
      <c r="A428" s="2">
        <v>163</v>
      </c>
      <c r="B428" s="2">
        <v>6</v>
      </c>
      <c r="C428" s="2" t="s">
        <v>37</v>
      </c>
      <c r="D428" s="2" t="s">
        <v>1157</v>
      </c>
      <c r="E428" s="4">
        <v>18</v>
      </c>
      <c r="F428" s="4">
        <f t="shared" si="6"/>
        <v>54</v>
      </c>
      <c r="G428" s="4">
        <v>30</v>
      </c>
      <c r="H428" s="4">
        <f>Datos_Cocina[[#This Row],[Precio Unitario]]-Datos_Cocina[[#This Row],[Costo Unitario]]</f>
        <v>12</v>
      </c>
      <c r="I428" s="4">
        <f>Datos_Cocina[[#This Row],[Ganancia Bruta]]*Datos_Cocina[[#This Row],[Cantidad Ordenada]]</f>
        <v>36</v>
      </c>
      <c r="J428" s="4">
        <f>Datos_Cocina[[#This Row],[Precio Unitario]]*Datos_Cocina[[#This Row],[Cantidad Ordenada]]</f>
        <v>90</v>
      </c>
      <c r="K428" s="7">
        <f>Datos_Cocina[[#This Row],[Ganancia Neta]]/Datos_Cocina[[#This Row],[Total Pedido]]</f>
        <v>0.4</v>
      </c>
      <c r="L428" s="2">
        <v>3</v>
      </c>
      <c r="M428" s="2">
        <v>16</v>
      </c>
      <c r="N428" s="2" t="s">
        <v>1149</v>
      </c>
    </row>
    <row r="429" spans="1:14" x14ac:dyDescent="0.3">
      <c r="A429" s="2">
        <v>163</v>
      </c>
      <c r="B429" s="2">
        <v>6</v>
      </c>
      <c r="C429" s="2" t="s">
        <v>100</v>
      </c>
      <c r="D429" s="2" t="s">
        <v>1166</v>
      </c>
      <c r="E429" s="4">
        <v>13</v>
      </c>
      <c r="F429" s="4">
        <f t="shared" si="6"/>
        <v>13</v>
      </c>
      <c r="G429" s="4">
        <v>22</v>
      </c>
      <c r="H429" s="4">
        <f>Datos_Cocina[[#This Row],[Precio Unitario]]-Datos_Cocina[[#This Row],[Costo Unitario]]</f>
        <v>9</v>
      </c>
      <c r="I429" s="4">
        <f>Datos_Cocina[[#This Row],[Ganancia Bruta]]*Datos_Cocina[[#This Row],[Cantidad Ordenada]]</f>
        <v>9</v>
      </c>
      <c r="J429" s="4">
        <f>Datos_Cocina[[#This Row],[Precio Unitario]]*Datos_Cocina[[#This Row],[Cantidad Ordenada]]</f>
        <v>22</v>
      </c>
      <c r="K429" s="7">
        <f>Datos_Cocina[[#This Row],[Ganancia Neta]]/Datos_Cocina[[#This Row],[Total Pedido]]</f>
        <v>0.40909090909090912</v>
      </c>
      <c r="L429" s="2">
        <v>1</v>
      </c>
      <c r="M429" s="2">
        <v>7</v>
      </c>
      <c r="N429" s="2" t="s">
        <v>1154</v>
      </c>
    </row>
    <row r="430" spans="1:14" x14ac:dyDescent="0.3">
      <c r="A430" s="2">
        <v>164</v>
      </c>
      <c r="B430" s="2">
        <v>8</v>
      </c>
      <c r="C430" s="2" t="s">
        <v>42</v>
      </c>
      <c r="D430" s="2" t="s">
        <v>1158</v>
      </c>
      <c r="E430" s="4">
        <v>22</v>
      </c>
      <c r="F430" s="4">
        <f t="shared" si="6"/>
        <v>22</v>
      </c>
      <c r="G430" s="4">
        <v>36</v>
      </c>
      <c r="H430" s="4">
        <f>Datos_Cocina[[#This Row],[Precio Unitario]]-Datos_Cocina[[#This Row],[Costo Unitario]]</f>
        <v>14</v>
      </c>
      <c r="I430" s="4">
        <f>Datos_Cocina[[#This Row],[Ganancia Bruta]]*Datos_Cocina[[#This Row],[Cantidad Ordenada]]</f>
        <v>14</v>
      </c>
      <c r="J430" s="4">
        <f>Datos_Cocina[[#This Row],[Precio Unitario]]*Datos_Cocina[[#This Row],[Cantidad Ordenada]]</f>
        <v>36</v>
      </c>
      <c r="K430" s="7">
        <f>Datos_Cocina[[#This Row],[Ganancia Neta]]/Datos_Cocina[[#This Row],[Total Pedido]]</f>
        <v>0.3888888888888889</v>
      </c>
      <c r="L430" s="2">
        <v>1</v>
      </c>
      <c r="M430" s="2">
        <v>7</v>
      </c>
      <c r="N430" s="2" t="s">
        <v>1154</v>
      </c>
    </row>
    <row r="431" spans="1:14" x14ac:dyDescent="0.3">
      <c r="A431" s="2">
        <v>164</v>
      </c>
      <c r="B431" s="2">
        <v>8</v>
      </c>
      <c r="C431" s="2" t="s">
        <v>114</v>
      </c>
      <c r="D431" s="2" t="s">
        <v>1168</v>
      </c>
      <c r="E431" s="4">
        <v>19</v>
      </c>
      <c r="F431" s="4">
        <f t="shared" si="6"/>
        <v>38</v>
      </c>
      <c r="G431" s="4">
        <v>32</v>
      </c>
      <c r="H431" s="4">
        <f>Datos_Cocina[[#This Row],[Precio Unitario]]-Datos_Cocina[[#This Row],[Costo Unitario]]</f>
        <v>13</v>
      </c>
      <c r="I431" s="4">
        <f>Datos_Cocina[[#This Row],[Ganancia Bruta]]*Datos_Cocina[[#This Row],[Cantidad Ordenada]]</f>
        <v>26</v>
      </c>
      <c r="J431" s="4">
        <f>Datos_Cocina[[#This Row],[Precio Unitario]]*Datos_Cocina[[#This Row],[Cantidad Ordenada]]</f>
        <v>64</v>
      </c>
      <c r="K431" s="7">
        <f>Datos_Cocina[[#This Row],[Ganancia Neta]]/Datos_Cocina[[#This Row],[Total Pedido]]</f>
        <v>0.40625</v>
      </c>
      <c r="L431" s="2">
        <v>2</v>
      </c>
      <c r="M431" s="2">
        <v>20</v>
      </c>
      <c r="N431" s="2" t="s">
        <v>1154</v>
      </c>
    </row>
    <row r="432" spans="1:14" x14ac:dyDescent="0.3">
      <c r="A432" s="2">
        <v>164</v>
      </c>
      <c r="B432" s="2">
        <v>8</v>
      </c>
      <c r="C432" s="2" t="s">
        <v>100</v>
      </c>
      <c r="D432" s="2" t="s">
        <v>1166</v>
      </c>
      <c r="E432" s="4">
        <v>13</v>
      </c>
      <c r="F432" s="4">
        <f t="shared" si="6"/>
        <v>13</v>
      </c>
      <c r="G432" s="4">
        <v>22</v>
      </c>
      <c r="H432" s="4">
        <f>Datos_Cocina[[#This Row],[Precio Unitario]]-Datos_Cocina[[#This Row],[Costo Unitario]]</f>
        <v>9</v>
      </c>
      <c r="I432" s="4">
        <f>Datos_Cocina[[#This Row],[Ganancia Bruta]]*Datos_Cocina[[#This Row],[Cantidad Ordenada]]</f>
        <v>9</v>
      </c>
      <c r="J432" s="4">
        <f>Datos_Cocina[[#This Row],[Precio Unitario]]*Datos_Cocina[[#This Row],[Cantidad Ordenada]]</f>
        <v>22</v>
      </c>
      <c r="K432" s="7">
        <f>Datos_Cocina[[#This Row],[Ganancia Neta]]/Datos_Cocina[[#This Row],[Total Pedido]]</f>
        <v>0.40909090909090912</v>
      </c>
      <c r="L432" s="2">
        <v>1</v>
      </c>
      <c r="M432" s="2">
        <v>43</v>
      </c>
      <c r="N432" s="2" t="s">
        <v>1149</v>
      </c>
    </row>
    <row r="433" spans="1:14" x14ac:dyDescent="0.3">
      <c r="A433" s="2">
        <v>164</v>
      </c>
      <c r="B433" s="2">
        <v>8</v>
      </c>
      <c r="C433" s="2" t="s">
        <v>79</v>
      </c>
      <c r="D433" s="2" t="s">
        <v>1151</v>
      </c>
      <c r="E433" s="4">
        <v>14</v>
      </c>
      <c r="F433" s="4">
        <f t="shared" si="6"/>
        <v>28</v>
      </c>
      <c r="G433" s="4">
        <v>24</v>
      </c>
      <c r="H433" s="4">
        <f>Datos_Cocina[[#This Row],[Precio Unitario]]-Datos_Cocina[[#This Row],[Costo Unitario]]</f>
        <v>10</v>
      </c>
      <c r="I433" s="4">
        <f>Datos_Cocina[[#This Row],[Ganancia Bruta]]*Datos_Cocina[[#This Row],[Cantidad Ordenada]]</f>
        <v>20</v>
      </c>
      <c r="J433" s="4">
        <f>Datos_Cocina[[#This Row],[Precio Unitario]]*Datos_Cocina[[#This Row],[Cantidad Ordenada]]</f>
        <v>48</v>
      </c>
      <c r="K433" s="7">
        <f>Datos_Cocina[[#This Row],[Ganancia Neta]]/Datos_Cocina[[#This Row],[Total Pedido]]</f>
        <v>0.41666666666666669</v>
      </c>
      <c r="L433" s="2">
        <v>2</v>
      </c>
      <c r="M433" s="2">
        <v>35</v>
      </c>
      <c r="N433" s="2" t="s">
        <v>1154</v>
      </c>
    </row>
    <row r="434" spans="1:14" x14ac:dyDescent="0.3">
      <c r="A434" s="2">
        <v>165</v>
      </c>
      <c r="B434" s="2">
        <v>10</v>
      </c>
      <c r="C434" s="2" t="s">
        <v>39</v>
      </c>
      <c r="D434" s="2" t="s">
        <v>1150</v>
      </c>
      <c r="E434" s="4">
        <v>13</v>
      </c>
      <c r="F434" s="4">
        <f t="shared" si="6"/>
        <v>26</v>
      </c>
      <c r="G434" s="4">
        <v>21</v>
      </c>
      <c r="H434" s="4">
        <f>Datos_Cocina[[#This Row],[Precio Unitario]]-Datos_Cocina[[#This Row],[Costo Unitario]]</f>
        <v>8</v>
      </c>
      <c r="I434" s="4">
        <f>Datos_Cocina[[#This Row],[Ganancia Bruta]]*Datos_Cocina[[#This Row],[Cantidad Ordenada]]</f>
        <v>16</v>
      </c>
      <c r="J434" s="4">
        <f>Datos_Cocina[[#This Row],[Precio Unitario]]*Datos_Cocina[[#This Row],[Cantidad Ordenada]]</f>
        <v>42</v>
      </c>
      <c r="K434" s="7">
        <f>Datos_Cocina[[#This Row],[Ganancia Neta]]/Datos_Cocina[[#This Row],[Total Pedido]]</f>
        <v>0.38095238095238093</v>
      </c>
      <c r="L434" s="2">
        <v>2</v>
      </c>
      <c r="M434" s="2">
        <v>41</v>
      </c>
      <c r="N434" s="2" t="s">
        <v>1154</v>
      </c>
    </row>
    <row r="435" spans="1:14" x14ac:dyDescent="0.3">
      <c r="A435" s="2">
        <v>165</v>
      </c>
      <c r="B435" s="2">
        <v>10</v>
      </c>
      <c r="C435" s="2" t="s">
        <v>79</v>
      </c>
      <c r="D435" s="2" t="s">
        <v>1151</v>
      </c>
      <c r="E435" s="4">
        <v>14</v>
      </c>
      <c r="F435" s="4">
        <f t="shared" si="6"/>
        <v>28</v>
      </c>
      <c r="G435" s="4">
        <v>24</v>
      </c>
      <c r="H435" s="4">
        <f>Datos_Cocina[[#This Row],[Precio Unitario]]-Datos_Cocina[[#This Row],[Costo Unitario]]</f>
        <v>10</v>
      </c>
      <c r="I435" s="4">
        <f>Datos_Cocina[[#This Row],[Ganancia Bruta]]*Datos_Cocina[[#This Row],[Cantidad Ordenada]]</f>
        <v>20</v>
      </c>
      <c r="J435" s="4">
        <f>Datos_Cocina[[#This Row],[Precio Unitario]]*Datos_Cocina[[#This Row],[Cantidad Ordenada]]</f>
        <v>48</v>
      </c>
      <c r="K435" s="7">
        <f>Datos_Cocina[[#This Row],[Ganancia Neta]]/Datos_Cocina[[#This Row],[Total Pedido]]</f>
        <v>0.41666666666666669</v>
      </c>
      <c r="L435" s="2">
        <v>2</v>
      </c>
      <c r="M435" s="2">
        <v>15</v>
      </c>
      <c r="N435" s="2" t="s">
        <v>1149</v>
      </c>
    </row>
    <row r="436" spans="1:14" x14ac:dyDescent="0.3">
      <c r="A436" s="2">
        <v>166</v>
      </c>
      <c r="B436" s="2">
        <v>12</v>
      </c>
      <c r="C436" s="2" t="s">
        <v>97</v>
      </c>
      <c r="D436" s="2" t="s">
        <v>1153</v>
      </c>
      <c r="E436" s="4">
        <v>14</v>
      </c>
      <c r="F436" s="4">
        <f t="shared" si="6"/>
        <v>28</v>
      </c>
      <c r="G436" s="4">
        <v>23</v>
      </c>
      <c r="H436" s="4">
        <f>Datos_Cocina[[#This Row],[Precio Unitario]]-Datos_Cocina[[#This Row],[Costo Unitario]]</f>
        <v>9</v>
      </c>
      <c r="I436" s="4">
        <f>Datos_Cocina[[#This Row],[Ganancia Bruta]]*Datos_Cocina[[#This Row],[Cantidad Ordenada]]</f>
        <v>18</v>
      </c>
      <c r="J436" s="4">
        <f>Datos_Cocina[[#This Row],[Precio Unitario]]*Datos_Cocina[[#This Row],[Cantidad Ordenada]]</f>
        <v>46</v>
      </c>
      <c r="K436" s="7">
        <f>Datos_Cocina[[#This Row],[Ganancia Neta]]/Datos_Cocina[[#This Row],[Total Pedido]]</f>
        <v>0.39130434782608697</v>
      </c>
      <c r="L436" s="2">
        <v>2</v>
      </c>
      <c r="M436" s="2">
        <v>22</v>
      </c>
      <c r="N436" s="2" t="s">
        <v>1149</v>
      </c>
    </row>
    <row r="437" spans="1:14" x14ac:dyDescent="0.3">
      <c r="A437" s="2">
        <v>167</v>
      </c>
      <c r="B437" s="2">
        <v>5</v>
      </c>
      <c r="C437" s="2" t="s">
        <v>56</v>
      </c>
      <c r="D437" s="2" t="s">
        <v>1167</v>
      </c>
      <c r="E437" s="4">
        <v>19</v>
      </c>
      <c r="F437" s="4">
        <f t="shared" si="6"/>
        <v>19</v>
      </c>
      <c r="G437" s="4">
        <v>31</v>
      </c>
      <c r="H437" s="4">
        <f>Datos_Cocina[[#This Row],[Precio Unitario]]-Datos_Cocina[[#This Row],[Costo Unitario]]</f>
        <v>12</v>
      </c>
      <c r="I437" s="4">
        <f>Datos_Cocina[[#This Row],[Ganancia Bruta]]*Datos_Cocina[[#This Row],[Cantidad Ordenada]]</f>
        <v>12</v>
      </c>
      <c r="J437" s="4">
        <f>Datos_Cocina[[#This Row],[Precio Unitario]]*Datos_Cocina[[#This Row],[Cantidad Ordenada]]</f>
        <v>31</v>
      </c>
      <c r="K437" s="7">
        <f>Datos_Cocina[[#This Row],[Ganancia Neta]]/Datos_Cocina[[#This Row],[Total Pedido]]</f>
        <v>0.38709677419354838</v>
      </c>
      <c r="L437" s="2">
        <v>1</v>
      </c>
      <c r="M437" s="2">
        <v>36</v>
      </c>
      <c r="N437" s="2" t="s">
        <v>1149</v>
      </c>
    </row>
    <row r="438" spans="1:14" x14ac:dyDescent="0.3">
      <c r="A438" s="2">
        <v>167</v>
      </c>
      <c r="B438" s="2">
        <v>5</v>
      </c>
      <c r="C438" s="2" t="s">
        <v>34</v>
      </c>
      <c r="D438" s="2" t="s">
        <v>1161</v>
      </c>
      <c r="E438" s="4">
        <v>20</v>
      </c>
      <c r="F438" s="4">
        <f t="shared" si="6"/>
        <v>60</v>
      </c>
      <c r="G438" s="4">
        <v>34</v>
      </c>
      <c r="H438" s="4">
        <f>Datos_Cocina[[#This Row],[Precio Unitario]]-Datos_Cocina[[#This Row],[Costo Unitario]]</f>
        <v>14</v>
      </c>
      <c r="I438" s="4">
        <f>Datos_Cocina[[#This Row],[Ganancia Bruta]]*Datos_Cocina[[#This Row],[Cantidad Ordenada]]</f>
        <v>42</v>
      </c>
      <c r="J438" s="4">
        <f>Datos_Cocina[[#This Row],[Precio Unitario]]*Datos_Cocina[[#This Row],[Cantidad Ordenada]]</f>
        <v>102</v>
      </c>
      <c r="K438" s="7">
        <f>Datos_Cocina[[#This Row],[Ganancia Neta]]/Datos_Cocina[[#This Row],[Total Pedido]]</f>
        <v>0.41176470588235292</v>
      </c>
      <c r="L438" s="2">
        <v>3</v>
      </c>
      <c r="M438" s="2">
        <v>11</v>
      </c>
      <c r="N438" s="2" t="s">
        <v>1154</v>
      </c>
    </row>
    <row r="439" spans="1:14" x14ac:dyDescent="0.3">
      <c r="A439" s="2">
        <v>167</v>
      </c>
      <c r="B439" s="2">
        <v>5</v>
      </c>
      <c r="C439" s="2" t="s">
        <v>53</v>
      </c>
      <c r="D439" s="2" t="s">
        <v>1156</v>
      </c>
      <c r="E439" s="4">
        <v>11</v>
      </c>
      <c r="F439" s="4">
        <f t="shared" si="6"/>
        <v>11</v>
      </c>
      <c r="G439" s="4">
        <v>19</v>
      </c>
      <c r="H439" s="4">
        <f>Datos_Cocina[[#This Row],[Precio Unitario]]-Datos_Cocina[[#This Row],[Costo Unitario]]</f>
        <v>8</v>
      </c>
      <c r="I439" s="4">
        <f>Datos_Cocina[[#This Row],[Ganancia Bruta]]*Datos_Cocina[[#This Row],[Cantidad Ordenada]]</f>
        <v>8</v>
      </c>
      <c r="J439" s="4">
        <f>Datos_Cocina[[#This Row],[Precio Unitario]]*Datos_Cocina[[#This Row],[Cantidad Ordenada]]</f>
        <v>19</v>
      </c>
      <c r="K439" s="7">
        <f>Datos_Cocina[[#This Row],[Ganancia Neta]]/Datos_Cocina[[#This Row],[Total Pedido]]</f>
        <v>0.42105263157894735</v>
      </c>
      <c r="L439" s="2">
        <v>1</v>
      </c>
      <c r="M439" s="2">
        <v>29</v>
      </c>
      <c r="N439" s="2" t="s">
        <v>1154</v>
      </c>
    </row>
    <row r="440" spans="1:14" x14ac:dyDescent="0.3">
      <c r="A440" s="2">
        <v>168</v>
      </c>
      <c r="B440" s="2">
        <v>17</v>
      </c>
      <c r="C440" s="2" t="s">
        <v>100</v>
      </c>
      <c r="D440" s="2" t="s">
        <v>1166</v>
      </c>
      <c r="E440" s="4">
        <v>13</v>
      </c>
      <c r="F440" s="4">
        <f t="shared" si="6"/>
        <v>26</v>
      </c>
      <c r="G440" s="4">
        <v>22</v>
      </c>
      <c r="H440" s="4">
        <f>Datos_Cocina[[#This Row],[Precio Unitario]]-Datos_Cocina[[#This Row],[Costo Unitario]]</f>
        <v>9</v>
      </c>
      <c r="I440" s="4">
        <f>Datos_Cocina[[#This Row],[Ganancia Bruta]]*Datos_Cocina[[#This Row],[Cantidad Ordenada]]</f>
        <v>18</v>
      </c>
      <c r="J440" s="4">
        <f>Datos_Cocina[[#This Row],[Precio Unitario]]*Datos_Cocina[[#This Row],[Cantidad Ordenada]]</f>
        <v>44</v>
      </c>
      <c r="K440" s="7">
        <f>Datos_Cocina[[#This Row],[Ganancia Neta]]/Datos_Cocina[[#This Row],[Total Pedido]]</f>
        <v>0.40909090909090912</v>
      </c>
      <c r="L440" s="2">
        <v>2</v>
      </c>
      <c r="M440" s="2">
        <v>7</v>
      </c>
      <c r="N440" s="2" t="s">
        <v>1149</v>
      </c>
    </row>
    <row r="441" spans="1:14" x14ac:dyDescent="0.3">
      <c r="A441" s="2">
        <v>169</v>
      </c>
      <c r="B441" s="2">
        <v>19</v>
      </c>
      <c r="C441" s="2" t="s">
        <v>39</v>
      </c>
      <c r="D441" s="2" t="s">
        <v>1150</v>
      </c>
      <c r="E441" s="4">
        <v>13</v>
      </c>
      <c r="F441" s="4">
        <f t="shared" si="6"/>
        <v>26</v>
      </c>
      <c r="G441" s="4">
        <v>21</v>
      </c>
      <c r="H441" s="4">
        <f>Datos_Cocina[[#This Row],[Precio Unitario]]-Datos_Cocina[[#This Row],[Costo Unitario]]</f>
        <v>8</v>
      </c>
      <c r="I441" s="4">
        <f>Datos_Cocina[[#This Row],[Ganancia Bruta]]*Datos_Cocina[[#This Row],[Cantidad Ordenada]]</f>
        <v>16</v>
      </c>
      <c r="J441" s="4">
        <f>Datos_Cocina[[#This Row],[Precio Unitario]]*Datos_Cocina[[#This Row],[Cantidad Ordenada]]</f>
        <v>42</v>
      </c>
      <c r="K441" s="7">
        <f>Datos_Cocina[[#This Row],[Ganancia Neta]]/Datos_Cocina[[#This Row],[Total Pedido]]</f>
        <v>0.38095238095238093</v>
      </c>
      <c r="L441" s="2">
        <v>2</v>
      </c>
      <c r="M441" s="2">
        <v>44</v>
      </c>
      <c r="N441" s="2" t="s">
        <v>1149</v>
      </c>
    </row>
    <row r="442" spans="1:14" x14ac:dyDescent="0.3">
      <c r="A442" s="2">
        <v>169</v>
      </c>
      <c r="B442" s="2">
        <v>19</v>
      </c>
      <c r="C442" s="2" t="s">
        <v>100</v>
      </c>
      <c r="D442" s="2" t="s">
        <v>1166</v>
      </c>
      <c r="E442" s="4">
        <v>13</v>
      </c>
      <c r="F442" s="4">
        <f t="shared" si="6"/>
        <v>26</v>
      </c>
      <c r="G442" s="4">
        <v>22</v>
      </c>
      <c r="H442" s="4">
        <f>Datos_Cocina[[#This Row],[Precio Unitario]]-Datos_Cocina[[#This Row],[Costo Unitario]]</f>
        <v>9</v>
      </c>
      <c r="I442" s="4">
        <f>Datos_Cocina[[#This Row],[Ganancia Bruta]]*Datos_Cocina[[#This Row],[Cantidad Ordenada]]</f>
        <v>18</v>
      </c>
      <c r="J442" s="4">
        <f>Datos_Cocina[[#This Row],[Precio Unitario]]*Datos_Cocina[[#This Row],[Cantidad Ordenada]]</f>
        <v>44</v>
      </c>
      <c r="K442" s="7">
        <f>Datos_Cocina[[#This Row],[Ganancia Neta]]/Datos_Cocina[[#This Row],[Total Pedido]]</f>
        <v>0.40909090909090912</v>
      </c>
      <c r="L442" s="2">
        <v>2</v>
      </c>
      <c r="M442" s="2">
        <v>7</v>
      </c>
      <c r="N442" s="2" t="s">
        <v>1154</v>
      </c>
    </row>
    <row r="443" spans="1:14" x14ac:dyDescent="0.3">
      <c r="A443" s="2">
        <v>169</v>
      </c>
      <c r="B443" s="2">
        <v>19</v>
      </c>
      <c r="C443" s="2" t="s">
        <v>34</v>
      </c>
      <c r="D443" s="2" t="s">
        <v>1161</v>
      </c>
      <c r="E443" s="4">
        <v>20</v>
      </c>
      <c r="F443" s="4">
        <f t="shared" si="6"/>
        <v>40</v>
      </c>
      <c r="G443" s="4">
        <v>34</v>
      </c>
      <c r="H443" s="4">
        <f>Datos_Cocina[[#This Row],[Precio Unitario]]-Datos_Cocina[[#This Row],[Costo Unitario]]</f>
        <v>14</v>
      </c>
      <c r="I443" s="4">
        <f>Datos_Cocina[[#This Row],[Ganancia Bruta]]*Datos_Cocina[[#This Row],[Cantidad Ordenada]]</f>
        <v>28</v>
      </c>
      <c r="J443" s="4">
        <f>Datos_Cocina[[#This Row],[Precio Unitario]]*Datos_Cocina[[#This Row],[Cantidad Ordenada]]</f>
        <v>68</v>
      </c>
      <c r="K443" s="7">
        <f>Datos_Cocina[[#This Row],[Ganancia Neta]]/Datos_Cocina[[#This Row],[Total Pedido]]</f>
        <v>0.41176470588235292</v>
      </c>
      <c r="L443" s="2">
        <v>2</v>
      </c>
      <c r="M443" s="2">
        <v>59</v>
      </c>
      <c r="N443" s="2" t="s">
        <v>1149</v>
      </c>
    </row>
    <row r="444" spans="1:14" x14ac:dyDescent="0.3">
      <c r="A444" s="2">
        <v>170</v>
      </c>
      <c r="B444" s="2">
        <v>12</v>
      </c>
      <c r="C444" s="2" t="s">
        <v>42</v>
      </c>
      <c r="D444" s="2" t="s">
        <v>1158</v>
      </c>
      <c r="E444" s="4">
        <v>22</v>
      </c>
      <c r="F444" s="4">
        <f t="shared" si="6"/>
        <v>22</v>
      </c>
      <c r="G444" s="4">
        <v>36</v>
      </c>
      <c r="H444" s="4">
        <f>Datos_Cocina[[#This Row],[Precio Unitario]]-Datos_Cocina[[#This Row],[Costo Unitario]]</f>
        <v>14</v>
      </c>
      <c r="I444" s="4">
        <f>Datos_Cocina[[#This Row],[Ganancia Bruta]]*Datos_Cocina[[#This Row],[Cantidad Ordenada]]</f>
        <v>14</v>
      </c>
      <c r="J444" s="4">
        <f>Datos_Cocina[[#This Row],[Precio Unitario]]*Datos_Cocina[[#This Row],[Cantidad Ordenada]]</f>
        <v>36</v>
      </c>
      <c r="K444" s="7">
        <f>Datos_Cocina[[#This Row],[Ganancia Neta]]/Datos_Cocina[[#This Row],[Total Pedido]]</f>
        <v>0.3888888888888889</v>
      </c>
      <c r="L444" s="2">
        <v>1</v>
      </c>
      <c r="M444" s="2">
        <v>33</v>
      </c>
      <c r="N444" s="2" t="s">
        <v>1149</v>
      </c>
    </row>
    <row r="445" spans="1:14" x14ac:dyDescent="0.3">
      <c r="A445" s="2">
        <v>170</v>
      </c>
      <c r="B445" s="2">
        <v>12</v>
      </c>
      <c r="C445" s="2" t="s">
        <v>37</v>
      </c>
      <c r="D445" s="2" t="s">
        <v>1157</v>
      </c>
      <c r="E445" s="4">
        <v>18</v>
      </c>
      <c r="F445" s="4">
        <f t="shared" si="6"/>
        <v>36</v>
      </c>
      <c r="G445" s="4">
        <v>30</v>
      </c>
      <c r="H445" s="4">
        <f>Datos_Cocina[[#This Row],[Precio Unitario]]-Datos_Cocina[[#This Row],[Costo Unitario]]</f>
        <v>12</v>
      </c>
      <c r="I445" s="4">
        <f>Datos_Cocina[[#This Row],[Ganancia Bruta]]*Datos_Cocina[[#This Row],[Cantidad Ordenada]]</f>
        <v>24</v>
      </c>
      <c r="J445" s="4">
        <f>Datos_Cocina[[#This Row],[Precio Unitario]]*Datos_Cocina[[#This Row],[Cantidad Ordenada]]</f>
        <v>60</v>
      </c>
      <c r="K445" s="7">
        <f>Datos_Cocina[[#This Row],[Ganancia Neta]]/Datos_Cocina[[#This Row],[Total Pedido]]</f>
        <v>0.4</v>
      </c>
      <c r="L445" s="2">
        <v>2</v>
      </c>
      <c r="M445" s="2">
        <v>8</v>
      </c>
      <c r="N445" s="2" t="s">
        <v>1149</v>
      </c>
    </row>
    <row r="446" spans="1:14" x14ac:dyDescent="0.3">
      <c r="A446" s="2">
        <v>170</v>
      </c>
      <c r="B446" s="2">
        <v>12</v>
      </c>
      <c r="C446" s="2" t="s">
        <v>67</v>
      </c>
      <c r="D446" s="2" t="s">
        <v>1155</v>
      </c>
      <c r="E446" s="4">
        <v>12</v>
      </c>
      <c r="F446" s="4">
        <f t="shared" si="6"/>
        <v>36</v>
      </c>
      <c r="G446" s="4">
        <v>20</v>
      </c>
      <c r="H446" s="4">
        <f>Datos_Cocina[[#This Row],[Precio Unitario]]-Datos_Cocina[[#This Row],[Costo Unitario]]</f>
        <v>8</v>
      </c>
      <c r="I446" s="4">
        <f>Datos_Cocina[[#This Row],[Ganancia Bruta]]*Datos_Cocina[[#This Row],[Cantidad Ordenada]]</f>
        <v>24</v>
      </c>
      <c r="J446" s="4">
        <f>Datos_Cocina[[#This Row],[Precio Unitario]]*Datos_Cocina[[#This Row],[Cantidad Ordenada]]</f>
        <v>60</v>
      </c>
      <c r="K446" s="7">
        <f>Datos_Cocina[[#This Row],[Ganancia Neta]]/Datos_Cocina[[#This Row],[Total Pedido]]</f>
        <v>0.4</v>
      </c>
      <c r="L446" s="2">
        <v>3</v>
      </c>
      <c r="M446" s="2">
        <v>16</v>
      </c>
      <c r="N446" s="2" t="s">
        <v>1154</v>
      </c>
    </row>
    <row r="447" spans="1:14" x14ac:dyDescent="0.3">
      <c r="A447" s="2">
        <v>170</v>
      </c>
      <c r="B447" s="2">
        <v>12</v>
      </c>
      <c r="C447" s="2" t="s">
        <v>20</v>
      </c>
      <c r="D447" s="2" t="s">
        <v>1152</v>
      </c>
      <c r="E447" s="4">
        <v>17</v>
      </c>
      <c r="F447" s="4">
        <f t="shared" si="6"/>
        <v>51</v>
      </c>
      <c r="G447" s="4">
        <v>29</v>
      </c>
      <c r="H447" s="4">
        <f>Datos_Cocina[[#This Row],[Precio Unitario]]-Datos_Cocina[[#This Row],[Costo Unitario]]</f>
        <v>12</v>
      </c>
      <c r="I447" s="4">
        <f>Datos_Cocina[[#This Row],[Ganancia Bruta]]*Datos_Cocina[[#This Row],[Cantidad Ordenada]]</f>
        <v>36</v>
      </c>
      <c r="J447" s="4">
        <f>Datos_Cocina[[#This Row],[Precio Unitario]]*Datos_Cocina[[#This Row],[Cantidad Ordenada]]</f>
        <v>87</v>
      </c>
      <c r="K447" s="7">
        <f>Datos_Cocina[[#This Row],[Ganancia Neta]]/Datos_Cocina[[#This Row],[Total Pedido]]</f>
        <v>0.41379310344827586</v>
      </c>
      <c r="L447" s="2">
        <v>3</v>
      </c>
      <c r="M447" s="2">
        <v>16</v>
      </c>
      <c r="N447" s="2" t="s">
        <v>1154</v>
      </c>
    </row>
    <row r="448" spans="1:14" x14ac:dyDescent="0.3">
      <c r="A448" s="2">
        <v>171</v>
      </c>
      <c r="B448" s="2">
        <v>16</v>
      </c>
      <c r="C448" s="2" t="s">
        <v>20</v>
      </c>
      <c r="D448" s="2" t="s">
        <v>1152</v>
      </c>
      <c r="E448" s="4">
        <v>17</v>
      </c>
      <c r="F448" s="4">
        <f t="shared" si="6"/>
        <v>51</v>
      </c>
      <c r="G448" s="4">
        <v>29</v>
      </c>
      <c r="H448" s="4">
        <f>Datos_Cocina[[#This Row],[Precio Unitario]]-Datos_Cocina[[#This Row],[Costo Unitario]]</f>
        <v>12</v>
      </c>
      <c r="I448" s="4">
        <f>Datos_Cocina[[#This Row],[Ganancia Bruta]]*Datos_Cocina[[#This Row],[Cantidad Ordenada]]</f>
        <v>36</v>
      </c>
      <c r="J448" s="4">
        <f>Datos_Cocina[[#This Row],[Precio Unitario]]*Datos_Cocina[[#This Row],[Cantidad Ordenada]]</f>
        <v>87</v>
      </c>
      <c r="K448" s="7">
        <f>Datos_Cocina[[#This Row],[Ganancia Neta]]/Datos_Cocina[[#This Row],[Total Pedido]]</f>
        <v>0.41379310344827586</v>
      </c>
      <c r="L448" s="2">
        <v>3</v>
      </c>
      <c r="M448" s="2">
        <v>22</v>
      </c>
      <c r="N448" s="2" t="s">
        <v>1149</v>
      </c>
    </row>
    <row r="449" spans="1:14" x14ac:dyDescent="0.3">
      <c r="A449" s="2">
        <v>171</v>
      </c>
      <c r="B449" s="2">
        <v>16</v>
      </c>
      <c r="C449" s="2" t="s">
        <v>74</v>
      </c>
      <c r="D449" s="2" t="s">
        <v>1160</v>
      </c>
      <c r="E449" s="4">
        <v>15</v>
      </c>
      <c r="F449" s="4">
        <f t="shared" si="6"/>
        <v>30</v>
      </c>
      <c r="G449" s="4">
        <v>26</v>
      </c>
      <c r="H449" s="4">
        <f>Datos_Cocina[[#This Row],[Precio Unitario]]-Datos_Cocina[[#This Row],[Costo Unitario]]</f>
        <v>11</v>
      </c>
      <c r="I449" s="4">
        <f>Datos_Cocina[[#This Row],[Ganancia Bruta]]*Datos_Cocina[[#This Row],[Cantidad Ordenada]]</f>
        <v>22</v>
      </c>
      <c r="J449" s="4">
        <f>Datos_Cocina[[#This Row],[Precio Unitario]]*Datos_Cocina[[#This Row],[Cantidad Ordenada]]</f>
        <v>52</v>
      </c>
      <c r="K449" s="7">
        <f>Datos_Cocina[[#This Row],[Ganancia Neta]]/Datos_Cocina[[#This Row],[Total Pedido]]</f>
        <v>0.42307692307692307</v>
      </c>
      <c r="L449" s="2">
        <v>2</v>
      </c>
      <c r="M449" s="2">
        <v>29</v>
      </c>
      <c r="N449" s="2" t="s">
        <v>1154</v>
      </c>
    </row>
    <row r="450" spans="1:14" x14ac:dyDescent="0.3">
      <c r="A450" s="2">
        <v>172</v>
      </c>
      <c r="B450" s="2">
        <v>12</v>
      </c>
      <c r="C450" s="2" t="s">
        <v>34</v>
      </c>
      <c r="D450" s="2" t="s">
        <v>1161</v>
      </c>
      <c r="E450" s="4">
        <v>20</v>
      </c>
      <c r="F450" s="4">
        <f t="shared" ref="F450:F513" si="7">E450*L450</f>
        <v>40</v>
      </c>
      <c r="G450" s="4">
        <v>34</v>
      </c>
      <c r="H450" s="4">
        <f>Datos_Cocina[[#This Row],[Precio Unitario]]-Datos_Cocina[[#This Row],[Costo Unitario]]</f>
        <v>14</v>
      </c>
      <c r="I450" s="4">
        <f>Datos_Cocina[[#This Row],[Ganancia Bruta]]*Datos_Cocina[[#This Row],[Cantidad Ordenada]]</f>
        <v>28</v>
      </c>
      <c r="J450" s="4">
        <f>Datos_Cocina[[#This Row],[Precio Unitario]]*Datos_Cocina[[#This Row],[Cantidad Ordenada]]</f>
        <v>68</v>
      </c>
      <c r="K450" s="7">
        <f>Datos_Cocina[[#This Row],[Ganancia Neta]]/Datos_Cocina[[#This Row],[Total Pedido]]</f>
        <v>0.41176470588235292</v>
      </c>
      <c r="L450" s="2">
        <v>2</v>
      </c>
      <c r="M450" s="2">
        <v>27</v>
      </c>
      <c r="N450" s="2" t="s">
        <v>1149</v>
      </c>
    </row>
    <row r="451" spans="1:14" x14ac:dyDescent="0.3">
      <c r="A451" s="2">
        <v>173</v>
      </c>
      <c r="B451" s="2">
        <v>11</v>
      </c>
      <c r="C451" s="2" t="s">
        <v>114</v>
      </c>
      <c r="D451" s="2" t="s">
        <v>1168</v>
      </c>
      <c r="E451" s="4">
        <v>19</v>
      </c>
      <c r="F451" s="4">
        <f t="shared" si="7"/>
        <v>57</v>
      </c>
      <c r="G451" s="4">
        <v>32</v>
      </c>
      <c r="H451" s="4">
        <f>Datos_Cocina[[#This Row],[Precio Unitario]]-Datos_Cocina[[#This Row],[Costo Unitario]]</f>
        <v>13</v>
      </c>
      <c r="I451" s="4">
        <f>Datos_Cocina[[#This Row],[Ganancia Bruta]]*Datos_Cocina[[#This Row],[Cantidad Ordenada]]</f>
        <v>39</v>
      </c>
      <c r="J451" s="4">
        <f>Datos_Cocina[[#This Row],[Precio Unitario]]*Datos_Cocina[[#This Row],[Cantidad Ordenada]]</f>
        <v>96</v>
      </c>
      <c r="K451" s="7">
        <f>Datos_Cocina[[#This Row],[Ganancia Neta]]/Datos_Cocina[[#This Row],[Total Pedido]]</f>
        <v>0.40625</v>
      </c>
      <c r="L451" s="2">
        <v>3</v>
      </c>
      <c r="M451" s="2">
        <v>52</v>
      </c>
      <c r="N451" s="2" t="s">
        <v>1149</v>
      </c>
    </row>
    <row r="452" spans="1:14" x14ac:dyDescent="0.3">
      <c r="A452" s="2">
        <v>173</v>
      </c>
      <c r="B452" s="2">
        <v>11</v>
      </c>
      <c r="C452" s="2" t="s">
        <v>50</v>
      </c>
      <c r="D452" s="2" t="s">
        <v>1162</v>
      </c>
      <c r="E452" s="4">
        <v>16</v>
      </c>
      <c r="F452" s="4">
        <f t="shared" si="7"/>
        <v>48</v>
      </c>
      <c r="G452" s="4">
        <v>27</v>
      </c>
      <c r="H452" s="4">
        <f>Datos_Cocina[[#This Row],[Precio Unitario]]-Datos_Cocina[[#This Row],[Costo Unitario]]</f>
        <v>11</v>
      </c>
      <c r="I452" s="4">
        <f>Datos_Cocina[[#This Row],[Ganancia Bruta]]*Datos_Cocina[[#This Row],[Cantidad Ordenada]]</f>
        <v>33</v>
      </c>
      <c r="J452" s="4">
        <f>Datos_Cocina[[#This Row],[Precio Unitario]]*Datos_Cocina[[#This Row],[Cantidad Ordenada]]</f>
        <v>81</v>
      </c>
      <c r="K452" s="7">
        <f>Datos_Cocina[[#This Row],[Ganancia Neta]]/Datos_Cocina[[#This Row],[Total Pedido]]</f>
        <v>0.40740740740740738</v>
      </c>
      <c r="L452" s="2">
        <v>3</v>
      </c>
      <c r="M452" s="2">
        <v>15</v>
      </c>
      <c r="N452" s="2" t="s">
        <v>1149</v>
      </c>
    </row>
    <row r="453" spans="1:14" x14ac:dyDescent="0.3">
      <c r="A453" s="2">
        <v>174</v>
      </c>
      <c r="B453" s="2">
        <v>10</v>
      </c>
      <c r="C453" s="2" t="s">
        <v>37</v>
      </c>
      <c r="D453" s="2" t="s">
        <v>1157</v>
      </c>
      <c r="E453" s="4">
        <v>18</v>
      </c>
      <c r="F453" s="4">
        <f t="shared" si="7"/>
        <v>36</v>
      </c>
      <c r="G453" s="4">
        <v>30</v>
      </c>
      <c r="H453" s="4">
        <f>Datos_Cocina[[#This Row],[Precio Unitario]]-Datos_Cocina[[#This Row],[Costo Unitario]]</f>
        <v>12</v>
      </c>
      <c r="I453" s="4">
        <f>Datos_Cocina[[#This Row],[Ganancia Bruta]]*Datos_Cocina[[#This Row],[Cantidad Ordenada]]</f>
        <v>24</v>
      </c>
      <c r="J453" s="4">
        <f>Datos_Cocina[[#This Row],[Precio Unitario]]*Datos_Cocina[[#This Row],[Cantidad Ordenada]]</f>
        <v>60</v>
      </c>
      <c r="K453" s="7">
        <f>Datos_Cocina[[#This Row],[Ganancia Neta]]/Datos_Cocina[[#This Row],[Total Pedido]]</f>
        <v>0.4</v>
      </c>
      <c r="L453" s="2">
        <v>2</v>
      </c>
      <c r="M453" s="2">
        <v>12</v>
      </c>
      <c r="N453" s="2" t="s">
        <v>1149</v>
      </c>
    </row>
    <row r="454" spans="1:14" x14ac:dyDescent="0.3">
      <c r="A454" s="2">
        <v>175</v>
      </c>
      <c r="B454" s="2">
        <v>14</v>
      </c>
      <c r="C454" s="2" t="s">
        <v>114</v>
      </c>
      <c r="D454" s="2" t="s">
        <v>1168</v>
      </c>
      <c r="E454" s="4">
        <v>19</v>
      </c>
      <c r="F454" s="4">
        <f t="shared" si="7"/>
        <v>57</v>
      </c>
      <c r="G454" s="4">
        <v>32</v>
      </c>
      <c r="H454" s="4">
        <f>Datos_Cocina[[#This Row],[Precio Unitario]]-Datos_Cocina[[#This Row],[Costo Unitario]]</f>
        <v>13</v>
      </c>
      <c r="I454" s="4">
        <f>Datos_Cocina[[#This Row],[Ganancia Bruta]]*Datos_Cocina[[#This Row],[Cantidad Ordenada]]</f>
        <v>39</v>
      </c>
      <c r="J454" s="4">
        <f>Datos_Cocina[[#This Row],[Precio Unitario]]*Datos_Cocina[[#This Row],[Cantidad Ordenada]]</f>
        <v>96</v>
      </c>
      <c r="K454" s="7">
        <f>Datos_Cocina[[#This Row],[Ganancia Neta]]/Datos_Cocina[[#This Row],[Total Pedido]]</f>
        <v>0.40625</v>
      </c>
      <c r="L454" s="2">
        <v>3</v>
      </c>
      <c r="M454" s="2">
        <v>9</v>
      </c>
      <c r="N454" s="2" t="s">
        <v>1149</v>
      </c>
    </row>
    <row r="455" spans="1:14" x14ac:dyDescent="0.3">
      <c r="A455" s="2">
        <v>175</v>
      </c>
      <c r="B455" s="2">
        <v>14</v>
      </c>
      <c r="C455" s="2" t="s">
        <v>79</v>
      </c>
      <c r="D455" s="2" t="s">
        <v>1151</v>
      </c>
      <c r="E455" s="4">
        <v>14</v>
      </c>
      <c r="F455" s="4">
        <f t="shared" si="7"/>
        <v>28</v>
      </c>
      <c r="G455" s="4">
        <v>24</v>
      </c>
      <c r="H455" s="4">
        <f>Datos_Cocina[[#This Row],[Precio Unitario]]-Datos_Cocina[[#This Row],[Costo Unitario]]</f>
        <v>10</v>
      </c>
      <c r="I455" s="4">
        <f>Datos_Cocina[[#This Row],[Ganancia Bruta]]*Datos_Cocina[[#This Row],[Cantidad Ordenada]]</f>
        <v>20</v>
      </c>
      <c r="J455" s="4">
        <f>Datos_Cocina[[#This Row],[Precio Unitario]]*Datos_Cocina[[#This Row],[Cantidad Ordenada]]</f>
        <v>48</v>
      </c>
      <c r="K455" s="7">
        <f>Datos_Cocina[[#This Row],[Ganancia Neta]]/Datos_Cocina[[#This Row],[Total Pedido]]</f>
        <v>0.41666666666666669</v>
      </c>
      <c r="L455" s="2">
        <v>2</v>
      </c>
      <c r="M455" s="2">
        <v>38</v>
      </c>
      <c r="N455" s="2" t="s">
        <v>1154</v>
      </c>
    </row>
    <row r="456" spans="1:14" x14ac:dyDescent="0.3">
      <c r="A456" s="2">
        <v>176</v>
      </c>
      <c r="B456" s="2">
        <v>20</v>
      </c>
      <c r="C456" s="2" t="s">
        <v>39</v>
      </c>
      <c r="D456" s="2" t="s">
        <v>1150</v>
      </c>
      <c r="E456" s="4">
        <v>13</v>
      </c>
      <c r="F456" s="4">
        <f t="shared" si="7"/>
        <v>39</v>
      </c>
      <c r="G456" s="4">
        <v>21</v>
      </c>
      <c r="H456" s="4">
        <f>Datos_Cocina[[#This Row],[Precio Unitario]]-Datos_Cocina[[#This Row],[Costo Unitario]]</f>
        <v>8</v>
      </c>
      <c r="I456" s="4">
        <f>Datos_Cocina[[#This Row],[Ganancia Bruta]]*Datos_Cocina[[#This Row],[Cantidad Ordenada]]</f>
        <v>24</v>
      </c>
      <c r="J456" s="4">
        <f>Datos_Cocina[[#This Row],[Precio Unitario]]*Datos_Cocina[[#This Row],[Cantidad Ordenada]]</f>
        <v>63</v>
      </c>
      <c r="K456" s="7">
        <f>Datos_Cocina[[#This Row],[Ganancia Neta]]/Datos_Cocina[[#This Row],[Total Pedido]]</f>
        <v>0.38095238095238093</v>
      </c>
      <c r="L456" s="2">
        <v>3</v>
      </c>
      <c r="M456" s="2">
        <v>48</v>
      </c>
      <c r="N456" s="2" t="s">
        <v>1149</v>
      </c>
    </row>
    <row r="457" spans="1:14" x14ac:dyDescent="0.3">
      <c r="A457" s="2">
        <v>177</v>
      </c>
      <c r="B457" s="2">
        <v>4</v>
      </c>
      <c r="C457" s="2" t="s">
        <v>39</v>
      </c>
      <c r="D457" s="2" t="s">
        <v>1150</v>
      </c>
      <c r="E457" s="4">
        <v>13</v>
      </c>
      <c r="F457" s="4">
        <f t="shared" si="7"/>
        <v>26</v>
      </c>
      <c r="G457" s="4">
        <v>21</v>
      </c>
      <c r="H457" s="4">
        <f>Datos_Cocina[[#This Row],[Precio Unitario]]-Datos_Cocina[[#This Row],[Costo Unitario]]</f>
        <v>8</v>
      </c>
      <c r="I457" s="4">
        <f>Datos_Cocina[[#This Row],[Ganancia Bruta]]*Datos_Cocina[[#This Row],[Cantidad Ordenada]]</f>
        <v>16</v>
      </c>
      <c r="J457" s="4">
        <f>Datos_Cocina[[#This Row],[Precio Unitario]]*Datos_Cocina[[#This Row],[Cantidad Ordenada]]</f>
        <v>42</v>
      </c>
      <c r="K457" s="7">
        <f>Datos_Cocina[[#This Row],[Ganancia Neta]]/Datos_Cocina[[#This Row],[Total Pedido]]</f>
        <v>0.38095238095238093</v>
      </c>
      <c r="L457" s="2">
        <v>2</v>
      </c>
      <c r="M457" s="2">
        <v>45</v>
      </c>
      <c r="N457" s="2" t="s">
        <v>1149</v>
      </c>
    </row>
    <row r="458" spans="1:14" x14ac:dyDescent="0.3">
      <c r="A458" s="2">
        <v>177</v>
      </c>
      <c r="B458" s="2">
        <v>4</v>
      </c>
      <c r="C458" s="2" t="s">
        <v>79</v>
      </c>
      <c r="D458" s="2" t="s">
        <v>1151</v>
      </c>
      <c r="E458" s="4">
        <v>14</v>
      </c>
      <c r="F458" s="4">
        <f t="shared" si="7"/>
        <v>28</v>
      </c>
      <c r="G458" s="4">
        <v>24</v>
      </c>
      <c r="H458" s="4">
        <f>Datos_Cocina[[#This Row],[Precio Unitario]]-Datos_Cocina[[#This Row],[Costo Unitario]]</f>
        <v>10</v>
      </c>
      <c r="I458" s="4">
        <f>Datos_Cocina[[#This Row],[Ganancia Bruta]]*Datos_Cocina[[#This Row],[Cantidad Ordenada]]</f>
        <v>20</v>
      </c>
      <c r="J458" s="4">
        <f>Datos_Cocina[[#This Row],[Precio Unitario]]*Datos_Cocina[[#This Row],[Cantidad Ordenada]]</f>
        <v>48</v>
      </c>
      <c r="K458" s="7">
        <f>Datos_Cocina[[#This Row],[Ganancia Neta]]/Datos_Cocina[[#This Row],[Total Pedido]]</f>
        <v>0.41666666666666669</v>
      </c>
      <c r="L458" s="2">
        <v>2</v>
      </c>
      <c r="M458" s="2">
        <v>10</v>
      </c>
      <c r="N458" s="2" t="s">
        <v>1149</v>
      </c>
    </row>
    <row r="459" spans="1:14" x14ac:dyDescent="0.3">
      <c r="A459" s="2">
        <v>177</v>
      </c>
      <c r="B459" s="2">
        <v>4</v>
      </c>
      <c r="C459" s="2" t="s">
        <v>53</v>
      </c>
      <c r="D459" s="2" t="s">
        <v>1156</v>
      </c>
      <c r="E459" s="4">
        <v>11</v>
      </c>
      <c r="F459" s="4">
        <f t="shared" si="7"/>
        <v>33</v>
      </c>
      <c r="G459" s="4">
        <v>19</v>
      </c>
      <c r="H459" s="4">
        <f>Datos_Cocina[[#This Row],[Precio Unitario]]-Datos_Cocina[[#This Row],[Costo Unitario]]</f>
        <v>8</v>
      </c>
      <c r="I459" s="4">
        <f>Datos_Cocina[[#This Row],[Ganancia Bruta]]*Datos_Cocina[[#This Row],[Cantidad Ordenada]]</f>
        <v>24</v>
      </c>
      <c r="J459" s="4">
        <f>Datos_Cocina[[#This Row],[Precio Unitario]]*Datos_Cocina[[#This Row],[Cantidad Ordenada]]</f>
        <v>57</v>
      </c>
      <c r="K459" s="7">
        <f>Datos_Cocina[[#This Row],[Ganancia Neta]]/Datos_Cocina[[#This Row],[Total Pedido]]</f>
        <v>0.42105263157894735</v>
      </c>
      <c r="L459" s="2">
        <v>3</v>
      </c>
      <c r="M459" s="2">
        <v>47</v>
      </c>
      <c r="N459" s="2" t="s">
        <v>1154</v>
      </c>
    </row>
    <row r="460" spans="1:14" x14ac:dyDescent="0.3">
      <c r="A460" s="2">
        <v>177</v>
      </c>
      <c r="B460" s="2">
        <v>4</v>
      </c>
      <c r="C460" s="2" t="s">
        <v>74</v>
      </c>
      <c r="D460" s="2" t="s">
        <v>1160</v>
      </c>
      <c r="E460" s="4">
        <v>15</v>
      </c>
      <c r="F460" s="4">
        <f t="shared" si="7"/>
        <v>15</v>
      </c>
      <c r="G460" s="4">
        <v>26</v>
      </c>
      <c r="H460" s="4">
        <f>Datos_Cocina[[#This Row],[Precio Unitario]]-Datos_Cocina[[#This Row],[Costo Unitario]]</f>
        <v>11</v>
      </c>
      <c r="I460" s="4">
        <f>Datos_Cocina[[#This Row],[Ganancia Bruta]]*Datos_Cocina[[#This Row],[Cantidad Ordenada]]</f>
        <v>11</v>
      </c>
      <c r="J460" s="4">
        <f>Datos_Cocina[[#This Row],[Precio Unitario]]*Datos_Cocina[[#This Row],[Cantidad Ordenada]]</f>
        <v>26</v>
      </c>
      <c r="K460" s="7">
        <f>Datos_Cocina[[#This Row],[Ganancia Neta]]/Datos_Cocina[[#This Row],[Total Pedido]]</f>
        <v>0.42307692307692307</v>
      </c>
      <c r="L460" s="2">
        <v>1</v>
      </c>
      <c r="M460" s="2">
        <v>40</v>
      </c>
      <c r="N460" s="2" t="s">
        <v>1154</v>
      </c>
    </row>
    <row r="461" spans="1:14" x14ac:dyDescent="0.3">
      <c r="A461" s="2">
        <v>178</v>
      </c>
      <c r="B461" s="2">
        <v>11</v>
      </c>
      <c r="C461" s="2" t="s">
        <v>121</v>
      </c>
      <c r="D461" s="2" t="s">
        <v>1163</v>
      </c>
      <c r="E461" s="4">
        <v>20</v>
      </c>
      <c r="F461" s="4">
        <f t="shared" si="7"/>
        <v>60</v>
      </c>
      <c r="G461" s="4">
        <v>33</v>
      </c>
      <c r="H461" s="4">
        <f>Datos_Cocina[[#This Row],[Precio Unitario]]-Datos_Cocina[[#This Row],[Costo Unitario]]</f>
        <v>13</v>
      </c>
      <c r="I461" s="4">
        <f>Datos_Cocina[[#This Row],[Ganancia Bruta]]*Datos_Cocina[[#This Row],[Cantidad Ordenada]]</f>
        <v>39</v>
      </c>
      <c r="J461" s="4">
        <f>Datos_Cocina[[#This Row],[Precio Unitario]]*Datos_Cocina[[#This Row],[Cantidad Ordenada]]</f>
        <v>99</v>
      </c>
      <c r="K461" s="7">
        <f>Datos_Cocina[[#This Row],[Ganancia Neta]]/Datos_Cocina[[#This Row],[Total Pedido]]</f>
        <v>0.39393939393939392</v>
      </c>
      <c r="L461" s="2">
        <v>3</v>
      </c>
      <c r="M461" s="2">
        <v>55</v>
      </c>
      <c r="N461" s="2" t="s">
        <v>1154</v>
      </c>
    </row>
    <row r="462" spans="1:14" x14ac:dyDescent="0.3">
      <c r="A462" s="2">
        <v>178</v>
      </c>
      <c r="B462" s="2">
        <v>11</v>
      </c>
      <c r="C462" s="2" t="s">
        <v>37</v>
      </c>
      <c r="D462" s="2" t="s">
        <v>1157</v>
      </c>
      <c r="E462" s="4">
        <v>18</v>
      </c>
      <c r="F462" s="4">
        <f t="shared" si="7"/>
        <v>18</v>
      </c>
      <c r="G462" s="4">
        <v>30</v>
      </c>
      <c r="H462" s="4">
        <f>Datos_Cocina[[#This Row],[Precio Unitario]]-Datos_Cocina[[#This Row],[Costo Unitario]]</f>
        <v>12</v>
      </c>
      <c r="I462" s="4">
        <f>Datos_Cocina[[#This Row],[Ganancia Bruta]]*Datos_Cocina[[#This Row],[Cantidad Ordenada]]</f>
        <v>12</v>
      </c>
      <c r="J462" s="4">
        <f>Datos_Cocina[[#This Row],[Precio Unitario]]*Datos_Cocina[[#This Row],[Cantidad Ordenada]]</f>
        <v>30</v>
      </c>
      <c r="K462" s="7">
        <f>Datos_Cocina[[#This Row],[Ganancia Neta]]/Datos_Cocina[[#This Row],[Total Pedido]]</f>
        <v>0.4</v>
      </c>
      <c r="L462" s="2">
        <v>1</v>
      </c>
      <c r="M462" s="2">
        <v>55</v>
      </c>
      <c r="N462" s="2" t="s">
        <v>1149</v>
      </c>
    </row>
    <row r="463" spans="1:14" x14ac:dyDescent="0.3">
      <c r="A463" s="2">
        <v>178</v>
      </c>
      <c r="B463" s="2">
        <v>11</v>
      </c>
      <c r="C463" s="2" t="s">
        <v>12</v>
      </c>
      <c r="D463" s="2" t="s">
        <v>1164</v>
      </c>
      <c r="E463" s="4">
        <v>21</v>
      </c>
      <c r="F463" s="4">
        <f t="shared" si="7"/>
        <v>21</v>
      </c>
      <c r="G463" s="4">
        <v>35</v>
      </c>
      <c r="H463" s="4">
        <f>Datos_Cocina[[#This Row],[Precio Unitario]]-Datos_Cocina[[#This Row],[Costo Unitario]]</f>
        <v>14</v>
      </c>
      <c r="I463" s="4">
        <f>Datos_Cocina[[#This Row],[Ganancia Bruta]]*Datos_Cocina[[#This Row],[Cantidad Ordenada]]</f>
        <v>14</v>
      </c>
      <c r="J463" s="4">
        <f>Datos_Cocina[[#This Row],[Precio Unitario]]*Datos_Cocina[[#This Row],[Cantidad Ordenada]]</f>
        <v>35</v>
      </c>
      <c r="K463" s="7">
        <f>Datos_Cocina[[#This Row],[Ganancia Neta]]/Datos_Cocina[[#This Row],[Total Pedido]]</f>
        <v>0.4</v>
      </c>
      <c r="L463" s="2">
        <v>1</v>
      </c>
      <c r="M463" s="2">
        <v>16</v>
      </c>
      <c r="N463" s="2" t="s">
        <v>1149</v>
      </c>
    </row>
    <row r="464" spans="1:14" x14ac:dyDescent="0.3">
      <c r="A464" s="2">
        <v>178</v>
      </c>
      <c r="B464" s="2">
        <v>11</v>
      </c>
      <c r="C464" s="2" t="s">
        <v>100</v>
      </c>
      <c r="D464" s="2" t="s">
        <v>1166</v>
      </c>
      <c r="E464" s="4">
        <v>13</v>
      </c>
      <c r="F464" s="4">
        <f t="shared" si="7"/>
        <v>26</v>
      </c>
      <c r="G464" s="4">
        <v>22</v>
      </c>
      <c r="H464" s="4">
        <f>Datos_Cocina[[#This Row],[Precio Unitario]]-Datos_Cocina[[#This Row],[Costo Unitario]]</f>
        <v>9</v>
      </c>
      <c r="I464" s="4">
        <f>Datos_Cocina[[#This Row],[Ganancia Bruta]]*Datos_Cocina[[#This Row],[Cantidad Ordenada]]</f>
        <v>18</v>
      </c>
      <c r="J464" s="4">
        <f>Datos_Cocina[[#This Row],[Precio Unitario]]*Datos_Cocina[[#This Row],[Cantidad Ordenada]]</f>
        <v>44</v>
      </c>
      <c r="K464" s="7">
        <f>Datos_Cocina[[#This Row],[Ganancia Neta]]/Datos_Cocina[[#This Row],[Total Pedido]]</f>
        <v>0.40909090909090912</v>
      </c>
      <c r="L464" s="2">
        <v>2</v>
      </c>
      <c r="M464" s="2">
        <v>20</v>
      </c>
      <c r="N464" s="2" t="s">
        <v>1154</v>
      </c>
    </row>
    <row r="465" spans="1:14" x14ac:dyDescent="0.3">
      <c r="A465" s="2">
        <v>179</v>
      </c>
      <c r="B465" s="2">
        <v>12</v>
      </c>
      <c r="C465" s="2" t="s">
        <v>56</v>
      </c>
      <c r="D465" s="2" t="s">
        <v>1167</v>
      </c>
      <c r="E465" s="4">
        <v>19</v>
      </c>
      <c r="F465" s="4">
        <f t="shared" si="7"/>
        <v>38</v>
      </c>
      <c r="G465" s="4">
        <v>31</v>
      </c>
      <c r="H465" s="4">
        <f>Datos_Cocina[[#This Row],[Precio Unitario]]-Datos_Cocina[[#This Row],[Costo Unitario]]</f>
        <v>12</v>
      </c>
      <c r="I465" s="4">
        <f>Datos_Cocina[[#This Row],[Ganancia Bruta]]*Datos_Cocina[[#This Row],[Cantidad Ordenada]]</f>
        <v>24</v>
      </c>
      <c r="J465" s="4">
        <f>Datos_Cocina[[#This Row],[Precio Unitario]]*Datos_Cocina[[#This Row],[Cantidad Ordenada]]</f>
        <v>62</v>
      </c>
      <c r="K465" s="7">
        <f>Datos_Cocina[[#This Row],[Ganancia Neta]]/Datos_Cocina[[#This Row],[Total Pedido]]</f>
        <v>0.38709677419354838</v>
      </c>
      <c r="L465" s="2">
        <v>2</v>
      </c>
      <c r="M465" s="2">
        <v>26</v>
      </c>
      <c r="N465" s="2" t="s">
        <v>1154</v>
      </c>
    </row>
    <row r="466" spans="1:14" x14ac:dyDescent="0.3">
      <c r="A466" s="2">
        <v>180</v>
      </c>
      <c r="B466" s="2">
        <v>10</v>
      </c>
      <c r="C466" s="2" t="s">
        <v>37</v>
      </c>
      <c r="D466" s="2" t="s">
        <v>1157</v>
      </c>
      <c r="E466" s="4">
        <v>18</v>
      </c>
      <c r="F466" s="4">
        <f t="shared" si="7"/>
        <v>54</v>
      </c>
      <c r="G466" s="4">
        <v>30</v>
      </c>
      <c r="H466" s="4">
        <f>Datos_Cocina[[#This Row],[Precio Unitario]]-Datos_Cocina[[#This Row],[Costo Unitario]]</f>
        <v>12</v>
      </c>
      <c r="I466" s="4">
        <f>Datos_Cocina[[#This Row],[Ganancia Bruta]]*Datos_Cocina[[#This Row],[Cantidad Ordenada]]</f>
        <v>36</v>
      </c>
      <c r="J466" s="4">
        <f>Datos_Cocina[[#This Row],[Precio Unitario]]*Datos_Cocina[[#This Row],[Cantidad Ordenada]]</f>
        <v>90</v>
      </c>
      <c r="K466" s="7">
        <f>Datos_Cocina[[#This Row],[Ganancia Neta]]/Datos_Cocina[[#This Row],[Total Pedido]]</f>
        <v>0.4</v>
      </c>
      <c r="L466" s="2">
        <v>3</v>
      </c>
      <c r="M466" s="2">
        <v>20</v>
      </c>
      <c r="N466" s="2" t="s">
        <v>1149</v>
      </c>
    </row>
    <row r="467" spans="1:14" x14ac:dyDescent="0.3">
      <c r="A467" s="2">
        <v>180</v>
      </c>
      <c r="B467" s="2">
        <v>10</v>
      </c>
      <c r="C467" s="2" t="s">
        <v>67</v>
      </c>
      <c r="D467" s="2" t="s">
        <v>1155</v>
      </c>
      <c r="E467" s="4">
        <v>12</v>
      </c>
      <c r="F467" s="4">
        <f t="shared" si="7"/>
        <v>12</v>
      </c>
      <c r="G467" s="4">
        <v>20</v>
      </c>
      <c r="H467" s="4">
        <f>Datos_Cocina[[#This Row],[Precio Unitario]]-Datos_Cocina[[#This Row],[Costo Unitario]]</f>
        <v>8</v>
      </c>
      <c r="I467" s="4">
        <f>Datos_Cocina[[#This Row],[Ganancia Bruta]]*Datos_Cocina[[#This Row],[Cantidad Ordenada]]</f>
        <v>8</v>
      </c>
      <c r="J467" s="4">
        <f>Datos_Cocina[[#This Row],[Precio Unitario]]*Datos_Cocina[[#This Row],[Cantidad Ordenada]]</f>
        <v>20</v>
      </c>
      <c r="K467" s="7">
        <f>Datos_Cocina[[#This Row],[Ganancia Neta]]/Datos_Cocina[[#This Row],[Total Pedido]]</f>
        <v>0.4</v>
      </c>
      <c r="L467" s="2">
        <v>1</v>
      </c>
      <c r="M467" s="2">
        <v>50</v>
      </c>
      <c r="N467" s="2" t="s">
        <v>1154</v>
      </c>
    </row>
    <row r="468" spans="1:14" x14ac:dyDescent="0.3">
      <c r="A468" s="2">
        <v>180</v>
      </c>
      <c r="B468" s="2">
        <v>10</v>
      </c>
      <c r="C468" s="2" t="s">
        <v>50</v>
      </c>
      <c r="D468" s="2" t="s">
        <v>1162</v>
      </c>
      <c r="E468" s="4">
        <v>16</v>
      </c>
      <c r="F468" s="4">
        <f t="shared" si="7"/>
        <v>16</v>
      </c>
      <c r="G468" s="4">
        <v>27</v>
      </c>
      <c r="H468" s="4">
        <f>Datos_Cocina[[#This Row],[Precio Unitario]]-Datos_Cocina[[#This Row],[Costo Unitario]]</f>
        <v>11</v>
      </c>
      <c r="I468" s="4">
        <f>Datos_Cocina[[#This Row],[Ganancia Bruta]]*Datos_Cocina[[#This Row],[Cantidad Ordenada]]</f>
        <v>11</v>
      </c>
      <c r="J468" s="4">
        <f>Datos_Cocina[[#This Row],[Precio Unitario]]*Datos_Cocina[[#This Row],[Cantidad Ordenada]]</f>
        <v>27</v>
      </c>
      <c r="K468" s="7">
        <f>Datos_Cocina[[#This Row],[Ganancia Neta]]/Datos_Cocina[[#This Row],[Total Pedido]]</f>
        <v>0.40740740740740738</v>
      </c>
      <c r="L468" s="2">
        <v>1</v>
      </c>
      <c r="M468" s="2">
        <v>56</v>
      </c>
      <c r="N468" s="2" t="s">
        <v>1154</v>
      </c>
    </row>
    <row r="469" spans="1:14" x14ac:dyDescent="0.3">
      <c r="A469" s="2">
        <v>180</v>
      </c>
      <c r="B469" s="2">
        <v>10</v>
      </c>
      <c r="C469" s="2" t="s">
        <v>20</v>
      </c>
      <c r="D469" s="2" t="s">
        <v>1152</v>
      </c>
      <c r="E469" s="4">
        <v>17</v>
      </c>
      <c r="F469" s="4">
        <f t="shared" si="7"/>
        <v>17</v>
      </c>
      <c r="G469" s="4">
        <v>29</v>
      </c>
      <c r="H469" s="4">
        <f>Datos_Cocina[[#This Row],[Precio Unitario]]-Datos_Cocina[[#This Row],[Costo Unitario]]</f>
        <v>12</v>
      </c>
      <c r="I469" s="4">
        <f>Datos_Cocina[[#This Row],[Ganancia Bruta]]*Datos_Cocina[[#This Row],[Cantidad Ordenada]]</f>
        <v>12</v>
      </c>
      <c r="J469" s="4">
        <f>Datos_Cocina[[#This Row],[Precio Unitario]]*Datos_Cocina[[#This Row],[Cantidad Ordenada]]</f>
        <v>29</v>
      </c>
      <c r="K469" s="7">
        <f>Datos_Cocina[[#This Row],[Ganancia Neta]]/Datos_Cocina[[#This Row],[Total Pedido]]</f>
        <v>0.41379310344827586</v>
      </c>
      <c r="L469" s="2">
        <v>1</v>
      </c>
      <c r="M469" s="2">
        <v>35</v>
      </c>
      <c r="N469" s="2" t="s">
        <v>1149</v>
      </c>
    </row>
    <row r="470" spans="1:14" x14ac:dyDescent="0.3">
      <c r="A470" s="2">
        <v>181</v>
      </c>
      <c r="B470" s="2">
        <v>15</v>
      </c>
      <c r="C470" s="2" t="s">
        <v>50</v>
      </c>
      <c r="D470" s="2" t="s">
        <v>1162</v>
      </c>
      <c r="E470" s="4">
        <v>16</v>
      </c>
      <c r="F470" s="4">
        <f t="shared" si="7"/>
        <v>16</v>
      </c>
      <c r="G470" s="4">
        <v>27</v>
      </c>
      <c r="H470" s="4">
        <f>Datos_Cocina[[#This Row],[Precio Unitario]]-Datos_Cocina[[#This Row],[Costo Unitario]]</f>
        <v>11</v>
      </c>
      <c r="I470" s="4">
        <f>Datos_Cocina[[#This Row],[Ganancia Bruta]]*Datos_Cocina[[#This Row],[Cantidad Ordenada]]</f>
        <v>11</v>
      </c>
      <c r="J470" s="4">
        <f>Datos_Cocina[[#This Row],[Precio Unitario]]*Datos_Cocina[[#This Row],[Cantidad Ordenada]]</f>
        <v>27</v>
      </c>
      <c r="K470" s="7">
        <f>Datos_Cocina[[#This Row],[Ganancia Neta]]/Datos_Cocina[[#This Row],[Total Pedido]]</f>
        <v>0.40740740740740738</v>
      </c>
      <c r="L470" s="2">
        <v>1</v>
      </c>
      <c r="M470" s="2">
        <v>55</v>
      </c>
      <c r="N470" s="2" t="s">
        <v>1149</v>
      </c>
    </row>
    <row r="471" spans="1:14" x14ac:dyDescent="0.3">
      <c r="A471" s="2">
        <v>182</v>
      </c>
      <c r="B471" s="2">
        <v>18</v>
      </c>
      <c r="C471" s="2" t="s">
        <v>53</v>
      </c>
      <c r="D471" s="2" t="s">
        <v>1156</v>
      </c>
      <c r="E471" s="4">
        <v>11</v>
      </c>
      <c r="F471" s="4">
        <f t="shared" si="7"/>
        <v>22</v>
      </c>
      <c r="G471" s="4">
        <v>19</v>
      </c>
      <c r="H471" s="4">
        <f>Datos_Cocina[[#This Row],[Precio Unitario]]-Datos_Cocina[[#This Row],[Costo Unitario]]</f>
        <v>8</v>
      </c>
      <c r="I471" s="4">
        <f>Datos_Cocina[[#This Row],[Ganancia Bruta]]*Datos_Cocina[[#This Row],[Cantidad Ordenada]]</f>
        <v>16</v>
      </c>
      <c r="J471" s="4">
        <f>Datos_Cocina[[#This Row],[Precio Unitario]]*Datos_Cocina[[#This Row],[Cantidad Ordenada]]</f>
        <v>38</v>
      </c>
      <c r="K471" s="7">
        <f>Datos_Cocina[[#This Row],[Ganancia Neta]]/Datos_Cocina[[#This Row],[Total Pedido]]</f>
        <v>0.42105263157894735</v>
      </c>
      <c r="L471" s="2">
        <v>2</v>
      </c>
      <c r="M471" s="2">
        <v>11</v>
      </c>
      <c r="N471" s="2" t="s">
        <v>1149</v>
      </c>
    </row>
    <row r="472" spans="1:14" x14ac:dyDescent="0.3">
      <c r="A472" s="2">
        <v>183</v>
      </c>
      <c r="B472" s="2">
        <v>18</v>
      </c>
      <c r="C472" s="2" t="s">
        <v>67</v>
      </c>
      <c r="D472" s="2" t="s">
        <v>1155</v>
      </c>
      <c r="E472" s="4">
        <v>12</v>
      </c>
      <c r="F472" s="4">
        <f t="shared" si="7"/>
        <v>36</v>
      </c>
      <c r="G472" s="4">
        <v>20</v>
      </c>
      <c r="H472" s="4">
        <f>Datos_Cocina[[#This Row],[Precio Unitario]]-Datos_Cocina[[#This Row],[Costo Unitario]]</f>
        <v>8</v>
      </c>
      <c r="I472" s="4">
        <f>Datos_Cocina[[#This Row],[Ganancia Bruta]]*Datos_Cocina[[#This Row],[Cantidad Ordenada]]</f>
        <v>24</v>
      </c>
      <c r="J472" s="4">
        <f>Datos_Cocina[[#This Row],[Precio Unitario]]*Datos_Cocina[[#This Row],[Cantidad Ordenada]]</f>
        <v>60</v>
      </c>
      <c r="K472" s="7">
        <f>Datos_Cocina[[#This Row],[Ganancia Neta]]/Datos_Cocina[[#This Row],[Total Pedido]]</f>
        <v>0.4</v>
      </c>
      <c r="L472" s="2">
        <v>3</v>
      </c>
      <c r="M472" s="2">
        <v>58</v>
      </c>
      <c r="N472" s="2" t="s">
        <v>1154</v>
      </c>
    </row>
    <row r="473" spans="1:14" x14ac:dyDescent="0.3">
      <c r="A473" s="2">
        <v>183</v>
      </c>
      <c r="B473" s="2">
        <v>18</v>
      </c>
      <c r="C473" s="2" t="s">
        <v>12</v>
      </c>
      <c r="D473" s="2" t="s">
        <v>1164</v>
      </c>
      <c r="E473" s="4">
        <v>21</v>
      </c>
      <c r="F473" s="4">
        <f t="shared" si="7"/>
        <v>63</v>
      </c>
      <c r="G473" s="4">
        <v>35</v>
      </c>
      <c r="H473" s="4">
        <f>Datos_Cocina[[#This Row],[Precio Unitario]]-Datos_Cocina[[#This Row],[Costo Unitario]]</f>
        <v>14</v>
      </c>
      <c r="I473" s="4">
        <f>Datos_Cocina[[#This Row],[Ganancia Bruta]]*Datos_Cocina[[#This Row],[Cantidad Ordenada]]</f>
        <v>42</v>
      </c>
      <c r="J473" s="4">
        <f>Datos_Cocina[[#This Row],[Precio Unitario]]*Datos_Cocina[[#This Row],[Cantidad Ordenada]]</f>
        <v>105</v>
      </c>
      <c r="K473" s="7">
        <f>Datos_Cocina[[#This Row],[Ganancia Neta]]/Datos_Cocina[[#This Row],[Total Pedido]]</f>
        <v>0.4</v>
      </c>
      <c r="L473" s="2">
        <v>3</v>
      </c>
      <c r="M473" s="2">
        <v>46</v>
      </c>
      <c r="N473" s="2" t="s">
        <v>1154</v>
      </c>
    </row>
    <row r="474" spans="1:14" x14ac:dyDescent="0.3">
      <c r="A474" s="2">
        <v>183</v>
      </c>
      <c r="B474" s="2">
        <v>18</v>
      </c>
      <c r="C474" s="2" t="s">
        <v>114</v>
      </c>
      <c r="D474" s="2" t="s">
        <v>1168</v>
      </c>
      <c r="E474" s="4">
        <v>19</v>
      </c>
      <c r="F474" s="4">
        <f t="shared" si="7"/>
        <v>38</v>
      </c>
      <c r="G474" s="4">
        <v>32</v>
      </c>
      <c r="H474" s="4">
        <f>Datos_Cocina[[#This Row],[Precio Unitario]]-Datos_Cocina[[#This Row],[Costo Unitario]]</f>
        <v>13</v>
      </c>
      <c r="I474" s="4">
        <f>Datos_Cocina[[#This Row],[Ganancia Bruta]]*Datos_Cocina[[#This Row],[Cantidad Ordenada]]</f>
        <v>26</v>
      </c>
      <c r="J474" s="4">
        <f>Datos_Cocina[[#This Row],[Precio Unitario]]*Datos_Cocina[[#This Row],[Cantidad Ordenada]]</f>
        <v>64</v>
      </c>
      <c r="K474" s="7">
        <f>Datos_Cocina[[#This Row],[Ganancia Neta]]/Datos_Cocina[[#This Row],[Total Pedido]]</f>
        <v>0.40625</v>
      </c>
      <c r="L474" s="2">
        <v>2</v>
      </c>
      <c r="M474" s="2">
        <v>52</v>
      </c>
      <c r="N474" s="2" t="s">
        <v>1154</v>
      </c>
    </row>
    <row r="475" spans="1:14" x14ac:dyDescent="0.3">
      <c r="A475" s="2">
        <v>183</v>
      </c>
      <c r="B475" s="2">
        <v>18</v>
      </c>
      <c r="C475" s="2" t="s">
        <v>74</v>
      </c>
      <c r="D475" s="2" t="s">
        <v>1160</v>
      </c>
      <c r="E475" s="4">
        <v>15</v>
      </c>
      <c r="F475" s="4">
        <f t="shared" si="7"/>
        <v>15</v>
      </c>
      <c r="G475" s="4">
        <v>26</v>
      </c>
      <c r="H475" s="4">
        <f>Datos_Cocina[[#This Row],[Precio Unitario]]-Datos_Cocina[[#This Row],[Costo Unitario]]</f>
        <v>11</v>
      </c>
      <c r="I475" s="4">
        <f>Datos_Cocina[[#This Row],[Ganancia Bruta]]*Datos_Cocina[[#This Row],[Cantidad Ordenada]]</f>
        <v>11</v>
      </c>
      <c r="J475" s="4">
        <f>Datos_Cocina[[#This Row],[Precio Unitario]]*Datos_Cocina[[#This Row],[Cantidad Ordenada]]</f>
        <v>26</v>
      </c>
      <c r="K475" s="7">
        <f>Datos_Cocina[[#This Row],[Ganancia Neta]]/Datos_Cocina[[#This Row],[Total Pedido]]</f>
        <v>0.42307692307692307</v>
      </c>
      <c r="L475" s="2">
        <v>1</v>
      </c>
      <c r="M475" s="2">
        <v>10</v>
      </c>
      <c r="N475" s="2" t="s">
        <v>1154</v>
      </c>
    </row>
    <row r="476" spans="1:14" x14ac:dyDescent="0.3">
      <c r="A476" s="2">
        <v>184</v>
      </c>
      <c r="B476" s="2">
        <v>4</v>
      </c>
      <c r="C476" s="2" t="s">
        <v>67</v>
      </c>
      <c r="D476" s="2" t="s">
        <v>1155</v>
      </c>
      <c r="E476" s="4">
        <v>12</v>
      </c>
      <c r="F476" s="4">
        <f t="shared" si="7"/>
        <v>24</v>
      </c>
      <c r="G476" s="4">
        <v>20</v>
      </c>
      <c r="H476" s="4">
        <f>Datos_Cocina[[#This Row],[Precio Unitario]]-Datos_Cocina[[#This Row],[Costo Unitario]]</f>
        <v>8</v>
      </c>
      <c r="I476" s="4">
        <f>Datos_Cocina[[#This Row],[Ganancia Bruta]]*Datos_Cocina[[#This Row],[Cantidad Ordenada]]</f>
        <v>16</v>
      </c>
      <c r="J476" s="4">
        <f>Datos_Cocina[[#This Row],[Precio Unitario]]*Datos_Cocina[[#This Row],[Cantidad Ordenada]]</f>
        <v>40</v>
      </c>
      <c r="K476" s="7">
        <f>Datos_Cocina[[#This Row],[Ganancia Neta]]/Datos_Cocina[[#This Row],[Total Pedido]]</f>
        <v>0.4</v>
      </c>
      <c r="L476" s="2">
        <v>2</v>
      </c>
      <c r="M476" s="2">
        <v>13</v>
      </c>
      <c r="N476" s="2" t="s">
        <v>1149</v>
      </c>
    </row>
    <row r="477" spans="1:14" x14ac:dyDescent="0.3">
      <c r="A477" s="2">
        <v>184</v>
      </c>
      <c r="B477" s="2">
        <v>4</v>
      </c>
      <c r="C477" s="2" t="s">
        <v>50</v>
      </c>
      <c r="D477" s="2" t="s">
        <v>1162</v>
      </c>
      <c r="E477" s="4">
        <v>16</v>
      </c>
      <c r="F477" s="4">
        <f t="shared" si="7"/>
        <v>48</v>
      </c>
      <c r="G477" s="4">
        <v>27</v>
      </c>
      <c r="H477" s="4">
        <f>Datos_Cocina[[#This Row],[Precio Unitario]]-Datos_Cocina[[#This Row],[Costo Unitario]]</f>
        <v>11</v>
      </c>
      <c r="I477" s="4">
        <f>Datos_Cocina[[#This Row],[Ganancia Bruta]]*Datos_Cocina[[#This Row],[Cantidad Ordenada]]</f>
        <v>33</v>
      </c>
      <c r="J477" s="4">
        <f>Datos_Cocina[[#This Row],[Precio Unitario]]*Datos_Cocina[[#This Row],[Cantidad Ordenada]]</f>
        <v>81</v>
      </c>
      <c r="K477" s="7">
        <f>Datos_Cocina[[#This Row],[Ganancia Neta]]/Datos_Cocina[[#This Row],[Total Pedido]]</f>
        <v>0.40740740740740738</v>
      </c>
      <c r="L477" s="2">
        <v>3</v>
      </c>
      <c r="M477" s="2">
        <v>10</v>
      </c>
      <c r="N477" s="2" t="s">
        <v>1154</v>
      </c>
    </row>
    <row r="478" spans="1:14" x14ac:dyDescent="0.3">
      <c r="A478" s="2">
        <v>184</v>
      </c>
      <c r="B478" s="2">
        <v>4</v>
      </c>
      <c r="C478" s="2" t="s">
        <v>25</v>
      </c>
      <c r="D478" s="2" t="s">
        <v>1159</v>
      </c>
      <c r="E478" s="4">
        <v>16</v>
      </c>
      <c r="F478" s="4">
        <f t="shared" si="7"/>
        <v>48</v>
      </c>
      <c r="G478" s="4">
        <v>28</v>
      </c>
      <c r="H478" s="4">
        <f>Datos_Cocina[[#This Row],[Precio Unitario]]-Datos_Cocina[[#This Row],[Costo Unitario]]</f>
        <v>12</v>
      </c>
      <c r="I478" s="4">
        <f>Datos_Cocina[[#This Row],[Ganancia Bruta]]*Datos_Cocina[[#This Row],[Cantidad Ordenada]]</f>
        <v>36</v>
      </c>
      <c r="J478" s="4">
        <f>Datos_Cocina[[#This Row],[Precio Unitario]]*Datos_Cocina[[#This Row],[Cantidad Ordenada]]</f>
        <v>84</v>
      </c>
      <c r="K478" s="7">
        <f>Datos_Cocina[[#This Row],[Ganancia Neta]]/Datos_Cocina[[#This Row],[Total Pedido]]</f>
        <v>0.42857142857142855</v>
      </c>
      <c r="L478" s="2">
        <v>3</v>
      </c>
      <c r="M478" s="2">
        <v>6</v>
      </c>
      <c r="N478" s="2" t="s">
        <v>1149</v>
      </c>
    </row>
    <row r="479" spans="1:14" x14ac:dyDescent="0.3">
      <c r="A479" s="2">
        <v>185</v>
      </c>
      <c r="B479" s="2">
        <v>16</v>
      </c>
      <c r="C479" s="2" t="s">
        <v>39</v>
      </c>
      <c r="D479" s="2" t="s">
        <v>1150</v>
      </c>
      <c r="E479" s="4">
        <v>13</v>
      </c>
      <c r="F479" s="4">
        <f t="shared" si="7"/>
        <v>39</v>
      </c>
      <c r="G479" s="4">
        <v>21</v>
      </c>
      <c r="H479" s="4">
        <f>Datos_Cocina[[#This Row],[Precio Unitario]]-Datos_Cocina[[#This Row],[Costo Unitario]]</f>
        <v>8</v>
      </c>
      <c r="I479" s="4">
        <f>Datos_Cocina[[#This Row],[Ganancia Bruta]]*Datos_Cocina[[#This Row],[Cantidad Ordenada]]</f>
        <v>24</v>
      </c>
      <c r="J479" s="4">
        <f>Datos_Cocina[[#This Row],[Precio Unitario]]*Datos_Cocina[[#This Row],[Cantidad Ordenada]]</f>
        <v>63</v>
      </c>
      <c r="K479" s="7">
        <f>Datos_Cocina[[#This Row],[Ganancia Neta]]/Datos_Cocina[[#This Row],[Total Pedido]]</f>
        <v>0.38095238095238093</v>
      </c>
      <c r="L479" s="2">
        <v>3</v>
      </c>
      <c r="M479" s="2">
        <v>34</v>
      </c>
      <c r="N479" s="2" t="s">
        <v>1154</v>
      </c>
    </row>
    <row r="480" spans="1:14" x14ac:dyDescent="0.3">
      <c r="A480" s="2">
        <v>185</v>
      </c>
      <c r="B480" s="2">
        <v>16</v>
      </c>
      <c r="C480" s="2" t="s">
        <v>25</v>
      </c>
      <c r="D480" s="2" t="s">
        <v>1159</v>
      </c>
      <c r="E480" s="4">
        <v>16</v>
      </c>
      <c r="F480" s="4">
        <f t="shared" si="7"/>
        <v>16</v>
      </c>
      <c r="G480" s="4">
        <v>28</v>
      </c>
      <c r="H480" s="4">
        <f>Datos_Cocina[[#This Row],[Precio Unitario]]-Datos_Cocina[[#This Row],[Costo Unitario]]</f>
        <v>12</v>
      </c>
      <c r="I480" s="4">
        <f>Datos_Cocina[[#This Row],[Ganancia Bruta]]*Datos_Cocina[[#This Row],[Cantidad Ordenada]]</f>
        <v>12</v>
      </c>
      <c r="J480" s="4">
        <f>Datos_Cocina[[#This Row],[Precio Unitario]]*Datos_Cocina[[#This Row],[Cantidad Ordenada]]</f>
        <v>28</v>
      </c>
      <c r="K480" s="7">
        <f>Datos_Cocina[[#This Row],[Ganancia Neta]]/Datos_Cocina[[#This Row],[Total Pedido]]</f>
        <v>0.42857142857142855</v>
      </c>
      <c r="L480" s="2">
        <v>1</v>
      </c>
      <c r="M480" s="2">
        <v>6</v>
      </c>
      <c r="N480" s="2" t="s">
        <v>1149</v>
      </c>
    </row>
    <row r="481" spans="1:14" x14ac:dyDescent="0.3">
      <c r="A481" s="2">
        <v>186</v>
      </c>
      <c r="B481" s="2">
        <v>13</v>
      </c>
      <c r="C481" s="2" t="s">
        <v>56</v>
      </c>
      <c r="D481" s="2" t="s">
        <v>1167</v>
      </c>
      <c r="E481" s="4">
        <v>19</v>
      </c>
      <c r="F481" s="4">
        <f t="shared" si="7"/>
        <v>57</v>
      </c>
      <c r="G481" s="4">
        <v>31</v>
      </c>
      <c r="H481" s="4">
        <f>Datos_Cocina[[#This Row],[Precio Unitario]]-Datos_Cocina[[#This Row],[Costo Unitario]]</f>
        <v>12</v>
      </c>
      <c r="I481" s="4">
        <f>Datos_Cocina[[#This Row],[Ganancia Bruta]]*Datos_Cocina[[#This Row],[Cantidad Ordenada]]</f>
        <v>36</v>
      </c>
      <c r="J481" s="4">
        <f>Datos_Cocina[[#This Row],[Precio Unitario]]*Datos_Cocina[[#This Row],[Cantidad Ordenada]]</f>
        <v>93</v>
      </c>
      <c r="K481" s="7">
        <f>Datos_Cocina[[#This Row],[Ganancia Neta]]/Datos_Cocina[[#This Row],[Total Pedido]]</f>
        <v>0.38709677419354838</v>
      </c>
      <c r="L481" s="2">
        <v>3</v>
      </c>
      <c r="M481" s="2">
        <v>54</v>
      </c>
      <c r="N481" s="2" t="s">
        <v>1154</v>
      </c>
    </row>
    <row r="482" spans="1:14" x14ac:dyDescent="0.3">
      <c r="A482" s="2">
        <v>186</v>
      </c>
      <c r="B482" s="2">
        <v>13</v>
      </c>
      <c r="C482" s="2" t="s">
        <v>114</v>
      </c>
      <c r="D482" s="2" t="s">
        <v>1168</v>
      </c>
      <c r="E482" s="4">
        <v>19</v>
      </c>
      <c r="F482" s="4">
        <f t="shared" si="7"/>
        <v>57</v>
      </c>
      <c r="G482" s="4">
        <v>32</v>
      </c>
      <c r="H482" s="4">
        <f>Datos_Cocina[[#This Row],[Precio Unitario]]-Datos_Cocina[[#This Row],[Costo Unitario]]</f>
        <v>13</v>
      </c>
      <c r="I482" s="4">
        <f>Datos_Cocina[[#This Row],[Ganancia Bruta]]*Datos_Cocina[[#This Row],[Cantidad Ordenada]]</f>
        <v>39</v>
      </c>
      <c r="J482" s="4">
        <f>Datos_Cocina[[#This Row],[Precio Unitario]]*Datos_Cocina[[#This Row],[Cantidad Ordenada]]</f>
        <v>96</v>
      </c>
      <c r="K482" s="7">
        <f>Datos_Cocina[[#This Row],[Ganancia Neta]]/Datos_Cocina[[#This Row],[Total Pedido]]</f>
        <v>0.40625</v>
      </c>
      <c r="L482" s="2">
        <v>3</v>
      </c>
      <c r="M482" s="2">
        <v>23</v>
      </c>
      <c r="N482" s="2" t="s">
        <v>1149</v>
      </c>
    </row>
    <row r="483" spans="1:14" x14ac:dyDescent="0.3">
      <c r="A483" s="2">
        <v>186</v>
      </c>
      <c r="B483" s="2">
        <v>13</v>
      </c>
      <c r="C483" s="2" t="s">
        <v>50</v>
      </c>
      <c r="D483" s="2" t="s">
        <v>1162</v>
      </c>
      <c r="E483" s="4">
        <v>16</v>
      </c>
      <c r="F483" s="4">
        <f t="shared" si="7"/>
        <v>48</v>
      </c>
      <c r="G483" s="4">
        <v>27</v>
      </c>
      <c r="H483" s="4">
        <f>Datos_Cocina[[#This Row],[Precio Unitario]]-Datos_Cocina[[#This Row],[Costo Unitario]]</f>
        <v>11</v>
      </c>
      <c r="I483" s="4">
        <f>Datos_Cocina[[#This Row],[Ganancia Bruta]]*Datos_Cocina[[#This Row],[Cantidad Ordenada]]</f>
        <v>33</v>
      </c>
      <c r="J483" s="4">
        <f>Datos_Cocina[[#This Row],[Precio Unitario]]*Datos_Cocina[[#This Row],[Cantidad Ordenada]]</f>
        <v>81</v>
      </c>
      <c r="K483" s="7">
        <f>Datos_Cocina[[#This Row],[Ganancia Neta]]/Datos_Cocina[[#This Row],[Total Pedido]]</f>
        <v>0.40740740740740738</v>
      </c>
      <c r="L483" s="2">
        <v>3</v>
      </c>
      <c r="M483" s="2">
        <v>16</v>
      </c>
      <c r="N483" s="2" t="s">
        <v>1154</v>
      </c>
    </row>
    <row r="484" spans="1:14" x14ac:dyDescent="0.3">
      <c r="A484" s="2">
        <v>187</v>
      </c>
      <c r="B484" s="2">
        <v>5</v>
      </c>
      <c r="C484" s="2" t="s">
        <v>50</v>
      </c>
      <c r="D484" s="2" t="s">
        <v>1162</v>
      </c>
      <c r="E484" s="4">
        <v>16</v>
      </c>
      <c r="F484" s="4">
        <f t="shared" si="7"/>
        <v>16</v>
      </c>
      <c r="G484" s="4">
        <v>27</v>
      </c>
      <c r="H484" s="4">
        <f>Datos_Cocina[[#This Row],[Precio Unitario]]-Datos_Cocina[[#This Row],[Costo Unitario]]</f>
        <v>11</v>
      </c>
      <c r="I484" s="4">
        <f>Datos_Cocina[[#This Row],[Ganancia Bruta]]*Datos_Cocina[[#This Row],[Cantidad Ordenada]]</f>
        <v>11</v>
      </c>
      <c r="J484" s="4">
        <f>Datos_Cocina[[#This Row],[Precio Unitario]]*Datos_Cocina[[#This Row],[Cantidad Ordenada]]</f>
        <v>27</v>
      </c>
      <c r="K484" s="7">
        <f>Datos_Cocina[[#This Row],[Ganancia Neta]]/Datos_Cocina[[#This Row],[Total Pedido]]</f>
        <v>0.40740740740740738</v>
      </c>
      <c r="L484" s="2">
        <v>1</v>
      </c>
      <c r="M484" s="2">
        <v>36</v>
      </c>
      <c r="N484" s="2" t="s">
        <v>1149</v>
      </c>
    </row>
    <row r="485" spans="1:14" x14ac:dyDescent="0.3">
      <c r="A485" s="2">
        <v>187</v>
      </c>
      <c r="B485" s="2">
        <v>5</v>
      </c>
      <c r="C485" s="2" t="s">
        <v>34</v>
      </c>
      <c r="D485" s="2" t="s">
        <v>1161</v>
      </c>
      <c r="E485" s="4">
        <v>20</v>
      </c>
      <c r="F485" s="4">
        <f t="shared" si="7"/>
        <v>40</v>
      </c>
      <c r="G485" s="4">
        <v>34</v>
      </c>
      <c r="H485" s="4">
        <f>Datos_Cocina[[#This Row],[Precio Unitario]]-Datos_Cocina[[#This Row],[Costo Unitario]]</f>
        <v>14</v>
      </c>
      <c r="I485" s="4">
        <f>Datos_Cocina[[#This Row],[Ganancia Bruta]]*Datos_Cocina[[#This Row],[Cantidad Ordenada]]</f>
        <v>28</v>
      </c>
      <c r="J485" s="4">
        <f>Datos_Cocina[[#This Row],[Precio Unitario]]*Datos_Cocina[[#This Row],[Cantidad Ordenada]]</f>
        <v>68</v>
      </c>
      <c r="K485" s="7">
        <f>Datos_Cocina[[#This Row],[Ganancia Neta]]/Datos_Cocina[[#This Row],[Total Pedido]]</f>
        <v>0.41176470588235292</v>
      </c>
      <c r="L485" s="2">
        <v>2</v>
      </c>
      <c r="M485" s="2">
        <v>28</v>
      </c>
      <c r="N485" s="2" t="s">
        <v>1149</v>
      </c>
    </row>
    <row r="486" spans="1:14" x14ac:dyDescent="0.3">
      <c r="A486" s="2">
        <v>187</v>
      </c>
      <c r="B486" s="2">
        <v>5</v>
      </c>
      <c r="C486" s="2" t="s">
        <v>20</v>
      </c>
      <c r="D486" s="2" t="s">
        <v>1152</v>
      </c>
      <c r="E486" s="4">
        <v>17</v>
      </c>
      <c r="F486" s="4">
        <f t="shared" si="7"/>
        <v>51</v>
      </c>
      <c r="G486" s="4">
        <v>29</v>
      </c>
      <c r="H486" s="4">
        <f>Datos_Cocina[[#This Row],[Precio Unitario]]-Datos_Cocina[[#This Row],[Costo Unitario]]</f>
        <v>12</v>
      </c>
      <c r="I486" s="4">
        <f>Datos_Cocina[[#This Row],[Ganancia Bruta]]*Datos_Cocina[[#This Row],[Cantidad Ordenada]]</f>
        <v>36</v>
      </c>
      <c r="J486" s="4">
        <f>Datos_Cocina[[#This Row],[Precio Unitario]]*Datos_Cocina[[#This Row],[Cantidad Ordenada]]</f>
        <v>87</v>
      </c>
      <c r="K486" s="7">
        <f>Datos_Cocina[[#This Row],[Ganancia Neta]]/Datos_Cocina[[#This Row],[Total Pedido]]</f>
        <v>0.41379310344827586</v>
      </c>
      <c r="L486" s="2">
        <v>3</v>
      </c>
      <c r="M486" s="2">
        <v>11</v>
      </c>
      <c r="N486" s="2" t="s">
        <v>1154</v>
      </c>
    </row>
    <row r="487" spans="1:14" x14ac:dyDescent="0.3">
      <c r="A487" s="2">
        <v>187</v>
      </c>
      <c r="B487" s="2">
        <v>5</v>
      </c>
      <c r="C487" s="2" t="s">
        <v>74</v>
      </c>
      <c r="D487" s="2" t="s">
        <v>1160</v>
      </c>
      <c r="E487" s="4">
        <v>15</v>
      </c>
      <c r="F487" s="4">
        <f t="shared" si="7"/>
        <v>15</v>
      </c>
      <c r="G487" s="4">
        <v>26</v>
      </c>
      <c r="H487" s="4">
        <f>Datos_Cocina[[#This Row],[Precio Unitario]]-Datos_Cocina[[#This Row],[Costo Unitario]]</f>
        <v>11</v>
      </c>
      <c r="I487" s="4">
        <f>Datos_Cocina[[#This Row],[Ganancia Bruta]]*Datos_Cocina[[#This Row],[Cantidad Ordenada]]</f>
        <v>11</v>
      </c>
      <c r="J487" s="4">
        <f>Datos_Cocina[[#This Row],[Precio Unitario]]*Datos_Cocina[[#This Row],[Cantidad Ordenada]]</f>
        <v>26</v>
      </c>
      <c r="K487" s="7">
        <f>Datos_Cocina[[#This Row],[Ganancia Neta]]/Datos_Cocina[[#This Row],[Total Pedido]]</f>
        <v>0.42307692307692307</v>
      </c>
      <c r="L487" s="2">
        <v>1</v>
      </c>
      <c r="M487" s="2">
        <v>51</v>
      </c>
      <c r="N487" s="2" t="s">
        <v>1154</v>
      </c>
    </row>
    <row r="488" spans="1:14" x14ac:dyDescent="0.3">
      <c r="A488" s="2">
        <v>188</v>
      </c>
      <c r="B488" s="2">
        <v>20</v>
      </c>
      <c r="C488" s="2" t="s">
        <v>56</v>
      </c>
      <c r="D488" s="2" t="s">
        <v>1167</v>
      </c>
      <c r="E488" s="4">
        <v>19</v>
      </c>
      <c r="F488" s="4">
        <f t="shared" si="7"/>
        <v>19</v>
      </c>
      <c r="G488" s="4">
        <v>31</v>
      </c>
      <c r="H488" s="4">
        <f>Datos_Cocina[[#This Row],[Precio Unitario]]-Datos_Cocina[[#This Row],[Costo Unitario]]</f>
        <v>12</v>
      </c>
      <c r="I488" s="4">
        <f>Datos_Cocina[[#This Row],[Ganancia Bruta]]*Datos_Cocina[[#This Row],[Cantidad Ordenada]]</f>
        <v>12</v>
      </c>
      <c r="J488" s="4">
        <f>Datos_Cocina[[#This Row],[Precio Unitario]]*Datos_Cocina[[#This Row],[Cantidad Ordenada]]</f>
        <v>31</v>
      </c>
      <c r="K488" s="7">
        <f>Datos_Cocina[[#This Row],[Ganancia Neta]]/Datos_Cocina[[#This Row],[Total Pedido]]</f>
        <v>0.38709677419354838</v>
      </c>
      <c r="L488" s="2">
        <v>1</v>
      </c>
      <c r="M488" s="2">
        <v>58</v>
      </c>
      <c r="N488" s="2" t="s">
        <v>1154</v>
      </c>
    </row>
    <row r="489" spans="1:14" x14ac:dyDescent="0.3">
      <c r="A489" s="2">
        <v>188</v>
      </c>
      <c r="B489" s="2">
        <v>20</v>
      </c>
      <c r="C489" s="2" t="s">
        <v>74</v>
      </c>
      <c r="D489" s="2" t="s">
        <v>1160</v>
      </c>
      <c r="E489" s="4">
        <v>15</v>
      </c>
      <c r="F489" s="4">
        <f t="shared" si="7"/>
        <v>30</v>
      </c>
      <c r="G489" s="4">
        <v>26</v>
      </c>
      <c r="H489" s="4">
        <f>Datos_Cocina[[#This Row],[Precio Unitario]]-Datos_Cocina[[#This Row],[Costo Unitario]]</f>
        <v>11</v>
      </c>
      <c r="I489" s="4">
        <f>Datos_Cocina[[#This Row],[Ganancia Bruta]]*Datos_Cocina[[#This Row],[Cantidad Ordenada]]</f>
        <v>22</v>
      </c>
      <c r="J489" s="4">
        <f>Datos_Cocina[[#This Row],[Precio Unitario]]*Datos_Cocina[[#This Row],[Cantidad Ordenada]]</f>
        <v>52</v>
      </c>
      <c r="K489" s="7">
        <f>Datos_Cocina[[#This Row],[Ganancia Neta]]/Datos_Cocina[[#This Row],[Total Pedido]]</f>
        <v>0.42307692307692307</v>
      </c>
      <c r="L489" s="2">
        <v>2</v>
      </c>
      <c r="M489" s="2">
        <v>47</v>
      </c>
      <c r="N489" s="2" t="s">
        <v>1154</v>
      </c>
    </row>
    <row r="490" spans="1:14" x14ac:dyDescent="0.3">
      <c r="A490" s="2">
        <v>189</v>
      </c>
      <c r="B490" s="2">
        <v>11</v>
      </c>
      <c r="C490" s="2" t="s">
        <v>34</v>
      </c>
      <c r="D490" s="2" t="s">
        <v>1161</v>
      </c>
      <c r="E490" s="4">
        <v>20</v>
      </c>
      <c r="F490" s="4">
        <f t="shared" si="7"/>
        <v>40</v>
      </c>
      <c r="G490" s="4">
        <v>34</v>
      </c>
      <c r="H490" s="4">
        <f>Datos_Cocina[[#This Row],[Precio Unitario]]-Datos_Cocina[[#This Row],[Costo Unitario]]</f>
        <v>14</v>
      </c>
      <c r="I490" s="4">
        <f>Datos_Cocina[[#This Row],[Ganancia Bruta]]*Datos_Cocina[[#This Row],[Cantidad Ordenada]]</f>
        <v>28</v>
      </c>
      <c r="J490" s="4">
        <f>Datos_Cocina[[#This Row],[Precio Unitario]]*Datos_Cocina[[#This Row],[Cantidad Ordenada]]</f>
        <v>68</v>
      </c>
      <c r="K490" s="7">
        <f>Datos_Cocina[[#This Row],[Ganancia Neta]]/Datos_Cocina[[#This Row],[Total Pedido]]</f>
        <v>0.41176470588235292</v>
      </c>
      <c r="L490" s="2">
        <v>2</v>
      </c>
      <c r="M490" s="2">
        <v>42</v>
      </c>
      <c r="N490" s="2" t="s">
        <v>1149</v>
      </c>
    </row>
    <row r="491" spans="1:14" x14ac:dyDescent="0.3">
      <c r="A491" s="2">
        <v>189</v>
      </c>
      <c r="B491" s="2">
        <v>11</v>
      </c>
      <c r="C491" s="2" t="s">
        <v>79</v>
      </c>
      <c r="D491" s="2" t="s">
        <v>1151</v>
      </c>
      <c r="E491" s="4">
        <v>14</v>
      </c>
      <c r="F491" s="4">
        <f t="shared" si="7"/>
        <v>42</v>
      </c>
      <c r="G491" s="4">
        <v>24</v>
      </c>
      <c r="H491" s="4">
        <f>Datos_Cocina[[#This Row],[Precio Unitario]]-Datos_Cocina[[#This Row],[Costo Unitario]]</f>
        <v>10</v>
      </c>
      <c r="I491" s="4">
        <f>Datos_Cocina[[#This Row],[Ganancia Bruta]]*Datos_Cocina[[#This Row],[Cantidad Ordenada]]</f>
        <v>30</v>
      </c>
      <c r="J491" s="4">
        <f>Datos_Cocina[[#This Row],[Precio Unitario]]*Datos_Cocina[[#This Row],[Cantidad Ordenada]]</f>
        <v>72</v>
      </c>
      <c r="K491" s="7">
        <f>Datos_Cocina[[#This Row],[Ganancia Neta]]/Datos_Cocina[[#This Row],[Total Pedido]]</f>
        <v>0.41666666666666669</v>
      </c>
      <c r="L491" s="2">
        <v>3</v>
      </c>
      <c r="M491" s="2">
        <v>53</v>
      </c>
      <c r="N491" s="2" t="s">
        <v>1149</v>
      </c>
    </row>
    <row r="492" spans="1:14" x14ac:dyDescent="0.3">
      <c r="A492" s="2">
        <v>189</v>
      </c>
      <c r="B492" s="2">
        <v>11</v>
      </c>
      <c r="C492" s="2" t="s">
        <v>74</v>
      </c>
      <c r="D492" s="2" t="s">
        <v>1160</v>
      </c>
      <c r="E492" s="4">
        <v>15</v>
      </c>
      <c r="F492" s="4">
        <f t="shared" si="7"/>
        <v>30</v>
      </c>
      <c r="G492" s="4">
        <v>26</v>
      </c>
      <c r="H492" s="4">
        <f>Datos_Cocina[[#This Row],[Precio Unitario]]-Datos_Cocina[[#This Row],[Costo Unitario]]</f>
        <v>11</v>
      </c>
      <c r="I492" s="4">
        <f>Datos_Cocina[[#This Row],[Ganancia Bruta]]*Datos_Cocina[[#This Row],[Cantidad Ordenada]]</f>
        <v>22</v>
      </c>
      <c r="J492" s="4">
        <f>Datos_Cocina[[#This Row],[Precio Unitario]]*Datos_Cocina[[#This Row],[Cantidad Ordenada]]</f>
        <v>52</v>
      </c>
      <c r="K492" s="7">
        <f>Datos_Cocina[[#This Row],[Ganancia Neta]]/Datos_Cocina[[#This Row],[Total Pedido]]</f>
        <v>0.42307692307692307</v>
      </c>
      <c r="L492" s="2">
        <v>2</v>
      </c>
      <c r="M492" s="2">
        <v>22</v>
      </c>
      <c r="N492" s="2" t="s">
        <v>1149</v>
      </c>
    </row>
    <row r="493" spans="1:14" x14ac:dyDescent="0.3">
      <c r="A493" s="2">
        <v>190</v>
      </c>
      <c r="B493" s="2">
        <v>5</v>
      </c>
      <c r="C493" s="2" t="s">
        <v>30</v>
      </c>
      <c r="D493" s="2" t="s">
        <v>1170</v>
      </c>
      <c r="E493" s="4">
        <v>25</v>
      </c>
      <c r="F493" s="4">
        <f t="shared" si="7"/>
        <v>50</v>
      </c>
      <c r="G493" s="4">
        <v>40</v>
      </c>
      <c r="H493" s="4">
        <f>Datos_Cocina[[#This Row],[Precio Unitario]]-Datos_Cocina[[#This Row],[Costo Unitario]]</f>
        <v>15</v>
      </c>
      <c r="I493" s="4">
        <f>Datos_Cocina[[#This Row],[Ganancia Bruta]]*Datos_Cocina[[#This Row],[Cantidad Ordenada]]</f>
        <v>30</v>
      </c>
      <c r="J493" s="4">
        <f>Datos_Cocina[[#This Row],[Precio Unitario]]*Datos_Cocina[[#This Row],[Cantidad Ordenada]]</f>
        <v>80</v>
      </c>
      <c r="K493" s="7">
        <f>Datos_Cocina[[#This Row],[Ganancia Neta]]/Datos_Cocina[[#This Row],[Total Pedido]]</f>
        <v>0.375</v>
      </c>
      <c r="L493" s="2">
        <v>2</v>
      </c>
      <c r="M493" s="2">
        <v>45</v>
      </c>
      <c r="N493" s="2" t="s">
        <v>1154</v>
      </c>
    </row>
    <row r="494" spans="1:14" x14ac:dyDescent="0.3">
      <c r="A494" s="2">
        <v>190</v>
      </c>
      <c r="B494" s="2">
        <v>5</v>
      </c>
      <c r="C494" s="2" t="s">
        <v>97</v>
      </c>
      <c r="D494" s="2" t="s">
        <v>1153</v>
      </c>
      <c r="E494" s="4">
        <v>14</v>
      </c>
      <c r="F494" s="4">
        <f t="shared" si="7"/>
        <v>42</v>
      </c>
      <c r="G494" s="4">
        <v>23</v>
      </c>
      <c r="H494" s="4">
        <f>Datos_Cocina[[#This Row],[Precio Unitario]]-Datos_Cocina[[#This Row],[Costo Unitario]]</f>
        <v>9</v>
      </c>
      <c r="I494" s="4">
        <f>Datos_Cocina[[#This Row],[Ganancia Bruta]]*Datos_Cocina[[#This Row],[Cantidad Ordenada]]</f>
        <v>27</v>
      </c>
      <c r="J494" s="4">
        <f>Datos_Cocina[[#This Row],[Precio Unitario]]*Datos_Cocina[[#This Row],[Cantidad Ordenada]]</f>
        <v>69</v>
      </c>
      <c r="K494" s="7">
        <f>Datos_Cocina[[#This Row],[Ganancia Neta]]/Datos_Cocina[[#This Row],[Total Pedido]]</f>
        <v>0.39130434782608697</v>
      </c>
      <c r="L494" s="2">
        <v>3</v>
      </c>
      <c r="M494" s="2">
        <v>7</v>
      </c>
      <c r="N494" s="2" t="s">
        <v>1149</v>
      </c>
    </row>
    <row r="495" spans="1:14" x14ac:dyDescent="0.3">
      <c r="A495" s="2">
        <v>190</v>
      </c>
      <c r="B495" s="2">
        <v>5</v>
      </c>
      <c r="C495" s="2" t="s">
        <v>12</v>
      </c>
      <c r="D495" s="2" t="s">
        <v>1164</v>
      </c>
      <c r="E495" s="4">
        <v>21</v>
      </c>
      <c r="F495" s="4">
        <f t="shared" si="7"/>
        <v>21</v>
      </c>
      <c r="G495" s="4">
        <v>35</v>
      </c>
      <c r="H495" s="4">
        <f>Datos_Cocina[[#This Row],[Precio Unitario]]-Datos_Cocina[[#This Row],[Costo Unitario]]</f>
        <v>14</v>
      </c>
      <c r="I495" s="4">
        <f>Datos_Cocina[[#This Row],[Ganancia Bruta]]*Datos_Cocina[[#This Row],[Cantidad Ordenada]]</f>
        <v>14</v>
      </c>
      <c r="J495" s="4">
        <f>Datos_Cocina[[#This Row],[Precio Unitario]]*Datos_Cocina[[#This Row],[Cantidad Ordenada]]</f>
        <v>35</v>
      </c>
      <c r="K495" s="7">
        <f>Datos_Cocina[[#This Row],[Ganancia Neta]]/Datos_Cocina[[#This Row],[Total Pedido]]</f>
        <v>0.4</v>
      </c>
      <c r="L495" s="2">
        <v>1</v>
      </c>
      <c r="M495" s="2">
        <v>11</v>
      </c>
      <c r="N495" s="2" t="s">
        <v>1149</v>
      </c>
    </row>
    <row r="496" spans="1:14" x14ac:dyDescent="0.3">
      <c r="A496" s="2">
        <v>190</v>
      </c>
      <c r="B496" s="2">
        <v>5</v>
      </c>
      <c r="C496" s="2" t="s">
        <v>45</v>
      </c>
      <c r="D496" s="2" t="s">
        <v>1169</v>
      </c>
      <c r="E496" s="4">
        <v>10</v>
      </c>
      <c r="F496" s="4">
        <f t="shared" si="7"/>
        <v>10</v>
      </c>
      <c r="G496" s="4">
        <v>18</v>
      </c>
      <c r="H496" s="4">
        <f>Datos_Cocina[[#This Row],[Precio Unitario]]-Datos_Cocina[[#This Row],[Costo Unitario]]</f>
        <v>8</v>
      </c>
      <c r="I496" s="4">
        <f>Datos_Cocina[[#This Row],[Ganancia Bruta]]*Datos_Cocina[[#This Row],[Cantidad Ordenada]]</f>
        <v>8</v>
      </c>
      <c r="J496" s="4">
        <f>Datos_Cocina[[#This Row],[Precio Unitario]]*Datos_Cocina[[#This Row],[Cantidad Ordenada]]</f>
        <v>18</v>
      </c>
      <c r="K496" s="7">
        <f>Datos_Cocina[[#This Row],[Ganancia Neta]]/Datos_Cocina[[#This Row],[Total Pedido]]</f>
        <v>0.44444444444444442</v>
      </c>
      <c r="L496" s="2">
        <v>1</v>
      </c>
      <c r="M496" s="2">
        <v>39</v>
      </c>
      <c r="N496" s="2" t="s">
        <v>1154</v>
      </c>
    </row>
    <row r="497" spans="1:14" x14ac:dyDescent="0.3">
      <c r="A497" s="2">
        <v>191</v>
      </c>
      <c r="B497" s="2">
        <v>12</v>
      </c>
      <c r="C497" s="2" t="s">
        <v>60</v>
      </c>
      <c r="D497" s="2" t="s">
        <v>1165</v>
      </c>
      <c r="E497" s="4">
        <v>15</v>
      </c>
      <c r="F497" s="4">
        <f t="shared" si="7"/>
        <v>45</v>
      </c>
      <c r="G497" s="4">
        <v>25</v>
      </c>
      <c r="H497" s="4">
        <f>Datos_Cocina[[#This Row],[Precio Unitario]]-Datos_Cocina[[#This Row],[Costo Unitario]]</f>
        <v>10</v>
      </c>
      <c r="I497" s="4">
        <f>Datos_Cocina[[#This Row],[Ganancia Bruta]]*Datos_Cocina[[#This Row],[Cantidad Ordenada]]</f>
        <v>30</v>
      </c>
      <c r="J497" s="4">
        <f>Datos_Cocina[[#This Row],[Precio Unitario]]*Datos_Cocina[[#This Row],[Cantidad Ordenada]]</f>
        <v>75</v>
      </c>
      <c r="K497" s="7">
        <f>Datos_Cocina[[#This Row],[Ganancia Neta]]/Datos_Cocina[[#This Row],[Total Pedido]]</f>
        <v>0.4</v>
      </c>
      <c r="L497" s="2">
        <v>3</v>
      </c>
      <c r="M497" s="2">
        <v>32</v>
      </c>
      <c r="N497" s="2" t="s">
        <v>1149</v>
      </c>
    </row>
    <row r="498" spans="1:14" x14ac:dyDescent="0.3">
      <c r="A498" s="2">
        <v>191</v>
      </c>
      <c r="B498" s="2">
        <v>12</v>
      </c>
      <c r="C498" s="2" t="s">
        <v>20</v>
      </c>
      <c r="D498" s="2" t="s">
        <v>1152</v>
      </c>
      <c r="E498" s="4">
        <v>17</v>
      </c>
      <c r="F498" s="4">
        <f t="shared" si="7"/>
        <v>51</v>
      </c>
      <c r="G498" s="4">
        <v>29</v>
      </c>
      <c r="H498" s="4">
        <f>Datos_Cocina[[#This Row],[Precio Unitario]]-Datos_Cocina[[#This Row],[Costo Unitario]]</f>
        <v>12</v>
      </c>
      <c r="I498" s="4">
        <f>Datos_Cocina[[#This Row],[Ganancia Bruta]]*Datos_Cocina[[#This Row],[Cantidad Ordenada]]</f>
        <v>36</v>
      </c>
      <c r="J498" s="4">
        <f>Datos_Cocina[[#This Row],[Precio Unitario]]*Datos_Cocina[[#This Row],[Cantidad Ordenada]]</f>
        <v>87</v>
      </c>
      <c r="K498" s="7">
        <f>Datos_Cocina[[#This Row],[Ganancia Neta]]/Datos_Cocina[[#This Row],[Total Pedido]]</f>
        <v>0.41379310344827586</v>
      </c>
      <c r="L498" s="2">
        <v>3</v>
      </c>
      <c r="M498" s="2">
        <v>55</v>
      </c>
      <c r="N498" s="2" t="s">
        <v>1154</v>
      </c>
    </row>
    <row r="499" spans="1:14" x14ac:dyDescent="0.3">
      <c r="A499" s="2">
        <v>192</v>
      </c>
      <c r="B499" s="2">
        <v>17</v>
      </c>
      <c r="C499" s="2" t="s">
        <v>60</v>
      </c>
      <c r="D499" s="2" t="s">
        <v>1165</v>
      </c>
      <c r="E499" s="4">
        <v>15</v>
      </c>
      <c r="F499" s="4">
        <f t="shared" si="7"/>
        <v>45</v>
      </c>
      <c r="G499" s="4">
        <v>25</v>
      </c>
      <c r="H499" s="4">
        <f>Datos_Cocina[[#This Row],[Precio Unitario]]-Datos_Cocina[[#This Row],[Costo Unitario]]</f>
        <v>10</v>
      </c>
      <c r="I499" s="4">
        <f>Datos_Cocina[[#This Row],[Ganancia Bruta]]*Datos_Cocina[[#This Row],[Cantidad Ordenada]]</f>
        <v>30</v>
      </c>
      <c r="J499" s="4">
        <f>Datos_Cocina[[#This Row],[Precio Unitario]]*Datos_Cocina[[#This Row],[Cantidad Ordenada]]</f>
        <v>75</v>
      </c>
      <c r="K499" s="7">
        <f>Datos_Cocina[[#This Row],[Ganancia Neta]]/Datos_Cocina[[#This Row],[Total Pedido]]</f>
        <v>0.4</v>
      </c>
      <c r="L499" s="2">
        <v>3</v>
      </c>
      <c r="M499" s="2">
        <v>26</v>
      </c>
      <c r="N499" s="2" t="s">
        <v>1154</v>
      </c>
    </row>
    <row r="500" spans="1:14" x14ac:dyDescent="0.3">
      <c r="A500" s="2">
        <v>193</v>
      </c>
      <c r="B500" s="2">
        <v>3</v>
      </c>
      <c r="C500" s="2" t="s">
        <v>42</v>
      </c>
      <c r="D500" s="2" t="s">
        <v>1158</v>
      </c>
      <c r="E500" s="4">
        <v>22</v>
      </c>
      <c r="F500" s="4">
        <f t="shared" si="7"/>
        <v>44</v>
      </c>
      <c r="G500" s="4">
        <v>36</v>
      </c>
      <c r="H500" s="4">
        <f>Datos_Cocina[[#This Row],[Precio Unitario]]-Datos_Cocina[[#This Row],[Costo Unitario]]</f>
        <v>14</v>
      </c>
      <c r="I500" s="4">
        <f>Datos_Cocina[[#This Row],[Ganancia Bruta]]*Datos_Cocina[[#This Row],[Cantidad Ordenada]]</f>
        <v>28</v>
      </c>
      <c r="J500" s="4">
        <f>Datos_Cocina[[#This Row],[Precio Unitario]]*Datos_Cocina[[#This Row],[Cantidad Ordenada]]</f>
        <v>72</v>
      </c>
      <c r="K500" s="7">
        <f>Datos_Cocina[[#This Row],[Ganancia Neta]]/Datos_Cocina[[#This Row],[Total Pedido]]</f>
        <v>0.3888888888888889</v>
      </c>
      <c r="L500" s="2">
        <v>2</v>
      </c>
      <c r="M500" s="2">
        <v>59</v>
      </c>
      <c r="N500" s="2" t="s">
        <v>1154</v>
      </c>
    </row>
    <row r="501" spans="1:14" x14ac:dyDescent="0.3">
      <c r="A501" s="2">
        <v>193</v>
      </c>
      <c r="B501" s="2">
        <v>3</v>
      </c>
      <c r="C501" s="2" t="s">
        <v>97</v>
      </c>
      <c r="D501" s="2" t="s">
        <v>1153</v>
      </c>
      <c r="E501" s="4">
        <v>14</v>
      </c>
      <c r="F501" s="4">
        <f t="shared" si="7"/>
        <v>42</v>
      </c>
      <c r="G501" s="4">
        <v>23</v>
      </c>
      <c r="H501" s="4">
        <f>Datos_Cocina[[#This Row],[Precio Unitario]]-Datos_Cocina[[#This Row],[Costo Unitario]]</f>
        <v>9</v>
      </c>
      <c r="I501" s="4">
        <f>Datos_Cocina[[#This Row],[Ganancia Bruta]]*Datos_Cocina[[#This Row],[Cantidad Ordenada]]</f>
        <v>27</v>
      </c>
      <c r="J501" s="4">
        <f>Datos_Cocina[[#This Row],[Precio Unitario]]*Datos_Cocina[[#This Row],[Cantidad Ordenada]]</f>
        <v>69</v>
      </c>
      <c r="K501" s="7">
        <f>Datos_Cocina[[#This Row],[Ganancia Neta]]/Datos_Cocina[[#This Row],[Total Pedido]]</f>
        <v>0.39130434782608697</v>
      </c>
      <c r="L501" s="2">
        <v>3</v>
      </c>
      <c r="M501" s="2">
        <v>24</v>
      </c>
      <c r="N501" s="2" t="s">
        <v>1154</v>
      </c>
    </row>
    <row r="502" spans="1:14" x14ac:dyDescent="0.3">
      <c r="A502" s="2">
        <v>193</v>
      </c>
      <c r="B502" s="2">
        <v>3</v>
      </c>
      <c r="C502" s="2" t="s">
        <v>50</v>
      </c>
      <c r="D502" s="2" t="s">
        <v>1162</v>
      </c>
      <c r="E502" s="4">
        <v>16</v>
      </c>
      <c r="F502" s="4">
        <f t="shared" si="7"/>
        <v>16</v>
      </c>
      <c r="G502" s="4">
        <v>27</v>
      </c>
      <c r="H502" s="4">
        <f>Datos_Cocina[[#This Row],[Precio Unitario]]-Datos_Cocina[[#This Row],[Costo Unitario]]</f>
        <v>11</v>
      </c>
      <c r="I502" s="4">
        <f>Datos_Cocina[[#This Row],[Ganancia Bruta]]*Datos_Cocina[[#This Row],[Cantidad Ordenada]]</f>
        <v>11</v>
      </c>
      <c r="J502" s="4">
        <f>Datos_Cocina[[#This Row],[Precio Unitario]]*Datos_Cocina[[#This Row],[Cantidad Ordenada]]</f>
        <v>27</v>
      </c>
      <c r="K502" s="7">
        <f>Datos_Cocina[[#This Row],[Ganancia Neta]]/Datos_Cocina[[#This Row],[Total Pedido]]</f>
        <v>0.40740740740740738</v>
      </c>
      <c r="L502" s="2">
        <v>1</v>
      </c>
      <c r="M502" s="2">
        <v>31</v>
      </c>
      <c r="N502" s="2" t="s">
        <v>1149</v>
      </c>
    </row>
    <row r="503" spans="1:14" x14ac:dyDescent="0.3">
      <c r="A503" s="2">
        <v>193</v>
      </c>
      <c r="B503" s="2">
        <v>3</v>
      </c>
      <c r="C503" s="2" t="s">
        <v>74</v>
      </c>
      <c r="D503" s="2" t="s">
        <v>1160</v>
      </c>
      <c r="E503" s="4">
        <v>15</v>
      </c>
      <c r="F503" s="4">
        <f t="shared" si="7"/>
        <v>30</v>
      </c>
      <c r="G503" s="4">
        <v>26</v>
      </c>
      <c r="H503" s="4">
        <f>Datos_Cocina[[#This Row],[Precio Unitario]]-Datos_Cocina[[#This Row],[Costo Unitario]]</f>
        <v>11</v>
      </c>
      <c r="I503" s="4">
        <f>Datos_Cocina[[#This Row],[Ganancia Bruta]]*Datos_Cocina[[#This Row],[Cantidad Ordenada]]</f>
        <v>22</v>
      </c>
      <c r="J503" s="4">
        <f>Datos_Cocina[[#This Row],[Precio Unitario]]*Datos_Cocina[[#This Row],[Cantidad Ordenada]]</f>
        <v>52</v>
      </c>
      <c r="K503" s="7">
        <f>Datos_Cocina[[#This Row],[Ganancia Neta]]/Datos_Cocina[[#This Row],[Total Pedido]]</f>
        <v>0.42307692307692307</v>
      </c>
      <c r="L503" s="2">
        <v>2</v>
      </c>
      <c r="M503" s="2">
        <v>57</v>
      </c>
      <c r="N503" s="2" t="s">
        <v>1149</v>
      </c>
    </row>
    <row r="504" spans="1:14" x14ac:dyDescent="0.3">
      <c r="A504" s="2">
        <v>194</v>
      </c>
      <c r="B504" s="2">
        <v>3</v>
      </c>
      <c r="C504" s="2" t="s">
        <v>121</v>
      </c>
      <c r="D504" s="2" t="s">
        <v>1163</v>
      </c>
      <c r="E504" s="4">
        <v>20</v>
      </c>
      <c r="F504" s="4">
        <f t="shared" si="7"/>
        <v>40</v>
      </c>
      <c r="G504" s="4">
        <v>33</v>
      </c>
      <c r="H504" s="4">
        <f>Datos_Cocina[[#This Row],[Precio Unitario]]-Datos_Cocina[[#This Row],[Costo Unitario]]</f>
        <v>13</v>
      </c>
      <c r="I504" s="4">
        <f>Datos_Cocina[[#This Row],[Ganancia Bruta]]*Datos_Cocina[[#This Row],[Cantidad Ordenada]]</f>
        <v>26</v>
      </c>
      <c r="J504" s="4">
        <f>Datos_Cocina[[#This Row],[Precio Unitario]]*Datos_Cocina[[#This Row],[Cantidad Ordenada]]</f>
        <v>66</v>
      </c>
      <c r="K504" s="7">
        <f>Datos_Cocina[[#This Row],[Ganancia Neta]]/Datos_Cocina[[#This Row],[Total Pedido]]</f>
        <v>0.39393939393939392</v>
      </c>
      <c r="L504" s="2">
        <v>2</v>
      </c>
      <c r="M504" s="2">
        <v>18</v>
      </c>
      <c r="N504" s="2" t="s">
        <v>1154</v>
      </c>
    </row>
    <row r="505" spans="1:14" x14ac:dyDescent="0.3">
      <c r="A505" s="2">
        <v>194</v>
      </c>
      <c r="B505" s="2">
        <v>3</v>
      </c>
      <c r="C505" s="2" t="s">
        <v>37</v>
      </c>
      <c r="D505" s="2" t="s">
        <v>1157</v>
      </c>
      <c r="E505" s="4">
        <v>18</v>
      </c>
      <c r="F505" s="4">
        <f t="shared" si="7"/>
        <v>18</v>
      </c>
      <c r="G505" s="4">
        <v>30</v>
      </c>
      <c r="H505" s="4">
        <f>Datos_Cocina[[#This Row],[Precio Unitario]]-Datos_Cocina[[#This Row],[Costo Unitario]]</f>
        <v>12</v>
      </c>
      <c r="I505" s="4">
        <f>Datos_Cocina[[#This Row],[Ganancia Bruta]]*Datos_Cocina[[#This Row],[Cantidad Ordenada]]</f>
        <v>12</v>
      </c>
      <c r="J505" s="4">
        <f>Datos_Cocina[[#This Row],[Precio Unitario]]*Datos_Cocina[[#This Row],[Cantidad Ordenada]]</f>
        <v>30</v>
      </c>
      <c r="K505" s="7">
        <f>Datos_Cocina[[#This Row],[Ganancia Neta]]/Datos_Cocina[[#This Row],[Total Pedido]]</f>
        <v>0.4</v>
      </c>
      <c r="L505" s="2">
        <v>1</v>
      </c>
      <c r="M505" s="2">
        <v>50</v>
      </c>
      <c r="N505" s="2" t="s">
        <v>1154</v>
      </c>
    </row>
    <row r="506" spans="1:14" x14ac:dyDescent="0.3">
      <c r="A506" s="2">
        <v>195</v>
      </c>
      <c r="B506" s="2">
        <v>2</v>
      </c>
      <c r="C506" s="2" t="s">
        <v>60</v>
      </c>
      <c r="D506" s="2" t="s">
        <v>1165</v>
      </c>
      <c r="E506" s="4">
        <v>15</v>
      </c>
      <c r="F506" s="4">
        <f t="shared" si="7"/>
        <v>30</v>
      </c>
      <c r="G506" s="4">
        <v>25</v>
      </c>
      <c r="H506" s="4">
        <f>Datos_Cocina[[#This Row],[Precio Unitario]]-Datos_Cocina[[#This Row],[Costo Unitario]]</f>
        <v>10</v>
      </c>
      <c r="I506" s="4">
        <f>Datos_Cocina[[#This Row],[Ganancia Bruta]]*Datos_Cocina[[#This Row],[Cantidad Ordenada]]</f>
        <v>20</v>
      </c>
      <c r="J506" s="4">
        <f>Datos_Cocina[[#This Row],[Precio Unitario]]*Datos_Cocina[[#This Row],[Cantidad Ordenada]]</f>
        <v>50</v>
      </c>
      <c r="K506" s="7">
        <f>Datos_Cocina[[#This Row],[Ganancia Neta]]/Datos_Cocina[[#This Row],[Total Pedido]]</f>
        <v>0.4</v>
      </c>
      <c r="L506" s="2">
        <v>2</v>
      </c>
      <c r="M506" s="2">
        <v>51</v>
      </c>
      <c r="N506" s="2" t="s">
        <v>1154</v>
      </c>
    </row>
    <row r="507" spans="1:14" x14ac:dyDescent="0.3">
      <c r="A507" s="2">
        <v>196</v>
      </c>
      <c r="B507" s="2">
        <v>4</v>
      </c>
      <c r="C507" s="2" t="s">
        <v>97</v>
      </c>
      <c r="D507" s="2" t="s">
        <v>1153</v>
      </c>
      <c r="E507" s="4">
        <v>14</v>
      </c>
      <c r="F507" s="4">
        <f t="shared" si="7"/>
        <v>28</v>
      </c>
      <c r="G507" s="4">
        <v>23</v>
      </c>
      <c r="H507" s="4">
        <f>Datos_Cocina[[#This Row],[Precio Unitario]]-Datos_Cocina[[#This Row],[Costo Unitario]]</f>
        <v>9</v>
      </c>
      <c r="I507" s="4">
        <f>Datos_Cocina[[#This Row],[Ganancia Bruta]]*Datos_Cocina[[#This Row],[Cantidad Ordenada]]</f>
        <v>18</v>
      </c>
      <c r="J507" s="4">
        <f>Datos_Cocina[[#This Row],[Precio Unitario]]*Datos_Cocina[[#This Row],[Cantidad Ordenada]]</f>
        <v>46</v>
      </c>
      <c r="K507" s="7">
        <f>Datos_Cocina[[#This Row],[Ganancia Neta]]/Datos_Cocina[[#This Row],[Total Pedido]]</f>
        <v>0.39130434782608697</v>
      </c>
      <c r="L507" s="2">
        <v>2</v>
      </c>
      <c r="M507" s="2">
        <v>51</v>
      </c>
      <c r="N507" s="2" t="s">
        <v>1154</v>
      </c>
    </row>
    <row r="508" spans="1:14" x14ac:dyDescent="0.3">
      <c r="A508" s="2">
        <v>196</v>
      </c>
      <c r="B508" s="2">
        <v>4</v>
      </c>
      <c r="C508" s="2" t="s">
        <v>67</v>
      </c>
      <c r="D508" s="2" t="s">
        <v>1155</v>
      </c>
      <c r="E508" s="4">
        <v>12</v>
      </c>
      <c r="F508" s="4">
        <f t="shared" si="7"/>
        <v>36</v>
      </c>
      <c r="G508" s="4">
        <v>20</v>
      </c>
      <c r="H508" s="4">
        <f>Datos_Cocina[[#This Row],[Precio Unitario]]-Datos_Cocina[[#This Row],[Costo Unitario]]</f>
        <v>8</v>
      </c>
      <c r="I508" s="4">
        <f>Datos_Cocina[[#This Row],[Ganancia Bruta]]*Datos_Cocina[[#This Row],[Cantidad Ordenada]]</f>
        <v>24</v>
      </c>
      <c r="J508" s="4">
        <f>Datos_Cocina[[#This Row],[Precio Unitario]]*Datos_Cocina[[#This Row],[Cantidad Ordenada]]</f>
        <v>60</v>
      </c>
      <c r="K508" s="7">
        <f>Datos_Cocina[[#This Row],[Ganancia Neta]]/Datos_Cocina[[#This Row],[Total Pedido]]</f>
        <v>0.4</v>
      </c>
      <c r="L508" s="2">
        <v>3</v>
      </c>
      <c r="M508" s="2">
        <v>34</v>
      </c>
      <c r="N508" s="2" t="s">
        <v>1149</v>
      </c>
    </row>
    <row r="509" spans="1:14" x14ac:dyDescent="0.3">
      <c r="A509" s="2">
        <v>196</v>
      </c>
      <c r="B509" s="2">
        <v>4</v>
      </c>
      <c r="C509" s="2" t="s">
        <v>20</v>
      </c>
      <c r="D509" s="2" t="s">
        <v>1152</v>
      </c>
      <c r="E509" s="4">
        <v>17</v>
      </c>
      <c r="F509" s="4">
        <f t="shared" si="7"/>
        <v>17</v>
      </c>
      <c r="G509" s="4">
        <v>29</v>
      </c>
      <c r="H509" s="4">
        <f>Datos_Cocina[[#This Row],[Precio Unitario]]-Datos_Cocina[[#This Row],[Costo Unitario]]</f>
        <v>12</v>
      </c>
      <c r="I509" s="4">
        <f>Datos_Cocina[[#This Row],[Ganancia Bruta]]*Datos_Cocina[[#This Row],[Cantidad Ordenada]]</f>
        <v>12</v>
      </c>
      <c r="J509" s="4">
        <f>Datos_Cocina[[#This Row],[Precio Unitario]]*Datos_Cocina[[#This Row],[Cantidad Ordenada]]</f>
        <v>29</v>
      </c>
      <c r="K509" s="7">
        <f>Datos_Cocina[[#This Row],[Ganancia Neta]]/Datos_Cocina[[#This Row],[Total Pedido]]</f>
        <v>0.41379310344827586</v>
      </c>
      <c r="L509" s="2">
        <v>1</v>
      </c>
      <c r="M509" s="2">
        <v>47</v>
      </c>
      <c r="N509" s="2" t="s">
        <v>1149</v>
      </c>
    </row>
    <row r="510" spans="1:14" x14ac:dyDescent="0.3">
      <c r="A510" s="2">
        <v>196</v>
      </c>
      <c r="B510" s="2">
        <v>4</v>
      </c>
      <c r="C510" s="2" t="s">
        <v>25</v>
      </c>
      <c r="D510" s="2" t="s">
        <v>1159</v>
      </c>
      <c r="E510" s="4">
        <v>16</v>
      </c>
      <c r="F510" s="4">
        <f t="shared" si="7"/>
        <v>32</v>
      </c>
      <c r="G510" s="4">
        <v>28</v>
      </c>
      <c r="H510" s="4">
        <f>Datos_Cocina[[#This Row],[Precio Unitario]]-Datos_Cocina[[#This Row],[Costo Unitario]]</f>
        <v>12</v>
      </c>
      <c r="I510" s="4">
        <f>Datos_Cocina[[#This Row],[Ganancia Bruta]]*Datos_Cocina[[#This Row],[Cantidad Ordenada]]</f>
        <v>24</v>
      </c>
      <c r="J510" s="4">
        <f>Datos_Cocina[[#This Row],[Precio Unitario]]*Datos_Cocina[[#This Row],[Cantidad Ordenada]]</f>
        <v>56</v>
      </c>
      <c r="K510" s="7">
        <f>Datos_Cocina[[#This Row],[Ganancia Neta]]/Datos_Cocina[[#This Row],[Total Pedido]]</f>
        <v>0.42857142857142855</v>
      </c>
      <c r="L510" s="2">
        <v>2</v>
      </c>
      <c r="M510" s="2">
        <v>44</v>
      </c>
      <c r="N510" s="2" t="s">
        <v>1149</v>
      </c>
    </row>
    <row r="511" spans="1:14" x14ac:dyDescent="0.3">
      <c r="A511" s="2">
        <v>197</v>
      </c>
      <c r="B511" s="2">
        <v>5</v>
      </c>
      <c r="C511" s="2" t="s">
        <v>50</v>
      </c>
      <c r="D511" s="2" t="s">
        <v>1162</v>
      </c>
      <c r="E511" s="4">
        <v>16</v>
      </c>
      <c r="F511" s="4">
        <f t="shared" si="7"/>
        <v>16</v>
      </c>
      <c r="G511" s="4">
        <v>27</v>
      </c>
      <c r="H511" s="4">
        <f>Datos_Cocina[[#This Row],[Precio Unitario]]-Datos_Cocina[[#This Row],[Costo Unitario]]</f>
        <v>11</v>
      </c>
      <c r="I511" s="4">
        <f>Datos_Cocina[[#This Row],[Ganancia Bruta]]*Datos_Cocina[[#This Row],[Cantidad Ordenada]]</f>
        <v>11</v>
      </c>
      <c r="J511" s="4">
        <f>Datos_Cocina[[#This Row],[Precio Unitario]]*Datos_Cocina[[#This Row],[Cantidad Ordenada]]</f>
        <v>27</v>
      </c>
      <c r="K511" s="7">
        <f>Datos_Cocina[[#This Row],[Ganancia Neta]]/Datos_Cocina[[#This Row],[Total Pedido]]</f>
        <v>0.40740740740740738</v>
      </c>
      <c r="L511" s="2">
        <v>1</v>
      </c>
      <c r="M511" s="2">
        <v>50</v>
      </c>
      <c r="N511" s="2" t="s">
        <v>1154</v>
      </c>
    </row>
    <row r="512" spans="1:14" x14ac:dyDescent="0.3">
      <c r="A512" s="2">
        <v>197</v>
      </c>
      <c r="B512" s="2">
        <v>5</v>
      </c>
      <c r="C512" s="2" t="s">
        <v>34</v>
      </c>
      <c r="D512" s="2" t="s">
        <v>1161</v>
      </c>
      <c r="E512" s="4">
        <v>20</v>
      </c>
      <c r="F512" s="4">
        <f t="shared" si="7"/>
        <v>60</v>
      </c>
      <c r="G512" s="4">
        <v>34</v>
      </c>
      <c r="H512" s="4">
        <f>Datos_Cocina[[#This Row],[Precio Unitario]]-Datos_Cocina[[#This Row],[Costo Unitario]]</f>
        <v>14</v>
      </c>
      <c r="I512" s="4">
        <f>Datos_Cocina[[#This Row],[Ganancia Bruta]]*Datos_Cocina[[#This Row],[Cantidad Ordenada]]</f>
        <v>42</v>
      </c>
      <c r="J512" s="4">
        <f>Datos_Cocina[[#This Row],[Precio Unitario]]*Datos_Cocina[[#This Row],[Cantidad Ordenada]]</f>
        <v>102</v>
      </c>
      <c r="K512" s="7">
        <f>Datos_Cocina[[#This Row],[Ganancia Neta]]/Datos_Cocina[[#This Row],[Total Pedido]]</f>
        <v>0.41176470588235292</v>
      </c>
      <c r="L512" s="2">
        <v>3</v>
      </c>
      <c r="M512" s="2">
        <v>22</v>
      </c>
      <c r="N512" s="2" t="s">
        <v>1154</v>
      </c>
    </row>
    <row r="513" spans="1:14" x14ac:dyDescent="0.3">
      <c r="A513" s="2">
        <v>198</v>
      </c>
      <c r="B513" s="2">
        <v>9</v>
      </c>
      <c r="C513" s="2" t="s">
        <v>50</v>
      </c>
      <c r="D513" s="2" t="s">
        <v>1162</v>
      </c>
      <c r="E513" s="4">
        <v>16</v>
      </c>
      <c r="F513" s="4">
        <f t="shared" si="7"/>
        <v>32</v>
      </c>
      <c r="G513" s="4">
        <v>27</v>
      </c>
      <c r="H513" s="4">
        <f>Datos_Cocina[[#This Row],[Precio Unitario]]-Datos_Cocina[[#This Row],[Costo Unitario]]</f>
        <v>11</v>
      </c>
      <c r="I513" s="4">
        <f>Datos_Cocina[[#This Row],[Ganancia Bruta]]*Datos_Cocina[[#This Row],[Cantidad Ordenada]]</f>
        <v>22</v>
      </c>
      <c r="J513" s="4">
        <f>Datos_Cocina[[#This Row],[Precio Unitario]]*Datos_Cocina[[#This Row],[Cantidad Ordenada]]</f>
        <v>54</v>
      </c>
      <c r="K513" s="7">
        <f>Datos_Cocina[[#This Row],[Ganancia Neta]]/Datos_Cocina[[#This Row],[Total Pedido]]</f>
        <v>0.40740740740740738</v>
      </c>
      <c r="L513" s="2">
        <v>2</v>
      </c>
      <c r="M513" s="2">
        <v>33</v>
      </c>
      <c r="N513" s="2" t="s">
        <v>1154</v>
      </c>
    </row>
    <row r="514" spans="1:14" x14ac:dyDescent="0.3">
      <c r="A514" s="2">
        <v>199</v>
      </c>
      <c r="B514" s="2">
        <v>11</v>
      </c>
      <c r="C514" s="2" t="s">
        <v>39</v>
      </c>
      <c r="D514" s="2" t="s">
        <v>1150</v>
      </c>
      <c r="E514" s="4">
        <v>13</v>
      </c>
      <c r="F514" s="4">
        <f t="shared" ref="F514:F577" si="8">E514*L514</f>
        <v>26</v>
      </c>
      <c r="G514" s="4">
        <v>21</v>
      </c>
      <c r="H514" s="4">
        <f>Datos_Cocina[[#This Row],[Precio Unitario]]-Datos_Cocina[[#This Row],[Costo Unitario]]</f>
        <v>8</v>
      </c>
      <c r="I514" s="4">
        <f>Datos_Cocina[[#This Row],[Ganancia Bruta]]*Datos_Cocina[[#This Row],[Cantidad Ordenada]]</f>
        <v>16</v>
      </c>
      <c r="J514" s="4">
        <f>Datos_Cocina[[#This Row],[Precio Unitario]]*Datos_Cocina[[#This Row],[Cantidad Ordenada]]</f>
        <v>42</v>
      </c>
      <c r="K514" s="7">
        <f>Datos_Cocina[[#This Row],[Ganancia Neta]]/Datos_Cocina[[#This Row],[Total Pedido]]</f>
        <v>0.38095238095238093</v>
      </c>
      <c r="L514" s="2">
        <v>2</v>
      </c>
      <c r="M514" s="2">
        <v>18</v>
      </c>
      <c r="N514" s="2" t="s">
        <v>1149</v>
      </c>
    </row>
    <row r="515" spans="1:14" x14ac:dyDescent="0.3">
      <c r="A515" s="2">
        <v>199</v>
      </c>
      <c r="B515" s="2">
        <v>11</v>
      </c>
      <c r="C515" s="2" t="s">
        <v>12</v>
      </c>
      <c r="D515" s="2" t="s">
        <v>1164</v>
      </c>
      <c r="E515" s="4">
        <v>21</v>
      </c>
      <c r="F515" s="4">
        <f t="shared" si="8"/>
        <v>63</v>
      </c>
      <c r="G515" s="4">
        <v>35</v>
      </c>
      <c r="H515" s="4">
        <f>Datos_Cocina[[#This Row],[Precio Unitario]]-Datos_Cocina[[#This Row],[Costo Unitario]]</f>
        <v>14</v>
      </c>
      <c r="I515" s="4">
        <f>Datos_Cocina[[#This Row],[Ganancia Bruta]]*Datos_Cocina[[#This Row],[Cantidad Ordenada]]</f>
        <v>42</v>
      </c>
      <c r="J515" s="4">
        <f>Datos_Cocina[[#This Row],[Precio Unitario]]*Datos_Cocina[[#This Row],[Cantidad Ordenada]]</f>
        <v>105</v>
      </c>
      <c r="K515" s="7">
        <f>Datos_Cocina[[#This Row],[Ganancia Neta]]/Datos_Cocina[[#This Row],[Total Pedido]]</f>
        <v>0.4</v>
      </c>
      <c r="L515" s="2">
        <v>3</v>
      </c>
      <c r="M515" s="2">
        <v>41</v>
      </c>
      <c r="N515" s="2" t="s">
        <v>1149</v>
      </c>
    </row>
    <row r="516" spans="1:14" x14ac:dyDescent="0.3">
      <c r="A516" s="2">
        <v>199</v>
      </c>
      <c r="B516" s="2">
        <v>11</v>
      </c>
      <c r="C516" s="2" t="s">
        <v>50</v>
      </c>
      <c r="D516" s="2" t="s">
        <v>1162</v>
      </c>
      <c r="E516" s="4">
        <v>16</v>
      </c>
      <c r="F516" s="4">
        <f t="shared" si="8"/>
        <v>16</v>
      </c>
      <c r="G516" s="4">
        <v>27</v>
      </c>
      <c r="H516" s="4">
        <f>Datos_Cocina[[#This Row],[Precio Unitario]]-Datos_Cocina[[#This Row],[Costo Unitario]]</f>
        <v>11</v>
      </c>
      <c r="I516" s="4">
        <f>Datos_Cocina[[#This Row],[Ganancia Bruta]]*Datos_Cocina[[#This Row],[Cantidad Ordenada]]</f>
        <v>11</v>
      </c>
      <c r="J516" s="4">
        <f>Datos_Cocina[[#This Row],[Precio Unitario]]*Datos_Cocina[[#This Row],[Cantidad Ordenada]]</f>
        <v>27</v>
      </c>
      <c r="K516" s="7">
        <f>Datos_Cocina[[#This Row],[Ganancia Neta]]/Datos_Cocina[[#This Row],[Total Pedido]]</f>
        <v>0.40740740740740738</v>
      </c>
      <c r="L516" s="2">
        <v>1</v>
      </c>
      <c r="M516" s="2">
        <v>52</v>
      </c>
      <c r="N516" s="2" t="s">
        <v>1149</v>
      </c>
    </row>
    <row r="517" spans="1:14" x14ac:dyDescent="0.3">
      <c r="A517" s="2">
        <v>199</v>
      </c>
      <c r="B517" s="2">
        <v>11</v>
      </c>
      <c r="C517" s="2" t="s">
        <v>20</v>
      </c>
      <c r="D517" s="2" t="s">
        <v>1152</v>
      </c>
      <c r="E517" s="4">
        <v>17</v>
      </c>
      <c r="F517" s="4">
        <f t="shared" si="8"/>
        <v>51</v>
      </c>
      <c r="G517" s="4">
        <v>29</v>
      </c>
      <c r="H517" s="4">
        <f>Datos_Cocina[[#This Row],[Precio Unitario]]-Datos_Cocina[[#This Row],[Costo Unitario]]</f>
        <v>12</v>
      </c>
      <c r="I517" s="4">
        <f>Datos_Cocina[[#This Row],[Ganancia Bruta]]*Datos_Cocina[[#This Row],[Cantidad Ordenada]]</f>
        <v>36</v>
      </c>
      <c r="J517" s="4">
        <f>Datos_Cocina[[#This Row],[Precio Unitario]]*Datos_Cocina[[#This Row],[Cantidad Ordenada]]</f>
        <v>87</v>
      </c>
      <c r="K517" s="7">
        <f>Datos_Cocina[[#This Row],[Ganancia Neta]]/Datos_Cocina[[#This Row],[Total Pedido]]</f>
        <v>0.41379310344827586</v>
      </c>
      <c r="L517" s="2">
        <v>3</v>
      </c>
      <c r="M517" s="2">
        <v>31</v>
      </c>
      <c r="N517" s="2" t="s">
        <v>1154</v>
      </c>
    </row>
    <row r="518" spans="1:14" x14ac:dyDescent="0.3">
      <c r="A518" s="2">
        <v>200</v>
      </c>
      <c r="B518" s="2">
        <v>11</v>
      </c>
      <c r="C518" s="2" t="s">
        <v>60</v>
      </c>
      <c r="D518" s="2" t="s">
        <v>1165</v>
      </c>
      <c r="E518" s="4">
        <v>15</v>
      </c>
      <c r="F518" s="4">
        <f t="shared" si="8"/>
        <v>30</v>
      </c>
      <c r="G518" s="4">
        <v>25</v>
      </c>
      <c r="H518" s="4">
        <f>Datos_Cocina[[#This Row],[Precio Unitario]]-Datos_Cocina[[#This Row],[Costo Unitario]]</f>
        <v>10</v>
      </c>
      <c r="I518" s="4">
        <f>Datos_Cocina[[#This Row],[Ganancia Bruta]]*Datos_Cocina[[#This Row],[Cantidad Ordenada]]</f>
        <v>20</v>
      </c>
      <c r="J518" s="4">
        <f>Datos_Cocina[[#This Row],[Precio Unitario]]*Datos_Cocina[[#This Row],[Cantidad Ordenada]]</f>
        <v>50</v>
      </c>
      <c r="K518" s="7">
        <f>Datos_Cocina[[#This Row],[Ganancia Neta]]/Datos_Cocina[[#This Row],[Total Pedido]]</f>
        <v>0.4</v>
      </c>
      <c r="L518" s="2">
        <v>2</v>
      </c>
      <c r="M518" s="2">
        <v>28</v>
      </c>
      <c r="N518" s="2" t="s">
        <v>1149</v>
      </c>
    </row>
    <row r="519" spans="1:14" x14ac:dyDescent="0.3">
      <c r="A519" s="2">
        <v>200</v>
      </c>
      <c r="B519" s="2">
        <v>11</v>
      </c>
      <c r="C519" s="2" t="s">
        <v>53</v>
      </c>
      <c r="D519" s="2" t="s">
        <v>1156</v>
      </c>
      <c r="E519" s="4">
        <v>11</v>
      </c>
      <c r="F519" s="4">
        <f t="shared" si="8"/>
        <v>22</v>
      </c>
      <c r="G519" s="4">
        <v>19</v>
      </c>
      <c r="H519" s="4">
        <f>Datos_Cocina[[#This Row],[Precio Unitario]]-Datos_Cocina[[#This Row],[Costo Unitario]]</f>
        <v>8</v>
      </c>
      <c r="I519" s="4">
        <f>Datos_Cocina[[#This Row],[Ganancia Bruta]]*Datos_Cocina[[#This Row],[Cantidad Ordenada]]</f>
        <v>16</v>
      </c>
      <c r="J519" s="4">
        <f>Datos_Cocina[[#This Row],[Precio Unitario]]*Datos_Cocina[[#This Row],[Cantidad Ordenada]]</f>
        <v>38</v>
      </c>
      <c r="K519" s="7">
        <f>Datos_Cocina[[#This Row],[Ganancia Neta]]/Datos_Cocina[[#This Row],[Total Pedido]]</f>
        <v>0.42105263157894735</v>
      </c>
      <c r="L519" s="2">
        <v>2</v>
      </c>
      <c r="M519" s="2">
        <v>39</v>
      </c>
      <c r="N519" s="2" t="s">
        <v>1154</v>
      </c>
    </row>
    <row r="520" spans="1:14" x14ac:dyDescent="0.3">
      <c r="A520" s="2">
        <v>201</v>
      </c>
      <c r="B520" s="2">
        <v>3</v>
      </c>
      <c r="C520" s="2" t="s">
        <v>79</v>
      </c>
      <c r="D520" s="2" t="s">
        <v>1151</v>
      </c>
      <c r="E520" s="4">
        <v>14</v>
      </c>
      <c r="F520" s="4">
        <f t="shared" si="8"/>
        <v>42</v>
      </c>
      <c r="G520" s="4">
        <v>24</v>
      </c>
      <c r="H520" s="4">
        <f>Datos_Cocina[[#This Row],[Precio Unitario]]-Datos_Cocina[[#This Row],[Costo Unitario]]</f>
        <v>10</v>
      </c>
      <c r="I520" s="4">
        <f>Datos_Cocina[[#This Row],[Ganancia Bruta]]*Datos_Cocina[[#This Row],[Cantidad Ordenada]]</f>
        <v>30</v>
      </c>
      <c r="J520" s="4">
        <f>Datos_Cocina[[#This Row],[Precio Unitario]]*Datos_Cocina[[#This Row],[Cantidad Ordenada]]</f>
        <v>72</v>
      </c>
      <c r="K520" s="7">
        <f>Datos_Cocina[[#This Row],[Ganancia Neta]]/Datos_Cocina[[#This Row],[Total Pedido]]</f>
        <v>0.41666666666666669</v>
      </c>
      <c r="L520" s="2">
        <v>3</v>
      </c>
      <c r="M520" s="2">
        <v>58</v>
      </c>
      <c r="N520" s="2" t="s">
        <v>1149</v>
      </c>
    </row>
    <row r="521" spans="1:14" x14ac:dyDescent="0.3">
      <c r="A521" s="2">
        <v>202</v>
      </c>
      <c r="B521" s="2">
        <v>16</v>
      </c>
      <c r="C521" s="2" t="s">
        <v>30</v>
      </c>
      <c r="D521" s="2" t="s">
        <v>1170</v>
      </c>
      <c r="E521" s="4">
        <v>25</v>
      </c>
      <c r="F521" s="4">
        <f t="shared" si="8"/>
        <v>50</v>
      </c>
      <c r="G521" s="4">
        <v>40</v>
      </c>
      <c r="H521" s="4">
        <f>Datos_Cocina[[#This Row],[Precio Unitario]]-Datos_Cocina[[#This Row],[Costo Unitario]]</f>
        <v>15</v>
      </c>
      <c r="I521" s="4">
        <f>Datos_Cocina[[#This Row],[Ganancia Bruta]]*Datos_Cocina[[#This Row],[Cantidad Ordenada]]</f>
        <v>30</v>
      </c>
      <c r="J521" s="4">
        <f>Datos_Cocina[[#This Row],[Precio Unitario]]*Datos_Cocina[[#This Row],[Cantidad Ordenada]]</f>
        <v>80</v>
      </c>
      <c r="K521" s="7">
        <f>Datos_Cocina[[#This Row],[Ganancia Neta]]/Datos_Cocina[[#This Row],[Total Pedido]]</f>
        <v>0.375</v>
      </c>
      <c r="L521" s="2">
        <v>2</v>
      </c>
      <c r="M521" s="2">
        <v>47</v>
      </c>
      <c r="N521" s="2" t="s">
        <v>1154</v>
      </c>
    </row>
    <row r="522" spans="1:14" x14ac:dyDescent="0.3">
      <c r="A522" s="2">
        <v>202</v>
      </c>
      <c r="B522" s="2">
        <v>16</v>
      </c>
      <c r="C522" s="2" t="s">
        <v>42</v>
      </c>
      <c r="D522" s="2" t="s">
        <v>1158</v>
      </c>
      <c r="E522" s="4">
        <v>22</v>
      </c>
      <c r="F522" s="4">
        <f t="shared" si="8"/>
        <v>44</v>
      </c>
      <c r="G522" s="4">
        <v>36</v>
      </c>
      <c r="H522" s="4">
        <f>Datos_Cocina[[#This Row],[Precio Unitario]]-Datos_Cocina[[#This Row],[Costo Unitario]]</f>
        <v>14</v>
      </c>
      <c r="I522" s="4">
        <f>Datos_Cocina[[#This Row],[Ganancia Bruta]]*Datos_Cocina[[#This Row],[Cantidad Ordenada]]</f>
        <v>28</v>
      </c>
      <c r="J522" s="4">
        <f>Datos_Cocina[[#This Row],[Precio Unitario]]*Datos_Cocina[[#This Row],[Cantidad Ordenada]]</f>
        <v>72</v>
      </c>
      <c r="K522" s="7">
        <f>Datos_Cocina[[#This Row],[Ganancia Neta]]/Datos_Cocina[[#This Row],[Total Pedido]]</f>
        <v>0.3888888888888889</v>
      </c>
      <c r="L522" s="2">
        <v>2</v>
      </c>
      <c r="M522" s="2">
        <v>46</v>
      </c>
      <c r="N522" s="2" t="s">
        <v>1149</v>
      </c>
    </row>
    <row r="523" spans="1:14" x14ac:dyDescent="0.3">
      <c r="A523" s="2">
        <v>202</v>
      </c>
      <c r="B523" s="2">
        <v>16</v>
      </c>
      <c r="C523" s="2" t="s">
        <v>37</v>
      </c>
      <c r="D523" s="2" t="s">
        <v>1157</v>
      </c>
      <c r="E523" s="4">
        <v>18</v>
      </c>
      <c r="F523" s="4">
        <f t="shared" si="8"/>
        <v>18</v>
      </c>
      <c r="G523" s="4">
        <v>30</v>
      </c>
      <c r="H523" s="4">
        <f>Datos_Cocina[[#This Row],[Precio Unitario]]-Datos_Cocina[[#This Row],[Costo Unitario]]</f>
        <v>12</v>
      </c>
      <c r="I523" s="4">
        <f>Datos_Cocina[[#This Row],[Ganancia Bruta]]*Datos_Cocina[[#This Row],[Cantidad Ordenada]]</f>
        <v>12</v>
      </c>
      <c r="J523" s="4">
        <f>Datos_Cocina[[#This Row],[Precio Unitario]]*Datos_Cocina[[#This Row],[Cantidad Ordenada]]</f>
        <v>30</v>
      </c>
      <c r="K523" s="7">
        <f>Datos_Cocina[[#This Row],[Ganancia Neta]]/Datos_Cocina[[#This Row],[Total Pedido]]</f>
        <v>0.4</v>
      </c>
      <c r="L523" s="2">
        <v>1</v>
      </c>
      <c r="M523" s="2">
        <v>58</v>
      </c>
      <c r="N523" s="2" t="s">
        <v>1154</v>
      </c>
    </row>
    <row r="524" spans="1:14" x14ac:dyDescent="0.3">
      <c r="A524" s="2">
        <v>202</v>
      </c>
      <c r="B524" s="2">
        <v>16</v>
      </c>
      <c r="C524" s="2" t="s">
        <v>79</v>
      </c>
      <c r="D524" s="2" t="s">
        <v>1151</v>
      </c>
      <c r="E524" s="4">
        <v>14</v>
      </c>
      <c r="F524" s="4">
        <f t="shared" si="8"/>
        <v>14</v>
      </c>
      <c r="G524" s="4">
        <v>24</v>
      </c>
      <c r="H524" s="4">
        <f>Datos_Cocina[[#This Row],[Precio Unitario]]-Datos_Cocina[[#This Row],[Costo Unitario]]</f>
        <v>10</v>
      </c>
      <c r="I524" s="4">
        <f>Datos_Cocina[[#This Row],[Ganancia Bruta]]*Datos_Cocina[[#This Row],[Cantidad Ordenada]]</f>
        <v>10</v>
      </c>
      <c r="J524" s="4">
        <f>Datos_Cocina[[#This Row],[Precio Unitario]]*Datos_Cocina[[#This Row],[Cantidad Ordenada]]</f>
        <v>24</v>
      </c>
      <c r="K524" s="7">
        <f>Datos_Cocina[[#This Row],[Ganancia Neta]]/Datos_Cocina[[#This Row],[Total Pedido]]</f>
        <v>0.41666666666666669</v>
      </c>
      <c r="L524" s="2">
        <v>1</v>
      </c>
      <c r="M524" s="2">
        <v>5</v>
      </c>
      <c r="N524" s="2" t="s">
        <v>1154</v>
      </c>
    </row>
    <row r="525" spans="1:14" x14ac:dyDescent="0.3">
      <c r="A525" s="2">
        <v>203</v>
      </c>
      <c r="B525" s="2">
        <v>5</v>
      </c>
      <c r="C525" s="2" t="s">
        <v>39</v>
      </c>
      <c r="D525" s="2" t="s">
        <v>1150</v>
      </c>
      <c r="E525" s="4">
        <v>13</v>
      </c>
      <c r="F525" s="4">
        <f t="shared" si="8"/>
        <v>39</v>
      </c>
      <c r="G525" s="4">
        <v>21</v>
      </c>
      <c r="H525" s="4">
        <f>Datos_Cocina[[#This Row],[Precio Unitario]]-Datos_Cocina[[#This Row],[Costo Unitario]]</f>
        <v>8</v>
      </c>
      <c r="I525" s="4">
        <f>Datos_Cocina[[#This Row],[Ganancia Bruta]]*Datos_Cocina[[#This Row],[Cantidad Ordenada]]</f>
        <v>24</v>
      </c>
      <c r="J525" s="4">
        <f>Datos_Cocina[[#This Row],[Precio Unitario]]*Datos_Cocina[[#This Row],[Cantidad Ordenada]]</f>
        <v>63</v>
      </c>
      <c r="K525" s="7">
        <f>Datos_Cocina[[#This Row],[Ganancia Neta]]/Datos_Cocina[[#This Row],[Total Pedido]]</f>
        <v>0.38095238095238093</v>
      </c>
      <c r="L525" s="2">
        <v>3</v>
      </c>
      <c r="M525" s="2">
        <v>34</v>
      </c>
      <c r="N525" s="2" t="s">
        <v>1149</v>
      </c>
    </row>
    <row r="526" spans="1:14" x14ac:dyDescent="0.3">
      <c r="A526" s="2">
        <v>203</v>
      </c>
      <c r="B526" s="2">
        <v>5</v>
      </c>
      <c r="C526" s="2" t="s">
        <v>56</v>
      </c>
      <c r="D526" s="2" t="s">
        <v>1167</v>
      </c>
      <c r="E526" s="4">
        <v>19</v>
      </c>
      <c r="F526" s="4">
        <f t="shared" si="8"/>
        <v>57</v>
      </c>
      <c r="G526" s="4">
        <v>31</v>
      </c>
      <c r="H526" s="4">
        <f>Datos_Cocina[[#This Row],[Precio Unitario]]-Datos_Cocina[[#This Row],[Costo Unitario]]</f>
        <v>12</v>
      </c>
      <c r="I526" s="4">
        <f>Datos_Cocina[[#This Row],[Ganancia Bruta]]*Datos_Cocina[[#This Row],[Cantidad Ordenada]]</f>
        <v>36</v>
      </c>
      <c r="J526" s="4">
        <f>Datos_Cocina[[#This Row],[Precio Unitario]]*Datos_Cocina[[#This Row],[Cantidad Ordenada]]</f>
        <v>93</v>
      </c>
      <c r="K526" s="7">
        <f>Datos_Cocina[[#This Row],[Ganancia Neta]]/Datos_Cocina[[#This Row],[Total Pedido]]</f>
        <v>0.38709677419354838</v>
      </c>
      <c r="L526" s="2">
        <v>3</v>
      </c>
      <c r="M526" s="2">
        <v>51</v>
      </c>
      <c r="N526" s="2" t="s">
        <v>1154</v>
      </c>
    </row>
    <row r="527" spans="1:14" x14ac:dyDescent="0.3">
      <c r="A527" s="2">
        <v>204</v>
      </c>
      <c r="B527" s="2">
        <v>16</v>
      </c>
      <c r="C527" s="2" t="s">
        <v>79</v>
      </c>
      <c r="D527" s="2" t="s">
        <v>1151</v>
      </c>
      <c r="E527" s="4">
        <v>14</v>
      </c>
      <c r="F527" s="4">
        <f t="shared" si="8"/>
        <v>28</v>
      </c>
      <c r="G527" s="4">
        <v>24</v>
      </c>
      <c r="H527" s="4">
        <f>Datos_Cocina[[#This Row],[Precio Unitario]]-Datos_Cocina[[#This Row],[Costo Unitario]]</f>
        <v>10</v>
      </c>
      <c r="I527" s="4">
        <f>Datos_Cocina[[#This Row],[Ganancia Bruta]]*Datos_Cocina[[#This Row],[Cantidad Ordenada]]</f>
        <v>20</v>
      </c>
      <c r="J527" s="4">
        <f>Datos_Cocina[[#This Row],[Precio Unitario]]*Datos_Cocina[[#This Row],[Cantidad Ordenada]]</f>
        <v>48</v>
      </c>
      <c r="K527" s="7">
        <f>Datos_Cocina[[#This Row],[Ganancia Neta]]/Datos_Cocina[[#This Row],[Total Pedido]]</f>
        <v>0.41666666666666669</v>
      </c>
      <c r="L527" s="2">
        <v>2</v>
      </c>
      <c r="M527" s="2">
        <v>21</v>
      </c>
      <c r="N527" s="2" t="s">
        <v>1154</v>
      </c>
    </row>
    <row r="528" spans="1:14" x14ac:dyDescent="0.3">
      <c r="A528" s="2">
        <v>205</v>
      </c>
      <c r="B528" s="2">
        <v>14</v>
      </c>
      <c r="C528" s="2" t="s">
        <v>114</v>
      </c>
      <c r="D528" s="2" t="s">
        <v>1168</v>
      </c>
      <c r="E528" s="4">
        <v>19</v>
      </c>
      <c r="F528" s="4">
        <f t="shared" si="8"/>
        <v>19</v>
      </c>
      <c r="G528" s="4">
        <v>32</v>
      </c>
      <c r="H528" s="4">
        <f>Datos_Cocina[[#This Row],[Precio Unitario]]-Datos_Cocina[[#This Row],[Costo Unitario]]</f>
        <v>13</v>
      </c>
      <c r="I528" s="4">
        <f>Datos_Cocina[[#This Row],[Ganancia Bruta]]*Datos_Cocina[[#This Row],[Cantidad Ordenada]]</f>
        <v>13</v>
      </c>
      <c r="J528" s="4">
        <f>Datos_Cocina[[#This Row],[Precio Unitario]]*Datos_Cocina[[#This Row],[Cantidad Ordenada]]</f>
        <v>32</v>
      </c>
      <c r="K528" s="7">
        <f>Datos_Cocina[[#This Row],[Ganancia Neta]]/Datos_Cocina[[#This Row],[Total Pedido]]</f>
        <v>0.40625</v>
      </c>
      <c r="L528" s="2">
        <v>1</v>
      </c>
      <c r="M528" s="2">
        <v>34</v>
      </c>
      <c r="N528" s="2" t="s">
        <v>1154</v>
      </c>
    </row>
    <row r="529" spans="1:14" x14ac:dyDescent="0.3">
      <c r="A529" s="2">
        <v>205</v>
      </c>
      <c r="B529" s="2">
        <v>14</v>
      </c>
      <c r="C529" s="2" t="s">
        <v>20</v>
      </c>
      <c r="D529" s="2" t="s">
        <v>1152</v>
      </c>
      <c r="E529" s="4">
        <v>17</v>
      </c>
      <c r="F529" s="4">
        <f t="shared" si="8"/>
        <v>17</v>
      </c>
      <c r="G529" s="4">
        <v>29</v>
      </c>
      <c r="H529" s="4">
        <f>Datos_Cocina[[#This Row],[Precio Unitario]]-Datos_Cocina[[#This Row],[Costo Unitario]]</f>
        <v>12</v>
      </c>
      <c r="I529" s="4">
        <f>Datos_Cocina[[#This Row],[Ganancia Bruta]]*Datos_Cocina[[#This Row],[Cantidad Ordenada]]</f>
        <v>12</v>
      </c>
      <c r="J529" s="4">
        <f>Datos_Cocina[[#This Row],[Precio Unitario]]*Datos_Cocina[[#This Row],[Cantidad Ordenada]]</f>
        <v>29</v>
      </c>
      <c r="K529" s="7">
        <f>Datos_Cocina[[#This Row],[Ganancia Neta]]/Datos_Cocina[[#This Row],[Total Pedido]]</f>
        <v>0.41379310344827586</v>
      </c>
      <c r="L529" s="2">
        <v>1</v>
      </c>
      <c r="M529" s="2">
        <v>52</v>
      </c>
      <c r="N529" s="2" t="s">
        <v>1149</v>
      </c>
    </row>
    <row r="530" spans="1:14" x14ac:dyDescent="0.3">
      <c r="A530" s="2">
        <v>206</v>
      </c>
      <c r="B530" s="2">
        <v>4</v>
      </c>
      <c r="C530" s="2" t="s">
        <v>37</v>
      </c>
      <c r="D530" s="2" t="s">
        <v>1157</v>
      </c>
      <c r="E530" s="4">
        <v>18</v>
      </c>
      <c r="F530" s="4">
        <f t="shared" si="8"/>
        <v>18</v>
      </c>
      <c r="G530" s="4">
        <v>30</v>
      </c>
      <c r="H530" s="4">
        <f>Datos_Cocina[[#This Row],[Precio Unitario]]-Datos_Cocina[[#This Row],[Costo Unitario]]</f>
        <v>12</v>
      </c>
      <c r="I530" s="4">
        <f>Datos_Cocina[[#This Row],[Ganancia Bruta]]*Datos_Cocina[[#This Row],[Cantidad Ordenada]]</f>
        <v>12</v>
      </c>
      <c r="J530" s="4">
        <f>Datos_Cocina[[#This Row],[Precio Unitario]]*Datos_Cocina[[#This Row],[Cantidad Ordenada]]</f>
        <v>30</v>
      </c>
      <c r="K530" s="7">
        <f>Datos_Cocina[[#This Row],[Ganancia Neta]]/Datos_Cocina[[#This Row],[Total Pedido]]</f>
        <v>0.4</v>
      </c>
      <c r="L530" s="2">
        <v>1</v>
      </c>
      <c r="M530" s="2">
        <v>58</v>
      </c>
      <c r="N530" s="2" t="s">
        <v>1149</v>
      </c>
    </row>
    <row r="531" spans="1:14" x14ac:dyDescent="0.3">
      <c r="A531" s="2">
        <v>207</v>
      </c>
      <c r="B531" s="2">
        <v>20</v>
      </c>
      <c r="C531" s="2" t="s">
        <v>56</v>
      </c>
      <c r="D531" s="2" t="s">
        <v>1167</v>
      </c>
      <c r="E531" s="4">
        <v>19</v>
      </c>
      <c r="F531" s="4">
        <f t="shared" si="8"/>
        <v>57</v>
      </c>
      <c r="G531" s="4">
        <v>31</v>
      </c>
      <c r="H531" s="4">
        <f>Datos_Cocina[[#This Row],[Precio Unitario]]-Datos_Cocina[[#This Row],[Costo Unitario]]</f>
        <v>12</v>
      </c>
      <c r="I531" s="4">
        <f>Datos_Cocina[[#This Row],[Ganancia Bruta]]*Datos_Cocina[[#This Row],[Cantidad Ordenada]]</f>
        <v>36</v>
      </c>
      <c r="J531" s="4">
        <f>Datos_Cocina[[#This Row],[Precio Unitario]]*Datos_Cocina[[#This Row],[Cantidad Ordenada]]</f>
        <v>93</v>
      </c>
      <c r="K531" s="7">
        <f>Datos_Cocina[[#This Row],[Ganancia Neta]]/Datos_Cocina[[#This Row],[Total Pedido]]</f>
        <v>0.38709677419354838</v>
      </c>
      <c r="L531" s="2">
        <v>3</v>
      </c>
      <c r="M531" s="2">
        <v>19</v>
      </c>
      <c r="N531" s="2" t="s">
        <v>1149</v>
      </c>
    </row>
    <row r="532" spans="1:14" x14ac:dyDescent="0.3">
      <c r="A532" s="2">
        <v>207</v>
      </c>
      <c r="B532" s="2">
        <v>20</v>
      </c>
      <c r="C532" s="2" t="s">
        <v>12</v>
      </c>
      <c r="D532" s="2" t="s">
        <v>1164</v>
      </c>
      <c r="E532" s="4">
        <v>21</v>
      </c>
      <c r="F532" s="4">
        <f t="shared" si="8"/>
        <v>21</v>
      </c>
      <c r="G532" s="4">
        <v>35</v>
      </c>
      <c r="H532" s="4">
        <f>Datos_Cocina[[#This Row],[Precio Unitario]]-Datos_Cocina[[#This Row],[Costo Unitario]]</f>
        <v>14</v>
      </c>
      <c r="I532" s="4">
        <f>Datos_Cocina[[#This Row],[Ganancia Bruta]]*Datos_Cocina[[#This Row],[Cantidad Ordenada]]</f>
        <v>14</v>
      </c>
      <c r="J532" s="4">
        <f>Datos_Cocina[[#This Row],[Precio Unitario]]*Datos_Cocina[[#This Row],[Cantidad Ordenada]]</f>
        <v>35</v>
      </c>
      <c r="K532" s="7">
        <f>Datos_Cocina[[#This Row],[Ganancia Neta]]/Datos_Cocina[[#This Row],[Total Pedido]]</f>
        <v>0.4</v>
      </c>
      <c r="L532" s="2">
        <v>1</v>
      </c>
      <c r="M532" s="2">
        <v>55</v>
      </c>
      <c r="N532" s="2" t="s">
        <v>1149</v>
      </c>
    </row>
    <row r="533" spans="1:14" x14ac:dyDescent="0.3">
      <c r="A533" s="2">
        <v>207</v>
      </c>
      <c r="B533" s="2">
        <v>20</v>
      </c>
      <c r="C533" s="2" t="s">
        <v>74</v>
      </c>
      <c r="D533" s="2" t="s">
        <v>1160</v>
      </c>
      <c r="E533" s="4">
        <v>15</v>
      </c>
      <c r="F533" s="4">
        <f t="shared" si="8"/>
        <v>30</v>
      </c>
      <c r="G533" s="4">
        <v>26</v>
      </c>
      <c r="H533" s="4">
        <f>Datos_Cocina[[#This Row],[Precio Unitario]]-Datos_Cocina[[#This Row],[Costo Unitario]]</f>
        <v>11</v>
      </c>
      <c r="I533" s="4">
        <f>Datos_Cocina[[#This Row],[Ganancia Bruta]]*Datos_Cocina[[#This Row],[Cantidad Ordenada]]</f>
        <v>22</v>
      </c>
      <c r="J533" s="4">
        <f>Datos_Cocina[[#This Row],[Precio Unitario]]*Datos_Cocina[[#This Row],[Cantidad Ordenada]]</f>
        <v>52</v>
      </c>
      <c r="K533" s="7">
        <f>Datos_Cocina[[#This Row],[Ganancia Neta]]/Datos_Cocina[[#This Row],[Total Pedido]]</f>
        <v>0.42307692307692307</v>
      </c>
      <c r="L533" s="2">
        <v>2</v>
      </c>
      <c r="M533" s="2">
        <v>37</v>
      </c>
      <c r="N533" s="2" t="s">
        <v>1154</v>
      </c>
    </row>
    <row r="534" spans="1:14" x14ac:dyDescent="0.3">
      <c r="A534" s="2">
        <v>208</v>
      </c>
      <c r="B534" s="2">
        <v>16</v>
      </c>
      <c r="C534" s="2" t="s">
        <v>42</v>
      </c>
      <c r="D534" s="2" t="s">
        <v>1158</v>
      </c>
      <c r="E534" s="4">
        <v>22</v>
      </c>
      <c r="F534" s="4">
        <f t="shared" si="8"/>
        <v>66</v>
      </c>
      <c r="G534" s="4">
        <v>36</v>
      </c>
      <c r="H534" s="4">
        <f>Datos_Cocina[[#This Row],[Precio Unitario]]-Datos_Cocina[[#This Row],[Costo Unitario]]</f>
        <v>14</v>
      </c>
      <c r="I534" s="4">
        <f>Datos_Cocina[[#This Row],[Ganancia Bruta]]*Datos_Cocina[[#This Row],[Cantidad Ordenada]]</f>
        <v>42</v>
      </c>
      <c r="J534" s="4">
        <f>Datos_Cocina[[#This Row],[Precio Unitario]]*Datos_Cocina[[#This Row],[Cantidad Ordenada]]</f>
        <v>108</v>
      </c>
      <c r="K534" s="7">
        <f>Datos_Cocina[[#This Row],[Ganancia Neta]]/Datos_Cocina[[#This Row],[Total Pedido]]</f>
        <v>0.3888888888888889</v>
      </c>
      <c r="L534" s="2">
        <v>3</v>
      </c>
      <c r="M534" s="2">
        <v>29</v>
      </c>
      <c r="N534" s="2" t="s">
        <v>1149</v>
      </c>
    </row>
    <row r="535" spans="1:14" x14ac:dyDescent="0.3">
      <c r="A535" s="2">
        <v>208</v>
      </c>
      <c r="B535" s="2">
        <v>16</v>
      </c>
      <c r="C535" s="2" t="s">
        <v>67</v>
      </c>
      <c r="D535" s="2" t="s">
        <v>1155</v>
      </c>
      <c r="E535" s="4">
        <v>12</v>
      </c>
      <c r="F535" s="4">
        <f t="shared" si="8"/>
        <v>24</v>
      </c>
      <c r="G535" s="4">
        <v>20</v>
      </c>
      <c r="H535" s="4">
        <f>Datos_Cocina[[#This Row],[Precio Unitario]]-Datos_Cocina[[#This Row],[Costo Unitario]]</f>
        <v>8</v>
      </c>
      <c r="I535" s="4">
        <f>Datos_Cocina[[#This Row],[Ganancia Bruta]]*Datos_Cocina[[#This Row],[Cantidad Ordenada]]</f>
        <v>16</v>
      </c>
      <c r="J535" s="4">
        <f>Datos_Cocina[[#This Row],[Precio Unitario]]*Datos_Cocina[[#This Row],[Cantidad Ordenada]]</f>
        <v>40</v>
      </c>
      <c r="K535" s="7">
        <f>Datos_Cocina[[#This Row],[Ganancia Neta]]/Datos_Cocina[[#This Row],[Total Pedido]]</f>
        <v>0.4</v>
      </c>
      <c r="L535" s="2">
        <v>2</v>
      </c>
      <c r="M535" s="2">
        <v>53</v>
      </c>
      <c r="N535" s="2" t="s">
        <v>1154</v>
      </c>
    </row>
    <row r="536" spans="1:14" x14ac:dyDescent="0.3">
      <c r="A536" s="2">
        <v>208</v>
      </c>
      <c r="B536" s="2">
        <v>16</v>
      </c>
      <c r="C536" s="2" t="s">
        <v>114</v>
      </c>
      <c r="D536" s="2" t="s">
        <v>1168</v>
      </c>
      <c r="E536" s="4">
        <v>19</v>
      </c>
      <c r="F536" s="4">
        <f t="shared" si="8"/>
        <v>19</v>
      </c>
      <c r="G536" s="4">
        <v>32</v>
      </c>
      <c r="H536" s="4">
        <f>Datos_Cocina[[#This Row],[Precio Unitario]]-Datos_Cocina[[#This Row],[Costo Unitario]]</f>
        <v>13</v>
      </c>
      <c r="I536" s="4">
        <f>Datos_Cocina[[#This Row],[Ganancia Bruta]]*Datos_Cocina[[#This Row],[Cantidad Ordenada]]</f>
        <v>13</v>
      </c>
      <c r="J536" s="4">
        <f>Datos_Cocina[[#This Row],[Precio Unitario]]*Datos_Cocina[[#This Row],[Cantidad Ordenada]]</f>
        <v>32</v>
      </c>
      <c r="K536" s="7">
        <f>Datos_Cocina[[#This Row],[Ganancia Neta]]/Datos_Cocina[[#This Row],[Total Pedido]]</f>
        <v>0.40625</v>
      </c>
      <c r="L536" s="2">
        <v>1</v>
      </c>
      <c r="M536" s="2">
        <v>18</v>
      </c>
      <c r="N536" s="2" t="s">
        <v>1149</v>
      </c>
    </row>
    <row r="537" spans="1:14" x14ac:dyDescent="0.3">
      <c r="A537" s="2">
        <v>209</v>
      </c>
      <c r="B537" s="2">
        <v>9</v>
      </c>
      <c r="C537" s="2" t="s">
        <v>97</v>
      </c>
      <c r="D537" s="2" t="s">
        <v>1153</v>
      </c>
      <c r="E537" s="4">
        <v>14</v>
      </c>
      <c r="F537" s="4">
        <f t="shared" si="8"/>
        <v>42</v>
      </c>
      <c r="G537" s="4">
        <v>23</v>
      </c>
      <c r="H537" s="4">
        <f>Datos_Cocina[[#This Row],[Precio Unitario]]-Datos_Cocina[[#This Row],[Costo Unitario]]</f>
        <v>9</v>
      </c>
      <c r="I537" s="4">
        <f>Datos_Cocina[[#This Row],[Ganancia Bruta]]*Datos_Cocina[[#This Row],[Cantidad Ordenada]]</f>
        <v>27</v>
      </c>
      <c r="J537" s="4">
        <f>Datos_Cocina[[#This Row],[Precio Unitario]]*Datos_Cocina[[#This Row],[Cantidad Ordenada]]</f>
        <v>69</v>
      </c>
      <c r="K537" s="7">
        <f>Datos_Cocina[[#This Row],[Ganancia Neta]]/Datos_Cocina[[#This Row],[Total Pedido]]</f>
        <v>0.39130434782608697</v>
      </c>
      <c r="L537" s="2">
        <v>3</v>
      </c>
      <c r="M537" s="2">
        <v>35</v>
      </c>
      <c r="N537" s="2" t="s">
        <v>1149</v>
      </c>
    </row>
    <row r="538" spans="1:14" x14ac:dyDescent="0.3">
      <c r="A538" s="2">
        <v>209</v>
      </c>
      <c r="B538" s="2">
        <v>9</v>
      </c>
      <c r="C538" s="2" t="s">
        <v>60</v>
      </c>
      <c r="D538" s="2" t="s">
        <v>1165</v>
      </c>
      <c r="E538" s="4">
        <v>15</v>
      </c>
      <c r="F538" s="4">
        <f t="shared" si="8"/>
        <v>15</v>
      </c>
      <c r="G538" s="4">
        <v>25</v>
      </c>
      <c r="H538" s="4">
        <f>Datos_Cocina[[#This Row],[Precio Unitario]]-Datos_Cocina[[#This Row],[Costo Unitario]]</f>
        <v>10</v>
      </c>
      <c r="I538" s="4">
        <f>Datos_Cocina[[#This Row],[Ganancia Bruta]]*Datos_Cocina[[#This Row],[Cantidad Ordenada]]</f>
        <v>10</v>
      </c>
      <c r="J538" s="4">
        <f>Datos_Cocina[[#This Row],[Precio Unitario]]*Datos_Cocina[[#This Row],[Cantidad Ordenada]]</f>
        <v>25</v>
      </c>
      <c r="K538" s="7">
        <f>Datos_Cocina[[#This Row],[Ganancia Neta]]/Datos_Cocina[[#This Row],[Total Pedido]]</f>
        <v>0.4</v>
      </c>
      <c r="L538" s="2">
        <v>1</v>
      </c>
      <c r="M538" s="2">
        <v>42</v>
      </c>
      <c r="N538" s="2" t="s">
        <v>1154</v>
      </c>
    </row>
    <row r="539" spans="1:14" x14ac:dyDescent="0.3">
      <c r="A539" s="2">
        <v>209</v>
      </c>
      <c r="B539" s="2">
        <v>9</v>
      </c>
      <c r="C539" s="2" t="s">
        <v>34</v>
      </c>
      <c r="D539" s="2" t="s">
        <v>1161</v>
      </c>
      <c r="E539" s="4">
        <v>20</v>
      </c>
      <c r="F539" s="4">
        <f t="shared" si="8"/>
        <v>40</v>
      </c>
      <c r="G539" s="4">
        <v>34</v>
      </c>
      <c r="H539" s="4">
        <f>Datos_Cocina[[#This Row],[Precio Unitario]]-Datos_Cocina[[#This Row],[Costo Unitario]]</f>
        <v>14</v>
      </c>
      <c r="I539" s="4">
        <f>Datos_Cocina[[#This Row],[Ganancia Bruta]]*Datos_Cocina[[#This Row],[Cantidad Ordenada]]</f>
        <v>28</v>
      </c>
      <c r="J539" s="4">
        <f>Datos_Cocina[[#This Row],[Precio Unitario]]*Datos_Cocina[[#This Row],[Cantidad Ordenada]]</f>
        <v>68</v>
      </c>
      <c r="K539" s="7">
        <f>Datos_Cocina[[#This Row],[Ganancia Neta]]/Datos_Cocina[[#This Row],[Total Pedido]]</f>
        <v>0.41176470588235292</v>
      </c>
      <c r="L539" s="2">
        <v>2</v>
      </c>
      <c r="M539" s="2">
        <v>40</v>
      </c>
      <c r="N539" s="2" t="s">
        <v>1149</v>
      </c>
    </row>
    <row r="540" spans="1:14" x14ac:dyDescent="0.3">
      <c r="A540" s="2">
        <v>209</v>
      </c>
      <c r="B540" s="2">
        <v>9</v>
      </c>
      <c r="C540" s="2" t="s">
        <v>74</v>
      </c>
      <c r="D540" s="2" t="s">
        <v>1160</v>
      </c>
      <c r="E540" s="4">
        <v>15</v>
      </c>
      <c r="F540" s="4">
        <f t="shared" si="8"/>
        <v>30</v>
      </c>
      <c r="G540" s="4">
        <v>26</v>
      </c>
      <c r="H540" s="4">
        <f>Datos_Cocina[[#This Row],[Precio Unitario]]-Datos_Cocina[[#This Row],[Costo Unitario]]</f>
        <v>11</v>
      </c>
      <c r="I540" s="4">
        <f>Datos_Cocina[[#This Row],[Ganancia Bruta]]*Datos_Cocina[[#This Row],[Cantidad Ordenada]]</f>
        <v>22</v>
      </c>
      <c r="J540" s="4">
        <f>Datos_Cocina[[#This Row],[Precio Unitario]]*Datos_Cocina[[#This Row],[Cantidad Ordenada]]</f>
        <v>52</v>
      </c>
      <c r="K540" s="7">
        <f>Datos_Cocina[[#This Row],[Ganancia Neta]]/Datos_Cocina[[#This Row],[Total Pedido]]</f>
        <v>0.42307692307692307</v>
      </c>
      <c r="L540" s="2">
        <v>2</v>
      </c>
      <c r="M540" s="2">
        <v>54</v>
      </c>
      <c r="N540" s="2" t="s">
        <v>1154</v>
      </c>
    </row>
    <row r="541" spans="1:14" x14ac:dyDescent="0.3">
      <c r="A541" s="2">
        <v>210</v>
      </c>
      <c r="B541" s="2">
        <v>10</v>
      </c>
      <c r="C541" s="2" t="s">
        <v>30</v>
      </c>
      <c r="D541" s="2" t="s">
        <v>1170</v>
      </c>
      <c r="E541" s="4">
        <v>25</v>
      </c>
      <c r="F541" s="4">
        <f t="shared" si="8"/>
        <v>75</v>
      </c>
      <c r="G541" s="4">
        <v>40</v>
      </c>
      <c r="H541" s="4">
        <f>Datos_Cocina[[#This Row],[Precio Unitario]]-Datos_Cocina[[#This Row],[Costo Unitario]]</f>
        <v>15</v>
      </c>
      <c r="I541" s="4">
        <f>Datos_Cocina[[#This Row],[Ganancia Bruta]]*Datos_Cocina[[#This Row],[Cantidad Ordenada]]</f>
        <v>45</v>
      </c>
      <c r="J541" s="4">
        <f>Datos_Cocina[[#This Row],[Precio Unitario]]*Datos_Cocina[[#This Row],[Cantidad Ordenada]]</f>
        <v>120</v>
      </c>
      <c r="K541" s="7">
        <f>Datos_Cocina[[#This Row],[Ganancia Neta]]/Datos_Cocina[[#This Row],[Total Pedido]]</f>
        <v>0.375</v>
      </c>
      <c r="L541" s="2">
        <v>3</v>
      </c>
      <c r="M541" s="2">
        <v>46</v>
      </c>
      <c r="N541" s="2" t="s">
        <v>1154</v>
      </c>
    </row>
    <row r="542" spans="1:14" x14ac:dyDescent="0.3">
      <c r="A542" s="2">
        <v>210</v>
      </c>
      <c r="B542" s="2">
        <v>10</v>
      </c>
      <c r="C542" s="2" t="s">
        <v>39</v>
      </c>
      <c r="D542" s="2" t="s">
        <v>1150</v>
      </c>
      <c r="E542" s="4">
        <v>13</v>
      </c>
      <c r="F542" s="4">
        <f t="shared" si="8"/>
        <v>13</v>
      </c>
      <c r="G542" s="4">
        <v>21</v>
      </c>
      <c r="H542" s="4">
        <f>Datos_Cocina[[#This Row],[Precio Unitario]]-Datos_Cocina[[#This Row],[Costo Unitario]]</f>
        <v>8</v>
      </c>
      <c r="I542" s="4">
        <f>Datos_Cocina[[#This Row],[Ganancia Bruta]]*Datos_Cocina[[#This Row],[Cantidad Ordenada]]</f>
        <v>8</v>
      </c>
      <c r="J542" s="4">
        <f>Datos_Cocina[[#This Row],[Precio Unitario]]*Datos_Cocina[[#This Row],[Cantidad Ordenada]]</f>
        <v>21</v>
      </c>
      <c r="K542" s="7">
        <f>Datos_Cocina[[#This Row],[Ganancia Neta]]/Datos_Cocina[[#This Row],[Total Pedido]]</f>
        <v>0.38095238095238093</v>
      </c>
      <c r="L542" s="2">
        <v>1</v>
      </c>
      <c r="M542" s="2">
        <v>28</v>
      </c>
      <c r="N542" s="2" t="s">
        <v>1149</v>
      </c>
    </row>
    <row r="543" spans="1:14" x14ac:dyDescent="0.3">
      <c r="A543" s="2">
        <v>210</v>
      </c>
      <c r="B543" s="2">
        <v>10</v>
      </c>
      <c r="C543" s="2" t="s">
        <v>37</v>
      </c>
      <c r="D543" s="2" t="s">
        <v>1157</v>
      </c>
      <c r="E543" s="4">
        <v>18</v>
      </c>
      <c r="F543" s="4">
        <f t="shared" si="8"/>
        <v>18</v>
      </c>
      <c r="G543" s="4">
        <v>30</v>
      </c>
      <c r="H543" s="4">
        <f>Datos_Cocina[[#This Row],[Precio Unitario]]-Datos_Cocina[[#This Row],[Costo Unitario]]</f>
        <v>12</v>
      </c>
      <c r="I543" s="4">
        <f>Datos_Cocina[[#This Row],[Ganancia Bruta]]*Datos_Cocina[[#This Row],[Cantidad Ordenada]]</f>
        <v>12</v>
      </c>
      <c r="J543" s="4">
        <f>Datos_Cocina[[#This Row],[Precio Unitario]]*Datos_Cocina[[#This Row],[Cantidad Ordenada]]</f>
        <v>30</v>
      </c>
      <c r="K543" s="7">
        <f>Datos_Cocina[[#This Row],[Ganancia Neta]]/Datos_Cocina[[#This Row],[Total Pedido]]</f>
        <v>0.4</v>
      </c>
      <c r="L543" s="2">
        <v>1</v>
      </c>
      <c r="M543" s="2">
        <v>50</v>
      </c>
      <c r="N543" s="2" t="s">
        <v>1154</v>
      </c>
    </row>
    <row r="544" spans="1:14" x14ac:dyDescent="0.3">
      <c r="A544" s="2">
        <v>210</v>
      </c>
      <c r="B544" s="2">
        <v>10</v>
      </c>
      <c r="C544" s="2" t="s">
        <v>79</v>
      </c>
      <c r="D544" s="2" t="s">
        <v>1151</v>
      </c>
      <c r="E544" s="4">
        <v>14</v>
      </c>
      <c r="F544" s="4">
        <f t="shared" si="8"/>
        <v>14</v>
      </c>
      <c r="G544" s="4">
        <v>24</v>
      </c>
      <c r="H544" s="4">
        <f>Datos_Cocina[[#This Row],[Precio Unitario]]-Datos_Cocina[[#This Row],[Costo Unitario]]</f>
        <v>10</v>
      </c>
      <c r="I544" s="4">
        <f>Datos_Cocina[[#This Row],[Ganancia Bruta]]*Datos_Cocina[[#This Row],[Cantidad Ordenada]]</f>
        <v>10</v>
      </c>
      <c r="J544" s="4">
        <f>Datos_Cocina[[#This Row],[Precio Unitario]]*Datos_Cocina[[#This Row],[Cantidad Ordenada]]</f>
        <v>24</v>
      </c>
      <c r="K544" s="7">
        <f>Datos_Cocina[[#This Row],[Ganancia Neta]]/Datos_Cocina[[#This Row],[Total Pedido]]</f>
        <v>0.41666666666666669</v>
      </c>
      <c r="L544" s="2">
        <v>1</v>
      </c>
      <c r="M544" s="2">
        <v>34</v>
      </c>
      <c r="N544" s="2" t="s">
        <v>1154</v>
      </c>
    </row>
    <row r="545" spans="1:14" x14ac:dyDescent="0.3">
      <c r="A545" s="2">
        <v>211</v>
      </c>
      <c r="B545" s="2">
        <v>1</v>
      </c>
      <c r="C545" s="2" t="s">
        <v>39</v>
      </c>
      <c r="D545" s="2" t="s">
        <v>1150</v>
      </c>
      <c r="E545" s="4">
        <v>13</v>
      </c>
      <c r="F545" s="4">
        <f t="shared" si="8"/>
        <v>39</v>
      </c>
      <c r="G545" s="4">
        <v>21</v>
      </c>
      <c r="H545" s="4">
        <f>Datos_Cocina[[#This Row],[Precio Unitario]]-Datos_Cocina[[#This Row],[Costo Unitario]]</f>
        <v>8</v>
      </c>
      <c r="I545" s="4">
        <f>Datos_Cocina[[#This Row],[Ganancia Bruta]]*Datos_Cocina[[#This Row],[Cantidad Ordenada]]</f>
        <v>24</v>
      </c>
      <c r="J545" s="4">
        <f>Datos_Cocina[[#This Row],[Precio Unitario]]*Datos_Cocina[[#This Row],[Cantidad Ordenada]]</f>
        <v>63</v>
      </c>
      <c r="K545" s="7">
        <f>Datos_Cocina[[#This Row],[Ganancia Neta]]/Datos_Cocina[[#This Row],[Total Pedido]]</f>
        <v>0.38095238095238093</v>
      </c>
      <c r="L545" s="2">
        <v>3</v>
      </c>
      <c r="M545" s="2">
        <v>54</v>
      </c>
      <c r="N545" s="2" t="s">
        <v>1149</v>
      </c>
    </row>
    <row r="546" spans="1:14" x14ac:dyDescent="0.3">
      <c r="A546" s="2">
        <v>211</v>
      </c>
      <c r="B546" s="2">
        <v>1</v>
      </c>
      <c r="C546" s="2" t="s">
        <v>60</v>
      </c>
      <c r="D546" s="2" t="s">
        <v>1165</v>
      </c>
      <c r="E546" s="4">
        <v>15</v>
      </c>
      <c r="F546" s="4">
        <f t="shared" si="8"/>
        <v>30</v>
      </c>
      <c r="G546" s="4">
        <v>25</v>
      </c>
      <c r="H546" s="4">
        <f>Datos_Cocina[[#This Row],[Precio Unitario]]-Datos_Cocina[[#This Row],[Costo Unitario]]</f>
        <v>10</v>
      </c>
      <c r="I546" s="4">
        <f>Datos_Cocina[[#This Row],[Ganancia Bruta]]*Datos_Cocina[[#This Row],[Cantidad Ordenada]]</f>
        <v>20</v>
      </c>
      <c r="J546" s="4">
        <f>Datos_Cocina[[#This Row],[Precio Unitario]]*Datos_Cocina[[#This Row],[Cantidad Ordenada]]</f>
        <v>50</v>
      </c>
      <c r="K546" s="7">
        <f>Datos_Cocina[[#This Row],[Ganancia Neta]]/Datos_Cocina[[#This Row],[Total Pedido]]</f>
        <v>0.4</v>
      </c>
      <c r="L546" s="2">
        <v>2</v>
      </c>
      <c r="M546" s="2">
        <v>9</v>
      </c>
      <c r="N546" s="2" t="s">
        <v>1154</v>
      </c>
    </row>
    <row r="547" spans="1:14" x14ac:dyDescent="0.3">
      <c r="A547" s="2">
        <v>211</v>
      </c>
      <c r="B547" s="2">
        <v>1</v>
      </c>
      <c r="C547" s="2" t="s">
        <v>67</v>
      </c>
      <c r="D547" s="2" t="s">
        <v>1155</v>
      </c>
      <c r="E547" s="4">
        <v>12</v>
      </c>
      <c r="F547" s="4">
        <f t="shared" si="8"/>
        <v>12</v>
      </c>
      <c r="G547" s="4">
        <v>20</v>
      </c>
      <c r="H547" s="4">
        <f>Datos_Cocina[[#This Row],[Precio Unitario]]-Datos_Cocina[[#This Row],[Costo Unitario]]</f>
        <v>8</v>
      </c>
      <c r="I547" s="4">
        <f>Datos_Cocina[[#This Row],[Ganancia Bruta]]*Datos_Cocina[[#This Row],[Cantidad Ordenada]]</f>
        <v>8</v>
      </c>
      <c r="J547" s="4">
        <f>Datos_Cocina[[#This Row],[Precio Unitario]]*Datos_Cocina[[#This Row],[Cantidad Ordenada]]</f>
        <v>20</v>
      </c>
      <c r="K547" s="7">
        <f>Datos_Cocina[[#This Row],[Ganancia Neta]]/Datos_Cocina[[#This Row],[Total Pedido]]</f>
        <v>0.4</v>
      </c>
      <c r="L547" s="2">
        <v>1</v>
      </c>
      <c r="M547" s="2">
        <v>27</v>
      </c>
      <c r="N547" s="2" t="s">
        <v>1154</v>
      </c>
    </row>
    <row r="548" spans="1:14" x14ac:dyDescent="0.3">
      <c r="A548" s="2">
        <v>211</v>
      </c>
      <c r="B548" s="2">
        <v>1</v>
      </c>
      <c r="C548" s="2" t="s">
        <v>45</v>
      </c>
      <c r="D548" s="2" t="s">
        <v>1169</v>
      </c>
      <c r="E548" s="4">
        <v>10</v>
      </c>
      <c r="F548" s="4">
        <f t="shared" si="8"/>
        <v>20</v>
      </c>
      <c r="G548" s="4">
        <v>18</v>
      </c>
      <c r="H548" s="4">
        <f>Datos_Cocina[[#This Row],[Precio Unitario]]-Datos_Cocina[[#This Row],[Costo Unitario]]</f>
        <v>8</v>
      </c>
      <c r="I548" s="4">
        <f>Datos_Cocina[[#This Row],[Ganancia Bruta]]*Datos_Cocina[[#This Row],[Cantidad Ordenada]]</f>
        <v>16</v>
      </c>
      <c r="J548" s="4">
        <f>Datos_Cocina[[#This Row],[Precio Unitario]]*Datos_Cocina[[#This Row],[Cantidad Ordenada]]</f>
        <v>36</v>
      </c>
      <c r="K548" s="7">
        <f>Datos_Cocina[[#This Row],[Ganancia Neta]]/Datos_Cocina[[#This Row],[Total Pedido]]</f>
        <v>0.44444444444444442</v>
      </c>
      <c r="L548" s="2">
        <v>2</v>
      </c>
      <c r="M548" s="2">
        <v>45</v>
      </c>
      <c r="N548" s="2" t="s">
        <v>1154</v>
      </c>
    </row>
    <row r="549" spans="1:14" x14ac:dyDescent="0.3">
      <c r="A549" s="2">
        <v>212</v>
      </c>
      <c r="B549" s="2">
        <v>14</v>
      </c>
      <c r="C549" s="2" t="s">
        <v>39</v>
      </c>
      <c r="D549" s="2" t="s">
        <v>1150</v>
      </c>
      <c r="E549" s="4">
        <v>13</v>
      </c>
      <c r="F549" s="4">
        <f t="shared" si="8"/>
        <v>13</v>
      </c>
      <c r="G549" s="4">
        <v>21</v>
      </c>
      <c r="H549" s="4">
        <f>Datos_Cocina[[#This Row],[Precio Unitario]]-Datos_Cocina[[#This Row],[Costo Unitario]]</f>
        <v>8</v>
      </c>
      <c r="I549" s="4">
        <f>Datos_Cocina[[#This Row],[Ganancia Bruta]]*Datos_Cocina[[#This Row],[Cantidad Ordenada]]</f>
        <v>8</v>
      </c>
      <c r="J549" s="4">
        <f>Datos_Cocina[[#This Row],[Precio Unitario]]*Datos_Cocina[[#This Row],[Cantidad Ordenada]]</f>
        <v>21</v>
      </c>
      <c r="K549" s="7">
        <f>Datos_Cocina[[#This Row],[Ganancia Neta]]/Datos_Cocina[[#This Row],[Total Pedido]]</f>
        <v>0.38095238095238093</v>
      </c>
      <c r="L549" s="2">
        <v>1</v>
      </c>
      <c r="M549" s="2">
        <v>31</v>
      </c>
      <c r="N549" s="2" t="s">
        <v>1149</v>
      </c>
    </row>
    <row r="550" spans="1:14" x14ac:dyDescent="0.3">
      <c r="A550" s="2">
        <v>212</v>
      </c>
      <c r="B550" s="2">
        <v>14</v>
      </c>
      <c r="C550" s="2" t="s">
        <v>37</v>
      </c>
      <c r="D550" s="2" t="s">
        <v>1157</v>
      </c>
      <c r="E550" s="4">
        <v>18</v>
      </c>
      <c r="F550" s="4">
        <f t="shared" si="8"/>
        <v>54</v>
      </c>
      <c r="G550" s="4">
        <v>30</v>
      </c>
      <c r="H550" s="4">
        <f>Datos_Cocina[[#This Row],[Precio Unitario]]-Datos_Cocina[[#This Row],[Costo Unitario]]</f>
        <v>12</v>
      </c>
      <c r="I550" s="4">
        <f>Datos_Cocina[[#This Row],[Ganancia Bruta]]*Datos_Cocina[[#This Row],[Cantidad Ordenada]]</f>
        <v>36</v>
      </c>
      <c r="J550" s="4">
        <f>Datos_Cocina[[#This Row],[Precio Unitario]]*Datos_Cocina[[#This Row],[Cantidad Ordenada]]</f>
        <v>90</v>
      </c>
      <c r="K550" s="7">
        <f>Datos_Cocina[[#This Row],[Ganancia Neta]]/Datos_Cocina[[#This Row],[Total Pedido]]</f>
        <v>0.4</v>
      </c>
      <c r="L550" s="2">
        <v>3</v>
      </c>
      <c r="M550" s="2">
        <v>35</v>
      </c>
      <c r="N550" s="2" t="s">
        <v>1149</v>
      </c>
    </row>
    <row r="551" spans="1:14" x14ac:dyDescent="0.3">
      <c r="A551" s="2">
        <v>212</v>
      </c>
      <c r="B551" s="2">
        <v>14</v>
      </c>
      <c r="C551" s="2" t="s">
        <v>74</v>
      </c>
      <c r="D551" s="2" t="s">
        <v>1160</v>
      </c>
      <c r="E551" s="4">
        <v>15</v>
      </c>
      <c r="F551" s="4">
        <f t="shared" si="8"/>
        <v>45</v>
      </c>
      <c r="G551" s="4">
        <v>26</v>
      </c>
      <c r="H551" s="4">
        <f>Datos_Cocina[[#This Row],[Precio Unitario]]-Datos_Cocina[[#This Row],[Costo Unitario]]</f>
        <v>11</v>
      </c>
      <c r="I551" s="4">
        <f>Datos_Cocina[[#This Row],[Ganancia Bruta]]*Datos_Cocina[[#This Row],[Cantidad Ordenada]]</f>
        <v>33</v>
      </c>
      <c r="J551" s="4">
        <f>Datos_Cocina[[#This Row],[Precio Unitario]]*Datos_Cocina[[#This Row],[Cantidad Ordenada]]</f>
        <v>78</v>
      </c>
      <c r="K551" s="7">
        <f>Datos_Cocina[[#This Row],[Ganancia Neta]]/Datos_Cocina[[#This Row],[Total Pedido]]</f>
        <v>0.42307692307692307</v>
      </c>
      <c r="L551" s="2">
        <v>3</v>
      </c>
      <c r="M551" s="2">
        <v>43</v>
      </c>
      <c r="N551" s="2" t="s">
        <v>1149</v>
      </c>
    </row>
    <row r="552" spans="1:14" x14ac:dyDescent="0.3">
      <c r="A552" s="2">
        <v>212</v>
      </c>
      <c r="B552" s="2">
        <v>14</v>
      </c>
      <c r="C552" s="2" t="s">
        <v>25</v>
      </c>
      <c r="D552" s="2" t="s">
        <v>1159</v>
      </c>
      <c r="E552" s="4">
        <v>16</v>
      </c>
      <c r="F552" s="4">
        <f t="shared" si="8"/>
        <v>32</v>
      </c>
      <c r="G552" s="4">
        <v>28</v>
      </c>
      <c r="H552" s="4">
        <f>Datos_Cocina[[#This Row],[Precio Unitario]]-Datos_Cocina[[#This Row],[Costo Unitario]]</f>
        <v>12</v>
      </c>
      <c r="I552" s="4">
        <f>Datos_Cocina[[#This Row],[Ganancia Bruta]]*Datos_Cocina[[#This Row],[Cantidad Ordenada]]</f>
        <v>24</v>
      </c>
      <c r="J552" s="4">
        <f>Datos_Cocina[[#This Row],[Precio Unitario]]*Datos_Cocina[[#This Row],[Cantidad Ordenada]]</f>
        <v>56</v>
      </c>
      <c r="K552" s="7">
        <f>Datos_Cocina[[#This Row],[Ganancia Neta]]/Datos_Cocina[[#This Row],[Total Pedido]]</f>
        <v>0.42857142857142855</v>
      </c>
      <c r="L552" s="2">
        <v>2</v>
      </c>
      <c r="M552" s="2">
        <v>55</v>
      </c>
      <c r="N552" s="2" t="s">
        <v>1149</v>
      </c>
    </row>
    <row r="553" spans="1:14" x14ac:dyDescent="0.3">
      <c r="A553" s="2">
        <v>213</v>
      </c>
      <c r="B553" s="2">
        <v>13</v>
      </c>
      <c r="C553" s="2" t="s">
        <v>37</v>
      </c>
      <c r="D553" s="2" t="s">
        <v>1157</v>
      </c>
      <c r="E553" s="4">
        <v>18</v>
      </c>
      <c r="F553" s="4">
        <f t="shared" si="8"/>
        <v>36</v>
      </c>
      <c r="G553" s="4">
        <v>30</v>
      </c>
      <c r="H553" s="4">
        <f>Datos_Cocina[[#This Row],[Precio Unitario]]-Datos_Cocina[[#This Row],[Costo Unitario]]</f>
        <v>12</v>
      </c>
      <c r="I553" s="4">
        <f>Datos_Cocina[[#This Row],[Ganancia Bruta]]*Datos_Cocina[[#This Row],[Cantidad Ordenada]]</f>
        <v>24</v>
      </c>
      <c r="J553" s="4">
        <f>Datos_Cocina[[#This Row],[Precio Unitario]]*Datos_Cocina[[#This Row],[Cantidad Ordenada]]</f>
        <v>60</v>
      </c>
      <c r="K553" s="7">
        <f>Datos_Cocina[[#This Row],[Ganancia Neta]]/Datos_Cocina[[#This Row],[Total Pedido]]</f>
        <v>0.4</v>
      </c>
      <c r="L553" s="2">
        <v>2</v>
      </c>
      <c r="M553" s="2">
        <v>47</v>
      </c>
      <c r="N553" s="2" t="s">
        <v>1149</v>
      </c>
    </row>
    <row r="554" spans="1:14" x14ac:dyDescent="0.3">
      <c r="A554" s="2">
        <v>213</v>
      </c>
      <c r="B554" s="2">
        <v>13</v>
      </c>
      <c r="C554" s="2" t="s">
        <v>50</v>
      </c>
      <c r="D554" s="2" t="s">
        <v>1162</v>
      </c>
      <c r="E554" s="4">
        <v>16</v>
      </c>
      <c r="F554" s="4">
        <f t="shared" si="8"/>
        <v>16</v>
      </c>
      <c r="G554" s="4">
        <v>27</v>
      </c>
      <c r="H554" s="4">
        <f>Datos_Cocina[[#This Row],[Precio Unitario]]-Datos_Cocina[[#This Row],[Costo Unitario]]</f>
        <v>11</v>
      </c>
      <c r="I554" s="4">
        <f>Datos_Cocina[[#This Row],[Ganancia Bruta]]*Datos_Cocina[[#This Row],[Cantidad Ordenada]]</f>
        <v>11</v>
      </c>
      <c r="J554" s="4">
        <f>Datos_Cocina[[#This Row],[Precio Unitario]]*Datos_Cocina[[#This Row],[Cantidad Ordenada]]</f>
        <v>27</v>
      </c>
      <c r="K554" s="7">
        <f>Datos_Cocina[[#This Row],[Ganancia Neta]]/Datos_Cocina[[#This Row],[Total Pedido]]</f>
        <v>0.40740740740740738</v>
      </c>
      <c r="L554" s="2">
        <v>1</v>
      </c>
      <c r="M554" s="2">
        <v>53</v>
      </c>
      <c r="N554" s="2" t="s">
        <v>1154</v>
      </c>
    </row>
    <row r="555" spans="1:14" x14ac:dyDescent="0.3">
      <c r="A555" s="2">
        <v>214</v>
      </c>
      <c r="B555" s="2">
        <v>2</v>
      </c>
      <c r="C555" s="2" t="s">
        <v>30</v>
      </c>
      <c r="D555" s="2" t="s">
        <v>1170</v>
      </c>
      <c r="E555" s="4">
        <v>25</v>
      </c>
      <c r="F555" s="4">
        <f t="shared" si="8"/>
        <v>75</v>
      </c>
      <c r="G555" s="4">
        <v>40</v>
      </c>
      <c r="H555" s="4">
        <f>Datos_Cocina[[#This Row],[Precio Unitario]]-Datos_Cocina[[#This Row],[Costo Unitario]]</f>
        <v>15</v>
      </c>
      <c r="I555" s="4">
        <f>Datos_Cocina[[#This Row],[Ganancia Bruta]]*Datos_Cocina[[#This Row],[Cantidad Ordenada]]</f>
        <v>45</v>
      </c>
      <c r="J555" s="4">
        <f>Datos_Cocina[[#This Row],[Precio Unitario]]*Datos_Cocina[[#This Row],[Cantidad Ordenada]]</f>
        <v>120</v>
      </c>
      <c r="K555" s="7">
        <f>Datos_Cocina[[#This Row],[Ganancia Neta]]/Datos_Cocina[[#This Row],[Total Pedido]]</f>
        <v>0.375</v>
      </c>
      <c r="L555" s="2">
        <v>3</v>
      </c>
      <c r="M555" s="2">
        <v>12</v>
      </c>
      <c r="N555" s="2" t="s">
        <v>1149</v>
      </c>
    </row>
    <row r="556" spans="1:14" x14ac:dyDescent="0.3">
      <c r="A556" s="2">
        <v>214</v>
      </c>
      <c r="B556" s="2">
        <v>2</v>
      </c>
      <c r="C556" s="2" t="s">
        <v>67</v>
      </c>
      <c r="D556" s="2" t="s">
        <v>1155</v>
      </c>
      <c r="E556" s="4">
        <v>12</v>
      </c>
      <c r="F556" s="4">
        <f t="shared" si="8"/>
        <v>24</v>
      </c>
      <c r="G556" s="4">
        <v>20</v>
      </c>
      <c r="H556" s="4">
        <f>Datos_Cocina[[#This Row],[Precio Unitario]]-Datos_Cocina[[#This Row],[Costo Unitario]]</f>
        <v>8</v>
      </c>
      <c r="I556" s="4">
        <f>Datos_Cocina[[#This Row],[Ganancia Bruta]]*Datos_Cocina[[#This Row],[Cantidad Ordenada]]</f>
        <v>16</v>
      </c>
      <c r="J556" s="4">
        <f>Datos_Cocina[[#This Row],[Precio Unitario]]*Datos_Cocina[[#This Row],[Cantidad Ordenada]]</f>
        <v>40</v>
      </c>
      <c r="K556" s="7">
        <f>Datos_Cocina[[#This Row],[Ganancia Neta]]/Datos_Cocina[[#This Row],[Total Pedido]]</f>
        <v>0.4</v>
      </c>
      <c r="L556" s="2">
        <v>2</v>
      </c>
      <c r="M556" s="2">
        <v>12</v>
      </c>
      <c r="N556" s="2" t="s">
        <v>1149</v>
      </c>
    </row>
    <row r="557" spans="1:14" x14ac:dyDescent="0.3">
      <c r="A557" s="2">
        <v>214</v>
      </c>
      <c r="B557" s="2">
        <v>2</v>
      </c>
      <c r="C557" s="2" t="s">
        <v>34</v>
      </c>
      <c r="D557" s="2" t="s">
        <v>1161</v>
      </c>
      <c r="E557" s="4">
        <v>20</v>
      </c>
      <c r="F557" s="4">
        <f t="shared" si="8"/>
        <v>40</v>
      </c>
      <c r="G557" s="4">
        <v>34</v>
      </c>
      <c r="H557" s="4">
        <f>Datos_Cocina[[#This Row],[Precio Unitario]]-Datos_Cocina[[#This Row],[Costo Unitario]]</f>
        <v>14</v>
      </c>
      <c r="I557" s="4">
        <f>Datos_Cocina[[#This Row],[Ganancia Bruta]]*Datos_Cocina[[#This Row],[Cantidad Ordenada]]</f>
        <v>28</v>
      </c>
      <c r="J557" s="4">
        <f>Datos_Cocina[[#This Row],[Precio Unitario]]*Datos_Cocina[[#This Row],[Cantidad Ordenada]]</f>
        <v>68</v>
      </c>
      <c r="K557" s="7">
        <f>Datos_Cocina[[#This Row],[Ganancia Neta]]/Datos_Cocina[[#This Row],[Total Pedido]]</f>
        <v>0.41176470588235292</v>
      </c>
      <c r="L557" s="2">
        <v>2</v>
      </c>
      <c r="M557" s="2">
        <v>14</v>
      </c>
      <c r="N557" s="2" t="s">
        <v>1154</v>
      </c>
    </row>
    <row r="558" spans="1:14" x14ac:dyDescent="0.3">
      <c r="A558" s="2">
        <v>215</v>
      </c>
      <c r="B558" s="2">
        <v>6</v>
      </c>
      <c r="C558" s="2" t="s">
        <v>37</v>
      </c>
      <c r="D558" s="2" t="s">
        <v>1157</v>
      </c>
      <c r="E558" s="4">
        <v>18</v>
      </c>
      <c r="F558" s="4">
        <f t="shared" si="8"/>
        <v>54</v>
      </c>
      <c r="G558" s="4">
        <v>30</v>
      </c>
      <c r="H558" s="4">
        <f>Datos_Cocina[[#This Row],[Precio Unitario]]-Datos_Cocina[[#This Row],[Costo Unitario]]</f>
        <v>12</v>
      </c>
      <c r="I558" s="4">
        <f>Datos_Cocina[[#This Row],[Ganancia Bruta]]*Datos_Cocina[[#This Row],[Cantidad Ordenada]]</f>
        <v>36</v>
      </c>
      <c r="J558" s="4">
        <f>Datos_Cocina[[#This Row],[Precio Unitario]]*Datos_Cocina[[#This Row],[Cantidad Ordenada]]</f>
        <v>90</v>
      </c>
      <c r="K558" s="7">
        <f>Datos_Cocina[[#This Row],[Ganancia Neta]]/Datos_Cocina[[#This Row],[Total Pedido]]</f>
        <v>0.4</v>
      </c>
      <c r="L558" s="2">
        <v>3</v>
      </c>
      <c r="M558" s="2">
        <v>34</v>
      </c>
      <c r="N558" s="2" t="s">
        <v>1154</v>
      </c>
    </row>
    <row r="559" spans="1:14" x14ac:dyDescent="0.3">
      <c r="A559" s="2">
        <v>215</v>
      </c>
      <c r="B559" s="2">
        <v>6</v>
      </c>
      <c r="C559" s="2" t="s">
        <v>34</v>
      </c>
      <c r="D559" s="2" t="s">
        <v>1161</v>
      </c>
      <c r="E559" s="4">
        <v>20</v>
      </c>
      <c r="F559" s="4">
        <f t="shared" si="8"/>
        <v>40</v>
      </c>
      <c r="G559" s="4">
        <v>34</v>
      </c>
      <c r="H559" s="4">
        <f>Datos_Cocina[[#This Row],[Precio Unitario]]-Datos_Cocina[[#This Row],[Costo Unitario]]</f>
        <v>14</v>
      </c>
      <c r="I559" s="4">
        <f>Datos_Cocina[[#This Row],[Ganancia Bruta]]*Datos_Cocina[[#This Row],[Cantidad Ordenada]]</f>
        <v>28</v>
      </c>
      <c r="J559" s="4">
        <f>Datos_Cocina[[#This Row],[Precio Unitario]]*Datos_Cocina[[#This Row],[Cantidad Ordenada]]</f>
        <v>68</v>
      </c>
      <c r="K559" s="7">
        <f>Datos_Cocina[[#This Row],[Ganancia Neta]]/Datos_Cocina[[#This Row],[Total Pedido]]</f>
        <v>0.41176470588235292</v>
      </c>
      <c r="L559" s="2">
        <v>2</v>
      </c>
      <c r="M559" s="2">
        <v>12</v>
      </c>
      <c r="N559" s="2" t="s">
        <v>1154</v>
      </c>
    </row>
    <row r="560" spans="1:14" x14ac:dyDescent="0.3">
      <c r="A560" s="2">
        <v>216</v>
      </c>
      <c r="B560" s="2">
        <v>17</v>
      </c>
      <c r="C560" s="2" t="s">
        <v>39</v>
      </c>
      <c r="D560" s="2" t="s">
        <v>1150</v>
      </c>
      <c r="E560" s="4">
        <v>13</v>
      </c>
      <c r="F560" s="4">
        <f t="shared" si="8"/>
        <v>39</v>
      </c>
      <c r="G560" s="4">
        <v>21</v>
      </c>
      <c r="H560" s="4">
        <f>Datos_Cocina[[#This Row],[Precio Unitario]]-Datos_Cocina[[#This Row],[Costo Unitario]]</f>
        <v>8</v>
      </c>
      <c r="I560" s="4">
        <f>Datos_Cocina[[#This Row],[Ganancia Bruta]]*Datos_Cocina[[#This Row],[Cantidad Ordenada]]</f>
        <v>24</v>
      </c>
      <c r="J560" s="4">
        <f>Datos_Cocina[[#This Row],[Precio Unitario]]*Datos_Cocina[[#This Row],[Cantidad Ordenada]]</f>
        <v>63</v>
      </c>
      <c r="K560" s="7">
        <f>Datos_Cocina[[#This Row],[Ganancia Neta]]/Datos_Cocina[[#This Row],[Total Pedido]]</f>
        <v>0.38095238095238093</v>
      </c>
      <c r="L560" s="2">
        <v>3</v>
      </c>
      <c r="M560" s="2">
        <v>36</v>
      </c>
      <c r="N560" s="2" t="s">
        <v>1154</v>
      </c>
    </row>
    <row r="561" spans="1:14" x14ac:dyDescent="0.3">
      <c r="A561" s="2">
        <v>216</v>
      </c>
      <c r="B561" s="2">
        <v>17</v>
      </c>
      <c r="C561" s="2" t="s">
        <v>60</v>
      </c>
      <c r="D561" s="2" t="s">
        <v>1165</v>
      </c>
      <c r="E561" s="4">
        <v>15</v>
      </c>
      <c r="F561" s="4">
        <f t="shared" si="8"/>
        <v>15</v>
      </c>
      <c r="G561" s="4">
        <v>25</v>
      </c>
      <c r="H561" s="4">
        <f>Datos_Cocina[[#This Row],[Precio Unitario]]-Datos_Cocina[[#This Row],[Costo Unitario]]</f>
        <v>10</v>
      </c>
      <c r="I561" s="4">
        <f>Datos_Cocina[[#This Row],[Ganancia Bruta]]*Datos_Cocina[[#This Row],[Cantidad Ordenada]]</f>
        <v>10</v>
      </c>
      <c r="J561" s="4">
        <f>Datos_Cocina[[#This Row],[Precio Unitario]]*Datos_Cocina[[#This Row],[Cantidad Ordenada]]</f>
        <v>25</v>
      </c>
      <c r="K561" s="7">
        <f>Datos_Cocina[[#This Row],[Ganancia Neta]]/Datos_Cocina[[#This Row],[Total Pedido]]</f>
        <v>0.4</v>
      </c>
      <c r="L561" s="2">
        <v>1</v>
      </c>
      <c r="M561" s="2">
        <v>42</v>
      </c>
      <c r="N561" s="2" t="s">
        <v>1154</v>
      </c>
    </row>
    <row r="562" spans="1:14" x14ac:dyDescent="0.3">
      <c r="A562" s="2">
        <v>216</v>
      </c>
      <c r="B562" s="2">
        <v>17</v>
      </c>
      <c r="C562" s="2" t="s">
        <v>50</v>
      </c>
      <c r="D562" s="2" t="s">
        <v>1162</v>
      </c>
      <c r="E562" s="4">
        <v>16</v>
      </c>
      <c r="F562" s="4">
        <f t="shared" si="8"/>
        <v>32</v>
      </c>
      <c r="G562" s="4">
        <v>27</v>
      </c>
      <c r="H562" s="4">
        <f>Datos_Cocina[[#This Row],[Precio Unitario]]-Datos_Cocina[[#This Row],[Costo Unitario]]</f>
        <v>11</v>
      </c>
      <c r="I562" s="4">
        <f>Datos_Cocina[[#This Row],[Ganancia Bruta]]*Datos_Cocina[[#This Row],[Cantidad Ordenada]]</f>
        <v>22</v>
      </c>
      <c r="J562" s="4">
        <f>Datos_Cocina[[#This Row],[Precio Unitario]]*Datos_Cocina[[#This Row],[Cantidad Ordenada]]</f>
        <v>54</v>
      </c>
      <c r="K562" s="7">
        <f>Datos_Cocina[[#This Row],[Ganancia Neta]]/Datos_Cocina[[#This Row],[Total Pedido]]</f>
        <v>0.40740740740740738</v>
      </c>
      <c r="L562" s="2">
        <v>2</v>
      </c>
      <c r="M562" s="2">
        <v>42</v>
      </c>
      <c r="N562" s="2" t="s">
        <v>1154</v>
      </c>
    </row>
    <row r="563" spans="1:14" x14ac:dyDescent="0.3">
      <c r="A563" s="2">
        <v>217</v>
      </c>
      <c r="B563" s="2">
        <v>1</v>
      </c>
      <c r="C563" s="2" t="s">
        <v>114</v>
      </c>
      <c r="D563" s="2" t="s">
        <v>1168</v>
      </c>
      <c r="E563" s="4">
        <v>19</v>
      </c>
      <c r="F563" s="4">
        <f t="shared" si="8"/>
        <v>57</v>
      </c>
      <c r="G563" s="4">
        <v>32</v>
      </c>
      <c r="H563" s="4">
        <f>Datos_Cocina[[#This Row],[Precio Unitario]]-Datos_Cocina[[#This Row],[Costo Unitario]]</f>
        <v>13</v>
      </c>
      <c r="I563" s="4">
        <f>Datos_Cocina[[#This Row],[Ganancia Bruta]]*Datos_Cocina[[#This Row],[Cantidad Ordenada]]</f>
        <v>39</v>
      </c>
      <c r="J563" s="4">
        <f>Datos_Cocina[[#This Row],[Precio Unitario]]*Datos_Cocina[[#This Row],[Cantidad Ordenada]]</f>
        <v>96</v>
      </c>
      <c r="K563" s="7">
        <f>Datos_Cocina[[#This Row],[Ganancia Neta]]/Datos_Cocina[[#This Row],[Total Pedido]]</f>
        <v>0.40625</v>
      </c>
      <c r="L563" s="2">
        <v>3</v>
      </c>
      <c r="M563" s="2">
        <v>13</v>
      </c>
      <c r="N563" s="2" t="s">
        <v>1149</v>
      </c>
    </row>
    <row r="564" spans="1:14" x14ac:dyDescent="0.3">
      <c r="A564" s="2">
        <v>218</v>
      </c>
      <c r="B564" s="2">
        <v>13</v>
      </c>
      <c r="C564" s="2" t="s">
        <v>97</v>
      </c>
      <c r="D564" s="2" t="s">
        <v>1153</v>
      </c>
      <c r="E564" s="4">
        <v>14</v>
      </c>
      <c r="F564" s="4">
        <f t="shared" si="8"/>
        <v>28</v>
      </c>
      <c r="G564" s="4">
        <v>23</v>
      </c>
      <c r="H564" s="4">
        <f>Datos_Cocina[[#This Row],[Precio Unitario]]-Datos_Cocina[[#This Row],[Costo Unitario]]</f>
        <v>9</v>
      </c>
      <c r="I564" s="4">
        <f>Datos_Cocina[[#This Row],[Ganancia Bruta]]*Datos_Cocina[[#This Row],[Cantidad Ordenada]]</f>
        <v>18</v>
      </c>
      <c r="J564" s="4">
        <f>Datos_Cocina[[#This Row],[Precio Unitario]]*Datos_Cocina[[#This Row],[Cantidad Ordenada]]</f>
        <v>46</v>
      </c>
      <c r="K564" s="7">
        <f>Datos_Cocina[[#This Row],[Ganancia Neta]]/Datos_Cocina[[#This Row],[Total Pedido]]</f>
        <v>0.39130434782608697</v>
      </c>
      <c r="L564" s="2">
        <v>2</v>
      </c>
      <c r="M564" s="2">
        <v>6</v>
      </c>
      <c r="N564" s="2" t="s">
        <v>1154</v>
      </c>
    </row>
    <row r="565" spans="1:14" x14ac:dyDescent="0.3">
      <c r="A565" s="2">
        <v>218</v>
      </c>
      <c r="B565" s="2">
        <v>13</v>
      </c>
      <c r="C565" s="2" t="s">
        <v>50</v>
      </c>
      <c r="D565" s="2" t="s">
        <v>1162</v>
      </c>
      <c r="E565" s="4">
        <v>16</v>
      </c>
      <c r="F565" s="4">
        <f t="shared" si="8"/>
        <v>48</v>
      </c>
      <c r="G565" s="4">
        <v>27</v>
      </c>
      <c r="H565" s="4">
        <f>Datos_Cocina[[#This Row],[Precio Unitario]]-Datos_Cocina[[#This Row],[Costo Unitario]]</f>
        <v>11</v>
      </c>
      <c r="I565" s="4">
        <f>Datos_Cocina[[#This Row],[Ganancia Bruta]]*Datos_Cocina[[#This Row],[Cantidad Ordenada]]</f>
        <v>33</v>
      </c>
      <c r="J565" s="4">
        <f>Datos_Cocina[[#This Row],[Precio Unitario]]*Datos_Cocina[[#This Row],[Cantidad Ordenada]]</f>
        <v>81</v>
      </c>
      <c r="K565" s="7">
        <f>Datos_Cocina[[#This Row],[Ganancia Neta]]/Datos_Cocina[[#This Row],[Total Pedido]]</f>
        <v>0.40740740740740738</v>
      </c>
      <c r="L565" s="2">
        <v>3</v>
      </c>
      <c r="M565" s="2">
        <v>16</v>
      </c>
      <c r="N565" s="2" t="s">
        <v>1154</v>
      </c>
    </row>
    <row r="566" spans="1:14" x14ac:dyDescent="0.3">
      <c r="A566" s="2">
        <v>218</v>
      </c>
      <c r="B566" s="2">
        <v>13</v>
      </c>
      <c r="C566" s="2" t="s">
        <v>53</v>
      </c>
      <c r="D566" s="2" t="s">
        <v>1156</v>
      </c>
      <c r="E566" s="4">
        <v>11</v>
      </c>
      <c r="F566" s="4">
        <f t="shared" si="8"/>
        <v>33</v>
      </c>
      <c r="G566" s="4">
        <v>19</v>
      </c>
      <c r="H566" s="4">
        <f>Datos_Cocina[[#This Row],[Precio Unitario]]-Datos_Cocina[[#This Row],[Costo Unitario]]</f>
        <v>8</v>
      </c>
      <c r="I566" s="4">
        <f>Datos_Cocina[[#This Row],[Ganancia Bruta]]*Datos_Cocina[[#This Row],[Cantidad Ordenada]]</f>
        <v>24</v>
      </c>
      <c r="J566" s="4">
        <f>Datos_Cocina[[#This Row],[Precio Unitario]]*Datos_Cocina[[#This Row],[Cantidad Ordenada]]</f>
        <v>57</v>
      </c>
      <c r="K566" s="7">
        <f>Datos_Cocina[[#This Row],[Ganancia Neta]]/Datos_Cocina[[#This Row],[Total Pedido]]</f>
        <v>0.42105263157894735</v>
      </c>
      <c r="L566" s="2">
        <v>3</v>
      </c>
      <c r="M566" s="2">
        <v>24</v>
      </c>
      <c r="N566" s="2" t="s">
        <v>1149</v>
      </c>
    </row>
    <row r="567" spans="1:14" x14ac:dyDescent="0.3">
      <c r="A567" s="2">
        <v>219</v>
      </c>
      <c r="B567" s="2">
        <v>1</v>
      </c>
      <c r="C567" s="2" t="s">
        <v>56</v>
      </c>
      <c r="D567" s="2" t="s">
        <v>1167</v>
      </c>
      <c r="E567" s="4">
        <v>19</v>
      </c>
      <c r="F567" s="4">
        <f t="shared" si="8"/>
        <v>57</v>
      </c>
      <c r="G567" s="4">
        <v>31</v>
      </c>
      <c r="H567" s="4">
        <f>Datos_Cocina[[#This Row],[Precio Unitario]]-Datos_Cocina[[#This Row],[Costo Unitario]]</f>
        <v>12</v>
      </c>
      <c r="I567" s="4">
        <f>Datos_Cocina[[#This Row],[Ganancia Bruta]]*Datos_Cocina[[#This Row],[Cantidad Ordenada]]</f>
        <v>36</v>
      </c>
      <c r="J567" s="4">
        <f>Datos_Cocina[[#This Row],[Precio Unitario]]*Datos_Cocina[[#This Row],[Cantidad Ordenada]]</f>
        <v>93</v>
      </c>
      <c r="K567" s="7">
        <f>Datos_Cocina[[#This Row],[Ganancia Neta]]/Datos_Cocina[[#This Row],[Total Pedido]]</f>
        <v>0.38709677419354838</v>
      </c>
      <c r="L567" s="2">
        <v>3</v>
      </c>
      <c r="M567" s="2">
        <v>11</v>
      </c>
      <c r="N567" s="2" t="s">
        <v>1149</v>
      </c>
    </row>
    <row r="568" spans="1:14" x14ac:dyDescent="0.3">
      <c r="A568" s="2">
        <v>219</v>
      </c>
      <c r="B568" s="2">
        <v>1</v>
      </c>
      <c r="C568" s="2" t="s">
        <v>97</v>
      </c>
      <c r="D568" s="2" t="s">
        <v>1153</v>
      </c>
      <c r="E568" s="4">
        <v>14</v>
      </c>
      <c r="F568" s="4">
        <f t="shared" si="8"/>
        <v>28</v>
      </c>
      <c r="G568" s="4">
        <v>23</v>
      </c>
      <c r="H568" s="4">
        <f>Datos_Cocina[[#This Row],[Precio Unitario]]-Datos_Cocina[[#This Row],[Costo Unitario]]</f>
        <v>9</v>
      </c>
      <c r="I568" s="4">
        <f>Datos_Cocina[[#This Row],[Ganancia Bruta]]*Datos_Cocina[[#This Row],[Cantidad Ordenada]]</f>
        <v>18</v>
      </c>
      <c r="J568" s="4">
        <f>Datos_Cocina[[#This Row],[Precio Unitario]]*Datos_Cocina[[#This Row],[Cantidad Ordenada]]</f>
        <v>46</v>
      </c>
      <c r="K568" s="7">
        <f>Datos_Cocina[[#This Row],[Ganancia Neta]]/Datos_Cocina[[#This Row],[Total Pedido]]</f>
        <v>0.39130434782608697</v>
      </c>
      <c r="L568" s="2">
        <v>2</v>
      </c>
      <c r="M568" s="2">
        <v>12</v>
      </c>
      <c r="N568" s="2" t="s">
        <v>1154</v>
      </c>
    </row>
    <row r="569" spans="1:14" x14ac:dyDescent="0.3">
      <c r="A569" s="2">
        <v>220</v>
      </c>
      <c r="B569" s="2">
        <v>15</v>
      </c>
      <c r="C569" s="2" t="s">
        <v>79</v>
      </c>
      <c r="D569" s="2" t="s">
        <v>1151</v>
      </c>
      <c r="E569" s="4">
        <v>14</v>
      </c>
      <c r="F569" s="4">
        <f t="shared" si="8"/>
        <v>14</v>
      </c>
      <c r="G569" s="4">
        <v>24</v>
      </c>
      <c r="H569" s="4">
        <f>Datos_Cocina[[#This Row],[Precio Unitario]]-Datos_Cocina[[#This Row],[Costo Unitario]]</f>
        <v>10</v>
      </c>
      <c r="I569" s="4">
        <f>Datos_Cocina[[#This Row],[Ganancia Bruta]]*Datos_Cocina[[#This Row],[Cantidad Ordenada]]</f>
        <v>10</v>
      </c>
      <c r="J569" s="4">
        <f>Datos_Cocina[[#This Row],[Precio Unitario]]*Datos_Cocina[[#This Row],[Cantidad Ordenada]]</f>
        <v>24</v>
      </c>
      <c r="K569" s="7">
        <f>Datos_Cocina[[#This Row],[Ganancia Neta]]/Datos_Cocina[[#This Row],[Total Pedido]]</f>
        <v>0.41666666666666669</v>
      </c>
      <c r="L569" s="2">
        <v>1</v>
      </c>
      <c r="M569" s="2">
        <v>13</v>
      </c>
      <c r="N569" s="2" t="s">
        <v>1154</v>
      </c>
    </row>
    <row r="570" spans="1:14" x14ac:dyDescent="0.3">
      <c r="A570" s="2">
        <v>221</v>
      </c>
      <c r="B570" s="2">
        <v>16</v>
      </c>
      <c r="C570" s="2" t="s">
        <v>114</v>
      </c>
      <c r="D570" s="2" t="s">
        <v>1168</v>
      </c>
      <c r="E570" s="4">
        <v>19</v>
      </c>
      <c r="F570" s="4">
        <f t="shared" si="8"/>
        <v>57</v>
      </c>
      <c r="G570" s="4">
        <v>32</v>
      </c>
      <c r="H570" s="4">
        <f>Datos_Cocina[[#This Row],[Precio Unitario]]-Datos_Cocina[[#This Row],[Costo Unitario]]</f>
        <v>13</v>
      </c>
      <c r="I570" s="4">
        <f>Datos_Cocina[[#This Row],[Ganancia Bruta]]*Datos_Cocina[[#This Row],[Cantidad Ordenada]]</f>
        <v>39</v>
      </c>
      <c r="J570" s="4">
        <f>Datos_Cocina[[#This Row],[Precio Unitario]]*Datos_Cocina[[#This Row],[Cantidad Ordenada]]</f>
        <v>96</v>
      </c>
      <c r="K570" s="7">
        <f>Datos_Cocina[[#This Row],[Ganancia Neta]]/Datos_Cocina[[#This Row],[Total Pedido]]</f>
        <v>0.40625</v>
      </c>
      <c r="L570" s="2">
        <v>3</v>
      </c>
      <c r="M570" s="2">
        <v>29</v>
      </c>
      <c r="N570" s="2" t="s">
        <v>1154</v>
      </c>
    </row>
    <row r="571" spans="1:14" x14ac:dyDescent="0.3">
      <c r="A571" s="2">
        <v>221</v>
      </c>
      <c r="B571" s="2">
        <v>16</v>
      </c>
      <c r="C571" s="2" t="s">
        <v>34</v>
      </c>
      <c r="D571" s="2" t="s">
        <v>1161</v>
      </c>
      <c r="E571" s="4">
        <v>20</v>
      </c>
      <c r="F571" s="4">
        <f t="shared" si="8"/>
        <v>40</v>
      </c>
      <c r="G571" s="4">
        <v>34</v>
      </c>
      <c r="H571" s="4">
        <f>Datos_Cocina[[#This Row],[Precio Unitario]]-Datos_Cocina[[#This Row],[Costo Unitario]]</f>
        <v>14</v>
      </c>
      <c r="I571" s="4">
        <f>Datos_Cocina[[#This Row],[Ganancia Bruta]]*Datos_Cocina[[#This Row],[Cantidad Ordenada]]</f>
        <v>28</v>
      </c>
      <c r="J571" s="4">
        <f>Datos_Cocina[[#This Row],[Precio Unitario]]*Datos_Cocina[[#This Row],[Cantidad Ordenada]]</f>
        <v>68</v>
      </c>
      <c r="K571" s="7">
        <f>Datos_Cocina[[#This Row],[Ganancia Neta]]/Datos_Cocina[[#This Row],[Total Pedido]]</f>
        <v>0.41176470588235292</v>
      </c>
      <c r="L571" s="2">
        <v>2</v>
      </c>
      <c r="M571" s="2">
        <v>54</v>
      </c>
      <c r="N571" s="2" t="s">
        <v>1149</v>
      </c>
    </row>
    <row r="572" spans="1:14" x14ac:dyDescent="0.3">
      <c r="A572" s="2">
        <v>221</v>
      </c>
      <c r="B572" s="2">
        <v>16</v>
      </c>
      <c r="C572" s="2" t="s">
        <v>20</v>
      </c>
      <c r="D572" s="2" t="s">
        <v>1152</v>
      </c>
      <c r="E572" s="4">
        <v>17</v>
      </c>
      <c r="F572" s="4">
        <f t="shared" si="8"/>
        <v>17</v>
      </c>
      <c r="G572" s="4">
        <v>29</v>
      </c>
      <c r="H572" s="4">
        <f>Datos_Cocina[[#This Row],[Precio Unitario]]-Datos_Cocina[[#This Row],[Costo Unitario]]</f>
        <v>12</v>
      </c>
      <c r="I572" s="4">
        <f>Datos_Cocina[[#This Row],[Ganancia Bruta]]*Datos_Cocina[[#This Row],[Cantidad Ordenada]]</f>
        <v>12</v>
      </c>
      <c r="J572" s="4">
        <f>Datos_Cocina[[#This Row],[Precio Unitario]]*Datos_Cocina[[#This Row],[Cantidad Ordenada]]</f>
        <v>29</v>
      </c>
      <c r="K572" s="7">
        <f>Datos_Cocina[[#This Row],[Ganancia Neta]]/Datos_Cocina[[#This Row],[Total Pedido]]</f>
        <v>0.41379310344827586</v>
      </c>
      <c r="L572" s="2">
        <v>1</v>
      </c>
      <c r="M572" s="2">
        <v>25</v>
      </c>
      <c r="N572" s="2" t="s">
        <v>1154</v>
      </c>
    </row>
    <row r="573" spans="1:14" x14ac:dyDescent="0.3">
      <c r="A573" s="2">
        <v>222</v>
      </c>
      <c r="B573" s="2">
        <v>3</v>
      </c>
      <c r="C573" s="2" t="s">
        <v>97</v>
      </c>
      <c r="D573" s="2" t="s">
        <v>1153</v>
      </c>
      <c r="E573" s="4">
        <v>14</v>
      </c>
      <c r="F573" s="4">
        <f t="shared" si="8"/>
        <v>42</v>
      </c>
      <c r="G573" s="4">
        <v>23</v>
      </c>
      <c r="H573" s="4">
        <f>Datos_Cocina[[#This Row],[Precio Unitario]]-Datos_Cocina[[#This Row],[Costo Unitario]]</f>
        <v>9</v>
      </c>
      <c r="I573" s="4">
        <f>Datos_Cocina[[#This Row],[Ganancia Bruta]]*Datos_Cocina[[#This Row],[Cantidad Ordenada]]</f>
        <v>27</v>
      </c>
      <c r="J573" s="4">
        <f>Datos_Cocina[[#This Row],[Precio Unitario]]*Datos_Cocina[[#This Row],[Cantidad Ordenada]]</f>
        <v>69</v>
      </c>
      <c r="K573" s="7">
        <f>Datos_Cocina[[#This Row],[Ganancia Neta]]/Datos_Cocina[[#This Row],[Total Pedido]]</f>
        <v>0.39130434782608697</v>
      </c>
      <c r="L573" s="2">
        <v>3</v>
      </c>
      <c r="M573" s="2">
        <v>29</v>
      </c>
      <c r="N573" s="2" t="s">
        <v>1154</v>
      </c>
    </row>
    <row r="574" spans="1:14" x14ac:dyDescent="0.3">
      <c r="A574" s="2">
        <v>222</v>
      </c>
      <c r="B574" s="2">
        <v>3</v>
      </c>
      <c r="C574" s="2" t="s">
        <v>25</v>
      </c>
      <c r="D574" s="2" t="s">
        <v>1159</v>
      </c>
      <c r="E574" s="4">
        <v>16</v>
      </c>
      <c r="F574" s="4">
        <f t="shared" si="8"/>
        <v>16</v>
      </c>
      <c r="G574" s="4">
        <v>28</v>
      </c>
      <c r="H574" s="4">
        <f>Datos_Cocina[[#This Row],[Precio Unitario]]-Datos_Cocina[[#This Row],[Costo Unitario]]</f>
        <v>12</v>
      </c>
      <c r="I574" s="4">
        <f>Datos_Cocina[[#This Row],[Ganancia Bruta]]*Datos_Cocina[[#This Row],[Cantidad Ordenada]]</f>
        <v>12</v>
      </c>
      <c r="J574" s="4">
        <f>Datos_Cocina[[#This Row],[Precio Unitario]]*Datos_Cocina[[#This Row],[Cantidad Ordenada]]</f>
        <v>28</v>
      </c>
      <c r="K574" s="7">
        <f>Datos_Cocina[[#This Row],[Ganancia Neta]]/Datos_Cocina[[#This Row],[Total Pedido]]</f>
        <v>0.42857142857142855</v>
      </c>
      <c r="L574" s="2">
        <v>1</v>
      </c>
      <c r="M574" s="2">
        <v>56</v>
      </c>
      <c r="N574" s="2" t="s">
        <v>1154</v>
      </c>
    </row>
    <row r="575" spans="1:14" x14ac:dyDescent="0.3">
      <c r="A575" s="2">
        <v>223</v>
      </c>
      <c r="B575" s="2">
        <v>19</v>
      </c>
      <c r="C575" s="2" t="s">
        <v>114</v>
      </c>
      <c r="D575" s="2" t="s">
        <v>1168</v>
      </c>
      <c r="E575" s="4">
        <v>19</v>
      </c>
      <c r="F575" s="4">
        <f t="shared" si="8"/>
        <v>19</v>
      </c>
      <c r="G575" s="4">
        <v>32</v>
      </c>
      <c r="H575" s="4">
        <f>Datos_Cocina[[#This Row],[Precio Unitario]]-Datos_Cocina[[#This Row],[Costo Unitario]]</f>
        <v>13</v>
      </c>
      <c r="I575" s="4">
        <f>Datos_Cocina[[#This Row],[Ganancia Bruta]]*Datos_Cocina[[#This Row],[Cantidad Ordenada]]</f>
        <v>13</v>
      </c>
      <c r="J575" s="4">
        <f>Datos_Cocina[[#This Row],[Precio Unitario]]*Datos_Cocina[[#This Row],[Cantidad Ordenada]]</f>
        <v>32</v>
      </c>
      <c r="K575" s="7">
        <f>Datos_Cocina[[#This Row],[Ganancia Neta]]/Datos_Cocina[[#This Row],[Total Pedido]]</f>
        <v>0.40625</v>
      </c>
      <c r="L575" s="2">
        <v>1</v>
      </c>
      <c r="M575" s="2">
        <v>53</v>
      </c>
      <c r="N575" s="2" t="s">
        <v>1154</v>
      </c>
    </row>
    <row r="576" spans="1:14" x14ac:dyDescent="0.3">
      <c r="A576" s="2">
        <v>224</v>
      </c>
      <c r="B576" s="2">
        <v>7</v>
      </c>
      <c r="C576" s="2" t="s">
        <v>74</v>
      </c>
      <c r="D576" s="2" t="s">
        <v>1160</v>
      </c>
      <c r="E576" s="4">
        <v>15</v>
      </c>
      <c r="F576" s="4">
        <f t="shared" si="8"/>
        <v>30</v>
      </c>
      <c r="G576" s="4">
        <v>26</v>
      </c>
      <c r="H576" s="4">
        <f>Datos_Cocina[[#This Row],[Precio Unitario]]-Datos_Cocina[[#This Row],[Costo Unitario]]</f>
        <v>11</v>
      </c>
      <c r="I576" s="4">
        <f>Datos_Cocina[[#This Row],[Ganancia Bruta]]*Datos_Cocina[[#This Row],[Cantidad Ordenada]]</f>
        <v>22</v>
      </c>
      <c r="J576" s="4">
        <f>Datos_Cocina[[#This Row],[Precio Unitario]]*Datos_Cocina[[#This Row],[Cantidad Ordenada]]</f>
        <v>52</v>
      </c>
      <c r="K576" s="7">
        <f>Datos_Cocina[[#This Row],[Ganancia Neta]]/Datos_Cocina[[#This Row],[Total Pedido]]</f>
        <v>0.42307692307692307</v>
      </c>
      <c r="L576" s="2">
        <v>2</v>
      </c>
      <c r="M576" s="2">
        <v>20</v>
      </c>
      <c r="N576" s="2" t="s">
        <v>1154</v>
      </c>
    </row>
    <row r="577" spans="1:14" x14ac:dyDescent="0.3">
      <c r="A577" s="2">
        <v>225</v>
      </c>
      <c r="B577" s="2">
        <v>19</v>
      </c>
      <c r="C577" s="2" t="s">
        <v>97</v>
      </c>
      <c r="D577" s="2" t="s">
        <v>1153</v>
      </c>
      <c r="E577" s="4">
        <v>14</v>
      </c>
      <c r="F577" s="4">
        <f t="shared" si="8"/>
        <v>42</v>
      </c>
      <c r="G577" s="4">
        <v>23</v>
      </c>
      <c r="H577" s="4">
        <f>Datos_Cocina[[#This Row],[Precio Unitario]]-Datos_Cocina[[#This Row],[Costo Unitario]]</f>
        <v>9</v>
      </c>
      <c r="I577" s="4">
        <f>Datos_Cocina[[#This Row],[Ganancia Bruta]]*Datos_Cocina[[#This Row],[Cantidad Ordenada]]</f>
        <v>27</v>
      </c>
      <c r="J577" s="4">
        <f>Datos_Cocina[[#This Row],[Precio Unitario]]*Datos_Cocina[[#This Row],[Cantidad Ordenada]]</f>
        <v>69</v>
      </c>
      <c r="K577" s="7">
        <f>Datos_Cocina[[#This Row],[Ganancia Neta]]/Datos_Cocina[[#This Row],[Total Pedido]]</f>
        <v>0.39130434782608697</v>
      </c>
      <c r="L577" s="2">
        <v>3</v>
      </c>
      <c r="M577" s="2">
        <v>38</v>
      </c>
      <c r="N577" s="2" t="s">
        <v>1149</v>
      </c>
    </row>
    <row r="578" spans="1:14" x14ac:dyDescent="0.3">
      <c r="A578" s="2">
        <v>225</v>
      </c>
      <c r="B578" s="2">
        <v>19</v>
      </c>
      <c r="C578" s="2" t="s">
        <v>121</v>
      </c>
      <c r="D578" s="2" t="s">
        <v>1163</v>
      </c>
      <c r="E578" s="4">
        <v>20</v>
      </c>
      <c r="F578" s="4">
        <f t="shared" ref="F578:F641" si="9">E578*L578</f>
        <v>60</v>
      </c>
      <c r="G578" s="4">
        <v>33</v>
      </c>
      <c r="H578" s="4">
        <f>Datos_Cocina[[#This Row],[Precio Unitario]]-Datos_Cocina[[#This Row],[Costo Unitario]]</f>
        <v>13</v>
      </c>
      <c r="I578" s="4">
        <f>Datos_Cocina[[#This Row],[Ganancia Bruta]]*Datos_Cocina[[#This Row],[Cantidad Ordenada]]</f>
        <v>39</v>
      </c>
      <c r="J578" s="4">
        <f>Datos_Cocina[[#This Row],[Precio Unitario]]*Datos_Cocina[[#This Row],[Cantidad Ordenada]]</f>
        <v>99</v>
      </c>
      <c r="K578" s="7">
        <f>Datos_Cocina[[#This Row],[Ganancia Neta]]/Datos_Cocina[[#This Row],[Total Pedido]]</f>
        <v>0.39393939393939392</v>
      </c>
      <c r="L578" s="2">
        <v>3</v>
      </c>
      <c r="M578" s="2">
        <v>56</v>
      </c>
      <c r="N578" s="2" t="s">
        <v>1149</v>
      </c>
    </row>
    <row r="579" spans="1:14" x14ac:dyDescent="0.3">
      <c r="A579" s="2">
        <v>226</v>
      </c>
      <c r="B579" s="2">
        <v>7</v>
      </c>
      <c r="C579" s="2" t="s">
        <v>39</v>
      </c>
      <c r="D579" s="2" t="s">
        <v>1150</v>
      </c>
      <c r="E579" s="4">
        <v>13</v>
      </c>
      <c r="F579" s="4">
        <f t="shared" si="9"/>
        <v>13</v>
      </c>
      <c r="G579" s="4">
        <v>21</v>
      </c>
      <c r="H579" s="4">
        <f>Datos_Cocina[[#This Row],[Precio Unitario]]-Datos_Cocina[[#This Row],[Costo Unitario]]</f>
        <v>8</v>
      </c>
      <c r="I579" s="4">
        <f>Datos_Cocina[[#This Row],[Ganancia Bruta]]*Datos_Cocina[[#This Row],[Cantidad Ordenada]]</f>
        <v>8</v>
      </c>
      <c r="J579" s="4">
        <f>Datos_Cocina[[#This Row],[Precio Unitario]]*Datos_Cocina[[#This Row],[Cantidad Ordenada]]</f>
        <v>21</v>
      </c>
      <c r="K579" s="7">
        <f>Datos_Cocina[[#This Row],[Ganancia Neta]]/Datos_Cocina[[#This Row],[Total Pedido]]</f>
        <v>0.38095238095238093</v>
      </c>
      <c r="L579" s="2">
        <v>1</v>
      </c>
      <c r="M579" s="2">
        <v>29</v>
      </c>
      <c r="N579" s="2" t="s">
        <v>1149</v>
      </c>
    </row>
    <row r="580" spans="1:14" x14ac:dyDescent="0.3">
      <c r="A580" s="2">
        <v>226</v>
      </c>
      <c r="B580" s="2">
        <v>7</v>
      </c>
      <c r="C580" s="2" t="s">
        <v>67</v>
      </c>
      <c r="D580" s="2" t="s">
        <v>1155</v>
      </c>
      <c r="E580" s="4">
        <v>12</v>
      </c>
      <c r="F580" s="4">
        <f t="shared" si="9"/>
        <v>24</v>
      </c>
      <c r="G580" s="4">
        <v>20</v>
      </c>
      <c r="H580" s="4">
        <f>Datos_Cocina[[#This Row],[Precio Unitario]]-Datos_Cocina[[#This Row],[Costo Unitario]]</f>
        <v>8</v>
      </c>
      <c r="I580" s="4">
        <f>Datos_Cocina[[#This Row],[Ganancia Bruta]]*Datos_Cocina[[#This Row],[Cantidad Ordenada]]</f>
        <v>16</v>
      </c>
      <c r="J580" s="4">
        <f>Datos_Cocina[[#This Row],[Precio Unitario]]*Datos_Cocina[[#This Row],[Cantidad Ordenada]]</f>
        <v>40</v>
      </c>
      <c r="K580" s="7">
        <f>Datos_Cocina[[#This Row],[Ganancia Neta]]/Datos_Cocina[[#This Row],[Total Pedido]]</f>
        <v>0.4</v>
      </c>
      <c r="L580" s="2">
        <v>2</v>
      </c>
      <c r="M580" s="2">
        <v>7</v>
      </c>
      <c r="N580" s="2" t="s">
        <v>1154</v>
      </c>
    </row>
    <row r="581" spans="1:14" x14ac:dyDescent="0.3">
      <c r="A581" s="2">
        <v>226</v>
      </c>
      <c r="B581" s="2">
        <v>7</v>
      </c>
      <c r="C581" s="2" t="s">
        <v>50</v>
      </c>
      <c r="D581" s="2" t="s">
        <v>1162</v>
      </c>
      <c r="E581" s="4">
        <v>16</v>
      </c>
      <c r="F581" s="4">
        <f t="shared" si="9"/>
        <v>48</v>
      </c>
      <c r="G581" s="4">
        <v>27</v>
      </c>
      <c r="H581" s="4">
        <f>Datos_Cocina[[#This Row],[Precio Unitario]]-Datos_Cocina[[#This Row],[Costo Unitario]]</f>
        <v>11</v>
      </c>
      <c r="I581" s="4">
        <f>Datos_Cocina[[#This Row],[Ganancia Bruta]]*Datos_Cocina[[#This Row],[Cantidad Ordenada]]</f>
        <v>33</v>
      </c>
      <c r="J581" s="4">
        <f>Datos_Cocina[[#This Row],[Precio Unitario]]*Datos_Cocina[[#This Row],[Cantidad Ordenada]]</f>
        <v>81</v>
      </c>
      <c r="K581" s="7">
        <f>Datos_Cocina[[#This Row],[Ganancia Neta]]/Datos_Cocina[[#This Row],[Total Pedido]]</f>
        <v>0.40740740740740738</v>
      </c>
      <c r="L581" s="2">
        <v>3</v>
      </c>
      <c r="M581" s="2">
        <v>56</v>
      </c>
      <c r="N581" s="2" t="s">
        <v>1154</v>
      </c>
    </row>
    <row r="582" spans="1:14" x14ac:dyDescent="0.3">
      <c r="A582" s="2">
        <v>226</v>
      </c>
      <c r="B582" s="2">
        <v>7</v>
      </c>
      <c r="C582" s="2" t="s">
        <v>20</v>
      </c>
      <c r="D582" s="2" t="s">
        <v>1152</v>
      </c>
      <c r="E582" s="4">
        <v>17</v>
      </c>
      <c r="F582" s="4">
        <f t="shared" si="9"/>
        <v>17</v>
      </c>
      <c r="G582" s="4">
        <v>29</v>
      </c>
      <c r="H582" s="4">
        <f>Datos_Cocina[[#This Row],[Precio Unitario]]-Datos_Cocina[[#This Row],[Costo Unitario]]</f>
        <v>12</v>
      </c>
      <c r="I582" s="4">
        <f>Datos_Cocina[[#This Row],[Ganancia Bruta]]*Datos_Cocina[[#This Row],[Cantidad Ordenada]]</f>
        <v>12</v>
      </c>
      <c r="J582" s="4">
        <f>Datos_Cocina[[#This Row],[Precio Unitario]]*Datos_Cocina[[#This Row],[Cantidad Ordenada]]</f>
        <v>29</v>
      </c>
      <c r="K582" s="7">
        <f>Datos_Cocina[[#This Row],[Ganancia Neta]]/Datos_Cocina[[#This Row],[Total Pedido]]</f>
        <v>0.41379310344827586</v>
      </c>
      <c r="L582" s="2">
        <v>1</v>
      </c>
      <c r="M582" s="2">
        <v>54</v>
      </c>
      <c r="N582" s="2" t="s">
        <v>1149</v>
      </c>
    </row>
    <row r="583" spans="1:14" x14ac:dyDescent="0.3">
      <c r="A583" s="2">
        <v>227</v>
      </c>
      <c r="B583" s="2">
        <v>17</v>
      </c>
      <c r="C583" s="2" t="s">
        <v>56</v>
      </c>
      <c r="D583" s="2" t="s">
        <v>1167</v>
      </c>
      <c r="E583" s="4">
        <v>19</v>
      </c>
      <c r="F583" s="4">
        <f t="shared" si="9"/>
        <v>57</v>
      </c>
      <c r="G583" s="4">
        <v>31</v>
      </c>
      <c r="H583" s="4">
        <f>Datos_Cocina[[#This Row],[Precio Unitario]]-Datos_Cocina[[#This Row],[Costo Unitario]]</f>
        <v>12</v>
      </c>
      <c r="I583" s="4">
        <f>Datos_Cocina[[#This Row],[Ganancia Bruta]]*Datos_Cocina[[#This Row],[Cantidad Ordenada]]</f>
        <v>36</v>
      </c>
      <c r="J583" s="4">
        <f>Datos_Cocina[[#This Row],[Precio Unitario]]*Datos_Cocina[[#This Row],[Cantidad Ordenada]]</f>
        <v>93</v>
      </c>
      <c r="K583" s="7">
        <f>Datos_Cocina[[#This Row],[Ganancia Neta]]/Datos_Cocina[[#This Row],[Total Pedido]]</f>
        <v>0.38709677419354838</v>
      </c>
      <c r="L583" s="2">
        <v>3</v>
      </c>
      <c r="M583" s="2">
        <v>15</v>
      </c>
      <c r="N583" s="2" t="s">
        <v>1149</v>
      </c>
    </row>
    <row r="584" spans="1:14" x14ac:dyDescent="0.3">
      <c r="A584" s="2">
        <v>227</v>
      </c>
      <c r="B584" s="2">
        <v>17</v>
      </c>
      <c r="C584" s="2" t="s">
        <v>121</v>
      </c>
      <c r="D584" s="2" t="s">
        <v>1163</v>
      </c>
      <c r="E584" s="4">
        <v>20</v>
      </c>
      <c r="F584" s="4">
        <f t="shared" si="9"/>
        <v>40</v>
      </c>
      <c r="G584" s="4">
        <v>33</v>
      </c>
      <c r="H584" s="4">
        <f>Datos_Cocina[[#This Row],[Precio Unitario]]-Datos_Cocina[[#This Row],[Costo Unitario]]</f>
        <v>13</v>
      </c>
      <c r="I584" s="4">
        <f>Datos_Cocina[[#This Row],[Ganancia Bruta]]*Datos_Cocina[[#This Row],[Cantidad Ordenada]]</f>
        <v>26</v>
      </c>
      <c r="J584" s="4">
        <f>Datos_Cocina[[#This Row],[Precio Unitario]]*Datos_Cocina[[#This Row],[Cantidad Ordenada]]</f>
        <v>66</v>
      </c>
      <c r="K584" s="7">
        <f>Datos_Cocina[[#This Row],[Ganancia Neta]]/Datos_Cocina[[#This Row],[Total Pedido]]</f>
        <v>0.39393939393939392</v>
      </c>
      <c r="L584" s="2">
        <v>2</v>
      </c>
      <c r="M584" s="2">
        <v>33</v>
      </c>
      <c r="N584" s="2" t="s">
        <v>1154</v>
      </c>
    </row>
    <row r="585" spans="1:14" x14ac:dyDescent="0.3">
      <c r="A585" s="2">
        <v>227</v>
      </c>
      <c r="B585" s="2">
        <v>17</v>
      </c>
      <c r="C585" s="2" t="s">
        <v>79</v>
      </c>
      <c r="D585" s="2" t="s">
        <v>1151</v>
      </c>
      <c r="E585" s="4">
        <v>14</v>
      </c>
      <c r="F585" s="4">
        <f t="shared" si="9"/>
        <v>14</v>
      </c>
      <c r="G585" s="4">
        <v>24</v>
      </c>
      <c r="H585" s="4">
        <f>Datos_Cocina[[#This Row],[Precio Unitario]]-Datos_Cocina[[#This Row],[Costo Unitario]]</f>
        <v>10</v>
      </c>
      <c r="I585" s="4">
        <f>Datos_Cocina[[#This Row],[Ganancia Bruta]]*Datos_Cocina[[#This Row],[Cantidad Ordenada]]</f>
        <v>10</v>
      </c>
      <c r="J585" s="4">
        <f>Datos_Cocina[[#This Row],[Precio Unitario]]*Datos_Cocina[[#This Row],[Cantidad Ordenada]]</f>
        <v>24</v>
      </c>
      <c r="K585" s="7">
        <f>Datos_Cocina[[#This Row],[Ganancia Neta]]/Datos_Cocina[[#This Row],[Total Pedido]]</f>
        <v>0.41666666666666669</v>
      </c>
      <c r="L585" s="2">
        <v>1</v>
      </c>
      <c r="M585" s="2">
        <v>58</v>
      </c>
      <c r="N585" s="2" t="s">
        <v>1154</v>
      </c>
    </row>
    <row r="586" spans="1:14" x14ac:dyDescent="0.3">
      <c r="A586" s="2">
        <v>227</v>
      </c>
      <c r="B586" s="2">
        <v>17</v>
      </c>
      <c r="C586" s="2" t="s">
        <v>25</v>
      </c>
      <c r="D586" s="2" t="s">
        <v>1159</v>
      </c>
      <c r="E586" s="4">
        <v>16</v>
      </c>
      <c r="F586" s="4">
        <f t="shared" si="9"/>
        <v>16</v>
      </c>
      <c r="G586" s="4">
        <v>28</v>
      </c>
      <c r="H586" s="4">
        <f>Datos_Cocina[[#This Row],[Precio Unitario]]-Datos_Cocina[[#This Row],[Costo Unitario]]</f>
        <v>12</v>
      </c>
      <c r="I586" s="4">
        <f>Datos_Cocina[[#This Row],[Ganancia Bruta]]*Datos_Cocina[[#This Row],[Cantidad Ordenada]]</f>
        <v>12</v>
      </c>
      <c r="J586" s="4">
        <f>Datos_Cocina[[#This Row],[Precio Unitario]]*Datos_Cocina[[#This Row],[Cantidad Ordenada]]</f>
        <v>28</v>
      </c>
      <c r="K586" s="7">
        <f>Datos_Cocina[[#This Row],[Ganancia Neta]]/Datos_Cocina[[#This Row],[Total Pedido]]</f>
        <v>0.42857142857142855</v>
      </c>
      <c r="L586" s="2">
        <v>1</v>
      </c>
      <c r="M586" s="2">
        <v>13</v>
      </c>
      <c r="N586" s="2" t="s">
        <v>1154</v>
      </c>
    </row>
    <row r="587" spans="1:14" x14ac:dyDescent="0.3">
      <c r="A587" s="2">
        <v>228</v>
      </c>
      <c r="B587" s="2">
        <v>16</v>
      </c>
      <c r="C587" s="2" t="s">
        <v>97</v>
      </c>
      <c r="D587" s="2" t="s">
        <v>1153</v>
      </c>
      <c r="E587" s="4">
        <v>14</v>
      </c>
      <c r="F587" s="4">
        <f t="shared" si="9"/>
        <v>42</v>
      </c>
      <c r="G587" s="4">
        <v>23</v>
      </c>
      <c r="H587" s="4">
        <f>Datos_Cocina[[#This Row],[Precio Unitario]]-Datos_Cocina[[#This Row],[Costo Unitario]]</f>
        <v>9</v>
      </c>
      <c r="I587" s="4">
        <f>Datos_Cocina[[#This Row],[Ganancia Bruta]]*Datos_Cocina[[#This Row],[Cantidad Ordenada]]</f>
        <v>27</v>
      </c>
      <c r="J587" s="4">
        <f>Datos_Cocina[[#This Row],[Precio Unitario]]*Datos_Cocina[[#This Row],[Cantidad Ordenada]]</f>
        <v>69</v>
      </c>
      <c r="K587" s="7">
        <f>Datos_Cocina[[#This Row],[Ganancia Neta]]/Datos_Cocina[[#This Row],[Total Pedido]]</f>
        <v>0.39130434782608697</v>
      </c>
      <c r="L587" s="2">
        <v>3</v>
      </c>
      <c r="M587" s="2">
        <v>35</v>
      </c>
      <c r="N587" s="2" t="s">
        <v>1154</v>
      </c>
    </row>
    <row r="588" spans="1:14" x14ac:dyDescent="0.3">
      <c r="A588" s="2">
        <v>229</v>
      </c>
      <c r="B588" s="2">
        <v>14</v>
      </c>
      <c r="C588" s="2" t="s">
        <v>42</v>
      </c>
      <c r="D588" s="2" t="s">
        <v>1158</v>
      </c>
      <c r="E588" s="4">
        <v>22</v>
      </c>
      <c r="F588" s="4">
        <f t="shared" si="9"/>
        <v>22</v>
      </c>
      <c r="G588" s="4">
        <v>36</v>
      </c>
      <c r="H588" s="4">
        <f>Datos_Cocina[[#This Row],[Precio Unitario]]-Datos_Cocina[[#This Row],[Costo Unitario]]</f>
        <v>14</v>
      </c>
      <c r="I588" s="4">
        <f>Datos_Cocina[[#This Row],[Ganancia Bruta]]*Datos_Cocina[[#This Row],[Cantidad Ordenada]]</f>
        <v>14</v>
      </c>
      <c r="J588" s="4">
        <f>Datos_Cocina[[#This Row],[Precio Unitario]]*Datos_Cocina[[#This Row],[Cantidad Ordenada]]</f>
        <v>36</v>
      </c>
      <c r="K588" s="7">
        <f>Datos_Cocina[[#This Row],[Ganancia Neta]]/Datos_Cocina[[#This Row],[Total Pedido]]</f>
        <v>0.3888888888888889</v>
      </c>
      <c r="L588" s="2">
        <v>1</v>
      </c>
      <c r="M588" s="2">
        <v>19</v>
      </c>
      <c r="N588" s="2" t="s">
        <v>1149</v>
      </c>
    </row>
    <row r="589" spans="1:14" x14ac:dyDescent="0.3">
      <c r="A589" s="2">
        <v>229</v>
      </c>
      <c r="B589" s="2">
        <v>14</v>
      </c>
      <c r="C589" s="2" t="s">
        <v>60</v>
      </c>
      <c r="D589" s="2" t="s">
        <v>1165</v>
      </c>
      <c r="E589" s="4">
        <v>15</v>
      </c>
      <c r="F589" s="4">
        <f t="shared" si="9"/>
        <v>15</v>
      </c>
      <c r="G589" s="4">
        <v>25</v>
      </c>
      <c r="H589" s="4">
        <f>Datos_Cocina[[#This Row],[Precio Unitario]]-Datos_Cocina[[#This Row],[Costo Unitario]]</f>
        <v>10</v>
      </c>
      <c r="I589" s="4">
        <f>Datos_Cocina[[#This Row],[Ganancia Bruta]]*Datos_Cocina[[#This Row],[Cantidad Ordenada]]</f>
        <v>10</v>
      </c>
      <c r="J589" s="4">
        <f>Datos_Cocina[[#This Row],[Precio Unitario]]*Datos_Cocina[[#This Row],[Cantidad Ordenada]]</f>
        <v>25</v>
      </c>
      <c r="K589" s="7">
        <f>Datos_Cocina[[#This Row],[Ganancia Neta]]/Datos_Cocina[[#This Row],[Total Pedido]]</f>
        <v>0.4</v>
      </c>
      <c r="L589" s="2">
        <v>1</v>
      </c>
      <c r="M589" s="2">
        <v>28</v>
      </c>
      <c r="N589" s="2" t="s">
        <v>1149</v>
      </c>
    </row>
    <row r="590" spans="1:14" x14ac:dyDescent="0.3">
      <c r="A590" s="2">
        <v>229</v>
      </c>
      <c r="B590" s="2">
        <v>14</v>
      </c>
      <c r="C590" s="2" t="s">
        <v>12</v>
      </c>
      <c r="D590" s="2" t="s">
        <v>1164</v>
      </c>
      <c r="E590" s="4">
        <v>21</v>
      </c>
      <c r="F590" s="4">
        <f t="shared" si="9"/>
        <v>21</v>
      </c>
      <c r="G590" s="4">
        <v>35</v>
      </c>
      <c r="H590" s="4">
        <f>Datos_Cocina[[#This Row],[Precio Unitario]]-Datos_Cocina[[#This Row],[Costo Unitario]]</f>
        <v>14</v>
      </c>
      <c r="I590" s="4">
        <f>Datos_Cocina[[#This Row],[Ganancia Bruta]]*Datos_Cocina[[#This Row],[Cantidad Ordenada]]</f>
        <v>14</v>
      </c>
      <c r="J590" s="4">
        <f>Datos_Cocina[[#This Row],[Precio Unitario]]*Datos_Cocina[[#This Row],[Cantidad Ordenada]]</f>
        <v>35</v>
      </c>
      <c r="K590" s="7">
        <f>Datos_Cocina[[#This Row],[Ganancia Neta]]/Datos_Cocina[[#This Row],[Total Pedido]]</f>
        <v>0.4</v>
      </c>
      <c r="L590" s="2">
        <v>1</v>
      </c>
      <c r="M590" s="2">
        <v>43</v>
      </c>
      <c r="N590" s="2" t="s">
        <v>1154</v>
      </c>
    </row>
    <row r="591" spans="1:14" x14ac:dyDescent="0.3">
      <c r="A591" s="2">
        <v>229</v>
      </c>
      <c r="B591" s="2">
        <v>14</v>
      </c>
      <c r="C591" s="2" t="s">
        <v>25</v>
      </c>
      <c r="D591" s="2" t="s">
        <v>1159</v>
      </c>
      <c r="E591" s="4">
        <v>16</v>
      </c>
      <c r="F591" s="4">
        <f t="shared" si="9"/>
        <v>16</v>
      </c>
      <c r="G591" s="4">
        <v>28</v>
      </c>
      <c r="H591" s="4">
        <f>Datos_Cocina[[#This Row],[Precio Unitario]]-Datos_Cocina[[#This Row],[Costo Unitario]]</f>
        <v>12</v>
      </c>
      <c r="I591" s="4">
        <f>Datos_Cocina[[#This Row],[Ganancia Bruta]]*Datos_Cocina[[#This Row],[Cantidad Ordenada]]</f>
        <v>12</v>
      </c>
      <c r="J591" s="4">
        <f>Datos_Cocina[[#This Row],[Precio Unitario]]*Datos_Cocina[[#This Row],[Cantidad Ordenada]]</f>
        <v>28</v>
      </c>
      <c r="K591" s="7">
        <f>Datos_Cocina[[#This Row],[Ganancia Neta]]/Datos_Cocina[[#This Row],[Total Pedido]]</f>
        <v>0.42857142857142855</v>
      </c>
      <c r="L591" s="2">
        <v>1</v>
      </c>
      <c r="M591" s="2">
        <v>27</v>
      </c>
      <c r="N591" s="2" t="s">
        <v>1149</v>
      </c>
    </row>
    <row r="592" spans="1:14" x14ac:dyDescent="0.3">
      <c r="A592" s="2">
        <v>230</v>
      </c>
      <c r="B592" s="2">
        <v>5</v>
      </c>
      <c r="C592" s="2" t="s">
        <v>56</v>
      </c>
      <c r="D592" s="2" t="s">
        <v>1167</v>
      </c>
      <c r="E592" s="4">
        <v>19</v>
      </c>
      <c r="F592" s="4">
        <f t="shared" si="9"/>
        <v>38</v>
      </c>
      <c r="G592" s="4">
        <v>31</v>
      </c>
      <c r="H592" s="4">
        <f>Datos_Cocina[[#This Row],[Precio Unitario]]-Datos_Cocina[[#This Row],[Costo Unitario]]</f>
        <v>12</v>
      </c>
      <c r="I592" s="4">
        <f>Datos_Cocina[[#This Row],[Ganancia Bruta]]*Datos_Cocina[[#This Row],[Cantidad Ordenada]]</f>
        <v>24</v>
      </c>
      <c r="J592" s="4">
        <f>Datos_Cocina[[#This Row],[Precio Unitario]]*Datos_Cocina[[#This Row],[Cantidad Ordenada]]</f>
        <v>62</v>
      </c>
      <c r="K592" s="7">
        <f>Datos_Cocina[[#This Row],[Ganancia Neta]]/Datos_Cocina[[#This Row],[Total Pedido]]</f>
        <v>0.38709677419354838</v>
      </c>
      <c r="L592" s="2">
        <v>2</v>
      </c>
      <c r="M592" s="2">
        <v>57</v>
      </c>
      <c r="N592" s="2" t="s">
        <v>1149</v>
      </c>
    </row>
    <row r="593" spans="1:14" x14ac:dyDescent="0.3">
      <c r="A593" s="2">
        <v>230</v>
      </c>
      <c r="B593" s="2">
        <v>5</v>
      </c>
      <c r="C593" s="2" t="s">
        <v>114</v>
      </c>
      <c r="D593" s="2" t="s">
        <v>1168</v>
      </c>
      <c r="E593" s="4">
        <v>19</v>
      </c>
      <c r="F593" s="4">
        <f t="shared" si="9"/>
        <v>57</v>
      </c>
      <c r="G593" s="4">
        <v>32</v>
      </c>
      <c r="H593" s="4">
        <f>Datos_Cocina[[#This Row],[Precio Unitario]]-Datos_Cocina[[#This Row],[Costo Unitario]]</f>
        <v>13</v>
      </c>
      <c r="I593" s="4">
        <f>Datos_Cocina[[#This Row],[Ganancia Bruta]]*Datos_Cocina[[#This Row],[Cantidad Ordenada]]</f>
        <v>39</v>
      </c>
      <c r="J593" s="4">
        <f>Datos_Cocina[[#This Row],[Precio Unitario]]*Datos_Cocina[[#This Row],[Cantidad Ordenada]]</f>
        <v>96</v>
      </c>
      <c r="K593" s="7">
        <f>Datos_Cocina[[#This Row],[Ganancia Neta]]/Datos_Cocina[[#This Row],[Total Pedido]]</f>
        <v>0.40625</v>
      </c>
      <c r="L593" s="2">
        <v>3</v>
      </c>
      <c r="M593" s="2">
        <v>10</v>
      </c>
      <c r="N593" s="2" t="s">
        <v>1149</v>
      </c>
    </row>
    <row r="594" spans="1:14" x14ac:dyDescent="0.3">
      <c r="A594" s="2">
        <v>230</v>
      </c>
      <c r="B594" s="2">
        <v>5</v>
      </c>
      <c r="C594" s="2" t="s">
        <v>25</v>
      </c>
      <c r="D594" s="2" t="s">
        <v>1159</v>
      </c>
      <c r="E594" s="4">
        <v>16</v>
      </c>
      <c r="F594" s="4">
        <f t="shared" si="9"/>
        <v>32</v>
      </c>
      <c r="G594" s="4">
        <v>28</v>
      </c>
      <c r="H594" s="4">
        <f>Datos_Cocina[[#This Row],[Precio Unitario]]-Datos_Cocina[[#This Row],[Costo Unitario]]</f>
        <v>12</v>
      </c>
      <c r="I594" s="4">
        <f>Datos_Cocina[[#This Row],[Ganancia Bruta]]*Datos_Cocina[[#This Row],[Cantidad Ordenada]]</f>
        <v>24</v>
      </c>
      <c r="J594" s="4">
        <f>Datos_Cocina[[#This Row],[Precio Unitario]]*Datos_Cocina[[#This Row],[Cantidad Ordenada]]</f>
        <v>56</v>
      </c>
      <c r="K594" s="7">
        <f>Datos_Cocina[[#This Row],[Ganancia Neta]]/Datos_Cocina[[#This Row],[Total Pedido]]</f>
        <v>0.42857142857142855</v>
      </c>
      <c r="L594" s="2">
        <v>2</v>
      </c>
      <c r="M594" s="2">
        <v>24</v>
      </c>
      <c r="N594" s="2" t="s">
        <v>1149</v>
      </c>
    </row>
    <row r="595" spans="1:14" x14ac:dyDescent="0.3">
      <c r="A595" s="2">
        <v>231</v>
      </c>
      <c r="B595" s="2">
        <v>8</v>
      </c>
      <c r="C595" s="2" t="s">
        <v>39</v>
      </c>
      <c r="D595" s="2" t="s">
        <v>1150</v>
      </c>
      <c r="E595" s="4">
        <v>13</v>
      </c>
      <c r="F595" s="4">
        <f t="shared" si="9"/>
        <v>26</v>
      </c>
      <c r="G595" s="4">
        <v>21</v>
      </c>
      <c r="H595" s="4">
        <f>Datos_Cocina[[#This Row],[Precio Unitario]]-Datos_Cocina[[#This Row],[Costo Unitario]]</f>
        <v>8</v>
      </c>
      <c r="I595" s="4">
        <f>Datos_Cocina[[#This Row],[Ganancia Bruta]]*Datos_Cocina[[#This Row],[Cantidad Ordenada]]</f>
        <v>16</v>
      </c>
      <c r="J595" s="4">
        <f>Datos_Cocina[[#This Row],[Precio Unitario]]*Datos_Cocina[[#This Row],[Cantidad Ordenada]]</f>
        <v>42</v>
      </c>
      <c r="K595" s="7">
        <f>Datos_Cocina[[#This Row],[Ganancia Neta]]/Datos_Cocina[[#This Row],[Total Pedido]]</f>
        <v>0.38095238095238093</v>
      </c>
      <c r="L595" s="2">
        <v>2</v>
      </c>
      <c r="M595" s="2">
        <v>29</v>
      </c>
      <c r="N595" s="2" t="s">
        <v>1149</v>
      </c>
    </row>
    <row r="596" spans="1:14" x14ac:dyDescent="0.3">
      <c r="A596" s="2">
        <v>231</v>
      </c>
      <c r="B596" s="2">
        <v>8</v>
      </c>
      <c r="C596" s="2" t="s">
        <v>56</v>
      </c>
      <c r="D596" s="2" t="s">
        <v>1167</v>
      </c>
      <c r="E596" s="4">
        <v>19</v>
      </c>
      <c r="F596" s="4">
        <f t="shared" si="9"/>
        <v>19</v>
      </c>
      <c r="G596" s="4">
        <v>31</v>
      </c>
      <c r="H596" s="4">
        <f>Datos_Cocina[[#This Row],[Precio Unitario]]-Datos_Cocina[[#This Row],[Costo Unitario]]</f>
        <v>12</v>
      </c>
      <c r="I596" s="4">
        <f>Datos_Cocina[[#This Row],[Ganancia Bruta]]*Datos_Cocina[[#This Row],[Cantidad Ordenada]]</f>
        <v>12</v>
      </c>
      <c r="J596" s="4">
        <f>Datos_Cocina[[#This Row],[Precio Unitario]]*Datos_Cocina[[#This Row],[Cantidad Ordenada]]</f>
        <v>31</v>
      </c>
      <c r="K596" s="7">
        <f>Datos_Cocina[[#This Row],[Ganancia Neta]]/Datos_Cocina[[#This Row],[Total Pedido]]</f>
        <v>0.38709677419354838</v>
      </c>
      <c r="L596" s="2">
        <v>1</v>
      </c>
      <c r="M596" s="2">
        <v>53</v>
      </c>
      <c r="N596" s="2" t="s">
        <v>1149</v>
      </c>
    </row>
    <row r="597" spans="1:14" x14ac:dyDescent="0.3">
      <c r="A597" s="2">
        <v>231</v>
      </c>
      <c r="B597" s="2">
        <v>8</v>
      </c>
      <c r="C597" s="2" t="s">
        <v>121</v>
      </c>
      <c r="D597" s="2" t="s">
        <v>1163</v>
      </c>
      <c r="E597" s="4">
        <v>20</v>
      </c>
      <c r="F597" s="4">
        <f t="shared" si="9"/>
        <v>20</v>
      </c>
      <c r="G597" s="4">
        <v>33</v>
      </c>
      <c r="H597" s="4">
        <f>Datos_Cocina[[#This Row],[Precio Unitario]]-Datos_Cocina[[#This Row],[Costo Unitario]]</f>
        <v>13</v>
      </c>
      <c r="I597" s="4">
        <f>Datos_Cocina[[#This Row],[Ganancia Bruta]]*Datos_Cocina[[#This Row],[Cantidad Ordenada]]</f>
        <v>13</v>
      </c>
      <c r="J597" s="4">
        <f>Datos_Cocina[[#This Row],[Precio Unitario]]*Datos_Cocina[[#This Row],[Cantidad Ordenada]]</f>
        <v>33</v>
      </c>
      <c r="K597" s="7">
        <f>Datos_Cocina[[#This Row],[Ganancia Neta]]/Datos_Cocina[[#This Row],[Total Pedido]]</f>
        <v>0.39393939393939392</v>
      </c>
      <c r="L597" s="2">
        <v>1</v>
      </c>
      <c r="M597" s="2">
        <v>51</v>
      </c>
      <c r="N597" s="2" t="s">
        <v>1154</v>
      </c>
    </row>
    <row r="598" spans="1:14" x14ac:dyDescent="0.3">
      <c r="A598" s="2">
        <v>231</v>
      </c>
      <c r="B598" s="2">
        <v>8</v>
      </c>
      <c r="C598" s="2" t="s">
        <v>34</v>
      </c>
      <c r="D598" s="2" t="s">
        <v>1161</v>
      </c>
      <c r="E598" s="4">
        <v>20</v>
      </c>
      <c r="F598" s="4">
        <f t="shared" si="9"/>
        <v>60</v>
      </c>
      <c r="G598" s="4">
        <v>34</v>
      </c>
      <c r="H598" s="4">
        <f>Datos_Cocina[[#This Row],[Precio Unitario]]-Datos_Cocina[[#This Row],[Costo Unitario]]</f>
        <v>14</v>
      </c>
      <c r="I598" s="4">
        <f>Datos_Cocina[[#This Row],[Ganancia Bruta]]*Datos_Cocina[[#This Row],[Cantidad Ordenada]]</f>
        <v>42</v>
      </c>
      <c r="J598" s="4">
        <f>Datos_Cocina[[#This Row],[Precio Unitario]]*Datos_Cocina[[#This Row],[Cantidad Ordenada]]</f>
        <v>102</v>
      </c>
      <c r="K598" s="7">
        <f>Datos_Cocina[[#This Row],[Ganancia Neta]]/Datos_Cocina[[#This Row],[Total Pedido]]</f>
        <v>0.41176470588235292</v>
      </c>
      <c r="L598" s="2">
        <v>3</v>
      </c>
      <c r="M598" s="2">
        <v>17</v>
      </c>
      <c r="N598" s="2" t="s">
        <v>1149</v>
      </c>
    </row>
    <row r="599" spans="1:14" x14ac:dyDescent="0.3">
      <c r="A599" s="2">
        <v>232</v>
      </c>
      <c r="B599" s="2">
        <v>2</v>
      </c>
      <c r="C599" s="2" t="s">
        <v>37</v>
      </c>
      <c r="D599" s="2" t="s">
        <v>1157</v>
      </c>
      <c r="E599" s="4">
        <v>18</v>
      </c>
      <c r="F599" s="4">
        <f t="shared" si="9"/>
        <v>36</v>
      </c>
      <c r="G599" s="4">
        <v>30</v>
      </c>
      <c r="H599" s="4">
        <f>Datos_Cocina[[#This Row],[Precio Unitario]]-Datos_Cocina[[#This Row],[Costo Unitario]]</f>
        <v>12</v>
      </c>
      <c r="I599" s="4">
        <f>Datos_Cocina[[#This Row],[Ganancia Bruta]]*Datos_Cocina[[#This Row],[Cantidad Ordenada]]</f>
        <v>24</v>
      </c>
      <c r="J599" s="4">
        <f>Datos_Cocina[[#This Row],[Precio Unitario]]*Datos_Cocina[[#This Row],[Cantidad Ordenada]]</f>
        <v>60</v>
      </c>
      <c r="K599" s="7">
        <f>Datos_Cocina[[#This Row],[Ganancia Neta]]/Datos_Cocina[[#This Row],[Total Pedido]]</f>
        <v>0.4</v>
      </c>
      <c r="L599" s="2">
        <v>2</v>
      </c>
      <c r="M599" s="2">
        <v>40</v>
      </c>
      <c r="N599" s="2" t="s">
        <v>1149</v>
      </c>
    </row>
    <row r="600" spans="1:14" x14ac:dyDescent="0.3">
      <c r="A600" s="2">
        <v>232</v>
      </c>
      <c r="B600" s="2">
        <v>2</v>
      </c>
      <c r="C600" s="2" t="s">
        <v>50</v>
      </c>
      <c r="D600" s="2" t="s">
        <v>1162</v>
      </c>
      <c r="E600" s="4">
        <v>16</v>
      </c>
      <c r="F600" s="4">
        <f t="shared" si="9"/>
        <v>32</v>
      </c>
      <c r="G600" s="4">
        <v>27</v>
      </c>
      <c r="H600" s="4">
        <f>Datos_Cocina[[#This Row],[Precio Unitario]]-Datos_Cocina[[#This Row],[Costo Unitario]]</f>
        <v>11</v>
      </c>
      <c r="I600" s="4">
        <f>Datos_Cocina[[#This Row],[Ganancia Bruta]]*Datos_Cocina[[#This Row],[Cantidad Ordenada]]</f>
        <v>22</v>
      </c>
      <c r="J600" s="4">
        <f>Datos_Cocina[[#This Row],[Precio Unitario]]*Datos_Cocina[[#This Row],[Cantidad Ordenada]]</f>
        <v>54</v>
      </c>
      <c r="K600" s="7">
        <f>Datos_Cocina[[#This Row],[Ganancia Neta]]/Datos_Cocina[[#This Row],[Total Pedido]]</f>
        <v>0.40740740740740738</v>
      </c>
      <c r="L600" s="2">
        <v>2</v>
      </c>
      <c r="M600" s="2">
        <v>30</v>
      </c>
      <c r="N600" s="2" t="s">
        <v>1149</v>
      </c>
    </row>
    <row r="601" spans="1:14" x14ac:dyDescent="0.3">
      <c r="A601" s="2">
        <v>232</v>
      </c>
      <c r="B601" s="2">
        <v>2</v>
      </c>
      <c r="C601" s="2" t="s">
        <v>79</v>
      </c>
      <c r="D601" s="2" t="s">
        <v>1151</v>
      </c>
      <c r="E601" s="4">
        <v>14</v>
      </c>
      <c r="F601" s="4">
        <f t="shared" si="9"/>
        <v>14</v>
      </c>
      <c r="G601" s="4">
        <v>24</v>
      </c>
      <c r="H601" s="4">
        <f>Datos_Cocina[[#This Row],[Precio Unitario]]-Datos_Cocina[[#This Row],[Costo Unitario]]</f>
        <v>10</v>
      </c>
      <c r="I601" s="4">
        <f>Datos_Cocina[[#This Row],[Ganancia Bruta]]*Datos_Cocina[[#This Row],[Cantidad Ordenada]]</f>
        <v>10</v>
      </c>
      <c r="J601" s="4">
        <f>Datos_Cocina[[#This Row],[Precio Unitario]]*Datos_Cocina[[#This Row],[Cantidad Ordenada]]</f>
        <v>24</v>
      </c>
      <c r="K601" s="7">
        <f>Datos_Cocina[[#This Row],[Ganancia Neta]]/Datos_Cocina[[#This Row],[Total Pedido]]</f>
        <v>0.41666666666666669</v>
      </c>
      <c r="L601" s="2">
        <v>1</v>
      </c>
      <c r="M601" s="2">
        <v>50</v>
      </c>
      <c r="N601" s="2" t="s">
        <v>1149</v>
      </c>
    </row>
    <row r="602" spans="1:14" x14ac:dyDescent="0.3">
      <c r="A602" s="2">
        <v>232</v>
      </c>
      <c r="B602" s="2">
        <v>2</v>
      </c>
      <c r="C602" s="2" t="s">
        <v>74</v>
      </c>
      <c r="D602" s="2" t="s">
        <v>1160</v>
      </c>
      <c r="E602" s="4">
        <v>15</v>
      </c>
      <c r="F602" s="4">
        <f t="shared" si="9"/>
        <v>30</v>
      </c>
      <c r="G602" s="4">
        <v>26</v>
      </c>
      <c r="H602" s="4">
        <f>Datos_Cocina[[#This Row],[Precio Unitario]]-Datos_Cocina[[#This Row],[Costo Unitario]]</f>
        <v>11</v>
      </c>
      <c r="I602" s="4">
        <f>Datos_Cocina[[#This Row],[Ganancia Bruta]]*Datos_Cocina[[#This Row],[Cantidad Ordenada]]</f>
        <v>22</v>
      </c>
      <c r="J602" s="4">
        <f>Datos_Cocina[[#This Row],[Precio Unitario]]*Datos_Cocina[[#This Row],[Cantidad Ordenada]]</f>
        <v>52</v>
      </c>
      <c r="K602" s="7">
        <f>Datos_Cocina[[#This Row],[Ganancia Neta]]/Datos_Cocina[[#This Row],[Total Pedido]]</f>
        <v>0.42307692307692307</v>
      </c>
      <c r="L602" s="2">
        <v>2</v>
      </c>
      <c r="M602" s="2">
        <v>19</v>
      </c>
      <c r="N602" s="2" t="s">
        <v>1154</v>
      </c>
    </row>
    <row r="603" spans="1:14" x14ac:dyDescent="0.3">
      <c r="A603" s="2">
        <v>233</v>
      </c>
      <c r="B603" s="2">
        <v>8</v>
      </c>
      <c r="C603" s="2" t="s">
        <v>53</v>
      </c>
      <c r="D603" s="2" t="s">
        <v>1156</v>
      </c>
      <c r="E603" s="4">
        <v>11</v>
      </c>
      <c r="F603" s="4">
        <f t="shared" si="9"/>
        <v>22</v>
      </c>
      <c r="G603" s="4">
        <v>19</v>
      </c>
      <c r="H603" s="4">
        <f>Datos_Cocina[[#This Row],[Precio Unitario]]-Datos_Cocina[[#This Row],[Costo Unitario]]</f>
        <v>8</v>
      </c>
      <c r="I603" s="4">
        <f>Datos_Cocina[[#This Row],[Ganancia Bruta]]*Datos_Cocina[[#This Row],[Cantidad Ordenada]]</f>
        <v>16</v>
      </c>
      <c r="J603" s="4">
        <f>Datos_Cocina[[#This Row],[Precio Unitario]]*Datos_Cocina[[#This Row],[Cantidad Ordenada]]</f>
        <v>38</v>
      </c>
      <c r="K603" s="7">
        <f>Datos_Cocina[[#This Row],[Ganancia Neta]]/Datos_Cocina[[#This Row],[Total Pedido]]</f>
        <v>0.42105263157894735</v>
      </c>
      <c r="L603" s="2">
        <v>2</v>
      </c>
      <c r="M603" s="2">
        <v>31</v>
      </c>
      <c r="N603" s="2" t="s">
        <v>1149</v>
      </c>
    </row>
    <row r="604" spans="1:14" x14ac:dyDescent="0.3">
      <c r="A604" s="2">
        <v>234</v>
      </c>
      <c r="B604" s="2">
        <v>17</v>
      </c>
      <c r="C604" s="2" t="s">
        <v>56</v>
      </c>
      <c r="D604" s="2" t="s">
        <v>1167</v>
      </c>
      <c r="E604" s="4">
        <v>19</v>
      </c>
      <c r="F604" s="4">
        <f t="shared" si="9"/>
        <v>57</v>
      </c>
      <c r="G604" s="4">
        <v>31</v>
      </c>
      <c r="H604" s="4">
        <f>Datos_Cocina[[#This Row],[Precio Unitario]]-Datos_Cocina[[#This Row],[Costo Unitario]]</f>
        <v>12</v>
      </c>
      <c r="I604" s="4">
        <f>Datos_Cocina[[#This Row],[Ganancia Bruta]]*Datos_Cocina[[#This Row],[Cantidad Ordenada]]</f>
        <v>36</v>
      </c>
      <c r="J604" s="4">
        <f>Datos_Cocina[[#This Row],[Precio Unitario]]*Datos_Cocina[[#This Row],[Cantidad Ordenada]]</f>
        <v>93</v>
      </c>
      <c r="K604" s="7">
        <f>Datos_Cocina[[#This Row],[Ganancia Neta]]/Datos_Cocina[[#This Row],[Total Pedido]]</f>
        <v>0.38709677419354838</v>
      </c>
      <c r="L604" s="2">
        <v>3</v>
      </c>
      <c r="M604" s="2">
        <v>23</v>
      </c>
      <c r="N604" s="2" t="s">
        <v>1149</v>
      </c>
    </row>
    <row r="605" spans="1:14" x14ac:dyDescent="0.3">
      <c r="A605" s="2">
        <v>234</v>
      </c>
      <c r="B605" s="2">
        <v>17</v>
      </c>
      <c r="C605" s="2" t="s">
        <v>37</v>
      </c>
      <c r="D605" s="2" t="s">
        <v>1157</v>
      </c>
      <c r="E605" s="4">
        <v>18</v>
      </c>
      <c r="F605" s="4">
        <f t="shared" si="9"/>
        <v>36</v>
      </c>
      <c r="G605" s="4">
        <v>30</v>
      </c>
      <c r="H605" s="4">
        <f>Datos_Cocina[[#This Row],[Precio Unitario]]-Datos_Cocina[[#This Row],[Costo Unitario]]</f>
        <v>12</v>
      </c>
      <c r="I605" s="4">
        <f>Datos_Cocina[[#This Row],[Ganancia Bruta]]*Datos_Cocina[[#This Row],[Cantidad Ordenada]]</f>
        <v>24</v>
      </c>
      <c r="J605" s="4">
        <f>Datos_Cocina[[#This Row],[Precio Unitario]]*Datos_Cocina[[#This Row],[Cantidad Ordenada]]</f>
        <v>60</v>
      </c>
      <c r="K605" s="7">
        <f>Datos_Cocina[[#This Row],[Ganancia Neta]]/Datos_Cocina[[#This Row],[Total Pedido]]</f>
        <v>0.4</v>
      </c>
      <c r="L605" s="2">
        <v>2</v>
      </c>
      <c r="M605" s="2">
        <v>41</v>
      </c>
      <c r="N605" s="2" t="s">
        <v>1149</v>
      </c>
    </row>
    <row r="606" spans="1:14" x14ac:dyDescent="0.3">
      <c r="A606" s="2">
        <v>234</v>
      </c>
      <c r="B606" s="2">
        <v>17</v>
      </c>
      <c r="C606" s="2" t="s">
        <v>79</v>
      </c>
      <c r="D606" s="2" t="s">
        <v>1151</v>
      </c>
      <c r="E606" s="4">
        <v>14</v>
      </c>
      <c r="F606" s="4">
        <f t="shared" si="9"/>
        <v>42</v>
      </c>
      <c r="G606" s="4">
        <v>24</v>
      </c>
      <c r="H606" s="4">
        <f>Datos_Cocina[[#This Row],[Precio Unitario]]-Datos_Cocina[[#This Row],[Costo Unitario]]</f>
        <v>10</v>
      </c>
      <c r="I606" s="4">
        <f>Datos_Cocina[[#This Row],[Ganancia Bruta]]*Datos_Cocina[[#This Row],[Cantidad Ordenada]]</f>
        <v>30</v>
      </c>
      <c r="J606" s="4">
        <f>Datos_Cocina[[#This Row],[Precio Unitario]]*Datos_Cocina[[#This Row],[Cantidad Ordenada]]</f>
        <v>72</v>
      </c>
      <c r="K606" s="7">
        <f>Datos_Cocina[[#This Row],[Ganancia Neta]]/Datos_Cocina[[#This Row],[Total Pedido]]</f>
        <v>0.41666666666666669</v>
      </c>
      <c r="L606" s="2">
        <v>3</v>
      </c>
      <c r="M606" s="2">
        <v>35</v>
      </c>
      <c r="N606" s="2" t="s">
        <v>1154</v>
      </c>
    </row>
    <row r="607" spans="1:14" x14ac:dyDescent="0.3">
      <c r="A607" s="2">
        <v>235</v>
      </c>
      <c r="B607" s="2">
        <v>13</v>
      </c>
      <c r="C607" s="2" t="s">
        <v>121</v>
      </c>
      <c r="D607" s="2" t="s">
        <v>1163</v>
      </c>
      <c r="E607" s="4">
        <v>20</v>
      </c>
      <c r="F607" s="4">
        <f t="shared" si="9"/>
        <v>20</v>
      </c>
      <c r="G607" s="4">
        <v>33</v>
      </c>
      <c r="H607" s="4">
        <f>Datos_Cocina[[#This Row],[Precio Unitario]]-Datos_Cocina[[#This Row],[Costo Unitario]]</f>
        <v>13</v>
      </c>
      <c r="I607" s="4">
        <f>Datos_Cocina[[#This Row],[Ganancia Bruta]]*Datos_Cocina[[#This Row],[Cantidad Ordenada]]</f>
        <v>13</v>
      </c>
      <c r="J607" s="4">
        <f>Datos_Cocina[[#This Row],[Precio Unitario]]*Datos_Cocina[[#This Row],[Cantidad Ordenada]]</f>
        <v>33</v>
      </c>
      <c r="K607" s="7">
        <f>Datos_Cocina[[#This Row],[Ganancia Neta]]/Datos_Cocina[[#This Row],[Total Pedido]]</f>
        <v>0.39393939393939392</v>
      </c>
      <c r="L607" s="2">
        <v>1</v>
      </c>
      <c r="M607" s="2">
        <v>25</v>
      </c>
      <c r="N607" s="2" t="s">
        <v>1154</v>
      </c>
    </row>
    <row r="608" spans="1:14" x14ac:dyDescent="0.3">
      <c r="A608" s="2">
        <v>236</v>
      </c>
      <c r="B608" s="2">
        <v>12</v>
      </c>
      <c r="C608" s="2" t="s">
        <v>121</v>
      </c>
      <c r="D608" s="2" t="s">
        <v>1163</v>
      </c>
      <c r="E608" s="4">
        <v>20</v>
      </c>
      <c r="F608" s="4">
        <f t="shared" si="9"/>
        <v>60</v>
      </c>
      <c r="G608" s="4">
        <v>33</v>
      </c>
      <c r="H608" s="4">
        <f>Datos_Cocina[[#This Row],[Precio Unitario]]-Datos_Cocina[[#This Row],[Costo Unitario]]</f>
        <v>13</v>
      </c>
      <c r="I608" s="4">
        <f>Datos_Cocina[[#This Row],[Ganancia Bruta]]*Datos_Cocina[[#This Row],[Cantidad Ordenada]]</f>
        <v>39</v>
      </c>
      <c r="J608" s="4">
        <f>Datos_Cocina[[#This Row],[Precio Unitario]]*Datos_Cocina[[#This Row],[Cantidad Ordenada]]</f>
        <v>99</v>
      </c>
      <c r="K608" s="7">
        <f>Datos_Cocina[[#This Row],[Ganancia Neta]]/Datos_Cocina[[#This Row],[Total Pedido]]</f>
        <v>0.39393939393939392</v>
      </c>
      <c r="L608" s="2">
        <v>3</v>
      </c>
      <c r="M608" s="2">
        <v>21</v>
      </c>
      <c r="N608" s="2" t="s">
        <v>1154</v>
      </c>
    </row>
    <row r="609" spans="1:14" x14ac:dyDescent="0.3">
      <c r="A609" s="2">
        <v>236</v>
      </c>
      <c r="B609" s="2">
        <v>12</v>
      </c>
      <c r="C609" s="2" t="s">
        <v>12</v>
      </c>
      <c r="D609" s="2" t="s">
        <v>1164</v>
      </c>
      <c r="E609" s="4">
        <v>21</v>
      </c>
      <c r="F609" s="4">
        <f t="shared" si="9"/>
        <v>42</v>
      </c>
      <c r="G609" s="4">
        <v>35</v>
      </c>
      <c r="H609" s="4">
        <f>Datos_Cocina[[#This Row],[Precio Unitario]]-Datos_Cocina[[#This Row],[Costo Unitario]]</f>
        <v>14</v>
      </c>
      <c r="I609" s="4">
        <f>Datos_Cocina[[#This Row],[Ganancia Bruta]]*Datos_Cocina[[#This Row],[Cantidad Ordenada]]</f>
        <v>28</v>
      </c>
      <c r="J609" s="4">
        <f>Datos_Cocina[[#This Row],[Precio Unitario]]*Datos_Cocina[[#This Row],[Cantidad Ordenada]]</f>
        <v>70</v>
      </c>
      <c r="K609" s="7">
        <f>Datos_Cocina[[#This Row],[Ganancia Neta]]/Datos_Cocina[[#This Row],[Total Pedido]]</f>
        <v>0.4</v>
      </c>
      <c r="L609" s="2">
        <v>2</v>
      </c>
      <c r="M609" s="2">
        <v>43</v>
      </c>
      <c r="N609" s="2" t="s">
        <v>1149</v>
      </c>
    </row>
    <row r="610" spans="1:14" x14ac:dyDescent="0.3">
      <c r="A610" s="2">
        <v>236</v>
      </c>
      <c r="B610" s="2">
        <v>12</v>
      </c>
      <c r="C610" s="2" t="s">
        <v>114</v>
      </c>
      <c r="D610" s="2" t="s">
        <v>1168</v>
      </c>
      <c r="E610" s="4">
        <v>19</v>
      </c>
      <c r="F610" s="4">
        <f t="shared" si="9"/>
        <v>38</v>
      </c>
      <c r="G610" s="4">
        <v>32</v>
      </c>
      <c r="H610" s="4">
        <f>Datos_Cocina[[#This Row],[Precio Unitario]]-Datos_Cocina[[#This Row],[Costo Unitario]]</f>
        <v>13</v>
      </c>
      <c r="I610" s="4">
        <f>Datos_Cocina[[#This Row],[Ganancia Bruta]]*Datos_Cocina[[#This Row],[Cantidad Ordenada]]</f>
        <v>26</v>
      </c>
      <c r="J610" s="4">
        <f>Datos_Cocina[[#This Row],[Precio Unitario]]*Datos_Cocina[[#This Row],[Cantidad Ordenada]]</f>
        <v>64</v>
      </c>
      <c r="K610" s="7">
        <f>Datos_Cocina[[#This Row],[Ganancia Neta]]/Datos_Cocina[[#This Row],[Total Pedido]]</f>
        <v>0.40625</v>
      </c>
      <c r="L610" s="2">
        <v>2</v>
      </c>
      <c r="M610" s="2">
        <v>30</v>
      </c>
      <c r="N610" s="2" t="s">
        <v>1154</v>
      </c>
    </row>
    <row r="611" spans="1:14" x14ac:dyDescent="0.3">
      <c r="A611" s="2">
        <v>236</v>
      </c>
      <c r="B611" s="2">
        <v>12</v>
      </c>
      <c r="C611" s="2" t="s">
        <v>100</v>
      </c>
      <c r="D611" s="2" t="s">
        <v>1166</v>
      </c>
      <c r="E611" s="4">
        <v>13</v>
      </c>
      <c r="F611" s="4">
        <f t="shared" si="9"/>
        <v>13</v>
      </c>
      <c r="G611" s="4">
        <v>22</v>
      </c>
      <c r="H611" s="4">
        <f>Datos_Cocina[[#This Row],[Precio Unitario]]-Datos_Cocina[[#This Row],[Costo Unitario]]</f>
        <v>9</v>
      </c>
      <c r="I611" s="4">
        <f>Datos_Cocina[[#This Row],[Ganancia Bruta]]*Datos_Cocina[[#This Row],[Cantidad Ordenada]]</f>
        <v>9</v>
      </c>
      <c r="J611" s="4">
        <f>Datos_Cocina[[#This Row],[Precio Unitario]]*Datos_Cocina[[#This Row],[Cantidad Ordenada]]</f>
        <v>22</v>
      </c>
      <c r="K611" s="7">
        <f>Datos_Cocina[[#This Row],[Ganancia Neta]]/Datos_Cocina[[#This Row],[Total Pedido]]</f>
        <v>0.40909090909090912</v>
      </c>
      <c r="L611" s="2">
        <v>1</v>
      </c>
      <c r="M611" s="2">
        <v>7</v>
      </c>
      <c r="N611" s="2" t="s">
        <v>1154</v>
      </c>
    </row>
    <row r="612" spans="1:14" x14ac:dyDescent="0.3">
      <c r="A612" s="2">
        <v>237</v>
      </c>
      <c r="B612" s="2">
        <v>4</v>
      </c>
      <c r="C612" s="2" t="s">
        <v>97</v>
      </c>
      <c r="D612" s="2" t="s">
        <v>1153</v>
      </c>
      <c r="E612" s="4">
        <v>14</v>
      </c>
      <c r="F612" s="4">
        <f t="shared" si="9"/>
        <v>28</v>
      </c>
      <c r="G612" s="4">
        <v>23</v>
      </c>
      <c r="H612" s="4">
        <f>Datos_Cocina[[#This Row],[Precio Unitario]]-Datos_Cocina[[#This Row],[Costo Unitario]]</f>
        <v>9</v>
      </c>
      <c r="I612" s="4">
        <f>Datos_Cocina[[#This Row],[Ganancia Bruta]]*Datos_Cocina[[#This Row],[Cantidad Ordenada]]</f>
        <v>18</v>
      </c>
      <c r="J612" s="4">
        <f>Datos_Cocina[[#This Row],[Precio Unitario]]*Datos_Cocina[[#This Row],[Cantidad Ordenada]]</f>
        <v>46</v>
      </c>
      <c r="K612" s="7">
        <f>Datos_Cocina[[#This Row],[Ganancia Neta]]/Datos_Cocina[[#This Row],[Total Pedido]]</f>
        <v>0.39130434782608697</v>
      </c>
      <c r="L612" s="2">
        <v>2</v>
      </c>
      <c r="M612" s="2">
        <v>12</v>
      </c>
      <c r="N612" s="2" t="s">
        <v>1154</v>
      </c>
    </row>
    <row r="613" spans="1:14" x14ac:dyDescent="0.3">
      <c r="A613" s="2">
        <v>237</v>
      </c>
      <c r="B613" s="2">
        <v>4</v>
      </c>
      <c r="C613" s="2" t="s">
        <v>37</v>
      </c>
      <c r="D613" s="2" t="s">
        <v>1157</v>
      </c>
      <c r="E613" s="4">
        <v>18</v>
      </c>
      <c r="F613" s="4">
        <f t="shared" si="9"/>
        <v>36</v>
      </c>
      <c r="G613" s="4">
        <v>30</v>
      </c>
      <c r="H613" s="4">
        <f>Datos_Cocina[[#This Row],[Precio Unitario]]-Datos_Cocina[[#This Row],[Costo Unitario]]</f>
        <v>12</v>
      </c>
      <c r="I613" s="4">
        <f>Datos_Cocina[[#This Row],[Ganancia Bruta]]*Datos_Cocina[[#This Row],[Cantidad Ordenada]]</f>
        <v>24</v>
      </c>
      <c r="J613" s="4">
        <f>Datos_Cocina[[#This Row],[Precio Unitario]]*Datos_Cocina[[#This Row],[Cantidad Ordenada]]</f>
        <v>60</v>
      </c>
      <c r="K613" s="7">
        <f>Datos_Cocina[[#This Row],[Ganancia Neta]]/Datos_Cocina[[#This Row],[Total Pedido]]</f>
        <v>0.4</v>
      </c>
      <c r="L613" s="2">
        <v>2</v>
      </c>
      <c r="M613" s="2">
        <v>25</v>
      </c>
      <c r="N613" s="2" t="s">
        <v>1149</v>
      </c>
    </row>
    <row r="614" spans="1:14" x14ac:dyDescent="0.3">
      <c r="A614" s="2">
        <v>238</v>
      </c>
      <c r="B614" s="2">
        <v>13</v>
      </c>
      <c r="C614" s="2" t="s">
        <v>42</v>
      </c>
      <c r="D614" s="2" t="s">
        <v>1158</v>
      </c>
      <c r="E614" s="4">
        <v>22</v>
      </c>
      <c r="F614" s="4">
        <f t="shared" si="9"/>
        <v>44</v>
      </c>
      <c r="G614" s="4">
        <v>36</v>
      </c>
      <c r="H614" s="4">
        <f>Datos_Cocina[[#This Row],[Precio Unitario]]-Datos_Cocina[[#This Row],[Costo Unitario]]</f>
        <v>14</v>
      </c>
      <c r="I614" s="4">
        <f>Datos_Cocina[[#This Row],[Ganancia Bruta]]*Datos_Cocina[[#This Row],[Cantidad Ordenada]]</f>
        <v>28</v>
      </c>
      <c r="J614" s="4">
        <f>Datos_Cocina[[#This Row],[Precio Unitario]]*Datos_Cocina[[#This Row],[Cantidad Ordenada]]</f>
        <v>72</v>
      </c>
      <c r="K614" s="7">
        <f>Datos_Cocina[[#This Row],[Ganancia Neta]]/Datos_Cocina[[#This Row],[Total Pedido]]</f>
        <v>0.3888888888888889</v>
      </c>
      <c r="L614" s="2">
        <v>2</v>
      </c>
      <c r="M614" s="2">
        <v>45</v>
      </c>
      <c r="N614" s="2" t="s">
        <v>1149</v>
      </c>
    </row>
    <row r="615" spans="1:14" x14ac:dyDescent="0.3">
      <c r="A615" s="2">
        <v>239</v>
      </c>
      <c r="B615" s="2">
        <v>12</v>
      </c>
      <c r="C615" s="2" t="s">
        <v>79</v>
      </c>
      <c r="D615" s="2" t="s">
        <v>1151</v>
      </c>
      <c r="E615" s="4">
        <v>14</v>
      </c>
      <c r="F615" s="4">
        <f t="shared" si="9"/>
        <v>28</v>
      </c>
      <c r="G615" s="4">
        <v>24</v>
      </c>
      <c r="H615" s="4">
        <f>Datos_Cocina[[#This Row],[Precio Unitario]]-Datos_Cocina[[#This Row],[Costo Unitario]]</f>
        <v>10</v>
      </c>
      <c r="I615" s="4">
        <f>Datos_Cocina[[#This Row],[Ganancia Bruta]]*Datos_Cocina[[#This Row],[Cantidad Ordenada]]</f>
        <v>20</v>
      </c>
      <c r="J615" s="4">
        <f>Datos_Cocina[[#This Row],[Precio Unitario]]*Datos_Cocina[[#This Row],[Cantidad Ordenada]]</f>
        <v>48</v>
      </c>
      <c r="K615" s="7">
        <f>Datos_Cocina[[#This Row],[Ganancia Neta]]/Datos_Cocina[[#This Row],[Total Pedido]]</f>
        <v>0.41666666666666669</v>
      </c>
      <c r="L615" s="2">
        <v>2</v>
      </c>
      <c r="M615" s="2">
        <v>37</v>
      </c>
      <c r="N615" s="2" t="s">
        <v>1154</v>
      </c>
    </row>
    <row r="616" spans="1:14" x14ac:dyDescent="0.3">
      <c r="A616" s="2">
        <v>239</v>
      </c>
      <c r="B616" s="2">
        <v>12</v>
      </c>
      <c r="C616" s="2" t="s">
        <v>74</v>
      </c>
      <c r="D616" s="2" t="s">
        <v>1160</v>
      </c>
      <c r="E616" s="4">
        <v>15</v>
      </c>
      <c r="F616" s="4">
        <f t="shared" si="9"/>
        <v>15</v>
      </c>
      <c r="G616" s="4">
        <v>26</v>
      </c>
      <c r="H616" s="4">
        <f>Datos_Cocina[[#This Row],[Precio Unitario]]-Datos_Cocina[[#This Row],[Costo Unitario]]</f>
        <v>11</v>
      </c>
      <c r="I616" s="4">
        <f>Datos_Cocina[[#This Row],[Ganancia Bruta]]*Datos_Cocina[[#This Row],[Cantidad Ordenada]]</f>
        <v>11</v>
      </c>
      <c r="J616" s="4">
        <f>Datos_Cocina[[#This Row],[Precio Unitario]]*Datos_Cocina[[#This Row],[Cantidad Ordenada]]</f>
        <v>26</v>
      </c>
      <c r="K616" s="7">
        <f>Datos_Cocina[[#This Row],[Ganancia Neta]]/Datos_Cocina[[#This Row],[Total Pedido]]</f>
        <v>0.42307692307692307</v>
      </c>
      <c r="L616" s="2">
        <v>1</v>
      </c>
      <c r="M616" s="2">
        <v>36</v>
      </c>
      <c r="N616" s="2" t="s">
        <v>1154</v>
      </c>
    </row>
    <row r="617" spans="1:14" x14ac:dyDescent="0.3">
      <c r="A617" s="2">
        <v>240</v>
      </c>
      <c r="B617" s="2">
        <v>9</v>
      </c>
      <c r="C617" s="2" t="s">
        <v>56</v>
      </c>
      <c r="D617" s="2" t="s">
        <v>1167</v>
      </c>
      <c r="E617" s="4">
        <v>19</v>
      </c>
      <c r="F617" s="4">
        <f t="shared" si="9"/>
        <v>57</v>
      </c>
      <c r="G617" s="4">
        <v>31</v>
      </c>
      <c r="H617" s="4">
        <f>Datos_Cocina[[#This Row],[Precio Unitario]]-Datos_Cocina[[#This Row],[Costo Unitario]]</f>
        <v>12</v>
      </c>
      <c r="I617" s="4">
        <f>Datos_Cocina[[#This Row],[Ganancia Bruta]]*Datos_Cocina[[#This Row],[Cantidad Ordenada]]</f>
        <v>36</v>
      </c>
      <c r="J617" s="4">
        <f>Datos_Cocina[[#This Row],[Precio Unitario]]*Datos_Cocina[[#This Row],[Cantidad Ordenada]]</f>
        <v>93</v>
      </c>
      <c r="K617" s="7">
        <f>Datos_Cocina[[#This Row],[Ganancia Neta]]/Datos_Cocina[[#This Row],[Total Pedido]]</f>
        <v>0.38709677419354838</v>
      </c>
      <c r="L617" s="2">
        <v>3</v>
      </c>
      <c r="M617" s="2">
        <v>32</v>
      </c>
      <c r="N617" s="2" t="s">
        <v>1149</v>
      </c>
    </row>
    <row r="618" spans="1:14" x14ac:dyDescent="0.3">
      <c r="A618" s="2">
        <v>240</v>
      </c>
      <c r="B618" s="2">
        <v>9</v>
      </c>
      <c r="C618" s="2" t="s">
        <v>97</v>
      </c>
      <c r="D618" s="2" t="s">
        <v>1153</v>
      </c>
      <c r="E618" s="4">
        <v>14</v>
      </c>
      <c r="F618" s="4">
        <f t="shared" si="9"/>
        <v>42</v>
      </c>
      <c r="G618" s="4">
        <v>23</v>
      </c>
      <c r="H618" s="4">
        <f>Datos_Cocina[[#This Row],[Precio Unitario]]-Datos_Cocina[[#This Row],[Costo Unitario]]</f>
        <v>9</v>
      </c>
      <c r="I618" s="4">
        <f>Datos_Cocina[[#This Row],[Ganancia Bruta]]*Datos_Cocina[[#This Row],[Cantidad Ordenada]]</f>
        <v>27</v>
      </c>
      <c r="J618" s="4">
        <f>Datos_Cocina[[#This Row],[Precio Unitario]]*Datos_Cocina[[#This Row],[Cantidad Ordenada]]</f>
        <v>69</v>
      </c>
      <c r="K618" s="7">
        <f>Datos_Cocina[[#This Row],[Ganancia Neta]]/Datos_Cocina[[#This Row],[Total Pedido]]</f>
        <v>0.39130434782608697</v>
      </c>
      <c r="L618" s="2">
        <v>3</v>
      </c>
      <c r="M618" s="2">
        <v>32</v>
      </c>
      <c r="N618" s="2" t="s">
        <v>1149</v>
      </c>
    </row>
    <row r="619" spans="1:14" x14ac:dyDescent="0.3">
      <c r="A619" s="2">
        <v>240</v>
      </c>
      <c r="B619" s="2">
        <v>9</v>
      </c>
      <c r="C619" s="2" t="s">
        <v>114</v>
      </c>
      <c r="D619" s="2" t="s">
        <v>1168</v>
      </c>
      <c r="E619" s="4">
        <v>19</v>
      </c>
      <c r="F619" s="4">
        <f t="shared" si="9"/>
        <v>57</v>
      </c>
      <c r="G619" s="4">
        <v>32</v>
      </c>
      <c r="H619" s="4">
        <f>Datos_Cocina[[#This Row],[Precio Unitario]]-Datos_Cocina[[#This Row],[Costo Unitario]]</f>
        <v>13</v>
      </c>
      <c r="I619" s="4">
        <f>Datos_Cocina[[#This Row],[Ganancia Bruta]]*Datos_Cocina[[#This Row],[Cantidad Ordenada]]</f>
        <v>39</v>
      </c>
      <c r="J619" s="4">
        <f>Datos_Cocina[[#This Row],[Precio Unitario]]*Datos_Cocina[[#This Row],[Cantidad Ordenada]]</f>
        <v>96</v>
      </c>
      <c r="K619" s="7">
        <f>Datos_Cocina[[#This Row],[Ganancia Neta]]/Datos_Cocina[[#This Row],[Total Pedido]]</f>
        <v>0.40625</v>
      </c>
      <c r="L619" s="2">
        <v>3</v>
      </c>
      <c r="M619" s="2">
        <v>19</v>
      </c>
      <c r="N619" s="2" t="s">
        <v>1154</v>
      </c>
    </row>
    <row r="620" spans="1:14" x14ac:dyDescent="0.3">
      <c r="A620" s="2">
        <v>240</v>
      </c>
      <c r="B620" s="2">
        <v>9</v>
      </c>
      <c r="C620" s="2" t="s">
        <v>45</v>
      </c>
      <c r="D620" s="2" t="s">
        <v>1169</v>
      </c>
      <c r="E620" s="4">
        <v>10</v>
      </c>
      <c r="F620" s="4">
        <f t="shared" si="9"/>
        <v>20</v>
      </c>
      <c r="G620" s="4">
        <v>18</v>
      </c>
      <c r="H620" s="4">
        <f>Datos_Cocina[[#This Row],[Precio Unitario]]-Datos_Cocina[[#This Row],[Costo Unitario]]</f>
        <v>8</v>
      </c>
      <c r="I620" s="4">
        <f>Datos_Cocina[[#This Row],[Ganancia Bruta]]*Datos_Cocina[[#This Row],[Cantidad Ordenada]]</f>
        <v>16</v>
      </c>
      <c r="J620" s="4">
        <f>Datos_Cocina[[#This Row],[Precio Unitario]]*Datos_Cocina[[#This Row],[Cantidad Ordenada]]</f>
        <v>36</v>
      </c>
      <c r="K620" s="7">
        <f>Datos_Cocina[[#This Row],[Ganancia Neta]]/Datos_Cocina[[#This Row],[Total Pedido]]</f>
        <v>0.44444444444444442</v>
      </c>
      <c r="L620" s="2">
        <v>2</v>
      </c>
      <c r="M620" s="2">
        <v>46</v>
      </c>
      <c r="N620" s="2" t="s">
        <v>1154</v>
      </c>
    </row>
    <row r="621" spans="1:14" x14ac:dyDescent="0.3">
      <c r="A621" s="2">
        <v>241</v>
      </c>
      <c r="B621" s="2">
        <v>12</v>
      </c>
      <c r="C621" s="2" t="s">
        <v>45</v>
      </c>
      <c r="D621" s="2" t="s">
        <v>1169</v>
      </c>
      <c r="E621" s="4">
        <v>10</v>
      </c>
      <c r="F621" s="4">
        <f t="shared" si="9"/>
        <v>10</v>
      </c>
      <c r="G621" s="4">
        <v>18</v>
      </c>
      <c r="H621" s="4">
        <f>Datos_Cocina[[#This Row],[Precio Unitario]]-Datos_Cocina[[#This Row],[Costo Unitario]]</f>
        <v>8</v>
      </c>
      <c r="I621" s="4">
        <f>Datos_Cocina[[#This Row],[Ganancia Bruta]]*Datos_Cocina[[#This Row],[Cantidad Ordenada]]</f>
        <v>8</v>
      </c>
      <c r="J621" s="4">
        <f>Datos_Cocina[[#This Row],[Precio Unitario]]*Datos_Cocina[[#This Row],[Cantidad Ordenada]]</f>
        <v>18</v>
      </c>
      <c r="K621" s="7">
        <f>Datos_Cocina[[#This Row],[Ganancia Neta]]/Datos_Cocina[[#This Row],[Total Pedido]]</f>
        <v>0.44444444444444442</v>
      </c>
      <c r="L621" s="2">
        <v>1</v>
      </c>
      <c r="M621" s="2">
        <v>11</v>
      </c>
      <c r="N621" s="2" t="s">
        <v>1149</v>
      </c>
    </row>
    <row r="622" spans="1:14" x14ac:dyDescent="0.3">
      <c r="A622" s="2">
        <v>242</v>
      </c>
      <c r="B622" s="2">
        <v>12</v>
      </c>
      <c r="C622" s="2" t="s">
        <v>121</v>
      </c>
      <c r="D622" s="2" t="s">
        <v>1163</v>
      </c>
      <c r="E622" s="4">
        <v>20</v>
      </c>
      <c r="F622" s="4">
        <f t="shared" si="9"/>
        <v>20</v>
      </c>
      <c r="G622" s="4">
        <v>33</v>
      </c>
      <c r="H622" s="4">
        <f>Datos_Cocina[[#This Row],[Precio Unitario]]-Datos_Cocina[[#This Row],[Costo Unitario]]</f>
        <v>13</v>
      </c>
      <c r="I622" s="4">
        <f>Datos_Cocina[[#This Row],[Ganancia Bruta]]*Datos_Cocina[[#This Row],[Cantidad Ordenada]]</f>
        <v>13</v>
      </c>
      <c r="J622" s="4">
        <f>Datos_Cocina[[#This Row],[Precio Unitario]]*Datos_Cocina[[#This Row],[Cantidad Ordenada]]</f>
        <v>33</v>
      </c>
      <c r="K622" s="7">
        <f>Datos_Cocina[[#This Row],[Ganancia Neta]]/Datos_Cocina[[#This Row],[Total Pedido]]</f>
        <v>0.39393939393939392</v>
      </c>
      <c r="L622" s="2">
        <v>1</v>
      </c>
      <c r="M622" s="2">
        <v>5</v>
      </c>
      <c r="N622" s="2" t="s">
        <v>1154</v>
      </c>
    </row>
    <row r="623" spans="1:14" x14ac:dyDescent="0.3">
      <c r="A623" s="2">
        <v>242</v>
      </c>
      <c r="B623" s="2">
        <v>12</v>
      </c>
      <c r="C623" s="2" t="s">
        <v>60</v>
      </c>
      <c r="D623" s="2" t="s">
        <v>1165</v>
      </c>
      <c r="E623" s="4">
        <v>15</v>
      </c>
      <c r="F623" s="4">
        <f t="shared" si="9"/>
        <v>45</v>
      </c>
      <c r="G623" s="4">
        <v>25</v>
      </c>
      <c r="H623" s="4">
        <f>Datos_Cocina[[#This Row],[Precio Unitario]]-Datos_Cocina[[#This Row],[Costo Unitario]]</f>
        <v>10</v>
      </c>
      <c r="I623" s="4">
        <f>Datos_Cocina[[#This Row],[Ganancia Bruta]]*Datos_Cocina[[#This Row],[Cantidad Ordenada]]</f>
        <v>30</v>
      </c>
      <c r="J623" s="4">
        <f>Datos_Cocina[[#This Row],[Precio Unitario]]*Datos_Cocina[[#This Row],[Cantidad Ordenada]]</f>
        <v>75</v>
      </c>
      <c r="K623" s="7">
        <f>Datos_Cocina[[#This Row],[Ganancia Neta]]/Datos_Cocina[[#This Row],[Total Pedido]]</f>
        <v>0.4</v>
      </c>
      <c r="L623" s="2">
        <v>3</v>
      </c>
      <c r="M623" s="2">
        <v>40</v>
      </c>
      <c r="N623" s="2" t="s">
        <v>1149</v>
      </c>
    </row>
    <row r="624" spans="1:14" x14ac:dyDescent="0.3">
      <c r="A624" s="2">
        <v>242</v>
      </c>
      <c r="B624" s="2">
        <v>12</v>
      </c>
      <c r="C624" s="2" t="s">
        <v>74</v>
      </c>
      <c r="D624" s="2" t="s">
        <v>1160</v>
      </c>
      <c r="E624" s="4">
        <v>15</v>
      </c>
      <c r="F624" s="4">
        <f t="shared" si="9"/>
        <v>15</v>
      </c>
      <c r="G624" s="4">
        <v>26</v>
      </c>
      <c r="H624" s="4">
        <f>Datos_Cocina[[#This Row],[Precio Unitario]]-Datos_Cocina[[#This Row],[Costo Unitario]]</f>
        <v>11</v>
      </c>
      <c r="I624" s="4">
        <f>Datos_Cocina[[#This Row],[Ganancia Bruta]]*Datos_Cocina[[#This Row],[Cantidad Ordenada]]</f>
        <v>11</v>
      </c>
      <c r="J624" s="4">
        <f>Datos_Cocina[[#This Row],[Precio Unitario]]*Datos_Cocina[[#This Row],[Cantidad Ordenada]]</f>
        <v>26</v>
      </c>
      <c r="K624" s="7">
        <f>Datos_Cocina[[#This Row],[Ganancia Neta]]/Datos_Cocina[[#This Row],[Total Pedido]]</f>
        <v>0.42307692307692307</v>
      </c>
      <c r="L624" s="2">
        <v>1</v>
      </c>
      <c r="M624" s="2">
        <v>54</v>
      </c>
      <c r="N624" s="2" t="s">
        <v>1154</v>
      </c>
    </row>
    <row r="625" spans="1:14" x14ac:dyDescent="0.3">
      <c r="A625" s="2">
        <v>243</v>
      </c>
      <c r="B625" s="2">
        <v>4</v>
      </c>
      <c r="C625" s="2" t="s">
        <v>30</v>
      </c>
      <c r="D625" s="2" t="s">
        <v>1170</v>
      </c>
      <c r="E625" s="4">
        <v>25</v>
      </c>
      <c r="F625" s="4">
        <f t="shared" si="9"/>
        <v>75</v>
      </c>
      <c r="G625" s="4">
        <v>40</v>
      </c>
      <c r="H625" s="4">
        <f>Datos_Cocina[[#This Row],[Precio Unitario]]-Datos_Cocina[[#This Row],[Costo Unitario]]</f>
        <v>15</v>
      </c>
      <c r="I625" s="4">
        <f>Datos_Cocina[[#This Row],[Ganancia Bruta]]*Datos_Cocina[[#This Row],[Cantidad Ordenada]]</f>
        <v>45</v>
      </c>
      <c r="J625" s="4">
        <f>Datos_Cocina[[#This Row],[Precio Unitario]]*Datos_Cocina[[#This Row],[Cantidad Ordenada]]</f>
        <v>120</v>
      </c>
      <c r="K625" s="7">
        <f>Datos_Cocina[[#This Row],[Ganancia Neta]]/Datos_Cocina[[#This Row],[Total Pedido]]</f>
        <v>0.375</v>
      </c>
      <c r="L625" s="2">
        <v>3</v>
      </c>
      <c r="M625" s="2">
        <v>22</v>
      </c>
      <c r="N625" s="2" t="s">
        <v>1149</v>
      </c>
    </row>
    <row r="626" spans="1:14" x14ac:dyDescent="0.3">
      <c r="A626" s="2">
        <v>244</v>
      </c>
      <c r="B626" s="2">
        <v>17</v>
      </c>
      <c r="C626" s="2" t="s">
        <v>30</v>
      </c>
      <c r="D626" s="2" t="s">
        <v>1170</v>
      </c>
      <c r="E626" s="4">
        <v>25</v>
      </c>
      <c r="F626" s="4">
        <f t="shared" si="9"/>
        <v>75</v>
      </c>
      <c r="G626" s="4">
        <v>40</v>
      </c>
      <c r="H626" s="4">
        <f>Datos_Cocina[[#This Row],[Precio Unitario]]-Datos_Cocina[[#This Row],[Costo Unitario]]</f>
        <v>15</v>
      </c>
      <c r="I626" s="4">
        <f>Datos_Cocina[[#This Row],[Ganancia Bruta]]*Datos_Cocina[[#This Row],[Cantidad Ordenada]]</f>
        <v>45</v>
      </c>
      <c r="J626" s="4">
        <f>Datos_Cocina[[#This Row],[Precio Unitario]]*Datos_Cocina[[#This Row],[Cantidad Ordenada]]</f>
        <v>120</v>
      </c>
      <c r="K626" s="7">
        <f>Datos_Cocina[[#This Row],[Ganancia Neta]]/Datos_Cocina[[#This Row],[Total Pedido]]</f>
        <v>0.375</v>
      </c>
      <c r="L626" s="2">
        <v>3</v>
      </c>
      <c r="M626" s="2">
        <v>30</v>
      </c>
      <c r="N626" s="2" t="s">
        <v>1154</v>
      </c>
    </row>
    <row r="627" spans="1:14" x14ac:dyDescent="0.3">
      <c r="A627" s="2">
        <v>244</v>
      </c>
      <c r="B627" s="2">
        <v>17</v>
      </c>
      <c r="C627" s="2" t="s">
        <v>53</v>
      </c>
      <c r="D627" s="2" t="s">
        <v>1156</v>
      </c>
      <c r="E627" s="4">
        <v>11</v>
      </c>
      <c r="F627" s="4">
        <f t="shared" si="9"/>
        <v>22</v>
      </c>
      <c r="G627" s="4">
        <v>19</v>
      </c>
      <c r="H627" s="4">
        <f>Datos_Cocina[[#This Row],[Precio Unitario]]-Datos_Cocina[[#This Row],[Costo Unitario]]</f>
        <v>8</v>
      </c>
      <c r="I627" s="4">
        <f>Datos_Cocina[[#This Row],[Ganancia Bruta]]*Datos_Cocina[[#This Row],[Cantidad Ordenada]]</f>
        <v>16</v>
      </c>
      <c r="J627" s="4">
        <f>Datos_Cocina[[#This Row],[Precio Unitario]]*Datos_Cocina[[#This Row],[Cantidad Ordenada]]</f>
        <v>38</v>
      </c>
      <c r="K627" s="7">
        <f>Datos_Cocina[[#This Row],[Ganancia Neta]]/Datos_Cocina[[#This Row],[Total Pedido]]</f>
        <v>0.42105263157894735</v>
      </c>
      <c r="L627" s="2">
        <v>2</v>
      </c>
      <c r="M627" s="2">
        <v>59</v>
      </c>
      <c r="N627" s="2" t="s">
        <v>1154</v>
      </c>
    </row>
    <row r="628" spans="1:14" x14ac:dyDescent="0.3">
      <c r="A628" s="2">
        <v>245</v>
      </c>
      <c r="B628" s="2">
        <v>11</v>
      </c>
      <c r="C628" s="2" t="s">
        <v>30</v>
      </c>
      <c r="D628" s="2" t="s">
        <v>1170</v>
      </c>
      <c r="E628" s="4">
        <v>25</v>
      </c>
      <c r="F628" s="4">
        <f t="shared" si="9"/>
        <v>50</v>
      </c>
      <c r="G628" s="4">
        <v>40</v>
      </c>
      <c r="H628" s="4">
        <f>Datos_Cocina[[#This Row],[Precio Unitario]]-Datos_Cocina[[#This Row],[Costo Unitario]]</f>
        <v>15</v>
      </c>
      <c r="I628" s="4">
        <f>Datos_Cocina[[#This Row],[Ganancia Bruta]]*Datos_Cocina[[#This Row],[Cantidad Ordenada]]</f>
        <v>30</v>
      </c>
      <c r="J628" s="4">
        <f>Datos_Cocina[[#This Row],[Precio Unitario]]*Datos_Cocina[[#This Row],[Cantidad Ordenada]]</f>
        <v>80</v>
      </c>
      <c r="K628" s="7">
        <f>Datos_Cocina[[#This Row],[Ganancia Neta]]/Datos_Cocina[[#This Row],[Total Pedido]]</f>
        <v>0.375</v>
      </c>
      <c r="L628" s="2">
        <v>2</v>
      </c>
      <c r="M628" s="2">
        <v>23</v>
      </c>
      <c r="N628" s="2" t="s">
        <v>1154</v>
      </c>
    </row>
    <row r="629" spans="1:14" x14ac:dyDescent="0.3">
      <c r="A629" s="2">
        <v>245</v>
      </c>
      <c r="B629" s="2">
        <v>11</v>
      </c>
      <c r="C629" s="2" t="s">
        <v>56</v>
      </c>
      <c r="D629" s="2" t="s">
        <v>1167</v>
      </c>
      <c r="E629" s="4">
        <v>19</v>
      </c>
      <c r="F629" s="4">
        <f t="shared" si="9"/>
        <v>19</v>
      </c>
      <c r="G629" s="4">
        <v>31</v>
      </c>
      <c r="H629" s="4">
        <f>Datos_Cocina[[#This Row],[Precio Unitario]]-Datos_Cocina[[#This Row],[Costo Unitario]]</f>
        <v>12</v>
      </c>
      <c r="I629" s="4">
        <f>Datos_Cocina[[#This Row],[Ganancia Bruta]]*Datos_Cocina[[#This Row],[Cantidad Ordenada]]</f>
        <v>12</v>
      </c>
      <c r="J629" s="4">
        <f>Datos_Cocina[[#This Row],[Precio Unitario]]*Datos_Cocina[[#This Row],[Cantidad Ordenada]]</f>
        <v>31</v>
      </c>
      <c r="K629" s="7">
        <f>Datos_Cocina[[#This Row],[Ganancia Neta]]/Datos_Cocina[[#This Row],[Total Pedido]]</f>
        <v>0.38709677419354838</v>
      </c>
      <c r="L629" s="2">
        <v>1</v>
      </c>
      <c r="M629" s="2">
        <v>23</v>
      </c>
      <c r="N629" s="2" t="s">
        <v>1154</v>
      </c>
    </row>
    <row r="630" spans="1:14" x14ac:dyDescent="0.3">
      <c r="A630" s="2">
        <v>245</v>
      </c>
      <c r="B630" s="2">
        <v>11</v>
      </c>
      <c r="C630" s="2" t="s">
        <v>42</v>
      </c>
      <c r="D630" s="2" t="s">
        <v>1158</v>
      </c>
      <c r="E630" s="4">
        <v>22</v>
      </c>
      <c r="F630" s="4">
        <f t="shared" si="9"/>
        <v>66</v>
      </c>
      <c r="G630" s="4">
        <v>36</v>
      </c>
      <c r="H630" s="4">
        <f>Datos_Cocina[[#This Row],[Precio Unitario]]-Datos_Cocina[[#This Row],[Costo Unitario]]</f>
        <v>14</v>
      </c>
      <c r="I630" s="4">
        <f>Datos_Cocina[[#This Row],[Ganancia Bruta]]*Datos_Cocina[[#This Row],[Cantidad Ordenada]]</f>
        <v>42</v>
      </c>
      <c r="J630" s="4">
        <f>Datos_Cocina[[#This Row],[Precio Unitario]]*Datos_Cocina[[#This Row],[Cantidad Ordenada]]</f>
        <v>108</v>
      </c>
      <c r="K630" s="7">
        <f>Datos_Cocina[[#This Row],[Ganancia Neta]]/Datos_Cocina[[#This Row],[Total Pedido]]</f>
        <v>0.3888888888888889</v>
      </c>
      <c r="L630" s="2">
        <v>3</v>
      </c>
      <c r="M630" s="2">
        <v>25</v>
      </c>
      <c r="N630" s="2" t="s">
        <v>1149</v>
      </c>
    </row>
    <row r="631" spans="1:14" x14ac:dyDescent="0.3">
      <c r="A631" s="2">
        <v>245</v>
      </c>
      <c r="B631" s="2">
        <v>11</v>
      </c>
      <c r="C631" s="2" t="s">
        <v>45</v>
      </c>
      <c r="D631" s="2" t="s">
        <v>1169</v>
      </c>
      <c r="E631" s="4">
        <v>10</v>
      </c>
      <c r="F631" s="4">
        <f t="shared" si="9"/>
        <v>30</v>
      </c>
      <c r="G631" s="4">
        <v>18</v>
      </c>
      <c r="H631" s="4">
        <f>Datos_Cocina[[#This Row],[Precio Unitario]]-Datos_Cocina[[#This Row],[Costo Unitario]]</f>
        <v>8</v>
      </c>
      <c r="I631" s="4">
        <f>Datos_Cocina[[#This Row],[Ganancia Bruta]]*Datos_Cocina[[#This Row],[Cantidad Ordenada]]</f>
        <v>24</v>
      </c>
      <c r="J631" s="4">
        <f>Datos_Cocina[[#This Row],[Precio Unitario]]*Datos_Cocina[[#This Row],[Cantidad Ordenada]]</f>
        <v>54</v>
      </c>
      <c r="K631" s="7">
        <f>Datos_Cocina[[#This Row],[Ganancia Neta]]/Datos_Cocina[[#This Row],[Total Pedido]]</f>
        <v>0.44444444444444442</v>
      </c>
      <c r="L631" s="2">
        <v>3</v>
      </c>
      <c r="M631" s="2">
        <v>45</v>
      </c>
      <c r="N631" s="2" t="s">
        <v>1149</v>
      </c>
    </row>
    <row r="632" spans="1:14" x14ac:dyDescent="0.3">
      <c r="A632" s="2">
        <v>246</v>
      </c>
      <c r="B632" s="2">
        <v>2</v>
      </c>
      <c r="C632" s="2" t="s">
        <v>56</v>
      </c>
      <c r="D632" s="2" t="s">
        <v>1167</v>
      </c>
      <c r="E632" s="4">
        <v>19</v>
      </c>
      <c r="F632" s="4">
        <f t="shared" si="9"/>
        <v>57</v>
      </c>
      <c r="G632" s="4">
        <v>31</v>
      </c>
      <c r="H632" s="4">
        <f>Datos_Cocina[[#This Row],[Precio Unitario]]-Datos_Cocina[[#This Row],[Costo Unitario]]</f>
        <v>12</v>
      </c>
      <c r="I632" s="4">
        <f>Datos_Cocina[[#This Row],[Ganancia Bruta]]*Datos_Cocina[[#This Row],[Cantidad Ordenada]]</f>
        <v>36</v>
      </c>
      <c r="J632" s="4">
        <f>Datos_Cocina[[#This Row],[Precio Unitario]]*Datos_Cocina[[#This Row],[Cantidad Ordenada]]</f>
        <v>93</v>
      </c>
      <c r="K632" s="7">
        <f>Datos_Cocina[[#This Row],[Ganancia Neta]]/Datos_Cocina[[#This Row],[Total Pedido]]</f>
        <v>0.38709677419354838</v>
      </c>
      <c r="L632" s="2">
        <v>3</v>
      </c>
      <c r="M632" s="2">
        <v>52</v>
      </c>
      <c r="N632" s="2" t="s">
        <v>1154</v>
      </c>
    </row>
    <row r="633" spans="1:14" x14ac:dyDescent="0.3">
      <c r="A633" s="2">
        <v>246</v>
      </c>
      <c r="B633" s="2">
        <v>2</v>
      </c>
      <c r="C633" s="2" t="s">
        <v>12</v>
      </c>
      <c r="D633" s="2" t="s">
        <v>1164</v>
      </c>
      <c r="E633" s="4">
        <v>21</v>
      </c>
      <c r="F633" s="4">
        <f t="shared" si="9"/>
        <v>63</v>
      </c>
      <c r="G633" s="4">
        <v>35</v>
      </c>
      <c r="H633" s="4">
        <f>Datos_Cocina[[#This Row],[Precio Unitario]]-Datos_Cocina[[#This Row],[Costo Unitario]]</f>
        <v>14</v>
      </c>
      <c r="I633" s="4">
        <f>Datos_Cocina[[#This Row],[Ganancia Bruta]]*Datos_Cocina[[#This Row],[Cantidad Ordenada]]</f>
        <v>42</v>
      </c>
      <c r="J633" s="4">
        <f>Datos_Cocina[[#This Row],[Precio Unitario]]*Datos_Cocina[[#This Row],[Cantidad Ordenada]]</f>
        <v>105</v>
      </c>
      <c r="K633" s="7">
        <f>Datos_Cocina[[#This Row],[Ganancia Neta]]/Datos_Cocina[[#This Row],[Total Pedido]]</f>
        <v>0.4</v>
      </c>
      <c r="L633" s="2">
        <v>3</v>
      </c>
      <c r="M633" s="2">
        <v>48</v>
      </c>
      <c r="N633" s="2" t="s">
        <v>1154</v>
      </c>
    </row>
    <row r="634" spans="1:14" x14ac:dyDescent="0.3">
      <c r="A634" s="2">
        <v>246</v>
      </c>
      <c r="B634" s="2">
        <v>2</v>
      </c>
      <c r="C634" s="2" t="s">
        <v>50</v>
      </c>
      <c r="D634" s="2" t="s">
        <v>1162</v>
      </c>
      <c r="E634" s="4">
        <v>16</v>
      </c>
      <c r="F634" s="4">
        <f t="shared" si="9"/>
        <v>48</v>
      </c>
      <c r="G634" s="4">
        <v>27</v>
      </c>
      <c r="H634" s="4">
        <f>Datos_Cocina[[#This Row],[Precio Unitario]]-Datos_Cocina[[#This Row],[Costo Unitario]]</f>
        <v>11</v>
      </c>
      <c r="I634" s="4">
        <f>Datos_Cocina[[#This Row],[Ganancia Bruta]]*Datos_Cocina[[#This Row],[Cantidad Ordenada]]</f>
        <v>33</v>
      </c>
      <c r="J634" s="4">
        <f>Datos_Cocina[[#This Row],[Precio Unitario]]*Datos_Cocina[[#This Row],[Cantidad Ordenada]]</f>
        <v>81</v>
      </c>
      <c r="K634" s="7">
        <f>Datos_Cocina[[#This Row],[Ganancia Neta]]/Datos_Cocina[[#This Row],[Total Pedido]]</f>
        <v>0.40740740740740738</v>
      </c>
      <c r="L634" s="2">
        <v>3</v>
      </c>
      <c r="M634" s="2">
        <v>36</v>
      </c>
      <c r="N634" s="2" t="s">
        <v>1149</v>
      </c>
    </row>
    <row r="635" spans="1:14" x14ac:dyDescent="0.3">
      <c r="A635" s="2">
        <v>246</v>
      </c>
      <c r="B635" s="2">
        <v>2</v>
      </c>
      <c r="C635" s="2" t="s">
        <v>79</v>
      </c>
      <c r="D635" s="2" t="s">
        <v>1151</v>
      </c>
      <c r="E635" s="4">
        <v>14</v>
      </c>
      <c r="F635" s="4">
        <f t="shared" si="9"/>
        <v>28</v>
      </c>
      <c r="G635" s="4">
        <v>24</v>
      </c>
      <c r="H635" s="4">
        <f>Datos_Cocina[[#This Row],[Precio Unitario]]-Datos_Cocina[[#This Row],[Costo Unitario]]</f>
        <v>10</v>
      </c>
      <c r="I635" s="4">
        <f>Datos_Cocina[[#This Row],[Ganancia Bruta]]*Datos_Cocina[[#This Row],[Cantidad Ordenada]]</f>
        <v>20</v>
      </c>
      <c r="J635" s="4">
        <f>Datos_Cocina[[#This Row],[Precio Unitario]]*Datos_Cocina[[#This Row],[Cantidad Ordenada]]</f>
        <v>48</v>
      </c>
      <c r="K635" s="7">
        <f>Datos_Cocina[[#This Row],[Ganancia Neta]]/Datos_Cocina[[#This Row],[Total Pedido]]</f>
        <v>0.41666666666666669</v>
      </c>
      <c r="L635" s="2">
        <v>2</v>
      </c>
      <c r="M635" s="2">
        <v>10</v>
      </c>
      <c r="N635" s="2" t="s">
        <v>1154</v>
      </c>
    </row>
    <row r="636" spans="1:14" x14ac:dyDescent="0.3">
      <c r="A636" s="2">
        <v>247</v>
      </c>
      <c r="B636" s="2">
        <v>11</v>
      </c>
      <c r="C636" s="2" t="s">
        <v>121</v>
      </c>
      <c r="D636" s="2" t="s">
        <v>1163</v>
      </c>
      <c r="E636" s="4">
        <v>20</v>
      </c>
      <c r="F636" s="4">
        <f t="shared" si="9"/>
        <v>40</v>
      </c>
      <c r="G636" s="4">
        <v>33</v>
      </c>
      <c r="H636" s="4">
        <f>Datos_Cocina[[#This Row],[Precio Unitario]]-Datos_Cocina[[#This Row],[Costo Unitario]]</f>
        <v>13</v>
      </c>
      <c r="I636" s="4">
        <f>Datos_Cocina[[#This Row],[Ganancia Bruta]]*Datos_Cocina[[#This Row],[Cantidad Ordenada]]</f>
        <v>26</v>
      </c>
      <c r="J636" s="4">
        <f>Datos_Cocina[[#This Row],[Precio Unitario]]*Datos_Cocina[[#This Row],[Cantidad Ordenada]]</f>
        <v>66</v>
      </c>
      <c r="K636" s="7">
        <f>Datos_Cocina[[#This Row],[Ganancia Neta]]/Datos_Cocina[[#This Row],[Total Pedido]]</f>
        <v>0.39393939393939392</v>
      </c>
      <c r="L636" s="2">
        <v>2</v>
      </c>
      <c r="M636" s="2">
        <v>59</v>
      </c>
      <c r="N636" s="2" t="s">
        <v>1149</v>
      </c>
    </row>
    <row r="637" spans="1:14" x14ac:dyDescent="0.3">
      <c r="A637" s="2">
        <v>248</v>
      </c>
      <c r="B637" s="2">
        <v>12</v>
      </c>
      <c r="C637" s="2" t="s">
        <v>60</v>
      </c>
      <c r="D637" s="2" t="s">
        <v>1165</v>
      </c>
      <c r="E637" s="4">
        <v>15</v>
      </c>
      <c r="F637" s="4">
        <f t="shared" si="9"/>
        <v>30</v>
      </c>
      <c r="G637" s="4">
        <v>25</v>
      </c>
      <c r="H637" s="4">
        <f>Datos_Cocina[[#This Row],[Precio Unitario]]-Datos_Cocina[[#This Row],[Costo Unitario]]</f>
        <v>10</v>
      </c>
      <c r="I637" s="4">
        <f>Datos_Cocina[[#This Row],[Ganancia Bruta]]*Datos_Cocina[[#This Row],[Cantidad Ordenada]]</f>
        <v>20</v>
      </c>
      <c r="J637" s="4">
        <f>Datos_Cocina[[#This Row],[Precio Unitario]]*Datos_Cocina[[#This Row],[Cantidad Ordenada]]</f>
        <v>50</v>
      </c>
      <c r="K637" s="7">
        <f>Datos_Cocina[[#This Row],[Ganancia Neta]]/Datos_Cocina[[#This Row],[Total Pedido]]</f>
        <v>0.4</v>
      </c>
      <c r="L637" s="2">
        <v>2</v>
      </c>
      <c r="M637" s="2">
        <v>31</v>
      </c>
      <c r="N637" s="2" t="s">
        <v>1154</v>
      </c>
    </row>
    <row r="638" spans="1:14" x14ac:dyDescent="0.3">
      <c r="A638" s="2">
        <v>248</v>
      </c>
      <c r="B638" s="2">
        <v>12</v>
      </c>
      <c r="C638" s="2" t="s">
        <v>50</v>
      </c>
      <c r="D638" s="2" t="s">
        <v>1162</v>
      </c>
      <c r="E638" s="4">
        <v>16</v>
      </c>
      <c r="F638" s="4">
        <f t="shared" si="9"/>
        <v>32</v>
      </c>
      <c r="G638" s="4">
        <v>27</v>
      </c>
      <c r="H638" s="4">
        <f>Datos_Cocina[[#This Row],[Precio Unitario]]-Datos_Cocina[[#This Row],[Costo Unitario]]</f>
        <v>11</v>
      </c>
      <c r="I638" s="4">
        <f>Datos_Cocina[[#This Row],[Ganancia Bruta]]*Datos_Cocina[[#This Row],[Cantidad Ordenada]]</f>
        <v>22</v>
      </c>
      <c r="J638" s="4">
        <f>Datos_Cocina[[#This Row],[Precio Unitario]]*Datos_Cocina[[#This Row],[Cantidad Ordenada]]</f>
        <v>54</v>
      </c>
      <c r="K638" s="7">
        <f>Datos_Cocina[[#This Row],[Ganancia Neta]]/Datos_Cocina[[#This Row],[Total Pedido]]</f>
        <v>0.40740740740740738</v>
      </c>
      <c r="L638" s="2">
        <v>2</v>
      </c>
      <c r="M638" s="2">
        <v>6</v>
      </c>
      <c r="N638" s="2" t="s">
        <v>1149</v>
      </c>
    </row>
    <row r="639" spans="1:14" x14ac:dyDescent="0.3">
      <c r="A639" s="2">
        <v>248</v>
      </c>
      <c r="B639" s="2">
        <v>12</v>
      </c>
      <c r="C639" s="2" t="s">
        <v>34</v>
      </c>
      <c r="D639" s="2" t="s">
        <v>1161</v>
      </c>
      <c r="E639" s="4">
        <v>20</v>
      </c>
      <c r="F639" s="4">
        <f t="shared" si="9"/>
        <v>20</v>
      </c>
      <c r="G639" s="4">
        <v>34</v>
      </c>
      <c r="H639" s="4">
        <f>Datos_Cocina[[#This Row],[Precio Unitario]]-Datos_Cocina[[#This Row],[Costo Unitario]]</f>
        <v>14</v>
      </c>
      <c r="I639" s="4">
        <f>Datos_Cocina[[#This Row],[Ganancia Bruta]]*Datos_Cocina[[#This Row],[Cantidad Ordenada]]</f>
        <v>14</v>
      </c>
      <c r="J639" s="4">
        <f>Datos_Cocina[[#This Row],[Precio Unitario]]*Datos_Cocina[[#This Row],[Cantidad Ordenada]]</f>
        <v>34</v>
      </c>
      <c r="K639" s="7">
        <f>Datos_Cocina[[#This Row],[Ganancia Neta]]/Datos_Cocina[[#This Row],[Total Pedido]]</f>
        <v>0.41176470588235292</v>
      </c>
      <c r="L639" s="2">
        <v>1</v>
      </c>
      <c r="M639" s="2">
        <v>32</v>
      </c>
      <c r="N639" s="2" t="s">
        <v>1149</v>
      </c>
    </row>
    <row r="640" spans="1:14" x14ac:dyDescent="0.3">
      <c r="A640" s="2">
        <v>248</v>
      </c>
      <c r="B640" s="2">
        <v>12</v>
      </c>
      <c r="C640" s="2" t="s">
        <v>20</v>
      </c>
      <c r="D640" s="2" t="s">
        <v>1152</v>
      </c>
      <c r="E640" s="4">
        <v>17</v>
      </c>
      <c r="F640" s="4">
        <f t="shared" si="9"/>
        <v>51</v>
      </c>
      <c r="G640" s="4">
        <v>29</v>
      </c>
      <c r="H640" s="4">
        <f>Datos_Cocina[[#This Row],[Precio Unitario]]-Datos_Cocina[[#This Row],[Costo Unitario]]</f>
        <v>12</v>
      </c>
      <c r="I640" s="4">
        <f>Datos_Cocina[[#This Row],[Ganancia Bruta]]*Datos_Cocina[[#This Row],[Cantidad Ordenada]]</f>
        <v>36</v>
      </c>
      <c r="J640" s="4">
        <f>Datos_Cocina[[#This Row],[Precio Unitario]]*Datos_Cocina[[#This Row],[Cantidad Ordenada]]</f>
        <v>87</v>
      </c>
      <c r="K640" s="7">
        <f>Datos_Cocina[[#This Row],[Ganancia Neta]]/Datos_Cocina[[#This Row],[Total Pedido]]</f>
        <v>0.41379310344827586</v>
      </c>
      <c r="L640" s="2">
        <v>3</v>
      </c>
      <c r="M640" s="2">
        <v>51</v>
      </c>
      <c r="N640" s="2" t="s">
        <v>1149</v>
      </c>
    </row>
    <row r="641" spans="1:14" x14ac:dyDescent="0.3">
      <c r="A641" s="2">
        <v>249</v>
      </c>
      <c r="B641" s="2">
        <v>8</v>
      </c>
      <c r="C641" s="2" t="s">
        <v>100</v>
      </c>
      <c r="D641" s="2" t="s">
        <v>1166</v>
      </c>
      <c r="E641" s="4">
        <v>13</v>
      </c>
      <c r="F641" s="4">
        <f t="shared" si="9"/>
        <v>26</v>
      </c>
      <c r="G641" s="4">
        <v>22</v>
      </c>
      <c r="H641" s="4">
        <f>Datos_Cocina[[#This Row],[Precio Unitario]]-Datos_Cocina[[#This Row],[Costo Unitario]]</f>
        <v>9</v>
      </c>
      <c r="I641" s="4">
        <f>Datos_Cocina[[#This Row],[Ganancia Bruta]]*Datos_Cocina[[#This Row],[Cantidad Ordenada]]</f>
        <v>18</v>
      </c>
      <c r="J641" s="4">
        <f>Datos_Cocina[[#This Row],[Precio Unitario]]*Datos_Cocina[[#This Row],[Cantidad Ordenada]]</f>
        <v>44</v>
      </c>
      <c r="K641" s="7">
        <f>Datos_Cocina[[#This Row],[Ganancia Neta]]/Datos_Cocina[[#This Row],[Total Pedido]]</f>
        <v>0.40909090909090912</v>
      </c>
      <c r="L641" s="2">
        <v>2</v>
      </c>
      <c r="M641" s="2">
        <v>51</v>
      </c>
      <c r="N641" s="2" t="s">
        <v>1149</v>
      </c>
    </row>
    <row r="642" spans="1:14" x14ac:dyDescent="0.3">
      <c r="A642" s="2">
        <v>249</v>
      </c>
      <c r="B642" s="2">
        <v>8</v>
      </c>
      <c r="C642" s="2" t="s">
        <v>45</v>
      </c>
      <c r="D642" s="2" t="s">
        <v>1169</v>
      </c>
      <c r="E642" s="4">
        <v>10</v>
      </c>
      <c r="F642" s="4">
        <f t="shared" ref="F642:F705" si="10">E642*L642</f>
        <v>20</v>
      </c>
      <c r="G642" s="4">
        <v>18</v>
      </c>
      <c r="H642" s="4">
        <f>Datos_Cocina[[#This Row],[Precio Unitario]]-Datos_Cocina[[#This Row],[Costo Unitario]]</f>
        <v>8</v>
      </c>
      <c r="I642" s="4">
        <f>Datos_Cocina[[#This Row],[Ganancia Bruta]]*Datos_Cocina[[#This Row],[Cantidad Ordenada]]</f>
        <v>16</v>
      </c>
      <c r="J642" s="4">
        <f>Datos_Cocina[[#This Row],[Precio Unitario]]*Datos_Cocina[[#This Row],[Cantidad Ordenada]]</f>
        <v>36</v>
      </c>
      <c r="K642" s="7">
        <f>Datos_Cocina[[#This Row],[Ganancia Neta]]/Datos_Cocina[[#This Row],[Total Pedido]]</f>
        <v>0.44444444444444442</v>
      </c>
      <c r="L642" s="2">
        <v>2</v>
      </c>
      <c r="M642" s="2">
        <v>58</v>
      </c>
      <c r="N642" s="2" t="s">
        <v>1154</v>
      </c>
    </row>
    <row r="643" spans="1:14" x14ac:dyDescent="0.3">
      <c r="A643" s="2">
        <v>250</v>
      </c>
      <c r="B643" s="2">
        <v>8</v>
      </c>
      <c r="C643" s="2" t="s">
        <v>67</v>
      </c>
      <c r="D643" s="2" t="s">
        <v>1155</v>
      </c>
      <c r="E643" s="4">
        <v>12</v>
      </c>
      <c r="F643" s="4">
        <f t="shared" si="10"/>
        <v>12</v>
      </c>
      <c r="G643" s="4">
        <v>20</v>
      </c>
      <c r="H643" s="4">
        <f>Datos_Cocina[[#This Row],[Precio Unitario]]-Datos_Cocina[[#This Row],[Costo Unitario]]</f>
        <v>8</v>
      </c>
      <c r="I643" s="4">
        <f>Datos_Cocina[[#This Row],[Ganancia Bruta]]*Datos_Cocina[[#This Row],[Cantidad Ordenada]]</f>
        <v>8</v>
      </c>
      <c r="J643" s="4">
        <f>Datos_Cocina[[#This Row],[Precio Unitario]]*Datos_Cocina[[#This Row],[Cantidad Ordenada]]</f>
        <v>20</v>
      </c>
      <c r="K643" s="7">
        <f>Datos_Cocina[[#This Row],[Ganancia Neta]]/Datos_Cocina[[#This Row],[Total Pedido]]</f>
        <v>0.4</v>
      </c>
      <c r="L643" s="2">
        <v>1</v>
      </c>
      <c r="M643" s="2">
        <v>29</v>
      </c>
      <c r="N643" s="2" t="s">
        <v>1149</v>
      </c>
    </row>
    <row r="644" spans="1:14" x14ac:dyDescent="0.3">
      <c r="A644" s="2">
        <v>251</v>
      </c>
      <c r="B644" s="2">
        <v>12</v>
      </c>
      <c r="C644" s="2" t="s">
        <v>97</v>
      </c>
      <c r="D644" s="2" t="s">
        <v>1153</v>
      </c>
      <c r="E644" s="4">
        <v>14</v>
      </c>
      <c r="F644" s="4">
        <f t="shared" si="10"/>
        <v>14</v>
      </c>
      <c r="G644" s="4">
        <v>23</v>
      </c>
      <c r="H644" s="4">
        <f>Datos_Cocina[[#This Row],[Precio Unitario]]-Datos_Cocina[[#This Row],[Costo Unitario]]</f>
        <v>9</v>
      </c>
      <c r="I644" s="4">
        <f>Datos_Cocina[[#This Row],[Ganancia Bruta]]*Datos_Cocina[[#This Row],[Cantidad Ordenada]]</f>
        <v>9</v>
      </c>
      <c r="J644" s="4">
        <f>Datos_Cocina[[#This Row],[Precio Unitario]]*Datos_Cocina[[#This Row],[Cantidad Ordenada]]</f>
        <v>23</v>
      </c>
      <c r="K644" s="7">
        <f>Datos_Cocina[[#This Row],[Ganancia Neta]]/Datos_Cocina[[#This Row],[Total Pedido]]</f>
        <v>0.39130434782608697</v>
      </c>
      <c r="L644" s="2">
        <v>1</v>
      </c>
      <c r="M644" s="2">
        <v>23</v>
      </c>
      <c r="N644" s="2" t="s">
        <v>1149</v>
      </c>
    </row>
    <row r="645" spans="1:14" x14ac:dyDescent="0.3">
      <c r="A645" s="2">
        <v>251</v>
      </c>
      <c r="B645" s="2">
        <v>12</v>
      </c>
      <c r="C645" s="2" t="s">
        <v>100</v>
      </c>
      <c r="D645" s="2" t="s">
        <v>1166</v>
      </c>
      <c r="E645" s="4">
        <v>13</v>
      </c>
      <c r="F645" s="4">
        <f t="shared" si="10"/>
        <v>13</v>
      </c>
      <c r="G645" s="4">
        <v>22</v>
      </c>
      <c r="H645" s="4">
        <f>Datos_Cocina[[#This Row],[Precio Unitario]]-Datos_Cocina[[#This Row],[Costo Unitario]]</f>
        <v>9</v>
      </c>
      <c r="I645" s="4">
        <f>Datos_Cocina[[#This Row],[Ganancia Bruta]]*Datos_Cocina[[#This Row],[Cantidad Ordenada]]</f>
        <v>9</v>
      </c>
      <c r="J645" s="4">
        <f>Datos_Cocina[[#This Row],[Precio Unitario]]*Datos_Cocina[[#This Row],[Cantidad Ordenada]]</f>
        <v>22</v>
      </c>
      <c r="K645" s="7">
        <f>Datos_Cocina[[#This Row],[Ganancia Neta]]/Datos_Cocina[[#This Row],[Total Pedido]]</f>
        <v>0.40909090909090912</v>
      </c>
      <c r="L645" s="2">
        <v>1</v>
      </c>
      <c r="M645" s="2">
        <v>34</v>
      </c>
      <c r="N645" s="2" t="s">
        <v>1154</v>
      </c>
    </row>
    <row r="646" spans="1:14" x14ac:dyDescent="0.3">
      <c r="A646" s="2">
        <v>251</v>
      </c>
      <c r="B646" s="2">
        <v>12</v>
      </c>
      <c r="C646" s="2" t="s">
        <v>53</v>
      </c>
      <c r="D646" s="2" t="s">
        <v>1156</v>
      </c>
      <c r="E646" s="4">
        <v>11</v>
      </c>
      <c r="F646" s="4">
        <f t="shared" si="10"/>
        <v>22</v>
      </c>
      <c r="G646" s="4">
        <v>19</v>
      </c>
      <c r="H646" s="4">
        <f>Datos_Cocina[[#This Row],[Precio Unitario]]-Datos_Cocina[[#This Row],[Costo Unitario]]</f>
        <v>8</v>
      </c>
      <c r="I646" s="4">
        <f>Datos_Cocina[[#This Row],[Ganancia Bruta]]*Datos_Cocina[[#This Row],[Cantidad Ordenada]]</f>
        <v>16</v>
      </c>
      <c r="J646" s="4">
        <f>Datos_Cocina[[#This Row],[Precio Unitario]]*Datos_Cocina[[#This Row],[Cantidad Ordenada]]</f>
        <v>38</v>
      </c>
      <c r="K646" s="7">
        <f>Datos_Cocina[[#This Row],[Ganancia Neta]]/Datos_Cocina[[#This Row],[Total Pedido]]</f>
        <v>0.42105263157894735</v>
      </c>
      <c r="L646" s="2">
        <v>2</v>
      </c>
      <c r="M646" s="2">
        <v>40</v>
      </c>
      <c r="N646" s="2" t="s">
        <v>1149</v>
      </c>
    </row>
    <row r="647" spans="1:14" x14ac:dyDescent="0.3">
      <c r="A647" s="2">
        <v>251</v>
      </c>
      <c r="B647" s="2">
        <v>12</v>
      </c>
      <c r="C647" s="2" t="s">
        <v>74</v>
      </c>
      <c r="D647" s="2" t="s">
        <v>1160</v>
      </c>
      <c r="E647" s="4">
        <v>15</v>
      </c>
      <c r="F647" s="4">
        <f t="shared" si="10"/>
        <v>15</v>
      </c>
      <c r="G647" s="4">
        <v>26</v>
      </c>
      <c r="H647" s="4">
        <f>Datos_Cocina[[#This Row],[Precio Unitario]]-Datos_Cocina[[#This Row],[Costo Unitario]]</f>
        <v>11</v>
      </c>
      <c r="I647" s="4">
        <f>Datos_Cocina[[#This Row],[Ganancia Bruta]]*Datos_Cocina[[#This Row],[Cantidad Ordenada]]</f>
        <v>11</v>
      </c>
      <c r="J647" s="4">
        <f>Datos_Cocina[[#This Row],[Precio Unitario]]*Datos_Cocina[[#This Row],[Cantidad Ordenada]]</f>
        <v>26</v>
      </c>
      <c r="K647" s="7">
        <f>Datos_Cocina[[#This Row],[Ganancia Neta]]/Datos_Cocina[[#This Row],[Total Pedido]]</f>
        <v>0.42307692307692307</v>
      </c>
      <c r="L647" s="2">
        <v>1</v>
      </c>
      <c r="M647" s="2">
        <v>25</v>
      </c>
      <c r="N647" s="2" t="s">
        <v>1149</v>
      </c>
    </row>
    <row r="648" spans="1:14" x14ac:dyDescent="0.3">
      <c r="A648" s="2">
        <v>252</v>
      </c>
      <c r="B648" s="2">
        <v>4</v>
      </c>
      <c r="C648" s="2" t="s">
        <v>60</v>
      </c>
      <c r="D648" s="2" t="s">
        <v>1165</v>
      </c>
      <c r="E648" s="4">
        <v>15</v>
      </c>
      <c r="F648" s="4">
        <f t="shared" si="10"/>
        <v>30</v>
      </c>
      <c r="G648" s="4">
        <v>25</v>
      </c>
      <c r="H648" s="4">
        <f>Datos_Cocina[[#This Row],[Precio Unitario]]-Datos_Cocina[[#This Row],[Costo Unitario]]</f>
        <v>10</v>
      </c>
      <c r="I648" s="4">
        <f>Datos_Cocina[[#This Row],[Ganancia Bruta]]*Datos_Cocina[[#This Row],[Cantidad Ordenada]]</f>
        <v>20</v>
      </c>
      <c r="J648" s="4">
        <f>Datos_Cocina[[#This Row],[Precio Unitario]]*Datos_Cocina[[#This Row],[Cantidad Ordenada]]</f>
        <v>50</v>
      </c>
      <c r="K648" s="7">
        <f>Datos_Cocina[[#This Row],[Ganancia Neta]]/Datos_Cocina[[#This Row],[Total Pedido]]</f>
        <v>0.4</v>
      </c>
      <c r="L648" s="2">
        <v>2</v>
      </c>
      <c r="M648" s="2">
        <v>53</v>
      </c>
      <c r="N648" s="2" t="s">
        <v>1149</v>
      </c>
    </row>
    <row r="649" spans="1:14" x14ac:dyDescent="0.3">
      <c r="A649" s="2">
        <v>252</v>
      </c>
      <c r="B649" s="2">
        <v>4</v>
      </c>
      <c r="C649" s="2" t="s">
        <v>74</v>
      </c>
      <c r="D649" s="2" t="s">
        <v>1160</v>
      </c>
      <c r="E649" s="4">
        <v>15</v>
      </c>
      <c r="F649" s="4">
        <f t="shared" si="10"/>
        <v>30</v>
      </c>
      <c r="G649" s="4">
        <v>26</v>
      </c>
      <c r="H649" s="4">
        <f>Datos_Cocina[[#This Row],[Precio Unitario]]-Datos_Cocina[[#This Row],[Costo Unitario]]</f>
        <v>11</v>
      </c>
      <c r="I649" s="4">
        <f>Datos_Cocina[[#This Row],[Ganancia Bruta]]*Datos_Cocina[[#This Row],[Cantidad Ordenada]]</f>
        <v>22</v>
      </c>
      <c r="J649" s="4">
        <f>Datos_Cocina[[#This Row],[Precio Unitario]]*Datos_Cocina[[#This Row],[Cantidad Ordenada]]</f>
        <v>52</v>
      </c>
      <c r="K649" s="7">
        <f>Datos_Cocina[[#This Row],[Ganancia Neta]]/Datos_Cocina[[#This Row],[Total Pedido]]</f>
        <v>0.42307692307692307</v>
      </c>
      <c r="L649" s="2">
        <v>2</v>
      </c>
      <c r="M649" s="2">
        <v>31</v>
      </c>
      <c r="N649" s="2" t="s">
        <v>1154</v>
      </c>
    </row>
    <row r="650" spans="1:14" x14ac:dyDescent="0.3">
      <c r="A650" s="2">
        <v>253</v>
      </c>
      <c r="B650" s="2">
        <v>8</v>
      </c>
      <c r="C650" s="2" t="s">
        <v>39</v>
      </c>
      <c r="D650" s="2" t="s">
        <v>1150</v>
      </c>
      <c r="E650" s="4">
        <v>13</v>
      </c>
      <c r="F650" s="4">
        <f t="shared" si="10"/>
        <v>26</v>
      </c>
      <c r="G650" s="4">
        <v>21</v>
      </c>
      <c r="H650" s="4">
        <f>Datos_Cocina[[#This Row],[Precio Unitario]]-Datos_Cocina[[#This Row],[Costo Unitario]]</f>
        <v>8</v>
      </c>
      <c r="I650" s="4">
        <f>Datos_Cocina[[#This Row],[Ganancia Bruta]]*Datos_Cocina[[#This Row],[Cantidad Ordenada]]</f>
        <v>16</v>
      </c>
      <c r="J650" s="4">
        <f>Datos_Cocina[[#This Row],[Precio Unitario]]*Datos_Cocina[[#This Row],[Cantidad Ordenada]]</f>
        <v>42</v>
      </c>
      <c r="K650" s="7">
        <f>Datos_Cocina[[#This Row],[Ganancia Neta]]/Datos_Cocina[[#This Row],[Total Pedido]]</f>
        <v>0.38095238095238093</v>
      </c>
      <c r="L650" s="2">
        <v>2</v>
      </c>
      <c r="M650" s="2">
        <v>8</v>
      </c>
      <c r="N650" s="2" t="s">
        <v>1154</v>
      </c>
    </row>
    <row r="651" spans="1:14" x14ac:dyDescent="0.3">
      <c r="A651" s="2">
        <v>253</v>
      </c>
      <c r="B651" s="2">
        <v>8</v>
      </c>
      <c r="C651" s="2" t="s">
        <v>60</v>
      </c>
      <c r="D651" s="2" t="s">
        <v>1165</v>
      </c>
      <c r="E651" s="4">
        <v>15</v>
      </c>
      <c r="F651" s="4">
        <f t="shared" si="10"/>
        <v>15</v>
      </c>
      <c r="G651" s="4">
        <v>25</v>
      </c>
      <c r="H651" s="4">
        <f>Datos_Cocina[[#This Row],[Precio Unitario]]-Datos_Cocina[[#This Row],[Costo Unitario]]</f>
        <v>10</v>
      </c>
      <c r="I651" s="4">
        <f>Datos_Cocina[[#This Row],[Ganancia Bruta]]*Datos_Cocina[[#This Row],[Cantidad Ordenada]]</f>
        <v>10</v>
      </c>
      <c r="J651" s="4">
        <f>Datos_Cocina[[#This Row],[Precio Unitario]]*Datos_Cocina[[#This Row],[Cantidad Ordenada]]</f>
        <v>25</v>
      </c>
      <c r="K651" s="7">
        <f>Datos_Cocina[[#This Row],[Ganancia Neta]]/Datos_Cocina[[#This Row],[Total Pedido]]</f>
        <v>0.4</v>
      </c>
      <c r="L651" s="2">
        <v>1</v>
      </c>
      <c r="M651" s="2">
        <v>18</v>
      </c>
      <c r="N651" s="2" t="s">
        <v>1154</v>
      </c>
    </row>
    <row r="652" spans="1:14" x14ac:dyDescent="0.3">
      <c r="A652" s="2">
        <v>253</v>
      </c>
      <c r="B652" s="2">
        <v>8</v>
      </c>
      <c r="C652" s="2" t="s">
        <v>20</v>
      </c>
      <c r="D652" s="2" t="s">
        <v>1152</v>
      </c>
      <c r="E652" s="4">
        <v>17</v>
      </c>
      <c r="F652" s="4">
        <f t="shared" si="10"/>
        <v>51</v>
      </c>
      <c r="G652" s="4">
        <v>29</v>
      </c>
      <c r="H652" s="4">
        <f>Datos_Cocina[[#This Row],[Precio Unitario]]-Datos_Cocina[[#This Row],[Costo Unitario]]</f>
        <v>12</v>
      </c>
      <c r="I652" s="4">
        <f>Datos_Cocina[[#This Row],[Ganancia Bruta]]*Datos_Cocina[[#This Row],[Cantidad Ordenada]]</f>
        <v>36</v>
      </c>
      <c r="J652" s="4">
        <f>Datos_Cocina[[#This Row],[Precio Unitario]]*Datos_Cocina[[#This Row],[Cantidad Ordenada]]</f>
        <v>87</v>
      </c>
      <c r="K652" s="7">
        <f>Datos_Cocina[[#This Row],[Ganancia Neta]]/Datos_Cocina[[#This Row],[Total Pedido]]</f>
        <v>0.41379310344827586</v>
      </c>
      <c r="L652" s="2">
        <v>3</v>
      </c>
      <c r="M652" s="2">
        <v>29</v>
      </c>
      <c r="N652" s="2" t="s">
        <v>1149</v>
      </c>
    </row>
    <row r="653" spans="1:14" x14ac:dyDescent="0.3">
      <c r="A653" s="2">
        <v>254</v>
      </c>
      <c r="B653" s="2">
        <v>10</v>
      </c>
      <c r="C653" s="2" t="s">
        <v>56</v>
      </c>
      <c r="D653" s="2" t="s">
        <v>1167</v>
      </c>
      <c r="E653" s="4">
        <v>19</v>
      </c>
      <c r="F653" s="4">
        <f t="shared" si="10"/>
        <v>57</v>
      </c>
      <c r="G653" s="4">
        <v>31</v>
      </c>
      <c r="H653" s="4">
        <f>Datos_Cocina[[#This Row],[Precio Unitario]]-Datos_Cocina[[#This Row],[Costo Unitario]]</f>
        <v>12</v>
      </c>
      <c r="I653" s="4">
        <f>Datos_Cocina[[#This Row],[Ganancia Bruta]]*Datos_Cocina[[#This Row],[Cantidad Ordenada]]</f>
        <v>36</v>
      </c>
      <c r="J653" s="4">
        <f>Datos_Cocina[[#This Row],[Precio Unitario]]*Datos_Cocina[[#This Row],[Cantidad Ordenada]]</f>
        <v>93</v>
      </c>
      <c r="K653" s="7">
        <f>Datos_Cocina[[#This Row],[Ganancia Neta]]/Datos_Cocina[[#This Row],[Total Pedido]]</f>
        <v>0.38709677419354838</v>
      </c>
      <c r="L653" s="2">
        <v>3</v>
      </c>
      <c r="M653" s="2">
        <v>33</v>
      </c>
      <c r="N653" s="2" t="s">
        <v>1154</v>
      </c>
    </row>
    <row r="654" spans="1:14" x14ac:dyDescent="0.3">
      <c r="A654" s="2">
        <v>254</v>
      </c>
      <c r="B654" s="2">
        <v>10</v>
      </c>
      <c r="C654" s="2" t="s">
        <v>34</v>
      </c>
      <c r="D654" s="2" t="s">
        <v>1161</v>
      </c>
      <c r="E654" s="4">
        <v>20</v>
      </c>
      <c r="F654" s="4">
        <f t="shared" si="10"/>
        <v>40</v>
      </c>
      <c r="G654" s="4">
        <v>34</v>
      </c>
      <c r="H654" s="4">
        <f>Datos_Cocina[[#This Row],[Precio Unitario]]-Datos_Cocina[[#This Row],[Costo Unitario]]</f>
        <v>14</v>
      </c>
      <c r="I654" s="4">
        <f>Datos_Cocina[[#This Row],[Ganancia Bruta]]*Datos_Cocina[[#This Row],[Cantidad Ordenada]]</f>
        <v>28</v>
      </c>
      <c r="J654" s="4">
        <f>Datos_Cocina[[#This Row],[Precio Unitario]]*Datos_Cocina[[#This Row],[Cantidad Ordenada]]</f>
        <v>68</v>
      </c>
      <c r="K654" s="7">
        <f>Datos_Cocina[[#This Row],[Ganancia Neta]]/Datos_Cocina[[#This Row],[Total Pedido]]</f>
        <v>0.41176470588235292</v>
      </c>
      <c r="L654" s="2">
        <v>2</v>
      </c>
      <c r="M654" s="2">
        <v>56</v>
      </c>
      <c r="N654" s="2" t="s">
        <v>1154</v>
      </c>
    </row>
    <row r="655" spans="1:14" x14ac:dyDescent="0.3">
      <c r="A655" s="2">
        <v>254</v>
      </c>
      <c r="B655" s="2">
        <v>10</v>
      </c>
      <c r="C655" s="2" t="s">
        <v>74</v>
      </c>
      <c r="D655" s="2" t="s">
        <v>1160</v>
      </c>
      <c r="E655" s="4">
        <v>15</v>
      </c>
      <c r="F655" s="4">
        <f t="shared" si="10"/>
        <v>30</v>
      </c>
      <c r="G655" s="4">
        <v>26</v>
      </c>
      <c r="H655" s="4">
        <f>Datos_Cocina[[#This Row],[Precio Unitario]]-Datos_Cocina[[#This Row],[Costo Unitario]]</f>
        <v>11</v>
      </c>
      <c r="I655" s="4">
        <f>Datos_Cocina[[#This Row],[Ganancia Bruta]]*Datos_Cocina[[#This Row],[Cantidad Ordenada]]</f>
        <v>22</v>
      </c>
      <c r="J655" s="4">
        <f>Datos_Cocina[[#This Row],[Precio Unitario]]*Datos_Cocina[[#This Row],[Cantidad Ordenada]]</f>
        <v>52</v>
      </c>
      <c r="K655" s="7">
        <f>Datos_Cocina[[#This Row],[Ganancia Neta]]/Datos_Cocina[[#This Row],[Total Pedido]]</f>
        <v>0.42307692307692307</v>
      </c>
      <c r="L655" s="2">
        <v>2</v>
      </c>
      <c r="M655" s="2">
        <v>10</v>
      </c>
      <c r="N655" s="2" t="s">
        <v>1149</v>
      </c>
    </row>
    <row r="656" spans="1:14" x14ac:dyDescent="0.3">
      <c r="A656" s="2">
        <v>254</v>
      </c>
      <c r="B656" s="2">
        <v>10</v>
      </c>
      <c r="C656" s="2" t="s">
        <v>25</v>
      </c>
      <c r="D656" s="2" t="s">
        <v>1159</v>
      </c>
      <c r="E656" s="4">
        <v>16</v>
      </c>
      <c r="F656" s="4">
        <f t="shared" si="10"/>
        <v>48</v>
      </c>
      <c r="G656" s="4">
        <v>28</v>
      </c>
      <c r="H656" s="4">
        <f>Datos_Cocina[[#This Row],[Precio Unitario]]-Datos_Cocina[[#This Row],[Costo Unitario]]</f>
        <v>12</v>
      </c>
      <c r="I656" s="4">
        <f>Datos_Cocina[[#This Row],[Ganancia Bruta]]*Datos_Cocina[[#This Row],[Cantidad Ordenada]]</f>
        <v>36</v>
      </c>
      <c r="J656" s="4">
        <f>Datos_Cocina[[#This Row],[Precio Unitario]]*Datos_Cocina[[#This Row],[Cantidad Ordenada]]</f>
        <v>84</v>
      </c>
      <c r="K656" s="7">
        <f>Datos_Cocina[[#This Row],[Ganancia Neta]]/Datos_Cocina[[#This Row],[Total Pedido]]</f>
        <v>0.42857142857142855</v>
      </c>
      <c r="L656" s="2">
        <v>3</v>
      </c>
      <c r="M656" s="2">
        <v>42</v>
      </c>
      <c r="N656" s="2" t="s">
        <v>1149</v>
      </c>
    </row>
    <row r="657" spans="1:14" x14ac:dyDescent="0.3">
      <c r="A657" s="2">
        <v>255</v>
      </c>
      <c r="B657" s="2">
        <v>8</v>
      </c>
      <c r="C657" s="2" t="s">
        <v>60</v>
      </c>
      <c r="D657" s="2" t="s">
        <v>1165</v>
      </c>
      <c r="E657" s="4">
        <v>15</v>
      </c>
      <c r="F657" s="4">
        <f t="shared" si="10"/>
        <v>15</v>
      </c>
      <c r="G657" s="4">
        <v>25</v>
      </c>
      <c r="H657" s="4">
        <f>Datos_Cocina[[#This Row],[Precio Unitario]]-Datos_Cocina[[#This Row],[Costo Unitario]]</f>
        <v>10</v>
      </c>
      <c r="I657" s="4">
        <f>Datos_Cocina[[#This Row],[Ganancia Bruta]]*Datos_Cocina[[#This Row],[Cantidad Ordenada]]</f>
        <v>10</v>
      </c>
      <c r="J657" s="4">
        <f>Datos_Cocina[[#This Row],[Precio Unitario]]*Datos_Cocina[[#This Row],[Cantidad Ordenada]]</f>
        <v>25</v>
      </c>
      <c r="K657" s="7">
        <f>Datos_Cocina[[#This Row],[Ganancia Neta]]/Datos_Cocina[[#This Row],[Total Pedido]]</f>
        <v>0.4</v>
      </c>
      <c r="L657" s="2">
        <v>1</v>
      </c>
      <c r="M657" s="2">
        <v>37</v>
      </c>
      <c r="N657" s="2" t="s">
        <v>1154</v>
      </c>
    </row>
    <row r="658" spans="1:14" x14ac:dyDescent="0.3">
      <c r="A658" s="2">
        <v>256</v>
      </c>
      <c r="B658" s="2">
        <v>5</v>
      </c>
      <c r="C658" s="2" t="s">
        <v>39</v>
      </c>
      <c r="D658" s="2" t="s">
        <v>1150</v>
      </c>
      <c r="E658" s="4">
        <v>13</v>
      </c>
      <c r="F658" s="4">
        <f t="shared" si="10"/>
        <v>13</v>
      </c>
      <c r="G658" s="4">
        <v>21</v>
      </c>
      <c r="H658" s="4">
        <f>Datos_Cocina[[#This Row],[Precio Unitario]]-Datos_Cocina[[#This Row],[Costo Unitario]]</f>
        <v>8</v>
      </c>
      <c r="I658" s="4">
        <f>Datos_Cocina[[#This Row],[Ganancia Bruta]]*Datos_Cocina[[#This Row],[Cantidad Ordenada]]</f>
        <v>8</v>
      </c>
      <c r="J658" s="4">
        <f>Datos_Cocina[[#This Row],[Precio Unitario]]*Datos_Cocina[[#This Row],[Cantidad Ordenada]]</f>
        <v>21</v>
      </c>
      <c r="K658" s="7">
        <f>Datos_Cocina[[#This Row],[Ganancia Neta]]/Datos_Cocina[[#This Row],[Total Pedido]]</f>
        <v>0.38095238095238093</v>
      </c>
      <c r="L658" s="2">
        <v>1</v>
      </c>
      <c r="M658" s="2">
        <v>16</v>
      </c>
      <c r="N658" s="2" t="s">
        <v>1154</v>
      </c>
    </row>
    <row r="659" spans="1:14" x14ac:dyDescent="0.3">
      <c r="A659" s="2">
        <v>257</v>
      </c>
      <c r="B659" s="2">
        <v>12</v>
      </c>
      <c r="C659" s="2" t="s">
        <v>97</v>
      </c>
      <c r="D659" s="2" t="s">
        <v>1153</v>
      </c>
      <c r="E659" s="4">
        <v>14</v>
      </c>
      <c r="F659" s="4">
        <f t="shared" si="10"/>
        <v>28</v>
      </c>
      <c r="G659" s="4">
        <v>23</v>
      </c>
      <c r="H659" s="4">
        <f>Datos_Cocina[[#This Row],[Precio Unitario]]-Datos_Cocina[[#This Row],[Costo Unitario]]</f>
        <v>9</v>
      </c>
      <c r="I659" s="4">
        <f>Datos_Cocina[[#This Row],[Ganancia Bruta]]*Datos_Cocina[[#This Row],[Cantidad Ordenada]]</f>
        <v>18</v>
      </c>
      <c r="J659" s="4">
        <f>Datos_Cocina[[#This Row],[Precio Unitario]]*Datos_Cocina[[#This Row],[Cantidad Ordenada]]</f>
        <v>46</v>
      </c>
      <c r="K659" s="7">
        <f>Datos_Cocina[[#This Row],[Ganancia Neta]]/Datos_Cocina[[#This Row],[Total Pedido]]</f>
        <v>0.39130434782608697</v>
      </c>
      <c r="L659" s="2">
        <v>2</v>
      </c>
      <c r="M659" s="2">
        <v>28</v>
      </c>
      <c r="N659" s="2" t="s">
        <v>1149</v>
      </c>
    </row>
    <row r="660" spans="1:14" x14ac:dyDescent="0.3">
      <c r="A660" s="2">
        <v>258</v>
      </c>
      <c r="B660" s="2">
        <v>12</v>
      </c>
      <c r="C660" s="2" t="s">
        <v>30</v>
      </c>
      <c r="D660" s="2" t="s">
        <v>1170</v>
      </c>
      <c r="E660" s="4">
        <v>25</v>
      </c>
      <c r="F660" s="4">
        <f t="shared" si="10"/>
        <v>25</v>
      </c>
      <c r="G660" s="4">
        <v>40</v>
      </c>
      <c r="H660" s="4">
        <f>Datos_Cocina[[#This Row],[Precio Unitario]]-Datos_Cocina[[#This Row],[Costo Unitario]]</f>
        <v>15</v>
      </c>
      <c r="I660" s="4">
        <f>Datos_Cocina[[#This Row],[Ganancia Bruta]]*Datos_Cocina[[#This Row],[Cantidad Ordenada]]</f>
        <v>15</v>
      </c>
      <c r="J660" s="4">
        <f>Datos_Cocina[[#This Row],[Precio Unitario]]*Datos_Cocina[[#This Row],[Cantidad Ordenada]]</f>
        <v>40</v>
      </c>
      <c r="K660" s="7">
        <f>Datos_Cocina[[#This Row],[Ganancia Neta]]/Datos_Cocina[[#This Row],[Total Pedido]]</f>
        <v>0.375</v>
      </c>
      <c r="L660" s="2">
        <v>1</v>
      </c>
      <c r="M660" s="2">
        <v>10</v>
      </c>
      <c r="N660" s="2" t="s">
        <v>1154</v>
      </c>
    </row>
    <row r="661" spans="1:14" x14ac:dyDescent="0.3">
      <c r="A661" s="2">
        <v>258</v>
      </c>
      <c r="B661" s="2">
        <v>12</v>
      </c>
      <c r="C661" s="2" t="s">
        <v>60</v>
      </c>
      <c r="D661" s="2" t="s">
        <v>1165</v>
      </c>
      <c r="E661" s="4">
        <v>15</v>
      </c>
      <c r="F661" s="4">
        <f t="shared" si="10"/>
        <v>15</v>
      </c>
      <c r="G661" s="4">
        <v>25</v>
      </c>
      <c r="H661" s="4">
        <f>Datos_Cocina[[#This Row],[Precio Unitario]]-Datos_Cocina[[#This Row],[Costo Unitario]]</f>
        <v>10</v>
      </c>
      <c r="I661" s="4">
        <f>Datos_Cocina[[#This Row],[Ganancia Bruta]]*Datos_Cocina[[#This Row],[Cantidad Ordenada]]</f>
        <v>10</v>
      </c>
      <c r="J661" s="4">
        <f>Datos_Cocina[[#This Row],[Precio Unitario]]*Datos_Cocina[[#This Row],[Cantidad Ordenada]]</f>
        <v>25</v>
      </c>
      <c r="K661" s="7">
        <f>Datos_Cocina[[#This Row],[Ganancia Neta]]/Datos_Cocina[[#This Row],[Total Pedido]]</f>
        <v>0.4</v>
      </c>
      <c r="L661" s="2">
        <v>1</v>
      </c>
      <c r="M661" s="2">
        <v>59</v>
      </c>
      <c r="N661" s="2" t="s">
        <v>1154</v>
      </c>
    </row>
    <row r="662" spans="1:14" x14ac:dyDescent="0.3">
      <c r="A662" s="2">
        <v>258</v>
      </c>
      <c r="B662" s="2">
        <v>12</v>
      </c>
      <c r="C662" s="2" t="s">
        <v>67</v>
      </c>
      <c r="D662" s="2" t="s">
        <v>1155</v>
      </c>
      <c r="E662" s="4">
        <v>12</v>
      </c>
      <c r="F662" s="4">
        <f t="shared" si="10"/>
        <v>12</v>
      </c>
      <c r="G662" s="4">
        <v>20</v>
      </c>
      <c r="H662" s="4">
        <f>Datos_Cocina[[#This Row],[Precio Unitario]]-Datos_Cocina[[#This Row],[Costo Unitario]]</f>
        <v>8</v>
      </c>
      <c r="I662" s="4">
        <f>Datos_Cocina[[#This Row],[Ganancia Bruta]]*Datos_Cocina[[#This Row],[Cantidad Ordenada]]</f>
        <v>8</v>
      </c>
      <c r="J662" s="4">
        <f>Datos_Cocina[[#This Row],[Precio Unitario]]*Datos_Cocina[[#This Row],[Cantidad Ordenada]]</f>
        <v>20</v>
      </c>
      <c r="K662" s="7">
        <f>Datos_Cocina[[#This Row],[Ganancia Neta]]/Datos_Cocina[[#This Row],[Total Pedido]]</f>
        <v>0.4</v>
      </c>
      <c r="L662" s="2">
        <v>1</v>
      </c>
      <c r="M662" s="2">
        <v>31</v>
      </c>
      <c r="N662" s="2" t="s">
        <v>1154</v>
      </c>
    </row>
    <row r="663" spans="1:14" x14ac:dyDescent="0.3">
      <c r="A663" s="2">
        <v>258</v>
      </c>
      <c r="B663" s="2">
        <v>12</v>
      </c>
      <c r="C663" s="2" t="s">
        <v>114</v>
      </c>
      <c r="D663" s="2" t="s">
        <v>1168</v>
      </c>
      <c r="E663" s="4">
        <v>19</v>
      </c>
      <c r="F663" s="4">
        <f t="shared" si="10"/>
        <v>19</v>
      </c>
      <c r="G663" s="4">
        <v>32</v>
      </c>
      <c r="H663" s="4">
        <f>Datos_Cocina[[#This Row],[Precio Unitario]]-Datos_Cocina[[#This Row],[Costo Unitario]]</f>
        <v>13</v>
      </c>
      <c r="I663" s="4">
        <f>Datos_Cocina[[#This Row],[Ganancia Bruta]]*Datos_Cocina[[#This Row],[Cantidad Ordenada]]</f>
        <v>13</v>
      </c>
      <c r="J663" s="4">
        <f>Datos_Cocina[[#This Row],[Precio Unitario]]*Datos_Cocina[[#This Row],[Cantidad Ordenada]]</f>
        <v>32</v>
      </c>
      <c r="K663" s="7">
        <f>Datos_Cocina[[#This Row],[Ganancia Neta]]/Datos_Cocina[[#This Row],[Total Pedido]]</f>
        <v>0.40625</v>
      </c>
      <c r="L663" s="2">
        <v>1</v>
      </c>
      <c r="M663" s="2">
        <v>5</v>
      </c>
      <c r="N663" s="2" t="s">
        <v>1154</v>
      </c>
    </row>
    <row r="664" spans="1:14" x14ac:dyDescent="0.3">
      <c r="A664" s="2">
        <v>259</v>
      </c>
      <c r="B664" s="2">
        <v>10</v>
      </c>
      <c r="C664" s="2" t="s">
        <v>50</v>
      </c>
      <c r="D664" s="2" t="s">
        <v>1162</v>
      </c>
      <c r="E664" s="4">
        <v>16</v>
      </c>
      <c r="F664" s="4">
        <f t="shared" si="10"/>
        <v>48</v>
      </c>
      <c r="G664" s="4">
        <v>27</v>
      </c>
      <c r="H664" s="4">
        <f>Datos_Cocina[[#This Row],[Precio Unitario]]-Datos_Cocina[[#This Row],[Costo Unitario]]</f>
        <v>11</v>
      </c>
      <c r="I664" s="4">
        <f>Datos_Cocina[[#This Row],[Ganancia Bruta]]*Datos_Cocina[[#This Row],[Cantidad Ordenada]]</f>
        <v>33</v>
      </c>
      <c r="J664" s="4">
        <f>Datos_Cocina[[#This Row],[Precio Unitario]]*Datos_Cocina[[#This Row],[Cantidad Ordenada]]</f>
        <v>81</v>
      </c>
      <c r="K664" s="7">
        <f>Datos_Cocina[[#This Row],[Ganancia Neta]]/Datos_Cocina[[#This Row],[Total Pedido]]</f>
        <v>0.40740740740740738</v>
      </c>
      <c r="L664" s="2">
        <v>3</v>
      </c>
      <c r="M664" s="2">
        <v>11</v>
      </c>
      <c r="N664" s="2" t="s">
        <v>1149</v>
      </c>
    </row>
    <row r="665" spans="1:14" x14ac:dyDescent="0.3">
      <c r="A665" s="2">
        <v>260</v>
      </c>
      <c r="B665" s="2">
        <v>20</v>
      </c>
      <c r="C665" s="2" t="s">
        <v>97</v>
      </c>
      <c r="D665" s="2" t="s">
        <v>1153</v>
      </c>
      <c r="E665" s="4">
        <v>14</v>
      </c>
      <c r="F665" s="4">
        <f t="shared" si="10"/>
        <v>42</v>
      </c>
      <c r="G665" s="4">
        <v>23</v>
      </c>
      <c r="H665" s="4">
        <f>Datos_Cocina[[#This Row],[Precio Unitario]]-Datos_Cocina[[#This Row],[Costo Unitario]]</f>
        <v>9</v>
      </c>
      <c r="I665" s="4">
        <f>Datos_Cocina[[#This Row],[Ganancia Bruta]]*Datos_Cocina[[#This Row],[Cantidad Ordenada]]</f>
        <v>27</v>
      </c>
      <c r="J665" s="4">
        <f>Datos_Cocina[[#This Row],[Precio Unitario]]*Datos_Cocina[[#This Row],[Cantidad Ordenada]]</f>
        <v>69</v>
      </c>
      <c r="K665" s="7">
        <f>Datos_Cocina[[#This Row],[Ganancia Neta]]/Datos_Cocina[[#This Row],[Total Pedido]]</f>
        <v>0.39130434782608697</v>
      </c>
      <c r="L665" s="2">
        <v>3</v>
      </c>
      <c r="M665" s="2">
        <v>49</v>
      </c>
      <c r="N665" s="2" t="s">
        <v>1149</v>
      </c>
    </row>
    <row r="666" spans="1:14" x14ac:dyDescent="0.3">
      <c r="A666" s="2">
        <v>261</v>
      </c>
      <c r="B666" s="2">
        <v>8</v>
      </c>
      <c r="C666" s="2" t="s">
        <v>114</v>
      </c>
      <c r="D666" s="2" t="s">
        <v>1168</v>
      </c>
      <c r="E666" s="4">
        <v>19</v>
      </c>
      <c r="F666" s="4">
        <f t="shared" si="10"/>
        <v>57</v>
      </c>
      <c r="G666" s="4">
        <v>32</v>
      </c>
      <c r="H666" s="4">
        <f>Datos_Cocina[[#This Row],[Precio Unitario]]-Datos_Cocina[[#This Row],[Costo Unitario]]</f>
        <v>13</v>
      </c>
      <c r="I666" s="4">
        <f>Datos_Cocina[[#This Row],[Ganancia Bruta]]*Datos_Cocina[[#This Row],[Cantidad Ordenada]]</f>
        <v>39</v>
      </c>
      <c r="J666" s="4">
        <f>Datos_Cocina[[#This Row],[Precio Unitario]]*Datos_Cocina[[#This Row],[Cantidad Ordenada]]</f>
        <v>96</v>
      </c>
      <c r="K666" s="7">
        <f>Datos_Cocina[[#This Row],[Ganancia Neta]]/Datos_Cocina[[#This Row],[Total Pedido]]</f>
        <v>0.40625</v>
      </c>
      <c r="L666" s="2">
        <v>3</v>
      </c>
      <c r="M666" s="2">
        <v>19</v>
      </c>
      <c r="N666" s="2" t="s">
        <v>1149</v>
      </c>
    </row>
    <row r="667" spans="1:14" x14ac:dyDescent="0.3">
      <c r="A667" s="2">
        <v>261</v>
      </c>
      <c r="B667" s="2">
        <v>8</v>
      </c>
      <c r="C667" s="2" t="s">
        <v>20</v>
      </c>
      <c r="D667" s="2" t="s">
        <v>1152</v>
      </c>
      <c r="E667" s="4">
        <v>17</v>
      </c>
      <c r="F667" s="4">
        <f t="shared" si="10"/>
        <v>34</v>
      </c>
      <c r="G667" s="4">
        <v>29</v>
      </c>
      <c r="H667" s="4">
        <f>Datos_Cocina[[#This Row],[Precio Unitario]]-Datos_Cocina[[#This Row],[Costo Unitario]]</f>
        <v>12</v>
      </c>
      <c r="I667" s="4">
        <f>Datos_Cocina[[#This Row],[Ganancia Bruta]]*Datos_Cocina[[#This Row],[Cantidad Ordenada]]</f>
        <v>24</v>
      </c>
      <c r="J667" s="4">
        <f>Datos_Cocina[[#This Row],[Precio Unitario]]*Datos_Cocina[[#This Row],[Cantidad Ordenada]]</f>
        <v>58</v>
      </c>
      <c r="K667" s="7">
        <f>Datos_Cocina[[#This Row],[Ganancia Neta]]/Datos_Cocina[[#This Row],[Total Pedido]]</f>
        <v>0.41379310344827586</v>
      </c>
      <c r="L667" s="2">
        <v>2</v>
      </c>
      <c r="M667" s="2">
        <v>36</v>
      </c>
      <c r="N667" s="2" t="s">
        <v>1149</v>
      </c>
    </row>
    <row r="668" spans="1:14" x14ac:dyDescent="0.3">
      <c r="A668" s="2">
        <v>262</v>
      </c>
      <c r="B668" s="2">
        <v>18</v>
      </c>
      <c r="C668" s="2" t="s">
        <v>56</v>
      </c>
      <c r="D668" s="2" t="s">
        <v>1167</v>
      </c>
      <c r="E668" s="4">
        <v>19</v>
      </c>
      <c r="F668" s="4">
        <f t="shared" si="10"/>
        <v>57</v>
      </c>
      <c r="G668" s="4">
        <v>31</v>
      </c>
      <c r="H668" s="4">
        <f>Datos_Cocina[[#This Row],[Precio Unitario]]-Datos_Cocina[[#This Row],[Costo Unitario]]</f>
        <v>12</v>
      </c>
      <c r="I668" s="4">
        <f>Datos_Cocina[[#This Row],[Ganancia Bruta]]*Datos_Cocina[[#This Row],[Cantidad Ordenada]]</f>
        <v>36</v>
      </c>
      <c r="J668" s="4">
        <f>Datos_Cocina[[#This Row],[Precio Unitario]]*Datos_Cocina[[#This Row],[Cantidad Ordenada]]</f>
        <v>93</v>
      </c>
      <c r="K668" s="7">
        <f>Datos_Cocina[[#This Row],[Ganancia Neta]]/Datos_Cocina[[#This Row],[Total Pedido]]</f>
        <v>0.38709677419354838</v>
      </c>
      <c r="L668" s="2">
        <v>3</v>
      </c>
      <c r="M668" s="2">
        <v>20</v>
      </c>
      <c r="N668" s="2" t="s">
        <v>1149</v>
      </c>
    </row>
    <row r="669" spans="1:14" x14ac:dyDescent="0.3">
      <c r="A669" s="2">
        <v>262</v>
      </c>
      <c r="B669" s="2">
        <v>18</v>
      </c>
      <c r="C669" s="2" t="s">
        <v>100</v>
      </c>
      <c r="D669" s="2" t="s">
        <v>1166</v>
      </c>
      <c r="E669" s="4">
        <v>13</v>
      </c>
      <c r="F669" s="4">
        <f t="shared" si="10"/>
        <v>13</v>
      </c>
      <c r="G669" s="4">
        <v>22</v>
      </c>
      <c r="H669" s="4">
        <f>Datos_Cocina[[#This Row],[Precio Unitario]]-Datos_Cocina[[#This Row],[Costo Unitario]]</f>
        <v>9</v>
      </c>
      <c r="I669" s="4">
        <f>Datos_Cocina[[#This Row],[Ganancia Bruta]]*Datos_Cocina[[#This Row],[Cantidad Ordenada]]</f>
        <v>9</v>
      </c>
      <c r="J669" s="4">
        <f>Datos_Cocina[[#This Row],[Precio Unitario]]*Datos_Cocina[[#This Row],[Cantidad Ordenada]]</f>
        <v>22</v>
      </c>
      <c r="K669" s="7">
        <f>Datos_Cocina[[#This Row],[Ganancia Neta]]/Datos_Cocina[[#This Row],[Total Pedido]]</f>
        <v>0.40909090909090912</v>
      </c>
      <c r="L669" s="2">
        <v>1</v>
      </c>
      <c r="M669" s="2">
        <v>28</v>
      </c>
      <c r="N669" s="2" t="s">
        <v>1149</v>
      </c>
    </row>
    <row r="670" spans="1:14" x14ac:dyDescent="0.3">
      <c r="A670" s="2">
        <v>263</v>
      </c>
      <c r="B670" s="2">
        <v>5</v>
      </c>
      <c r="C670" s="2" t="s">
        <v>37</v>
      </c>
      <c r="D670" s="2" t="s">
        <v>1157</v>
      </c>
      <c r="E670" s="4">
        <v>18</v>
      </c>
      <c r="F670" s="4">
        <f t="shared" si="10"/>
        <v>18</v>
      </c>
      <c r="G670" s="4">
        <v>30</v>
      </c>
      <c r="H670" s="4">
        <f>Datos_Cocina[[#This Row],[Precio Unitario]]-Datos_Cocina[[#This Row],[Costo Unitario]]</f>
        <v>12</v>
      </c>
      <c r="I670" s="4">
        <f>Datos_Cocina[[#This Row],[Ganancia Bruta]]*Datos_Cocina[[#This Row],[Cantidad Ordenada]]</f>
        <v>12</v>
      </c>
      <c r="J670" s="4">
        <f>Datos_Cocina[[#This Row],[Precio Unitario]]*Datos_Cocina[[#This Row],[Cantidad Ordenada]]</f>
        <v>30</v>
      </c>
      <c r="K670" s="7">
        <f>Datos_Cocina[[#This Row],[Ganancia Neta]]/Datos_Cocina[[#This Row],[Total Pedido]]</f>
        <v>0.4</v>
      </c>
      <c r="L670" s="2">
        <v>1</v>
      </c>
      <c r="M670" s="2">
        <v>42</v>
      </c>
      <c r="N670" s="2" t="s">
        <v>1154</v>
      </c>
    </row>
    <row r="671" spans="1:14" x14ac:dyDescent="0.3">
      <c r="A671" s="2">
        <v>263</v>
      </c>
      <c r="B671" s="2">
        <v>5</v>
      </c>
      <c r="C671" s="2" t="s">
        <v>12</v>
      </c>
      <c r="D671" s="2" t="s">
        <v>1164</v>
      </c>
      <c r="E671" s="4">
        <v>21</v>
      </c>
      <c r="F671" s="4">
        <f t="shared" si="10"/>
        <v>21</v>
      </c>
      <c r="G671" s="4">
        <v>35</v>
      </c>
      <c r="H671" s="4">
        <f>Datos_Cocina[[#This Row],[Precio Unitario]]-Datos_Cocina[[#This Row],[Costo Unitario]]</f>
        <v>14</v>
      </c>
      <c r="I671" s="4">
        <f>Datos_Cocina[[#This Row],[Ganancia Bruta]]*Datos_Cocina[[#This Row],[Cantidad Ordenada]]</f>
        <v>14</v>
      </c>
      <c r="J671" s="4">
        <f>Datos_Cocina[[#This Row],[Precio Unitario]]*Datos_Cocina[[#This Row],[Cantidad Ordenada]]</f>
        <v>35</v>
      </c>
      <c r="K671" s="7">
        <f>Datos_Cocina[[#This Row],[Ganancia Neta]]/Datos_Cocina[[#This Row],[Total Pedido]]</f>
        <v>0.4</v>
      </c>
      <c r="L671" s="2">
        <v>1</v>
      </c>
      <c r="M671" s="2">
        <v>30</v>
      </c>
      <c r="N671" s="2" t="s">
        <v>1149</v>
      </c>
    </row>
    <row r="672" spans="1:14" x14ac:dyDescent="0.3">
      <c r="A672" s="2">
        <v>263</v>
      </c>
      <c r="B672" s="2">
        <v>5</v>
      </c>
      <c r="C672" s="2" t="s">
        <v>114</v>
      </c>
      <c r="D672" s="2" t="s">
        <v>1168</v>
      </c>
      <c r="E672" s="4">
        <v>19</v>
      </c>
      <c r="F672" s="4">
        <f t="shared" si="10"/>
        <v>19</v>
      </c>
      <c r="G672" s="4">
        <v>32</v>
      </c>
      <c r="H672" s="4">
        <f>Datos_Cocina[[#This Row],[Precio Unitario]]-Datos_Cocina[[#This Row],[Costo Unitario]]</f>
        <v>13</v>
      </c>
      <c r="I672" s="4">
        <f>Datos_Cocina[[#This Row],[Ganancia Bruta]]*Datos_Cocina[[#This Row],[Cantidad Ordenada]]</f>
        <v>13</v>
      </c>
      <c r="J672" s="4">
        <f>Datos_Cocina[[#This Row],[Precio Unitario]]*Datos_Cocina[[#This Row],[Cantidad Ordenada]]</f>
        <v>32</v>
      </c>
      <c r="K672" s="7">
        <f>Datos_Cocina[[#This Row],[Ganancia Neta]]/Datos_Cocina[[#This Row],[Total Pedido]]</f>
        <v>0.40625</v>
      </c>
      <c r="L672" s="2">
        <v>1</v>
      </c>
      <c r="M672" s="2">
        <v>37</v>
      </c>
      <c r="N672" s="2" t="s">
        <v>1149</v>
      </c>
    </row>
    <row r="673" spans="1:14" x14ac:dyDescent="0.3">
      <c r="A673" s="2">
        <v>263</v>
      </c>
      <c r="B673" s="2">
        <v>5</v>
      </c>
      <c r="C673" s="2" t="s">
        <v>79</v>
      </c>
      <c r="D673" s="2" t="s">
        <v>1151</v>
      </c>
      <c r="E673" s="4">
        <v>14</v>
      </c>
      <c r="F673" s="4">
        <f t="shared" si="10"/>
        <v>14</v>
      </c>
      <c r="G673" s="4">
        <v>24</v>
      </c>
      <c r="H673" s="4">
        <f>Datos_Cocina[[#This Row],[Precio Unitario]]-Datos_Cocina[[#This Row],[Costo Unitario]]</f>
        <v>10</v>
      </c>
      <c r="I673" s="4">
        <f>Datos_Cocina[[#This Row],[Ganancia Bruta]]*Datos_Cocina[[#This Row],[Cantidad Ordenada]]</f>
        <v>10</v>
      </c>
      <c r="J673" s="4">
        <f>Datos_Cocina[[#This Row],[Precio Unitario]]*Datos_Cocina[[#This Row],[Cantidad Ordenada]]</f>
        <v>24</v>
      </c>
      <c r="K673" s="7">
        <f>Datos_Cocina[[#This Row],[Ganancia Neta]]/Datos_Cocina[[#This Row],[Total Pedido]]</f>
        <v>0.41666666666666669</v>
      </c>
      <c r="L673" s="2">
        <v>1</v>
      </c>
      <c r="M673" s="2">
        <v>40</v>
      </c>
      <c r="N673" s="2" t="s">
        <v>1149</v>
      </c>
    </row>
    <row r="674" spans="1:14" x14ac:dyDescent="0.3">
      <c r="A674" s="2">
        <v>264</v>
      </c>
      <c r="B674" s="2">
        <v>2</v>
      </c>
      <c r="C674" s="2" t="s">
        <v>60</v>
      </c>
      <c r="D674" s="2" t="s">
        <v>1165</v>
      </c>
      <c r="E674" s="4">
        <v>15</v>
      </c>
      <c r="F674" s="4">
        <f t="shared" si="10"/>
        <v>30</v>
      </c>
      <c r="G674" s="4">
        <v>25</v>
      </c>
      <c r="H674" s="4">
        <f>Datos_Cocina[[#This Row],[Precio Unitario]]-Datos_Cocina[[#This Row],[Costo Unitario]]</f>
        <v>10</v>
      </c>
      <c r="I674" s="4">
        <f>Datos_Cocina[[#This Row],[Ganancia Bruta]]*Datos_Cocina[[#This Row],[Cantidad Ordenada]]</f>
        <v>20</v>
      </c>
      <c r="J674" s="4">
        <f>Datos_Cocina[[#This Row],[Precio Unitario]]*Datos_Cocina[[#This Row],[Cantidad Ordenada]]</f>
        <v>50</v>
      </c>
      <c r="K674" s="7">
        <f>Datos_Cocina[[#This Row],[Ganancia Neta]]/Datos_Cocina[[#This Row],[Total Pedido]]</f>
        <v>0.4</v>
      </c>
      <c r="L674" s="2">
        <v>2</v>
      </c>
      <c r="M674" s="2">
        <v>14</v>
      </c>
      <c r="N674" s="2" t="s">
        <v>1154</v>
      </c>
    </row>
    <row r="675" spans="1:14" x14ac:dyDescent="0.3">
      <c r="A675" s="2">
        <v>264</v>
      </c>
      <c r="B675" s="2">
        <v>2</v>
      </c>
      <c r="C675" s="2" t="s">
        <v>37</v>
      </c>
      <c r="D675" s="2" t="s">
        <v>1157</v>
      </c>
      <c r="E675" s="4">
        <v>18</v>
      </c>
      <c r="F675" s="4">
        <f t="shared" si="10"/>
        <v>18</v>
      </c>
      <c r="G675" s="4">
        <v>30</v>
      </c>
      <c r="H675" s="4">
        <f>Datos_Cocina[[#This Row],[Precio Unitario]]-Datos_Cocina[[#This Row],[Costo Unitario]]</f>
        <v>12</v>
      </c>
      <c r="I675" s="4">
        <f>Datos_Cocina[[#This Row],[Ganancia Bruta]]*Datos_Cocina[[#This Row],[Cantidad Ordenada]]</f>
        <v>12</v>
      </c>
      <c r="J675" s="4">
        <f>Datos_Cocina[[#This Row],[Precio Unitario]]*Datos_Cocina[[#This Row],[Cantidad Ordenada]]</f>
        <v>30</v>
      </c>
      <c r="K675" s="7">
        <f>Datos_Cocina[[#This Row],[Ganancia Neta]]/Datos_Cocina[[#This Row],[Total Pedido]]</f>
        <v>0.4</v>
      </c>
      <c r="L675" s="2">
        <v>1</v>
      </c>
      <c r="M675" s="2">
        <v>37</v>
      </c>
      <c r="N675" s="2" t="s">
        <v>1154</v>
      </c>
    </row>
    <row r="676" spans="1:14" x14ac:dyDescent="0.3">
      <c r="A676" s="2">
        <v>264</v>
      </c>
      <c r="B676" s="2">
        <v>2</v>
      </c>
      <c r="C676" s="2" t="s">
        <v>12</v>
      </c>
      <c r="D676" s="2" t="s">
        <v>1164</v>
      </c>
      <c r="E676" s="4">
        <v>21</v>
      </c>
      <c r="F676" s="4">
        <f t="shared" si="10"/>
        <v>42</v>
      </c>
      <c r="G676" s="4">
        <v>35</v>
      </c>
      <c r="H676" s="4">
        <f>Datos_Cocina[[#This Row],[Precio Unitario]]-Datos_Cocina[[#This Row],[Costo Unitario]]</f>
        <v>14</v>
      </c>
      <c r="I676" s="4">
        <f>Datos_Cocina[[#This Row],[Ganancia Bruta]]*Datos_Cocina[[#This Row],[Cantidad Ordenada]]</f>
        <v>28</v>
      </c>
      <c r="J676" s="4">
        <f>Datos_Cocina[[#This Row],[Precio Unitario]]*Datos_Cocina[[#This Row],[Cantidad Ordenada]]</f>
        <v>70</v>
      </c>
      <c r="K676" s="7">
        <f>Datos_Cocina[[#This Row],[Ganancia Neta]]/Datos_Cocina[[#This Row],[Total Pedido]]</f>
        <v>0.4</v>
      </c>
      <c r="L676" s="2">
        <v>2</v>
      </c>
      <c r="M676" s="2">
        <v>39</v>
      </c>
      <c r="N676" s="2" t="s">
        <v>1149</v>
      </c>
    </row>
    <row r="677" spans="1:14" x14ac:dyDescent="0.3">
      <c r="A677" s="2">
        <v>264</v>
      </c>
      <c r="B677" s="2">
        <v>2</v>
      </c>
      <c r="C677" s="2" t="s">
        <v>114</v>
      </c>
      <c r="D677" s="2" t="s">
        <v>1168</v>
      </c>
      <c r="E677" s="4">
        <v>19</v>
      </c>
      <c r="F677" s="4">
        <f t="shared" si="10"/>
        <v>19</v>
      </c>
      <c r="G677" s="4">
        <v>32</v>
      </c>
      <c r="H677" s="4">
        <f>Datos_Cocina[[#This Row],[Precio Unitario]]-Datos_Cocina[[#This Row],[Costo Unitario]]</f>
        <v>13</v>
      </c>
      <c r="I677" s="4">
        <f>Datos_Cocina[[#This Row],[Ganancia Bruta]]*Datos_Cocina[[#This Row],[Cantidad Ordenada]]</f>
        <v>13</v>
      </c>
      <c r="J677" s="4">
        <f>Datos_Cocina[[#This Row],[Precio Unitario]]*Datos_Cocina[[#This Row],[Cantidad Ordenada]]</f>
        <v>32</v>
      </c>
      <c r="K677" s="7">
        <f>Datos_Cocina[[#This Row],[Ganancia Neta]]/Datos_Cocina[[#This Row],[Total Pedido]]</f>
        <v>0.40625</v>
      </c>
      <c r="L677" s="2">
        <v>1</v>
      </c>
      <c r="M677" s="2">
        <v>27</v>
      </c>
      <c r="N677" s="2" t="s">
        <v>1149</v>
      </c>
    </row>
    <row r="678" spans="1:14" x14ac:dyDescent="0.3">
      <c r="A678" s="2">
        <v>265</v>
      </c>
      <c r="B678" s="2">
        <v>6</v>
      </c>
      <c r="C678" s="2" t="s">
        <v>56</v>
      </c>
      <c r="D678" s="2" t="s">
        <v>1167</v>
      </c>
      <c r="E678" s="4">
        <v>19</v>
      </c>
      <c r="F678" s="4">
        <f t="shared" si="10"/>
        <v>19</v>
      </c>
      <c r="G678" s="4">
        <v>31</v>
      </c>
      <c r="H678" s="4">
        <f>Datos_Cocina[[#This Row],[Precio Unitario]]-Datos_Cocina[[#This Row],[Costo Unitario]]</f>
        <v>12</v>
      </c>
      <c r="I678" s="4">
        <f>Datos_Cocina[[#This Row],[Ganancia Bruta]]*Datos_Cocina[[#This Row],[Cantidad Ordenada]]</f>
        <v>12</v>
      </c>
      <c r="J678" s="4">
        <f>Datos_Cocina[[#This Row],[Precio Unitario]]*Datos_Cocina[[#This Row],[Cantidad Ordenada]]</f>
        <v>31</v>
      </c>
      <c r="K678" s="7">
        <f>Datos_Cocina[[#This Row],[Ganancia Neta]]/Datos_Cocina[[#This Row],[Total Pedido]]</f>
        <v>0.38709677419354838</v>
      </c>
      <c r="L678" s="2">
        <v>1</v>
      </c>
      <c r="M678" s="2">
        <v>17</v>
      </c>
      <c r="N678" s="2" t="s">
        <v>1149</v>
      </c>
    </row>
    <row r="679" spans="1:14" x14ac:dyDescent="0.3">
      <c r="A679" s="2">
        <v>265</v>
      </c>
      <c r="B679" s="2">
        <v>6</v>
      </c>
      <c r="C679" s="2" t="s">
        <v>97</v>
      </c>
      <c r="D679" s="2" t="s">
        <v>1153</v>
      </c>
      <c r="E679" s="4">
        <v>14</v>
      </c>
      <c r="F679" s="4">
        <f t="shared" si="10"/>
        <v>14</v>
      </c>
      <c r="G679" s="4">
        <v>23</v>
      </c>
      <c r="H679" s="4">
        <f>Datos_Cocina[[#This Row],[Precio Unitario]]-Datos_Cocina[[#This Row],[Costo Unitario]]</f>
        <v>9</v>
      </c>
      <c r="I679" s="4">
        <f>Datos_Cocina[[#This Row],[Ganancia Bruta]]*Datos_Cocina[[#This Row],[Cantidad Ordenada]]</f>
        <v>9</v>
      </c>
      <c r="J679" s="4">
        <f>Datos_Cocina[[#This Row],[Precio Unitario]]*Datos_Cocina[[#This Row],[Cantidad Ordenada]]</f>
        <v>23</v>
      </c>
      <c r="K679" s="7">
        <f>Datos_Cocina[[#This Row],[Ganancia Neta]]/Datos_Cocina[[#This Row],[Total Pedido]]</f>
        <v>0.39130434782608697</v>
      </c>
      <c r="L679" s="2">
        <v>1</v>
      </c>
      <c r="M679" s="2">
        <v>12</v>
      </c>
      <c r="N679" s="2" t="s">
        <v>1154</v>
      </c>
    </row>
    <row r="680" spans="1:14" x14ac:dyDescent="0.3">
      <c r="A680" s="2">
        <v>265</v>
      </c>
      <c r="B680" s="2">
        <v>6</v>
      </c>
      <c r="C680" s="2" t="s">
        <v>37</v>
      </c>
      <c r="D680" s="2" t="s">
        <v>1157</v>
      </c>
      <c r="E680" s="4">
        <v>18</v>
      </c>
      <c r="F680" s="4">
        <f t="shared" si="10"/>
        <v>54</v>
      </c>
      <c r="G680" s="4">
        <v>30</v>
      </c>
      <c r="H680" s="4">
        <f>Datos_Cocina[[#This Row],[Precio Unitario]]-Datos_Cocina[[#This Row],[Costo Unitario]]</f>
        <v>12</v>
      </c>
      <c r="I680" s="4">
        <f>Datos_Cocina[[#This Row],[Ganancia Bruta]]*Datos_Cocina[[#This Row],[Cantidad Ordenada]]</f>
        <v>36</v>
      </c>
      <c r="J680" s="4">
        <f>Datos_Cocina[[#This Row],[Precio Unitario]]*Datos_Cocina[[#This Row],[Cantidad Ordenada]]</f>
        <v>90</v>
      </c>
      <c r="K680" s="7">
        <f>Datos_Cocina[[#This Row],[Ganancia Neta]]/Datos_Cocina[[#This Row],[Total Pedido]]</f>
        <v>0.4</v>
      </c>
      <c r="L680" s="2">
        <v>3</v>
      </c>
      <c r="M680" s="2">
        <v>50</v>
      </c>
      <c r="N680" s="2" t="s">
        <v>1149</v>
      </c>
    </row>
    <row r="681" spans="1:14" x14ac:dyDescent="0.3">
      <c r="A681" s="2">
        <v>265</v>
      </c>
      <c r="B681" s="2">
        <v>6</v>
      </c>
      <c r="C681" s="2" t="s">
        <v>50</v>
      </c>
      <c r="D681" s="2" t="s">
        <v>1162</v>
      </c>
      <c r="E681" s="4">
        <v>16</v>
      </c>
      <c r="F681" s="4">
        <f t="shared" si="10"/>
        <v>16</v>
      </c>
      <c r="G681" s="4">
        <v>27</v>
      </c>
      <c r="H681" s="4">
        <f>Datos_Cocina[[#This Row],[Precio Unitario]]-Datos_Cocina[[#This Row],[Costo Unitario]]</f>
        <v>11</v>
      </c>
      <c r="I681" s="4">
        <f>Datos_Cocina[[#This Row],[Ganancia Bruta]]*Datos_Cocina[[#This Row],[Cantidad Ordenada]]</f>
        <v>11</v>
      </c>
      <c r="J681" s="4">
        <f>Datos_Cocina[[#This Row],[Precio Unitario]]*Datos_Cocina[[#This Row],[Cantidad Ordenada]]</f>
        <v>27</v>
      </c>
      <c r="K681" s="7">
        <f>Datos_Cocina[[#This Row],[Ganancia Neta]]/Datos_Cocina[[#This Row],[Total Pedido]]</f>
        <v>0.40740740740740738</v>
      </c>
      <c r="L681" s="2">
        <v>1</v>
      </c>
      <c r="M681" s="2">
        <v>56</v>
      </c>
      <c r="N681" s="2" t="s">
        <v>1154</v>
      </c>
    </row>
    <row r="682" spans="1:14" x14ac:dyDescent="0.3">
      <c r="A682" s="2">
        <v>266</v>
      </c>
      <c r="B682" s="2">
        <v>4</v>
      </c>
      <c r="C682" s="2" t="s">
        <v>60</v>
      </c>
      <c r="D682" s="2" t="s">
        <v>1165</v>
      </c>
      <c r="E682" s="4">
        <v>15</v>
      </c>
      <c r="F682" s="4">
        <f t="shared" si="10"/>
        <v>45</v>
      </c>
      <c r="G682" s="4">
        <v>25</v>
      </c>
      <c r="H682" s="4">
        <f>Datos_Cocina[[#This Row],[Precio Unitario]]-Datos_Cocina[[#This Row],[Costo Unitario]]</f>
        <v>10</v>
      </c>
      <c r="I682" s="4">
        <f>Datos_Cocina[[#This Row],[Ganancia Bruta]]*Datos_Cocina[[#This Row],[Cantidad Ordenada]]</f>
        <v>30</v>
      </c>
      <c r="J682" s="4">
        <f>Datos_Cocina[[#This Row],[Precio Unitario]]*Datos_Cocina[[#This Row],[Cantidad Ordenada]]</f>
        <v>75</v>
      </c>
      <c r="K682" s="7">
        <f>Datos_Cocina[[#This Row],[Ganancia Neta]]/Datos_Cocina[[#This Row],[Total Pedido]]</f>
        <v>0.4</v>
      </c>
      <c r="L682" s="2">
        <v>3</v>
      </c>
      <c r="M682" s="2">
        <v>53</v>
      </c>
      <c r="N682" s="2" t="s">
        <v>1154</v>
      </c>
    </row>
    <row r="683" spans="1:14" x14ac:dyDescent="0.3">
      <c r="A683" s="2">
        <v>266</v>
      </c>
      <c r="B683" s="2">
        <v>4</v>
      </c>
      <c r="C683" s="2" t="s">
        <v>79</v>
      </c>
      <c r="D683" s="2" t="s">
        <v>1151</v>
      </c>
      <c r="E683" s="4">
        <v>14</v>
      </c>
      <c r="F683" s="4">
        <f t="shared" si="10"/>
        <v>14</v>
      </c>
      <c r="G683" s="4">
        <v>24</v>
      </c>
      <c r="H683" s="4">
        <f>Datos_Cocina[[#This Row],[Precio Unitario]]-Datos_Cocina[[#This Row],[Costo Unitario]]</f>
        <v>10</v>
      </c>
      <c r="I683" s="4">
        <f>Datos_Cocina[[#This Row],[Ganancia Bruta]]*Datos_Cocina[[#This Row],[Cantidad Ordenada]]</f>
        <v>10</v>
      </c>
      <c r="J683" s="4">
        <f>Datos_Cocina[[#This Row],[Precio Unitario]]*Datos_Cocina[[#This Row],[Cantidad Ordenada]]</f>
        <v>24</v>
      </c>
      <c r="K683" s="7">
        <f>Datos_Cocina[[#This Row],[Ganancia Neta]]/Datos_Cocina[[#This Row],[Total Pedido]]</f>
        <v>0.41666666666666669</v>
      </c>
      <c r="L683" s="2">
        <v>1</v>
      </c>
      <c r="M683" s="2">
        <v>53</v>
      </c>
      <c r="N683" s="2" t="s">
        <v>1154</v>
      </c>
    </row>
    <row r="684" spans="1:14" x14ac:dyDescent="0.3">
      <c r="A684" s="2">
        <v>267</v>
      </c>
      <c r="B684" s="2">
        <v>7</v>
      </c>
      <c r="C684" s="2" t="s">
        <v>37</v>
      </c>
      <c r="D684" s="2" t="s">
        <v>1157</v>
      </c>
      <c r="E684" s="4">
        <v>18</v>
      </c>
      <c r="F684" s="4">
        <f t="shared" si="10"/>
        <v>18</v>
      </c>
      <c r="G684" s="4">
        <v>30</v>
      </c>
      <c r="H684" s="4">
        <f>Datos_Cocina[[#This Row],[Precio Unitario]]-Datos_Cocina[[#This Row],[Costo Unitario]]</f>
        <v>12</v>
      </c>
      <c r="I684" s="4">
        <f>Datos_Cocina[[#This Row],[Ganancia Bruta]]*Datos_Cocina[[#This Row],[Cantidad Ordenada]]</f>
        <v>12</v>
      </c>
      <c r="J684" s="4">
        <f>Datos_Cocina[[#This Row],[Precio Unitario]]*Datos_Cocina[[#This Row],[Cantidad Ordenada]]</f>
        <v>30</v>
      </c>
      <c r="K684" s="7">
        <f>Datos_Cocina[[#This Row],[Ganancia Neta]]/Datos_Cocina[[#This Row],[Total Pedido]]</f>
        <v>0.4</v>
      </c>
      <c r="L684" s="2">
        <v>1</v>
      </c>
      <c r="M684" s="2">
        <v>28</v>
      </c>
      <c r="N684" s="2" t="s">
        <v>1149</v>
      </c>
    </row>
    <row r="685" spans="1:14" x14ac:dyDescent="0.3">
      <c r="A685" s="2">
        <v>267</v>
      </c>
      <c r="B685" s="2">
        <v>7</v>
      </c>
      <c r="C685" s="2" t="s">
        <v>114</v>
      </c>
      <c r="D685" s="2" t="s">
        <v>1168</v>
      </c>
      <c r="E685" s="4">
        <v>19</v>
      </c>
      <c r="F685" s="4">
        <f t="shared" si="10"/>
        <v>19</v>
      </c>
      <c r="G685" s="4">
        <v>32</v>
      </c>
      <c r="H685" s="4">
        <f>Datos_Cocina[[#This Row],[Precio Unitario]]-Datos_Cocina[[#This Row],[Costo Unitario]]</f>
        <v>13</v>
      </c>
      <c r="I685" s="4">
        <f>Datos_Cocina[[#This Row],[Ganancia Bruta]]*Datos_Cocina[[#This Row],[Cantidad Ordenada]]</f>
        <v>13</v>
      </c>
      <c r="J685" s="4">
        <f>Datos_Cocina[[#This Row],[Precio Unitario]]*Datos_Cocina[[#This Row],[Cantidad Ordenada]]</f>
        <v>32</v>
      </c>
      <c r="K685" s="7">
        <f>Datos_Cocina[[#This Row],[Ganancia Neta]]/Datos_Cocina[[#This Row],[Total Pedido]]</f>
        <v>0.40625</v>
      </c>
      <c r="L685" s="2">
        <v>1</v>
      </c>
      <c r="M685" s="2">
        <v>45</v>
      </c>
      <c r="N685" s="2" t="s">
        <v>1149</v>
      </c>
    </row>
    <row r="686" spans="1:14" x14ac:dyDescent="0.3">
      <c r="A686" s="2">
        <v>267</v>
      </c>
      <c r="B686" s="2">
        <v>7</v>
      </c>
      <c r="C686" s="2" t="s">
        <v>25</v>
      </c>
      <c r="D686" s="2" t="s">
        <v>1159</v>
      </c>
      <c r="E686" s="4">
        <v>16</v>
      </c>
      <c r="F686" s="4">
        <f t="shared" si="10"/>
        <v>32</v>
      </c>
      <c r="G686" s="4">
        <v>28</v>
      </c>
      <c r="H686" s="4">
        <f>Datos_Cocina[[#This Row],[Precio Unitario]]-Datos_Cocina[[#This Row],[Costo Unitario]]</f>
        <v>12</v>
      </c>
      <c r="I686" s="4">
        <f>Datos_Cocina[[#This Row],[Ganancia Bruta]]*Datos_Cocina[[#This Row],[Cantidad Ordenada]]</f>
        <v>24</v>
      </c>
      <c r="J686" s="4">
        <f>Datos_Cocina[[#This Row],[Precio Unitario]]*Datos_Cocina[[#This Row],[Cantidad Ordenada]]</f>
        <v>56</v>
      </c>
      <c r="K686" s="7">
        <f>Datos_Cocina[[#This Row],[Ganancia Neta]]/Datos_Cocina[[#This Row],[Total Pedido]]</f>
        <v>0.42857142857142855</v>
      </c>
      <c r="L686" s="2">
        <v>2</v>
      </c>
      <c r="M686" s="2">
        <v>23</v>
      </c>
      <c r="N686" s="2" t="s">
        <v>1154</v>
      </c>
    </row>
    <row r="687" spans="1:14" x14ac:dyDescent="0.3">
      <c r="A687" s="2">
        <v>268</v>
      </c>
      <c r="B687" s="2">
        <v>14</v>
      </c>
      <c r="C687" s="2" t="s">
        <v>100</v>
      </c>
      <c r="D687" s="2" t="s">
        <v>1166</v>
      </c>
      <c r="E687" s="4">
        <v>13</v>
      </c>
      <c r="F687" s="4">
        <f t="shared" si="10"/>
        <v>26</v>
      </c>
      <c r="G687" s="4">
        <v>22</v>
      </c>
      <c r="H687" s="4">
        <f>Datos_Cocina[[#This Row],[Precio Unitario]]-Datos_Cocina[[#This Row],[Costo Unitario]]</f>
        <v>9</v>
      </c>
      <c r="I687" s="4">
        <f>Datos_Cocina[[#This Row],[Ganancia Bruta]]*Datos_Cocina[[#This Row],[Cantidad Ordenada]]</f>
        <v>18</v>
      </c>
      <c r="J687" s="4">
        <f>Datos_Cocina[[#This Row],[Precio Unitario]]*Datos_Cocina[[#This Row],[Cantidad Ordenada]]</f>
        <v>44</v>
      </c>
      <c r="K687" s="7">
        <f>Datos_Cocina[[#This Row],[Ganancia Neta]]/Datos_Cocina[[#This Row],[Total Pedido]]</f>
        <v>0.40909090909090912</v>
      </c>
      <c r="L687" s="2">
        <v>2</v>
      </c>
      <c r="M687" s="2">
        <v>44</v>
      </c>
      <c r="N687" s="2" t="s">
        <v>1149</v>
      </c>
    </row>
    <row r="688" spans="1:14" x14ac:dyDescent="0.3">
      <c r="A688" s="2">
        <v>268</v>
      </c>
      <c r="B688" s="2">
        <v>14</v>
      </c>
      <c r="C688" s="2" t="s">
        <v>79</v>
      </c>
      <c r="D688" s="2" t="s">
        <v>1151</v>
      </c>
      <c r="E688" s="4">
        <v>14</v>
      </c>
      <c r="F688" s="4">
        <f t="shared" si="10"/>
        <v>14</v>
      </c>
      <c r="G688" s="4">
        <v>24</v>
      </c>
      <c r="H688" s="4">
        <f>Datos_Cocina[[#This Row],[Precio Unitario]]-Datos_Cocina[[#This Row],[Costo Unitario]]</f>
        <v>10</v>
      </c>
      <c r="I688" s="4">
        <f>Datos_Cocina[[#This Row],[Ganancia Bruta]]*Datos_Cocina[[#This Row],[Cantidad Ordenada]]</f>
        <v>10</v>
      </c>
      <c r="J688" s="4">
        <f>Datos_Cocina[[#This Row],[Precio Unitario]]*Datos_Cocina[[#This Row],[Cantidad Ordenada]]</f>
        <v>24</v>
      </c>
      <c r="K688" s="7">
        <f>Datos_Cocina[[#This Row],[Ganancia Neta]]/Datos_Cocina[[#This Row],[Total Pedido]]</f>
        <v>0.41666666666666669</v>
      </c>
      <c r="L688" s="2">
        <v>1</v>
      </c>
      <c r="M688" s="2">
        <v>39</v>
      </c>
      <c r="N688" s="2" t="s">
        <v>1149</v>
      </c>
    </row>
    <row r="689" spans="1:14" x14ac:dyDescent="0.3">
      <c r="A689" s="2">
        <v>269</v>
      </c>
      <c r="B689" s="2">
        <v>11</v>
      </c>
      <c r="C689" s="2" t="s">
        <v>30</v>
      </c>
      <c r="D689" s="2" t="s">
        <v>1170</v>
      </c>
      <c r="E689" s="4">
        <v>25</v>
      </c>
      <c r="F689" s="4">
        <f t="shared" si="10"/>
        <v>25</v>
      </c>
      <c r="G689" s="4">
        <v>40</v>
      </c>
      <c r="H689" s="4">
        <f>Datos_Cocina[[#This Row],[Precio Unitario]]-Datos_Cocina[[#This Row],[Costo Unitario]]</f>
        <v>15</v>
      </c>
      <c r="I689" s="4">
        <f>Datos_Cocina[[#This Row],[Ganancia Bruta]]*Datos_Cocina[[#This Row],[Cantidad Ordenada]]</f>
        <v>15</v>
      </c>
      <c r="J689" s="4">
        <f>Datos_Cocina[[#This Row],[Precio Unitario]]*Datos_Cocina[[#This Row],[Cantidad Ordenada]]</f>
        <v>40</v>
      </c>
      <c r="K689" s="7">
        <f>Datos_Cocina[[#This Row],[Ganancia Neta]]/Datos_Cocina[[#This Row],[Total Pedido]]</f>
        <v>0.375</v>
      </c>
      <c r="L689" s="2">
        <v>1</v>
      </c>
      <c r="M689" s="2">
        <v>58</v>
      </c>
      <c r="N689" s="2" t="s">
        <v>1149</v>
      </c>
    </row>
    <row r="690" spans="1:14" x14ac:dyDescent="0.3">
      <c r="A690" s="2">
        <v>269</v>
      </c>
      <c r="B690" s="2">
        <v>11</v>
      </c>
      <c r="C690" s="2" t="s">
        <v>42</v>
      </c>
      <c r="D690" s="2" t="s">
        <v>1158</v>
      </c>
      <c r="E690" s="4">
        <v>22</v>
      </c>
      <c r="F690" s="4">
        <f t="shared" si="10"/>
        <v>66</v>
      </c>
      <c r="G690" s="4">
        <v>36</v>
      </c>
      <c r="H690" s="4">
        <f>Datos_Cocina[[#This Row],[Precio Unitario]]-Datos_Cocina[[#This Row],[Costo Unitario]]</f>
        <v>14</v>
      </c>
      <c r="I690" s="4">
        <f>Datos_Cocina[[#This Row],[Ganancia Bruta]]*Datos_Cocina[[#This Row],[Cantidad Ordenada]]</f>
        <v>42</v>
      </c>
      <c r="J690" s="4">
        <f>Datos_Cocina[[#This Row],[Precio Unitario]]*Datos_Cocina[[#This Row],[Cantidad Ordenada]]</f>
        <v>108</v>
      </c>
      <c r="K690" s="7">
        <f>Datos_Cocina[[#This Row],[Ganancia Neta]]/Datos_Cocina[[#This Row],[Total Pedido]]</f>
        <v>0.3888888888888889</v>
      </c>
      <c r="L690" s="2">
        <v>3</v>
      </c>
      <c r="M690" s="2">
        <v>13</v>
      </c>
      <c r="N690" s="2" t="s">
        <v>1154</v>
      </c>
    </row>
    <row r="691" spans="1:14" x14ac:dyDescent="0.3">
      <c r="A691" s="2">
        <v>269</v>
      </c>
      <c r="B691" s="2">
        <v>11</v>
      </c>
      <c r="C691" s="2" t="s">
        <v>34</v>
      </c>
      <c r="D691" s="2" t="s">
        <v>1161</v>
      </c>
      <c r="E691" s="4">
        <v>20</v>
      </c>
      <c r="F691" s="4">
        <f t="shared" si="10"/>
        <v>60</v>
      </c>
      <c r="G691" s="4">
        <v>34</v>
      </c>
      <c r="H691" s="4">
        <f>Datos_Cocina[[#This Row],[Precio Unitario]]-Datos_Cocina[[#This Row],[Costo Unitario]]</f>
        <v>14</v>
      </c>
      <c r="I691" s="4">
        <f>Datos_Cocina[[#This Row],[Ganancia Bruta]]*Datos_Cocina[[#This Row],[Cantidad Ordenada]]</f>
        <v>42</v>
      </c>
      <c r="J691" s="4">
        <f>Datos_Cocina[[#This Row],[Precio Unitario]]*Datos_Cocina[[#This Row],[Cantidad Ordenada]]</f>
        <v>102</v>
      </c>
      <c r="K691" s="7">
        <f>Datos_Cocina[[#This Row],[Ganancia Neta]]/Datos_Cocina[[#This Row],[Total Pedido]]</f>
        <v>0.41176470588235292</v>
      </c>
      <c r="L691" s="2">
        <v>3</v>
      </c>
      <c r="M691" s="2">
        <v>30</v>
      </c>
      <c r="N691" s="2" t="s">
        <v>1149</v>
      </c>
    </row>
    <row r="692" spans="1:14" x14ac:dyDescent="0.3">
      <c r="A692" s="2">
        <v>270</v>
      </c>
      <c r="B692" s="2">
        <v>10</v>
      </c>
      <c r="C692" s="2" t="s">
        <v>34</v>
      </c>
      <c r="D692" s="2" t="s">
        <v>1161</v>
      </c>
      <c r="E692" s="4">
        <v>20</v>
      </c>
      <c r="F692" s="4">
        <f t="shared" si="10"/>
        <v>60</v>
      </c>
      <c r="G692" s="4">
        <v>34</v>
      </c>
      <c r="H692" s="4">
        <f>Datos_Cocina[[#This Row],[Precio Unitario]]-Datos_Cocina[[#This Row],[Costo Unitario]]</f>
        <v>14</v>
      </c>
      <c r="I692" s="4">
        <f>Datos_Cocina[[#This Row],[Ganancia Bruta]]*Datos_Cocina[[#This Row],[Cantidad Ordenada]]</f>
        <v>42</v>
      </c>
      <c r="J692" s="4">
        <f>Datos_Cocina[[#This Row],[Precio Unitario]]*Datos_Cocina[[#This Row],[Cantidad Ordenada]]</f>
        <v>102</v>
      </c>
      <c r="K692" s="7">
        <f>Datos_Cocina[[#This Row],[Ganancia Neta]]/Datos_Cocina[[#This Row],[Total Pedido]]</f>
        <v>0.41176470588235292</v>
      </c>
      <c r="L692" s="2">
        <v>3</v>
      </c>
      <c r="M692" s="2">
        <v>26</v>
      </c>
      <c r="N692" s="2" t="s">
        <v>1154</v>
      </c>
    </row>
    <row r="693" spans="1:14" x14ac:dyDescent="0.3">
      <c r="A693" s="2">
        <v>271</v>
      </c>
      <c r="B693" s="2">
        <v>3</v>
      </c>
      <c r="C693" s="2" t="s">
        <v>100</v>
      </c>
      <c r="D693" s="2" t="s">
        <v>1166</v>
      </c>
      <c r="E693" s="4">
        <v>13</v>
      </c>
      <c r="F693" s="4">
        <f t="shared" si="10"/>
        <v>26</v>
      </c>
      <c r="G693" s="4">
        <v>22</v>
      </c>
      <c r="H693" s="4">
        <f>Datos_Cocina[[#This Row],[Precio Unitario]]-Datos_Cocina[[#This Row],[Costo Unitario]]</f>
        <v>9</v>
      </c>
      <c r="I693" s="4">
        <f>Datos_Cocina[[#This Row],[Ganancia Bruta]]*Datos_Cocina[[#This Row],[Cantidad Ordenada]]</f>
        <v>18</v>
      </c>
      <c r="J693" s="4">
        <f>Datos_Cocina[[#This Row],[Precio Unitario]]*Datos_Cocina[[#This Row],[Cantidad Ordenada]]</f>
        <v>44</v>
      </c>
      <c r="K693" s="7">
        <f>Datos_Cocina[[#This Row],[Ganancia Neta]]/Datos_Cocina[[#This Row],[Total Pedido]]</f>
        <v>0.40909090909090912</v>
      </c>
      <c r="L693" s="2">
        <v>2</v>
      </c>
      <c r="M693" s="2">
        <v>55</v>
      </c>
      <c r="N693" s="2" t="s">
        <v>1149</v>
      </c>
    </row>
    <row r="694" spans="1:14" x14ac:dyDescent="0.3">
      <c r="A694" s="2">
        <v>272</v>
      </c>
      <c r="B694" s="2">
        <v>7</v>
      </c>
      <c r="C694" s="2" t="s">
        <v>12</v>
      </c>
      <c r="D694" s="2" t="s">
        <v>1164</v>
      </c>
      <c r="E694" s="4">
        <v>21</v>
      </c>
      <c r="F694" s="4">
        <f t="shared" si="10"/>
        <v>21</v>
      </c>
      <c r="G694" s="4">
        <v>35</v>
      </c>
      <c r="H694" s="4">
        <f>Datos_Cocina[[#This Row],[Precio Unitario]]-Datos_Cocina[[#This Row],[Costo Unitario]]</f>
        <v>14</v>
      </c>
      <c r="I694" s="4">
        <f>Datos_Cocina[[#This Row],[Ganancia Bruta]]*Datos_Cocina[[#This Row],[Cantidad Ordenada]]</f>
        <v>14</v>
      </c>
      <c r="J694" s="4">
        <f>Datos_Cocina[[#This Row],[Precio Unitario]]*Datos_Cocina[[#This Row],[Cantidad Ordenada]]</f>
        <v>35</v>
      </c>
      <c r="K694" s="7">
        <f>Datos_Cocina[[#This Row],[Ganancia Neta]]/Datos_Cocina[[#This Row],[Total Pedido]]</f>
        <v>0.4</v>
      </c>
      <c r="L694" s="2">
        <v>1</v>
      </c>
      <c r="M694" s="2">
        <v>47</v>
      </c>
      <c r="N694" s="2" t="s">
        <v>1149</v>
      </c>
    </row>
    <row r="695" spans="1:14" x14ac:dyDescent="0.3">
      <c r="A695" s="2">
        <v>272</v>
      </c>
      <c r="B695" s="2">
        <v>7</v>
      </c>
      <c r="C695" s="2" t="s">
        <v>79</v>
      </c>
      <c r="D695" s="2" t="s">
        <v>1151</v>
      </c>
      <c r="E695" s="4">
        <v>14</v>
      </c>
      <c r="F695" s="4">
        <f t="shared" si="10"/>
        <v>28</v>
      </c>
      <c r="G695" s="4">
        <v>24</v>
      </c>
      <c r="H695" s="4">
        <f>Datos_Cocina[[#This Row],[Precio Unitario]]-Datos_Cocina[[#This Row],[Costo Unitario]]</f>
        <v>10</v>
      </c>
      <c r="I695" s="4">
        <f>Datos_Cocina[[#This Row],[Ganancia Bruta]]*Datos_Cocina[[#This Row],[Cantidad Ordenada]]</f>
        <v>20</v>
      </c>
      <c r="J695" s="4">
        <f>Datos_Cocina[[#This Row],[Precio Unitario]]*Datos_Cocina[[#This Row],[Cantidad Ordenada]]</f>
        <v>48</v>
      </c>
      <c r="K695" s="7">
        <f>Datos_Cocina[[#This Row],[Ganancia Neta]]/Datos_Cocina[[#This Row],[Total Pedido]]</f>
        <v>0.41666666666666669</v>
      </c>
      <c r="L695" s="2">
        <v>2</v>
      </c>
      <c r="M695" s="2">
        <v>36</v>
      </c>
      <c r="N695" s="2" t="s">
        <v>1154</v>
      </c>
    </row>
    <row r="696" spans="1:14" x14ac:dyDescent="0.3">
      <c r="A696" s="2">
        <v>273</v>
      </c>
      <c r="B696" s="2">
        <v>20</v>
      </c>
      <c r="C696" s="2" t="s">
        <v>60</v>
      </c>
      <c r="D696" s="2" t="s">
        <v>1165</v>
      </c>
      <c r="E696" s="4">
        <v>15</v>
      </c>
      <c r="F696" s="4">
        <f t="shared" si="10"/>
        <v>15</v>
      </c>
      <c r="G696" s="4">
        <v>25</v>
      </c>
      <c r="H696" s="4">
        <f>Datos_Cocina[[#This Row],[Precio Unitario]]-Datos_Cocina[[#This Row],[Costo Unitario]]</f>
        <v>10</v>
      </c>
      <c r="I696" s="4">
        <f>Datos_Cocina[[#This Row],[Ganancia Bruta]]*Datos_Cocina[[#This Row],[Cantidad Ordenada]]</f>
        <v>10</v>
      </c>
      <c r="J696" s="4">
        <f>Datos_Cocina[[#This Row],[Precio Unitario]]*Datos_Cocina[[#This Row],[Cantidad Ordenada]]</f>
        <v>25</v>
      </c>
      <c r="K696" s="7">
        <f>Datos_Cocina[[#This Row],[Ganancia Neta]]/Datos_Cocina[[#This Row],[Total Pedido]]</f>
        <v>0.4</v>
      </c>
      <c r="L696" s="2">
        <v>1</v>
      </c>
      <c r="M696" s="2">
        <v>5</v>
      </c>
      <c r="N696" s="2" t="s">
        <v>1149</v>
      </c>
    </row>
    <row r="697" spans="1:14" x14ac:dyDescent="0.3">
      <c r="A697" s="2">
        <v>273</v>
      </c>
      <c r="B697" s="2">
        <v>20</v>
      </c>
      <c r="C697" s="2" t="s">
        <v>114</v>
      </c>
      <c r="D697" s="2" t="s">
        <v>1168</v>
      </c>
      <c r="E697" s="4">
        <v>19</v>
      </c>
      <c r="F697" s="4">
        <f t="shared" si="10"/>
        <v>19</v>
      </c>
      <c r="G697" s="4">
        <v>32</v>
      </c>
      <c r="H697" s="4">
        <f>Datos_Cocina[[#This Row],[Precio Unitario]]-Datos_Cocina[[#This Row],[Costo Unitario]]</f>
        <v>13</v>
      </c>
      <c r="I697" s="4">
        <f>Datos_Cocina[[#This Row],[Ganancia Bruta]]*Datos_Cocina[[#This Row],[Cantidad Ordenada]]</f>
        <v>13</v>
      </c>
      <c r="J697" s="4">
        <f>Datos_Cocina[[#This Row],[Precio Unitario]]*Datos_Cocina[[#This Row],[Cantidad Ordenada]]</f>
        <v>32</v>
      </c>
      <c r="K697" s="7">
        <f>Datos_Cocina[[#This Row],[Ganancia Neta]]/Datos_Cocina[[#This Row],[Total Pedido]]</f>
        <v>0.40625</v>
      </c>
      <c r="L697" s="2">
        <v>1</v>
      </c>
      <c r="M697" s="2">
        <v>22</v>
      </c>
      <c r="N697" s="2" t="s">
        <v>1149</v>
      </c>
    </row>
    <row r="698" spans="1:14" x14ac:dyDescent="0.3">
      <c r="A698" s="2">
        <v>273</v>
      </c>
      <c r="B698" s="2">
        <v>20</v>
      </c>
      <c r="C698" s="2" t="s">
        <v>100</v>
      </c>
      <c r="D698" s="2" t="s">
        <v>1166</v>
      </c>
      <c r="E698" s="4">
        <v>13</v>
      </c>
      <c r="F698" s="4">
        <f t="shared" si="10"/>
        <v>39</v>
      </c>
      <c r="G698" s="4">
        <v>22</v>
      </c>
      <c r="H698" s="4">
        <f>Datos_Cocina[[#This Row],[Precio Unitario]]-Datos_Cocina[[#This Row],[Costo Unitario]]</f>
        <v>9</v>
      </c>
      <c r="I698" s="4">
        <f>Datos_Cocina[[#This Row],[Ganancia Bruta]]*Datos_Cocina[[#This Row],[Cantidad Ordenada]]</f>
        <v>27</v>
      </c>
      <c r="J698" s="4">
        <f>Datos_Cocina[[#This Row],[Precio Unitario]]*Datos_Cocina[[#This Row],[Cantidad Ordenada]]</f>
        <v>66</v>
      </c>
      <c r="K698" s="7">
        <f>Datos_Cocina[[#This Row],[Ganancia Neta]]/Datos_Cocina[[#This Row],[Total Pedido]]</f>
        <v>0.40909090909090912</v>
      </c>
      <c r="L698" s="2">
        <v>3</v>
      </c>
      <c r="M698" s="2">
        <v>40</v>
      </c>
      <c r="N698" s="2" t="s">
        <v>1154</v>
      </c>
    </row>
    <row r="699" spans="1:14" x14ac:dyDescent="0.3">
      <c r="A699" s="2">
        <v>274</v>
      </c>
      <c r="B699" s="2">
        <v>7</v>
      </c>
      <c r="C699" s="2" t="s">
        <v>53</v>
      </c>
      <c r="D699" s="2" t="s">
        <v>1156</v>
      </c>
      <c r="E699" s="4">
        <v>11</v>
      </c>
      <c r="F699" s="4">
        <f t="shared" si="10"/>
        <v>22</v>
      </c>
      <c r="G699" s="4">
        <v>19</v>
      </c>
      <c r="H699" s="4">
        <f>Datos_Cocina[[#This Row],[Precio Unitario]]-Datos_Cocina[[#This Row],[Costo Unitario]]</f>
        <v>8</v>
      </c>
      <c r="I699" s="4">
        <f>Datos_Cocina[[#This Row],[Ganancia Bruta]]*Datos_Cocina[[#This Row],[Cantidad Ordenada]]</f>
        <v>16</v>
      </c>
      <c r="J699" s="4">
        <f>Datos_Cocina[[#This Row],[Precio Unitario]]*Datos_Cocina[[#This Row],[Cantidad Ordenada]]</f>
        <v>38</v>
      </c>
      <c r="K699" s="7">
        <f>Datos_Cocina[[#This Row],[Ganancia Neta]]/Datos_Cocina[[#This Row],[Total Pedido]]</f>
        <v>0.42105263157894735</v>
      </c>
      <c r="L699" s="2">
        <v>2</v>
      </c>
      <c r="M699" s="2">
        <v>42</v>
      </c>
      <c r="N699" s="2" t="s">
        <v>1149</v>
      </c>
    </row>
    <row r="700" spans="1:14" x14ac:dyDescent="0.3">
      <c r="A700" s="2">
        <v>274</v>
      </c>
      <c r="B700" s="2">
        <v>7</v>
      </c>
      <c r="C700" s="2" t="s">
        <v>74</v>
      </c>
      <c r="D700" s="2" t="s">
        <v>1160</v>
      </c>
      <c r="E700" s="4">
        <v>15</v>
      </c>
      <c r="F700" s="4">
        <f t="shared" si="10"/>
        <v>45</v>
      </c>
      <c r="G700" s="4">
        <v>26</v>
      </c>
      <c r="H700" s="4">
        <f>Datos_Cocina[[#This Row],[Precio Unitario]]-Datos_Cocina[[#This Row],[Costo Unitario]]</f>
        <v>11</v>
      </c>
      <c r="I700" s="4">
        <f>Datos_Cocina[[#This Row],[Ganancia Bruta]]*Datos_Cocina[[#This Row],[Cantidad Ordenada]]</f>
        <v>33</v>
      </c>
      <c r="J700" s="4">
        <f>Datos_Cocina[[#This Row],[Precio Unitario]]*Datos_Cocina[[#This Row],[Cantidad Ordenada]]</f>
        <v>78</v>
      </c>
      <c r="K700" s="7">
        <f>Datos_Cocina[[#This Row],[Ganancia Neta]]/Datos_Cocina[[#This Row],[Total Pedido]]</f>
        <v>0.42307692307692307</v>
      </c>
      <c r="L700" s="2">
        <v>3</v>
      </c>
      <c r="M700" s="2">
        <v>33</v>
      </c>
      <c r="N700" s="2" t="s">
        <v>1154</v>
      </c>
    </row>
    <row r="701" spans="1:14" x14ac:dyDescent="0.3">
      <c r="A701" s="2">
        <v>275</v>
      </c>
      <c r="B701" s="2">
        <v>5</v>
      </c>
      <c r="C701" s="2" t="s">
        <v>56</v>
      </c>
      <c r="D701" s="2" t="s">
        <v>1167</v>
      </c>
      <c r="E701" s="4">
        <v>19</v>
      </c>
      <c r="F701" s="4">
        <f t="shared" si="10"/>
        <v>38</v>
      </c>
      <c r="G701" s="4">
        <v>31</v>
      </c>
      <c r="H701" s="4">
        <f>Datos_Cocina[[#This Row],[Precio Unitario]]-Datos_Cocina[[#This Row],[Costo Unitario]]</f>
        <v>12</v>
      </c>
      <c r="I701" s="4">
        <f>Datos_Cocina[[#This Row],[Ganancia Bruta]]*Datos_Cocina[[#This Row],[Cantidad Ordenada]]</f>
        <v>24</v>
      </c>
      <c r="J701" s="4">
        <f>Datos_Cocina[[#This Row],[Precio Unitario]]*Datos_Cocina[[#This Row],[Cantidad Ordenada]]</f>
        <v>62</v>
      </c>
      <c r="K701" s="7">
        <f>Datos_Cocina[[#This Row],[Ganancia Neta]]/Datos_Cocina[[#This Row],[Total Pedido]]</f>
        <v>0.38709677419354838</v>
      </c>
      <c r="L701" s="2">
        <v>2</v>
      </c>
      <c r="M701" s="2">
        <v>32</v>
      </c>
      <c r="N701" s="2" t="s">
        <v>1154</v>
      </c>
    </row>
    <row r="702" spans="1:14" x14ac:dyDescent="0.3">
      <c r="A702" s="2">
        <v>275</v>
      </c>
      <c r="B702" s="2">
        <v>5</v>
      </c>
      <c r="C702" s="2" t="s">
        <v>121</v>
      </c>
      <c r="D702" s="2" t="s">
        <v>1163</v>
      </c>
      <c r="E702" s="4">
        <v>20</v>
      </c>
      <c r="F702" s="4">
        <f t="shared" si="10"/>
        <v>20</v>
      </c>
      <c r="G702" s="4">
        <v>33</v>
      </c>
      <c r="H702" s="4">
        <f>Datos_Cocina[[#This Row],[Precio Unitario]]-Datos_Cocina[[#This Row],[Costo Unitario]]</f>
        <v>13</v>
      </c>
      <c r="I702" s="4">
        <f>Datos_Cocina[[#This Row],[Ganancia Bruta]]*Datos_Cocina[[#This Row],[Cantidad Ordenada]]</f>
        <v>13</v>
      </c>
      <c r="J702" s="4">
        <f>Datos_Cocina[[#This Row],[Precio Unitario]]*Datos_Cocina[[#This Row],[Cantidad Ordenada]]</f>
        <v>33</v>
      </c>
      <c r="K702" s="7">
        <f>Datos_Cocina[[#This Row],[Ganancia Neta]]/Datos_Cocina[[#This Row],[Total Pedido]]</f>
        <v>0.39393939393939392</v>
      </c>
      <c r="L702" s="2">
        <v>1</v>
      </c>
      <c r="M702" s="2">
        <v>32</v>
      </c>
      <c r="N702" s="2" t="s">
        <v>1149</v>
      </c>
    </row>
    <row r="703" spans="1:14" x14ac:dyDescent="0.3">
      <c r="A703" s="2">
        <v>275</v>
      </c>
      <c r="B703" s="2">
        <v>5</v>
      </c>
      <c r="C703" s="2" t="s">
        <v>74</v>
      </c>
      <c r="D703" s="2" t="s">
        <v>1160</v>
      </c>
      <c r="E703" s="4">
        <v>15</v>
      </c>
      <c r="F703" s="4">
        <f t="shared" si="10"/>
        <v>15</v>
      </c>
      <c r="G703" s="4">
        <v>26</v>
      </c>
      <c r="H703" s="4">
        <f>Datos_Cocina[[#This Row],[Precio Unitario]]-Datos_Cocina[[#This Row],[Costo Unitario]]</f>
        <v>11</v>
      </c>
      <c r="I703" s="4">
        <f>Datos_Cocina[[#This Row],[Ganancia Bruta]]*Datos_Cocina[[#This Row],[Cantidad Ordenada]]</f>
        <v>11</v>
      </c>
      <c r="J703" s="4">
        <f>Datos_Cocina[[#This Row],[Precio Unitario]]*Datos_Cocina[[#This Row],[Cantidad Ordenada]]</f>
        <v>26</v>
      </c>
      <c r="K703" s="7">
        <f>Datos_Cocina[[#This Row],[Ganancia Neta]]/Datos_Cocina[[#This Row],[Total Pedido]]</f>
        <v>0.42307692307692307</v>
      </c>
      <c r="L703" s="2">
        <v>1</v>
      </c>
      <c r="M703" s="2">
        <v>58</v>
      </c>
      <c r="N703" s="2" t="s">
        <v>1154</v>
      </c>
    </row>
    <row r="704" spans="1:14" x14ac:dyDescent="0.3">
      <c r="A704" s="2">
        <v>276</v>
      </c>
      <c r="B704" s="2">
        <v>15</v>
      </c>
      <c r="C704" s="2" t="s">
        <v>100</v>
      </c>
      <c r="D704" s="2" t="s">
        <v>1166</v>
      </c>
      <c r="E704" s="4">
        <v>13</v>
      </c>
      <c r="F704" s="4">
        <f t="shared" si="10"/>
        <v>26</v>
      </c>
      <c r="G704" s="4">
        <v>22</v>
      </c>
      <c r="H704" s="4">
        <f>Datos_Cocina[[#This Row],[Precio Unitario]]-Datos_Cocina[[#This Row],[Costo Unitario]]</f>
        <v>9</v>
      </c>
      <c r="I704" s="4">
        <f>Datos_Cocina[[#This Row],[Ganancia Bruta]]*Datos_Cocina[[#This Row],[Cantidad Ordenada]]</f>
        <v>18</v>
      </c>
      <c r="J704" s="4">
        <f>Datos_Cocina[[#This Row],[Precio Unitario]]*Datos_Cocina[[#This Row],[Cantidad Ordenada]]</f>
        <v>44</v>
      </c>
      <c r="K704" s="7">
        <f>Datos_Cocina[[#This Row],[Ganancia Neta]]/Datos_Cocina[[#This Row],[Total Pedido]]</f>
        <v>0.40909090909090912</v>
      </c>
      <c r="L704" s="2">
        <v>2</v>
      </c>
      <c r="M704" s="2">
        <v>49</v>
      </c>
      <c r="N704" s="2" t="s">
        <v>1154</v>
      </c>
    </row>
    <row r="705" spans="1:14" x14ac:dyDescent="0.3">
      <c r="A705" s="2">
        <v>276</v>
      </c>
      <c r="B705" s="2">
        <v>15</v>
      </c>
      <c r="C705" s="2" t="s">
        <v>74</v>
      </c>
      <c r="D705" s="2" t="s">
        <v>1160</v>
      </c>
      <c r="E705" s="4">
        <v>15</v>
      </c>
      <c r="F705" s="4">
        <f t="shared" si="10"/>
        <v>15</v>
      </c>
      <c r="G705" s="4">
        <v>26</v>
      </c>
      <c r="H705" s="4">
        <f>Datos_Cocina[[#This Row],[Precio Unitario]]-Datos_Cocina[[#This Row],[Costo Unitario]]</f>
        <v>11</v>
      </c>
      <c r="I705" s="4">
        <f>Datos_Cocina[[#This Row],[Ganancia Bruta]]*Datos_Cocina[[#This Row],[Cantidad Ordenada]]</f>
        <v>11</v>
      </c>
      <c r="J705" s="4">
        <f>Datos_Cocina[[#This Row],[Precio Unitario]]*Datos_Cocina[[#This Row],[Cantidad Ordenada]]</f>
        <v>26</v>
      </c>
      <c r="K705" s="7">
        <f>Datos_Cocina[[#This Row],[Ganancia Neta]]/Datos_Cocina[[#This Row],[Total Pedido]]</f>
        <v>0.42307692307692307</v>
      </c>
      <c r="L705" s="2">
        <v>1</v>
      </c>
      <c r="M705" s="2">
        <v>36</v>
      </c>
      <c r="N705" s="2" t="s">
        <v>1149</v>
      </c>
    </row>
    <row r="706" spans="1:14" x14ac:dyDescent="0.3">
      <c r="A706" s="2">
        <v>277</v>
      </c>
      <c r="B706" s="2">
        <v>4</v>
      </c>
      <c r="C706" s="2" t="s">
        <v>56</v>
      </c>
      <c r="D706" s="2" t="s">
        <v>1167</v>
      </c>
      <c r="E706" s="4">
        <v>19</v>
      </c>
      <c r="F706" s="4">
        <f t="shared" ref="F706:F769" si="11">E706*L706</f>
        <v>57</v>
      </c>
      <c r="G706" s="4">
        <v>31</v>
      </c>
      <c r="H706" s="4">
        <f>Datos_Cocina[[#This Row],[Precio Unitario]]-Datos_Cocina[[#This Row],[Costo Unitario]]</f>
        <v>12</v>
      </c>
      <c r="I706" s="4">
        <f>Datos_Cocina[[#This Row],[Ganancia Bruta]]*Datos_Cocina[[#This Row],[Cantidad Ordenada]]</f>
        <v>36</v>
      </c>
      <c r="J706" s="4">
        <f>Datos_Cocina[[#This Row],[Precio Unitario]]*Datos_Cocina[[#This Row],[Cantidad Ordenada]]</f>
        <v>93</v>
      </c>
      <c r="K706" s="7">
        <f>Datos_Cocina[[#This Row],[Ganancia Neta]]/Datos_Cocina[[#This Row],[Total Pedido]]</f>
        <v>0.38709677419354838</v>
      </c>
      <c r="L706" s="2">
        <v>3</v>
      </c>
      <c r="M706" s="2">
        <v>29</v>
      </c>
      <c r="N706" s="2" t="s">
        <v>1154</v>
      </c>
    </row>
    <row r="707" spans="1:14" x14ac:dyDescent="0.3">
      <c r="A707" s="2">
        <v>278</v>
      </c>
      <c r="B707" s="2">
        <v>5</v>
      </c>
      <c r="C707" s="2" t="s">
        <v>56</v>
      </c>
      <c r="D707" s="2" t="s">
        <v>1167</v>
      </c>
      <c r="E707" s="4">
        <v>19</v>
      </c>
      <c r="F707" s="4">
        <f t="shared" si="11"/>
        <v>57</v>
      </c>
      <c r="G707" s="4">
        <v>31</v>
      </c>
      <c r="H707" s="4">
        <f>Datos_Cocina[[#This Row],[Precio Unitario]]-Datos_Cocina[[#This Row],[Costo Unitario]]</f>
        <v>12</v>
      </c>
      <c r="I707" s="4">
        <f>Datos_Cocina[[#This Row],[Ganancia Bruta]]*Datos_Cocina[[#This Row],[Cantidad Ordenada]]</f>
        <v>36</v>
      </c>
      <c r="J707" s="4">
        <f>Datos_Cocina[[#This Row],[Precio Unitario]]*Datos_Cocina[[#This Row],[Cantidad Ordenada]]</f>
        <v>93</v>
      </c>
      <c r="K707" s="7">
        <f>Datos_Cocina[[#This Row],[Ganancia Neta]]/Datos_Cocina[[#This Row],[Total Pedido]]</f>
        <v>0.38709677419354838</v>
      </c>
      <c r="L707" s="2">
        <v>3</v>
      </c>
      <c r="M707" s="2">
        <v>33</v>
      </c>
      <c r="N707" s="2" t="s">
        <v>1154</v>
      </c>
    </row>
    <row r="708" spans="1:14" x14ac:dyDescent="0.3">
      <c r="A708" s="2">
        <v>278</v>
      </c>
      <c r="B708" s="2">
        <v>5</v>
      </c>
      <c r="C708" s="2" t="s">
        <v>79</v>
      </c>
      <c r="D708" s="2" t="s">
        <v>1151</v>
      </c>
      <c r="E708" s="4">
        <v>14</v>
      </c>
      <c r="F708" s="4">
        <f t="shared" si="11"/>
        <v>28</v>
      </c>
      <c r="G708" s="4">
        <v>24</v>
      </c>
      <c r="H708" s="4">
        <f>Datos_Cocina[[#This Row],[Precio Unitario]]-Datos_Cocina[[#This Row],[Costo Unitario]]</f>
        <v>10</v>
      </c>
      <c r="I708" s="4">
        <f>Datos_Cocina[[#This Row],[Ganancia Bruta]]*Datos_Cocina[[#This Row],[Cantidad Ordenada]]</f>
        <v>20</v>
      </c>
      <c r="J708" s="4">
        <f>Datos_Cocina[[#This Row],[Precio Unitario]]*Datos_Cocina[[#This Row],[Cantidad Ordenada]]</f>
        <v>48</v>
      </c>
      <c r="K708" s="7">
        <f>Datos_Cocina[[#This Row],[Ganancia Neta]]/Datos_Cocina[[#This Row],[Total Pedido]]</f>
        <v>0.41666666666666669</v>
      </c>
      <c r="L708" s="2">
        <v>2</v>
      </c>
      <c r="M708" s="2">
        <v>28</v>
      </c>
      <c r="N708" s="2" t="s">
        <v>1149</v>
      </c>
    </row>
    <row r="709" spans="1:14" x14ac:dyDescent="0.3">
      <c r="A709" s="2">
        <v>279</v>
      </c>
      <c r="B709" s="2">
        <v>11</v>
      </c>
      <c r="C709" s="2" t="s">
        <v>30</v>
      </c>
      <c r="D709" s="2" t="s">
        <v>1170</v>
      </c>
      <c r="E709" s="4">
        <v>25</v>
      </c>
      <c r="F709" s="4">
        <f t="shared" si="11"/>
        <v>75</v>
      </c>
      <c r="G709" s="4">
        <v>40</v>
      </c>
      <c r="H709" s="4">
        <f>Datos_Cocina[[#This Row],[Precio Unitario]]-Datos_Cocina[[#This Row],[Costo Unitario]]</f>
        <v>15</v>
      </c>
      <c r="I709" s="4">
        <f>Datos_Cocina[[#This Row],[Ganancia Bruta]]*Datos_Cocina[[#This Row],[Cantidad Ordenada]]</f>
        <v>45</v>
      </c>
      <c r="J709" s="4">
        <f>Datos_Cocina[[#This Row],[Precio Unitario]]*Datos_Cocina[[#This Row],[Cantidad Ordenada]]</f>
        <v>120</v>
      </c>
      <c r="K709" s="7">
        <f>Datos_Cocina[[#This Row],[Ganancia Neta]]/Datos_Cocina[[#This Row],[Total Pedido]]</f>
        <v>0.375</v>
      </c>
      <c r="L709" s="2">
        <v>3</v>
      </c>
      <c r="M709" s="2">
        <v>48</v>
      </c>
      <c r="N709" s="2" t="s">
        <v>1149</v>
      </c>
    </row>
    <row r="710" spans="1:14" x14ac:dyDescent="0.3">
      <c r="A710" s="2">
        <v>279</v>
      </c>
      <c r="B710" s="2">
        <v>11</v>
      </c>
      <c r="C710" s="2" t="s">
        <v>12</v>
      </c>
      <c r="D710" s="2" t="s">
        <v>1164</v>
      </c>
      <c r="E710" s="4">
        <v>21</v>
      </c>
      <c r="F710" s="4">
        <f t="shared" si="11"/>
        <v>21</v>
      </c>
      <c r="G710" s="4">
        <v>35</v>
      </c>
      <c r="H710" s="4">
        <f>Datos_Cocina[[#This Row],[Precio Unitario]]-Datos_Cocina[[#This Row],[Costo Unitario]]</f>
        <v>14</v>
      </c>
      <c r="I710" s="4">
        <f>Datos_Cocina[[#This Row],[Ganancia Bruta]]*Datos_Cocina[[#This Row],[Cantidad Ordenada]]</f>
        <v>14</v>
      </c>
      <c r="J710" s="4">
        <f>Datos_Cocina[[#This Row],[Precio Unitario]]*Datos_Cocina[[#This Row],[Cantidad Ordenada]]</f>
        <v>35</v>
      </c>
      <c r="K710" s="7">
        <f>Datos_Cocina[[#This Row],[Ganancia Neta]]/Datos_Cocina[[#This Row],[Total Pedido]]</f>
        <v>0.4</v>
      </c>
      <c r="L710" s="2">
        <v>1</v>
      </c>
      <c r="M710" s="2">
        <v>28</v>
      </c>
      <c r="N710" s="2" t="s">
        <v>1154</v>
      </c>
    </row>
    <row r="711" spans="1:14" x14ac:dyDescent="0.3">
      <c r="A711" s="2">
        <v>279</v>
      </c>
      <c r="B711" s="2">
        <v>11</v>
      </c>
      <c r="C711" s="2" t="s">
        <v>25</v>
      </c>
      <c r="D711" s="2" t="s">
        <v>1159</v>
      </c>
      <c r="E711" s="4">
        <v>16</v>
      </c>
      <c r="F711" s="4">
        <f t="shared" si="11"/>
        <v>16</v>
      </c>
      <c r="G711" s="4">
        <v>28</v>
      </c>
      <c r="H711" s="4">
        <f>Datos_Cocina[[#This Row],[Precio Unitario]]-Datos_Cocina[[#This Row],[Costo Unitario]]</f>
        <v>12</v>
      </c>
      <c r="I711" s="4">
        <f>Datos_Cocina[[#This Row],[Ganancia Bruta]]*Datos_Cocina[[#This Row],[Cantidad Ordenada]]</f>
        <v>12</v>
      </c>
      <c r="J711" s="4">
        <f>Datos_Cocina[[#This Row],[Precio Unitario]]*Datos_Cocina[[#This Row],[Cantidad Ordenada]]</f>
        <v>28</v>
      </c>
      <c r="K711" s="7">
        <f>Datos_Cocina[[#This Row],[Ganancia Neta]]/Datos_Cocina[[#This Row],[Total Pedido]]</f>
        <v>0.42857142857142855</v>
      </c>
      <c r="L711" s="2">
        <v>1</v>
      </c>
      <c r="M711" s="2">
        <v>8</v>
      </c>
      <c r="N711" s="2" t="s">
        <v>1154</v>
      </c>
    </row>
    <row r="712" spans="1:14" x14ac:dyDescent="0.3">
      <c r="A712" s="2">
        <v>279</v>
      </c>
      <c r="B712" s="2">
        <v>11</v>
      </c>
      <c r="C712" s="2" t="s">
        <v>45</v>
      </c>
      <c r="D712" s="2" t="s">
        <v>1169</v>
      </c>
      <c r="E712" s="4">
        <v>10</v>
      </c>
      <c r="F712" s="4">
        <f t="shared" si="11"/>
        <v>10</v>
      </c>
      <c r="G712" s="4">
        <v>18</v>
      </c>
      <c r="H712" s="4">
        <f>Datos_Cocina[[#This Row],[Precio Unitario]]-Datos_Cocina[[#This Row],[Costo Unitario]]</f>
        <v>8</v>
      </c>
      <c r="I712" s="4">
        <f>Datos_Cocina[[#This Row],[Ganancia Bruta]]*Datos_Cocina[[#This Row],[Cantidad Ordenada]]</f>
        <v>8</v>
      </c>
      <c r="J712" s="4">
        <f>Datos_Cocina[[#This Row],[Precio Unitario]]*Datos_Cocina[[#This Row],[Cantidad Ordenada]]</f>
        <v>18</v>
      </c>
      <c r="K712" s="7">
        <f>Datos_Cocina[[#This Row],[Ganancia Neta]]/Datos_Cocina[[#This Row],[Total Pedido]]</f>
        <v>0.44444444444444442</v>
      </c>
      <c r="L712" s="2">
        <v>1</v>
      </c>
      <c r="M712" s="2">
        <v>58</v>
      </c>
      <c r="N712" s="2" t="s">
        <v>1154</v>
      </c>
    </row>
    <row r="713" spans="1:14" x14ac:dyDescent="0.3">
      <c r="A713" s="2">
        <v>280</v>
      </c>
      <c r="B713" s="2">
        <v>14</v>
      </c>
      <c r="C713" s="2" t="s">
        <v>97</v>
      </c>
      <c r="D713" s="2" t="s">
        <v>1153</v>
      </c>
      <c r="E713" s="4">
        <v>14</v>
      </c>
      <c r="F713" s="4">
        <f t="shared" si="11"/>
        <v>42</v>
      </c>
      <c r="G713" s="4">
        <v>23</v>
      </c>
      <c r="H713" s="4">
        <f>Datos_Cocina[[#This Row],[Precio Unitario]]-Datos_Cocina[[#This Row],[Costo Unitario]]</f>
        <v>9</v>
      </c>
      <c r="I713" s="4">
        <f>Datos_Cocina[[#This Row],[Ganancia Bruta]]*Datos_Cocina[[#This Row],[Cantidad Ordenada]]</f>
        <v>27</v>
      </c>
      <c r="J713" s="4">
        <f>Datos_Cocina[[#This Row],[Precio Unitario]]*Datos_Cocina[[#This Row],[Cantidad Ordenada]]</f>
        <v>69</v>
      </c>
      <c r="K713" s="7">
        <f>Datos_Cocina[[#This Row],[Ganancia Neta]]/Datos_Cocina[[#This Row],[Total Pedido]]</f>
        <v>0.39130434782608697</v>
      </c>
      <c r="L713" s="2">
        <v>3</v>
      </c>
      <c r="M713" s="2">
        <v>34</v>
      </c>
      <c r="N713" s="2" t="s">
        <v>1154</v>
      </c>
    </row>
    <row r="714" spans="1:14" x14ac:dyDescent="0.3">
      <c r="A714" s="2">
        <v>280</v>
      </c>
      <c r="B714" s="2">
        <v>14</v>
      </c>
      <c r="C714" s="2" t="s">
        <v>79</v>
      </c>
      <c r="D714" s="2" t="s">
        <v>1151</v>
      </c>
      <c r="E714" s="4">
        <v>14</v>
      </c>
      <c r="F714" s="4">
        <f t="shared" si="11"/>
        <v>28</v>
      </c>
      <c r="G714" s="4">
        <v>24</v>
      </c>
      <c r="H714" s="4">
        <f>Datos_Cocina[[#This Row],[Precio Unitario]]-Datos_Cocina[[#This Row],[Costo Unitario]]</f>
        <v>10</v>
      </c>
      <c r="I714" s="4">
        <f>Datos_Cocina[[#This Row],[Ganancia Bruta]]*Datos_Cocina[[#This Row],[Cantidad Ordenada]]</f>
        <v>20</v>
      </c>
      <c r="J714" s="4">
        <f>Datos_Cocina[[#This Row],[Precio Unitario]]*Datos_Cocina[[#This Row],[Cantidad Ordenada]]</f>
        <v>48</v>
      </c>
      <c r="K714" s="7">
        <f>Datos_Cocina[[#This Row],[Ganancia Neta]]/Datos_Cocina[[#This Row],[Total Pedido]]</f>
        <v>0.41666666666666669</v>
      </c>
      <c r="L714" s="2">
        <v>2</v>
      </c>
      <c r="M714" s="2">
        <v>52</v>
      </c>
      <c r="N714" s="2" t="s">
        <v>1154</v>
      </c>
    </row>
    <row r="715" spans="1:14" x14ac:dyDescent="0.3">
      <c r="A715" s="2">
        <v>281</v>
      </c>
      <c r="B715" s="2">
        <v>18</v>
      </c>
      <c r="C715" s="2" t="s">
        <v>121</v>
      </c>
      <c r="D715" s="2" t="s">
        <v>1163</v>
      </c>
      <c r="E715" s="4">
        <v>20</v>
      </c>
      <c r="F715" s="4">
        <f t="shared" si="11"/>
        <v>40</v>
      </c>
      <c r="G715" s="4">
        <v>33</v>
      </c>
      <c r="H715" s="4">
        <f>Datos_Cocina[[#This Row],[Precio Unitario]]-Datos_Cocina[[#This Row],[Costo Unitario]]</f>
        <v>13</v>
      </c>
      <c r="I715" s="4">
        <f>Datos_Cocina[[#This Row],[Ganancia Bruta]]*Datos_Cocina[[#This Row],[Cantidad Ordenada]]</f>
        <v>26</v>
      </c>
      <c r="J715" s="4">
        <f>Datos_Cocina[[#This Row],[Precio Unitario]]*Datos_Cocina[[#This Row],[Cantidad Ordenada]]</f>
        <v>66</v>
      </c>
      <c r="K715" s="7">
        <f>Datos_Cocina[[#This Row],[Ganancia Neta]]/Datos_Cocina[[#This Row],[Total Pedido]]</f>
        <v>0.39393939393939392</v>
      </c>
      <c r="L715" s="2">
        <v>2</v>
      </c>
      <c r="M715" s="2">
        <v>9</v>
      </c>
      <c r="N715" s="2" t="s">
        <v>1149</v>
      </c>
    </row>
    <row r="716" spans="1:14" x14ac:dyDescent="0.3">
      <c r="A716" s="2">
        <v>282</v>
      </c>
      <c r="B716" s="2">
        <v>6</v>
      </c>
      <c r="C716" s="2" t="s">
        <v>67</v>
      </c>
      <c r="D716" s="2" t="s">
        <v>1155</v>
      </c>
      <c r="E716" s="4">
        <v>12</v>
      </c>
      <c r="F716" s="4">
        <f t="shared" si="11"/>
        <v>12</v>
      </c>
      <c r="G716" s="4">
        <v>20</v>
      </c>
      <c r="H716" s="4">
        <f>Datos_Cocina[[#This Row],[Precio Unitario]]-Datos_Cocina[[#This Row],[Costo Unitario]]</f>
        <v>8</v>
      </c>
      <c r="I716" s="4">
        <f>Datos_Cocina[[#This Row],[Ganancia Bruta]]*Datos_Cocina[[#This Row],[Cantidad Ordenada]]</f>
        <v>8</v>
      </c>
      <c r="J716" s="4">
        <f>Datos_Cocina[[#This Row],[Precio Unitario]]*Datos_Cocina[[#This Row],[Cantidad Ordenada]]</f>
        <v>20</v>
      </c>
      <c r="K716" s="7">
        <f>Datos_Cocina[[#This Row],[Ganancia Neta]]/Datos_Cocina[[#This Row],[Total Pedido]]</f>
        <v>0.4</v>
      </c>
      <c r="L716" s="2">
        <v>1</v>
      </c>
      <c r="M716" s="2">
        <v>57</v>
      </c>
      <c r="N716" s="2" t="s">
        <v>1149</v>
      </c>
    </row>
    <row r="717" spans="1:14" x14ac:dyDescent="0.3">
      <c r="A717" s="2">
        <v>282</v>
      </c>
      <c r="B717" s="2">
        <v>6</v>
      </c>
      <c r="C717" s="2" t="s">
        <v>45</v>
      </c>
      <c r="D717" s="2" t="s">
        <v>1169</v>
      </c>
      <c r="E717" s="4">
        <v>10</v>
      </c>
      <c r="F717" s="4">
        <f t="shared" si="11"/>
        <v>30</v>
      </c>
      <c r="G717" s="4">
        <v>18</v>
      </c>
      <c r="H717" s="4">
        <f>Datos_Cocina[[#This Row],[Precio Unitario]]-Datos_Cocina[[#This Row],[Costo Unitario]]</f>
        <v>8</v>
      </c>
      <c r="I717" s="4">
        <f>Datos_Cocina[[#This Row],[Ganancia Bruta]]*Datos_Cocina[[#This Row],[Cantidad Ordenada]]</f>
        <v>24</v>
      </c>
      <c r="J717" s="4">
        <f>Datos_Cocina[[#This Row],[Precio Unitario]]*Datos_Cocina[[#This Row],[Cantidad Ordenada]]</f>
        <v>54</v>
      </c>
      <c r="K717" s="7">
        <f>Datos_Cocina[[#This Row],[Ganancia Neta]]/Datos_Cocina[[#This Row],[Total Pedido]]</f>
        <v>0.44444444444444442</v>
      </c>
      <c r="L717" s="2">
        <v>3</v>
      </c>
      <c r="M717" s="2">
        <v>57</v>
      </c>
      <c r="N717" s="2" t="s">
        <v>1149</v>
      </c>
    </row>
    <row r="718" spans="1:14" x14ac:dyDescent="0.3">
      <c r="A718" s="2">
        <v>283</v>
      </c>
      <c r="B718" s="2">
        <v>19</v>
      </c>
      <c r="C718" s="2" t="s">
        <v>74</v>
      </c>
      <c r="D718" s="2" t="s">
        <v>1160</v>
      </c>
      <c r="E718" s="4">
        <v>15</v>
      </c>
      <c r="F718" s="4">
        <f t="shared" si="11"/>
        <v>45</v>
      </c>
      <c r="G718" s="4">
        <v>26</v>
      </c>
      <c r="H718" s="4">
        <f>Datos_Cocina[[#This Row],[Precio Unitario]]-Datos_Cocina[[#This Row],[Costo Unitario]]</f>
        <v>11</v>
      </c>
      <c r="I718" s="4">
        <f>Datos_Cocina[[#This Row],[Ganancia Bruta]]*Datos_Cocina[[#This Row],[Cantidad Ordenada]]</f>
        <v>33</v>
      </c>
      <c r="J718" s="4">
        <f>Datos_Cocina[[#This Row],[Precio Unitario]]*Datos_Cocina[[#This Row],[Cantidad Ordenada]]</f>
        <v>78</v>
      </c>
      <c r="K718" s="7">
        <f>Datos_Cocina[[#This Row],[Ganancia Neta]]/Datos_Cocina[[#This Row],[Total Pedido]]</f>
        <v>0.42307692307692307</v>
      </c>
      <c r="L718" s="2">
        <v>3</v>
      </c>
      <c r="M718" s="2">
        <v>6</v>
      </c>
      <c r="N718" s="2" t="s">
        <v>1154</v>
      </c>
    </row>
    <row r="719" spans="1:14" x14ac:dyDescent="0.3">
      <c r="A719" s="2">
        <v>284</v>
      </c>
      <c r="B719" s="2">
        <v>11</v>
      </c>
      <c r="C719" s="2" t="s">
        <v>121</v>
      </c>
      <c r="D719" s="2" t="s">
        <v>1163</v>
      </c>
      <c r="E719" s="4">
        <v>20</v>
      </c>
      <c r="F719" s="4">
        <f t="shared" si="11"/>
        <v>20</v>
      </c>
      <c r="G719" s="4">
        <v>33</v>
      </c>
      <c r="H719" s="4">
        <f>Datos_Cocina[[#This Row],[Precio Unitario]]-Datos_Cocina[[#This Row],[Costo Unitario]]</f>
        <v>13</v>
      </c>
      <c r="I719" s="4">
        <f>Datos_Cocina[[#This Row],[Ganancia Bruta]]*Datos_Cocina[[#This Row],[Cantidad Ordenada]]</f>
        <v>13</v>
      </c>
      <c r="J719" s="4">
        <f>Datos_Cocina[[#This Row],[Precio Unitario]]*Datos_Cocina[[#This Row],[Cantidad Ordenada]]</f>
        <v>33</v>
      </c>
      <c r="K719" s="7">
        <f>Datos_Cocina[[#This Row],[Ganancia Neta]]/Datos_Cocina[[#This Row],[Total Pedido]]</f>
        <v>0.39393939393939392</v>
      </c>
      <c r="L719" s="2">
        <v>1</v>
      </c>
      <c r="M719" s="2">
        <v>50</v>
      </c>
      <c r="N719" s="2" t="s">
        <v>1149</v>
      </c>
    </row>
    <row r="720" spans="1:14" x14ac:dyDescent="0.3">
      <c r="A720" s="2">
        <v>284</v>
      </c>
      <c r="B720" s="2">
        <v>11</v>
      </c>
      <c r="C720" s="2" t="s">
        <v>67</v>
      </c>
      <c r="D720" s="2" t="s">
        <v>1155</v>
      </c>
      <c r="E720" s="4">
        <v>12</v>
      </c>
      <c r="F720" s="4">
        <f t="shared" si="11"/>
        <v>36</v>
      </c>
      <c r="G720" s="4">
        <v>20</v>
      </c>
      <c r="H720" s="4">
        <f>Datos_Cocina[[#This Row],[Precio Unitario]]-Datos_Cocina[[#This Row],[Costo Unitario]]</f>
        <v>8</v>
      </c>
      <c r="I720" s="4">
        <f>Datos_Cocina[[#This Row],[Ganancia Bruta]]*Datos_Cocina[[#This Row],[Cantidad Ordenada]]</f>
        <v>24</v>
      </c>
      <c r="J720" s="4">
        <f>Datos_Cocina[[#This Row],[Precio Unitario]]*Datos_Cocina[[#This Row],[Cantidad Ordenada]]</f>
        <v>60</v>
      </c>
      <c r="K720" s="7">
        <f>Datos_Cocina[[#This Row],[Ganancia Neta]]/Datos_Cocina[[#This Row],[Total Pedido]]</f>
        <v>0.4</v>
      </c>
      <c r="L720" s="2">
        <v>3</v>
      </c>
      <c r="M720" s="2">
        <v>45</v>
      </c>
      <c r="N720" s="2" t="s">
        <v>1154</v>
      </c>
    </row>
    <row r="721" spans="1:14" x14ac:dyDescent="0.3">
      <c r="A721" s="2">
        <v>284</v>
      </c>
      <c r="B721" s="2">
        <v>11</v>
      </c>
      <c r="C721" s="2" t="s">
        <v>50</v>
      </c>
      <c r="D721" s="2" t="s">
        <v>1162</v>
      </c>
      <c r="E721" s="4">
        <v>16</v>
      </c>
      <c r="F721" s="4">
        <f t="shared" si="11"/>
        <v>16</v>
      </c>
      <c r="G721" s="4">
        <v>27</v>
      </c>
      <c r="H721" s="4">
        <f>Datos_Cocina[[#This Row],[Precio Unitario]]-Datos_Cocina[[#This Row],[Costo Unitario]]</f>
        <v>11</v>
      </c>
      <c r="I721" s="4">
        <f>Datos_Cocina[[#This Row],[Ganancia Bruta]]*Datos_Cocina[[#This Row],[Cantidad Ordenada]]</f>
        <v>11</v>
      </c>
      <c r="J721" s="4">
        <f>Datos_Cocina[[#This Row],[Precio Unitario]]*Datos_Cocina[[#This Row],[Cantidad Ordenada]]</f>
        <v>27</v>
      </c>
      <c r="K721" s="7">
        <f>Datos_Cocina[[#This Row],[Ganancia Neta]]/Datos_Cocina[[#This Row],[Total Pedido]]</f>
        <v>0.40740740740740738</v>
      </c>
      <c r="L721" s="2">
        <v>1</v>
      </c>
      <c r="M721" s="2">
        <v>59</v>
      </c>
      <c r="N721" s="2" t="s">
        <v>1154</v>
      </c>
    </row>
    <row r="722" spans="1:14" x14ac:dyDescent="0.3">
      <c r="A722" s="2">
        <v>284</v>
      </c>
      <c r="B722" s="2">
        <v>11</v>
      </c>
      <c r="C722" s="2" t="s">
        <v>53</v>
      </c>
      <c r="D722" s="2" t="s">
        <v>1156</v>
      </c>
      <c r="E722" s="4">
        <v>11</v>
      </c>
      <c r="F722" s="4">
        <f t="shared" si="11"/>
        <v>22</v>
      </c>
      <c r="G722" s="4">
        <v>19</v>
      </c>
      <c r="H722" s="4">
        <f>Datos_Cocina[[#This Row],[Precio Unitario]]-Datos_Cocina[[#This Row],[Costo Unitario]]</f>
        <v>8</v>
      </c>
      <c r="I722" s="4">
        <f>Datos_Cocina[[#This Row],[Ganancia Bruta]]*Datos_Cocina[[#This Row],[Cantidad Ordenada]]</f>
        <v>16</v>
      </c>
      <c r="J722" s="4">
        <f>Datos_Cocina[[#This Row],[Precio Unitario]]*Datos_Cocina[[#This Row],[Cantidad Ordenada]]</f>
        <v>38</v>
      </c>
      <c r="K722" s="7">
        <f>Datos_Cocina[[#This Row],[Ganancia Neta]]/Datos_Cocina[[#This Row],[Total Pedido]]</f>
        <v>0.42105263157894735</v>
      </c>
      <c r="L722" s="2">
        <v>2</v>
      </c>
      <c r="M722" s="2">
        <v>41</v>
      </c>
      <c r="N722" s="2" t="s">
        <v>1154</v>
      </c>
    </row>
    <row r="723" spans="1:14" x14ac:dyDescent="0.3">
      <c r="A723" s="2">
        <v>285</v>
      </c>
      <c r="B723" s="2">
        <v>18</v>
      </c>
      <c r="C723" s="2" t="s">
        <v>39</v>
      </c>
      <c r="D723" s="2" t="s">
        <v>1150</v>
      </c>
      <c r="E723" s="4">
        <v>13</v>
      </c>
      <c r="F723" s="4">
        <f t="shared" si="11"/>
        <v>26</v>
      </c>
      <c r="G723" s="4">
        <v>21</v>
      </c>
      <c r="H723" s="4">
        <f>Datos_Cocina[[#This Row],[Precio Unitario]]-Datos_Cocina[[#This Row],[Costo Unitario]]</f>
        <v>8</v>
      </c>
      <c r="I723" s="4">
        <f>Datos_Cocina[[#This Row],[Ganancia Bruta]]*Datos_Cocina[[#This Row],[Cantidad Ordenada]]</f>
        <v>16</v>
      </c>
      <c r="J723" s="4">
        <f>Datos_Cocina[[#This Row],[Precio Unitario]]*Datos_Cocina[[#This Row],[Cantidad Ordenada]]</f>
        <v>42</v>
      </c>
      <c r="K723" s="7">
        <f>Datos_Cocina[[#This Row],[Ganancia Neta]]/Datos_Cocina[[#This Row],[Total Pedido]]</f>
        <v>0.38095238095238093</v>
      </c>
      <c r="L723" s="2">
        <v>2</v>
      </c>
      <c r="M723" s="2">
        <v>12</v>
      </c>
      <c r="N723" s="2" t="s">
        <v>1149</v>
      </c>
    </row>
    <row r="724" spans="1:14" x14ac:dyDescent="0.3">
      <c r="A724" s="2">
        <v>286</v>
      </c>
      <c r="B724" s="2">
        <v>15</v>
      </c>
      <c r="C724" s="2" t="s">
        <v>34</v>
      </c>
      <c r="D724" s="2" t="s">
        <v>1161</v>
      </c>
      <c r="E724" s="4">
        <v>20</v>
      </c>
      <c r="F724" s="4">
        <f t="shared" si="11"/>
        <v>40</v>
      </c>
      <c r="G724" s="4">
        <v>34</v>
      </c>
      <c r="H724" s="4">
        <f>Datos_Cocina[[#This Row],[Precio Unitario]]-Datos_Cocina[[#This Row],[Costo Unitario]]</f>
        <v>14</v>
      </c>
      <c r="I724" s="4">
        <f>Datos_Cocina[[#This Row],[Ganancia Bruta]]*Datos_Cocina[[#This Row],[Cantidad Ordenada]]</f>
        <v>28</v>
      </c>
      <c r="J724" s="4">
        <f>Datos_Cocina[[#This Row],[Precio Unitario]]*Datos_Cocina[[#This Row],[Cantidad Ordenada]]</f>
        <v>68</v>
      </c>
      <c r="K724" s="7">
        <f>Datos_Cocina[[#This Row],[Ganancia Neta]]/Datos_Cocina[[#This Row],[Total Pedido]]</f>
        <v>0.41176470588235292</v>
      </c>
      <c r="L724" s="2">
        <v>2</v>
      </c>
      <c r="M724" s="2">
        <v>25</v>
      </c>
      <c r="N724" s="2" t="s">
        <v>1154</v>
      </c>
    </row>
    <row r="725" spans="1:14" x14ac:dyDescent="0.3">
      <c r="A725" s="2">
        <v>287</v>
      </c>
      <c r="B725" s="2">
        <v>20</v>
      </c>
      <c r="C725" s="2" t="s">
        <v>97</v>
      </c>
      <c r="D725" s="2" t="s">
        <v>1153</v>
      </c>
      <c r="E725" s="4">
        <v>14</v>
      </c>
      <c r="F725" s="4">
        <f t="shared" si="11"/>
        <v>28</v>
      </c>
      <c r="G725" s="4">
        <v>23</v>
      </c>
      <c r="H725" s="4">
        <f>Datos_Cocina[[#This Row],[Precio Unitario]]-Datos_Cocina[[#This Row],[Costo Unitario]]</f>
        <v>9</v>
      </c>
      <c r="I725" s="4">
        <f>Datos_Cocina[[#This Row],[Ganancia Bruta]]*Datos_Cocina[[#This Row],[Cantidad Ordenada]]</f>
        <v>18</v>
      </c>
      <c r="J725" s="4">
        <f>Datos_Cocina[[#This Row],[Precio Unitario]]*Datos_Cocina[[#This Row],[Cantidad Ordenada]]</f>
        <v>46</v>
      </c>
      <c r="K725" s="7">
        <f>Datos_Cocina[[#This Row],[Ganancia Neta]]/Datos_Cocina[[#This Row],[Total Pedido]]</f>
        <v>0.39130434782608697</v>
      </c>
      <c r="L725" s="2">
        <v>2</v>
      </c>
      <c r="M725" s="2">
        <v>58</v>
      </c>
      <c r="N725" s="2" t="s">
        <v>1154</v>
      </c>
    </row>
    <row r="726" spans="1:14" x14ac:dyDescent="0.3">
      <c r="A726" s="2">
        <v>287</v>
      </c>
      <c r="B726" s="2">
        <v>20</v>
      </c>
      <c r="C726" s="2" t="s">
        <v>37</v>
      </c>
      <c r="D726" s="2" t="s">
        <v>1157</v>
      </c>
      <c r="E726" s="4">
        <v>18</v>
      </c>
      <c r="F726" s="4">
        <f t="shared" si="11"/>
        <v>36</v>
      </c>
      <c r="G726" s="4">
        <v>30</v>
      </c>
      <c r="H726" s="4">
        <f>Datos_Cocina[[#This Row],[Precio Unitario]]-Datos_Cocina[[#This Row],[Costo Unitario]]</f>
        <v>12</v>
      </c>
      <c r="I726" s="4">
        <f>Datos_Cocina[[#This Row],[Ganancia Bruta]]*Datos_Cocina[[#This Row],[Cantidad Ordenada]]</f>
        <v>24</v>
      </c>
      <c r="J726" s="4">
        <f>Datos_Cocina[[#This Row],[Precio Unitario]]*Datos_Cocina[[#This Row],[Cantidad Ordenada]]</f>
        <v>60</v>
      </c>
      <c r="K726" s="7">
        <f>Datos_Cocina[[#This Row],[Ganancia Neta]]/Datos_Cocina[[#This Row],[Total Pedido]]</f>
        <v>0.4</v>
      </c>
      <c r="L726" s="2">
        <v>2</v>
      </c>
      <c r="M726" s="2">
        <v>17</v>
      </c>
      <c r="N726" s="2" t="s">
        <v>1149</v>
      </c>
    </row>
    <row r="727" spans="1:14" x14ac:dyDescent="0.3">
      <c r="A727" s="2">
        <v>287</v>
      </c>
      <c r="B727" s="2">
        <v>20</v>
      </c>
      <c r="C727" s="2" t="s">
        <v>114</v>
      </c>
      <c r="D727" s="2" t="s">
        <v>1168</v>
      </c>
      <c r="E727" s="4">
        <v>19</v>
      </c>
      <c r="F727" s="4">
        <f t="shared" si="11"/>
        <v>57</v>
      </c>
      <c r="G727" s="4">
        <v>32</v>
      </c>
      <c r="H727" s="4">
        <f>Datos_Cocina[[#This Row],[Precio Unitario]]-Datos_Cocina[[#This Row],[Costo Unitario]]</f>
        <v>13</v>
      </c>
      <c r="I727" s="4">
        <f>Datos_Cocina[[#This Row],[Ganancia Bruta]]*Datos_Cocina[[#This Row],[Cantidad Ordenada]]</f>
        <v>39</v>
      </c>
      <c r="J727" s="4">
        <f>Datos_Cocina[[#This Row],[Precio Unitario]]*Datos_Cocina[[#This Row],[Cantidad Ordenada]]</f>
        <v>96</v>
      </c>
      <c r="K727" s="7">
        <f>Datos_Cocina[[#This Row],[Ganancia Neta]]/Datos_Cocina[[#This Row],[Total Pedido]]</f>
        <v>0.40625</v>
      </c>
      <c r="L727" s="2">
        <v>3</v>
      </c>
      <c r="M727" s="2">
        <v>46</v>
      </c>
      <c r="N727" s="2" t="s">
        <v>1154</v>
      </c>
    </row>
    <row r="728" spans="1:14" x14ac:dyDescent="0.3">
      <c r="A728" s="2">
        <v>288</v>
      </c>
      <c r="B728" s="2">
        <v>15</v>
      </c>
      <c r="C728" s="2" t="s">
        <v>79</v>
      </c>
      <c r="D728" s="2" t="s">
        <v>1151</v>
      </c>
      <c r="E728" s="4">
        <v>14</v>
      </c>
      <c r="F728" s="4">
        <f t="shared" si="11"/>
        <v>28</v>
      </c>
      <c r="G728" s="4">
        <v>24</v>
      </c>
      <c r="H728" s="4">
        <f>Datos_Cocina[[#This Row],[Precio Unitario]]-Datos_Cocina[[#This Row],[Costo Unitario]]</f>
        <v>10</v>
      </c>
      <c r="I728" s="4">
        <f>Datos_Cocina[[#This Row],[Ganancia Bruta]]*Datos_Cocina[[#This Row],[Cantidad Ordenada]]</f>
        <v>20</v>
      </c>
      <c r="J728" s="4">
        <f>Datos_Cocina[[#This Row],[Precio Unitario]]*Datos_Cocina[[#This Row],[Cantidad Ordenada]]</f>
        <v>48</v>
      </c>
      <c r="K728" s="7">
        <f>Datos_Cocina[[#This Row],[Ganancia Neta]]/Datos_Cocina[[#This Row],[Total Pedido]]</f>
        <v>0.41666666666666669</v>
      </c>
      <c r="L728" s="2">
        <v>2</v>
      </c>
      <c r="M728" s="2">
        <v>6</v>
      </c>
      <c r="N728" s="2" t="s">
        <v>1149</v>
      </c>
    </row>
    <row r="729" spans="1:14" x14ac:dyDescent="0.3">
      <c r="A729" s="2">
        <v>288</v>
      </c>
      <c r="B729" s="2">
        <v>15</v>
      </c>
      <c r="C729" s="2" t="s">
        <v>53</v>
      </c>
      <c r="D729" s="2" t="s">
        <v>1156</v>
      </c>
      <c r="E729" s="4">
        <v>11</v>
      </c>
      <c r="F729" s="4">
        <f t="shared" si="11"/>
        <v>22</v>
      </c>
      <c r="G729" s="4">
        <v>19</v>
      </c>
      <c r="H729" s="4">
        <f>Datos_Cocina[[#This Row],[Precio Unitario]]-Datos_Cocina[[#This Row],[Costo Unitario]]</f>
        <v>8</v>
      </c>
      <c r="I729" s="4">
        <f>Datos_Cocina[[#This Row],[Ganancia Bruta]]*Datos_Cocina[[#This Row],[Cantidad Ordenada]]</f>
        <v>16</v>
      </c>
      <c r="J729" s="4">
        <f>Datos_Cocina[[#This Row],[Precio Unitario]]*Datos_Cocina[[#This Row],[Cantidad Ordenada]]</f>
        <v>38</v>
      </c>
      <c r="K729" s="7">
        <f>Datos_Cocina[[#This Row],[Ganancia Neta]]/Datos_Cocina[[#This Row],[Total Pedido]]</f>
        <v>0.42105263157894735</v>
      </c>
      <c r="L729" s="2">
        <v>2</v>
      </c>
      <c r="M729" s="2">
        <v>32</v>
      </c>
      <c r="N729" s="2" t="s">
        <v>1154</v>
      </c>
    </row>
    <row r="730" spans="1:14" x14ac:dyDescent="0.3">
      <c r="A730" s="2">
        <v>289</v>
      </c>
      <c r="B730" s="2">
        <v>15</v>
      </c>
      <c r="C730" s="2" t="s">
        <v>67</v>
      </c>
      <c r="D730" s="2" t="s">
        <v>1155</v>
      </c>
      <c r="E730" s="4">
        <v>12</v>
      </c>
      <c r="F730" s="4">
        <f t="shared" si="11"/>
        <v>36</v>
      </c>
      <c r="G730" s="4">
        <v>20</v>
      </c>
      <c r="H730" s="4">
        <f>Datos_Cocina[[#This Row],[Precio Unitario]]-Datos_Cocina[[#This Row],[Costo Unitario]]</f>
        <v>8</v>
      </c>
      <c r="I730" s="4">
        <f>Datos_Cocina[[#This Row],[Ganancia Bruta]]*Datos_Cocina[[#This Row],[Cantidad Ordenada]]</f>
        <v>24</v>
      </c>
      <c r="J730" s="4">
        <f>Datos_Cocina[[#This Row],[Precio Unitario]]*Datos_Cocina[[#This Row],[Cantidad Ordenada]]</f>
        <v>60</v>
      </c>
      <c r="K730" s="7">
        <f>Datos_Cocina[[#This Row],[Ganancia Neta]]/Datos_Cocina[[#This Row],[Total Pedido]]</f>
        <v>0.4</v>
      </c>
      <c r="L730" s="2">
        <v>3</v>
      </c>
      <c r="M730" s="2">
        <v>20</v>
      </c>
      <c r="N730" s="2" t="s">
        <v>1154</v>
      </c>
    </row>
    <row r="731" spans="1:14" x14ac:dyDescent="0.3">
      <c r="A731" s="2">
        <v>289</v>
      </c>
      <c r="B731" s="2">
        <v>15</v>
      </c>
      <c r="C731" s="2" t="s">
        <v>74</v>
      </c>
      <c r="D731" s="2" t="s">
        <v>1160</v>
      </c>
      <c r="E731" s="4">
        <v>15</v>
      </c>
      <c r="F731" s="4">
        <f t="shared" si="11"/>
        <v>45</v>
      </c>
      <c r="G731" s="4">
        <v>26</v>
      </c>
      <c r="H731" s="4">
        <f>Datos_Cocina[[#This Row],[Precio Unitario]]-Datos_Cocina[[#This Row],[Costo Unitario]]</f>
        <v>11</v>
      </c>
      <c r="I731" s="4">
        <f>Datos_Cocina[[#This Row],[Ganancia Bruta]]*Datos_Cocina[[#This Row],[Cantidad Ordenada]]</f>
        <v>33</v>
      </c>
      <c r="J731" s="4">
        <f>Datos_Cocina[[#This Row],[Precio Unitario]]*Datos_Cocina[[#This Row],[Cantidad Ordenada]]</f>
        <v>78</v>
      </c>
      <c r="K731" s="7">
        <f>Datos_Cocina[[#This Row],[Ganancia Neta]]/Datos_Cocina[[#This Row],[Total Pedido]]</f>
        <v>0.42307692307692307</v>
      </c>
      <c r="L731" s="2">
        <v>3</v>
      </c>
      <c r="M731" s="2">
        <v>48</v>
      </c>
      <c r="N731" s="2" t="s">
        <v>1149</v>
      </c>
    </row>
    <row r="732" spans="1:14" x14ac:dyDescent="0.3">
      <c r="A732" s="2">
        <v>290</v>
      </c>
      <c r="B732" s="2">
        <v>19</v>
      </c>
      <c r="C732" s="2" t="s">
        <v>30</v>
      </c>
      <c r="D732" s="2" t="s">
        <v>1170</v>
      </c>
      <c r="E732" s="4">
        <v>25</v>
      </c>
      <c r="F732" s="4">
        <f t="shared" si="11"/>
        <v>25</v>
      </c>
      <c r="G732" s="4">
        <v>40</v>
      </c>
      <c r="H732" s="4">
        <f>Datos_Cocina[[#This Row],[Precio Unitario]]-Datos_Cocina[[#This Row],[Costo Unitario]]</f>
        <v>15</v>
      </c>
      <c r="I732" s="4">
        <f>Datos_Cocina[[#This Row],[Ganancia Bruta]]*Datos_Cocina[[#This Row],[Cantidad Ordenada]]</f>
        <v>15</v>
      </c>
      <c r="J732" s="4">
        <f>Datos_Cocina[[#This Row],[Precio Unitario]]*Datos_Cocina[[#This Row],[Cantidad Ordenada]]</f>
        <v>40</v>
      </c>
      <c r="K732" s="7">
        <f>Datos_Cocina[[#This Row],[Ganancia Neta]]/Datos_Cocina[[#This Row],[Total Pedido]]</f>
        <v>0.375</v>
      </c>
      <c r="L732" s="2">
        <v>1</v>
      </c>
      <c r="M732" s="2">
        <v>57</v>
      </c>
      <c r="N732" s="2" t="s">
        <v>1154</v>
      </c>
    </row>
    <row r="733" spans="1:14" x14ac:dyDescent="0.3">
      <c r="A733" s="2">
        <v>291</v>
      </c>
      <c r="B733" s="2">
        <v>2</v>
      </c>
      <c r="C733" s="2" t="s">
        <v>56</v>
      </c>
      <c r="D733" s="2" t="s">
        <v>1167</v>
      </c>
      <c r="E733" s="4">
        <v>19</v>
      </c>
      <c r="F733" s="4">
        <f t="shared" si="11"/>
        <v>38</v>
      </c>
      <c r="G733" s="4">
        <v>31</v>
      </c>
      <c r="H733" s="4">
        <f>Datos_Cocina[[#This Row],[Precio Unitario]]-Datos_Cocina[[#This Row],[Costo Unitario]]</f>
        <v>12</v>
      </c>
      <c r="I733" s="4">
        <f>Datos_Cocina[[#This Row],[Ganancia Bruta]]*Datos_Cocina[[#This Row],[Cantidad Ordenada]]</f>
        <v>24</v>
      </c>
      <c r="J733" s="4">
        <f>Datos_Cocina[[#This Row],[Precio Unitario]]*Datos_Cocina[[#This Row],[Cantidad Ordenada]]</f>
        <v>62</v>
      </c>
      <c r="K733" s="7">
        <f>Datos_Cocina[[#This Row],[Ganancia Neta]]/Datos_Cocina[[#This Row],[Total Pedido]]</f>
        <v>0.38709677419354838</v>
      </c>
      <c r="L733" s="2">
        <v>2</v>
      </c>
      <c r="M733" s="2">
        <v>14</v>
      </c>
      <c r="N733" s="2" t="s">
        <v>1154</v>
      </c>
    </row>
    <row r="734" spans="1:14" x14ac:dyDescent="0.3">
      <c r="A734" s="2">
        <v>291</v>
      </c>
      <c r="B734" s="2">
        <v>2</v>
      </c>
      <c r="C734" s="2" t="s">
        <v>60</v>
      </c>
      <c r="D734" s="2" t="s">
        <v>1165</v>
      </c>
      <c r="E734" s="4">
        <v>15</v>
      </c>
      <c r="F734" s="4">
        <f t="shared" si="11"/>
        <v>15</v>
      </c>
      <c r="G734" s="4">
        <v>25</v>
      </c>
      <c r="H734" s="4">
        <f>Datos_Cocina[[#This Row],[Precio Unitario]]-Datos_Cocina[[#This Row],[Costo Unitario]]</f>
        <v>10</v>
      </c>
      <c r="I734" s="4">
        <f>Datos_Cocina[[#This Row],[Ganancia Bruta]]*Datos_Cocina[[#This Row],[Cantidad Ordenada]]</f>
        <v>10</v>
      </c>
      <c r="J734" s="4">
        <f>Datos_Cocina[[#This Row],[Precio Unitario]]*Datos_Cocina[[#This Row],[Cantidad Ordenada]]</f>
        <v>25</v>
      </c>
      <c r="K734" s="7">
        <f>Datos_Cocina[[#This Row],[Ganancia Neta]]/Datos_Cocina[[#This Row],[Total Pedido]]</f>
        <v>0.4</v>
      </c>
      <c r="L734" s="2">
        <v>1</v>
      </c>
      <c r="M734" s="2">
        <v>41</v>
      </c>
      <c r="N734" s="2" t="s">
        <v>1154</v>
      </c>
    </row>
    <row r="735" spans="1:14" x14ac:dyDescent="0.3">
      <c r="A735" s="2">
        <v>291</v>
      </c>
      <c r="B735" s="2">
        <v>2</v>
      </c>
      <c r="C735" s="2" t="s">
        <v>12</v>
      </c>
      <c r="D735" s="2" t="s">
        <v>1164</v>
      </c>
      <c r="E735" s="4">
        <v>21</v>
      </c>
      <c r="F735" s="4">
        <f t="shared" si="11"/>
        <v>63</v>
      </c>
      <c r="G735" s="4">
        <v>35</v>
      </c>
      <c r="H735" s="4">
        <f>Datos_Cocina[[#This Row],[Precio Unitario]]-Datos_Cocina[[#This Row],[Costo Unitario]]</f>
        <v>14</v>
      </c>
      <c r="I735" s="4">
        <f>Datos_Cocina[[#This Row],[Ganancia Bruta]]*Datos_Cocina[[#This Row],[Cantidad Ordenada]]</f>
        <v>42</v>
      </c>
      <c r="J735" s="4">
        <f>Datos_Cocina[[#This Row],[Precio Unitario]]*Datos_Cocina[[#This Row],[Cantidad Ordenada]]</f>
        <v>105</v>
      </c>
      <c r="K735" s="7">
        <f>Datos_Cocina[[#This Row],[Ganancia Neta]]/Datos_Cocina[[#This Row],[Total Pedido]]</f>
        <v>0.4</v>
      </c>
      <c r="L735" s="2">
        <v>3</v>
      </c>
      <c r="M735" s="2">
        <v>12</v>
      </c>
      <c r="N735" s="2" t="s">
        <v>1149</v>
      </c>
    </row>
    <row r="736" spans="1:14" x14ac:dyDescent="0.3">
      <c r="A736" s="2">
        <v>291</v>
      </c>
      <c r="B736" s="2">
        <v>2</v>
      </c>
      <c r="C736" s="2" t="s">
        <v>34</v>
      </c>
      <c r="D736" s="2" t="s">
        <v>1161</v>
      </c>
      <c r="E736" s="4">
        <v>20</v>
      </c>
      <c r="F736" s="4">
        <f t="shared" si="11"/>
        <v>40</v>
      </c>
      <c r="G736" s="4">
        <v>34</v>
      </c>
      <c r="H736" s="4">
        <f>Datos_Cocina[[#This Row],[Precio Unitario]]-Datos_Cocina[[#This Row],[Costo Unitario]]</f>
        <v>14</v>
      </c>
      <c r="I736" s="4">
        <f>Datos_Cocina[[#This Row],[Ganancia Bruta]]*Datos_Cocina[[#This Row],[Cantidad Ordenada]]</f>
        <v>28</v>
      </c>
      <c r="J736" s="4">
        <f>Datos_Cocina[[#This Row],[Precio Unitario]]*Datos_Cocina[[#This Row],[Cantidad Ordenada]]</f>
        <v>68</v>
      </c>
      <c r="K736" s="7">
        <f>Datos_Cocina[[#This Row],[Ganancia Neta]]/Datos_Cocina[[#This Row],[Total Pedido]]</f>
        <v>0.41176470588235292</v>
      </c>
      <c r="L736" s="2">
        <v>2</v>
      </c>
      <c r="M736" s="2">
        <v>28</v>
      </c>
      <c r="N736" s="2" t="s">
        <v>1149</v>
      </c>
    </row>
    <row r="737" spans="1:14" x14ac:dyDescent="0.3">
      <c r="A737" s="2">
        <v>292</v>
      </c>
      <c r="B737" s="2">
        <v>10</v>
      </c>
      <c r="C737" s="2" t="s">
        <v>25</v>
      </c>
      <c r="D737" s="2" t="s">
        <v>1159</v>
      </c>
      <c r="E737" s="4">
        <v>16</v>
      </c>
      <c r="F737" s="4">
        <f t="shared" si="11"/>
        <v>48</v>
      </c>
      <c r="G737" s="4">
        <v>28</v>
      </c>
      <c r="H737" s="4">
        <f>Datos_Cocina[[#This Row],[Precio Unitario]]-Datos_Cocina[[#This Row],[Costo Unitario]]</f>
        <v>12</v>
      </c>
      <c r="I737" s="4">
        <f>Datos_Cocina[[#This Row],[Ganancia Bruta]]*Datos_Cocina[[#This Row],[Cantidad Ordenada]]</f>
        <v>36</v>
      </c>
      <c r="J737" s="4">
        <f>Datos_Cocina[[#This Row],[Precio Unitario]]*Datos_Cocina[[#This Row],[Cantidad Ordenada]]</f>
        <v>84</v>
      </c>
      <c r="K737" s="7">
        <f>Datos_Cocina[[#This Row],[Ganancia Neta]]/Datos_Cocina[[#This Row],[Total Pedido]]</f>
        <v>0.42857142857142855</v>
      </c>
      <c r="L737" s="2">
        <v>3</v>
      </c>
      <c r="M737" s="2">
        <v>23</v>
      </c>
      <c r="N737" s="2" t="s">
        <v>1149</v>
      </c>
    </row>
    <row r="738" spans="1:14" x14ac:dyDescent="0.3">
      <c r="A738" s="2">
        <v>293</v>
      </c>
      <c r="B738" s="2">
        <v>16</v>
      </c>
      <c r="C738" s="2" t="s">
        <v>42</v>
      </c>
      <c r="D738" s="2" t="s">
        <v>1158</v>
      </c>
      <c r="E738" s="4">
        <v>22</v>
      </c>
      <c r="F738" s="4">
        <f t="shared" si="11"/>
        <v>44</v>
      </c>
      <c r="G738" s="4">
        <v>36</v>
      </c>
      <c r="H738" s="4">
        <f>Datos_Cocina[[#This Row],[Precio Unitario]]-Datos_Cocina[[#This Row],[Costo Unitario]]</f>
        <v>14</v>
      </c>
      <c r="I738" s="4">
        <f>Datos_Cocina[[#This Row],[Ganancia Bruta]]*Datos_Cocina[[#This Row],[Cantidad Ordenada]]</f>
        <v>28</v>
      </c>
      <c r="J738" s="4">
        <f>Datos_Cocina[[#This Row],[Precio Unitario]]*Datos_Cocina[[#This Row],[Cantidad Ordenada]]</f>
        <v>72</v>
      </c>
      <c r="K738" s="7">
        <f>Datos_Cocina[[#This Row],[Ganancia Neta]]/Datos_Cocina[[#This Row],[Total Pedido]]</f>
        <v>0.3888888888888889</v>
      </c>
      <c r="L738" s="2">
        <v>2</v>
      </c>
      <c r="M738" s="2">
        <v>47</v>
      </c>
      <c r="N738" s="2" t="s">
        <v>1154</v>
      </c>
    </row>
    <row r="739" spans="1:14" x14ac:dyDescent="0.3">
      <c r="A739" s="2">
        <v>293</v>
      </c>
      <c r="B739" s="2">
        <v>16</v>
      </c>
      <c r="C739" s="2" t="s">
        <v>37</v>
      </c>
      <c r="D739" s="2" t="s">
        <v>1157</v>
      </c>
      <c r="E739" s="4">
        <v>18</v>
      </c>
      <c r="F739" s="4">
        <f t="shared" si="11"/>
        <v>36</v>
      </c>
      <c r="G739" s="4">
        <v>30</v>
      </c>
      <c r="H739" s="4">
        <f>Datos_Cocina[[#This Row],[Precio Unitario]]-Datos_Cocina[[#This Row],[Costo Unitario]]</f>
        <v>12</v>
      </c>
      <c r="I739" s="4">
        <f>Datos_Cocina[[#This Row],[Ganancia Bruta]]*Datos_Cocina[[#This Row],[Cantidad Ordenada]]</f>
        <v>24</v>
      </c>
      <c r="J739" s="4">
        <f>Datos_Cocina[[#This Row],[Precio Unitario]]*Datos_Cocina[[#This Row],[Cantidad Ordenada]]</f>
        <v>60</v>
      </c>
      <c r="K739" s="7">
        <f>Datos_Cocina[[#This Row],[Ganancia Neta]]/Datos_Cocina[[#This Row],[Total Pedido]]</f>
        <v>0.4</v>
      </c>
      <c r="L739" s="2">
        <v>2</v>
      </c>
      <c r="M739" s="2">
        <v>29</v>
      </c>
      <c r="N739" s="2" t="s">
        <v>1154</v>
      </c>
    </row>
    <row r="740" spans="1:14" x14ac:dyDescent="0.3">
      <c r="A740" s="2">
        <v>293</v>
      </c>
      <c r="B740" s="2">
        <v>16</v>
      </c>
      <c r="C740" s="2" t="s">
        <v>25</v>
      </c>
      <c r="D740" s="2" t="s">
        <v>1159</v>
      </c>
      <c r="E740" s="4">
        <v>16</v>
      </c>
      <c r="F740" s="4">
        <f t="shared" si="11"/>
        <v>48</v>
      </c>
      <c r="G740" s="4">
        <v>28</v>
      </c>
      <c r="H740" s="4">
        <f>Datos_Cocina[[#This Row],[Precio Unitario]]-Datos_Cocina[[#This Row],[Costo Unitario]]</f>
        <v>12</v>
      </c>
      <c r="I740" s="4">
        <f>Datos_Cocina[[#This Row],[Ganancia Bruta]]*Datos_Cocina[[#This Row],[Cantidad Ordenada]]</f>
        <v>36</v>
      </c>
      <c r="J740" s="4">
        <f>Datos_Cocina[[#This Row],[Precio Unitario]]*Datos_Cocina[[#This Row],[Cantidad Ordenada]]</f>
        <v>84</v>
      </c>
      <c r="K740" s="7">
        <f>Datos_Cocina[[#This Row],[Ganancia Neta]]/Datos_Cocina[[#This Row],[Total Pedido]]</f>
        <v>0.42857142857142855</v>
      </c>
      <c r="L740" s="2">
        <v>3</v>
      </c>
      <c r="M740" s="2">
        <v>44</v>
      </c>
      <c r="N740" s="2" t="s">
        <v>1154</v>
      </c>
    </row>
    <row r="741" spans="1:14" x14ac:dyDescent="0.3">
      <c r="A741" s="2">
        <v>294</v>
      </c>
      <c r="B741" s="2">
        <v>17</v>
      </c>
      <c r="C741" s="2" t="s">
        <v>56</v>
      </c>
      <c r="D741" s="2" t="s">
        <v>1167</v>
      </c>
      <c r="E741" s="4">
        <v>19</v>
      </c>
      <c r="F741" s="4">
        <f t="shared" si="11"/>
        <v>38</v>
      </c>
      <c r="G741" s="4">
        <v>31</v>
      </c>
      <c r="H741" s="4">
        <f>Datos_Cocina[[#This Row],[Precio Unitario]]-Datos_Cocina[[#This Row],[Costo Unitario]]</f>
        <v>12</v>
      </c>
      <c r="I741" s="4">
        <f>Datos_Cocina[[#This Row],[Ganancia Bruta]]*Datos_Cocina[[#This Row],[Cantidad Ordenada]]</f>
        <v>24</v>
      </c>
      <c r="J741" s="4">
        <f>Datos_Cocina[[#This Row],[Precio Unitario]]*Datos_Cocina[[#This Row],[Cantidad Ordenada]]</f>
        <v>62</v>
      </c>
      <c r="K741" s="7">
        <f>Datos_Cocina[[#This Row],[Ganancia Neta]]/Datos_Cocina[[#This Row],[Total Pedido]]</f>
        <v>0.38709677419354838</v>
      </c>
      <c r="L741" s="2">
        <v>2</v>
      </c>
      <c r="M741" s="2">
        <v>31</v>
      </c>
      <c r="N741" s="2" t="s">
        <v>1149</v>
      </c>
    </row>
    <row r="742" spans="1:14" x14ac:dyDescent="0.3">
      <c r="A742" s="2">
        <v>294</v>
      </c>
      <c r="B742" s="2">
        <v>17</v>
      </c>
      <c r="C742" s="2" t="s">
        <v>42</v>
      </c>
      <c r="D742" s="2" t="s">
        <v>1158</v>
      </c>
      <c r="E742" s="4">
        <v>22</v>
      </c>
      <c r="F742" s="4">
        <f t="shared" si="11"/>
        <v>66</v>
      </c>
      <c r="G742" s="4">
        <v>36</v>
      </c>
      <c r="H742" s="4">
        <f>Datos_Cocina[[#This Row],[Precio Unitario]]-Datos_Cocina[[#This Row],[Costo Unitario]]</f>
        <v>14</v>
      </c>
      <c r="I742" s="4">
        <f>Datos_Cocina[[#This Row],[Ganancia Bruta]]*Datos_Cocina[[#This Row],[Cantidad Ordenada]]</f>
        <v>42</v>
      </c>
      <c r="J742" s="4">
        <f>Datos_Cocina[[#This Row],[Precio Unitario]]*Datos_Cocina[[#This Row],[Cantidad Ordenada]]</f>
        <v>108</v>
      </c>
      <c r="K742" s="7">
        <f>Datos_Cocina[[#This Row],[Ganancia Neta]]/Datos_Cocina[[#This Row],[Total Pedido]]</f>
        <v>0.3888888888888889</v>
      </c>
      <c r="L742" s="2">
        <v>3</v>
      </c>
      <c r="M742" s="2">
        <v>13</v>
      </c>
      <c r="N742" s="2" t="s">
        <v>1154</v>
      </c>
    </row>
    <row r="743" spans="1:14" x14ac:dyDescent="0.3">
      <c r="A743" s="2">
        <v>294</v>
      </c>
      <c r="B743" s="2">
        <v>17</v>
      </c>
      <c r="C743" s="2" t="s">
        <v>34</v>
      </c>
      <c r="D743" s="2" t="s">
        <v>1161</v>
      </c>
      <c r="E743" s="4">
        <v>20</v>
      </c>
      <c r="F743" s="4">
        <f t="shared" si="11"/>
        <v>60</v>
      </c>
      <c r="G743" s="4">
        <v>34</v>
      </c>
      <c r="H743" s="4">
        <f>Datos_Cocina[[#This Row],[Precio Unitario]]-Datos_Cocina[[#This Row],[Costo Unitario]]</f>
        <v>14</v>
      </c>
      <c r="I743" s="4">
        <f>Datos_Cocina[[#This Row],[Ganancia Bruta]]*Datos_Cocina[[#This Row],[Cantidad Ordenada]]</f>
        <v>42</v>
      </c>
      <c r="J743" s="4">
        <f>Datos_Cocina[[#This Row],[Precio Unitario]]*Datos_Cocina[[#This Row],[Cantidad Ordenada]]</f>
        <v>102</v>
      </c>
      <c r="K743" s="7">
        <f>Datos_Cocina[[#This Row],[Ganancia Neta]]/Datos_Cocina[[#This Row],[Total Pedido]]</f>
        <v>0.41176470588235292</v>
      </c>
      <c r="L743" s="2">
        <v>3</v>
      </c>
      <c r="M743" s="2">
        <v>9</v>
      </c>
      <c r="N743" s="2" t="s">
        <v>1149</v>
      </c>
    </row>
    <row r="744" spans="1:14" x14ac:dyDescent="0.3">
      <c r="A744" s="2">
        <v>294</v>
      </c>
      <c r="B744" s="2">
        <v>17</v>
      </c>
      <c r="C744" s="2" t="s">
        <v>45</v>
      </c>
      <c r="D744" s="2" t="s">
        <v>1169</v>
      </c>
      <c r="E744" s="4">
        <v>10</v>
      </c>
      <c r="F744" s="4">
        <f t="shared" si="11"/>
        <v>30</v>
      </c>
      <c r="G744" s="4">
        <v>18</v>
      </c>
      <c r="H744" s="4">
        <f>Datos_Cocina[[#This Row],[Precio Unitario]]-Datos_Cocina[[#This Row],[Costo Unitario]]</f>
        <v>8</v>
      </c>
      <c r="I744" s="4">
        <f>Datos_Cocina[[#This Row],[Ganancia Bruta]]*Datos_Cocina[[#This Row],[Cantidad Ordenada]]</f>
        <v>24</v>
      </c>
      <c r="J744" s="4">
        <f>Datos_Cocina[[#This Row],[Precio Unitario]]*Datos_Cocina[[#This Row],[Cantidad Ordenada]]</f>
        <v>54</v>
      </c>
      <c r="K744" s="7">
        <f>Datos_Cocina[[#This Row],[Ganancia Neta]]/Datos_Cocina[[#This Row],[Total Pedido]]</f>
        <v>0.44444444444444442</v>
      </c>
      <c r="L744" s="2">
        <v>3</v>
      </c>
      <c r="M744" s="2">
        <v>33</v>
      </c>
      <c r="N744" s="2" t="s">
        <v>1154</v>
      </c>
    </row>
    <row r="745" spans="1:14" x14ac:dyDescent="0.3">
      <c r="A745" s="2">
        <v>295</v>
      </c>
      <c r="B745" s="2">
        <v>3</v>
      </c>
      <c r="C745" s="2" t="s">
        <v>39</v>
      </c>
      <c r="D745" s="2" t="s">
        <v>1150</v>
      </c>
      <c r="E745" s="4">
        <v>13</v>
      </c>
      <c r="F745" s="4">
        <f t="shared" si="11"/>
        <v>39</v>
      </c>
      <c r="G745" s="4">
        <v>21</v>
      </c>
      <c r="H745" s="4">
        <f>Datos_Cocina[[#This Row],[Precio Unitario]]-Datos_Cocina[[#This Row],[Costo Unitario]]</f>
        <v>8</v>
      </c>
      <c r="I745" s="4">
        <f>Datos_Cocina[[#This Row],[Ganancia Bruta]]*Datos_Cocina[[#This Row],[Cantidad Ordenada]]</f>
        <v>24</v>
      </c>
      <c r="J745" s="4">
        <f>Datos_Cocina[[#This Row],[Precio Unitario]]*Datos_Cocina[[#This Row],[Cantidad Ordenada]]</f>
        <v>63</v>
      </c>
      <c r="K745" s="7">
        <f>Datos_Cocina[[#This Row],[Ganancia Neta]]/Datos_Cocina[[#This Row],[Total Pedido]]</f>
        <v>0.38095238095238093</v>
      </c>
      <c r="L745" s="2">
        <v>3</v>
      </c>
      <c r="M745" s="2">
        <v>59</v>
      </c>
      <c r="N745" s="2" t="s">
        <v>1154</v>
      </c>
    </row>
    <row r="746" spans="1:14" x14ac:dyDescent="0.3">
      <c r="A746" s="2">
        <v>295</v>
      </c>
      <c r="B746" s="2">
        <v>3</v>
      </c>
      <c r="C746" s="2" t="s">
        <v>56</v>
      </c>
      <c r="D746" s="2" t="s">
        <v>1167</v>
      </c>
      <c r="E746" s="4">
        <v>19</v>
      </c>
      <c r="F746" s="4">
        <f t="shared" si="11"/>
        <v>38</v>
      </c>
      <c r="G746" s="4">
        <v>31</v>
      </c>
      <c r="H746" s="4">
        <f>Datos_Cocina[[#This Row],[Precio Unitario]]-Datos_Cocina[[#This Row],[Costo Unitario]]</f>
        <v>12</v>
      </c>
      <c r="I746" s="4">
        <f>Datos_Cocina[[#This Row],[Ganancia Bruta]]*Datos_Cocina[[#This Row],[Cantidad Ordenada]]</f>
        <v>24</v>
      </c>
      <c r="J746" s="4">
        <f>Datos_Cocina[[#This Row],[Precio Unitario]]*Datos_Cocina[[#This Row],[Cantidad Ordenada]]</f>
        <v>62</v>
      </c>
      <c r="K746" s="7">
        <f>Datos_Cocina[[#This Row],[Ganancia Neta]]/Datos_Cocina[[#This Row],[Total Pedido]]</f>
        <v>0.38709677419354838</v>
      </c>
      <c r="L746" s="2">
        <v>2</v>
      </c>
      <c r="M746" s="2">
        <v>39</v>
      </c>
      <c r="N746" s="2" t="s">
        <v>1149</v>
      </c>
    </row>
    <row r="747" spans="1:14" x14ac:dyDescent="0.3">
      <c r="A747" s="2">
        <v>295</v>
      </c>
      <c r="B747" s="2">
        <v>3</v>
      </c>
      <c r="C747" s="2" t="s">
        <v>37</v>
      </c>
      <c r="D747" s="2" t="s">
        <v>1157</v>
      </c>
      <c r="E747" s="4">
        <v>18</v>
      </c>
      <c r="F747" s="4">
        <f t="shared" si="11"/>
        <v>54</v>
      </c>
      <c r="G747" s="4">
        <v>30</v>
      </c>
      <c r="H747" s="4">
        <f>Datos_Cocina[[#This Row],[Precio Unitario]]-Datos_Cocina[[#This Row],[Costo Unitario]]</f>
        <v>12</v>
      </c>
      <c r="I747" s="4">
        <f>Datos_Cocina[[#This Row],[Ganancia Bruta]]*Datos_Cocina[[#This Row],[Cantidad Ordenada]]</f>
        <v>36</v>
      </c>
      <c r="J747" s="4">
        <f>Datos_Cocina[[#This Row],[Precio Unitario]]*Datos_Cocina[[#This Row],[Cantidad Ordenada]]</f>
        <v>90</v>
      </c>
      <c r="K747" s="7">
        <f>Datos_Cocina[[#This Row],[Ganancia Neta]]/Datos_Cocina[[#This Row],[Total Pedido]]</f>
        <v>0.4</v>
      </c>
      <c r="L747" s="2">
        <v>3</v>
      </c>
      <c r="M747" s="2">
        <v>35</v>
      </c>
      <c r="N747" s="2" t="s">
        <v>1154</v>
      </c>
    </row>
    <row r="748" spans="1:14" x14ac:dyDescent="0.3">
      <c r="A748" s="2">
        <v>295</v>
      </c>
      <c r="B748" s="2">
        <v>3</v>
      </c>
      <c r="C748" s="2" t="s">
        <v>114</v>
      </c>
      <c r="D748" s="2" t="s">
        <v>1168</v>
      </c>
      <c r="E748" s="4">
        <v>19</v>
      </c>
      <c r="F748" s="4">
        <f t="shared" si="11"/>
        <v>19</v>
      </c>
      <c r="G748" s="4">
        <v>32</v>
      </c>
      <c r="H748" s="4">
        <f>Datos_Cocina[[#This Row],[Precio Unitario]]-Datos_Cocina[[#This Row],[Costo Unitario]]</f>
        <v>13</v>
      </c>
      <c r="I748" s="4">
        <f>Datos_Cocina[[#This Row],[Ganancia Bruta]]*Datos_Cocina[[#This Row],[Cantidad Ordenada]]</f>
        <v>13</v>
      </c>
      <c r="J748" s="4">
        <f>Datos_Cocina[[#This Row],[Precio Unitario]]*Datos_Cocina[[#This Row],[Cantidad Ordenada]]</f>
        <v>32</v>
      </c>
      <c r="K748" s="7">
        <f>Datos_Cocina[[#This Row],[Ganancia Neta]]/Datos_Cocina[[#This Row],[Total Pedido]]</f>
        <v>0.40625</v>
      </c>
      <c r="L748" s="2">
        <v>1</v>
      </c>
      <c r="M748" s="2">
        <v>44</v>
      </c>
      <c r="N748" s="2" t="s">
        <v>1149</v>
      </c>
    </row>
    <row r="749" spans="1:14" x14ac:dyDescent="0.3">
      <c r="A749" s="2">
        <v>296</v>
      </c>
      <c r="B749" s="2">
        <v>14</v>
      </c>
      <c r="C749" s="2" t="s">
        <v>42</v>
      </c>
      <c r="D749" s="2" t="s">
        <v>1158</v>
      </c>
      <c r="E749" s="4">
        <v>22</v>
      </c>
      <c r="F749" s="4">
        <f t="shared" si="11"/>
        <v>22</v>
      </c>
      <c r="G749" s="4">
        <v>36</v>
      </c>
      <c r="H749" s="4">
        <f>Datos_Cocina[[#This Row],[Precio Unitario]]-Datos_Cocina[[#This Row],[Costo Unitario]]</f>
        <v>14</v>
      </c>
      <c r="I749" s="4">
        <f>Datos_Cocina[[#This Row],[Ganancia Bruta]]*Datos_Cocina[[#This Row],[Cantidad Ordenada]]</f>
        <v>14</v>
      </c>
      <c r="J749" s="4">
        <f>Datos_Cocina[[#This Row],[Precio Unitario]]*Datos_Cocina[[#This Row],[Cantidad Ordenada]]</f>
        <v>36</v>
      </c>
      <c r="K749" s="7">
        <f>Datos_Cocina[[#This Row],[Ganancia Neta]]/Datos_Cocina[[#This Row],[Total Pedido]]</f>
        <v>0.3888888888888889</v>
      </c>
      <c r="L749" s="2">
        <v>1</v>
      </c>
      <c r="M749" s="2">
        <v>26</v>
      </c>
      <c r="N749" s="2" t="s">
        <v>1149</v>
      </c>
    </row>
    <row r="750" spans="1:14" x14ac:dyDescent="0.3">
      <c r="A750" s="2">
        <v>296</v>
      </c>
      <c r="B750" s="2">
        <v>14</v>
      </c>
      <c r="C750" s="2" t="s">
        <v>97</v>
      </c>
      <c r="D750" s="2" t="s">
        <v>1153</v>
      </c>
      <c r="E750" s="4">
        <v>14</v>
      </c>
      <c r="F750" s="4">
        <f t="shared" si="11"/>
        <v>14</v>
      </c>
      <c r="G750" s="4">
        <v>23</v>
      </c>
      <c r="H750" s="4">
        <f>Datos_Cocina[[#This Row],[Precio Unitario]]-Datos_Cocina[[#This Row],[Costo Unitario]]</f>
        <v>9</v>
      </c>
      <c r="I750" s="4">
        <f>Datos_Cocina[[#This Row],[Ganancia Bruta]]*Datos_Cocina[[#This Row],[Cantidad Ordenada]]</f>
        <v>9</v>
      </c>
      <c r="J750" s="4">
        <f>Datos_Cocina[[#This Row],[Precio Unitario]]*Datos_Cocina[[#This Row],[Cantidad Ordenada]]</f>
        <v>23</v>
      </c>
      <c r="K750" s="7">
        <f>Datos_Cocina[[#This Row],[Ganancia Neta]]/Datos_Cocina[[#This Row],[Total Pedido]]</f>
        <v>0.39130434782608697</v>
      </c>
      <c r="L750" s="2">
        <v>1</v>
      </c>
      <c r="M750" s="2">
        <v>20</v>
      </c>
      <c r="N750" s="2" t="s">
        <v>1154</v>
      </c>
    </row>
    <row r="751" spans="1:14" x14ac:dyDescent="0.3">
      <c r="A751" s="2">
        <v>297</v>
      </c>
      <c r="B751" s="2">
        <v>4</v>
      </c>
      <c r="C751" s="2" t="s">
        <v>39</v>
      </c>
      <c r="D751" s="2" t="s">
        <v>1150</v>
      </c>
      <c r="E751" s="4">
        <v>13</v>
      </c>
      <c r="F751" s="4">
        <f t="shared" si="11"/>
        <v>39</v>
      </c>
      <c r="G751" s="4">
        <v>21</v>
      </c>
      <c r="H751" s="4">
        <f>Datos_Cocina[[#This Row],[Precio Unitario]]-Datos_Cocina[[#This Row],[Costo Unitario]]</f>
        <v>8</v>
      </c>
      <c r="I751" s="4">
        <f>Datos_Cocina[[#This Row],[Ganancia Bruta]]*Datos_Cocina[[#This Row],[Cantidad Ordenada]]</f>
        <v>24</v>
      </c>
      <c r="J751" s="4">
        <f>Datos_Cocina[[#This Row],[Precio Unitario]]*Datos_Cocina[[#This Row],[Cantidad Ordenada]]</f>
        <v>63</v>
      </c>
      <c r="K751" s="7">
        <f>Datos_Cocina[[#This Row],[Ganancia Neta]]/Datos_Cocina[[#This Row],[Total Pedido]]</f>
        <v>0.38095238095238093</v>
      </c>
      <c r="L751" s="2">
        <v>3</v>
      </c>
      <c r="M751" s="2">
        <v>40</v>
      </c>
      <c r="N751" s="2" t="s">
        <v>1149</v>
      </c>
    </row>
    <row r="752" spans="1:14" x14ac:dyDescent="0.3">
      <c r="A752" s="2">
        <v>297</v>
      </c>
      <c r="B752" s="2">
        <v>4</v>
      </c>
      <c r="C752" s="2" t="s">
        <v>20</v>
      </c>
      <c r="D752" s="2" t="s">
        <v>1152</v>
      </c>
      <c r="E752" s="4">
        <v>17</v>
      </c>
      <c r="F752" s="4">
        <f t="shared" si="11"/>
        <v>34</v>
      </c>
      <c r="G752" s="4">
        <v>29</v>
      </c>
      <c r="H752" s="4">
        <f>Datos_Cocina[[#This Row],[Precio Unitario]]-Datos_Cocina[[#This Row],[Costo Unitario]]</f>
        <v>12</v>
      </c>
      <c r="I752" s="4">
        <f>Datos_Cocina[[#This Row],[Ganancia Bruta]]*Datos_Cocina[[#This Row],[Cantidad Ordenada]]</f>
        <v>24</v>
      </c>
      <c r="J752" s="4">
        <f>Datos_Cocina[[#This Row],[Precio Unitario]]*Datos_Cocina[[#This Row],[Cantidad Ordenada]]</f>
        <v>58</v>
      </c>
      <c r="K752" s="7">
        <f>Datos_Cocina[[#This Row],[Ganancia Neta]]/Datos_Cocina[[#This Row],[Total Pedido]]</f>
        <v>0.41379310344827586</v>
      </c>
      <c r="L752" s="2">
        <v>2</v>
      </c>
      <c r="M752" s="2">
        <v>59</v>
      </c>
      <c r="N752" s="2" t="s">
        <v>1149</v>
      </c>
    </row>
    <row r="753" spans="1:14" x14ac:dyDescent="0.3">
      <c r="A753" s="2">
        <v>297</v>
      </c>
      <c r="B753" s="2">
        <v>4</v>
      </c>
      <c r="C753" s="2" t="s">
        <v>45</v>
      </c>
      <c r="D753" s="2" t="s">
        <v>1169</v>
      </c>
      <c r="E753" s="4">
        <v>10</v>
      </c>
      <c r="F753" s="4">
        <f t="shared" si="11"/>
        <v>30</v>
      </c>
      <c r="G753" s="4">
        <v>18</v>
      </c>
      <c r="H753" s="4">
        <f>Datos_Cocina[[#This Row],[Precio Unitario]]-Datos_Cocina[[#This Row],[Costo Unitario]]</f>
        <v>8</v>
      </c>
      <c r="I753" s="4">
        <f>Datos_Cocina[[#This Row],[Ganancia Bruta]]*Datos_Cocina[[#This Row],[Cantidad Ordenada]]</f>
        <v>24</v>
      </c>
      <c r="J753" s="4">
        <f>Datos_Cocina[[#This Row],[Precio Unitario]]*Datos_Cocina[[#This Row],[Cantidad Ordenada]]</f>
        <v>54</v>
      </c>
      <c r="K753" s="7">
        <f>Datos_Cocina[[#This Row],[Ganancia Neta]]/Datos_Cocina[[#This Row],[Total Pedido]]</f>
        <v>0.44444444444444442</v>
      </c>
      <c r="L753" s="2">
        <v>3</v>
      </c>
      <c r="M753" s="2">
        <v>13</v>
      </c>
      <c r="N753" s="2" t="s">
        <v>1149</v>
      </c>
    </row>
    <row r="754" spans="1:14" x14ac:dyDescent="0.3">
      <c r="A754" s="2">
        <v>298</v>
      </c>
      <c r="B754" s="2">
        <v>11</v>
      </c>
      <c r="C754" s="2" t="s">
        <v>42</v>
      </c>
      <c r="D754" s="2" t="s">
        <v>1158</v>
      </c>
      <c r="E754" s="4">
        <v>22</v>
      </c>
      <c r="F754" s="4">
        <f t="shared" si="11"/>
        <v>66</v>
      </c>
      <c r="G754" s="4">
        <v>36</v>
      </c>
      <c r="H754" s="4">
        <f>Datos_Cocina[[#This Row],[Precio Unitario]]-Datos_Cocina[[#This Row],[Costo Unitario]]</f>
        <v>14</v>
      </c>
      <c r="I754" s="4">
        <f>Datos_Cocina[[#This Row],[Ganancia Bruta]]*Datos_Cocina[[#This Row],[Cantidad Ordenada]]</f>
        <v>42</v>
      </c>
      <c r="J754" s="4">
        <f>Datos_Cocina[[#This Row],[Precio Unitario]]*Datos_Cocina[[#This Row],[Cantidad Ordenada]]</f>
        <v>108</v>
      </c>
      <c r="K754" s="7">
        <f>Datos_Cocina[[#This Row],[Ganancia Neta]]/Datos_Cocina[[#This Row],[Total Pedido]]</f>
        <v>0.3888888888888889</v>
      </c>
      <c r="L754" s="2">
        <v>3</v>
      </c>
      <c r="M754" s="2">
        <v>49</v>
      </c>
      <c r="N754" s="2" t="s">
        <v>1154</v>
      </c>
    </row>
    <row r="755" spans="1:14" x14ac:dyDescent="0.3">
      <c r="A755" s="2">
        <v>298</v>
      </c>
      <c r="B755" s="2">
        <v>11</v>
      </c>
      <c r="C755" s="2" t="s">
        <v>50</v>
      </c>
      <c r="D755" s="2" t="s">
        <v>1162</v>
      </c>
      <c r="E755" s="4">
        <v>16</v>
      </c>
      <c r="F755" s="4">
        <f t="shared" si="11"/>
        <v>48</v>
      </c>
      <c r="G755" s="4">
        <v>27</v>
      </c>
      <c r="H755" s="4">
        <f>Datos_Cocina[[#This Row],[Precio Unitario]]-Datos_Cocina[[#This Row],[Costo Unitario]]</f>
        <v>11</v>
      </c>
      <c r="I755" s="4">
        <f>Datos_Cocina[[#This Row],[Ganancia Bruta]]*Datos_Cocina[[#This Row],[Cantidad Ordenada]]</f>
        <v>33</v>
      </c>
      <c r="J755" s="4">
        <f>Datos_Cocina[[#This Row],[Precio Unitario]]*Datos_Cocina[[#This Row],[Cantidad Ordenada]]</f>
        <v>81</v>
      </c>
      <c r="K755" s="7">
        <f>Datos_Cocina[[#This Row],[Ganancia Neta]]/Datos_Cocina[[#This Row],[Total Pedido]]</f>
        <v>0.40740740740740738</v>
      </c>
      <c r="L755" s="2">
        <v>3</v>
      </c>
      <c r="M755" s="2">
        <v>46</v>
      </c>
      <c r="N755" s="2" t="s">
        <v>1154</v>
      </c>
    </row>
    <row r="756" spans="1:14" x14ac:dyDescent="0.3">
      <c r="A756" s="2">
        <v>298</v>
      </c>
      <c r="B756" s="2">
        <v>11</v>
      </c>
      <c r="C756" s="2" t="s">
        <v>100</v>
      </c>
      <c r="D756" s="2" t="s">
        <v>1166</v>
      </c>
      <c r="E756" s="4">
        <v>13</v>
      </c>
      <c r="F756" s="4">
        <f t="shared" si="11"/>
        <v>39</v>
      </c>
      <c r="G756" s="4">
        <v>22</v>
      </c>
      <c r="H756" s="4">
        <f>Datos_Cocina[[#This Row],[Precio Unitario]]-Datos_Cocina[[#This Row],[Costo Unitario]]</f>
        <v>9</v>
      </c>
      <c r="I756" s="4">
        <f>Datos_Cocina[[#This Row],[Ganancia Bruta]]*Datos_Cocina[[#This Row],[Cantidad Ordenada]]</f>
        <v>27</v>
      </c>
      <c r="J756" s="4">
        <f>Datos_Cocina[[#This Row],[Precio Unitario]]*Datos_Cocina[[#This Row],[Cantidad Ordenada]]</f>
        <v>66</v>
      </c>
      <c r="K756" s="7">
        <f>Datos_Cocina[[#This Row],[Ganancia Neta]]/Datos_Cocina[[#This Row],[Total Pedido]]</f>
        <v>0.40909090909090912</v>
      </c>
      <c r="L756" s="2">
        <v>3</v>
      </c>
      <c r="M756" s="2">
        <v>46</v>
      </c>
      <c r="N756" s="2" t="s">
        <v>1149</v>
      </c>
    </row>
    <row r="757" spans="1:14" x14ac:dyDescent="0.3">
      <c r="A757" s="2">
        <v>299</v>
      </c>
      <c r="B757" s="2">
        <v>6</v>
      </c>
      <c r="C757" s="2" t="s">
        <v>42</v>
      </c>
      <c r="D757" s="2" t="s">
        <v>1158</v>
      </c>
      <c r="E757" s="4">
        <v>22</v>
      </c>
      <c r="F757" s="4">
        <f t="shared" si="11"/>
        <v>44</v>
      </c>
      <c r="G757" s="4">
        <v>36</v>
      </c>
      <c r="H757" s="4">
        <f>Datos_Cocina[[#This Row],[Precio Unitario]]-Datos_Cocina[[#This Row],[Costo Unitario]]</f>
        <v>14</v>
      </c>
      <c r="I757" s="4">
        <f>Datos_Cocina[[#This Row],[Ganancia Bruta]]*Datos_Cocina[[#This Row],[Cantidad Ordenada]]</f>
        <v>28</v>
      </c>
      <c r="J757" s="4">
        <f>Datos_Cocina[[#This Row],[Precio Unitario]]*Datos_Cocina[[#This Row],[Cantidad Ordenada]]</f>
        <v>72</v>
      </c>
      <c r="K757" s="7">
        <f>Datos_Cocina[[#This Row],[Ganancia Neta]]/Datos_Cocina[[#This Row],[Total Pedido]]</f>
        <v>0.3888888888888889</v>
      </c>
      <c r="L757" s="2">
        <v>2</v>
      </c>
      <c r="M757" s="2">
        <v>55</v>
      </c>
      <c r="N757" s="2" t="s">
        <v>1154</v>
      </c>
    </row>
    <row r="758" spans="1:14" x14ac:dyDescent="0.3">
      <c r="A758" s="2">
        <v>299</v>
      </c>
      <c r="B758" s="2">
        <v>6</v>
      </c>
      <c r="C758" s="2" t="s">
        <v>67</v>
      </c>
      <c r="D758" s="2" t="s">
        <v>1155</v>
      </c>
      <c r="E758" s="4">
        <v>12</v>
      </c>
      <c r="F758" s="4">
        <f t="shared" si="11"/>
        <v>12</v>
      </c>
      <c r="G758" s="4">
        <v>20</v>
      </c>
      <c r="H758" s="4">
        <f>Datos_Cocina[[#This Row],[Precio Unitario]]-Datos_Cocina[[#This Row],[Costo Unitario]]</f>
        <v>8</v>
      </c>
      <c r="I758" s="4">
        <f>Datos_Cocina[[#This Row],[Ganancia Bruta]]*Datos_Cocina[[#This Row],[Cantidad Ordenada]]</f>
        <v>8</v>
      </c>
      <c r="J758" s="4">
        <f>Datos_Cocina[[#This Row],[Precio Unitario]]*Datos_Cocina[[#This Row],[Cantidad Ordenada]]</f>
        <v>20</v>
      </c>
      <c r="K758" s="7">
        <f>Datos_Cocina[[#This Row],[Ganancia Neta]]/Datos_Cocina[[#This Row],[Total Pedido]]</f>
        <v>0.4</v>
      </c>
      <c r="L758" s="2">
        <v>1</v>
      </c>
      <c r="M758" s="2">
        <v>17</v>
      </c>
      <c r="N758" s="2" t="s">
        <v>1154</v>
      </c>
    </row>
    <row r="759" spans="1:14" x14ac:dyDescent="0.3">
      <c r="A759" s="2">
        <v>299</v>
      </c>
      <c r="B759" s="2">
        <v>6</v>
      </c>
      <c r="C759" s="2" t="s">
        <v>79</v>
      </c>
      <c r="D759" s="2" t="s">
        <v>1151</v>
      </c>
      <c r="E759" s="4">
        <v>14</v>
      </c>
      <c r="F759" s="4">
        <f t="shared" si="11"/>
        <v>42</v>
      </c>
      <c r="G759" s="4">
        <v>24</v>
      </c>
      <c r="H759" s="4">
        <f>Datos_Cocina[[#This Row],[Precio Unitario]]-Datos_Cocina[[#This Row],[Costo Unitario]]</f>
        <v>10</v>
      </c>
      <c r="I759" s="4">
        <f>Datos_Cocina[[#This Row],[Ganancia Bruta]]*Datos_Cocina[[#This Row],[Cantidad Ordenada]]</f>
        <v>30</v>
      </c>
      <c r="J759" s="4">
        <f>Datos_Cocina[[#This Row],[Precio Unitario]]*Datos_Cocina[[#This Row],[Cantidad Ordenada]]</f>
        <v>72</v>
      </c>
      <c r="K759" s="7">
        <f>Datos_Cocina[[#This Row],[Ganancia Neta]]/Datos_Cocina[[#This Row],[Total Pedido]]</f>
        <v>0.41666666666666669</v>
      </c>
      <c r="L759" s="2">
        <v>3</v>
      </c>
      <c r="M759" s="2">
        <v>15</v>
      </c>
      <c r="N759" s="2" t="s">
        <v>1149</v>
      </c>
    </row>
    <row r="760" spans="1:14" x14ac:dyDescent="0.3">
      <c r="A760" s="2">
        <v>299</v>
      </c>
      <c r="B760" s="2">
        <v>6</v>
      </c>
      <c r="C760" s="2" t="s">
        <v>45</v>
      </c>
      <c r="D760" s="2" t="s">
        <v>1169</v>
      </c>
      <c r="E760" s="4">
        <v>10</v>
      </c>
      <c r="F760" s="4">
        <f t="shared" si="11"/>
        <v>10</v>
      </c>
      <c r="G760" s="4">
        <v>18</v>
      </c>
      <c r="H760" s="4">
        <f>Datos_Cocina[[#This Row],[Precio Unitario]]-Datos_Cocina[[#This Row],[Costo Unitario]]</f>
        <v>8</v>
      </c>
      <c r="I760" s="4">
        <f>Datos_Cocina[[#This Row],[Ganancia Bruta]]*Datos_Cocina[[#This Row],[Cantidad Ordenada]]</f>
        <v>8</v>
      </c>
      <c r="J760" s="4">
        <f>Datos_Cocina[[#This Row],[Precio Unitario]]*Datos_Cocina[[#This Row],[Cantidad Ordenada]]</f>
        <v>18</v>
      </c>
      <c r="K760" s="7">
        <f>Datos_Cocina[[#This Row],[Ganancia Neta]]/Datos_Cocina[[#This Row],[Total Pedido]]</f>
        <v>0.44444444444444442</v>
      </c>
      <c r="L760" s="2">
        <v>1</v>
      </c>
      <c r="M760" s="2">
        <v>26</v>
      </c>
      <c r="N760" s="2" t="s">
        <v>1154</v>
      </c>
    </row>
    <row r="761" spans="1:14" x14ac:dyDescent="0.3">
      <c r="A761" s="2">
        <v>300</v>
      </c>
      <c r="B761" s="2">
        <v>18</v>
      </c>
      <c r="C761" s="2" t="s">
        <v>30</v>
      </c>
      <c r="D761" s="2" t="s">
        <v>1170</v>
      </c>
      <c r="E761" s="4">
        <v>25</v>
      </c>
      <c r="F761" s="4">
        <f t="shared" si="11"/>
        <v>75</v>
      </c>
      <c r="G761" s="4">
        <v>40</v>
      </c>
      <c r="H761" s="4">
        <f>Datos_Cocina[[#This Row],[Precio Unitario]]-Datos_Cocina[[#This Row],[Costo Unitario]]</f>
        <v>15</v>
      </c>
      <c r="I761" s="4">
        <f>Datos_Cocina[[#This Row],[Ganancia Bruta]]*Datos_Cocina[[#This Row],[Cantidad Ordenada]]</f>
        <v>45</v>
      </c>
      <c r="J761" s="4">
        <f>Datos_Cocina[[#This Row],[Precio Unitario]]*Datos_Cocina[[#This Row],[Cantidad Ordenada]]</f>
        <v>120</v>
      </c>
      <c r="K761" s="7">
        <f>Datos_Cocina[[#This Row],[Ganancia Neta]]/Datos_Cocina[[#This Row],[Total Pedido]]</f>
        <v>0.375</v>
      </c>
      <c r="L761" s="2">
        <v>3</v>
      </c>
      <c r="M761" s="2">
        <v>54</v>
      </c>
      <c r="N761" s="2" t="s">
        <v>1149</v>
      </c>
    </row>
    <row r="762" spans="1:14" x14ac:dyDescent="0.3">
      <c r="A762" s="2">
        <v>300</v>
      </c>
      <c r="B762" s="2">
        <v>18</v>
      </c>
      <c r="C762" s="2" t="s">
        <v>37</v>
      </c>
      <c r="D762" s="2" t="s">
        <v>1157</v>
      </c>
      <c r="E762" s="4">
        <v>18</v>
      </c>
      <c r="F762" s="4">
        <f t="shared" si="11"/>
        <v>54</v>
      </c>
      <c r="G762" s="4">
        <v>30</v>
      </c>
      <c r="H762" s="4">
        <f>Datos_Cocina[[#This Row],[Precio Unitario]]-Datos_Cocina[[#This Row],[Costo Unitario]]</f>
        <v>12</v>
      </c>
      <c r="I762" s="4">
        <f>Datos_Cocina[[#This Row],[Ganancia Bruta]]*Datos_Cocina[[#This Row],[Cantidad Ordenada]]</f>
        <v>36</v>
      </c>
      <c r="J762" s="4">
        <f>Datos_Cocina[[#This Row],[Precio Unitario]]*Datos_Cocina[[#This Row],[Cantidad Ordenada]]</f>
        <v>90</v>
      </c>
      <c r="K762" s="7">
        <f>Datos_Cocina[[#This Row],[Ganancia Neta]]/Datos_Cocina[[#This Row],[Total Pedido]]</f>
        <v>0.4</v>
      </c>
      <c r="L762" s="2">
        <v>3</v>
      </c>
      <c r="M762" s="2">
        <v>28</v>
      </c>
      <c r="N762" s="2" t="s">
        <v>1154</v>
      </c>
    </row>
    <row r="763" spans="1:14" x14ac:dyDescent="0.3">
      <c r="A763" s="2">
        <v>300</v>
      </c>
      <c r="B763" s="2">
        <v>18</v>
      </c>
      <c r="C763" s="2" t="s">
        <v>74</v>
      </c>
      <c r="D763" s="2" t="s">
        <v>1160</v>
      </c>
      <c r="E763" s="4">
        <v>15</v>
      </c>
      <c r="F763" s="4">
        <f t="shared" si="11"/>
        <v>15</v>
      </c>
      <c r="G763" s="4">
        <v>26</v>
      </c>
      <c r="H763" s="4">
        <f>Datos_Cocina[[#This Row],[Precio Unitario]]-Datos_Cocina[[#This Row],[Costo Unitario]]</f>
        <v>11</v>
      </c>
      <c r="I763" s="4">
        <f>Datos_Cocina[[#This Row],[Ganancia Bruta]]*Datos_Cocina[[#This Row],[Cantidad Ordenada]]</f>
        <v>11</v>
      </c>
      <c r="J763" s="4">
        <f>Datos_Cocina[[#This Row],[Precio Unitario]]*Datos_Cocina[[#This Row],[Cantidad Ordenada]]</f>
        <v>26</v>
      </c>
      <c r="K763" s="7">
        <f>Datos_Cocina[[#This Row],[Ganancia Neta]]/Datos_Cocina[[#This Row],[Total Pedido]]</f>
        <v>0.42307692307692307</v>
      </c>
      <c r="L763" s="2">
        <v>1</v>
      </c>
      <c r="M763" s="2">
        <v>22</v>
      </c>
      <c r="N763" s="2" t="s">
        <v>1149</v>
      </c>
    </row>
    <row r="764" spans="1:14" x14ac:dyDescent="0.3">
      <c r="A764" s="2">
        <v>300</v>
      </c>
      <c r="B764" s="2">
        <v>18</v>
      </c>
      <c r="C764" s="2" t="s">
        <v>45</v>
      </c>
      <c r="D764" s="2" t="s">
        <v>1169</v>
      </c>
      <c r="E764" s="4">
        <v>10</v>
      </c>
      <c r="F764" s="4">
        <f t="shared" si="11"/>
        <v>30</v>
      </c>
      <c r="G764" s="4">
        <v>18</v>
      </c>
      <c r="H764" s="4">
        <f>Datos_Cocina[[#This Row],[Precio Unitario]]-Datos_Cocina[[#This Row],[Costo Unitario]]</f>
        <v>8</v>
      </c>
      <c r="I764" s="4">
        <f>Datos_Cocina[[#This Row],[Ganancia Bruta]]*Datos_Cocina[[#This Row],[Cantidad Ordenada]]</f>
        <v>24</v>
      </c>
      <c r="J764" s="4">
        <f>Datos_Cocina[[#This Row],[Precio Unitario]]*Datos_Cocina[[#This Row],[Cantidad Ordenada]]</f>
        <v>54</v>
      </c>
      <c r="K764" s="7">
        <f>Datos_Cocina[[#This Row],[Ganancia Neta]]/Datos_Cocina[[#This Row],[Total Pedido]]</f>
        <v>0.44444444444444442</v>
      </c>
      <c r="L764" s="2">
        <v>3</v>
      </c>
      <c r="M764" s="2">
        <v>14</v>
      </c>
      <c r="N764" s="2" t="s">
        <v>1154</v>
      </c>
    </row>
    <row r="765" spans="1:14" x14ac:dyDescent="0.3">
      <c r="A765" s="2">
        <v>301</v>
      </c>
      <c r="B765" s="2">
        <v>8</v>
      </c>
      <c r="C765" s="2" t="s">
        <v>56</v>
      </c>
      <c r="D765" s="2" t="s">
        <v>1167</v>
      </c>
      <c r="E765" s="4">
        <v>19</v>
      </c>
      <c r="F765" s="4">
        <f t="shared" si="11"/>
        <v>57</v>
      </c>
      <c r="G765" s="4">
        <v>31</v>
      </c>
      <c r="H765" s="4">
        <f>Datos_Cocina[[#This Row],[Precio Unitario]]-Datos_Cocina[[#This Row],[Costo Unitario]]</f>
        <v>12</v>
      </c>
      <c r="I765" s="4">
        <f>Datos_Cocina[[#This Row],[Ganancia Bruta]]*Datos_Cocina[[#This Row],[Cantidad Ordenada]]</f>
        <v>36</v>
      </c>
      <c r="J765" s="4">
        <f>Datos_Cocina[[#This Row],[Precio Unitario]]*Datos_Cocina[[#This Row],[Cantidad Ordenada]]</f>
        <v>93</v>
      </c>
      <c r="K765" s="7">
        <f>Datos_Cocina[[#This Row],[Ganancia Neta]]/Datos_Cocina[[#This Row],[Total Pedido]]</f>
        <v>0.38709677419354838</v>
      </c>
      <c r="L765" s="2">
        <v>3</v>
      </c>
      <c r="M765" s="2">
        <v>23</v>
      </c>
      <c r="N765" s="2" t="s">
        <v>1149</v>
      </c>
    </row>
    <row r="766" spans="1:14" x14ac:dyDescent="0.3">
      <c r="A766" s="2">
        <v>301</v>
      </c>
      <c r="B766" s="2">
        <v>8</v>
      </c>
      <c r="C766" s="2" t="s">
        <v>67</v>
      </c>
      <c r="D766" s="2" t="s">
        <v>1155</v>
      </c>
      <c r="E766" s="4">
        <v>12</v>
      </c>
      <c r="F766" s="4">
        <f t="shared" si="11"/>
        <v>12</v>
      </c>
      <c r="G766" s="4">
        <v>20</v>
      </c>
      <c r="H766" s="4">
        <f>Datos_Cocina[[#This Row],[Precio Unitario]]-Datos_Cocina[[#This Row],[Costo Unitario]]</f>
        <v>8</v>
      </c>
      <c r="I766" s="4">
        <f>Datos_Cocina[[#This Row],[Ganancia Bruta]]*Datos_Cocina[[#This Row],[Cantidad Ordenada]]</f>
        <v>8</v>
      </c>
      <c r="J766" s="4">
        <f>Datos_Cocina[[#This Row],[Precio Unitario]]*Datos_Cocina[[#This Row],[Cantidad Ordenada]]</f>
        <v>20</v>
      </c>
      <c r="K766" s="7">
        <f>Datos_Cocina[[#This Row],[Ganancia Neta]]/Datos_Cocina[[#This Row],[Total Pedido]]</f>
        <v>0.4</v>
      </c>
      <c r="L766" s="2">
        <v>1</v>
      </c>
      <c r="M766" s="2">
        <v>54</v>
      </c>
      <c r="N766" s="2" t="s">
        <v>1154</v>
      </c>
    </row>
    <row r="767" spans="1:14" x14ac:dyDescent="0.3">
      <c r="A767" s="2">
        <v>301</v>
      </c>
      <c r="B767" s="2">
        <v>8</v>
      </c>
      <c r="C767" s="2" t="s">
        <v>20</v>
      </c>
      <c r="D767" s="2" t="s">
        <v>1152</v>
      </c>
      <c r="E767" s="4">
        <v>17</v>
      </c>
      <c r="F767" s="4">
        <f t="shared" si="11"/>
        <v>34</v>
      </c>
      <c r="G767" s="4">
        <v>29</v>
      </c>
      <c r="H767" s="4">
        <f>Datos_Cocina[[#This Row],[Precio Unitario]]-Datos_Cocina[[#This Row],[Costo Unitario]]</f>
        <v>12</v>
      </c>
      <c r="I767" s="4">
        <f>Datos_Cocina[[#This Row],[Ganancia Bruta]]*Datos_Cocina[[#This Row],[Cantidad Ordenada]]</f>
        <v>24</v>
      </c>
      <c r="J767" s="4">
        <f>Datos_Cocina[[#This Row],[Precio Unitario]]*Datos_Cocina[[#This Row],[Cantidad Ordenada]]</f>
        <v>58</v>
      </c>
      <c r="K767" s="7">
        <f>Datos_Cocina[[#This Row],[Ganancia Neta]]/Datos_Cocina[[#This Row],[Total Pedido]]</f>
        <v>0.41379310344827586</v>
      </c>
      <c r="L767" s="2">
        <v>2</v>
      </c>
      <c r="M767" s="2">
        <v>49</v>
      </c>
      <c r="N767" s="2" t="s">
        <v>1154</v>
      </c>
    </row>
    <row r="768" spans="1:14" x14ac:dyDescent="0.3">
      <c r="A768" s="2">
        <v>301</v>
      </c>
      <c r="B768" s="2">
        <v>8</v>
      </c>
      <c r="C768" s="2" t="s">
        <v>74</v>
      </c>
      <c r="D768" s="2" t="s">
        <v>1160</v>
      </c>
      <c r="E768" s="4">
        <v>15</v>
      </c>
      <c r="F768" s="4">
        <f t="shared" si="11"/>
        <v>30</v>
      </c>
      <c r="G768" s="4">
        <v>26</v>
      </c>
      <c r="H768" s="4">
        <f>Datos_Cocina[[#This Row],[Precio Unitario]]-Datos_Cocina[[#This Row],[Costo Unitario]]</f>
        <v>11</v>
      </c>
      <c r="I768" s="4">
        <f>Datos_Cocina[[#This Row],[Ganancia Bruta]]*Datos_Cocina[[#This Row],[Cantidad Ordenada]]</f>
        <v>22</v>
      </c>
      <c r="J768" s="4">
        <f>Datos_Cocina[[#This Row],[Precio Unitario]]*Datos_Cocina[[#This Row],[Cantidad Ordenada]]</f>
        <v>52</v>
      </c>
      <c r="K768" s="7">
        <f>Datos_Cocina[[#This Row],[Ganancia Neta]]/Datos_Cocina[[#This Row],[Total Pedido]]</f>
        <v>0.42307692307692307</v>
      </c>
      <c r="L768" s="2">
        <v>2</v>
      </c>
      <c r="M768" s="2">
        <v>57</v>
      </c>
      <c r="N768" s="2" t="s">
        <v>1149</v>
      </c>
    </row>
    <row r="769" spans="1:14" x14ac:dyDescent="0.3">
      <c r="A769" s="2">
        <v>302</v>
      </c>
      <c r="B769" s="2">
        <v>5</v>
      </c>
      <c r="C769" s="2" t="s">
        <v>114</v>
      </c>
      <c r="D769" s="2" t="s">
        <v>1168</v>
      </c>
      <c r="E769" s="4">
        <v>19</v>
      </c>
      <c r="F769" s="4">
        <f t="shared" si="11"/>
        <v>57</v>
      </c>
      <c r="G769" s="4">
        <v>32</v>
      </c>
      <c r="H769" s="4">
        <f>Datos_Cocina[[#This Row],[Precio Unitario]]-Datos_Cocina[[#This Row],[Costo Unitario]]</f>
        <v>13</v>
      </c>
      <c r="I769" s="4">
        <f>Datos_Cocina[[#This Row],[Ganancia Bruta]]*Datos_Cocina[[#This Row],[Cantidad Ordenada]]</f>
        <v>39</v>
      </c>
      <c r="J769" s="4">
        <f>Datos_Cocina[[#This Row],[Precio Unitario]]*Datos_Cocina[[#This Row],[Cantidad Ordenada]]</f>
        <v>96</v>
      </c>
      <c r="K769" s="7">
        <f>Datos_Cocina[[#This Row],[Ganancia Neta]]/Datos_Cocina[[#This Row],[Total Pedido]]</f>
        <v>0.40625</v>
      </c>
      <c r="L769" s="2">
        <v>3</v>
      </c>
      <c r="M769" s="2">
        <v>15</v>
      </c>
      <c r="N769" s="2" t="s">
        <v>1154</v>
      </c>
    </row>
    <row r="770" spans="1:14" x14ac:dyDescent="0.3">
      <c r="A770" s="2">
        <v>303</v>
      </c>
      <c r="B770" s="2">
        <v>14</v>
      </c>
      <c r="C770" s="2" t="s">
        <v>30</v>
      </c>
      <c r="D770" s="2" t="s">
        <v>1170</v>
      </c>
      <c r="E770" s="4">
        <v>25</v>
      </c>
      <c r="F770" s="4">
        <f t="shared" ref="F770:F833" si="12">E770*L770</f>
        <v>75</v>
      </c>
      <c r="G770" s="4">
        <v>40</v>
      </c>
      <c r="H770" s="4">
        <f>Datos_Cocina[[#This Row],[Precio Unitario]]-Datos_Cocina[[#This Row],[Costo Unitario]]</f>
        <v>15</v>
      </c>
      <c r="I770" s="4">
        <f>Datos_Cocina[[#This Row],[Ganancia Bruta]]*Datos_Cocina[[#This Row],[Cantidad Ordenada]]</f>
        <v>45</v>
      </c>
      <c r="J770" s="4">
        <f>Datos_Cocina[[#This Row],[Precio Unitario]]*Datos_Cocina[[#This Row],[Cantidad Ordenada]]</f>
        <v>120</v>
      </c>
      <c r="K770" s="7">
        <f>Datos_Cocina[[#This Row],[Ganancia Neta]]/Datos_Cocina[[#This Row],[Total Pedido]]</f>
        <v>0.375</v>
      </c>
      <c r="L770" s="2">
        <v>3</v>
      </c>
      <c r="M770" s="2">
        <v>16</v>
      </c>
      <c r="N770" s="2" t="s">
        <v>1154</v>
      </c>
    </row>
    <row r="771" spans="1:14" x14ac:dyDescent="0.3">
      <c r="A771" s="2">
        <v>303</v>
      </c>
      <c r="B771" s="2">
        <v>14</v>
      </c>
      <c r="C771" s="2" t="s">
        <v>67</v>
      </c>
      <c r="D771" s="2" t="s">
        <v>1155</v>
      </c>
      <c r="E771" s="4">
        <v>12</v>
      </c>
      <c r="F771" s="4">
        <f t="shared" si="12"/>
        <v>24</v>
      </c>
      <c r="G771" s="4">
        <v>20</v>
      </c>
      <c r="H771" s="4">
        <f>Datos_Cocina[[#This Row],[Precio Unitario]]-Datos_Cocina[[#This Row],[Costo Unitario]]</f>
        <v>8</v>
      </c>
      <c r="I771" s="4">
        <f>Datos_Cocina[[#This Row],[Ganancia Bruta]]*Datos_Cocina[[#This Row],[Cantidad Ordenada]]</f>
        <v>16</v>
      </c>
      <c r="J771" s="4">
        <f>Datos_Cocina[[#This Row],[Precio Unitario]]*Datos_Cocina[[#This Row],[Cantidad Ordenada]]</f>
        <v>40</v>
      </c>
      <c r="K771" s="7">
        <f>Datos_Cocina[[#This Row],[Ganancia Neta]]/Datos_Cocina[[#This Row],[Total Pedido]]</f>
        <v>0.4</v>
      </c>
      <c r="L771" s="2">
        <v>2</v>
      </c>
      <c r="M771" s="2">
        <v>13</v>
      </c>
      <c r="N771" s="2" t="s">
        <v>1154</v>
      </c>
    </row>
    <row r="772" spans="1:14" x14ac:dyDescent="0.3">
      <c r="A772" s="2">
        <v>303</v>
      </c>
      <c r="B772" s="2">
        <v>14</v>
      </c>
      <c r="C772" s="2" t="s">
        <v>79</v>
      </c>
      <c r="D772" s="2" t="s">
        <v>1151</v>
      </c>
      <c r="E772" s="4">
        <v>14</v>
      </c>
      <c r="F772" s="4">
        <f t="shared" si="12"/>
        <v>14</v>
      </c>
      <c r="G772" s="4">
        <v>24</v>
      </c>
      <c r="H772" s="4">
        <f>Datos_Cocina[[#This Row],[Precio Unitario]]-Datos_Cocina[[#This Row],[Costo Unitario]]</f>
        <v>10</v>
      </c>
      <c r="I772" s="4">
        <f>Datos_Cocina[[#This Row],[Ganancia Bruta]]*Datos_Cocina[[#This Row],[Cantidad Ordenada]]</f>
        <v>10</v>
      </c>
      <c r="J772" s="4">
        <f>Datos_Cocina[[#This Row],[Precio Unitario]]*Datos_Cocina[[#This Row],[Cantidad Ordenada]]</f>
        <v>24</v>
      </c>
      <c r="K772" s="7">
        <f>Datos_Cocina[[#This Row],[Ganancia Neta]]/Datos_Cocina[[#This Row],[Total Pedido]]</f>
        <v>0.41666666666666669</v>
      </c>
      <c r="L772" s="2">
        <v>1</v>
      </c>
      <c r="M772" s="2">
        <v>7</v>
      </c>
      <c r="N772" s="2" t="s">
        <v>1154</v>
      </c>
    </row>
    <row r="773" spans="1:14" x14ac:dyDescent="0.3">
      <c r="A773" s="2">
        <v>303</v>
      </c>
      <c r="B773" s="2">
        <v>14</v>
      </c>
      <c r="C773" s="2" t="s">
        <v>74</v>
      </c>
      <c r="D773" s="2" t="s">
        <v>1160</v>
      </c>
      <c r="E773" s="4">
        <v>15</v>
      </c>
      <c r="F773" s="4">
        <f t="shared" si="12"/>
        <v>15</v>
      </c>
      <c r="G773" s="4">
        <v>26</v>
      </c>
      <c r="H773" s="4">
        <f>Datos_Cocina[[#This Row],[Precio Unitario]]-Datos_Cocina[[#This Row],[Costo Unitario]]</f>
        <v>11</v>
      </c>
      <c r="I773" s="4">
        <f>Datos_Cocina[[#This Row],[Ganancia Bruta]]*Datos_Cocina[[#This Row],[Cantidad Ordenada]]</f>
        <v>11</v>
      </c>
      <c r="J773" s="4">
        <f>Datos_Cocina[[#This Row],[Precio Unitario]]*Datos_Cocina[[#This Row],[Cantidad Ordenada]]</f>
        <v>26</v>
      </c>
      <c r="K773" s="7">
        <f>Datos_Cocina[[#This Row],[Ganancia Neta]]/Datos_Cocina[[#This Row],[Total Pedido]]</f>
        <v>0.42307692307692307</v>
      </c>
      <c r="L773" s="2">
        <v>1</v>
      </c>
      <c r="M773" s="2">
        <v>56</v>
      </c>
      <c r="N773" s="2" t="s">
        <v>1149</v>
      </c>
    </row>
    <row r="774" spans="1:14" x14ac:dyDescent="0.3">
      <c r="A774" s="2">
        <v>304</v>
      </c>
      <c r="B774" s="2">
        <v>6</v>
      </c>
      <c r="C774" s="2" t="s">
        <v>30</v>
      </c>
      <c r="D774" s="2" t="s">
        <v>1170</v>
      </c>
      <c r="E774" s="4">
        <v>25</v>
      </c>
      <c r="F774" s="4">
        <f t="shared" si="12"/>
        <v>50</v>
      </c>
      <c r="G774" s="4">
        <v>40</v>
      </c>
      <c r="H774" s="4">
        <f>Datos_Cocina[[#This Row],[Precio Unitario]]-Datos_Cocina[[#This Row],[Costo Unitario]]</f>
        <v>15</v>
      </c>
      <c r="I774" s="4">
        <f>Datos_Cocina[[#This Row],[Ganancia Bruta]]*Datos_Cocina[[#This Row],[Cantidad Ordenada]]</f>
        <v>30</v>
      </c>
      <c r="J774" s="4">
        <f>Datos_Cocina[[#This Row],[Precio Unitario]]*Datos_Cocina[[#This Row],[Cantidad Ordenada]]</f>
        <v>80</v>
      </c>
      <c r="K774" s="7">
        <f>Datos_Cocina[[#This Row],[Ganancia Neta]]/Datos_Cocina[[#This Row],[Total Pedido]]</f>
        <v>0.375</v>
      </c>
      <c r="L774" s="2">
        <v>2</v>
      </c>
      <c r="M774" s="2">
        <v>48</v>
      </c>
      <c r="N774" s="2" t="s">
        <v>1154</v>
      </c>
    </row>
    <row r="775" spans="1:14" x14ac:dyDescent="0.3">
      <c r="A775" s="2">
        <v>304</v>
      </c>
      <c r="B775" s="2">
        <v>6</v>
      </c>
      <c r="C775" s="2" t="s">
        <v>39</v>
      </c>
      <c r="D775" s="2" t="s">
        <v>1150</v>
      </c>
      <c r="E775" s="4">
        <v>13</v>
      </c>
      <c r="F775" s="4">
        <f t="shared" si="12"/>
        <v>26</v>
      </c>
      <c r="G775" s="4">
        <v>21</v>
      </c>
      <c r="H775" s="4">
        <f>Datos_Cocina[[#This Row],[Precio Unitario]]-Datos_Cocina[[#This Row],[Costo Unitario]]</f>
        <v>8</v>
      </c>
      <c r="I775" s="4">
        <f>Datos_Cocina[[#This Row],[Ganancia Bruta]]*Datos_Cocina[[#This Row],[Cantidad Ordenada]]</f>
        <v>16</v>
      </c>
      <c r="J775" s="4">
        <f>Datos_Cocina[[#This Row],[Precio Unitario]]*Datos_Cocina[[#This Row],[Cantidad Ordenada]]</f>
        <v>42</v>
      </c>
      <c r="K775" s="7">
        <f>Datos_Cocina[[#This Row],[Ganancia Neta]]/Datos_Cocina[[#This Row],[Total Pedido]]</f>
        <v>0.38095238095238093</v>
      </c>
      <c r="L775" s="2">
        <v>2</v>
      </c>
      <c r="M775" s="2">
        <v>7</v>
      </c>
      <c r="N775" s="2" t="s">
        <v>1149</v>
      </c>
    </row>
    <row r="776" spans="1:14" x14ac:dyDescent="0.3">
      <c r="A776" s="2">
        <v>304</v>
      </c>
      <c r="B776" s="2">
        <v>6</v>
      </c>
      <c r="C776" s="2" t="s">
        <v>56</v>
      </c>
      <c r="D776" s="2" t="s">
        <v>1167</v>
      </c>
      <c r="E776" s="4">
        <v>19</v>
      </c>
      <c r="F776" s="4">
        <f t="shared" si="12"/>
        <v>57</v>
      </c>
      <c r="G776" s="4">
        <v>31</v>
      </c>
      <c r="H776" s="4">
        <f>Datos_Cocina[[#This Row],[Precio Unitario]]-Datos_Cocina[[#This Row],[Costo Unitario]]</f>
        <v>12</v>
      </c>
      <c r="I776" s="4">
        <f>Datos_Cocina[[#This Row],[Ganancia Bruta]]*Datos_Cocina[[#This Row],[Cantidad Ordenada]]</f>
        <v>36</v>
      </c>
      <c r="J776" s="4">
        <f>Datos_Cocina[[#This Row],[Precio Unitario]]*Datos_Cocina[[#This Row],[Cantidad Ordenada]]</f>
        <v>93</v>
      </c>
      <c r="K776" s="7">
        <f>Datos_Cocina[[#This Row],[Ganancia Neta]]/Datos_Cocina[[#This Row],[Total Pedido]]</f>
        <v>0.38709677419354838</v>
      </c>
      <c r="L776" s="2">
        <v>3</v>
      </c>
      <c r="M776" s="2">
        <v>21</v>
      </c>
      <c r="N776" s="2" t="s">
        <v>1154</v>
      </c>
    </row>
    <row r="777" spans="1:14" x14ac:dyDescent="0.3">
      <c r="A777" s="2">
        <v>304</v>
      </c>
      <c r="B777" s="2">
        <v>6</v>
      </c>
      <c r="C777" s="2" t="s">
        <v>114</v>
      </c>
      <c r="D777" s="2" t="s">
        <v>1168</v>
      </c>
      <c r="E777" s="4">
        <v>19</v>
      </c>
      <c r="F777" s="4">
        <f t="shared" si="12"/>
        <v>38</v>
      </c>
      <c r="G777" s="4">
        <v>32</v>
      </c>
      <c r="H777" s="4">
        <f>Datos_Cocina[[#This Row],[Precio Unitario]]-Datos_Cocina[[#This Row],[Costo Unitario]]</f>
        <v>13</v>
      </c>
      <c r="I777" s="4">
        <f>Datos_Cocina[[#This Row],[Ganancia Bruta]]*Datos_Cocina[[#This Row],[Cantidad Ordenada]]</f>
        <v>26</v>
      </c>
      <c r="J777" s="4">
        <f>Datos_Cocina[[#This Row],[Precio Unitario]]*Datos_Cocina[[#This Row],[Cantidad Ordenada]]</f>
        <v>64</v>
      </c>
      <c r="K777" s="7">
        <f>Datos_Cocina[[#This Row],[Ganancia Neta]]/Datos_Cocina[[#This Row],[Total Pedido]]</f>
        <v>0.40625</v>
      </c>
      <c r="L777" s="2">
        <v>2</v>
      </c>
      <c r="M777" s="2">
        <v>9</v>
      </c>
      <c r="N777" s="2" t="s">
        <v>1154</v>
      </c>
    </row>
    <row r="778" spans="1:14" x14ac:dyDescent="0.3">
      <c r="A778" s="2">
        <v>305</v>
      </c>
      <c r="B778" s="2">
        <v>1</v>
      </c>
      <c r="C778" s="2" t="s">
        <v>97</v>
      </c>
      <c r="D778" s="2" t="s">
        <v>1153</v>
      </c>
      <c r="E778" s="4">
        <v>14</v>
      </c>
      <c r="F778" s="4">
        <f t="shared" si="12"/>
        <v>14</v>
      </c>
      <c r="G778" s="4">
        <v>23</v>
      </c>
      <c r="H778" s="4">
        <f>Datos_Cocina[[#This Row],[Precio Unitario]]-Datos_Cocina[[#This Row],[Costo Unitario]]</f>
        <v>9</v>
      </c>
      <c r="I778" s="4">
        <f>Datos_Cocina[[#This Row],[Ganancia Bruta]]*Datos_Cocina[[#This Row],[Cantidad Ordenada]]</f>
        <v>9</v>
      </c>
      <c r="J778" s="4">
        <f>Datos_Cocina[[#This Row],[Precio Unitario]]*Datos_Cocina[[#This Row],[Cantidad Ordenada]]</f>
        <v>23</v>
      </c>
      <c r="K778" s="7">
        <f>Datos_Cocina[[#This Row],[Ganancia Neta]]/Datos_Cocina[[#This Row],[Total Pedido]]</f>
        <v>0.39130434782608697</v>
      </c>
      <c r="L778" s="2">
        <v>1</v>
      </c>
      <c r="M778" s="2">
        <v>48</v>
      </c>
      <c r="N778" s="2" t="s">
        <v>1154</v>
      </c>
    </row>
    <row r="779" spans="1:14" x14ac:dyDescent="0.3">
      <c r="A779" s="2">
        <v>305</v>
      </c>
      <c r="B779" s="2">
        <v>1</v>
      </c>
      <c r="C779" s="2" t="s">
        <v>12</v>
      </c>
      <c r="D779" s="2" t="s">
        <v>1164</v>
      </c>
      <c r="E779" s="4">
        <v>21</v>
      </c>
      <c r="F779" s="4">
        <f t="shared" si="12"/>
        <v>63</v>
      </c>
      <c r="G779" s="4">
        <v>35</v>
      </c>
      <c r="H779" s="4">
        <f>Datos_Cocina[[#This Row],[Precio Unitario]]-Datos_Cocina[[#This Row],[Costo Unitario]]</f>
        <v>14</v>
      </c>
      <c r="I779" s="4">
        <f>Datos_Cocina[[#This Row],[Ganancia Bruta]]*Datos_Cocina[[#This Row],[Cantidad Ordenada]]</f>
        <v>42</v>
      </c>
      <c r="J779" s="4">
        <f>Datos_Cocina[[#This Row],[Precio Unitario]]*Datos_Cocina[[#This Row],[Cantidad Ordenada]]</f>
        <v>105</v>
      </c>
      <c r="K779" s="7">
        <f>Datos_Cocina[[#This Row],[Ganancia Neta]]/Datos_Cocina[[#This Row],[Total Pedido]]</f>
        <v>0.4</v>
      </c>
      <c r="L779" s="2">
        <v>3</v>
      </c>
      <c r="M779" s="2">
        <v>17</v>
      </c>
      <c r="N779" s="2" t="s">
        <v>1154</v>
      </c>
    </row>
    <row r="780" spans="1:14" x14ac:dyDescent="0.3">
      <c r="A780" s="2">
        <v>306</v>
      </c>
      <c r="B780" s="2">
        <v>7</v>
      </c>
      <c r="C780" s="2" t="s">
        <v>114</v>
      </c>
      <c r="D780" s="2" t="s">
        <v>1168</v>
      </c>
      <c r="E780" s="4">
        <v>19</v>
      </c>
      <c r="F780" s="4">
        <f t="shared" si="12"/>
        <v>19</v>
      </c>
      <c r="G780" s="4">
        <v>32</v>
      </c>
      <c r="H780" s="4">
        <f>Datos_Cocina[[#This Row],[Precio Unitario]]-Datos_Cocina[[#This Row],[Costo Unitario]]</f>
        <v>13</v>
      </c>
      <c r="I780" s="4">
        <f>Datos_Cocina[[#This Row],[Ganancia Bruta]]*Datos_Cocina[[#This Row],[Cantidad Ordenada]]</f>
        <v>13</v>
      </c>
      <c r="J780" s="4">
        <f>Datos_Cocina[[#This Row],[Precio Unitario]]*Datos_Cocina[[#This Row],[Cantidad Ordenada]]</f>
        <v>32</v>
      </c>
      <c r="K780" s="7">
        <f>Datos_Cocina[[#This Row],[Ganancia Neta]]/Datos_Cocina[[#This Row],[Total Pedido]]</f>
        <v>0.40625</v>
      </c>
      <c r="L780" s="2">
        <v>1</v>
      </c>
      <c r="M780" s="2">
        <v>21</v>
      </c>
      <c r="N780" s="2" t="s">
        <v>1149</v>
      </c>
    </row>
    <row r="781" spans="1:14" x14ac:dyDescent="0.3">
      <c r="A781" s="2">
        <v>307</v>
      </c>
      <c r="B781" s="2">
        <v>20</v>
      </c>
      <c r="C781" s="2" t="s">
        <v>39</v>
      </c>
      <c r="D781" s="2" t="s">
        <v>1150</v>
      </c>
      <c r="E781" s="4">
        <v>13</v>
      </c>
      <c r="F781" s="4">
        <f t="shared" si="12"/>
        <v>39</v>
      </c>
      <c r="G781" s="4">
        <v>21</v>
      </c>
      <c r="H781" s="4">
        <f>Datos_Cocina[[#This Row],[Precio Unitario]]-Datos_Cocina[[#This Row],[Costo Unitario]]</f>
        <v>8</v>
      </c>
      <c r="I781" s="4">
        <f>Datos_Cocina[[#This Row],[Ganancia Bruta]]*Datos_Cocina[[#This Row],[Cantidad Ordenada]]</f>
        <v>24</v>
      </c>
      <c r="J781" s="4">
        <f>Datos_Cocina[[#This Row],[Precio Unitario]]*Datos_Cocina[[#This Row],[Cantidad Ordenada]]</f>
        <v>63</v>
      </c>
      <c r="K781" s="7">
        <f>Datos_Cocina[[#This Row],[Ganancia Neta]]/Datos_Cocina[[#This Row],[Total Pedido]]</f>
        <v>0.38095238095238093</v>
      </c>
      <c r="L781" s="2">
        <v>3</v>
      </c>
      <c r="M781" s="2">
        <v>39</v>
      </c>
      <c r="N781" s="2" t="s">
        <v>1149</v>
      </c>
    </row>
    <row r="782" spans="1:14" x14ac:dyDescent="0.3">
      <c r="A782" s="2">
        <v>308</v>
      </c>
      <c r="B782" s="2">
        <v>14</v>
      </c>
      <c r="C782" s="2" t="s">
        <v>56</v>
      </c>
      <c r="D782" s="2" t="s">
        <v>1167</v>
      </c>
      <c r="E782" s="4">
        <v>19</v>
      </c>
      <c r="F782" s="4">
        <f t="shared" si="12"/>
        <v>38</v>
      </c>
      <c r="G782" s="4">
        <v>31</v>
      </c>
      <c r="H782" s="4">
        <f>Datos_Cocina[[#This Row],[Precio Unitario]]-Datos_Cocina[[#This Row],[Costo Unitario]]</f>
        <v>12</v>
      </c>
      <c r="I782" s="4">
        <f>Datos_Cocina[[#This Row],[Ganancia Bruta]]*Datos_Cocina[[#This Row],[Cantidad Ordenada]]</f>
        <v>24</v>
      </c>
      <c r="J782" s="4">
        <f>Datos_Cocina[[#This Row],[Precio Unitario]]*Datos_Cocina[[#This Row],[Cantidad Ordenada]]</f>
        <v>62</v>
      </c>
      <c r="K782" s="7">
        <f>Datos_Cocina[[#This Row],[Ganancia Neta]]/Datos_Cocina[[#This Row],[Total Pedido]]</f>
        <v>0.38709677419354838</v>
      </c>
      <c r="L782" s="2">
        <v>2</v>
      </c>
      <c r="M782" s="2">
        <v>42</v>
      </c>
      <c r="N782" s="2" t="s">
        <v>1154</v>
      </c>
    </row>
    <row r="783" spans="1:14" x14ac:dyDescent="0.3">
      <c r="A783" s="2">
        <v>308</v>
      </c>
      <c r="B783" s="2">
        <v>14</v>
      </c>
      <c r="C783" s="2" t="s">
        <v>12</v>
      </c>
      <c r="D783" s="2" t="s">
        <v>1164</v>
      </c>
      <c r="E783" s="4">
        <v>21</v>
      </c>
      <c r="F783" s="4">
        <f t="shared" si="12"/>
        <v>42</v>
      </c>
      <c r="G783" s="4">
        <v>35</v>
      </c>
      <c r="H783" s="4">
        <f>Datos_Cocina[[#This Row],[Precio Unitario]]-Datos_Cocina[[#This Row],[Costo Unitario]]</f>
        <v>14</v>
      </c>
      <c r="I783" s="4">
        <f>Datos_Cocina[[#This Row],[Ganancia Bruta]]*Datos_Cocina[[#This Row],[Cantidad Ordenada]]</f>
        <v>28</v>
      </c>
      <c r="J783" s="4">
        <f>Datos_Cocina[[#This Row],[Precio Unitario]]*Datos_Cocina[[#This Row],[Cantidad Ordenada]]</f>
        <v>70</v>
      </c>
      <c r="K783" s="7">
        <f>Datos_Cocina[[#This Row],[Ganancia Neta]]/Datos_Cocina[[#This Row],[Total Pedido]]</f>
        <v>0.4</v>
      </c>
      <c r="L783" s="2">
        <v>2</v>
      </c>
      <c r="M783" s="2">
        <v>41</v>
      </c>
      <c r="N783" s="2" t="s">
        <v>1154</v>
      </c>
    </row>
    <row r="784" spans="1:14" x14ac:dyDescent="0.3">
      <c r="A784" s="2">
        <v>308</v>
      </c>
      <c r="B784" s="2">
        <v>14</v>
      </c>
      <c r="C784" s="2" t="s">
        <v>34</v>
      </c>
      <c r="D784" s="2" t="s">
        <v>1161</v>
      </c>
      <c r="E784" s="4">
        <v>20</v>
      </c>
      <c r="F784" s="4">
        <f t="shared" si="12"/>
        <v>20</v>
      </c>
      <c r="G784" s="4">
        <v>34</v>
      </c>
      <c r="H784" s="4">
        <f>Datos_Cocina[[#This Row],[Precio Unitario]]-Datos_Cocina[[#This Row],[Costo Unitario]]</f>
        <v>14</v>
      </c>
      <c r="I784" s="4">
        <f>Datos_Cocina[[#This Row],[Ganancia Bruta]]*Datos_Cocina[[#This Row],[Cantidad Ordenada]]</f>
        <v>14</v>
      </c>
      <c r="J784" s="4">
        <f>Datos_Cocina[[#This Row],[Precio Unitario]]*Datos_Cocina[[#This Row],[Cantidad Ordenada]]</f>
        <v>34</v>
      </c>
      <c r="K784" s="7">
        <f>Datos_Cocina[[#This Row],[Ganancia Neta]]/Datos_Cocina[[#This Row],[Total Pedido]]</f>
        <v>0.41176470588235292</v>
      </c>
      <c r="L784" s="2">
        <v>1</v>
      </c>
      <c r="M784" s="2">
        <v>44</v>
      </c>
      <c r="N784" s="2" t="s">
        <v>1149</v>
      </c>
    </row>
    <row r="785" spans="1:14" x14ac:dyDescent="0.3">
      <c r="A785" s="2">
        <v>308</v>
      </c>
      <c r="B785" s="2">
        <v>14</v>
      </c>
      <c r="C785" s="2" t="s">
        <v>25</v>
      </c>
      <c r="D785" s="2" t="s">
        <v>1159</v>
      </c>
      <c r="E785" s="4">
        <v>16</v>
      </c>
      <c r="F785" s="4">
        <f t="shared" si="12"/>
        <v>32</v>
      </c>
      <c r="G785" s="4">
        <v>28</v>
      </c>
      <c r="H785" s="4">
        <f>Datos_Cocina[[#This Row],[Precio Unitario]]-Datos_Cocina[[#This Row],[Costo Unitario]]</f>
        <v>12</v>
      </c>
      <c r="I785" s="4">
        <f>Datos_Cocina[[#This Row],[Ganancia Bruta]]*Datos_Cocina[[#This Row],[Cantidad Ordenada]]</f>
        <v>24</v>
      </c>
      <c r="J785" s="4">
        <f>Datos_Cocina[[#This Row],[Precio Unitario]]*Datos_Cocina[[#This Row],[Cantidad Ordenada]]</f>
        <v>56</v>
      </c>
      <c r="K785" s="7">
        <f>Datos_Cocina[[#This Row],[Ganancia Neta]]/Datos_Cocina[[#This Row],[Total Pedido]]</f>
        <v>0.42857142857142855</v>
      </c>
      <c r="L785" s="2">
        <v>2</v>
      </c>
      <c r="M785" s="2">
        <v>59</v>
      </c>
      <c r="N785" s="2" t="s">
        <v>1154</v>
      </c>
    </row>
    <row r="786" spans="1:14" x14ac:dyDescent="0.3">
      <c r="A786" s="2">
        <v>309</v>
      </c>
      <c r="B786" s="2">
        <v>9</v>
      </c>
      <c r="C786" s="2" t="s">
        <v>30</v>
      </c>
      <c r="D786" s="2" t="s">
        <v>1170</v>
      </c>
      <c r="E786" s="4">
        <v>25</v>
      </c>
      <c r="F786" s="4">
        <f t="shared" si="12"/>
        <v>25</v>
      </c>
      <c r="G786" s="4">
        <v>40</v>
      </c>
      <c r="H786" s="4">
        <f>Datos_Cocina[[#This Row],[Precio Unitario]]-Datos_Cocina[[#This Row],[Costo Unitario]]</f>
        <v>15</v>
      </c>
      <c r="I786" s="4">
        <f>Datos_Cocina[[#This Row],[Ganancia Bruta]]*Datos_Cocina[[#This Row],[Cantidad Ordenada]]</f>
        <v>15</v>
      </c>
      <c r="J786" s="4">
        <f>Datos_Cocina[[#This Row],[Precio Unitario]]*Datos_Cocina[[#This Row],[Cantidad Ordenada]]</f>
        <v>40</v>
      </c>
      <c r="K786" s="7">
        <f>Datos_Cocina[[#This Row],[Ganancia Neta]]/Datos_Cocina[[#This Row],[Total Pedido]]</f>
        <v>0.375</v>
      </c>
      <c r="L786" s="2">
        <v>1</v>
      </c>
      <c r="M786" s="2">
        <v>29</v>
      </c>
      <c r="N786" s="2" t="s">
        <v>1154</v>
      </c>
    </row>
    <row r="787" spans="1:14" x14ac:dyDescent="0.3">
      <c r="A787" s="2">
        <v>309</v>
      </c>
      <c r="B787" s="2">
        <v>9</v>
      </c>
      <c r="C787" s="2" t="s">
        <v>56</v>
      </c>
      <c r="D787" s="2" t="s">
        <v>1167</v>
      </c>
      <c r="E787" s="4">
        <v>19</v>
      </c>
      <c r="F787" s="4">
        <f t="shared" si="12"/>
        <v>38</v>
      </c>
      <c r="G787" s="4">
        <v>31</v>
      </c>
      <c r="H787" s="4">
        <f>Datos_Cocina[[#This Row],[Precio Unitario]]-Datos_Cocina[[#This Row],[Costo Unitario]]</f>
        <v>12</v>
      </c>
      <c r="I787" s="4">
        <f>Datos_Cocina[[#This Row],[Ganancia Bruta]]*Datos_Cocina[[#This Row],[Cantidad Ordenada]]</f>
        <v>24</v>
      </c>
      <c r="J787" s="4">
        <f>Datos_Cocina[[#This Row],[Precio Unitario]]*Datos_Cocina[[#This Row],[Cantidad Ordenada]]</f>
        <v>62</v>
      </c>
      <c r="K787" s="7">
        <f>Datos_Cocina[[#This Row],[Ganancia Neta]]/Datos_Cocina[[#This Row],[Total Pedido]]</f>
        <v>0.38709677419354838</v>
      </c>
      <c r="L787" s="2">
        <v>2</v>
      </c>
      <c r="M787" s="2">
        <v>43</v>
      </c>
      <c r="N787" s="2" t="s">
        <v>1149</v>
      </c>
    </row>
    <row r="788" spans="1:14" x14ac:dyDescent="0.3">
      <c r="A788" s="2">
        <v>309</v>
      </c>
      <c r="B788" s="2">
        <v>9</v>
      </c>
      <c r="C788" s="2" t="s">
        <v>12</v>
      </c>
      <c r="D788" s="2" t="s">
        <v>1164</v>
      </c>
      <c r="E788" s="4">
        <v>21</v>
      </c>
      <c r="F788" s="4">
        <f t="shared" si="12"/>
        <v>42</v>
      </c>
      <c r="G788" s="4">
        <v>35</v>
      </c>
      <c r="H788" s="4">
        <f>Datos_Cocina[[#This Row],[Precio Unitario]]-Datos_Cocina[[#This Row],[Costo Unitario]]</f>
        <v>14</v>
      </c>
      <c r="I788" s="4">
        <f>Datos_Cocina[[#This Row],[Ganancia Bruta]]*Datos_Cocina[[#This Row],[Cantidad Ordenada]]</f>
        <v>28</v>
      </c>
      <c r="J788" s="4">
        <f>Datos_Cocina[[#This Row],[Precio Unitario]]*Datos_Cocina[[#This Row],[Cantidad Ordenada]]</f>
        <v>70</v>
      </c>
      <c r="K788" s="7">
        <f>Datos_Cocina[[#This Row],[Ganancia Neta]]/Datos_Cocina[[#This Row],[Total Pedido]]</f>
        <v>0.4</v>
      </c>
      <c r="L788" s="2">
        <v>2</v>
      </c>
      <c r="M788" s="2">
        <v>51</v>
      </c>
      <c r="N788" s="2" t="s">
        <v>1149</v>
      </c>
    </row>
    <row r="789" spans="1:14" x14ac:dyDescent="0.3">
      <c r="A789" s="2">
        <v>310</v>
      </c>
      <c r="B789" s="2">
        <v>17</v>
      </c>
      <c r="C789" s="2" t="s">
        <v>37</v>
      </c>
      <c r="D789" s="2" t="s">
        <v>1157</v>
      </c>
      <c r="E789" s="4">
        <v>18</v>
      </c>
      <c r="F789" s="4">
        <f t="shared" si="12"/>
        <v>36</v>
      </c>
      <c r="G789" s="4">
        <v>30</v>
      </c>
      <c r="H789" s="4">
        <f>Datos_Cocina[[#This Row],[Precio Unitario]]-Datos_Cocina[[#This Row],[Costo Unitario]]</f>
        <v>12</v>
      </c>
      <c r="I789" s="4">
        <f>Datos_Cocina[[#This Row],[Ganancia Bruta]]*Datos_Cocina[[#This Row],[Cantidad Ordenada]]</f>
        <v>24</v>
      </c>
      <c r="J789" s="4">
        <f>Datos_Cocina[[#This Row],[Precio Unitario]]*Datos_Cocina[[#This Row],[Cantidad Ordenada]]</f>
        <v>60</v>
      </c>
      <c r="K789" s="7">
        <f>Datos_Cocina[[#This Row],[Ganancia Neta]]/Datos_Cocina[[#This Row],[Total Pedido]]</f>
        <v>0.4</v>
      </c>
      <c r="L789" s="2">
        <v>2</v>
      </c>
      <c r="M789" s="2">
        <v>54</v>
      </c>
      <c r="N789" s="2" t="s">
        <v>1149</v>
      </c>
    </row>
    <row r="790" spans="1:14" x14ac:dyDescent="0.3">
      <c r="A790" s="2">
        <v>310</v>
      </c>
      <c r="B790" s="2">
        <v>17</v>
      </c>
      <c r="C790" s="2" t="s">
        <v>74</v>
      </c>
      <c r="D790" s="2" t="s">
        <v>1160</v>
      </c>
      <c r="E790" s="4">
        <v>15</v>
      </c>
      <c r="F790" s="4">
        <f t="shared" si="12"/>
        <v>45</v>
      </c>
      <c r="G790" s="4">
        <v>26</v>
      </c>
      <c r="H790" s="4">
        <f>Datos_Cocina[[#This Row],[Precio Unitario]]-Datos_Cocina[[#This Row],[Costo Unitario]]</f>
        <v>11</v>
      </c>
      <c r="I790" s="4">
        <f>Datos_Cocina[[#This Row],[Ganancia Bruta]]*Datos_Cocina[[#This Row],[Cantidad Ordenada]]</f>
        <v>33</v>
      </c>
      <c r="J790" s="4">
        <f>Datos_Cocina[[#This Row],[Precio Unitario]]*Datos_Cocina[[#This Row],[Cantidad Ordenada]]</f>
        <v>78</v>
      </c>
      <c r="K790" s="7">
        <f>Datos_Cocina[[#This Row],[Ganancia Neta]]/Datos_Cocina[[#This Row],[Total Pedido]]</f>
        <v>0.42307692307692307</v>
      </c>
      <c r="L790" s="2">
        <v>3</v>
      </c>
      <c r="M790" s="2">
        <v>43</v>
      </c>
      <c r="N790" s="2" t="s">
        <v>1154</v>
      </c>
    </row>
    <row r="791" spans="1:14" x14ac:dyDescent="0.3">
      <c r="A791" s="2">
        <v>311</v>
      </c>
      <c r="B791" s="2">
        <v>6</v>
      </c>
      <c r="C791" s="2" t="s">
        <v>20</v>
      </c>
      <c r="D791" s="2" t="s">
        <v>1152</v>
      </c>
      <c r="E791" s="4">
        <v>17</v>
      </c>
      <c r="F791" s="4">
        <f t="shared" si="12"/>
        <v>17</v>
      </c>
      <c r="G791" s="4">
        <v>29</v>
      </c>
      <c r="H791" s="4">
        <f>Datos_Cocina[[#This Row],[Precio Unitario]]-Datos_Cocina[[#This Row],[Costo Unitario]]</f>
        <v>12</v>
      </c>
      <c r="I791" s="4">
        <f>Datos_Cocina[[#This Row],[Ganancia Bruta]]*Datos_Cocina[[#This Row],[Cantidad Ordenada]]</f>
        <v>12</v>
      </c>
      <c r="J791" s="4">
        <f>Datos_Cocina[[#This Row],[Precio Unitario]]*Datos_Cocina[[#This Row],[Cantidad Ordenada]]</f>
        <v>29</v>
      </c>
      <c r="K791" s="7">
        <f>Datos_Cocina[[#This Row],[Ganancia Neta]]/Datos_Cocina[[#This Row],[Total Pedido]]</f>
        <v>0.41379310344827586</v>
      </c>
      <c r="L791" s="2">
        <v>1</v>
      </c>
      <c r="M791" s="2">
        <v>28</v>
      </c>
      <c r="N791" s="2" t="s">
        <v>1149</v>
      </c>
    </row>
    <row r="792" spans="1:14" x14ac:dyDescent="0.3">
      <c r="A792" s="2">
        <v>311</v>
      </c>
      <c r="B792" s="2">
        <v>6</v>
      </c>
      <c r="C792" s="2" t="s">
        <v>79</v>
      </c>
      <c r="D792" s="2" t="s">
        <v>1151</v>
      </c>
      <c r="E792" s="4">
        <v>14</v>
      </c>
      <c r="F792" s="4">
        <f t="shared" si="12"/>
        <v>14</v>
      </c>
      <c r="G792" s="4">
        <v>24</v>
      </c>
      <c r="H792" s="4">
        <f>Datos_Cocina[[#This Row],[Precio Unitario]]-Datos_Cocina[[#This Row],[Costo Unitario]]</f>
        <v>10</v>
      </c>
      <c r="I792" s="4">
        <f>Datos_Cocina[[#This Row],[Ganancia Bruta]]*Datos_Cocina[[#This Row],[Cantidad Ordenada]]</f>
        <v>10</v>
      </c>
      <c r="J792" s="4">
        <f>Datos_Cocina[[#This Row],[Precio Unitario]]*Datos_Cocina[[#This Row],[Cantidad Ordenada]]</f>
        <v>24</v>
      </c>
      <c r="K792" s="7">
        <f>Datos_Cocina[[#This Row],[Ganancia Neta]]/Datos_Cocina[[#This Row],[Total Pedido]]</f>
        <v>0.41666666666666669</v>
      </c>
      <c r="L792" s="2">
        <v>1</v>
      </c>
      <c r="M792" s="2">
        <v>46</v>
      </c>
      <c r="N792" s="2" t="s">
        <v>1149</v>
      </c>
    </row>
    <row r="793" spans="1:14" x14ac:dyDescent="0.3">
      <c r="A793" s="2">
        <v>312</v>
      </c>
      <c r="B793" s="2">
        <v>2</v>
      </c>
      <c r="C793" s="2" t="s">
        <v>12</v>
      </c>
      <c r="D793" s="2" t="s">
        <v>1164</v>
      </c>
      <c r="E793" s="4">
        <v>21</v>
      </c>
      <c r="F793" s="4">
        <f t="shared" si="12"/>
        <v>42</v>
      </c>
      <c r="G793" s="4">
        <v>35</v>
      </c>
      <c r="H793" s="4">
        <f>Datos_Cocina[[#This Row],[Precio Unitario]]-Datos_Cocina[[#This Row],[Costo Unitario]]</f>
        <v>14</v>
      </c>
      <c r="I793" s="4">
        <f>Datos_Cocina[[#This Row],[Ganancia Bruta]]*Datos_Cocina[[#This Row],[Cantidad Ordenada]]</f>
        <v>28</v>
      </c>
      <c r="J793" s="4">
        <f>Datos_Cocina[[#This Row],[Precio Unitario]]*Datos_Cocina[[#This Row],[Cantidad Ordenada]]</f>
        <v>70</v>
      </c>
      <c r="K793" s="7">
        <f>Datos_Cocina[[#This Row],[Ganancia Neta]]/Datos_Cocina[[#This Row],[Total Pedido]]</f>
        <v>0.4</v>
      </c>
      <c r="L793" s="2">
        <v>2</v>
      </c>
      <c r="M793" s="2">
        <v>10</v>
      </c>
      <c r="N793" s="2" t="s">
        <v>1149</v>
      </c>
    </row>
    <row r="794" spans="1:14" x14ac:dyDescent="0.3">
      <c r="A794" s="2">
        <v>312</v>
      </c>
      <c r="B794" s="2">
        <v>2</v>
      </c>
      <c r="C794" s="2" t="s">
        <v>114</v>
      </c>
      <c r="D794" s="2" t="s">
        <v>1168</v>
      </c>
      <c r="E794" s="4">
        <v>19</v>
      </c>
      <c r="F794" s="4">
        <f t="shared" si="12"/>
        <v>38</v>
      </c>
      <c r="G794" s="4">
        <v>32</v>
      </c>
      <c r="H794" s="4">
        <f>Datos_Cocina[[#This Row],[Precio Unitario]]-Datos_Cocina[[#This Row],[Costo Unitario]]</f>
        <v>13</v>
      </c>
      <c r="I794" s="4">
        <f>Datos_Cocina[[#This Row],[Ganancia Bruta]]*Datos_Cocina[[#This Row],[Cantidad Ordenada]]</f>
        <v>26</v>
      </c>
      <c r="J794" s="4">
        <f>Datos_Cocina[[#This Row],[Precio Unitario]]*Datos_Cocina[[#This Row],[Cantidad Ordenada]]</f>
        <v>64</v>
      </c>
      <c r="K794" s="7">
        <f>Datos_Cocina[[#This Row],[Ganancia Neta]]/Datos_Cocina[[#This Row],[Total Pedido]]</f>
        <v>0.40625</v>
      </c>
      <c r="L794" s="2">
        <v>2</v>
      </c>
      <c r="M794" s="2">
        <v>45</v>
      </c>
      <c r="N794" s="2" t="s">
        <v>1149</v>
      </c>
    </row>
    <row r="795" spans="1:14" x14ac:dyDescent="0.3">
      <c r="A795" s="2">
        <v>313</v>
      </c>
      <c r="B795" s="2">
        <v>10</v>
      </c>
      <c r="C795" s="2" t="s">
        <v>56</v>
      </c>
      <c r="D795" s="2" t="s">
        <v>1167</v>
      </c>
      <c r="E795" s="4">
        <v>19</v>
      </c>
      <c r="F795" s="4">
        <f t="shared" si="12"/>
        <v>38</v>
      </c>
      <c r="G795" s="4">
        <v>31</v>
      </c>
      <c r="H795" s="4">
        <f>Datos_Cocina[[#This Row],[Precio Unitario]]-Datos_Cocina[[#This Row],[Costo Unitario]]</f>
        <v>12</v>
      </c>
      <c r="I795" s="4">
        <f>Datos_Cocina[[#This Row],[Ganancia Bruta]]*Datos_Cocina[[#This Row],[Cantidad Ordenada]]</f>
        <v>24</v>
      </c>
      <c r="J795" s="4">
        <f>Datos_Cocina[[#This Row],[Precio Unitario]]*Datos_Cocina[[#This Row],[Cantidad Ordenada]]</f>
        <v>62</v>
      </c>
      <c r="K795" s="7">
        <f>Datos_Cocina[[#This Row],[Ganancia Neta]]/Datos_Cocina[[#This Row],[Total Pedido]]</f>
        <v>0.38709677419354838</v>
      </c>
      <c r="L795" s="2">
        <v>2</v>
      </c>
      <c r="M795" s="2">
        <v>38</v>
      </c>
      <c r="N795" s="2" t="s">
        <v>1154</v>
      </c>
    </row>
    <row r="796" spans="1:14" x14ac:dyDescent="0.3">
      <c r="A796" s="2">
        <v>313</v>
      </c>
      <c r="B796" s="2">
        <v>10</v>
      </c>
      <c r="C796" s="2" t="s">
        <v>42</v>
      </c>
      <c r="D796" s="2" t="s">
        <v>1158</v>
      </c>
      <c r="E796" s="4">
        <v>22</v>
      </c>
      <c r="F796" s="4">
        <f t="shared" si="12"/>
        <v>66</v>
      </c>
      <c r="G796" s="4">
        <v>36</v>
      </c>
      <c r="H796" s="4">
        <f>Datos_Cocina[[#This Row],[Precio Unitario]]-Datos_Cocina[[#This Row],[Costo Unitario]]</f>
        <v>14</v>
      </c>
      <c r="I796" s="4">
        <f>Datos_Cocina[[#This Row],[Ganancia Bruta]]*Datos_Cocina[[#This Row],[Cantidad Ordenada]]</f>
        <v>42</v>
      </c>
      <c r="J796" s="4">
        <f>Datos_Cocina[[#This Row],[Precio Unitario]]*Datos_Cocina[[#This Row],[Cantidad Ordenada]]</f>
        <v>108</v>
      </c>
      <c r="K796" s="7">
        <f>Datos_Cocina[[#This Row],[Ganancia Neta]]/Datos_Cocina[[#This Row],[Total Pedido]]</f>
        <v>0.3888888888888889</v>
      </c>
      <c r="L796" s="2">
        <v>3</v>
      </c>
      <c r="M796" s="2">
        <v>26</v>
      </c>
      <c r="N796" s="2" t="s">
        <v>1154</v>
      </c>
    </row>
    <row r="797" spans="1:14" x14ac:dyDescent="0.3">
      <c r="A797" s="2">
        <v>313</v>
      </c>
      <c r="B797" s="2">
        <v>10</v>
      </c>
      <c r="C797" s="2" t="s">
        <v>79</v>
      </c>
      <c r="D797" s="2" t="s">
        <v>1151</v>
      </c>
      <c r="E797" s="4">
        <v>14</v>
      </c>
      <c r="F797" s="4">
        <f t="shared" si="12"/>
        <v>14</v>
      </c>
      <c r="G797" s="4">
        <v>24</v>
      </c>
      <c r="H797" s="4">
        <f>Datos_Cocina[[#This Row],[Precio Unitario]]-Datos_Cocina[[#This Row],[Costo Unitario]]</f>
        <v>10</v>
      </c>
      <c r="I797" s="4">
        <f>Datos_Cocina[[#This Row],[Ganancia Bruta]]*Datos_Cocina[[#This Row],[Cantidad Ordenada]]</f>
        <v>10</v>
      </c>
      <c r="J797" s="4">
        <f>Datos_Cocina[[#This Row],[Precio Unitario]]*Datos_Cocina[[#This Row],[Cantidad Ordenada]]</f>
        <v>24</v>
      </c>
      <c r="K797" s="7">
        <f>Datos_Cocina[[#This Row],[Ganancia Neta]]/Datos_Cocina[[#This Row],[Total Pedido]]</f>
        <v>0.41666666666666669</v>
      </c>
      <c r="L797" s="2">
        <v>1</v>
      </c>
      <c r="M797" s="2">
        <v>15</v>
      </c>
      <c r="N797" s="2" t="s">
        <v>1149</v>
      </c>
    </row>
    <row r="798" spans="1:14" x14ac:dyDescent="0.3">
      <c r="A798" s="2">
        <v>313</v>
      </c>
      <c r="B798" s="2">
        <v>10</v>
      </c>
      <c r="C798" s="2" t="s">
        <v>53</v>
      </c>
      <c r="D798" s="2" t="s">
        <v>1156</v>
      </c>
      <c r="E798" s="4">
        <v>11</v>
      </c>
      <c r="F798" s="4">
        <f t="shared" si="12"/>
        <v>22</v>
      </c>
      <c r="G798" s="4">
        <v>19</v>
      </c>
      <c r="H798" s="4">
        <f>Datos_Cocina[[#This Row],[Precio Unitario]]-Datos_Cocina[[#This Row],[Costo Unitario]]</f>
        <v>8</v>
      </c>
      <c r="I798" s="4">
        <f>Datos_Cocina[[#This Row],[Ganancia Bruta]]*Datos_Cocina[[#This Row],[Cantidad Ordenada]]</f>
        <v>16</v>
      </c>
      <c r="J798" s="4">
        <f>Datos_Cocina[[#This Row],[Precio Unitario]]*Datos_Cocina[[#This Row],[Cantidad Ordenada]]</f>
        <v>38</v>
      </c>
      <c r="K798" s="7">
        <f>Datos_Cocina[[#This Row],[Ganancia Neta]]/Datos_Cocina[[#This Row],[Total Pedido]]</f>
        <v>0.42105263157894735</v>
      </c>
      <c r="L798" s="2">
        <v>2</v>
      </c>
      <c r="M798" s="2">
        <v>27</v>
      </c>
      <c r="N798" s="2" t="s">
        <v>1149</v>
      </c>
    </row>
    <row r="799" spans="1:14" x14ac:dyDescent="0.3">
      <c r="A799" s="2">
        <v>314</v>
      </c>
      <c r="B799" s="2">
        <v>20</v>
      </c>
      <c r="C799" s="2" t="s">
        <v>50</v>
      </c>
      <c r="D799" s="2" t="s">
        <v>1162</v>
      </c>
      <c r="E799" s="4">
        <v>16</v>
      </c>
      <c r="F799" s="4">
        <f t="shared" si="12"/>
        <v>16</v>
      </c>
      <c r="G799" s="4">
        <v>27</v>
      </c>
      <c r="H799" s="4">
        <f>Datos_Cocina[[#This Row],[Precio Unitario]]-Datos_Cocina[[#This Row],[Costo Unitario]]</f>
        <v>11</v>
      </c>
      <c r="I799" s="4">
        <f>Datos_Cocina[[#This Row],[Ganancia Bruta]]*Datos_Cocina[[#This Row],[Cantidad Ordenada]]</f>
        <v>11</v>
      </c>
      <c r="J799" s="4">
        <f>Datos_Cocina[[#This Row],[Precio Unitario]]*Datos_Cocina[[#This Row],[Cantidad Ordenada]]</f>
        <v>27</v>
      </c>
      <c r="K799" s="7">
        <f>Datos_Cocina[[#This Row],[Ganancia Neta]]/Datos_Cocina[[#This Row],[Total Pedido]]</f>
        <v>0.40740740740740738</v>
      </c>
      <c r="L799" s="2">
        <v>1</v>
      </c>
      <c r="M799" s="2">
        <v>5</v>
      </c>
      <c r="N799" s="2" t="s">
        <v>1154</v>
      </c>
    </row>
    <row r="800" spans="1:14" x14ac:dyDescent="0.3">
      <c r="A800" s="2">
        <v>315</v>
      </c>
      <c r="B800" s="2">
        <v>14</v>
      </c>
      <c r="C800" s="2" t="s">
        <v>39</v>
      </c>
      <c r="D800" s="2" t="s">
        <v>1150</v>
      </c>
      <c r="E800" s="4">
        <v>13</v>
      </c>
      <c r="F800" s="4">
        <f t="shared" si="12"/>
        <v>13</v>
      </c>
      <c r="G800" s="4">
        <v>21</v>
      </c>
      <c r="H800" s="4">
        <f>Datos_Cocina[[#This Row],[Precio Unitario]]-Datos_Cocina[[#This Row],[Costo Unitario]]</f>
        <v>8</v>
      </c>
      <c r="I800" s="4">
        <f>Datos_Cocina[[#This Row],[Ganancia Bruta]]*Datos_Cocina[[#This Row],[Cantidad Ordenada]]</f>
        <v>8</v>
      </c>
      <c r="J800" s="4">
        <f>Datos_Cocina[[#This Row],[Precio Unitario]]*Datos_Cocina[[#This Row],[Cantidad Ordenada]]</f>
        <v>21</v>
      </c>
      <c r="K800" s="7">
        <f>Datos_Cocina[[#This Row],[Ganancia Neta]]/Datos_Cocina[[#This Row],[Total Pedido]]</f>
        <v>0.38095238095238093</v>
      </c>
      <c r="L800" s="2">
        <v>1</v>
      </c>
      <c r="M800" s="2">
        <v>51</v>
      </c>
      <c r="N800" s="2" t="s">
        <v>1149</v>
      </c>
    </row>
    <row r="801" spans="1:14" x14ac:dyDescent="0.3">
      <c r="A801" s="2">
        <v>315</v>
      </c>
      <c r="B801" s="2">
        <v>14</v>
      </c>
      <c r="C801" s="2" t="s">
        <v>60</v>
      </c>
      <c r="D801" s="2" t="s">
        <v>1165</v>
      </c>
      <c r="E801" s="4">
        <v>15</v>
      </c>
      <c r="F801" s="4">
        <f t="shared" si="12"/>
        <v>15</v>
      </c>
      <c r="G801" s="4">
        <v>25</v>
      </c>
      <c r="H801" s="4">
        <f>Datos_Cocina[[#This Row],[Precio Unitario]]-Datos_Cocina[[#This Row],[Costo Unitario]]</f>
        <v>10</v>
      </c>
      <c r="I801" s="4">
        <f>Datos_Cocina[[#This Row],[Ganancia Bruta]]*Datos_Cocina[[#This Row],[Cantidad Ordenada]]</f>
        <v>10</v>
      </c>
      <c r="J801" s="4">
        <f>Datos_Cocina[[#This Row],[Precio Unitario]]*Datos_Cocina[[#This Row],[Cantidad Ordenada]]</f>
        <v>25</v>
      </c>
      <c r="K801" s="7">
        <f>Datos_Cocina[[#This Row],[Ganancia Neta]]/Datos_Cocina[[#This Row],[Total Pedido]]</f>
        <v>0.4</v>
      </c>
      <c r="L801" s="2">
        <v>1</v>
      </c>
      <c r="M801" s="2">
        <v>16</v>
      </c>
      <c r="N801" s="2" t="s">
        <v>1149</v>
      </c>
    </row>
    <row r="802" spans="1:14" x14ac:dyDescent="0.3">
      <c r="A802" s="2">
        <v>315</v>
      </c>
      <c r="B802" s="2">
        <v>14</v>
      </c>
      <c r="C802" s="2" t="s">
        <v>20</v>
      </c>
      <c r="D802" s="2" t="s">
        <v>1152</v>
      </c>
      <c r="E802" s="4">
        <v>17</v>
      </c>
      <c r="F802" s="4">
        <f t="shared" si="12"/>
        <v>51</v>
      </c>
      <c r="G802" s="4">
        <v>29</v>
      </c>
      <c r="H802" s="4">
        <f>Datos_Cocina[[#This Row],[Precio Unitario]]-Datos_Cocina[[#This Row],[Costo Unitario]]</f>
        <v>12</v>
      </c>
      <c r="I802" s="4">
        <f>Datos_Cocina[[#This Row],[Ganancia Bruta]]*Datos_Cocina[[#This Row],[Cantidad Ordenada]]</f>
        <v>36</v>
      </c>
      <c r="J802" s="4">
        <f>Datos_Cocina[[#This Row],[Precio Unitario]]*Datos_Cocina[[#This Row],[Cantidad Ordenada]]</f>
        <v>87</v>
      </c>
      <c r="K802" s="7">
        <f>Datos_Cocina[[#This Row],[Ganancia Neta]]/Datos_Cocina[[#This Row],[Total Pedido]]</f>
        <v>0.41379310344827586</v>
      </c>
      <c r="L802" s="2">
        <v>3</v>
      </c>
      <c r="M802" s="2">
        <v>52</v>
      </c>
      <c r="N802" s="2" t="s">
        <v>1149</v>
      </c>
    </row>
    <row r="803" spans="1:14" x14ac:dyDescent="0.3">
      <c r="A803" s="2">
        <v>315</v>
      </c>
      <c r="B803" s="2">
        <v>14</v>
      </c>
      <c r="C803" s="2" t="s">
        <v>25</v>
      </c>
      <c r="D803" s="2" t="s">
        <v>1159</v>
      </c>
      <c r="E803" s="4">
        <v>16</v>
      </c>
      <c r="F803" s="4">
        <f t="shared" si="12"/>
        <v>16</v>
      </c>
      <c r="G803" s="4">
        <v>28</v>
      </c>
      <c r="H803" s="4">
        <f>Datos_Cocina[[#This Row],[Precio Unitario]]-Datos_Cocina[[#This Row],[Costo Unitario]]</f>
        <v>12</v>
      </c>
      <c r="I803" s="4">
        <f>Datos_Cocina[[#This Row],[Ganancia Bruta]]*Datos_Cocina[[#This Row],[Cantidad Ordenada]]</f>
        <v>12</v>
      </c>
      <c r="J803" s="4">
        <f>Datos_Cocina[[#This Row],[Precio Unitario]]*Datos_Cocina[[#This Row],[Cantidad Ordenada]]</f>
        <v>28</v>
      </c>
      <c r="K803" s="7">
        <f>Datos_Cocina[[#This Row],[Ganancia Neta]]/Datos_Cocina[[#This Row],[Total Pedido]]</f>
        <v>0.42857142857142855</v>
      </c>
      <c r="L803" s="2">
        <v>1</v>
      </c>
      <c r="M803" s="2">
        <v>7</v>
      </c>
      <c r="N803" s="2" t="s">
        <v>1149</v>
      </c>
    </row>
    <row r="804" spans="1:14" x14ac:dyDescent="0.3">
      <c r="A804" s="2">
        <v>316</v>
      </c>
      <c r="B804" s="2">
        <v>2</v>
      </c>
      <c r="C804" s="2" t="s">
        <v>30</v>
      </c>
      <c r="D804" s="2" t="s">
        <v>1170</v>
      </c>
      <c r="E804" s="4">
        <v>25</v>
      </c>
      <c r="F804" s="4">
        <f t="shared" si="12"/>
        <v>25</v>
      </c>
      <c r="G804" s="4">
        <v>40</v>
      </c>
      <c r="H804" s="4">
        <f>Datos_Cocina[[#This Row],[Precio Unitario]]-Datos_Cocina[[#This Row],[Costo Unitario]]</f>
        <v>15</v>
      </c>
      <c r="I804" s="4">
        <f>Datos_Cocina[[#This Row],[Ganancia Bruta]]*Datos_Cocina[[#This Row],[Cantidad Ordenada]]</f>
        <v>15</v>
      </c>
      <c r="J804" s="4">
        <f>Datos_Cocina[[#This Row],[Precio Unitario]]*Datos_Cocina[[#This Row],[Cantidad Ordenada]]</f>
        <v>40</v>
      </c>
      <c r="K804" s="7">
        <f>Datos_Cocina[[#This Row],[Ganancia Neta]]/Datos_Cocina[[#This Row],[Total Pedido]]</f>
        <v>0.375</v>
      </c>
      <c r="L804" s="2">
        <v>1</v>
      </c>
      <c r="M804" s="2">
        <v>52</v>
      </c>
      <c r="N804" s="2" t="s">
        <v>1149</v>
      </c>
    </row>
    <row r="805" spans="1:14" x14ac:dyDescent="0.3">
      <c r="A805" s="2">
        <v>316</v>
      </c>
      <c r="B805" s="2">
        <v>2</v>
      </c>
      <c r="C805" s="2" t="s">
        <v>39</v>
      </c>
      <c r="D805" s="2" t="s">
        <v>1150</v>
      </c>
      <c r="E805" s="4">
        <v>13</v>
      </c>
      <c r="F805" s="4">
        <f t="shared" si="12"/>
        <v>13</v>
      </c>
      <c r="G805" s="4">
        <v>21</v>
      </c>
      <c r="H805" s="4">
        <f>Datos_Cocina[[#This Row],[Precio Unitario]]-Datos_Cocina[[#This Row],[Costo Unitario]]</f>
        <v>8</v>
      </c>
      <c r="I805" s="4">
        <f>Datos_Cocina[[#This Row],[Ganancia Bruta]]*Datos_Cocina[[#This Row],[Cantidad Ordenada]]</f>
        <v>8</v>
      </c>
      <c r="J805" s="4">
        <f>Datos_Cocina[[#This Row],[Precio Unitario]]*Datos_Cocina[[#This Row],[Cantidad Ordenada]]</f>
        <v>21</v>
      </c>
      <c r="K805" s="7">
        <f>Datos_Cocina[[#This Row],[Ganancia Neta]]/Datos_Cocina[[#This Row],[Total Pedido]]</f>
        <v>0.38095238095238093</v>
      </c>
      <c r="L805" s="2">
        <v>1</v>
      </c>
      <c r="M805" s="2">
        <v>23</v>
      </c>
      <c r="N805" s="2" t="s">
        <v>1154</v>
      </c>
    </row>
    <row r="806" spans="1:14" x14ac:dyDescent="0.3">
      <c r="A806" s="2">
        <v>316</v>
      </c>
      <c r="B806" s="2">
        <v>2</v>
      </c>
      <c r="C806" s="2" t="s">
        <v>50</v>
      </c>
      <c r="D806" s="2" t="s">
        <v>1162</v>
      </c>
      <c r="E806" s="4">
        <v>16</v>
      </c>
      <c r="F806" s="4">
        <f t="shared" si="12"/>
        <v>48</v>
      </c>
      <c r="G806" s="4">
        <v>27</v>
      </c>
      <c r="H806" s="4">
        <f>Datos_Cocina[[#This Row],[Precio Unitario]]-Datos_Cocina[[#This Row],[Costo Unitario]]</f>
        <v>11</v>
      </c>
      <c r="I806" s="4">
        <f>Datos_Cocina[[#This Row],[Ganancia Bruta]]*Datos_Cocina[[#This Row],[Cantidad Ordenada]]</f>
        <v>33</v>
      </c>
      <c r="J806" s="4">
        <f>Datos_Cocina[[#This Row],[Precio Unitario]]*Datos_Cocina[[#This Row],[Cantidad Ordenada]]</f>
        <v>81</v>
      </c>
      <c r="K806" s="7">
        <f>Datos_Cocina[[#This Row],[Ganancia Neta]]/Datos_Cocina[[#This Row],[Total Pedido]]</f>
        <v>0.40740740740740738</v>
      </c>
      <c r="L806" s="2">
        <v>3</v>
      </c>
      <c r="M806" s="2">
        <v>53</v>
      </c>
      <c r="N806" s="2" t="s">
        <v>1149</v>
      </c>
    </row>
    <row r="807" spans="1:14" x14ac:dyDescent="0.3">
      <c r="A807" s="2">
        <v>316</v>
      </c>
      <c r="B807" s="2">
        <v>2</v>
      </c>
      <c r="C807" s="2" t="s">
        <v>45</v>
      </c>
      <c r="D807" s="2" t="s">
        <v>1169</v>
      </c>
      <c r="E807" s="4">
        <v>10</v>
      </c>
      <c r="F807" s="4">
        <f t="shared" si="12"/>
        <v>10</v>
      </c>
      <c r="G807" s="4">
        <v>18</v>
      </c>
      <c r="H807" s="4">
        <f>Datos_Cocina[[#This Row],[Precio Unitario]]-Datos_Cocina[[#This Row],[Costo Unitario]]</f>
        <v>8</v>
      </c>
      <c r="I807" s="4">
        <f>Datos_Cocina[[#This Row],[Ganancia Bruta]]*Datos_Cocina[[#This Row],[Cantidad Ordenada]]</f>
        <v>8</v>
      </c>
      <c r="J807" s="4">
        <f>Datos_Cocina[[#This Row],[Precio Unitario]]*Datos_Cocina[[#This Row],[Cantidad Ordenada]]</f>
        <v>18</v>
      </c>
      <c r="K807" s="7">
        <f>Datos_Cocina[[#This Row],[Ganancia Neta]]/Datos_Cocina[[#This Row],[Total Pedido]]</f>
        <v>0.44444444444444442</v>
      </c>
      <c r="L807" s="2">
        <v>1</v>
      </c>
      <c r="M807" s="2">
        <v>30</v>
      </c>
      <c r="N807" s="2" t="s">
        <v>1154</v>
      </c>
    </row>
    <row r="808" spans="1:14" x14ac:dyDescent="0.3">
      <c r="A808" s="2">
        <v>317</v>
      </c>
      <c r="B808" s="2">
        <v>17</v>
      </c>
      <c r="C808" s="2" t="s">
        <v>114</v>
      </c>
      <c r="D808" s="2" t="s">
        <v>1168</v>
      </c>
      <c r="E808" s="4">
        <v>19</v>
      </c>
      <c r="F808" s="4">
        <f t="shared" si="12"/>
        <v>19</v>
      </c>
      <c r="G808" s="4">
        <v>32</v>
      </c>
      <c r="H808" s="4">
        <f>Datos_Cocina[[#This Row],[Precio Unitario]]-Datos_Cocina[[#This Row],[Costo Unitario]]</f>
        <v>13</v>
      </c>
      <c r="I808" s="4">
        <f>Datos_Cocina[[#This Row],[Ganancia Bruta]]*Datos_Cocina[[#This Row],[Cantidad Ordenada]]</f>
        <v>13</v>
      </c>
      <c r="J808" s="4">
        <f>Datos_Cocina[[#This Row],[Precio Unitario]]*Datos_Cocina[[#This Row],[Cantidad Ordenada]]</f>
        <v>32</v>
      </c>
      <c r="K808" s="7">
        <f>Datos_Cocina[[#This Row],[Ganancia Neta]]/Datos_Cocina[[#This Row],[Total Pedido]]</f>
        <v>0.40625</v>
      </c>
      <c r="L808" s="2">
        <v>1</v>
      </c>
      <c r="M808" s="2">
        <v>31</v>
      </c>
      <c r="N808" s="2" t="s">
        <v>1149</v>
      </c>
    </row>
    <row r="809" spans="1:14" x14ac:dyDescent="0.3">
      <c r="A809" s="2">
        <v>317</v>
      </c>
      <c r="B809" s="2">
        <v>17</v>
      </c>
      <c r="C809" s="2" t="s">
        <v>100</v>
      </c>
      <c r="D809" s="2" t="s">
        <v>1166</v>
      </c>
      <c r="E809" s="4">
        <v>13</v>
      </c>
      <c r="F809" s="4">
        <f t="shared" si="12"/>
        <v>26</v>
      </c>
      <c r="G809" s="4">
        <v>22</v>
      </c>
      <c r="H809" s="4">
        <f>Datos_Cocina[[#This Row],[Precio Unitario]]-Datos_Cocina[[#This Row],[Costo Unitario]]</f>
        <v>9</v>
      </c>
      <c r="I809" s="4">
        <f>Datos_Cocina[[#This Row],[Ganancia Bruta]]*Datos_Cocina[[#This Row],[Cantidad Ordenada]]</f>
        <v>18</v>
      </c>
      <c r="J809" s="4">
        <f>Datos_Cocina[[#This Row],[Precio Unitario]]*Datos_Cocina[[#This Row],[Cantidad Ordenada]]</f>
        <v>44</v>
      </c>
      <c r="K809" s="7">
        <f>Datos_Cocina[[#This Row],[Ganancia Neta]]/Datos_Cocina[[#This Row],[Total Pedido]]</f>
        <v>0.40909090909090912</v>
      </c>
      <c r="L809" s="2">
        <v>2</v>
      </c>
      <c r="M809" s="2">
        <v>20</v>
      </c>
      <c r="N809" s="2" t="s">
        <v>1149</v>
      </c>
    </row>
    <row r="810" spans="1:14" x14ac:dyDescent="0.3">
      <c r="A810" s="2">
        <v>317</v>
      </c>
      <c r="B810" s="2">
        <v>17</v>
      </c>
      <c r="C810" s="2" t="s">
        <v>34</v>
      </c>
      <c r="D810" s="2" t="s">
        <v>1161</v>
      </c>
      <c r="E810" s="4">
        <v>20</v>
      </c>
      <c r="F810" s="4">
        <f t="shared" si="12"/>
        <v>60</v>
      </c>
      <c r="G810" s="4">
        <v>34</v>
      </c>
      <c r="H810" s="4">
        <f>Datos_Cocina[[#This Row],[Precio Unitario]]-Datos_Cocina[[#This Row],[Costo Unitario]]</f>
        <v>14</v>
      </c>
      <c r="I810" s="4">
        <f>Datos_Cocina[[#This Row],[Ganancia Bruta]]*Datos_Cocina[[#This Row],[Cantidad Ordenada]]</f>
        <v>42</v>
      </c>
      <c r="J810" s="4">
        <f>Datos_Cocina[[#This Row],[Precio Unitario]]*Datos_Cocina[[#This Row],[Cantidad Ordenada]]</f>
        <v>102</v>
      </c>
      <c r="K810" s="7">
        <f>Datos_Cocina[[#This Row],[Ganancia Neta]]/Datos_Cocina[[#This Row],[Total Pedido]]</f>
        <v>0.41176470588235292</v>
      </c>
      <c r="L810" s="2">
        <v>3</v>
      </c>
      <c r="M810" s="2">
        <v>37</v>
      </c>
      <c r="N810" s="2" t="s">
        <v>1149</v>
      </c>
    </row>
    <row r="811" spans="1:14" x14ac:dyDescent="0.3">
      <c r="A811" s="2">
        <v>318</v>
      </c>
      <c r="B811" s="2">
        <v>13</v>
      </c>
      <c r="C811" s="2" t="s">
        <v>20</v>
      </c>
      <c r="D811" s="2" t="s">
        <v>1152</v>
      </c>
      <c r="E811" s="4">
        <v>17</v>
      </c>
      <c r="F811" s="4">
        <f t="shared" si="12"/>
        <v>17</v>
      </c>
      <c r="G811" s="4">
        <v>29</v>
      </c>
      <c r="H811" s="4">
        <f>Datos_Cocina[[#This Row],[Precio Unitario]]-Datos_Cocina[[#This Row],[Costo Unitario]]</f>
        <v>12</v>
      </c>
      <c r="I811" s="4">
        <f>Datos_Cocina[[#This Row],[Ganancia Bruta]]*Datos_Cocina[[#This Row],[Cantidad Ordenada]]</f>
        <v>12</v>
      </c>
      <c r="J811" s="4">
        <f>Datos_Cocina[[#This Row],[Precio Unitario]]*Datos_Cocina[[#This Row],[Cantidad Ordenada]]</f>
        <v>29</v>
      </c>
      <c r="K811" s="7">
        <f>Datos_Cocina[[#This Row],[Ganancia Neta]]/Datos_Cocina[[#This Row],[Total Pedido]]</f>
        <v>0.41379310344827586</v>
      </c>
      <c r="L811" s="2">
        <v>1</v>
      </c>
      <c r="M811" s="2">
        <v>39</v>
      </c>
      <c r="N811" s="2" t="s">
        <v>1149</v>
      </c>
    </row>
    <row r="812" spans="1:14" x14ac:dyDescent="0.3">
      <c r="A812" s="2">
        <v>319</v>
      </c>
      <c r="B812" s="2">
        <v>1</v>
      </c>
      <c r="C812" s="2" t="s">
        <v>30</v>
      </c>
      <c r="D812" s="2" t="s">
        <v>1170</v>
      </c>
      <c r="E812" s="4">
        <v>25</v>
      </c>
      <c r="F812" s="4">
        <f t="shared" si="12"/>
        <v>25</v>
      </c>
      <c r="G812" s="4">
        <v>40</v>
      </c>
      <c r="H812" s="4">
        <f>Datos_Cocina[[#This Row],[Precio Unitario]]-Datos_Cocina[[#This Row],[Costo Unitario]]</f>
        <v>15</v>
      </c>
      <c r="I812" s="4">
        <f>Datos_Cocina[[#This Row],[Ganancia Bruta]]*Datos_Cocina[[#This Row],[Cantidad Ordenada]]</f>
        <v>15</v>
      </c>
      <c r="J812" s="4">
        <f>Datos_Cocina[[#This Row],[Precio Unitario]]*Datos_Cocina[[#This Row],[Cantidad Ordenada]]</f>
        <v>40</v>
      </c>
      <c r="K812" s="7">
        <f>Datos_Cocina[[#This Row],[Ganancia Neta]]/Datos_Cocina[[#This Row],[Total Pedido]]</f>
        <v>0.375</v>
      </c>
      <c r="L812" s="2">
        <v>1</v>
      </c>
      <c r="M812" s="2">
        <v>38</v>
      </c>
      <c r="N812" s="2" t="s">
        <v>1149</v>
      </c>
    </row>
    <row r="813" spans="1:14" x14ac:dyDescent="0.3">
      <c r="A813" s="2">
        <v>319</v>
      </c>
      <c r="B813" s="2">
        <v>1</v>
      </c>
      <c r="C813" s="2" t="s">
        <v>56</v>
      </c>
      <c r="D813" s="2" t="s">
        <v>1167</v>
      </c>
      <c r="E813" s="4">
        <v>19</v>
      </c>
      <c r="F813" s="4">
        <f t="shared" si="12"/>
        <v>38</v>
      </c>
      <c r="G813" s="4">
        <v>31</v>
      </c>
      <c r="H813" s="4">
        <f>Datos_Cocina[[#This Row],[Precio Unitario]]-Datos_Cocina[[#This Row],[Costo Unitario]]</f>
        <v>12</v>
      </c>
      <c r="I813" s="4">
        <f>Datos_Cocina[[#This Row],[Ganancia Bruta]]*Datos_Cocina[[#This Row],[Cantidad Ordenada]]</f>
        <v>24</v>
      </c>
      <c r="J813" s="4">
        <f>Datos_Cocina[[#This Row],[Precio Unitario]]*Datos_Cocina[[#This Row],[Cantidad Ordenada]]</f>
        <v>62</v>
      </c>
      <c r="K813" s="7">
        <f>Datos_Cocina[[#This Row],[Ganancia Neta]]/Datos_Cocina[[#This Row],[Total Pedido]]</f>
        <v>0.38709677419354838</v>
      </c>
      <c r="L813" s="2">
        <v>2</v>
      </c>
      <c r="M813" s="2">
        <v>55</v>
      </c>
      <c r="N813" s="2" t="s">
        <v>1149</v>
      </c>
    </row>
    <row r="814" spans="1:14" x14ac:dyDescent="0.3">
      <c r="A814" s="2">
        <v>319</v>
      </c>
      <c r="B814" s="2">
        <v>1</v>
      </c>
      <c r="C814" s="2" t="s">
        <v>12</v>
      </c>
      <c r="D814" s="2" t="s">
        <v>1164</v>
      </c>
      <c r="E814" s="4">
        <v>21</v>
      </c>
      <c r="F814" s="4">
        <f t="shared" si="12"/>
        <v>42</v>
      </c>
      <c r="G814" s="4">
        <v>35</v>
      </c>
      <c r="H814" s="4">
        <f>Datos_Cocina[[#This Row],[Precio Unitario]]-Datos_Cocina[[#This Row],[Costo Unitario]]</f>
        <v>14</v>
      </c>
      <c r="I814" s="4">
        <f>Datos_Cocina[[#This Row],[Ganancia Bruta]]*Datos_Cocina[[#This Row],[Cantidad Ordenada]]</f>
        <v>28</v>
      </c>
      <c r="J814" s="4">
        <f>Datos_Cocina[[#This Row],[Precio Unitario]]*Datos_Cocina[[#This Row],[Cantidad Ordenada]]</f>
        <v>70</v>
      </c>
      <c r="K814" s="7">
        <f>Datos_Cocina[[#This Row],[Ganancia Neta]]/Datos_Cocina[[#This Row],[Total Pedido]]</f>
        <v>0.4</v>
      </c>
      <c r="L814" s="2">
        <v>2</v>
      </c>
      <c r="M814" s="2">
        <v>17</v>
      </c>
      <c r="N814" s="2" t="s">
        <v>1154</v>
      </c>
    </row>
    <row r="815" spans="1:14" x14ac:dyDescent="0.3">
      <c r="A815" s="2">
        <v>319</v>
      </c>
      <c r="B815" s="2">
        <v>1</v>
      </c>
      <c r="C815" s="2" t="s">
        <v>114</v>
      </c>
      <c r="D815" s="2" t="s">
        <v>1168</v>
      </c>
      <c r="E815" s="4">
        <v>19</v>
      </c>
      <c r="F815" s="4">
        <f t="shared" si="12"/>
        <v>57</v>
      </c>
      <c r="G815" s="4">
        <v>32</v>
      </c>
      <c r="H815" s="4">
        <f>Datos_Cocina[[#This Row],[Precio Unitario]]-Datos_Cocina[[#This Row],[Costo Unitario]]</f>
        <v>13</v>
      </c>
      <c r="I815" s="4">
        <f>Datos_Cocina[[#This Row],[Ganancia Bruta]]*Datos_Cocina[[#This Row],[Cantidad Ordenada]]</f>
        <v>39</v>
      </c>
      <c r="J815" s="4">
        <f>Datos_Cocina[[#This Row],[Precio Unitario]]*Datos_Cocina[[#This Row],[Cantidad Ordenada]]</f>
        <v>96</v>
      </c>
      <c r="K815" s="7">
        <f>Datos_Cocina[[#This Row],[Ganancia Neta]]/Datos_Cocina[[#This Row],[Total Pedido]]</f>
        <v>0.40625</v>
      </c>
      <c r="L815" s="2">
        <v>3</v>
      </c>
      <c r="M815" s="2">
        <v>16</v>
      </c>
      <c r="N815" s="2" t="s">
        <v>1149</v>
      </c>
    </row>
    <row r="816" spans="1:14" x14ac:dyDescent="0.3">
      <c r="A816" s="2">
        <v>320</v>
      </c>
      <c r="B816" s="2">
        <v>9</v>
      </c>
      <c r="C816" s="2" t="s">
        <v>39</v>
      </c>
      <c r="D816" s="2" t="s">
        <v>1150</v>
      </c>
      <c r="E816" s="4">
        <v>13</v>
      </c>
      <c r="F816" s="4">
        <f t="shared" si="12"/>
        <v>26</v>
      </c>
      <c r="G816" s="4">
        <v>21</v>
      </c>
      <c r="H816" s="4">
        <f>Datos_Cocina[[#This Row],[Precio Unitario]]-Datos_Cocina[[#This Row],[Costo Unitario]]</f>
        <v>8</v>
      </c>
      <c r="I816" s="4">
        <f>Datos_Cocina[[#This Row],[Ganancia Bruta]]*Datos_Cocina[[#This Row],[Cantidad Ordenada]]</f>
        <v>16</v>
      </c>
      <c r="J816" s="4">
        <f>Datos_Cocina[[#This Row],[Precio Unitario]]*Datos_Cocina[[#This Row],[Cantidad Ordenada]]</f>
        <v>42</v>
      </c>
      <c r="K816" s="7">
        <f>Datos_Cocina[[#This Row],[Ganancia Neta]]/Datos_Cocina[[#This Row],[Total Pedido]]</f>
        <v>0.38095238095238093</v>
      </c>
      <c r="L816" s="2">
        <v>2</v>
      </c>
      <c r="M816" s="2">
        <v>44</v>
      </c>
      <c r="N816" s="2" t="s">
        <v>1149</v>
      </c>
    </row>
    <row r="817" spans="1:14" x14ac:dyDescent="0.3">
      <c r="A817" s="2">
        <v>320</v>
      </c>
      <c r="B817" s="2">
        <v>9</v>
      </c>
      <c r="C817" s="2" t="s">
        <v>100</v>
      </c>
      <c r="D817" s="2" t="s">
        <v>1166</v>
      </c>
      <c r="E817" s="4">
        <v>13</v>
      </c>
      <c r="F817" s="4">
        <f t="shared" si="12"/>
        <v>13</v>
      </c>
      <c r="G817" s="4">
        <v>22</v>
      </c>
      <c r="H817" s="4">
        <f>Datos_Cocina[[#This Row],[Precio Unitario]]-Datos_Cocina[[#This Row],[Costo Unitario]]</f>
        <v>9</v>
      </c>
      <c r="I817" s="4">
        <f>Datos_Cocina[[#This Row],[Ganancia Bruta]]*Datos_Cocina[[#This Row],[Cantidad Ordenada]]</f>
        <v>9</v>
      </c>
      <c r="J817" s="4">
        <f>Datos_Cocina[[#This Row],[Precio Unitario]]*Datos_Cocina[[#This Row],[Cantidad Ordenada]]</f>
        <v>22</v>
      </c>
      <c r="K817" s="7">
        <f>Datos_Cocina[[#This Row],[Ganancia Neta]]/Datos_Cocina[[#This Row],[Total Pedido]]</f>
        <v>0.40909090909090912</v>
      </c>
      <c r="L817" s="2">
        <v>1</v>
      </c>
      <c r="M817" s="2">
        <v>44</v>
      </c>
      <c r="N817" s="2" t="s">
        <v>1149</v>
      </c>
    </row>
    <row r="818" spans="1:14" x14ac:dyDescent="0.3">
      <c r="A818" s="2">
        <v>320</v>
      </c>
      <c r="B818" s="2">
        <v>9</v>
      </c>
      <c r="C818" s="2" t="s">
        <v>34</v>
      </c>
      <c r="D818" s="2" t="s">
        <v>1161</v>
      </c>
      <c r="E818" s="4">
        <v>20</v>
      </c>
      <c r="F818" s="4">
        <f t="shared" si="12"/>
        <v>20</v>
      </c>
      <c r="G818" s="4">
        <v>34</v>
      </c>
      <c r="H818" s="4">
        <f>Datos_Cocina[[#This Row],[Precio Unitario]]-Datos_Cocina[[#This Row],[Costo Unitario]]</f>
        <v>14</v>
      </c>
      <c r="I818" s="4">
        <f>Datos_Cocina[[#This Row],[Ganancia Bruta]]*Datos_Cocina[[#This Row],[Cantidad Ordenada]]</f>
        <v>14</v>
      </c>
      <c r="J818" s="4">
        <f>Datos_Cocina[[#This Row],[Precio Unitario]]*Datos_Cocina[[#This Row],[Cantidad Ordenada]]</f>
        <v>34</v>
      </c>
      <c r="K818" s="7">
        <f>Datos_Cocina[[#This Row],[Ganancia Neta]]/Datos_Cocina[[#This Row],[Total Pedido]]</f>
        <v>0.41176470588235292</v>
      </c>
      <c r="L818" s="2">
        <v>1</v>
      </c>
      <c r="M818" s="2">
        <v>42</v>
      </c>
      <c r="N818" s="2" t="s">
        <v>1154</v>
      </c>
    </row>
    <row r="819" spans="1:14" x14ac:dyDescent="0.3">
      <c r="A819" s="2">
        <v>321</v>
      </c>
      <c r="B819" s="2">
        <v>18</v>
      </c>
      <c r="C819" s="2" t="s">
        <v>97</v>
      </c>
      <c r="D819" s="2" t="s">
        <v>1153</v>
      </c>
      <c r="E819" s="4">
        <v>14</v>
      </c>
      <c r="F819" s="4">
        <f t="shared" si="12"/>
        <v>42</v>
      </c>
      <c r="G819" s="4">
        <v>23</v>
      </c>
      <c r="H819" s="4">
        <f>Datos_Cocina[[#This Row],[Precio Unitario]]-Datos_Cocina[[#This Row],[Costo Unitario]]</f>
        <v>9</v>
      </c>
      <c r="I819" s="4">
        <f>Datos_Cocina[[#This Row],[Ganancia Bruta]]*Datos_Cocina[[#This Row],[Cantidad Ordenada]]</f>
        <v>27</v>
      </c>
      <c r="J819" s="4">
        <f>Datos_Cocina[[#This Row],[Precio Unitario]]*Datos_Cocina[[#This Row],[Cantidad Ordenada]]</f>
        <v>69</v>
      </c>
      <c r="K819" s="7">
        <f>Datos_Cocina[[#This Row],[Ganancia Neta]]/Datos_Cocina[[#This Row],[Total Pedido]]</f>
        <v>0.39130434782608697</v>
      </c>
      <c r="L819" s="2">
        <v>3</v>
      </c>
      <c r="M819" s="2">
        <v>39</v>
      </c>
      <c r="N819" s="2" t="s">
        <v>1154</v>
      </c>
    </row>
    <row r="820" spans="1:14" x14ac:dyDescent="0.3">
      <c r="A820" s="2">
        <v>321</v>
      </c>
      <c r="B820" s="2">
        <v>18</v>
      </c>
      <c r="C820" s="2" t="s">
        <v>100</v>
      </c>
      <c r="D820" s="2" t="s">
        <v>1166</v>
      </c>
      <c r="E820" s="4">
        <v>13</v>
      </c>
      <c r="F820" s="4">
        <f t="shared" si="12"/>
        <v>26</v>
      </c>
      <c r="G820" s="4">
        <v>22</v>
      </c>
      <c r="H820" s="4">
        <f>Datos_Cocina[[#This Row],[Precio Unitario]]-Datos_Cocina[[#This Row],[Costo Unitario]]</f>
        <v>9</v>
      </c>
      <c r="I820" s="4">
        <f>Datos_Cocina[[#This Row],[Ganancia Bruta]]*Datos_Cocina[[#This Row],[Cantidad Ordenada]]</f>
        <v>18</v>
      </c>
      <c r="J820" s="4">
        <f>Datos_Cocina[[#This Row],[Precio Unitario]]*Datos_Cocina[[#This Row],[Cantidad Ordenada]]</f>
        <v>44</v>
      </c>
      <c r="K820" s="7">
        <f>Datos_Cocina[[#This Row],[Ganancia Neta]]/Datos_Cocina[[#This Row],[Total Pedido]]</f>
        <v>0.40909090909090912</v>
      </c>
      <c r="L820" s="2">
        <v>2</v>
      </c>
      <c r="M820" s="2">
        <v>22</v>
      </c>
      <c r="N820" s="2" t="s">
        <v>1149</v>
      </c>
    </row>
    <row r="821" spans="1:14" x14ac:dyDescent="0.3">
      <c r="A821" s="2">
        <v>321</v>
      </c>
      <c r="B821" s="2">
        <v>18</v>
      </c>
      <c r="C821" s="2" t="s">
        <v>25</v>
      </c>
      <c r="D821" s="2" t="s">
        <v>1159</v>
      </c>
      <c r="E821" s="4">
        <v>16</v>
      </c>
      <c r="F821" s="4">
        <f t="shared" si="12"/>
        <v>16</v>
      </c>
      <c r="G821" s="4">
        <v>28</v>
      </c>
      <c r="H821" s="4">
        <f>Datos_Cocina[[#This Row],[Precio Unitario]]-Datos_Cocina[[#This Row],[Costo Unitario]]</f>
        <v>12</v>
      </c>
      <c r="I821" s="4">
        <f>Datos_Cocina[[#This Row],[Ganancia Bruta]]*Datos_Cocina[[#This Row],[Cantidad Ordenada]]</f>
        <v>12</v>
      </c>
      <c r="J821" s="4">
        <f>Datos_Cocina[[#This Row],[Precio Unitario]]*Datos_Cocina[[#This Row],[Cantidad Ordenada]]</f>
        <v>28</v>
      </c>
      <c r="K821" s="7">
        <f>Datos_Cocina[[#This Row],[Ganancia Neta]]/Datos_Cocina[[#This Row],[Total Pedido]]</f>
        <v>0.42857142857142855</v>
      </c>
      <c r="L821" s="2">
        <v>1</v>
      </c>
      <c r="M821" s="2">
        <v>34</v>
      </c>
      <c r="N821" s="2" t="s">
        <v>1149</v>
      </c>
    </row>
    <row r="822" spans="1:14" x14ac:dyDescent="0.3">
      <c r="A822" s="2">
        <v>322</v>
      </c>
      <c r="B822" s="2">
        <v>12</v>
      </c>
      <c r="C822" s="2" t="s">
        <v>39</v>
      </c>
      <c r="D822" s="2" t="s">
        <v>1150</v>
      </c>
      <c r="E822" s="4">
        <v>13</v>
      </c>
      <c r="F822" s="4">
        <f t="shared" si="12"/>
        <v>13</v>
      </c>
      <c r="G822" s="4">
        <v>21</v>
      </c>
      <c r="H822" s="4">
        <f>Datos_Cocina[[#This Row],[Precio Unitario]]-Datos_Cocina[[#This Row],[Costo Unitario]]</f>
        <v>8</v>
      </c>
      <c r="I822" s="4">
        <f>Datos_Cocina[[#This Row],[Ganancia Bruta]]*Datos_Cocina[[#This Row],[Cantidad Ordenada]]</f>
        <v>8</v>
      </c>
      <c r="J822" s="4">
        <f>Datos_Cocina[[#This Row],[Precio Unitario]]*Datos_Cocina[[#This Row],[Cantidad Ordenada]]</f>
        <v>21</v>
      </c>
      <c r="K822" s="7">
        <f>Datos_Cocina[[#This Row],[Ganancia Neta]]/Datos_Cocina[[#This Row],[Total Pedido]]</f>
        <v>0.38095238095238093</v>
      </c>
      <c r="L822" s="2">
        <v>1</v>
      </c>
      <c r="M822" s="2">
        <v>52</v>
      </c>
      <c r="N822" s="2" t="s">
        <v>1149</v>
      </c>
    </row>
    <row r="823" spans="1:14" x14ac:dyDescent="0.3">
      <c r="A823" s="2">
        <v>322</v>
      </c>
      <c r="B823" s="2">
        <v>12</v>
      </c>
      <c r="C823" s="2" t="s">
        <v>114</v>
      </c>
      <c r="D823" s="2" t="s">
        <v>1168</v>
      </c>
      <c r="E823" s="4">
        <v>19</v>
      </c>
      <c r="F823" s="4">
        <f t="shared" si="12"/>
        <v>38</v>
      </c>
      <c r="G823" s="4">
        <v>32</v>
      </c>
      <c r="H823" s="4">
        <f>Datos_Cocina[[#This Row],[Precio Unitario]]-Datos_Cocina[[#This Row],[Costo Unitario]]</f>
        <v>13</v>
      </c>
      <c r="I823" s="4">
        <f>Datos_Cocina[[#This Row],[Ganancia Bruta]]*Datos_Cocina[[#This Row],[Cantidad Ordenada]]</f>
        <v>26</v>
      </c>
      <c r="J823" s="4">
        <f>Datos_Cocina[[#This Row],[Precio Unitario]]*Datos_Cocina[[#This Row],[Cantidad Ordenada]]</f>
        <v>64</v>
      </c>
      <c r="K823" s="7">
        <f>Datos_Cocina[[#This Row],[Ganancia Neta]]/Datos_Cocina[[#This Row],[Total Pedido]]</f>
        <v>0.40625</v>
      </c>
      <c r="L823" s="2">
        <v>2</v>
      </c>
      <c r="M823" s="2">
        <v>8</v>
      </c>
      <c r="N823" s="2" t="s">
        <v>1154</v>
      </c>
    </row>
    <row r="824" spans="1:14" x14ac:dyDescent="0.3">
      <c r="A824" s="2">
        <v>323</v>
      </c>
      <c r="B824" s="2">
        <v>8</v>
      </c>
      <c r="C824" s="2" t="s">
        <v>100</v>
      </c>
      <c r="D824" s="2" t="s">
        <v>1166</v>
      </c>
      <c r="E824" s="4">
        <v>13</v>
      </c>
      <c r="F824" s="4">
        <f t="shared" si="12"/>
        <v>39</v>
      </c>
      <c r="G824" s="4">
        <v>22</v>
      </c>
      <c r="H824" s="4">
        <f>Datos_Cocina[[#This Row],[Precio Unitario]]-Datos_Cocina[[#This Row],[Costo Unitario]]</f>
        <v>9</v>
      </c>
      <c r="I824" s="4">
        <f>Datos_Cocina[[#This Row],[Ganancia Bruta]]*Datos_Cocina[[#This Row],[Cantidad Ordenada]]</f>
        <v>27</v>
      </c>
      <c r="J824" s="4">
        <f>Datos_Cocina[[#This Row],[Precio Unitario]]*Datos_Cocina[[#This Row],[Cantidad Ordenada]]</f>
        <v>66</v>
      </c>
      <c r="K824" s="7">
        <f>Datos_Cocina[[#This Row],[Ganancia Neta]]/Datos_Cocina[[#This Row],[Total Pedido]]</f>
        <v>0.40909090909090912</v>
      </c>
      <c r="L824" s="2">
        <v>3</v>
      </c>
      <c r="M824" s="2">
        <v>37</v>
      </c>
      <c r="N824" s="2" t="s">
        <v>1149</v>
      </c>
    </row>
    <row r="825" spans="1:14" x14ac:dyDescent="0.3">
      <c r="A825" s="2">
        <v>323</v>
      </c>
      <c r="B825" s="2">
        <v>8</v>
      </c>
      <c r="C825" s="2" t="s">
        <v>20</v>
      </c>
      <c r="D825" s="2" t="s">
        <v>1152</v>
      </c>
      <c r="E825" s="4">
        <v>17</v>
      </c>
      <c r="F825" s="4">
        <f t="shared" si="12"/>
        <v>34</v>
      </c>
      <c r="G825" s="4">
        <v>29</v>
      </c>
      <c r="H825" s="4">
        <f>Datos_Cocina[[#This Row],[Precio Unitario]]-Datos_Cocina[[#This Row],[Costo Unitario]]</f>
        <v>12</v>
      </c>
      <c r="I825" s="4">
        <f>Datos_Cocina[[#This Row],[Ganancia Bruta]]*Datos_Cocina[[#This Row],[Cantidad Ordenada]]</f>
        <v>24</v>
      </c>
      <c r="J825" s="4">
        <f>Datos_Cocina[[#This Row],[Precio Unitario]]*Datos_Cocina[[#This Row],[Cantidad Ordenada]]</f>
        <v>58</v>
      </c>
      <c r="K825" s="7">
        <f>Datos_Cocina[[#This Row],[Ganancia Neta]]/Datos_Cocina[[#This Row],[Total Pedido]]</f>
        <v>0.41379310344827586</v>
      </c>
      <c r="L825" s="2">
        <v>2</v>
      </c>
      <c r="M825" s="2">
        <v>33</v>
      </c>
      <c r="N825" s="2" t="s">
        <v>1154</v>
      </c>
    </row>
    <row r="826" spans="1:14" x14ac:dyDescent="0.3">
      <c r="A826" s="2">
        <v>323</v>
      </c>
      <c r="B826" s="2">
        <v>8</v>
      </c>
      <c r="C826" s="2" t="s">
        <v>79</v>
      </c>
      <c r="D826" s="2" t="s">
        <v>1151</v>
      </c>
      <c r="E826" s="4">
        <v>14</v>
      </c>
      <c r="F826" s="4">
        <f t="shared" si="12"/>
        <v>28</v>
      </c>
      <c r="G826" s="4">
        <v>24</v>
      </c>
      <c r="H826" s="4">
        <f>Datos_Cocina[[#This Row],[Precio Unitario]]-Datos_Cocina[[#This Row],[Costo Unitario]]</f>
        <v>10</v>
      </c>
      <c r="I826" s="4">
        <f>Datos_Cocina[[#This Row],[Ganancia Bruta]]*Datos_Cocina[[#This Row],[Cantidad Ordenada]]</f>
        <v>20</v>
      </c>
      <c r="J826" s="4">
        <f>Datos_Cocina[[#This Row],[Precio Unitario]]*Datos_Cocina[[#This Row],[Cantidad Ordenada]]</f>
        <v>48</v>
      </c>
      <c r="K826" s="7">
        <f>Datos_Cocina[[#This Row],[Ganancia Neta]]/Datos_Cocina[[#This Row],[Total Pedido]]</f>
        <v>0.41666666666666669</v>
      </c>
      <c r="L826" s="2">
        <v>2</v>
      </c>
      <c r="M826" s="2">
        <v>30</v>
      </c>
      <c r="N826" s="2" t="s">
        <v>1154</v>
      </c>
    </row>
    <row r="827" spans="1:14" x14ac:dyDescent="0.3">
      <c r="A827" s="2">
        <v>323</v>
      </c>
      <c r="B827" s="2">
        <v>8</v>
      </c>
      <c r="C827" s="2" t="s">
        <v>45</v>
      </c>
      <c r="D827" s="2" t="s">
        <v>1169</v>
      </c>
      <c r="E827" s="4">
        <v>10</v>
      </c>
      <c r="F827" s="4">
        <f t="shared" si="12"/>
        <v>20</v>
      </c>
      <c r="G827" s="4">
        <v>18</v>
      </c>
      <c r="H827" s="4">
        <f>Datos_Cocina[[#This Row],[Precio Unitario]]-Datos_Cocina[[#This Row],[Costo Unitario]]</f>
        <v>8</v>
      </c>
      <c r="I827" s="4">
        <f>Datos_Cocina[[#This Row],[Ganancia Bruta]]*Datos_Cocina[[#This Row],[Cantidad Ordenada]]</f>
        <v>16</v>
      </c>
      <c r="J827" s="4">
        <f>Datos_Cocina[[#This Row],[Precio Unitario]]*Datos_Cocina[[#This Row],[Cantidad Ordenada]]</f>
        <v>36</v>
      </c>
      <c r="K827" s="7">
        <f>Datos_Cocina[[#This Row],[Ganancia Neta]]/Datos_Cocina[[#This Row],[Total Pedido]]</f>
        <v>0.44444444444444442</v>
      </c>
      <c r="L827" s="2">
        <v>2</v>
      </c>
      <c r="M827" s="2">
        <v>22</v>
      </c>
      <c r="N827" s="2" t="s">
        <v>1149</v>
      </c>
    </row>
    <row r="828" spans="1:14" x14ac:dyDescent="0.3">
      <c r="A828" s="2">
        <v>324</v>
      </c>
      <c r="B828" s="2">
        <v>9</v>
      </c>
      <c r="C828" s="2" t="s">
        <v>37</v>
      </c>
      <c r="D828" s="2" t="s">
        <v>1157</v>
      </c>
      <c r="E828" s="4">
        <v>18</v>
      </c>
      <c r="F828" s="4">
        <f t="shared" si="12"/>
        <v>18</v>
      </c>
      <c r="G828" s="4">
        <v>30</v>
      </c>
      <c r="H828" s="4">
        <f>Datos_Cocina[[#This Row],[Precio Unitario]]-Datos_Cocina[[#This Row],[Costo Unitario]]</f>
        <v>12</v>
      </c>
      <c r="I828" s="4">
        <f>Datos_Cocina[[#This Row],[Ganancia Bruta]]*Datos_Cocina[[#This Row],[Cantidad Ordenada]]</f>
        <v>12</v>
      </c>
      <c r="J828" s="4">
        <f>Datos_Cocina[[#This Row],[Precio Unitario]]*Datos_Cocina[[#This Row],[Cantidad Ordenada]]</f>
        <v>30</v>
      </c>
      <c r="K828" s="7">
        <f>Datos_Cocina[[#This Row],[Ganancia Neta]]/Datos_Cocina[[#This Row],[Total Pedido]]</f>
        <v>0.4</v>
      </c>
      <c r="L828" s="2">
        <v>1</v>
      </c>
      <c r="M828" s="2">
        <v>15</v>
      </c>
      <c r="N828" s="2" t="s">
        <v>1149</v>
      </c>
    </row>
    <row r="829" spans="1:14" x14ac:dyDescent="0.3">
      <c r="A829" s="2">
        <v>324</v>
      </c>
      <c r="B829" s="2">
        <v>9</v>
      </c>
      <c r="C829" s="2" t="s">
        <v>50</v>
      </c>
      <c r="D829" s="2" t="s">
        <v>1162</v>
      </c>
      <c r="E829" s="4">
        <v>16</v>
      </c>
      <c r="F829" s="4">
        <f t="shared" si="12"/>
        <v>48</v>
      </c>
      <c r="G829" s="4">
        <v>27</v>
      </c>
      <c r="H829" s="4">
        <f>Datos_Cocina[[#This Row],[Precio Unitario]]-Datos_Cocina[[#This Row],[Costo Unitario]]</f>
        <v>11</v>
      </c>
      <c r="I829" s="4">
        <f>Datos_Cocina[[#This Row],[Ganancia Bruta]]*Datos_Cocina[[#This Row],[Cantidad Ordenada]]</f>
        <v>33</v>
      </c>
      <c r="J829" s="4">
        <f>Datos_Cocina[[#This Row],[Precio Unitario]]*Datos_Cocina[[#This Row],[Cantidad Ordenada]]</f>
        <v>81</v>
      </c>
      <c r="K829" s="7">
        <f>Datos_Cocina[[#This Row],[Ganancia Neta]]/Datos_Cocina[[#This Row],[Total Pedido]]</f>
        <v>0.40740740740740738</v>
      </c>
      <c r="L829" s="2">
        <v>3</v>
      </c>
      <c r="M829" s="2">
        <v>58</v>
      </c>
      <c r="N829" s="2" t="s">
        <v>1154</v>
      </c>
    </row>
    <row r="830" spans="1:14" x14ac:dyDescent="0.3">
      <c r="A830" s="2">
        <v>324</v>
      </c>
      <c r="B830" s="2">
        <v>9</v>
      </c>
      <c r="C830" s="2" t="s">
        <v>74</v>
      </c>
      <c r="D830" s="2" t="s">
        <v>1160</v>
      </c>
      <c r="E830" s="4">
        <v>15</v>
      </c>
      <c r="F830" s="4">
        <f t="shared" si="12"/>
        <v>15</v>
      </c>
      <c r="G830" s="4">
        <v>26</v>
      </c>
      <c r="H830" s="4">
        <f>Datos_Cocina[[#This Row],[Precio Unitario]]-Datos_Cocina[[#This Row],[Costo Unitario]]</f>
        <v>11</v>
      </c>
      <c r="I830" s="4">
        <f>Datos_Cocina[[#This Row],[Ganancia Bruta]]*Datos_Cocina[[#This Row],[Cantidad Ordenada]]</f>
        <v>11</v>
      </c>
      <c r="J830" s="4">
        <f>Datos_Cocina[[#This Row],[Precio Unitario]]*Datos_Cocina[[#This Row],[Cantidad Ordenada]]</f>
        <v>26</v>
      </c>
      <c r="K830" s="7">
        <f>Datos_Cocina[[#This Row],[Ganancia Neta]]/Datos_Cocina[[#This Row],[Total Pedido]]</f>
        <v>0.42307692307692307</v>
      </c>
      <c r="L830" s="2">
        <v>1</v>
      </c>
      <c r="M830" s="2">
        <v>17</v>
      </c>
      <c r="N830" s="2" t="s">
        <v>1154</v>
      </c>
    </row>
    <row r="831" spans="1:14" x14ac:dyDescent="0.3">
      <c r="A831" s="2">
        <v>325</v>
      </c>
      <c r="B831" s="2">
        <v>18</v>
      </c>
      <c r="C831" s="2" t="s">
        <v>39</v>
      </c>
      <c r="D831" s="2" t="s">
        <v>1150</v>
      </c>
      <c r="E831" s="4">
        <v>13</v>
      </c>
      <c r="F831" s="4">
        <f t="shared" si="12"/>
        <v>13</v>
      </c>
      <c r="G831" s="4">
        <v>21</v>
      </c>
      <c r="H831" s="4">
        <f>Datos_Cocina[[#This Row],[Precio Unitario]]-Datos_Cocina[[#This Row],[Costo Unitario]]</f>
        <v>8</v>
      </c>
      <c r="I831" s="4">
        <f>Datos_Cocina[[#This Row],[Ganancia Bruta]]*Datos_Cocina[[#This Row],[Cantidad Ordenada]]</f>
        <v>8</v>
      </c>
      <c r="J831" s="4">
        <f>Datos_Cocina[[#This Row],[Precio Unitario]]*Datos_Cocina[[#This Row],[Cantidad Ordenada]]</f>
        <v>21</v>
      </c>
      <c r="K831" s="7">
        <f>Datos_Cocina[[#This Row],[Ganancia Neta]]/Datos_Cocina[[#This Row],[Total Pedido]]</f>
        <v>0.38095238095238093</v>
      </c>
      <c r="L831" s="2">
        <v>1</v>
      </c>
      <c r="M831" s="2">
        <v>26</v>
      </c>
      <c r="N831" s="2" t="s">
        <v>1149</v>
      </c>
    </row>
    <row r="832" spans="1:14" x14ac:dyDescent="0.3">
      <c r="A832" s="2">
        <v>325</v>
      </c>
      <c r="B832" s="2">
        <v>18</v>
      </c>
      <c r="C832" s="2" t="s">
        <v>56</v>
      </c>
      <c r="D832" s="2" t="s">
        <v>1167</v>
      </c>
      <c r="E832" s="4">
        <v>19</v>
      </c>
      <c r="F832" s="4">
        <f t="shared" si="12"/>
        <v>19</v>
      </c>
      <c r="G832" s="4">
        <v>31</v>
      </c>
      <c r="H832" s="4">
        <f>Datos_Cocina[[#This Row],[Precio Unitario]]-Datos_Cocina[[#This Row],[Costo Unitario]]</f>
        <v>12</v>
      </c>
      <c r="I832" s="4">
        <f>Datos_Cocina[[#This Row],[Ganancia Bruta]]*Datos_Cocina[[#This Row],[Cantidad Ordenada]]</f>
        <v>12</v>
      </c>
      <c r="J832" s="4">
        <f>Datos_Cocina[[#This Row],[Precio Unitario]]*Datos_Cocina[[#This Row],[Cantidad Ordenada]]</f>
        <v>31</v>
      </c>
      <c r="K832" s="7">
        <f>Datos_Cocina[[#This Row],[Ganancia Neta]]/Datos_Cocina[[#This Row],[Total Pedido]]</f>
        <v>0.38709677419354838</v>
      </c>
      <c r="L832" s="2">
        <v>1</v>
      </c>
      <c r="M832" s="2">
        <v>5</v>
      </c>
      <c r="N832" s="2" t="s">
        <v>1149</v>
      </c>
    </row>
    <row r="833" spans="1:14" x14ac:dyDescent="0.3">
      <c r="A833" s="2">
        <v>325</v>
      </c>
      <c r="B833" s="2">
        <v>18</v>
      </c>
      <c r="C833" s="2" t="s">
        <v>12</v>
      </c>
      <c r="D833" s="2" t="s">
        <v>1164</v>
      </c>
      <c r="E833" s="4">
        <v>21</v>
      </c>
      <c r="F833" s="4">
        <f t="shared" si="12"/>
        <v>42</v>
      </c>
      <c r="G833" s="4">
        <v>35</v>
      </c>
      <c r="H833" s="4">
        <f>Datos_Cocina[[#This Row],[Precio Unitario]]-Datos_Cocina[[#This Row],[Costo Unitario]]</f>
        <v>14</v>
      </c>
      <c r="I833" s="4">
        <f>Datos_Cocina[[#This Row],[Ganancia Bruta]]*Datos_Cocina[[#This Row],[Cantidad Ordenada]]</f>
        <v>28</v>
      </c>
      <c r="J833" s="4">
        <f>Datos_Cocina[[#This Row],[Precio Unitario]]*Datos_Cocina[[#This Row],[Cantidad Ordenada]]</f>
        <v>70</v>
      </c>
      <c r="K833" s="7">
        <f>Datos_Cocina[[#This Row],[Ganancia Neta]]/Datos_Cocina[[#This Row],[Total Pedido]]</f>
        <v>0.4</v>
      </c>
      <c r="L833" s="2">
        <v>2</v>
      </c>
      <c r="M833" s="2">
        <v>13</v>
      </c>
      <c r="N833" s="2" t="s">
        <v>1149</v>
      </c>
    </row>
    <row r="834" spans="1:14" x14ac:dyDescent="0.3">
      <c r="A834" s="2">
        <v>325</v>
      </c>
      <c r="B834" s="2">
        <v>18</v>
      </c>
      <c r="C834" s="2" t="s">
        <v>114</v>
      </c>
      <c r="D834" s="2" t="s">
        <v>1168</v>
      </c>
      <c r="E834" s="4">
        <v>19</v>
      </c>
      <c r="F834" s="4">
        <f t="shared" ref="F834:F897" si="13">E834*L834</f>
        <v>19</v>
      </c>
      <c r="G834" s="4">
        <v>32</v>
      </c>
      <c r="H834" s="4">
        <f>Datos_Cocina[[#This Row],[Precio Unitario]]-Datos_Cocina[[#This Row],[Costo Unitario]]</f>
        <v>13</v>
      </c>
      <c r="I834" s="4">
        <f>Datos_Cocina[[#This Row],[Ganancia Bruta]]*Datos_Cocina[[#This Row],[Cantidad Ordenada]]</f>
        <v>13</v>
      </c>
      <c r="J834" s="4">
        <f>Datos_Cocina[[#This Row],[Precio Unitario]]*Datos_Cocina[[#This Row],[Cantidad Ordenada]]</f>
        <v>32</v>
      </c>
      <c r="K834" s="7">
        <f>Datos_Cocina[[#This Row],[Ganancia Neta]]/Datos_Cocina[[#This Row],[Total Pedido]]</f>
        <v>0.40625</v>
      </c>
      <c r="L834" s="2">
        <v>1</v>
      </c>
      <c r="M834" s="2">
        <v>27</v>
      </c>
      <c r="N834" s="2" t="s">
        <v>1154</v>
      </c>
    </row>
    <row r="835" spans="1:14" x14ac:dyDescent="0.3">
      <c r="A835" s="2">
        <v>326</v>
      </c>
      <c r="B835" s="2">
        <v>14</v>
      </c>
      <c r="C835" s="2" t="s">
        <v>12</v>
      </c>
      <c r="D835" s="2" t="s">
        <v>1164</v>
      </c>
      <c r="E835" s="4">
        <v>21</v>
      </c>
      <c r="F835" s="4">
        <f t="shared" si="13"/>
        <v>21</v>
      </c>
      <c r="G835" s="4">
        <v>35</v>
      </c>
      <c r="H835" s="4">
        <f>Datos_Cocina[[#This Row],[Precio Unitario]]-Datos_Cocina[[#This Row],[Costo Unitario]]</f>
        <v>14</v>
      </c>
      <c r="I835" s="4">
        <f>Datos_Cocina[[#This Row],[Ganancia Bruta]]*Datos_Cocina[[#This Row],[Cantidad Ordenada]]</f>
        <v>14</v>
      </c>
      <c r="J835" s="4">
        <f>Datos_Cocina[[#This Row],[Precio Unitario]]*Datos_Cocina[[#This Row],[Cantidad Ordenada]]</f>
        <v>35</v>
      </c>
      <c r="K835" s="7">
        <f>Datos_Cocina[[#This Row],[Ganancia Neta]]/Datos_Cocina[[#This Row],[Total Pedido]]</f>
        <v>0.4</v>
      </c>
      <c r="L835" s="2">
        <v>1</v>
      </c>
      <c r="M835" s="2">
        <v>14</v>
      </c>
      <c r="N835" s="2" t="s">
        <v>1154</v>
      </c>
    </row>
    <row r="836" spans="1:14" x14ac:dyDescent="0.3">
      <c r="A836" s="2">
        <v>326</v>
      </c>
      <c r="B836" s="2">
        <v>14</v>
      </c>
      <c r="C836" s="2" t="s">
        <v>25</v>
      </c>
      <c r="D836" s="2" t="s">
        <v>1159</v>
      </c>
      <c r="E836" s="4">
        <v>16</v>
      </c>
      <c r="F836" s="4">
        <f t="shared" si="13"/>
        <v>16</v>
      </c>
      <c r="G836" s="4">
        <v>28</v>
      </c>
      <c r="H836" s="4">
        <f>Datos_Cocina[[#This Row],[Precio Unitario]]-Datos_Cocina[[#This Row],[Costo Unitario]]</f>
        <v>12</v>
      </c>
      <c r="I836" s="4">
        <f>Datos_Cocina[[#This Row],[Ganancia Bruta]]*Datos_Cocina[[#This Row],[Cantidad Ordenada]]</f>
        <v>12</v>
      </c>
      <c r="J836" s="4">
        <f>Datos_Cocina[[#This Row],[Precio Unitario]]*Datos_Cocina[[#This Row],[Cantidad Ordenada]]</f>
        <v>28</v>
      </c>
      <c r="K836" s="7">
        <f>Datos_Cocina[[#This Row],[Ganancia Neta]]/Datos_Cocina[[#This Row],[Total Pedido]]</f>
        <v>0.42857142857142855</v>
      </c>
      <c r="L836" s="2">
        <v>1</v>
      </c>
      <c r="M836" s="2">
        <v>49</v>
      </c>
      <c r="N836" s="2" t="s">
        <v>1154</v>
      </c>
    </row>
    <row r="837" spans="1:14" x14ac:dyDescent="0.3">
      <c r="A837" s="2">
        <v>326</v>
      </c>
      <c r="B837" s="2">
        <v>14</v>
      </c>
      <c r="C837" s="2" t="s">
        <v>45</v>
      </c>
      <c r="D837" s="2" t="s">
        <v>1169</v>
      </c>
      <c r="E837" s="4">
        <v>10</v>
      </c>
      <c r="F837" s="4">
        <f t="shared" si="13"/>
        <v>10</v>
      </c>
      <c r="G837" s="4">
        <v>18</v>
      </c>
      <c r="H837" s="4">
        <f>Datos_Cocina[[#This Row],[Precio Unitario]]-Datos_Cocina[[#This Row],[Costo Unitario]]</f>
        <v>8</v>
      </c>
      <c r="I837" s="4">
        <f>Datos_Cocina[[#This Row],[Ganancia Bruta]]*Datos_Cocina[[#This Row],[Cantidad Ordenada]]</f>
        <v>8</v>
      </c>
      <c r="J837" s="4">
        <f>Datos_Cocina[[#This Row],[Precio Unitario]]*Datos_Cocina[[#This Row],[Cantidad Ordenada]]</f>
        <v>18</v>
      </c>
      <c r="K837" s="7">
        <f>Datos_Cocina[[#This Row],[Ganancia Neta]]/Datos_Cocina[[#This Row],[Total Pedido]]</f>
        <v>0.44444444444444442</v>
      </c>
      <c r="L837" s="2">
        <v>1</v>
      </c>
      <c r="M837" s="2">
        <v>28</v>
      </c>
      <c r="N837" s="2" t="s">
        <v>1154</v>
      </c>
    </row>
    <row r="838" spans="1:14" x14ac:dyDescent="0.3">
      <c r="A838" s="2">
        <v>327</v>
      </c>
      <c r="B838" s="2">
        <v>12</v>
      </c>
      <c r="C838" s="2" t="s">
        <v>50</v>
      </c>
      <c r="D838" s="2" t="s">
        <v>1162</v>
      </c>
      <c r="E838" s="4">
        <v>16</v>
      </c>
      <c r="F838" s="4">
        <f t="shared" si="13"/>
        <v>16</v>
      </c>
      <c r="G838" s="4">
        <v>27</v>
      </c>
      <c r="H838" s="4">
        <f>Datos_Cocina[[#This Row],[Precio Unitario]]-Datos_Cocina[[#This Row],[Costo Unitario]]</f>
        <v>11</v>
      </c>
      <c r="I838" s="4">
        <f>Datos_Cocina[[#This Row],[Ganancia Bruta]]*Datos_Cocina[[#This Row],[Cantidad Ordenada]]</f>
        <v>11</v>
      </c>
      <c r="J838" s="4">
        <f>Datos_Cocina[[#This Row],[Precio Unitario]]*Datos_Cocina[[#This Row],[Cantidad Ordenada]]</f>
        <v>27</v>
      </c>
      <c r="K838" s="7">
        <f>Datos_Cocina[[#This Row],[Ganancia Neta]]/Datos_Cocina[[#This Row],[Total Pedido]]</f>
        <v>0.40740740740740738</v>
      </c>
      <c r="L838" s="2">
        <v>1</v>
      </c>
      <c r="M838" s="2">
        <v>34</v>
      </c>
      <c r="N838" s="2" t="s">
        <v>1154</v>
      </c>
    </row>
    <row r="839" spans="1:14" x14ac:dyDescent="0.3">
      <c r="A839" s="2">
        <v>327</v>
      </c>
      <c r="B839" s="2">
        <v>12</v>
      </c>
      <c r="C839" s="2" t="s">
        <v>34</v>
      </c>
      <c r="D839" s="2" t="s">
        <v>1161</v>
      </c>
      <c r="E839" s="4">
        <v>20</v>
      </c>
      <c r="F839" s="4">
        <f t="shared" si="13"/>
        <v>60</v>
      </c>
      <c r="G839" s="4">
        <v>34</v>
      </c>
      <c r="H839" s="4">
        <f>Datos_Cocina[[#This Row],[Precio Unitario]]-Datos_Cocina[[#This Row],[Costo Unitario]]</f>
        <v>14</v>
      </c>
      <c r="I839" s="4">
        <f>Datos_Cocina[[#This Row],[Ganancia Bruta]]*Datos_Cocina[[#This Row],[Cantidad Ordenada]]</f>
        <v>42</v>
      </c>
      <c r="J839" s="4">
        <f>Datos_Cocina[[#This Row],[Precio Unitario]]*Datos_Cocina[[#This Row],[Cantidad Ordenada]]</f>
        <v>102</v>
      </c>
      <c r="K839" s="7">
        <f>Datos_Cocina[[#This Row],[Ganancia Neta]]/Datos_Cocina[[#This Row],[Total Pedido]]</f>
        <v>0.41176470588235292</v>
      </c>
      <c r="L839" s="2">
        <v>3</v>
      </c>
      <c r="M839" s="2">
        <v>33</v>
      </c>
      <c r="N839" s="2" t="s">
        <v>1154</v>
      </c>
    </row>
    <row r="840" spans="1:14" x14ac:dyDescent="0.3">
      <c r="A840" s="2">
        <v>327</v>
      </c>
      <c r="B840" s="2">
        <v>12</v>
      </c>
      <c r="C840" s="2" t="s">
        <v>45</v>
      </c>
      <c r="D840" s="2" t="s">
        <v>1169</v>
      </c>
      <c r="E840" s="4">
        <v>10</v>
      </c>
      <c r="F840" s="4">
        <f t="shared" si="13"/>
        <v>10</v>
      </c>
      <c r="G840" s="4">
        <v>18</v>
      </c>
      <c r="H840" s="4">
        <f>Datos_Cocina[[#This Row],[Precio Unitario]]-Datos_Cocina[[#This Row],[Costo Unitario]]</f>
        <v>8</v>
      </c>
      <c r="I840" s="4">
        <f>Datos_Cocina[[#This Row],[Ganancia Bruta]]*Datos_Cocina[[#This Row],[Cantidad Ordenada]]</f>
        <v>8</v>
      </c>
      <c r="J840" s="4">
        <f>Datos_Cocina[[#This Row],[Precio Unitario]]*Datos_Cocina[[#This Row],[Cantidad Ordenada]]</f>
        <v>18</v>
      </c>
      <c r="K840" s="7">
        <f>Datos_Cocina[[#This Row],[Ganancia Neta]]/Datos_Cocina[[#This Row],[Total Pedido]]</f>
        <v>0.44444444444444442</v>
      </c>
      <c r="L840" s="2">
        <v>1</v>
      </c>
      <c r="M840" s="2">
        <v>7</v>
      </c>
      <c r="N840" s="2" t="s">
        <v>1149</v>
      </c>
    </row>
    <row r="841" spans="1:14" x14ac:dyDescent="0.3">
      <c r="A841" s="2">
        <v>328</v>
      </c>
      <c r="B841" s="2">
        <v>4</v>
      </c>
      <c r="C841" s="2" t="s">
        <v>12</v>
      </c>
      <c r="D841" s="2" t="s">
        <v>1164</v>
      </c>
      <c r="E841" s="4">
        <v>21</v>
      </c>
      <c r="F841" s="4">
        <f t="shared" si="13"/>
        <v>21</v>
      </c>
      <c r="G841" s="4">
        <v>35</v>
      </c>
      <c r="H841" s="4">
        <f>Datos_Cocina[[#This Row],[Precio Unitario]]-Datos_Cocina[[#This Row],[Costo Unitario]]</f>
        <v>14</v>
      </c>
      <c r="I841" s="4">
        <f>Datos_Cocina[[#This Row],[Ganancia Bruta]]*Datos_Cocina[[#This Row],[Cantidad Ordenada]]</f>
        <v>14</v>
      </c>
      <c r="J841" s="4">
        <f>Datos_Cocina[[#This Row],[Precio Unitario]]*Datos_Cocina[[#This Row],[Cantidad Ordenada]]</f>
        <v>35</v>
      </c>
      <c r="K841" s="7">
        <f>Datos_Cocina[[#This Row],[Ganancia Neta]]/Datos_Cocina[[#This Row],[Total Pedido]]</f>
        <v>0.4</v>
      </c>
      <c r="L841" s="2">
        <v>1</v>
      </c>
      <c r="M841" s="2">
        <v>21</v>
      </c>
      <c r="N841" s="2" t="s">
        <v>1154</v>
      </c>
    </row>
    <row r="842" spans="1:14" x14ac:dyDescent="0.3">
      <c r="A842" s="2">
        <v>329</v>
      </c>
      <c r="B842" s="2">
        <v>13</v>
      </c>
      <c r="C842" s="2" t="s">
        <v>30</v>
      </c>
      <c r="D842" s="2" t="s">
        <v>1170</v>
      </c>
      <c r="E842" s="4">
        <v>25</v>
      </c>
      <c r="F842" s="4">
        <f t="shared" si="13"/>
        <v>50</v>
      </c>
      <c r="G842" s="4">
        <v>40</v>
      </c>
      <c r="H842" s="4">
        <f>Datos_Cocina[[#This Row],[Precio Unitario]]-Datos_Cocina[[#This Row],[Costo Unitario]]</f>
        <v>15</v>
      </c>
      <c r="I842" s="4">
        <f>Datos_Cocina[[#This Row],[Ganancia Bruta]]*Datos_Cocina[[#This Row],[Cantidad Ordenada]]</f>
        <v>30</v>
      </c>
      <c r="J842" s="4">
        <f>Datos_Cocina[[#This Row],[Precio Unitario]]*Datos_Cocina[[#This Row],[Cantidad Ordenada]]</f>
        <v>80</v>
      </c>
      <c r="K842" s="7">
        <f>Datos_Cocina[[#This Row],[Ganancia Neta]]/Datos_Cocina[[#This Row],[Total Pedido]]</f>
        <v>0.375</v>
      </c>
      <c r="L842" s="2">
        <v>2</v>
      </c>
      <c r="M842" s="2">
        <v>17</v>
      </c>
      <c r="N842" s="2" t="s">
        <v>1154</v>
      </c>
    </row>
    <row r="843" spans="1:14" x14ac:dyDescent="0.3">
      <c r="A843" s="2">
        <v>329</v>
      </c>
      <c r="B843" s="2">
        <v>13</v>
      </c>
      <c r="C843" s="2" t="s">
        <v>39</v>
      </c>
      <c r="D843" s="2" t="s">
        <v>1150</v>
      </c>
      <c r="E843" s="4">
        <v>13</v>
      </c>
      <c r="F843" s="4">
        <f t="shared" si="13"/>
        <v>26</v>
      </c>
      <c r="G843" s="4">
        <v>21</v>
      </c>
      <c r="H843" s="4">
        <f>Datos_Cocina[[#This Row],[Precio Unitario]]-Datos_Cocina[[#This Row],[Costo Unitario]]</f>
        <v>8</v>
      </c>
      <c r="I843" s="4">
        <f>Datos_Cocina[[#This Row],[Ganancia Bruta]]*Datos_Cocina[[#This Row],[Cantidad Ordenada]]</f>
        <v>16</v>
      </c>
      <c r="J843" s="4">
        <f>Datos_Cocina[[#This Row],[Precio Unitario]]*Datos_Cocina[[#This Row],[Cantidad Ordenada]]</f>
        <v>42</v>
      </c>
      <c r="K843" s="7">
        <f>Datos_Cocina[[#This Row],[Ganancia Neta]]/Datos_Cocina[[#This Row],[Total Pedido]]</f>
        <v>0.38095238095238093</v>
      </c>
      <c r="L843" s="2">
        <v>2</v>
      </c>
      <c r="M843" s="2">
        <v>56</v>
      </c>
      <c r="N843" s="2" t="s">
        <v>1154</v>
      </c>
    </row>
    <row r="844" spans="1:14" x14ac:dyDescent="0.3">
      <c r="A844" s="2">
        <v>329</v>
      </c>
      <c r="B844" s="2">
        <v>13</v>
      </c>
      <c r="C844" s="2" t="s">
        <v>56</v>
      </c>
      <c r="D844" s="2" t="s">
        <v>1167</v>
      </c>
      <c r="E844" s="4">
        <v>19</v>
      </c>
      <c r="F844" s="4">
        <f t="shared" si="13"/>
        <v>38</v>
      </c>
      <c r="G844" s="4">
        <v>31</v>
      </c>
      <c r="H844" s="4">
        <f>Datos_Cocina[[#This Row],[Precio Unitario]]-Datos_Cocina[[#This Row],[Costo Unitario]]</f>
        <v>12</v>
      </c>
      <c r="I844" s="4">
        <f>Datos_Cocina[[#This Row],[Ganancia Bruta]]*Datos_Cocina[[#This Row],[Cantidad Ordenada]]</f>
        <v>24</v>
      </c>
      <c r="J844" s="4">
        <f>Datos_Cocina[[#This Row],[Precio Unitario]]*Datos_Cocina[[#This Row],[Cantidad Ordenada]]</f>
        <v>62</v>
      </c>
      <c r="K844" s="7">
        <f>Datos_Cocina[[#This Row],[Ganancia Neta]]/Datos_Cocina[[#This Row],[Total Pedido]]</f>
        <v>0.38709677419354838</v>
      </c>
      <c r="L844" s="2">
        <v>2</v>
      </c>
      <c r="M844" s="2">
        <v>58</v>
      </c>
      <c r="N844" s="2" t="s">
        <v>1154</v>
      </c>
    </row>
    <row r="845" spans="1:14" x14ac:dyDescent="0.3">
      <c r="A845" s="2">
        <v>329</v>
      </c>
      <c r="B845" s="2">
        <v>13</v>
      </c>
      <c r="C845" s="2" t="s">
        <v>97</v>
      </c>
      <c r="D845" s="2" t="s">
        <v>1153</v>
      </c>
      <c r="E845" s="4">
        <v>14</v>
      </c>
      <c r="F845" s="4">
        <f t="shared" si="13"/>
        <v>14</v>
      </c>
      <c r="G845" s="4">
        <v>23</v>
      </c>
      <c r="H845" s="4">
        <f>Datos_Cocina[[#This Row],[Precio Unitario]]-Datos_Cocina[[#This Row],[Costo Unitario]]</f>
        <v>9</v>
      </c>
      <c r="I845" s="4">
        <f>Datos_Cocina[[#This Row],[Ganancia Bruta]]*Datos_Cocina[[#This Row],[Cantidad Ordenada]]</f>
        <v>9</v>
      </c>
      <c r="J845" s="4">
        <f>Datos_Cocina[[#This Row],[Precio Unitario]]*Datos_Cocina[[#This Row],[Cantidad Ordenada]]</f>
        <v>23</v>
      </c>
      <c r="K845" s="7">
        <f>Datos_Cocina[[#This Row],[Ganancia Neta]]/Datos_Cocina[[#This Row],[Total Pedido]]</f>
        <v>0.39130434782608697</v>
      </c>
      <c r="L845" s="2">
        <v>1</v>
      </c>
      <c r="M845" s="2">
        <v>8</v>
      </c>
      <c r="N845" s="2" t="s">
        <v>1154</v>
      </c>
    </row>
    <row r="846" spans="1:14" x14ac:dyDescent="0.3">
      <c r="A846" s="2">
        <v>330</v>
      </c>
      <c r="B846" s="2">
        <v>10</v>
      </c>
      <c r="C846" s="2" t="s">
        <v>39</v>
      </c>
      <c r="D846" s="2" t="s">
        <v>1150</v>
      </c>
      <c r="E846" s="4">
        <v>13</v>
      </c>
      <c r="F846" s="4">
        <f t="shared" si="13"/>
        <v>26</v>
      </c>
      <c r="G846" s="4">
        <v>21</v>
      </c>
      <c r="H846" s="4">
        <f>Datos_Cocina[[#This Row],[Precio Unitario]]-Datos_Cocina[[#This Row],[Costo Unitario]]</f>
        <v>8</v>
      </c>
      <c r="I846" s="4">
        <f>Datos_Cocina[[#This Row],[Ganancia Bruta]]*Datos_Cocina[[#This Row],[Cantidad Ordenada]]</f>
        <v>16</v>
      </c>
      <c r="J846" s="4">
        <f>Datos_Cocina[[#This Row],[Precio Unitario]]*Datos_Cocina[[#This Row],[Cantidad Ordenada]]</f>
        <v>42</v>
      </c>
      <c r="K846" s="7">
        <f>Datos_Cocina[[#This Row],[Ganancia Neta]]/Datos_Cocina[[#This Row],[Total Pedido]]</f>
        <v>0.38095238095238093</v>
      </c>
      <c r="L846" s="2">
        <v>2</v>
      </c>
      <c r="M846" s="2">
        <v>51</v>
      </c>
      <c r="N846" s="2" t="s">
        <v>1149</v>
      </c>
    </row>
    <row r="847" spans="1:14" x14ac:dyDescent="0.3">
      <c r="A847" s="2">
        <v>330</v>
      </c>
      <c r="B847" s="2">
        <v>10</v>
      </c>
      <c r="C847" s="2" t="s">
        <v>97</v>
      </c>
      <c r="D847" s="2" t="s">
        <v>1153</v>
      </c>
      <c r="E847" s="4">
        <v>14</v>
      </c>
      <c r="F847" s="4">
        <f t="shared" si="13"/>
        <v>42</v>
      </c>
      <c r="G847" s="4">
        <v>23</v>
      </c>
      <c r="H847" s="4">
        <f>Datos_Cocina[[#This Row],[Precio Unitario]]-Datos_Cocina[[#This Row],[Costo Unitario]]</f>
        <v>9</v>
      </c>
      <c r="I847" s="4">
        <f>Datos_Cocina[[#This Row],[Ganancia Bruta]]*Datos_Cocina[[#This Row],[Cantidad Ordenada]]</f>
        <v>27</v>
      </c>
      <c r="J847" s="4">
        <f>Datos_Cocina[[#This Row],[Precio Unitario]]*Datos_Cocina[[#This Row],[Cantidad Ordenada]]</f>
        <v>69</v>
      </c>
      <c r="K847" s="7">
        <f>Datos_Cocina[[#This Row],[Ganancia Neta]]/Datos_Cocina[[#This Row],[Total Pedido]]</f>
        <v>0.39130434782608697</v>
      </c>
      <c r="L847" s="2">
        <v>3</v>
      </c>
      <c r="M847" s="2">
        <v>21</v>
      </c>
      <c r="N847" s="2" t="s">
        <v>1154</v>
      </c>
    </row>
    <row r="848" spans="1:14" x14ac:dyDescent="0.3">
      <c r="A848" s="2">
        <v>330</v>
      </c>
      <c r="B848" s="2">
        <v>10</v>
      </c>
      <c r="C848" s="2" t="s">
        <v>60</v>
      </c>
      <c r="D848" s="2" t="s">
        <v>1165</v>
      </c>
      <c r="E848" s="4">
        <v>15</v>
      </c>
      <c r="F848" s="4">
        <f t="shared" si="13"/>
        <v>30</v>
      </c>
      <c r="G848" s="4">
        <v>25</v>
      </c>
      <c r="H848" s="4">
        <f>Datos_Cocina[[#This Row],[Precio Unitario]]-Datos_Cocina[[#This Row],[Costo Unitario]]</f>
        <v>10</v>
      </c>
      <c r="I848" s="4">
        <f>Datos_Cocina[[#This Row],[Ganancia Bruta]]*Datos_Cocina[[#This Row],[Cantidad Ordenada]]</f>
        <v>20</v>
      </c>
      <c r="J848" s="4">
        <f>Datos_Cocina[[#This Row],[Precio Unitario]]*Datos_Cocina[[#This Row],[Cantidad Ordenada]]</f>
        <v>50</v>
      </c>
      <c r="K848" s="7">
        <f>Datos_Cocina[[#This Row],[Ganancia Neta]]/Datos_Cocina[[#This Row],[Total Pedido]]</f>
        <v>0.4</v>
      </c>
      <c r="L848" s="2">
        <v>2</v>
      </c>
      <c r="M848" s="2">
        <v>25</v>
      </c>
      <c r="N848" s="2" t="s">
        <v>1149</v>
      </c>
    </row>
    <row r="849" spans="1:14" x14ac:dyDescent="0.3">
      <c r="A849" s="2">
        <v>330</v>
      </c>
      <c r="B849" s="2">
        <v>10</v>
      </c>
      <c r="C849" s="2" t="s">
        <v>25</v>
      </c>
      <c r="D849" s="2" t="s">
        <v>1159</v>
      </c>
      <c r="E849" s="4">
        <v>16</v>
      </c>
      <c r="F849" s="4">
        <f t="shared" si="13"/>
        <v>32</v>
      </c>
      <c r="G849" s="4">
        <v>28</v>
      </c>
      <c r="H849" s="4">
        <f>Datos_Cocina[[#This Row],[Precio Unitario]]-Datos_Cocina[[#This Row],[Costo Unitario]]</f>
        <v>12</v>
      </c>
      <c r="I849" s="4">
        <f>Datos_Cocina[[#This Row],[Ganancia Bruta]]*Datos_Cocina[[#This Row],[Cantidad Ordenada]]</f>
        <v>24</v>
      </c>
      <c r="J849" s="4">
        <f>Datos_Cocina[[#This Row],[Precio Unitario]]*Datos_Cocina[[#This Row],[Cantidad Ordenada]]</f>
        <v>56</v>
      </c>
      <c r="K849" s="7">
        <f>Datos_Cocina[[#This Row],[Ganancia Neta]]/Datos_Cocina[[#This Row],[Total Pedido]]</f>
        <v>0.42857142857142855</v>
      </c>
      <c r="L849" s="2">
        <v>2</v>
      </c>
      <c r="M849" s="2">
        <v>43</v>
      </c>
      <c r="N849" s="2" t="s">
        <v>1154</v>
      </c>
    </row>
    <row r="850" spans="1:14" x14ac:dyDescent="0.3">
      <c r="A850" s="2">
        <v>331</v>
      </c>
      <c r="B850" s="2">
        <v>20</v>
      </c>
      <c r="C850" s="2" t="s">
        <v>60</v>
      </c>
      <c r="D850" s="2" t="s">
        <v>1165</v>
      </c>
      <c r="E850" s="4">
        <v>15</v>
      </c>
      <c r="F850" s="4">
        <f t="shared" si="13"/>
        <v>15</v>
      </c>
      <c r="G850" s="4">
        <v>25</v>
      </c>
      <c r="H850" s="4">
        <f>Datos_Cocina[[#This Row],[Precio Unitario]]-Datos_Cocina[[#This Row],[Costo Unitario]]</f>
        <v>10</v>
      </c>
      <c r="I850" s="4">
        <f>Datos_Cocina[[#This Row],[Ganancia Bruta]]*Datos_Cocina[[#This Row],[Cantidad Ordenada]]</f>
        <v>10</v>
      </c>
      <c r="J850" s="4">
        <f>Datos_Cocina[[#This Row],[Precio Unitario]]*Datos_Cocina[[#This Row],[Cantidad Ordenada]]</f>
        <v>25</v>
      </c>
      <c r="K850" s="7">
        <f>Datos_Cocina[[#This Row],[Ganancia Neta]]/Datos_Cocina[[#This Row],[Total Pedido]]</f>
        <v>0.4</v>
      </c>
      <c r="L850" s="2">
        <v>1</v>
      </c>
      <c r="M850" s="2">
        <v>35</v>
      </c>
      <c r="N850" s="2" t="s">
        <v>1154</v>
      </c>
    </row>
    <row r="851" spans="1:14" x14ac:dyDescent="0.3">
      <c r="A851" s="2">
        <v>331</v>
      </c>
      <c r="B851" s="2">
        <v>20</v>
      </c>
      <c r="C851" s="2" t="s">
        <v>12</v>
      </c>
      <c r="D851" s="2" t="s">
        <v>1164</v>
      </c>
      <c r="E851" s="4">
        <v>21</v>
      </c>
      <c r="F851" s="4">
        <f t="shared" si="13"/>
        <v>63</v>
      </c>
      <c r="G851" s="4">
        <v>35</v>
      </c>
      <c r="H851" s="4">
        <f>Datos_Cocina[[#This Row],[Precio Unitario]]-Datos_Cocina[[#This Row],[Costo Unitario]]</f>
        <v>14</v>
      </c>
      <c r="I851" s="4">
        <f>Datos_Cocina[[#This Row],[Ganancia Bruta]]*Datos_Cocina[[#This Row],[Cantidad Ordenada]]</f>
        <v>42</v>
      </c>
      <c r="J851" s="4">
        <f>Datos_Cocina[[#This Row],[Precio Unitario]]*Datos_Cocina[[#This Row],[Cantidad Ordenada]]</f>
        <v>105</v>
      </c>
      <c r="K851" s="7">
        <f>Datos_Cocina[[#This Row],[Ganancia Neta]]/Datos_Cocina[[#This Row],[Total Pedido]]</f>
        <v>0.4</v>
      </c>
      <c r="L851" s="2">
        <v>3</v>
      </c>
      <c r="M851" s="2">
        <v>26</v>
      </c>
      <c r="N851" s="2" t="s">
        <v>1149</v>
      </c>
    </row>
    <row r="852" spans="1:14" x14ac:dyDescent="0.3">
      <c r="A852" s="2">
        <v>331</v>
      </c>
      <c r="B852" s="2">
        <v>20</v>
      </c>
      <c r="C852" s="2" t="s">
        <v>79</v>
      </c>
      <c r="D852" s="2" t="s">
        <v>1151</v>
      </c>
      <c r="E852" s="4">
        <v>14</v>
      </c>
      <c r="F852" s="4">
        <f t="shared" si="13"/>
        <v>14</v>
      </c>
      <c r="G852" s="4">
        <v>24</v>
      </c>
      <c r="H852" s="4">
        <f>Datos_Cocina[[#This Row],[Precio Unitario]]-Datos_Cocina[[#This Row],[Costo Unitario]]</f>
        <v>10</v>
      </c>
      <c r="I852" s="4">
        <f>Datos_Cocina[[#This Row],[Ganancia Bruta]]*Datos_Cocina[[#This Row],[Cantidad Ordenada]]</f>
        <v>10</v>
      </c>
      <c r="J852" s="4">
        <f>Datos_Cocina[[#This Row],[Precio Unitario]]*Datos_Cocina[[#This Row],[Cantidad Ordenada]]</f>
        <v>24</v>
      </c>
      <c r="K852" s="7">
        <f>Datos_Cocina[[#This Row],[Ganancia Neta]]/Datos_Cocina[[#This Row],[Total Pedido]]</f>
        <v>0.41666666666666669</v>
      </c>
      <c r="L852" s="2">
        <v>1</v>
      </c>
      <c r="M852" s="2">
        <v>55</v>
      </c>
      <c r="N852" s="2" t="s">
        <v>1154</v>
      </c>
    </row>
    <row r="853" spans="1:14" x14ac:dyDescent="0.3">
      <c r="A853" s="2">
        <v>331</v>
      </c>
      <c r="B853" s="2">
        <v>20</v>
      </c>
      <c r="C853" s="2" t="s">
        <v>53</v>
      </c>
      <c r="D853" s="2" t="s">
        <v>1156</v>
      </c>
      <c r="E853" s="4">
        <v>11</v>
      </c>
      <c r="F853" s="4">
        <f t="shared" si="13"/>
        <v>11</v>
      </c>
      <c r="G853" s="4">
        <v>19</v>
      </c>
      <c r="H853" s="4">
        <f>Datos_Cocina[[#This Row],[Precio Unitario]]-Datos_Cocina[[#This Row],[Costo Unitario]]</f>
        <v>8</v>
      </c>
      <c r="I853" s="4">
        <f>Datos_Cocina[[#This Row],[Ganancia Bruta]]*Datos_Cocina[[#This Row],[Cantidad Ordenada]]</f>
        <v>8</v>
      </c>
      <c r="J853" s="4">
        <f>Datos_Cocina[[#This Row],[Precio Unitario]]*Datos_Cocina[[#This Row],[Cantidad Ordenada]]</f>
        <v>19</v>
      </c>
      <c r="K853" s="7">
        <f>Datos_Cocina[[#This Row],[Ganancia Neta]]/Datos_Cocina[[#This Row],[Total Pedido]]</f>
        <v>0.42105263157894735</v>
      </c>
      <c r="L853" s="2">
        <v>1</v>
      </c>
      <c r="M853" s="2">
        <v>5</v>
      </c>
      <c r="N853" s="2" t="s">
        <v>1154</v>
      </c>
    </row>
    <row r="854" spans="1:14" x14ac:dyDescent="0.3">
      <c r="A854" s="2">
        <v>332</v>
      </c>
      <c r="B854" s="2">
        <v>6</v>
      </c>
      <c r="C854" s="2" t="s">
        <v>30</v>
      </c>
      <c r="D854" s="2" t="s">
        <v>1170</v>
      </c>
      <c r="E854" s="4">
        <v>25</v>
      </c>
      <c r="F854" s="4">
        <f t="shared" si="13"/>
        <v>75</v>
      </c>
      <c r="G854" s="4">
        <v>40</v>
      </c>
      <c r="H854" s="4">
        <f>Datos_Cocina[[#This Row],[Precio Unitario]]-Datos_Cocina[[#This Row],[Costo Unitario]]</f>
        <v>15</v>
      </c>
      <c r="I854" s="4">
        <f>Datos_Cocina[[#This Row],[Ganancia Bruta]]*Datos_Cocina[[#This Row],[Cantidad Ordenada]]</f>
        <v>45</v>
      </c>
      <c r="J854" s="4">
        <f>Datos_Cocina[[#This Row],[Precio Unitario]]*Datos_Cocina[[#This Row],[Cantidad Ordenada]]</f>
        <v>120</v>
      </c>
      <c r="K854" s="7">
        <f>Datos_Cocina[[#This Row],[Ganancia Neta]]/Datos_Cocina[[#This Row],[Total Pedido]]</f>
        <v>0.375</v>
      </c>
      <c r="L854" s="2">
        <v>3</v>
      </c>
      <c r="M854" s="2">
        <v>17</v>
      </c>
      <c r="N854" s="2" t="s">
        <v>1154</v>
      </c>
    </row>
    <row r="855" spans="1:14" x14ac:dyDescent="0.3">
      <c r="A855" s="2">
        <v>333</v>
      </c>
      <c r="B855" s="2">
        <v>6</v>
      </c>
      <c r="C855" s="2" t="s">
        <v>42</v>
      </c>
      <c r="D855" s="2" t="s">
        <v>1158</v>
      </c>
      <c r="E855" s="4">
        <v>22</v>
      </c>
      <c r="F855" s="4">
        <f t="shared" si="13"/>
        <v>22</v>
      </c>
      <c r="G855" s="4">
        <v>36</v>
      </c>
      <c r="H855" s="4">
        <f>Datos_Cocina[[#This Row],[Precio Unitario]]-Datos_Cocina[[#This Row],[Costo Unitario]]</f>
        <v>14</v>
      </c>
      <c r="I855" s="4">
        <f>Datos_Cocina[[#This Row],[Ganancia Bruta]]*Datos_Cocina[[#This Row],[Cantidad Ordenada]]</f>
        <v>14</v>
      </c>
      <c r="J855" s="4">
        <f>Datos_Cocina[[#This Row],[Precio Unitario]]*Datos_Cocina[[#This Row],[Cantidad Ordenada]]</f>
        <v>36</v>
      </c>
      <c r="K855" s="7">
        <f>Datos_Cocina[[#This Row],[Ganancia Neta]]/Datos_Cocina[[#This Row],[Total Pedido]]</f>
        <v>0.3888888888888889</v>
      </c>
      <c r="L855" s="2">
        <v>1</v>
      </c>
      <c r="M855" s="2">
        <v>38</v>
      </c>
      <c r="N855" s="2" t="s">
        <v>1149</v>
      </c>
    </row>
    <row r="856" spans="1:14" x14ac:dyDescent="0.3">
      <c r="A856" s="2">
        <v>333</v>
      </c>
      <c r="B856" s="2">
        <v>6</v>
      </c>
      <c r="C856" s="2" t="s">
        <v>45</v>
      </c>
      <c r="D856" s="2" t="s">
        <v>1169</v>
      </c>
      <c r="E856" s="4">
        <v>10</v>
      </c>
      <c r="F856" s="4">
        <f t="shared" si="13"/>
        <v>20</v>
      </c>
      <c r="G856" s="4">
        <v>18</v>
      </c>
      <c r="H856" s="4">
        <f>Datos_Cocina[[#This Row],[Precio Unitario]]-Datos_Cocina[[#This Row],[Costo Unitario]]</f>
        <v>8</v>
      </c>
      <c r="I856" s="4">
        <f>Datos_Cocina[[#This Row],[Ganancia Bruta]]*Datos_Cocina[[#This Row],[Cantidad Ordenada]]</f>
        <v>16</v>
      </c>
      <c r="J856" s="4">
        <f>Datos_Cocina[[#This Row],[Precio Unitario]]*Datos_Cocina[[#This Row],[Cantidad Ordenada]]</f>
        <v>36</v>
      </c>
      <c r="K856" s="7">
        <f>Datos_Cocina[[#This Row],[Ganancia Neta]]/Datos_Cocina[[#This Row],[Total Pedido]]</f>
        <v>0.44444444444444442</v>
      </c>
      <c r="L856" s="2">
        <v>2</v>
      </c>
      <c r="M856" s="2">
        <v>23</v>
      </c>
      <c r="N856" s="2" t="s">
        <v>1149</v>
      </c>
    </row>
    <row r="857" spans="1:14" x14ac:dyDescent="0.3">
      <c r="A857" s="2">
        <v>334</v>
      </c>
      <c r="B857" s="2">
        <v>12</v>
      </c>
      <c r="C857" s="2" t="s">
        <v>39</v>
      </c>
      <c r="D857" s="2" t="s">
        <v>1150</v>
      </c>
      <c r="E857" s="4">
        <v>13</v>
      </c>
      <c r="F857" s="4">
        <f t="shared" si="13"/>
        <v>26</v>
      </c>
      <c r="G857" s="4">
        <v>21</v>
      </c>
      <c r="H857" s="4">
        <f>Datos_Cocina[[#This Row],[Precio Unitario]]-Datos_Cocina[[#This Row],[Costo Unitario]]</f>
        <v>8</v>
      </c>
      <c r="I857" s="4">
        <f>Datos_Cocina[[#This Row],[Ganancia Bruta]]*Datos_Cocina[[#This Row],[Cantidad Ordenada]]</f>
        <v>16</v>
      </c>
      <c r="J857" s="4">
        <f>Datos_Cocina[[#This Row],[Precio Unitario]]*Datos_Cocina[[#This Row],[Cantidad Ordenada]]</f>
        <v>42</v>
      </c>
      <c r="K857" s="7">
        <f>Datos_Cocina[[#This Row],[Ganancia Neta]]/Datos_Cocina[[#This Row],[Total Pedido]]</f>
        <v>0.38095238095238093</v>
      </c>
      <c r="L857" s="2">
        <v>2</v>
      </c>
      <c r="M857" s="2">
        <v>36</v>
      </c>
      <c r="N857" s="2" t="s">
        <v>1149</v>
      </c>
    </row>
    <row r="858" spans="1:14" x14ac:dyDescent="0.3">
      <c r="A858" s="2">
        <v>334</v>
      </c>
      <c r="B858" s="2">
        <v>12</v>
      </c>
      <c r="C858" s="2" t="s">
        <v>97</v>
      </c>
      <c r="D858" s="2" t="s">
        <v>1153</v>
      </c>
      <c r="E858" s="4">
        <v>14</v>
      </c>
      <c r="F858" s="4">
        <f t="shared" si="13"/>
        <v>14</v>
      </c>
      <c r="G858" s="4">
        <v>23</v>
      </c>
      <c r="H858" s="4">
        <f>Datos_Cocina[[#This Row],[Precio Unitario]]-Datos_Cocina[[#This Row],[Costo Unitario]]</f>
        <v>9</v>
      </c>
      <c r="I858" s="4">
        <f>Datos_Cocina[[#This Row],[Ganancia Bruta]]*Datos_Cocina[[#This Row],[Cantidad Ordenada]]</f>
        <v>9</v>
      </c>
      <c r="J858" s="4">
        <f>Datos_Cocina[[#This Row],[Precio Unitario]]*Datos_Cocina[[#This Row],[Cantidad Ordenada]]</f>
        <v>23</v>
      </c>
      <c r="K858" s="7">
        <f>Datos_Cocina[[#This Row],[Ganancia Neta]]/Datos_Cocina[[#This Row],[Total Pedido]]</f>
        <v>0.39130434782608697</v>
      </c>
      <c r="L858" s="2">
        <v>1</v>
      </c>
      <c r="M858" s="2">
        <v>58</v>
      </c>
      <c r="N858" s="2" t="s">
        <v>1154</v>
      </c>
    </row>
    <row r="859" spans="1:14" x14ac:dyDescent="0.3">
      <c r="A859" s="2">
        <v>334</v>
      </c>
      <c r="B859" s="2">
        <v>12</v>
      </c>
      <c r="C859" s="2" t="s">
        <v>37</v>
      </c>
      <c r="D859" s="2" t="s">
        <v>1157</v>
      </c>
      <c r="E859" s="4">
        <v>18</v>
      </c>
      <c r="F859" s="4">
        <f t="shared" si="13"/>
        <v>36</v>
      </c>
      <c r="G859" s="4">
        <v>30</v>
      </c>
      <c r="H859" s="4">
        <f>Datos_Cocina[[#This Row],[Precio Unitario]]-Datos_Cocina[[#This Row],[Costo Unitario]]</f>
        <v>12</v>
      </c>
      <c r="I859" s="4">
        <f>Datos_Cocina[[#This Row],[Ganancia Bruta]]*Datos_Cocina[[#This Row],[Cantidad Ordenada]]</f>
        <v>24</v>
      </c>
      <c r="J859" s="4">
        <f>Datos_Cocina[[#This Row],[Precio Unitario]]*Datos_Cocina[[#This Row],[Cantidad Ordenada]]</f>
        <v>60</v>
      </c>
      <c r="K859" s="7">
        <f>Datos_Cocina[[#This Row],[Ganancia Neta]]/Datos_Cocina[[#This Row],[Total Pedido]]</f>
        <v>0.4</v>
      </c>
      <c r="L859" s="2">
        <v>2</v>
      </c>
      <c r="M859" s="2">
        <v>31</v>
      </c>
      <c r="N859" s="2" t="s">
        <v>1154</v>
      </c>
    </row>
    <row r="860" spans="1:14" x14ac:dyDescent="0.3">
      <c r="A860" s="2">
        <v>334</v>
      </c>
      <c r="B860" s="2">
        <v>12</v>
      </c>
      <c r="C860" s="2" t="s">
        <v>79</v>
      </c>
      <c r="D860" s="2" t="s">
        <v>1151</v>
      </c>
      <c r="E860" s="4">
        <v>14</v>
      </c>
      <c r="F860" s="4">
        <f t="shared" si="13"/>
        <v>28</v>
      </c>
      <c r="G860" s="4">
        <v>24</v>
      </c>
      <c r="H860" s="4">
        <f>Datos_Cocina[[#This Row],[Precio Unitario]]-Datos_Cocina[[#This Row],[Costo Unitario]]</f>
        <v>10</v>
      </c>
      <c r="I860" s="4">
        <f>Datos_Cocina[[#This Row],[Ganancia Bruta]]*Datos_Cocina[[#This Row],[Cantidad Ordenada]]</f>
        <v>20</v>
      </c>
      <c r="J860" s="4">
        <f>Datos_Cocina[[#This Row],[Precio Unitario]]*Datos_Cocina[[#This Row],[Cantidad Ordenada]]</f>
        <v>48</v>
      </c>
      <c r="K860" s="7">
        <f>Datos_Cocina[[#This Row],[Ganancia Neta]]/Datos_Cocina[[#This Row],[Total Pedido]]</f>
        <v>0.41666666666666669</v>
      </c>
      <c r="L860" s="2">
        <v>2</v>
      </c>
      <c r="M860" s="2">
        <v>31</v>
      </c>
      <c r="N860" s="2" t="s">
        <v>1154</v>
      </c>
    </row>
    <row r="861" spans="1:14" x14ac:dyDescent="0.3">
      <c r="A861" s="2">
        <v>335</v>
      </c>
      <c r="B861" s="2">
        <v>14</v>
      </c>
      <c r="C861" s="2" t="s">
        <v>37</v>
      </c>
      <c r="D861" s="2" t="s">
        <v>1157</v>
      </c>
      <c r="E861" s="4">
        <v>18</v>
      </c>
      <c r="F861" s="4">
        <f t="shared" si="13"/>
        <v>18</v>
      </c>
      <c r="G861" s="4">
        <v>30</v>
      </c>
      <c r="H861" s="4">
        <f>Datos_Cocina[[#This Row],[Precio Unitario]]-Datos_Cocina[[#This Row],[Costo Unitario]]</f>
        <v>12</v>
      </c>
      <c r="I861" s="4">
        <f>Datos_Cocina[[#This Row],[Ganancia Bruta]]*Datos_Cocina[[#This Row],[Cantidad Ordenada]]</f>
        <v>12</v>
      </c>
      <c r="J861" s="4">
        <f>Datos_Cocina[[#This Row],[Precio Unitario]]*Datos_Cocina[[#This Row],[Cantidad Ordenada]]</f>
        <v>30</v>
      </c>
      <c r="K861" s="7">
        <f>Datos_Cocina[[#This Row],[Ganancia Neta]]/Datos_Cocina[[#This Row],[Total Pedido]]</f>
        <v>0.4</v>
      </c>
      <c r="L861" s="2">
        <v>1</v>
      </c>
      <c r="M861" s="2">
        <v>33</v>
      </c>
      <c r="N861" s="2" t="s">
        <v>1149</v>
      </c>
    </row>
    <row r="862" spans="1:14" x14ac:dyDescent="0.3">
      <c r="A862" s="2">
        <v>335</v>
      </c>
      <c r="B862" s="2">
        <v>14</v>
      </c>
      <c r="C862" s="2" t="s">
        <v>25</v>
      </c>
      <c r="D862" s="2" t="s">
        <v>1159</v>
      </c>
      <c r="E862" s="4">
        <v>16</v>
      </c>
      <c r="F862" s="4">
        <f t="shared" si="13"/>
        <v>48</v>
      </c>
      <c r="G862" s="4">
        <v>28</v>
      </c>
      <c r="H862" s="4">
        <f>Datos_Cocina[[#This Row],[Precio Unitario]]-Datos_Cocina[[#This Row],[Costo Unitario]]</f>
        <v>12</v>
      </c>
      <c r="I862" s="4">
        <f>Datos_Cocina[[#This Row],[Ganancia Bruta]]*Datos_Cocina[[#This Row],[Cantidad Ordenada]]</f>
        <v>36</v>
      </c>
      <c r="J862" s="4">
        <f>Datos_Cocina[[#This Row],[Precio Unitario]]*Datos_Cocina[[#This Row],[Cantidad Ordenada]]</f>
        <v>84</v>
      </c>
      <c r="K862" s="7">
        <f>Datos_Cocina[[#This Row],[Ganancia Neta]]/Datos_Cocina[[#This Row],[Total Pedido]]</f>
        <v>0.42857142857142855</v>
      </c>
      <c r="L862" s="2">
        <v>3</v>
      </c>
      <c r="M862" s="2">
        <v>36</v>
      </c>
      <c r="N862" s="2" t="s">
        <v>1149</v>
      </c>
    </row>
    <row r="863" spans="1:14" x14ac:dyDescent="0.3">
      <c r="A863" s="2">
        <v>336</v>
      </c>
      <c r="B863" s="2">
        <v>4</v>
      </c>
      <c r="C863" s="2" t="s">
        <v>39</v>
      </c>
      <c r="D863" s="2" t="s">
        <v>1150</v>
      </c>
      <c r="E863" s="4">
        <v>13</v>
      </c>
      <c r="F863" s="4">
        <f t="shared" si="13"/>
        <v>26</v>
      </c>
      <c r="G863" s="4">
        <v>21</v>
      </c>
      <c r="H863" s="4">
        <f>Datos_Cocina[[#This Row],[Precio Unitario]]-Datos_Cocina[[#This Row],[Costo Unitario]]</f>
        <v>8</v>
      </c>
      <c r="I863" s="4">
        <f>Datos_Cocina[[#This Row],[Ganancia Bruta]]*Datos_Cocina[[#This Row],[Cantidad Ordenada]]</f>
        <v>16</v>
      </c>
      <c r="J863" s="4">
        <f>Datos_Cocina[[#This Row],[Precio Unitario]]*Datos_Cocina[[#This Row],[Cantidad Ordenada]]</f>
        <v>42</v>
      </c>
      <c r="K863" s="7">
        <f>Datos_Cocina[[#This Row],[Ganancia Neta]]/Datos_Cocina[[#This Row],[Total Pedido]]</f>
        <v>0.38095238095238093</v>
      </c>
      <c r="L863" s="2">
        <v>2</v>
      </c>
      <c r="M863" s="2">
        <v>12</v>
      </c>
      <c r="N863" s="2" t="s">
        <v>1149</v>
      </c>
    </row>
    <row r="864" spans="1:14" x14ac:dyDescent="0.3">
      <c r="A864" s="2">
        <v>336</v>
      </c>
      <c r="B864" s="2">
        <v>4</v>
      </c>
      <c r="C864" s="2" t="s">
        <v>53</v>
      </c>
      <c r="D864" s="2" t="s">
        <v>1156</v>
      </c>
      <c r="E864" s="4">
        <v>11</v>
      </c>
      <c r="F864" s="4">
        <f t="shared" si="13"/>
        <v>22</v>
      </c>
      <c r="G864" s="4">
        <v>19</v>
      </c>
      <c r="H864" s="4">
        <f>Datos_Cocina[[#This Row],[Precio Unitario]]-Datos_Cocina[[#This Row],[Costo Unitario]]</f>
        <v>8</v>
      </c>
      <c r="I864" s="4">
        <f>Datos_Cocina[[#This Row],[Ganancia Bruta]]*Datos_Cocina[[#This Row],[Cantidad Ordenada]]</f>
        <v>16</v>
      </c>
      <c r="J864" s="4">
        <f>Datos_Cocina[[#This Row],[Precio Unitario]]*Datos_Cocina[[#This Row],[Cantidad Ordenada]]</f>
        <v>38</v>
      </c>
      <c r="K864" s="7">
        <f>Datos_Cocina[[#This Row],[Ganancia Neta]]/Datos_Cocina[[#This Row],[Total Pedido]]</f>
        <v>0.42105263157894735</v>
      </c>
      <c r="L864" s="2">
        <v>2</v>
      </c>
      <c r="M864" s="2">
        <v>33</v>
      </c>
      <c r="N864" s="2" t="s">
        <v>1149</v>
      </c>
    </row>
    <row r="865" spans="1:14" x14ac:dyDescent="0.3">
      <c r="A865" s="2">
        <v>336</v>
      </c>
      <c r="B865" s="2">
        <v>4</v>
      </c>
      <c r="C865" s="2" t="s">
        <v>74</v>
      </c>
      <c r="D865" s="2" t="s">
        <v>1160</v>
      </c>
      <c r="E865" s="4">
        <v>15</v>
      </c>
      <c r="F865" s="4">
        <f t="shared" si="13"/>
        <v>45</v>
      </c>
      <c r="G865" s="4">
        <v>26</v>
      </c>
      <c r="H865" s="4">
        <f>Datos_Cocina[[#This Row],[Precio Unitario]]-Datos_Cocina[[#This Row],[Costo Unitario]]</f>
        <v>11</v>
      </c>
      <c r="I865" s="4">
        <f>Datos_Cocina[[#This Row],[Ganancia Bruta]]*Datos_Cocina[[#This Row],[Cantidad Ordenada]]</f>
        <v>33</v>
      </c>
      <c r="J865" s="4">
        <f>Datos_Cocina[[#This Row],[Precio Unitario]]*Datos_Cocina[[#This Row],[Cantidad Ordenada]]</f>
        <v>78</v>
      </c>
      <c r="K865" s="7">
        <f>Datos_Cocina[[#This Row],[Ganancia Neta]]/Datos_Cocina[[#This Row],[Total Pedido]]</f>
        <v>0.42307692307692307</v>
      </c>
      <c r="L865" s="2">
        <v>3</v>
      </c>
      <c r="M865" s="2">
        <v>20</v>
      </c>
      <c r="N865" s="2" t="s">
        <v>1149</v>
      </c>
    </row>
    <row r="866" spans="1:14" x14ac:dyDescent="0.3">
      <c r="A866" s="2">
        <v>337</v>
      </c>
      <c r="B866" s="2">
        <v>11</v>
      </c>
      <c r="C866" s="2" t="s">
        <v>79</v>
      </c>
      <c r="D866" s="2" t="s">
        <v>1151</v>
      </c>
      <c r="E866" s="4">
        <v>14</v>
      </c>
      <c r="F866" s="4">
        <f t="shared" si="13"/>
        <v>42</v>
      </c>
      <c r="G866" s="4">
        <v>24</v>
      </c>
      <c r="H866" s="4">
        <f>Datos_Cocina[[#This Row],[Precio Unitario]]-Datos_Cocina[[#This Row],[Costo Unitario]]</f>
        <v>10</v>
      </c>
      <c r="I866" s="4">
        <f>Datos_Cocina[[#This Row],[Ganancia Bruta]]*Datos_Cocina[[#This Row],[Cantidad Ordenada]]</f>
        <v>30</v>
      </c>
      <c r="J866" s="4">
        <f>Datos_Cocina[[#This Row],[Precio Unitario]]*Datos_Cocina[[#This Row],[Cantidad Ordenada]]</f>
        <v>72</v>
      </c>
      <c r="K866" s="7">
        <f>Datos_Cocina[[#This Row],[Ganancia Neta]]/Datos_Cocina[[#This Row],[Total Pedido]]</f>
        <v>0.41666666666666669</v>
      </c>
      <c r="L866" s="2">
        <v>3</v>
      </c>
      <c r="M866" s="2">
        <v>53</v>
      </c>
      <c r="N866" s="2" t="s">
        <v>1154</v>
      </c>
    </row>
    <row r="867" spans="1:14" x14ac:dyDescent="0.3">
      <c r="A867" s="2">
        <v>337</v>
      </c>
      <c r="B867" s="2">
        <v>11</v>
      </c>
      <c r="C867" s="2" t="s">
        <v>25</v>
      </c>
      <c r="D867" s="2" t="s">
        <v>1159</v>
      </c>
      <c r="E867" s="4">
        <v>16</v>
      </c>
      <c r="F867" s="4">
        <f t="shared" si="13"/>
        <v>16</v>
      </c>
      <c r="G867" s="4">
        <v>28</v>
      </c>
      <c r="H867" s="4">
        <f>Datos_Cocina[[#This Row],[Precio Unitario]]-Datos_Cocina[[#This Row],[Costo Unitario]]</f>
        <v>12</v>
      </c>
      <c r="I867" s="4">
        <f>Datos_Cocina[[#This Row],[Ganancia Bruta]]*Datos_Cocina[[#This Row],[Cantidad Ordenada]]</f>
        <v>12</v>
      </c>
      <c r="J867" s="4">
        <f>Datos_Cocina[[#This Row],[Precio Unitario]]*Datos_Cocina[[#This Row],[Cantidad Ordenada]]</f>
        <v>28</v>
      </c>
      <c r="K867" s="7">
        <f>Datos_Cocina[[#This Row],[Ganancia Neta]]/Datos_Cocina[[#This Row],[Total Pedido]]</f>
        <v>0.42857142857142855</v>
      </c>
      <c r="L867" s="2">
        <v>1</v>
      </c>
      <c r="M867" s="2">
        <v>5</v>
      </c>
      <c r="N867" s="2" t="s">
        <v>1149</v>
      </c>
    </row>
    <row r="868" spans="1:14" x14ac:dyDescent="0.3">
      <c r="A868" s="2">
        <v>338</v>
      </c>
      <c r="B868" s="2">
        <v>18</v>
      </c>
      <c r="C868" s="2" t="s">
        <v>39</v>
      </c>
      <c r="D868" s="2" t="s">
        <v>1150</v>
      </c>
      <c r="E868" s="4">
        <v>13</v>
      </c>
      <c r="F868" s="4">
        <f t="shared" si="13"/>
        <v>13</v>
      </c>
      <c r="G868" s="4">
        <v>21</v>
      </c>
      <c r="H868" s="4">
        <f>Datos_Cocina[[#This Row],[Precio Unitario]]-Datos_Cocina[[#This Row],[Costo Unitario]]</f>
        <v>8</v>
      </c>
      <c r="I868" s="4">
        <f>Datos_Cocina[[#This Row],[Ganancia Bruta]]*Datos_Cocina[[#This Row],[Cantidad Ordenada]]</f>
        <v>8</v>
      </c>
      <c r="J868" s="4">
        <f>Datos_Cocina[[#This Row],[Precio Unitario]]*Datos_Cocina[[#This Row],[Cantidad Ordenada]]</f>
        <v>21</v>
      </c>
      <c r="K868" s="7">
        <f>Datos_Cocina[[#This Row],[Ganancia Neta]]/Datos_Cocina[[#This Row],[Total Pedido]]</f>
        <v>0.38095238095238093</v>
      </c>
      <c r="L868" s="2">
        <v>1</v>
      </c>
      <c r="M868" s="2">
        <v>10</v>
      </c>
      <c r="N868" s="2" t="s">
        <v>1149</v>
      </c>
    </row>
    <row r="869" spans="1:14" x14ac:dyDescent="0.3">
      <c r="A869" s="2">
        <v>338</v>
      </c>
      <c r="B869" s="2">
        <v>18</v>
      </c>
      <c r="C869" s="2" t="s">
        <v>67</v>
      </c>
      <c r="D869" s="2" t="s">
        <v>1155</v>
      </c>
      <c r="E869" s="4">
        <v>12</v>
      </c>
      <c r="F869" s="4">
        <f t="shared" si="13"/>
        <v>36</v>
      </c>
      <c r="G869" s="4">
        <v>20</v>
      </c>
      <c r="H869" s="4">
        <f>Datos_Cocina[[#This Row],[Precio Unitario]]-Datos_Cocina[[#This Row],[Costo Unitario]]</f>
        <v>8</v>
      </c>
      <c r="I869" s="4">
        <f>Datos_Cocina[[#This Row],[Ganancia Bruta]]*Datos_Cocina[[#This Row],[Cantidad Ordenada]]</f>
        <v>24</v>
      </c>
      <c r="J869" s="4">
        <f>Datos_Cocina[[#This Row],[Precio Unitario]]*Datos_Cocina[[#This Row],[Cantidad Ordenada]]</f>
        <v>60</v>
      </c>
      <c r="K869" s="7">
        <f>Datos_Cocina[[#This Row],[Ganancia Neta]]/Datos_Cocina[[#This Row],[Total Pedido]]</f>
        <v>0.4</v>
      </c>
      <c r="L869" s="2">
        <v>3</v>
      </c>
      <c r="M869" s="2">
        <v>59</v>
      </c>
      <c r="N869" s="2" t="s">
        <v>1154</v>
      </c>
    </row>
    <row r="870" spans="1:14" x14ac:dyDescent="0.3">
      <c r="A870" s="2">
        <v>338</v>
      </c>
      <c r="B870" s="2">
        <v>18</v>
      </c>
      <c r="C870" s="2" t="s">
        <v>114</v>
      </c>
      <c r="D870" s="2" t="s">
        <v>1168</v>
      </c>
      <c r="E870" s="4">
        <v>19</v>
      </c>
      <c r="F870" s="4">
        <f t="shared" si="13"/>
        <v>57</v>
      </c>
      <c r="G870" s="4">
        <v>32</v>
      </c>
      <c r="H870" s="4">
        <f>Datos_Cocina[[#This Row],[Precio Unitario]]-Datos_Cocina[[#This Row],[Costo Unitario]]</f>
        <v>13</v>
      </c>
      <c r="I870" s="4">
        <f>Datos_Cocina[[#This Row],[Ganancia Bruta]]*Datos_Cocina[[#This Row],[Cantidad Ordenada]]</f>
        <v>39</v>
      </c>
      <c r="J870" s="4">
        <f>Datos_Cocina[[#This Row],[Precio Unitario]]*Datos_Cocina[[#This Row],[Cantidad Ordenada]]</f>
        <v>96</v>
      </c>
      <c r="K870" s="7">
        <f>Datos_Cocina[[#This Row],[Ganancia Neta]]/Datos_Cocina[[#This Row],[Total Pedido]]</f>
        <v>0.40625</v>
      </c>
      <c r="L870" s="2">
        <v>3</v>
      </c>
      <c r="M870" s="2">
        <v>30</v>
      </c>
      <c r="N870" s="2" t="s">
        <v>1149</v>
      </c>
    </row>
    <row r="871" spans="1:14" x14ac:dyDescent="0.3">
      <c r="A871" s="2">
        <v>338</v>
      </c>
      <c r="B871" s="2">
        <v>18</v>
      </c>
      <c r="C871" s="2" t="s">
        <v>34</v>
      </c>
      <c r="D871" s="2" t="s">
        <v>1161</v>
      </c>
      <c r="E871" s="4">
        <v>20</v>
      </c>
      <c r="F871" s="4">
        <f t="shared" si="13"/>
        <v>60</v>
      </c>
      <c r="G871" s="4">
        <v>34</v>
      </c>
      <c r="H871" s="4">
        <f>Datos_Cocina[[#This Row],[Precio Unitario]]-Datos_Cocina[[#This Row],[Costo Unitario]]</f>
        <v>14</v>
      </c>
      <c r="I871" s="4">
        <f>Datos_Cocina[[#This Row],[Ganancia Bruta]]*Datos_Cocina[[#This Row],[Cantidad Ordenada]]</f>
        <v>42</v>
      </c>
      <c r="J871" s="4">
        <f>Datos_Cocina[[#This Row],[Precio Unitario]]*Datos_Cocina[[#This Row],[Cantidad Ordenada]]</f>
        <v>102</v>
      </c>
      <c r="K871" s="7">
        <f>Datos_Cocina[[#This Row],[Ganancia Neta]]/Datos_Cocina[[#This Row],[Total Pedido]]</f>
        <v>0.41176470588235292</v>
      </c>
      <c r="L871" s="2">
        <v>3</v>
      </c>
      <c r="M871" s="2">
        <v>44</v>
      </c>
      <c r="N871" s="2" t="s">
        <v>1154</v>
      </c>
    </row>
    <row r="872" spans="1:14" x14ac:dyDescent="0.3">
      <c r="A872" s="2">
        <v>339</v>
      </c>
      <c r="B872" s="2">
        <v>13</v>
      </c>
      <c r="C872" s="2" t="s">
        <v>97</v>
      </c>
      <c r="D872" s="2" t="s">
        <v>1153</v>
      </c>
      <c r="E872" s="4">
        <v>14</v>
      </c>
      <c r="F872" s="4">
        <f t="shared" si="13"/>
        <v>28</v>
      </c>
      <c r="G872" s="4">
        <v>23</v>
      </c>
      <c r="H872" s="4">
        <f>Datos_Cocina[[#This Row],[Precio Unitario]]-Datos_Cocina[[#This Row],[Costo Unitario]]</f>
        <v>9</v>
      </c>
      <c r="I872" s="4">
        <f>Datos_Cocina[[#This Row],[Ganancia Bruta]]*Datos_Cocina[[#This Row],[Cantidad Ordenada]]</f>
        <v>18</v>
      </c>
      <c r="J872" s="4">
        <f>Datos_Cocina[[#This Row],[Precio Unitario]]*Datos_Cocina[[#This Row],[Cantidad Ordenada]]</f>
        <v>46</v>
      </c>
      <c r="K872" s="7">
        <f>Datos_Cocina[[#This Row],[Ganancia Neta]]/Datos_Cocina[[#This Row],[Total Pedido]]</f>
        <v>0.39130434782608697</v>
      </c>
      <c r="L872" s="2">
        <v>2</v>
      </c>
      <c r="M872" s="2">
        <v>40</v>
      </c>
      <c r="N872" s="2" t="s">
        <v>1154</v>
      </c>
    </row>
    <row r="873" spans="1:14" x14ac:dyDescent="0.3">
      <c r="A873" s="2">
        <v>339</v>
      </c>
      <c r="B873" s="2">
        <v>13</v>
      </c>
      <c r="C873" s="2" t="s">
        <v>20</v>
      </c>
      <c r="D873" s="2" t="s">
        <v>1152</v>
      </c>
      <c r="E873" s="4">
        <v>17</v>
      </c>
      <c r="F873" s="4">
        <f t="shared" si="13"/>
        <v>34</v>
      </c>
      <c r="G873" s="4">
        <v>29</v>
      </c>
      <c r="H873" s="4">
        <f>Datos_Cocina[[#This Row],[Precio Unitario]]-Datos_Cocina[[#This Row],[Costo Unitario]]</f>
        <v>12</v>
      </c>
      <c r="I873" s="4">
        <f>Datos_Cocina[[#This Row],[Ganancia Bruta]]*Datos_Cocina[[#This Row],[Cantidad Ordenada]]</f>
        <v>24</v>
      </c>
      <c r="J873" s="4">
        <f>Datos_Cocina[[#This Row],[Precio Unitario]]*Datos_Cocina[[#This Row],[Cantidad Ordenada]]</f>
        <v>58</v>
      </c>
      <c r="K873" s="7">
        <f>Datos_Cocina[[#This Row],[Ganancia Neta]]/Datos_Cocina[[#This Row],[Total Pedido]]</f>
        <v>0.41379310344827586</v>
      </c>
      <c r="L873" s="2">
        <v>2</v>
      </c>
      <c r="M873" s="2">
        <v>6</v>
      </c>
      <c r="N873" s="2" t="s">
        <v>1149</v>
      </c>
    </row>
    <row r="874" spans="1:14" x14ac:dyDescent="0.3">
      <c r="A874" s="2">
        <v>340</v>
      </c>
      <c r="B874" s="2">
        <v>15</v>
      </c>
      <c r="C874" s="2" t="s">
        <v>30</v>
      </c>
      <c r="D874" s="2" t="s">
        <v>1170</v>
      </c>
      <c r="E874" s="4">
        <v>25</v>
      </c>
      <c r="F874" s="4">
        <f t="shared" si="13"/>
        <v>50</v>
      </c>
      <c r="G874" s="4">
        <v>40</v>
      </c>
      <c r="H874" s="4">
        <f>Datos_Cocina[[#This Row],[Precio Unitario]]-Datos_Cocina[[#This Row],[Costo Unitario]]</f>
        <v>15</v>
      </c>
      <c r="I874" s="4">
        <f>Datos_Cocina[[#This Row],[Ganancia Bruta]]*Datos_Cocina[[#This Row],[Cantidad Ordenada]]</f>
        <v>30</v>
      </c>
      <c r="J874" s="4">
        <f>Datos_Cocina[[#This Row],[Precio Unitario]]*Datos_Cocina[[#This Row],[Cantidad Ordenada]]</f>
        <v>80</v>
      </c>
      <c r="K874" s="7">
        <f>Datos_Cocina[[#This Row],[Ganancia Neta]]/Datos_Cocina[[#This Row],[Total Pedido]]</f>
        <v>0.375</v>
      </c>
      <c r="L874" s="2">
        <v>2</v>
      </c>
      <c r="M874" s="2">
        <v>35</v>
      </c>
      <c r="N874" s="2" t="s">
        <v>1149</v>
      </c>
    </row>
    <row r="875" spans="1:14" x14ac:dyDescent="0.3">
      <c r="A875" s="2">
        <v>340</v>
      </c>
      <c r="B875" s="2">
        <v>15</v>
      </c>
      <c r="C875" s="2" t="s">
        <v>25</v>
      </c>
      <c r="D875" s="2" t="s">
        <v>1159</v>
      </c>
      <c r="E875" s="4">
        <v>16</v>
      </c>
      <c r="F875" s="4">
        <f t="shared" si="13"/>
        <v>48</v>
      </c>
      <c r="G875" s="4">
        <v>28</v>
      </c>
      <c r="H875" s="4">
        <f>Datos_Cocina[[#This Row],[Precio Unitario]]-Datos_Cocina[[#This Row],[Costo Unitario]]</f>
        <v>12</v>
      </c>
      <c r="I875" s="4">
        <f>Datos_Cocina[[#This Row],[Ganancia Bruta]]*Datos_Cocina[[#This Row],[Cantidad Ordenada]]</f>
        <v>36</v>
      </c>
      <c r="J875" s="4">
        <f>Datos_Cocina[[#This Row],[Precio Unitario]]*Datos_Cocina[[#This Row],[Cantidad Ordenada]]</f>
        <v>84</v>
      </c>
      <c r="K875" s="7">
        <f>Datos_Cocina[[#This Row],[Ganancia Neta]]/Datos_Cocina[[#This Row],[Total Pedido]]</f>
        <v>0.42857142857142855</v>
      </c>
      <c r="L875" s="2">
        <v>3</v>
      </c>
      <c r="M875" s="2">
        <v>56</v>
      </c>
      <c r="N875" s="2" t="s">
        <v>1154</v>
      </c>
    </row>
    <row r="876" spans="1:14" x14ac:dyDescent="0.3">
      <c r="A876" s="2">
        <v>341</v>
      </c>
      <c r="B876" s="2">
        <v>14</v>
      </c>
      <c r="C876" s="2" t="s">
        <v>12</v>
      </c>
      <c r="D876" s="2" t="s">
        <v>1164</v>
      </c>
      <c r="E876" s="4">
        <v>21</v>
      </c>
      <c r="F876" s="4">
        <f t="shared" si="13"/>
        <v>63</v>
      </c>
      <c r="G876" s="4">
        <v>35</v>
      </c>
      <c r="H876" s="4">
        <f>Datos_Cocina[[#This Row],[Precio Unitario]]-Datos_Cocina[[#This Row],[Costo Unitario]]</f>
        <v>14</v>
      </c>
      <c r="I876" s="4">
        <f>Datos_Cocina[[#This Row],[Ganancia Bruta]]*Datos_Cocina[[#This Row],[Cantidad Ordenada]]</f>
        <v>42</v>
      </c>
      <c r="J876" s="4">
        <f>Datos_Cocina[[#This Row],[Precio Unitario]]*Datos_Cocina[[#This Row],[Cantidad Ordenada]]</f>
        <v>105</v>
      </c>
      <c r="K876" s="7">
        <f>Datos_Cocina[[#This Row],[Ganancia Neta]]/Datos_Cocina[[#This Row],[Total Pedido]]</f>
        <v>0.4</v>
      </c>
      <c r="L876" s="2">
        <v>3</v>
      </c>
      <c r="M876" s="2">
        <v>8</v>
      </c>
      <c r="N876" s="2" t="s">
        <v>1149</v>
      </c>
    </row>
    <row r="877" spans="1:14" x14ac:dyDescent="0.3">
      <c r="A877" s="2">
        <v>341</v>
      </c>
      <c r="B877" s="2">
        <v>14</v>
      </c>
      <c r="C877" s="2" t="s">
        <v>100</v>
      </c>
      <c r="D877" s="2" t="s">
        <v>1166</v>
      </c>
      <c r="E877" s="4">
        <v>13</v>
      </c>
      <c r="F877" s="4">
        <f t="shared" si="13"/>
        <v>26</v>
      </c>
      <c r="G877" s="4">
        <v>22</v>
      </c>
      <c r="H877" s="4">
        <f>Datos_Cocina[[#This Row],[Precio Unitario]]-Datos_Cocina[[#This Row],[Costo Unitario]]</f>
        <v>9</v>
      </c>
      <c r="I877" s="4">
        <f>Datos_Cocina[[#This Row],[Ganancia Bruta]]*Datos_Cocina[[#This Row],[Cantidad Ordenada]]</f>
        <v>18</v>
      </c>
      <c r="J877" s="4">
        <f>Datos_Cocina[[#This Row],[Precio Unitario]]*Datos_Cocina[[#This Row],[Cantidad Ordenada]]</f>
        <v>44</v>
      </c>
      <c r="K877" s="7">
        <f>Datos_Cocina[[#This Row],[Ganancia Neta]]/Datos_Cocina[[#This Row],[Total Pedido]]</f>
        <v>0.40909090909090912</v>
      </c>
      <c r="L877" s="2">
        <v>2</v>
      </c>
      <c r="M877" s="2">
        <v>34</v>
      </c>
      <c r="N877" s="2" t="s">
        <v>1149</v>
      </c>
    </row>
    <row r="878" spans="1:14" x14ac:dyDescent="0.3">
      <c r="A878" s="2">
        <v>341</v>
      </c>
      <c r="B878" s="2">
        <v>14</v>
      </c>
      <c r="C878" s="2" t="s">
        <v>25</v>
      </c>
      <c r="D878" s="2" t="s">
        <v>1159</v>
      </c>
      <c r="E878" s="4">
        <v>16</v>
      </c>
      <c r="F878" s="4">
        <f t="shared" si="13"/>
        <v>16</v>
      </c>
      <c r="G878" s="4">
        <v>28</v>
      </c>
      <c r="H878" s="4">
        <f>Datos_Cocina[[#This Row],[Precio Unitario]]-Datos_Cocina[[#This Row],[Costo Unitario]]</f>
        <v>12</v>
      </c>
      <c r="I878" s="4">
        <f>Datos_Cocina[[#This Row],[Ganancia Bruta]]*Datos_Cocina[[#This Row],[Cantidad Ordenada]]</f>
        <v>12</v>
      </c>
      <c r="J878" s="4">
        <f>Datos_Cocina[[#This Row],[Precio Unitario]]*Datos_Cocina[[#This Row],[Cantidad Ordenada]]</f>
        <v>28</v>
      </c>
      <c r="K878" s="7">
        <f>Datos_Cocina[[#This Row],[Ganancia Neta]]/Datos_Cocina[[#This Row],[Total Pedido]]</f>
        <v>0.42857142857142855</v>
      </c>
      <c r="L878" s="2">
        <v>1</v>
      </c>
      <c r="M878" s="2">
        <v>46</v>
      </c>
      <c r="N878" s="2" t="s">
        <v>1154</v>
      </c>
    </row>
    <row r="879" spans="1:14" x14ac:dyDescent="0.3">
      <c r="A879" s="2">
        <v>342</v>
      </c>
      <c r="B879" s="2">
        <v>19</v>
      </c>
      <c r="C879" s="2" t="s">
        <v>97</v>
      </c>
      <c r="D879" s="2" t="s">
        <v>1153</v>
      </c>
      <c r="E879" s="4">
        <v>14</v>
      </c>
      <c r="F879" s="4">
        <f t="shared" si="13"/>
        <v>28</v>
      </c>
      <c r="G879" s="4">
        <v>23</v>
      </c>
      <c r="H879" s="4">
        <f>Datos_Cocina[[#This Row],[Precio Unitario]]-Datos_Cocina[[#This Row],[Costo Unitario]]</f>
        <v>9</v>
      </c>
      <c r="I879" s="4">
        <f>Datos_Cocina[[#This Row],[Ganancia Bruta]]*Datos_Cocina[[#This Row],[Cantidad Ordenada]]</f>
        <v>18</v>
      </c>
      <c r="J879" s="4">
        <f>Datos_Cocina[[#This Row],[Precio Unitario]]*Datos_Cocina[[#This Row],[Cantidad Ordenada]]</f>
        <v>46</v>
      </c>
      <c r="K879" s="7">
        <f>Datos_Cocina[[#This Row],[Ganancia Neta]]/Datos_Cocina[[#This Row],[Total Pedido]]</f>
        <v>0.39130434782608697</v>
      </c>
      <c r="L879" s="2">
        <v>2</v>
      </c>
      <c r="M879" s="2">
        <v>23</v>
      </c>
      <c r="N879" s="2" t="s">
        <v>1149</v>
      </c>
    </row>
    <row r="880" spans="1:14" x14ac:dyDescent="0.3">
      <c r="A880" s="2">
        <v>342</v>
      </c>
      <c r="B880" s="2">
        <v>19</v>
      </c>
      <c r="C880" s="2" t="s">
        <v>25</v>
      </c>
      <c r="D880" s="2" t="s">
        <v>1159</v>
      </c>
      <c r="E880" s="4">
        <v>16</v>
      </c>
      <c r="F880" s="4">
        <f t="shared" si="13"/>
        <v>32</v>
      </c>
      <c r="G880" s="4">
        <v>28</v>
      </c>
      <c r="H880" s="4">
        <f>Datos_Cocina[[#This Row],[Precio Unitario]]-Datos_Cocina[[#This Row],[Costo Unitario]]</f>
        <v>12</v>
      </c>
      <c r="I880" s="4">
        <f>Datos_Cocina[[#This Row],[Ganancia Bruta]]*Datos_Cocina[[#This Row],[Cantidad Ordenada]]</f>
        <v>24</v>
      </c>
      <c r="J880" s="4">
        <f>Datos_Cocina[[#This Row],[Precio Unitario]]*Datos_Cocina[[#This Row],[Cantidad Ordenada]]</f>
        <v>56</v>
      </c>
      <c r="K880" s="7">
        <f>Datos_Cocina[[#This Row],[Ganancia Neta]]/Datos_Cocina[[#This Row],[Total Pedido]]</f>
        <v>0.42857142857142855</v>
      </c>
      <c r="L880" s="2">
        <v>2</v>
      </c>
      <c r="M880" s="2">
        <v>31</v>
      </c>
      <c r="N880" s="2" t="s">
        <v>1149</v>
      </c>
    </row>
    <row r="881" spans="1:14" x14ac:dyDescent="0.3">
      <c r="A881" s="2">
        <v>343</v>
      </c>
      <c r="B881" s="2">
        <v>12</v>
      </c>
      <c r="C881" s="2" t="s">
        <v>97</v>
      </c>
      <c r="D881" s="2" t="s">
        <v>1153</v>
      </c>
      <c r="E881" s="4">
        <v>14</v>
      </c>
      <c r="F881" s="4">
        <f t="shared" si="13"/>
        <v>42</v>
      </c>
      <c r="G881" s="4">
        <v>23</v>
      </c>
      <c r="H881" s="4">
        <f>Datos_Cocina[[#This Row],[Precio Unitario]]-Datos_Cocina[[#This Row],[Costo Unitario]]</f>
        <v>9</v>
      </c>
      <c r="I881" s="4">
        <f>Datos_Cocina[[#This Row],[Ganancia Bruta]]*Datos_Cocina[[#This Row],[Cantidad Ordenada]]</f>
        <v>27</v>
      </c>
      <c r="J881" s="4">
        <f>Datos_Cocina[[#This Row],[Precio Unitario]]*Datos_Cocina[[#This Row],[Cantidad Ordenada]]</f>
        <v>69</v>
      </c>
      <c r="K881" s="7">
        <f>Datos_Cocina[[#This Row],[Ganancia Neta]]/Datos_Cocina[[#This Row],[Total Pedido]]</f>
        <v>0.39130434782608697</v>
      </c>
      <c r="L881" s="2">
        <v>3</v>
      </c>
      <c r="M881" s="2">
        <v>43</v>
      </c>
      <c r="N881" s="2" t="s">
        <v>1154</v>
      </c>
    </row>
    <row r="882" spans="1:14" x14ac:dyDescent="0.3">
      <c r="A882" s="2">
        <v>343</v>
      </c>
      <c r="B882" s="2">
        <v>12</v>
      </c>
      <c r="C882" s="2" t="s">
        <v>34</v>
      </c>
      <c r="D882" s="2" t="s">
        <v>1161</v>
      </c>
      <c r="E882" s="4">
        <v>20</v>
      </c>
      <c r="F882" s="4">
        <f t="shared" si="13"/>
        <v>40</v>
      </c>
      <c r="G882" s="4">
        <v>34</v>
      </c>
      <c r="H882" s="4">
        <f>Datos_Cocina[[#This Row],[Precio Unitario]]-Datos_Cocina[[#This Row],[Costo Unitario]]</f>
        <v>14</v>
      </c>
      <c r="I882" s="4">
        <f>Datos_Cocina[[#This Row],[Ganancia Bruta]]*Datos_Cocina[[#This Row],[Cantidad Ordenada]]</f>
        <v>28</v>
      </c>
      <c r="J882" s="4">
        <f>Datos_Cocina[[#This Row],[Precio Unitario]]*Datos_Cocina[[#This Row],[Cantidad Ordenada]]</f>
        <v>68</v>
      </c>
      <c r="K882" s="7">
        <f>Datos_Cocina[[#This Row],[Ganancia Neta]]/Datos_Cocina[[#This Row],[Total Pedido]]</f>
        <v>0.41176470588235292</v>
      </c>
      <c r="L882" s="2">
        <v>2</v>
      </c>
      <c r="M882" s="2">
        <v>58</v>
      </c>
      <c r="N882" s="2" t="s">
        <v>1149</v>
      </c>
    </row>
    <row r="883" spans="1:14" x14ac:dyDescent="0.3">
      <c r="A883" s="2">
        <v>344</v>
      </c>
      <c r="B883" s="2">
        <v>15</v>
      </c>
      <c r="C883" s="2" t="s">
        <v>56</v>
      </c>
      <c r="D883" s="2" t="s">
        <v>1167</v>
      </c>
      <c r="E883" s="4">
        <v>19</v>
      </c>
      <c r="F883" s="4">
        <f t="shared" si="13"/>
        <v>38</v>
      </c>
      <c r="G883" s="4">
        <v>31</v>
      </c>
      <c r="H883" s="4">
        <f>Datos_Cocina[[#This Row],[Precio Unitario]]-Datos_Cocina[[#This Row],[Costo Unitario]]</f>
        <v>12</v>
      </c>
      <c r="I883" s="4">
        <f>Datos_Cocina[[#This Row],[Ganancia Bruta]]*Datos_Cocina[[#This Row],[Cantidad Ordenada]]</f>
        <v>24</v>
      </c>
      <c r="J883" s="4">
        <f>Datos_Cocina[[#This Row],[Precio Unitario]]*Datos_Cocina[[#This Row],[Cantidad Ordenada]]</f>
        <v>62</v>
      </c>
      <c r="K883" s="7">
        <f>Datos_Cocina[[#This Row],[Ganancia Neta]]/Datos_Cocina[[#This Row],[Total Pedido]]</f>
        <v>0.38709677419354838</v>
      </c>
      <c r="L883" s="2">
        <v>2</v>
      </c>
      <c r="M883" s="2">
        <v>28</v>
      </c>
      <c r="N883" s="2" t="s">
        <v>1149</v>
      </c>
    </row>
    <row r="884" spans="1:14" x14ac:dyDescent="0.3">
      <c r="A884" s="2">
        <v>344</v>
      </c>
      <c r="B884" s="2">
        <v>15</v>
      </c>
      <c r="C884" s="2" t="s">
        <v>12</v>
      </c>
      <c r="D884" s="2" t="s">
        <v>1164</v>
      </c>
      <c r="E884" s="4">
        <v>21</v>
      </c>
      <c r="F884" s="4">
        <f t="shared" si="13"/>
        <v>21</v>
      </c>
      <c r="G884" s="4">
        <v>35</v>
      </c>
      <c r="H884" s="4">
        <f>Datos_Cocina[[#This Row],[Precio Unitario]]-Datos_Cocina[[#This Row],[Costo Unitario]]</f>
        <v>14</v>
      </c>
      <c r="I884" s="4">
        <f>Datos_Cocina[[#This Row],[Ganancia Bruta]]*Datos_Cocina[[#This Row],[Cantidad Ordenada]]</f>
        <v>14</v>
      </c>
      <c r="J884" s="4">
        <f>Datos_Cocina[[#This Row],[Precio Unitario]]*Datos_Cocina[[#This Row],[Cantidad Ordenada]]</f>
        <v>35</v>
      </c>
      <c r="K884" s="7">
        <f>Datos_Cocina[[#This Row],[Ganancia Neta]]/Datos_Cocina[[#This Row],[Total Pedido]]</f>
        <v>0.4</v>
      </c>
      <c r="L884" s="2">
        <v>1</v>
      </c>
      <c r="M884" s="2">
        <v>11</v>
      </c>
      <c r="N884" s="2" t="s">
        <v>1149</v>
      </c>
    </row>
    <row r="885" spans="1:14" x14ac:dyDescent="0.3">
      <c r="A885" s="2">
        <v>344</v>
      </c>
      <c r="B885" s="2">
        <v>15</v>
      </c>
      <c r="C885" s="2" t="s">
        <v>114</v>
      </c>
      <c r="D885" s="2" t="s">
        <v>1168</v>
      </c>
      <c r="E885" s="4">
        <v>19</v>
      </c>
      <c r="F885" s="4">
        <f t="shared" si="13"/>
        <v>38</v>
      </c>
      <c r="G885" s="4">
        <v>32</v>
      </c>
      <c r="H885" s="4">
        <f>Datos_Cocina[[#This Row],[Precio Unitario]]-Datos_Cocina[[#This Row],[Costo Unitario]]</f>
        <v>13</v>
      </c>
      <c r="I885" s="4">
        <f>Datos_Cocina[[#This Row],[Ganancia Bruta]]*Datos_Cocina[[#This Row],[Cantidad Ordenada]]</f>
        <v>26</v>
      </c>
      <c r="J885" s="4">
        <f>Datos_Cocina[[#This Row],[Precio Unitario]]*Datos_Cocina[[#This Row],[Cantidad Ordenada]]</f>
        <v>64</v>
      </c>
      <c r="K885" s="7">
        <f>Datos_Cocina[[#This Row],[Ganancia Neta]]/Datos_Cocina[[#This Row],[Total Pedido]]</f>
        <v>0.40625</v>
      </c>
      <c r="L885" s="2">
        <v>2</v>
      </c>
      <c r="M885" s="2">
        <v>19</v>
      </c>
      <c r="N885" s="2" t="s">
        <v>1149</v>
      </c>
    </row>
    <row r="886" spans="1:14" x14ac:dyDescent="0.3">
      <c r="A886" s="2">
        <v>344</v>
      </c>
      <c r="B886" s="2">
        <v>15</v>
      </c>
      <c r="C886" s="2" t="s">
        <v>100</v>
      </c>
      <c r="D886" s="2" t="s">
        <v>1166</v>
      </c>
      <c r="E886" s="4">
        <v>13</v>
      </c>
      <c r="F886" s="4">
        <f t="shared" si="13"/>
        <v>13</v>
      </c>
      <c r="G886" s="4">
        <v>22</v>
      </c>
      <c r="H886" s="4">
        <f>Datos_Cocina[[#This Row],[Precio Unitario]]-Datos_Cocina[[#This Row],[Costo Unitario]]</f>
        <v>9</v>
      </c>
      <c r="I886" s="4">
        <f>Datos_Cocina[[#This Row],[Ganancia Bruta]]*Datos_Cocina[[#This Row],[Cantidad Ordenada]]</f>
        <v>9</v>
      </c>
      <c r="J886" s="4">
        <f>Datos_Cocina[[#This Row],[Precio Unitario]]*Datos_Cocina[[#This Row],[Cantidad Ordenada]]</f>
        <v>22</v>
      </c>
      <c r="K886" s="7">
        <f>Datos_Cocina[[#This Row],[Ganancia Neta]]/Datos_Cocina[[#This Row],[Total Pedido]]</f>
        <v>0.40909090909090912</v>
      </c>
      <c r="L886" s="2">
        <v>1</v>
      </c>
      <c r="M886" s="2">
        <v>28</v>
      </c>
      <c r="N886" s="2" t="s">
        <v>1154</v>
      </c>
    </row>
    <row r="887" spans="1:14" x14ac:dyDescent="0.3">
      <c r="A887" s="2">
        <v>345</v>
      </c>
      <c r="B887" s="2">
        <v>16</v>
      </c>
      <c r="C887" s="2" t="s">
        <v>53</v>
      </c>
      <c r="D887" s="2" t="s">
        <v>1156</v>
      </c>
      <c r="E887" s="4">
        <v>11</v>
      </c>
      <c r="F887" s="4">
        <f t="shared" si="13"/>
        <v>22</v>
      </c>
      <c r="G887" s="4">
        <v>19</v>
      </c>
      <c r="H887" s="4">
        <f>Datos_Cocina[[#This Row],[Precio Unitario]]-Datos_Cocina[[#This Row],[Costo Unitario]]</f>
        <v>8</v>
      </c>
      <c r="I887" s="4">
        <f>Datos_Cocina[[#This Row],[Ganancia Bruta]]*Datos_Cocina[[#This Row],[Cantidad Ordenada]]</f>
        <v>16</v>
      </c>
      <c r="J887" s="4">
        <f>Datos_Cocina[[#This Row],[Precio Unitario]]*Datos_Cocina[[#This Row],[Cantidad Ordenada]]</f>
        <v>38</v>
      </c>
      <c r="K887" s="7">
        <f>Datos_Cocina[[#This Row],[Ganancia Neta]]/Datos_Cocina[[#This Row],[Total Pedido]]</f>
        <v>0.42105263157894735</v>
      </c>
      <c r="L887" s="2">
        <v>2</v>
      </c>
      <c r="M887" s="2">
        <v>18</v>
      </c>
      <c r="N887" s="2" t="s">
        <v>1154</v>
      </c>
    </row>
    <row r="888" spans="1:14" x14ac:dyDescent="0.3">
      <c r="A888" s="2">
        <v>346</v>
      </c>
      <c r="B888" s="2">
        <v>1</v>
      </c>
      <c r="C888" s="2" t="s">
        <v>42</v>
      </c>
      <c r="D888" s="2" t="s">
        <v>1158</v>
      </c>
      <c r="E888" s="4">
        <v>22</v>
      </c>
      <c r="F888" s="4">
        <f t="shared" si="13"/>
        <v>44</v>
      </c>
      <c r="G888" s="4">
        <v>36</v>
      </c>
      <c r="H888" s="4">
        <f>Datos_Cocina[[#This Row],[Precio Unitario]]-Datos_Cocina[[#This Row],[Costo Unitario]]</f>
        <v>14</v>
      </c>
      <c r="I888" s="4">
        <f>Datos_Cocina[[#This Row],[Ganancia Bruta]]*Datos_Cocina[[#This Row],[Cantidad Ordenada]]</f>
        <v>28</v>
      </c>
      <c r="J888" s="4">
        <f>Datos_Cocina[[#This Row],[Precio Unitario]]*Datos_Cocina[[#This Row],[Cantidad Ordenada]]</f>
        <v>72</v>
      </c>
      <c r="K888" s="7">
        <f>Datos_Cocina[[#This Row],[Ganancia Neta]]/Datos_Cocina[[#This Row],[Total Pedido]]</f>
        <v>0.3888888888888889</v>
      </c>
      <c r="L888" s="2">
        <v>2</v>
      </c>
      <c r="M888" s="2">
        <v>22</v>
      </c>
      <c r="N888" s="2" t="s">
        <v>1149</v>
      </c>
    </row>
    <row r="889" spans="1:14" x14ac:dyDescent="0.3">
      <c r="A889" s="2">
        <v>347</v>
      </c>
      <c r="B889" s="2">
        <v>7</v>
      </c>
      <c r="C889" s="2" t="s">
        <v>12</v>
      </c>
      <c r="D889" s="2" t="s">
        <v>1164</v>
      </c>
      <c r="E889" s="4">
        <v>21</v>
      </c>
      <c r="F889" s="4">
        <f t="shared" si="13"/>
        <v>42</v>
      </c>
      <c r="G889" s="4">
        <v>35</v>
      </c>
      <c r="H889" s="4">
        <f>Datos_Cocina[[#This Row],[Precio Unitario]]-Datos_Cocina[[#This Row],[Costo Unitario]]</f>
        <v>14</v>
      </c>
      <c r="I889" s="4">
        <f>Datos_Cocina[[#This Row],[Ganancia Bruta]]*Datos_Cocina[[#This Row],[Cantidad Ordenada]]</f>
        <v>28</v>
      </c>
      <c r="J889" s="4">
        <f>Datos_Cocina[[#This Row],[Precio Unitario]]*Datos_Cocina[[#This Row],[Cantidad Ordenada]]</f>
        <v>70</v>
      </c>
      <c r="K889" s="7">
        <f>Datos_Cocina[[#This Row],[Ganancia Neta]]/Datos_Cocina[[#This Row],[Total Pedido]]</f>
        <v>0.4</v>
      </c>
      <c r="L889" s="2">
        <v>2</v>
      </c>
      <c r="M889" s="2">
        <v>44</v>
      </c>
      <c r="N889" s="2" t="s">
        <v>1154</v>
      </c>
    </row>
    <row r="890" spans="1:14" x14ac:dyDescent="0.3">
      <c r="A890" s="2">
        <v>348</v>
      </c>
      <c r="B890" s="2">
        <v>16</v>
      </c>
      <c r="C890" s="2" t="s">
        <v>67</v>
      </c>
      <c r="D890" s="2" t="s">
        <v>1155</v>
      </c>
      <c r="E890" s="4">
        <v>12</v>
      </c>
      <c r="F890" s="4">
        <f t="shared" si="13"/>
        <v>36</v>
      </c>
      <c r="G890" s="4">
        <v>20</v>
      </c>
      <c r="H890" s="4">
        <f>Datos_Cocina[[#This Row],[Precio Unitario]]-Datos_Cocina[[#This Row],[Costo Unitario]]</f>
        <v>8</v>
      </c>
      <c r="I890" s="4">
        <f>Datos_Cocina[[#This Row],[Ganancia Bruta]]*Datos_Cocina[[#This Row],[Cantidad Ordenada]]</f>
        <v>24</v>
      </c>
      <c r="J890" s="4">
        <f>Datos_Cocina[[#This Row],[Precio Unitario]]*Datos_Cocina[[#This Row],[Cantidad Ordenada]]</f>
        <v>60</v>
      </c>
      <c r="K890" s="7">
        <f>Datos_Cocina[[#This Row],[Ganancia Neta]]/Datos_Cocina[[#This Row],[Total Pedido]]</f>
        <v>0.4</v>
      </c>
      <c r="L890" s="2">
        <v>3</v>
      </c>
      <c r="M890" s="2">
        <v>57</v>
      </c>
      <c r="N890" s="2" t="s">
        <v>1154</v>
      </c>
    </row>
    <row r="891" spans="1:14" x14ac:dyDescent="0.3">
      <c r="A891" s="2">
        <v>348</v>
      </c>
      <c r="B891" s="2">
        <v>16</v>
      </c>
      <c r="C891" s="2" t="s">
        <v>74</v>
      </c>
      <c r="D891" s="2" t="s">
        <v>1160</v>
      </c>
      <c r="E891" s="4">
        <v>15</v>
      </c>
      <c r="F891" s="4">
        <f t="shared" si="13"/>
        <v>15</v>
      </c>
      <c r="G891" s="4">
        <v>26</v>
      </c>
      <c r="H891" s="4">
        <f>Datos_Cocina[[#This Row],[Precio Unitario]]-Datos_Cocina[[#This Row],[Costo Unitario]]</f>
        <v>11</v>
      </c>
      <c r="I891" s="4">
        <f>Datos_Cocina[[#This Row],[Ganancia Bruta]]*Datos_Cocina[[#This Row],[Cantidad Ordenada]]</f>
        <v>11</v>
      </c>
      <c r="J891" s="4">
        <f>Datos_Cocina[[#This Row],[Precio Unitario]]*Datos_Cocina[[#This Row],[Cantidad Ordenada]]</f>
        <v>26</v>
      </c>
      <c r="K891" s="7">
        <f>Datos_Cocina[[#This Row],[Ganancia Neta]]/Datos_Cocina[[#This Row],[Total Pedido]]</f>
        <v>0.42307692307692307</v>
      </c>
      <c r="L891" s="2">
        <v>1</v>
      </c>
      <c r="M891" s="2">
        <v>31</v>
      </c>
      <c r="N891" s="2" t="s">
        <v>1149</v>
      </c>
    </row>
    <row r="892" spans="1:14" x14ac:dyDescent="0.3">
      <c r="A892" s="2">
        <v>349</v>
      </c>
      <c r="B892" s="2">
        <v>13</v>
      </c>
      <c r="C892" s="2" t="s">
        <v>37</v>
      </c>
      <c r="D892" s="2" t="s">
        <v>1157</v>
      </c>
      <c r="E892" s="4">
        <v>18</v>
      </c>
      <c r="F892" s="4">
        <f t="shared" si="13"/>
        <v>36</v>
      </c>
      <c r="G892" s="4">
        <v>30</v>
      </c>
      <c r="H892" s="4">
        <f>Datos_Cocina[[#This Row],[Precio Unitario]]-Datos_Cocina[[#This Row],[Costo Unitario]]</f>
        <v>12</v>
      </c>
      <c r="I892" s="4">
        <f>Datos_Cocina[[#This Row],[Ganancia Bruta]]*Datos_Cocina[[#This Row],[Cantidad Ordenada]]</f>
        <v>24</v>
      </c>
      <c r="J892" s="4">
        <f>Datos_Cocina[[#This Row],[Precio Unitario]]*Datos_Cocina[[#This Row],[Cantidad Ordenada]]</f>
        <v>60</v>
      </c>
      <c r="K892" s="7">
        <f>Datos_Cocina[[#This Row],[Ganancia Neta]]/Datos_Cocina[[#This Row],[Total Pedido]]</f>
        <v>0.4</v>
      </c>
      <c r="L892" s="2">
        <v>2</v>
      </c>
      <c r="M892" s="2">
        <v>25</v>
      </c>
      <c r="N892" s="2" t="s">
        <v>1149</v>
      </c>
    </row>
    <row r="893" spans="1:14" x14ac:dyDescent="0.3">
      <c r="A893" s="2">
        <v>349</v>
      </c>
      <c r="B893" s="2">
        <v>13</v>
      </c>
      <c r="C893" s="2" t="s">
        <v>12</v>
      </c>
      <c r="D893" s="2" t="s">
        <v>1164</v>
      </c>
      <c r="E893" s="4">
        <v>21</v>
      </c>
      <c r="F893" s="4">
        <f t="shared" si="13"/>
        <v>21</v>
      </c>
      <c r="G893" s="4">
        <v>35</v>
      </c>
      <c r="H893" s="4">
        <f>Datos_Cocina[[#This Row],[Precio Unitario]]-Datos_Cocina[[#This Row],[Costo Unitario]]</f>
        <v>14</v>
      </c>
      <c r="I893" s="4">
        <f>Datos_Cocina[[#This Row],[Ganancia Bruta]]*Datos_Cocina[[#This Row],[Cantidad Ordenada]]</f>
        <v>14</v>
      </c>
      <c r="J893" s="4">
        <f>Datos_Cocina[[#This Row],[Precio Unitario]]*Datos_Cocina[[#This Row],[Cantidad Ordenada]]</f>
        <v>35</v>
      </c>
      <c r="K893" s="7">
        <f>Datos_Cocina[[#This Row],[Ganancia Neta]]/Datos_Cocina[[#This Row],[Total Pedido]]</f>
        <v>0.4</v>
      </c>
      <c r="L893" s="2">
        <v>1</v>
      </c>
      <c r="M893" s="2">
        <v>53</v>
      </c>
      <c r="N893" s="2" t="s">
        <v>1154</v>
      </c>
    </row>
    <row r="894" spans="1:14" x14ac:dyDescent="0.3">
      <c r="A894" s="2">
        <v>349</v>
      </c>
      <c r="B894" s="2">
        <v>13</v>
      </c>
      <c r="C894" s="2" t="s">
        <v>53</v>
      </c>
      <c r="D894" s="2" t="s">
        <v>1156</v>
      </c>
      <c r="E894" s="4">
        <v>11</v>
      </c>
      <c r="F894" s="4">
        <f t="shared" si="13"/>
        <v>33</v>
      </c>
      <c r="G894" s="4">
        <v>19</v>
      </c>
      <c r="H894" s="4">
        <f>Datos_Cocina[[#This Row],[Precio Unitario]]-Datos_Cocina[[#This Row],[Costo Unitario]]</f>
        <v>8</v>
      </c>
      <c r="I894" s="4">
        <f>Datos_Cocina[[#This Row],[Ganancia Bruta]]*Datos_Cocina[[#This Row],[Cantidad Ordenada]]</f>
        <v>24</v>
      </c>
      <c r="J894" s="4">
        <f>Datos_Cocina[[#This Row],[Precio Unitario]]*Datos_Cocina[[#This Row],[Cantidad Ordenada]]</f>
        <v>57</v>
      </c>
      <c r="K894" s="7">
        <f>Datos_Cocina[[#This Row],[Ganancia Neta]]/Datos_Cocina[[#This Row],[Total Pedido]]</f>
        <v>0.42105263157894735</v>
      </c>
      <c r="L894" s="2">
        <v>3</v>
      </c>
      <c r="M894" s="2">
        <v>7</v>
      </c>
      <c r="N894" s="2" t="s">
        <v>1154</v>
      </c>
    </row>
    <row r="895" spans="1:14" x14ac:dyDescent="0.3">
      <c r="A895" s="2">
        <v>350</v>
      </c>
      <c r="B895" s="2">
        <v>2</v>
      </c>
      <c r="C895" s="2" t="s">
        <v>56</v>
      </c>
      <c r="D895" s="2" t="s">
        <v>1167</v>
      </c>
      <c r="E895" s="4">
        <v>19</v>
      </c>
      <c r="F895" s="4">
        <f t="shared" si="13"/>
        <v>38</v>
      </c>
      <c r="G895" s="4">
        <v>31</v>
      </c>
      <c r="H895" s="4">
        <f>Datos_Cocina[[#This Row],[Precio Unitario]]-Datos_Cocina[[#This Row],[Costo Unitario]]</f>
        <v>12</v>
      </c>
      <c r="I895" s="4">
        <f>Datos_Cocina[[#This Row],[Ganancia Bruta]]*Datos_Cocina[[#This Row],[Cantidad Ordenada]]</f>
        <v>24</v>
      </c>
      <c r="J895" s="4">
        <f>Datos_Cocina[[#This Row],[Precio Unitario]]*Datos_Cocina[[#This Row],[Cantidad Ordenada]]</f>
        <v>62</v>
      </c>
      <c r="K895" s="7">
        <f>Datos_Cocina[[#This Row],[Ganancia Neta]]/Datos_Cocina[[#This Row],[Total Pedido]]</f>
        <v>0.38709677419354838</v>
      </c>
      <c r="L895" s="2">
        <v>2</v>
      </c>
      <c r="M895" s="2">
        <v>52</v>
      </c>
      <c r="N895" s="2" t="s">
        <v>1149</v>
      </c>
    </row>
    <row r="896" spans="1:14" x14ac:dyDescent="0.3">
      <c r="A896" s="2">
        <v>350</v>
      </c>
      <c r="B896" s="2">
        <v>2</v>
      </c>
      <c r="C896" s="2" t="s">
        <v>50</v>
      </c>
      <c r="D896" s="2" t="s">
        <v>1162</v>
      </c>
      <c r="E896" s="4">
        <v>16</v>
      </c>
      <c r="F896" s="4">
        <f t="shared" si="13"/>
        <v>48</v>
      </c>
      <c r="G896" s="4">
        <v>27</v>
      </c>
      <c r="H896" s="4">
        <f>Datos_Cocina[[#This Row],[Precio Unitario]]-Datos_Cocina[[#This Row],[Costo Unitario]]</f>
        <v>11</v>
      </c>
      <c r="I896" s="4">
        <f>Datos_Cocina[[#This Row],[Ganancia Bruta]]*Datos_Cocina[[#This Row],[Cantidad Ordenada]]</f>
        <v>33</v>
      </c>
      <c r="J896" s="4">
        <f>Datos_Cocina[[#This Row],[Precio Unitario]]*Datos_Cocina[[#This Row],[Cantidad Ordenada]]</f>
        <v>81</v>
      </c>
      <c r="K896" s="7">
        <f>Datos_Cocina[[#This Row],[Ganancia Neta]]/Datos_Cocina[[#This Row],[Total Pedido]]</f>
        <v>0.40740740740740738</v>
      </c>
      <c r="L896" s="2">
        <v>3</v>
      </c>
      <c r="M896" s="2">
        <v>57</v>
      </c>
      <c r="N896" s="2" t="s">
        <v>1149</v>
      </c>
    </row>
    <row r="897" spans="1:14" x14ac:dyDescent="0.3">
      <c r="A897" s="2">
        <v>351</v>
      </c>
      <c r="B897" s="2">
        <v>1</v>
      </c>
      <c r="C897" s="2" t="s">
        <v>12</v>
      </c>
      <c r="D897" s="2" t="s">
        <v>1164</v>
      </c>
      <c r="E897" s="4">
        <v>21</v>
      </c>
      <c r="F897" s="4">
        <f t="shared" si="13"/>
        <v>63</v>
      </c>
      <c r="G897" s="4">
        <v>35</v>
      </c>
      <c r="H897" s="4">
        <f>Datos_Cocina[[#This Row],[Precio Unitario]]-Datos_Cocina[[#This Row],[Costo Unitario]]</f>
        <v>14</v>
      </c>
      <c r="I897" s="4">
        <f>Datos_Cocina[[#This Row],[Ganancia Bruta]]*Datos_Cocina[[#This Row],[Cantidad Ordenada]]</f>
        <v>42</v>
      </c>
      <c r="J897" s="4">
        <f>Datos_Cocina[[#This Row],[Precio Unitario]]*Datos_Cocina[[#This Row],[Cantidad Ordenada]]</f>
        <v>105</v>
      </c>
      <c r="K897" s="7">
        <f>Datos_Cocina[[#This Row],[Ganancia Neta]]/Datos_Cocina[[#This Row],[Total Pedido]]</f>
        <v>0.4</v>
      </c>
      <c r="L897" s="2">
        <v>3</v>
      </c>
      <c r="M897" s="2">
        <v>7</v>
      </c>
      <c r="N897" s="2" t="s">
        <v>1149</v>
      </c>
    </row>
    <row r="898" spans="1:14" x14ac:dyDescent="0.3">
      <c r="A898" s="2">
        <v>351</v>
      </c>
      <c r="B898" s="2">
        <v>1</v>
      </c>
      <c r="C898" s="2" t="s">
        <v>114</v>
      </c>
      <c r="D898" s="2" t="s">
        <v>1168</v>
      </c>
      <c r="E898" s="4">
        <v>19</v>
      </c>
      <c r="F898" s="4">
        <f t="shared" ref="F898:F961" si="14">E898*L898</f>
        <v>57</v>
      </c>
      <c r="G898" s="4">
        <v>32</v>
      </c>
      <c r="H898" s="4">
        <f>Datos_Cocina[[#This Row],[Precio Unitario]]-Datos_Cocina[[#This Row],[Costo Unitario]]</f>
        <v>13</v>
      </c>
      <c r="I898" s="4">
        <f>Datos_Cocina[[#This Row],[Ganancia Bruta]]*Datos_Cocina[[#This Row],[Cantidad Ordenada]]</f>
        <v>39</v>
      </c>
      <c r="J898" s="4">
        <f>Datos_Cocina[[#This Row],[Precio Unitario]]*Datos_Cocina[[#This Row],[Cantidad Ordenada]]</f>
        <v>96</v>
      </c>
      <c r="K898" s="7">
        <f>Datos_Cocina[[#This Row],[Ganancia Neta]]/Datos_Cocina[[#This Row],[Total Pedido]]</f>
        <v>0.40625</v>
      </c>
      <c r="L898" s="2">
        <v>3</v>
      </c>
      <c r="M898" s="2">
        <v>18</v>
      </c>
      <c r="N898" s="2" t="s">
        <v>1149</v>
      </c>
    </row>
    <row r="899" spans="1:14" x14ac:dyDescent="0.3">
      <c r="A899" s="2">
        <v>352</v>
      </c>
      <c r="B899" s="2">
        <v>1</v>
      </c>
      <c r="C899" s="2" t="s">
        <v>121</v>
      </c>
      <c r="D899" s="2" t="s">
        <v>1163</v>
      </c>
      <c r="E899" s="4">
        <v>20</v>
      </c>
      <c r="F899" s="4">
        <f t="shared" si="14"/>
        <v>60</v>
      </c>
      <c r="G899" s="4">
        <v>33</v>
      </c>
      <c r="H899" s="4">
        <f>Datos_Cocina[[#This Row],[Precio Unitario]]-Datos_Cocina[[#This Row],[Costo Unitario]]</f>
        <v>13</v>
      </c>
      <c r="I899" s="4">
        <f>Datos_Cocina[[#This Row],[Ganancia Bruta]]*Datos_Cocina[[#This Row],[Cantidad Ordenada]]</f>
        <v>39</v>
      </c>
      <c r="J899" s="4">
        <f>Datos_Cocina[[#This Row],[Precio Unitario]]*Datos_Cocina[[#This Row],[Cantidad Ordenada]]</f>
        <v>99</v>
      </c>
      <c r="K899" s="7">
        <f>Datos_Cocina[[#This Row],[Ganancia Neta]]/Datos_Cocina[[#This Row],[Total Pedido]]</f>
        <v>0.39393939393939392</v>
      </c>
      <c r="L899" s="2">
        <v>3</v>
      </c>
      <c r="M899" s="2">
        <v>7</v>
      </c>
      <c r="N899" s="2" t="s">
        <v>1149</v>
      </c>
    </row>
    <row r="900" spans="1:14" x14ac:dyDescent="0.3">
      <c r="A900" s="2">
        <v>353</v>
      </c>
      <c r="B900" s="2">
        <v>7</v>
      </c>
      <c r="C900" s="2" t="s">
        <v>37</v>
      </c>
      <c r="D900" s="2" t="s">
        <v>1157</v>
      </c>
      <c r="E900" s="4">
        <v>18</v>
      </c>
      <c r="F900" s="4">
        <f t="shared" si="14"/>
        <v>18</v>
      </c>
      <c r="G900" s="4">
        <v>30</v>
      </c>
      <c r="H900" s="4">
        <f>Datos_Cocina[[#This Row],[Precio Unitario]]-Datos_Cocina[[#This Row],[Costo Unitario]]</f>
        <v>12</v>
      </c>
      <c r="I900" s="4">
        <f>Datos_Cocina[[#This Row],[Ganancia Bruta]]*Datos_Cocina[[#This Row],[Cantidad Ordenada]]</f>
        <v>12</v>
      </c>
      <c r="J900" s="4">
        <f>Datos_Cocina[[#This Row],[Precio Unitario]]*Datos_Cocina[[#This Row],[Cantidad Ordenada]]</f>
        <v>30</v>
      </c>
      <c r="K900" s="7">
        <f>Datos_Cocina[[#This Row],[Ganancia Neta]]/Datos_Cocina[[#This Row],[Total Pedido]]</f>
        <v>0.4</v>
      </c>
      <c r="L900" s="2">
        <v>1</v>
      </c>
      <c r="M900" s="2">
        <v>16</v>
      </c>
      <c r="N900" s="2" t="s">
        <v>1154</v>
      </c>
    </row>
    <row r="901" spans="1:14" x14ac:dyDescent="0.3">
      <c r="A901" s="2">
        <v>353</v>
      </c>
      <c r="B901" s="2">
        <v>7</v>
      </c>
      <c r="C901" s="2" t="s">
        <v>12</v>
      </c>
      <c r="D901" s="2" t="s">
        <v>1164</v>
      </c>
      <c r="E901" s="4">
        <v>21</v>
      </c>
      <c r="F901" s="4">
        <f t="shared" si="14"/>
        <v>42</v>
      </c>
      <c r="G901" s="4">
        <v>35</v>
      </c>
      <c r="H901" s="4">
        <f>Datos_Cocina[[#This Row],[Precio Unitario]]-Datos_Cocina[[#This Row],[Costo Unitario]]</f>
        <v>14</v>
      </c>
      <c r="I901" s="4">
        <f>Datos_Cocina[[#This Row],[Ganancia Bruta]]*Datos_Cocina[[#This Row],[Cantidad Ordenada]]</f>
        <v>28</v>
      </c>
      <c r="J901" s="4">
        <f>Datos_Cocina[[#This Row],[Precio Unitario]]*Datos_Cocina[[#This Row],[Cantidad Ordenada]]</f>
        <v>70</v>
      </c>
      <c r="K901" s="7">
        <f>Datos_Cocina[[#This Row],[Ganancia Neta]]/Datos_Cocina[[#This Row],[Total Pedido]]</f>
        <v>0.4</v>
      </c>
      <c r="L901" s="2">
        <v>2</v>
      </c>
      <c r="M901" s="2">
        <v>37</v>
      </c>
      <c r="N901" s="2" t="s">
        <v>1154</v>
      </c>
    </row>
    <row r="902" spans="1:14" x14ac:dyDescent="0.3">
      <c r="A902" s="2">
        <v>353</v>
      </c>
      <c r="B902" s="2">
        <v>7</v>
      </c>
      <c r="C902" s="2" t="s">
        <v>100</v>
      </c>
      <c r="D902" s="2" t="s">
        <v>1166</v>
      </c>
      <c r="E902" s="4">
        <v>13</v>
      </c>
      <c r="F902" s="4">
        <f t="shared" si="14"/>
        <v>26</v>
      </c>
      <c r="G902" s="4">
        <v>22</v>
      </c>
      <c r="H902" s="4">
        <f>Datos_Cocina[[#This Row],[Precio Unitario]]-Datos_Cocina[[#This Row],[Costo Unitario]]</f>
        <v>9</v>
      </c>
      <c r="I902" s="4">
        <f>Datos_Cocina[[#This Row],[Ganancia Bruta]]*Datos_Cocina[[#This Row],[Cantidad Ordenada]]</f>
        <v>18</v>
      </c>
      <c r="J902" s="4">
        <f>Datos_Cocina[[#This Row],[Precio Unitario]]*Datos_Cocina[[#This Row],[Cantidad Ordenada]]</f>
        <v>44</v>
      </c>
      <c r="K902" s="7">
        <f>Datos_Cocina[[#This Row],[Ganancia Neta]]/Datos_Cocina[[#This Row],[Total Pedido]]</f>
        <v>0.40909090909090912</v>
      </c>
      <c r="L902" s="2">
        <v>2</v>
      </c>
      <c r="M902" s="2">
        <v>50</v>
      </c>
      <c r="N902" s="2" t="s">
        <v>1149</v>
      </c>
    </row>
    <row r="903" spans="1:14" x14ac:dyDescent="0.3">
      <c r="A903" s="2">
        <v>353</v>
      </c>
      <c r="B903" s="2">
        <v>7</v>
      </c>
      <c r="C903" s="2" t="s">
        <v>34</v>
      </c>
      <c r="D903" s="2" t="s">
        <v>1161</v>
      </c>
      <c r="E903" s="4">
        <v>20</v>
      </c>
      <c r="F903" s="4">
        <f t="shared" si="14"/>
        <v>40</v>
      </c>
      <c r="G903" s="4">
        <v>34</v>
      </c>
      <c r="H903" s="4">
        <f>Datos_Cocina[[#This Row],[Precio Unitario]]-Datos_Cocina[[#This Row],[Costo Unitario]]</f>
        <v>14</v>
      </c>
      <c r="I903" s="4">
        <f>Datos_Cocina[[#This Row],[Ganancia Bruta]]*Datos_Cocina[[#This Row],[Cantidad Ordenada]]</f>
        <v>28</v>
      </c>
      <c r="J903" s="4">
        <f>Datos_Cocina[[#This Row],[Precio Unitario]]*Datos_Cocina[[#This Row],[Cantidad Ordenada]]</f>
        <v>68</v>
      </c>
      <c r="K903" s="7">
        <f>Datos_Cocina[[#This Row],[Ganancia Neta]]/Datos_Cocina[[#This Row],[Total Pedido]]</f>
        <v>0.41176470588235292</v>
      </c>
      <c r="L903" s="2">
        <v>2</v>
      </c>
      <c r="M903" s="2">
        <v>25</v>
      </c>
      <c r="N903" s="2" t="s">
        <v>1149</v>
      </c>
    </row>
    <row r="904" spans="1:14" x14ac:dyDescent="0.3">
      <c r="A904" s="2">
        <v>354</v>
      </c>
      <c r="B904" s="2">
        <v>12</v>
      </c>
      <c r="C904" s="2" t="s">
        <v>114</v>
      </c>
      <c r="D904" s="2" t="s">
        <v>1168</v>
      </c>
      <c r="E904" s="4">
        <v>19</v>
      </c>
      <c r="F904" s="4">
        <f t="shared" si="14"/>
        <v>38</v>
      </c>
      <c r="G904" s="4">
        <v>32</v>
      </c>
      <c r="H904" s="4">
        <f>Datos_Cocina[[#This Row],[Precio Unitario]]-Datos_Cocina[[#This Row],[Costo Unitario]]</f>
        <v>13</v>
      </c>
      <c r="I904" s="4">
        <f>Datos_Cocina[[#This Row],[Ganancia Bruta]]*Datos_Cocina[[#This Row],[Cantidad Ordenada]]</f>
        <v>26</v>
      </c>
      <c r="J904" s="4">
        <f>Datos_Cocina[[#This Row],[Precio Unitario]]*Datos_Cocina[[#This Row],[Cantidad Ordenada]]</f>
        <v>64</v>
      </c>
      <c r="K904" s="7">
        <f>Datos_Cocina[[#This Row],[Ganancia Neta]]/Datos_Cocina[[#This Row],[Total Pedido]]</f>
        <v>0.40625</v>
      </c>
      <c r="L904" s="2">
        <v>2</v>
      </c>
      <c r="M904" s="2">
        <v>49</v>
      </c>
      <c r="N904" s="2" t="s">
        <v>1149</v>
      </c>
    </row>
    <row r="905" spans="1:14" x14ac:dyDescent="0.3">
      <c r="A905" s="2">
        <v>354</v>
      </c>
      <c r="B905" s="2">
        <v>12</v>
      </c>
      <c r="C905" s="2" t="s">
        <v>79</v>
      </c>
      <c r="D905" s="2" t="s">
        <v>1151</v>
      </c>
      <c r="E905" s="4">
        <v>14</v>
      </c>
      <c r="F905" s="4">
        <f t="shared" si="14"/>
        <v>14</v>
      </c>
      <c r="G905" s="4">
        <v>24</v>
      </c>
      <c r="H905" s="4">
        <f>Datos_Cocina[[#This Row],[Precio Unitario]]-Datos_Cocina[[#This Row],[Costo Unitario]]</f>
        <v>10</v>
      </c>
      <c r="I905" s="4">
        <f>Datos_Cocina[[#This Row],[Ganancia Bruta]]*Datos_Cocina[[#This Row],[Cantidad Ordenada]]</f>
        <v>10</v>
      </c>
      <c r="J905" s="4">
        <f>Datos_Cocina[[#This Row],[Precio Unitario]]*Datos_Cocina[[#This Row],[Cantidad Ordenada]]</f>
        <v>24</v>
      </c>
      <c r="K905" s="7">
        <f>Datos_Cocina[[#This Row],[Ganancia Neta]]/Datos_Cocina[[#This Row],[Total Pedido]]</f>
        <v>0.41666666666666669</v>
      </c>
      <c r="L905" s="2">
        <v>1</v>
      </c>
      <c r="M905" s="2">
        <v>49</v>
      </c>
      <c r="N905" s="2" t="s">
        <v>1149</v>
      </c>
    </row>
    <row r="906" spans="1:14" x14ac:dyDescent="0.3">
      <c r="A906" s="2">
        <v>354</v>
      </c>
      <c r="B906" s="2">
        <v>12</v>
      </c>
      <c r="C906" s="2" t="s">
        <v>53</v>
      </c>
      <c r="D906" s="2" t="s">
        <v>1156</v>
      </c>
      <c r="E906" s="4">
        <v>11</v>
      </c>
      <c r="F906" s="4">
        <f t="shared" si="14"/>
        <v>33</v>
      </c>
      <c r="G906" s="4">
        <v>19</v>
      </c>
      <c r="H906" s="4">
        <f>Datos_Cocina[[#This Row],[Precio Unitario]]-Datos_Cocina[[#This Row],[Costo Unitario]]</f>
        <v>8</v>
      </c>
      <c r="I906" s="4">
        <f>Datos_Cocina[[#This Row],[Ganancia Bruta]]*Datos_Cocina[[#This Row],[Cantidad Ordenada]]</f>
        <v>24</v>
      </c>
      <c r="J906" s="4">
        <f>Datos_Cocina[[#This Row],[Precio Unitario]]*Datos_Cocina[[#This Row],[Cantidad Ordenada]]</f>
        <v>57</v>
      </c>
      <c r="K906" s="7">
        <f>Datos_Cocina[[#This Row],[Ganancia Neta]]/Datos_Cocina[[#This Row],[Total Pedido]]</f>
        <v>0.42105263157894735</v>
      </c>
      <c r="L906" s="2">
        <v>3</v>
      </c>
      <c r="M906" s="2">
        <v>32</v>
      </c>
      <c r="N906" s="2" t="s">
        <v>1149</v>
      </c>
    </row>
    <row r="907" spans="1:14" x14ac:dyDescent="0.3">
      <c r="A907" s="2">
        <v>354</v>
      </c>
      <c r="B907" s="2">
        <v>12</v>
      </c>
      <c r="C907" s="2" t="s">
        <v>45</v>
      </c>
      <c r="D907" s="2" t="s">
        <v>1169</v>
      </c>
      <c r="E907" s="4">
        <v>10</v>
      </c>
      <c r="F907" s="4">
        <f t="shared" si="14"/>
        <v>20</v>
      </c>
      <c r="G907" s="4">
        <v>18</v>
      </c>
      <c r="H907" s="4">
        <f>Datos_Cocina[[#This Row],[Precio Unitario]]-Datos_Cocina[[#This Row],[Costo Unitario]]</f>
        <v>8</v>
      </c>
      <c r="I907" s="4">
        <f>Datos_Cocina[[#This Row],[Ganancia Bruta]]*Datos_Cocina[[#This Row],[Cantidad Ordenada]]</f>
        <v>16</v>
      </c>
      <c r="J907" s="4">
        <f>Datos_Cocina[[#This Row],[Precio Unitario]]*Datos_Cocina[[#This Row],[Cantidad Ordenada]]</f>
        <v>36</v>
      </c>
      <c r="K907" s="7">
        <f>Datos_Cocina[[#This Row],[Ganancia Neta]]/Datos_Cocina[[#This Row],[Total Pedido]]</f>
        <v>0.44444444444444442</v>
      </c>
      <c r="L907" s="2">
        <v>2</v>
      </c>
      <c r="M907" s="2">
        <v>7</v>
      </c>
      <c r="N907" s="2" t="s">
        <v>1149</v>
      </c>
    </row>
    <row r="908" spans="1:14" x14ac:dyDescent="0.3">
      <c r="A908" s="2">
        <v>355</v>
      </c>
      <c r="B908" s="2">
        <v>4</v>
      </c>
      <c r="C908" s="2" t="s">
        <v>74</v>
      </c>
      <c r="D908" s="2" t="s">
        <v>1160</v>
      </c>
      <c r="E908" s="4">
        <v>15</v>
      </c>
      <c r="F908" s="4">
        <f t="shared" si="14"/>
        <v>15</v>
      </c>
      <c r="G908" s="4">
        <v>26</v>
      </c>
      <c r="H908" s="4">
        <f>Datos_Cocina[[#This Row],[Precio Unitario]]-Datos_Cocina[[#This Row],[Costo Unitario]]</f>
        <v>11</v>
      </c>
      <c r="I908" s="4">
        <f>Datos_Cocina[[#This Row],[Ganancia Bruta]]*Datos_Cocina[[#This Row],[Cantidad Ordenada]]</f>
        <v>11</v>
      </c>
      <c r="J908" s="4">
        <f>Datos_Cocina[[#This Row],[Precio Unitario]]*Datos_Cocina[[#This Row],[Cantidad Ordenada]]</f>
        <v>26</v>
      </c>
      <c r="K908" s="7">
        <f>Datos_Cocina[[#This Row],[Ganancia Neta]]/Datos_Cocina[[#This Row],[Total Pedido]]</f>
        <v>0.42307692307692307</v>
      </c>
      <c r="L908" s="2">
        <v>1</v>
      </c>
      <c r="M908" s="2">
        <v>7</v>
      </c>
      <c r="N908" s="2" t="s">
        <v>1149</v>
      </c>
    </row>
    <row r="909" spans="1:14" x14ac:dyDescent="0.3">
      <c r="A909" s="2">
        <v>356</v>
      </c>
      <c r="B909" s="2">
        <v>1</v>
      </c>
      <c r="C909" s="2" t="s">
        <v>45</v>
      </c>
      <c r="D909" s="2" t="s">
        <v>1169</v>
      </c>
      <c r="E909" s="4">
        <v>10</v>
      </c>
      <c r="F909" s="4">
        <f t="shared" si="14"/>
        <v>20</v>
      </c>
      <c r="G909" s="4">
        <v>18</v>
      </c>
      <c r="H909" s="4">
        <f>Datos_Cocina[[#This Row],[Precio Unitario]]-Datos_Cocina[[#This Row],[Costo Unitario]]</f>
        <v>8</v>
      </c>
      <c r="I909" s="4">
        <f>Datos_Cocina[[#This Row],[Ganancia Bruta]]*Datos_Cocina[[#This Row],[Cantidad Ordenada]]</f>
        <v>16</v>
      </c>
      <c r="J909" s="4">
        <f>Datos_Cocina[[#This Row],[Precio Unitario]]*Datos_Cocina[[#This Row],[Cantidad Ordenada]]</f>
        <v>36</v>
      </c>
      <c r="K909" s="7">
        <f>Datos_Cocina[[#This Row],[Ganancia Neta]]/Datos_Cocina[[#This Row],[Total Pedido]]</f>
        <v>0.44444444444444442</v>
      </c>
      <c r="L909" s="2">
        <v>2</v>
      </c>
      <c r="M909" s="2">
        <v>7</v>
      </c>
      <c r="N909" s="2" t="s">
        <v>1154</v>
      </c>
    </row>
    <row r="910" spans="1:14" x14ac:dyDescent="0.3">
      <c r="A910" s="2">
        <v>357</v>
      </c>
      <c r="B910" s="2">
        <v>17</v>
      </c>
      <c r="C910" s="2" t="s">
        <v>60</v>
      </c>
      <c r="D910" s="2" t="s">
        <v>1165</v>
      </c>
      <c r="E910" s="4">
        <v>15</v>
      </c>
      <c r="F910" s="4">
        <f t="shared" si="14"/>
        <v>15</v>
      </c>
      <c r="G910" s="4">
        <v>25</v>
      </c>
      <c r="H910" s="4">
        <f>Datos_Cocina[[#This Row],[Precio Unitario]]-Datos_Cocina[[#This Row],[Costo Unitario]]</f>
        <v>10</v>
      </c>
      <c r="I910" s="4">
        <f>Datos_Cocina[[#This Row],[Ganancia Bruta]]*Datos_Cocina[[#This Row],[Cantidad Ordenada]]</f>
        <v>10</v>
      </c>
      <c r="J910" s="4">
        <f>Datos_Cocina[[#This Row],[Precio Unitario]]*Datos_Cocina[[#This Row],[Cantidad Ordenada]]</f>
        <v>25</v>
      </c>
      <c r="K910" s="7">
        <f>Datos_Cocina[[#This Row],[Ganancia Neta]]/Datos_Cocina[[#This Row],[Total Pedido]]</f>
        <v>0.4</v>
      </c>
      <c r="L910" s="2">
        <v>1</v>
      </c>
      <c r="M910" s="2">
        <v>12</v>
      </c>
      <c r="N910" s="2" t="s">
        <v>1154</v>
      </c>
    </row>
    <row r="911" spans="1:14" x14ac:dyDescent="0.3">
      <c r="A911" s="2">
        <v>357</v>
      </c>
      <c r="B911" s="2">
        <v>17</v>
      </c>
      <c r="C911" s="2" t="s">
        <v>67</v>
      </c>
      <c r="D911" s="2" t="s">
        <v>1155</v>
      </c>
      <c r="E911" s="4">
        <v>12</v>
      </c>
      <c r="F911" s="4">
        <f t="shared" si="14"/>
        <v>24</v>
      </c>
      <c r="G911" s="4">
        <v>20</v>
      </c>
      <c r="H911" s="4">
        <f>Datos_Cocina[[#This Row],[Precio Unitario]]-Datos_Cocina[[#This Row],[Costo Unitario]]</f>
        <v>8</v>
      </c>
      <c r="I911" s="4">
        <f>Datos_Cocina[[#This Row],[Ganancia Bruta]]*Datos_Cocina[[#This Row],[Cantidad Ordenada]]</f>
        <v>16</v>
      </c>
      <c r="J911" s="4">
        <f>Datos_Cocina[[#This Row],[Precio Unitario]]*Datos_Cocina[[#This Row],[Cantidad Ordenada]]</f>
        <v>40</v>
      </c>
      <c r="K911" s="7">
        <f>Datos_Cocina[[#This Row],[Ganancia Neta]]/Datos_Cocina[[#This Row],[Total Pedido]]</f>
        <v>0.4</v>
      </c>
      <c r="L911" s="2">
        <v>2</v>
      </c>
      <c r="M911" s="2">
        <v>5</v>
      </c>
      <c r="N911" s="2" t="s">
        <v>1149</v>
      </c>
    </row>
    <row r="912" spans="1:14" x14ac:dyDescent="0.3">
      <c r="A912" s="2">
        <v>357</v>
      </c>
      <c r="B912" s="2">
        <v>17</v>
      </c>
      <c r="C912" s="2" t="s">
        <v>50</v>
      </c>
      <c r="D912" s="2" t="s">
        <v>1162</v>
      </c>
      <c r="E912" s="4">
        <v>16</v>
      </c>
      <c r="F912" s="4">
        <f t="shared" si="14"/>
        <v>48</v>
      </c>
      <c r="G912" s="4">
        <v>27</v>
      </c>
      <c r="H912" s="4">
        <f>Datos_Cocina[[#This Row],[Precio Unitario]]-Datos_Cocina[[#This Row],[Costo Unitario]]</f>
        <v>11</v>
      </c>
      <c r="I912" s="4">
        <f>Datos_Cocina[[#This Row],[Ganancia Bruta]]*Datos_Cocina[[#This Row],[Cantidad Ordenada]]</f>
        <v>33</v>
      </c>
      <c r="J912" s="4">
        <f>Datos_Cocina[[#This Row],[Precio Unitario]]*Datos_Cocina[[#This Row],[Cantidad Ordenada]]</f>
        <v>81</v>
      </c>
      <c r="K912" s="7">
        <f>Datos_Cocina[[#This Row],[Ganancia Neta]]/Datos_Cocina[[#This Row],[Total Pedido]]</f>
        <v>0.40740740740740738</v>
      </c>
      <c r="L912" s="2">
        <v>3</v>
      </c>
      <c r="M912" s="2">
        <v>31</v>
      </c>
      <c r="N912" s="2" t="s">
        <v>1149</v>
      </c>
    </row>
    <row r="913" spans="1:14" x14ac:dyDescent="0.3">
      <c r="A913" s="2">
        <v>357</v>
      </c>
      <c r="B913" s="2">
        <v>17</v>
      </c>
      <c r="C913" s="2" t="s">
        <v>100</v>
      </c>
      <c r="D913" s="2" t="s">
        <v>1166</v>
      </c>
      <c r="E913" s="4">
        <v>13</v>
      </c>
      <c r="F913" s="4">
        <f t="shared" si="14"/>
        <v>13</v>
      </c>
      <c r="G913" s="4">
        <v>22</v>
      </c>
      <c r="H913" s="4">
        <f>Datos_Cocina[[#This Row],[Precio Unitario]]-Datos_Cocina[[#This Row],[Costo Unitario]]</f>
        <v>9</v>
      </c>
      <c r="I913" s="4">
        <f>Datos_Cocina[[#This Row],[Ganancia Bruta]]*Datos_Cocina[[#This Row],[Cantidad Ordenada]]</f>
        <v>9</v>
      </c>
      <c r="J913" s="4">
        <f>Datos_Cocina[[#This Row],[Precio Unitario]]*Datos_Cocina[[#This Row],[Cantidad Ordenada]]</f>
        <v>22</v>
      </c>
      <c r="K913" s="7">
        <f>Datos_Cocina[[#This Row],[Ganancia Neta]]/Datos_Cocina[[#This Row],[Total Pedido]]</f>
        <v>0.40909090909090912</v>
      </c>
      <c r="L913" s="2">
        <v>1</v>
      </c>
      <c r="M913" s="2">
        <v>48</v>
      </c>
      <c r="N913" s="2" t="s">
        <v>1154</v>
      </c>
    </row>
    <row r="914" spans="1:14" x14ac:dyDescent="0.3">
      <c r="A914" s="2">
        <v>358</v>
      </c>
      <c r="B914" s="2">
        <v>13</v>
      </c>
      <c r="C914" s="2" t="s">
        <v>67</v>
      </c>
      <c r="D914" s="2" t="s">
        <v>1155</v>
      </c>
      <c r="E914" s="4">
        <v>12</v>
      </c>
      <c r="F914" s="4">
        <f t="shared" si="14"/>
        <v>36</v>
      </c>
      <c r="G914" s="4">
        <v>20</v>
      </c>
      <c r="H914" s="4">
        <f>Datos_Cocina[[#This Row],[Precio Unitario]]-Datos_Cocina[[#This Row],[Costo Unitario]]</f>
        <v>8</v>
      </c>
      <c r="I914" s="4">
        <f>Datos_Cocina[[#This Row],[Ganancia Bruta]]*Datos_Cocina[[#This Row],[Cantidad Ordenada]]</f>
        <v>24</v>
      </c>
      <c r="J914" s="4">
        <f>Datos_Cocina[[#This Row],[Precio Unitario]]*Datos_Cocina[[#This Row],[Cantidad Ordenada]]</f>
        <v>60</v>
      </c>
      <c r="K914" s="7">
        <f>Datos_Cocina[[#This Row],[Ganancia Neta]]/Datos_Cocina[[#This Row],[Total Pedido]]</f>
        <v>0.4</v>
      </c>
      <c r="L914" s="2">
        <v>3</v>
      </c>
      <c r="M914" s="2">
        <v>52</v>
      </c>
      <c r="N914" s="2" t="s">
        <v>1154</v>
      </c>
    </row>
    <row r="915" spans="1:14" x14ac:dyDescent="0.3">
      <c r="A915" s="2">
        <v>358</v>
      </c>
      <c r="B915" s="2">
        <v>13</v>
      </c>
      <c r="C915" s="2" t="s">
        <v>74</v>
      </c>
      <c r="D915" s="2" t="s">
        <v>1160</v>
      </c>
      <c r="E915" s="4">
        <v>15</v>
      </c>
      <c r="F915" s="4">
        <f t="shared" si="14"/>
        <v>30</v>
      </c>
      <c r="G915" s="4">
        <v>26</v>
      </c>
      <c r="H915" s="4">
        <f>Datos_Cocina[[#This Row],[Precio Unitario]]-Datos_Cocina[[#This Row],[Costo Unitario]]</f>
        <v>11</v>
      </c>
      <c r="I915" s="4">
        <f>Datos_Cocina[[#This Row],[Ganancia Bruta]]*Datos_Cocina[[#This Row],[Cantidad Ordenada]]</f>
        <v>22</v>
      </c>
      <c r="J915" s="4">
        <f>Datos_Cocina[[#This Row],[Precio Unitario]]*Datos_Cocina[[#This Row],[Cantidad Ordenada]]</f>
        <v>52</v>
      </c>
      <c r="K915" s="7">
        <f>Datos_Cocina[[#This Row],[Ganancia Neta]]/Datos_Cocina[[#This Row],[Total Pedido]]</f>
        <v>0.42307692307692307</v>
      </c>
      <c r="L915" s="2">
        <v>2</v>
      </c>
      <c r="M915" s="2">
        <v>50</v>
      </c>
      <c r="N915" s="2" t="s">
        <v>1154</v>
      </c>
    </row>
    <row r="916" spans="1:14" x14ac:dyDescent="0.3">
      <c r="A916" s="2">
        <v>358</v>
      </c>
      <c r="B916" s="2">
        <v>13</v>
      </c>
      <c r="C916" s="2" t="s">
        <v>45</v>
      </c>
      <c r="D916" s="2" t="s">
        <v>1169</v>
      </c>
      <c r="E916" s="4">
        <v>10</v>
      </c>
      <c r="F916" s="4">
        <f t="shared" si="14"/>
        <v>30</v>
      </c>
      <c r="G916" s="4">
        <v>18</v>
      </c>
      <c r="H916" s="4">
        <f>Datos_Cocina[[#This Row],[Precio Unitario]]-Datos_Cocina[[#This Row],[Costo Unitario]]</f>
        <v>8</v>
      </c>
      <c r="I916" s="4">
        <f>Datos_Cocina[[#This Row],[Ganancia Bruta]]*Datos_Cocina[[#This Row],[Cantidad Ordenada]]</f>
        <v>24</v>
      </c>
      <c r="J916" s="4">
        <f>Datos_Cocina[[#This Row],[Precio Unitario]]*Datos_Cocina[[#This Row],[Cantidad Ordenada]]</f>
        <v>54</v>
      </c>
      <c r="K916" s="7">
        <f>Datos_Cocina[[#This Row],[Ganancia Neta]]/Datos_Cocina[[#This Row],[Total Pedido]]</f>
        <v>0.44444444444444442</v>
      </c>
      <c r="L916" s="2">
        <v>3</v>
      </c>
      <c r="M916" s="2">
        <v>50</v>
      </c>
      <c r="N916" s="2" t="s">
        <v>1149</v>
      </c>
    </row>
    <row r="917" spans="1:14" x14ac:dyDescent="0.3">
      <c r="A917" s="2">
        <v>359</v>
      </c>
      <c r="B917" s="2">
        <v>11</v>
      </c>
      <c r="C917" s="2" t="s">
        <v>100</v>
      </c>
      <c r="D917" s="2" t="s">
        <v>1166</v>
      </c>
      <c r="E917" s="4">
        <v>13</v>
      </c>
      <c r="F917" s="4">
        <f t="shared" si="14"/>
        <v>13</v>
      </c>
      <c r="G917" s="4">
        <v>22</v>
      </c>
      <c r="H917" s="4">
        <f>Datos_Cocina[[#This Row],[Precio Unitario]]-Datos_Cocina[[#This Row],[Costo Unitario]]</f>
        <v>9</v>
      </c>
      <c r="I917" s="4">
        <f>Datos_Cocina[[#This Row],[Ganancia Bruta]]*Datos_Cocina[[#This Row],[Cantidad Ordenada]]</f>
        <v>9</v>
      </c>
      <c r="J917" s="4">
        <f>Datos_Cocina[[#This Row],[Precio Unitario]]*Datos_Cocina[[#This Row],[Cantidad Ordenada]]</f>
        <v>22</v>
      </c>
      <c r="K917" s="7">
        <f>Datos_Cocina[[#This Row],[Ganancia Neta]]/Datos_Cocina[[#This Row],[Total Pedido]]</f>
        <v>0.40909090909090912</v>
      </c>
      <c r="L917" s="2">
        <v>1</v>
      </c>
      <c r="M917" s="2">
        <v>26</v>
      </c>
      <c r="N917" s="2" t="s">
        <v>1149</v>
      </c>
    </row>
    <row r="918" spans="1:14" x14ac:dyDescent="0.3">
      <c r="A918" s="2">
        <v>359</v>
      </c>
      <c r="B918" s="2">
        <v>11</v>
      </c>
      <c r="C918" s="2" t="s">
        <v>20</v>
      </c>
      <c r="D918" s="2" t="s">
        <v>1152</v>
      </c>
      <c r="E918" s="4">
        <v>17</v>
      </c>
      <c r="F918" s="4">
        <f t="shared" si="14"/>
        <v>34</v>
      </c>
      <c r="G918" s="4">
        <v>29</v>
      </c>
      <c r="H918" s="4">
        <f>Datos_Cocina[[#This Row],[Precio Unitario]]-Datos_Cocina[[#This Row],[Costo Unitario]]</f>
        <v>12</v>
      </c>
      <c r="I918" s="4">
        <f>Datos_Cocina[[#This Row],[Ganancia Bruta]]*Datos_Cocina[[#This Row],[Cantidad Ordenada]]</f>
        <v>24</v>
      </c>
      <c r="J918" s="4">
        <f>Datos_Cocina[[#This Row],[Precio Unitario]]*Datos_Cocina[[#This Row],[Cantidad Ordenada]]</f>
        <v>58</v>
      </c>
      <c r="K918" s="7">
        <f>Datos_Cocina[[#This Row],[Ganancia Neta]]/Datos_Cocina[[#This Row],[Total Pedido]]</f>
        <v>0.41379310344827586</v>
      </c>
      <c r="L918" s="2">
        <v>2</v>
      </c>
      <c r="M918" s="2">
        <v>12</v>
      </c>
      <c r="N918" s="2" t="s">
        <v>1149</v>
      </c>
    </row>
    <row r="919" spans="1:14" x14ac:dyDescent="0.3">
      <c r="A919" s="2">
        <v>359</v>
      </c>
      <c r="B919" s="2">
        <v>11</v>
      </c>
      <c r="C919" s="2" t="s">
        <v>74</v>
      </c>
      <c r="D919" s="2" t="s">
        <v>1160</v>
      </c>
      <c r="E919" s="4">
        <v>15</v>
      </c>
      <c r="F919" s="4">
        <f t="shared" si="14"/>
        <v>15</v>
      </c>
      <c r="G919" s="4">
        <v>26</v>
      </c>
      <c r="H919" s="4">
        <f>Datos_Cocina[[#This Row],[Precio Unitario]]-Datos_Cocina[[#This Row],[Costo Unitario]]</f>
        <v>11</v>
      </c>
      <c r="I919" s="4">
        <f>Datos_Cocina[[#This Row],[Ganancia Bruta]]*Datos_Cocina[[#This Row],[Cantidad Ordenada]]</f>
        <v>11</v>
      </c>
      <c r="J919" s="4">
        <f>Datos_Cocina[[#This Row],[Precio Unitario]]*Datos_Cocina[[#This Row],[Cantidad Ordenada]]</f>
        <v>26</v>
      </c>
      <c r="K919" s="7">
        <f>Datos_Cocina[[#This Row],[Ganancia Neta]]/Datos_Cocina[[#This Row],[Total Pedido]]</f>
        <v>0.42307692307692307</v>
      </c>
      <c r="L919" s="2">
        <v>1</v>
      </c>
      <c r="M919" s="2">
        <v>50</v>
      </c>
      <c r="N919" s="2" t="s">
        <v>1149</v>
      </c>
    </row>
    <row r="920" spans="1:14" x14ac:dyDescent="0.3">
      <c r="A920" s="2">
        <v>359</v>
      </c>
      <c r="B920" s="2">
        <v>11</v>
      </c>
      <c r="C920" s="2" t="s">
        <v>25</v>
      </c>
      <c r="D920" s="2" t="s">
        <v>1159</v>
      </c>
      <c r="E920" s="4">
        <v>16</v>
      </c>
      <c r="F920" s="4">
        <f t="shared" si="14"/>
        <v>48</v>
      </c>
      <c r="G920" s="4">
        <v>28</v>
      </c>
      <c r="H920" s="4">
        <f>Datos_Cocina[[#This Row],[Precio Unitario]]-Datos_Cocina[[#This Row],[Costo Unitario]]</f>
        <v>12</v>
      </c>
      <c r="I920" s="4">
        <f>Datos_Cocina[[#This Row],[Ganancia Bruta]]*Datos_Cocina[[#This Row],[Cantidad Ordenada]]</f>
        <v>36</v>
      </c>
      <c r="J920" s="4">
        <f>Datos_Cocina[[#This Row],[Precio Unitario]]*Datos_Cocina[[#This Row],[Cantidad Ordenada]]</f>
        <v>84</v>
      </c>
      <c r="K920" s="7">
        <f>Datos_Cocina[[#This Row],[Ganancia Neta]]/Datos_Cocina[[#This Row],[Total Pedido]]</f>
        <v>0.42857142857142855</v>
      </c>
      <c r="L920" s="2">
        <v>3</v>
      </c>
      <c r="M920" s="2">
        <v>57</v>
      </c>
      <c r="N920" s="2" t="s">
        <v>1149</v>
      </c>
    </row>
    <row r="921" spans="1:14" x14ac:dyDescent="0.3">
      <c r="A921" s="2">
        <v>360</v>
      </c>
      <c r="B921" s="2">
        <v>16</v>
      </c>
      <c r="C921" s="2" t="s">
        <v>39</v>
      </c>
      <c r="D921" s="2" t="s">
        <v>1150</v>
      </c>
      <c r="E921" s="4">
        <v>13</v>
      </c>
      <c r="F921" s="4">
        <f t="shared" si="14"/>
        <v>13</v>
      </c>
      <c r="G921" s="4">
        <v>21</v>
      </c>
      <c r="H921" s="4">
        <f>Datos_Cocina[[#This Row],[Precio Unitario]]-Datos_Cocina[[#This Row],[Costo Unitario]]</f>
        <v>8</v>
      </c>
      <c r="I921" s="4">
        <f>Datos_Cocina[[#This Row],[Ganancia Bruta]]*Datos_Cocina[[#This Row],[Cantidad Ordenada]]</f>
        <v>8</v>
      </c>
      <c r="J921" s="4">
        <f>Datos_Cocina[[#This Row],[Precio Unitario]]*Datos_Cocina[[#This Row],[Cantidad Ordenada]]</f>
        <v>21</v>
      </c>
      <c r="K921" s="7">
        <f>Datos_Cocina[[#This Row],[Ganancia Neta]]/Datos_Cocina[[#This Row],[Total Pedido]]</f>
        <v>0.38095238095238093</v>
      </c>
      <c r="L921" s="2">
        <v>1</v>
      </c>
      <c r="M921" s="2">
        <v>42</v>
      </c>
      <c r="N921" s="2" t="s">
        <v>1154</v>
      </c>
    </row>
    <row r="922" spans="1:14" x14ac:dyDescent="0.3">
      <c r="A922" s="2">
        <v>360</v>
      </c>
      <c r="B922" s="2">
        <v>16</v>
      </c>
      <c r="C922" s="2" t="s">
        <v>37</v>
      </c>
      <c r="D922" s="2" t="s">
        <v>1157</v>
      </c>
      <c r="E922" s="4">
        <v>18</v>
      </c>
      <c r="F922" s="4">
        <f t="shared" si="14"/>
        <v>54</v>
      </c>
      <c r="G922" s="4">
        <v>30</v>
      </c>
      <c r="H922" s="4">
        <f>Datos_Cocina[[#This Row],[Precio Unitario]]-Datos_Cocina[[#This Row],[Costo Unitario]]</f>
        <v>12</v>
      </c>
      <c r="I922" s="4">
        <f>Datos_Cocina[[#This Row],[Ganancia Bruta]]*Datos_Cocina[[#This Row],[Cantidad Ordenada]]</f>
        <v>36</v>
      </c>
      <c r="J922" s="4">
        <f>Datos_Cocina[[#This Row],[Precio Unitario]]*Datos_Cocina[[#This Row],[Cantidad Ordenada]]</f>
        <v>90</v>
      </c>
      <c r="K922" s="7">
        <f>Datos_Cocina[[#This Row],[Ganancia Neta]]/Datos_Cocina[[#This Row],[Total Pedido]]</f>
        <v>0.4</v>
      </c>
      <c r="L922" s="2">
        <v>3</v>
      </c>
      <c r="M922" s="2">
        <v>36</v>
      </c>
      <c r="N922" s="2" t="s">
        <v>1149</v>
      </c>
    </row>
    <row r="923" spans="1:14" x14ac:dyDescent="0.3">
      <c r="A923" s="2">
        <v>360</v>
      </c>
      <c r="B923" s="2">
        <v>16</v>
      </c>
      <c r="C923" s="2" t="s">
        <v>114</v>
      </c>
      <c r="D923" s="2" t="s">
        <v>1168</v>
      </c>
      <c r="E923" s="4">
        <v>19</v>
      </c>
      <c r="F923" s="4">
        <f t="shared" si="14"/>
        <v>57</v>
      </c>
      <c r="G923" s="4">
        <v>32</v>
      </c>
      <c r="H923" s="4">
        <f>Datos_Cocina[[#This Row],[Precio Unitario]]-Datos_Cocina[[#This Row],[Costo Unitario]]</f>
        <v>13</v>
      </c>
      <c r="I923" s="4">
        <f>Datos_Cocina[[#This Row],[Ganancia Bruta]]*Datos_Cocina[[#This Row],[Cantidad Ordenada]]</f>
        <v>39</v>
      </c>
      <c r="J923" s="4">
        <f>Datos_Cocina[[#This Row],[Precio Unitario]]*Datos_Cocina[[#This Row],[Cantidad Ordenada]]</f>
        <v>96</v>
      </c>
      <c r="K923" s="7">
        <f>Datos_Cocina[[#This Row],[Ganancia Neta]]/Datos_Cocina[[#This Row],[Total Pedido]]</f>
        <v>0.40625</v>
      </c>
      <c r="L923" s="2">
        <v>3</v>
      </c>
      <c r="M923" s="2">
        <v>30</v>
      </c>
      <c r="N923" s="2" t="s">
        <v>1149</v>
      </c>
    </row>
    <row r="924" spans="1:14" x14ac:dyDescent="0.3">
      <c r="A924" s="2">
        <v>360</v>
      </c>
      <c r="B924" s="2">
        <v>16</v>
      </c>
      <c r="C924" s="2" t="s">
        <v>74</v>
      </c>
      <c r="D924" s="2" t="s">
        <v>1160</v>
      </c>
      <c r="E924" s="4">
        <v>15</v>
      </c>
      <c r="F924" s="4">
        <f t="shared" si="14"/>
        <v>15</v>
      </c>
      <c r="G924" s="4">
        <v>26</v>
      </c>
      <c r="H924" s="4">
        <f>Datos_Cocina[[#This Row],[Precio Unitario]]-Datos_Cocina[[#This Row],[Costo Unitario]]</f>
        <v>11</v>
      </c>
      <c r="I924" s="4">
        <f>Datos_Cocina[[#This Row],[Ganancia Bruta]]*Datos_Cocina[[#This Row],[Cantidad Ordenada]]</f>
        <v>11</v>
      </c>
      <c r="J924" s="4">
        <f>Datos_Cocina[[#This Row],[Precio Unitario]]*Datos_Cocina[[#This Row],[Cantidad Ordenada]]</f>
        <v>26</v>
      </c>
      <c r="K924" s="7">
        <f>Datos_Cocina[[#This Row],[Ganancia Neta]]/Datos_Cocina[[#This Row],[Total Pedido]]</f>
        <v>0.42307692307692307</v>
      </c>
      <c r="L924" s="2">
        <v>1</v>
      </c>
      <c r="M924" s="2">
        <v>51</v>
      </c>
      <c r="N924" s="2" t="s">
        <v>1149</v>
      </c>
    </row>
    <row r="925" spans="1:14" x14ac:dyDescent="0.3">
      <c r="A925" s="2">
        <v>361</v>
      </c>
      <c r="B925" s="2">
        <v>16</v>
      </c>
      <c r="C925" s="2" t="s">
        <v>20</v>
      </c>
      <c r="D925" s="2" t="s">
        <v>1152</v>
      </c>
      <c r="E925" s="4">
        <v>17</v>
      </c>
      <c r="F925" s="4">
        <f t="shared" si="14"/>
        <v>17</v>
      </c>
      <c r="G925" s="4">
        <v>29</v>
      </c>
      <c r="H925" s="4">
        <f>Datos_Cocina[[#This Row],[Precio Unitario]]-Datos_Cocina[[#This Row],[Costo Unitario]]</f>
        <v>12</v>
      </c>
      <c r="I925" s="4">
        <f>Datos_Cocina[[#This Row],[Ganancia Bruta]]*Datos_Cocina[[#This Row],[Cantidad Ordenada]]</f>
        <v>12</v>
      </c>
      <c r="J925" s="4">
        <f>Datos_Cocina[[#This Row],[Precio Unitario]]*Datos_Cocina[[#This Row],[Cantidad Ordenada]]</f>
        <v>29</v>
      </c>
      <c r="K925" s="7">
        <f>Datos_Cocina[[#This Row],[Ganancia Neta]]/Datos_Cocina[[#This Row],[Total Pedido]]</f>
        <v>0.41379310344827586</v>
      </c>
      <c r="L925" s="2">
        <v>1</v>
      </c>
      <c r="M925" s="2">
        <v>58</v>
      </c>
      <c r="N925" s="2" t="s">
        <v>1154</v>
      </c>
    </row>
    <row r="926" spans="1:14" x14ac:dyDescent="0.3">
      <c r="A926" s="2">
        <v>361</v>
      </c>
      <c r="B926" s="2">
        <v>16</v>
      </c>
      <c r="C926" s="2" t="s">
        <v>79</v>
      </c>
      <c r="D926" s="2" t="s">
        <v>1151</v>
      </c>
      <c r="E926" s="4">
        <v>14</v>
      </c>
      <c r="F926" s="4">
        <f t="shared" si="14"/>
        <v>42</v>
      </c>
      <c r="G926" s="4">
        <v>24</v>
      </c>
      <c r="H926" s="4">
        <f>Datos_Cocina[[#This Row],[Precio Unitario]]-Datos_Cocina[[#This Row],[Costo Unitario]]</f>
        <v>10</v>
      </c>
      <c r="I926" s="4">
        <f>Datos_Cocina[[#This Row],[Ganancia Bruta]]*Datos_Cocina[[#This Row],[Cantidad Ordenada]]</f>
        <v>30</v>
      </c>
      <c r="J926" s="4">
        <f>Datos_Cocina[[#This Row],[Precio Unitario]]*Datos_Cocina[[#This Row],[Cantidad Ordenada]]</f>
        <v>72</v>
      </c>
      <c r="K926" s="7">
        <f>Datos_Cocina[[#This Row],[Ganancia Neta]]/Datos_Cocina[[#This Row],[Total Pedido]]</f>
        <v>0.41666666666666669</v>
      </c>
      <c r="L926" s="2">
        <v>3</v>
      </c>
      <c r="M926" s="2">
        <v>54</v>
      </c>
      <c r="N926" s="2" t="s">
        <v>1149</v>
      </c>
    </row>
    <row r="927" spans="1:14" x14ac:dyDescent="0.3">
      <c r="A927" s="2">
        <v>362</v>
      </c>
      <c r="B927" s="2">
        <v>15</v>
      </c>
      <c r="C927" s="2" t="s">
        <v>67</v>
      </c>
      <c r="D927" s="2" t="s">
        <v>1155</v>
      </c>
      <c r="E927" s="4">
        <v>12</v>
      </c>
      <c r="F927" s="4">
        <f t="shared" si="14"/>
        <v>12</v>
      </c>
      <c r="G927" s="4">
        <v>20</v>
      </c>
      <c r="H927" s="4">
        <f>Datos_Cocina[[#This Row],[Precio Unitario]]-Datos_Cocina[[#This Row],[Costo Unitario]]</f>
        <v>8</v>
      </c>
      <c r="I927" s="4">
        <f>Datos_Cocina[[#This Row],[Ganancia Bruta]]*Datos_Cocina[[#This Row],[Cantidad Ordenada]]</f>
        <v>8</v>
      </c>
      <c r="J927" s="4">
        <f>Datos_Cocina[[#This Row],[Precio Unitario]]*Datos_Cocina[[#This Row],[Cantidad Ordenada]]</f>
        <v>20</v>
      </c>
      <c r="K927" s="7">
        <f>Datos_Cocina[[#This Row],[Ganancia Neta]]/Datos_Cocina[[#This Row],[Total Pedido]]</f>
        <v>0.4</v>
      </c>
      <c r="L927" s="2">
        <v>1</v>
      </c>
      <c r="M927" s="2">
        <v>41</v>
      </c>
      <c r="N927" s="2" t="s">
        <v>1154</v>
      </c>
    </row>
    <row r="928" spans="1:14" x14ac:dyDescent="0.3">
      <c r="A928" s="2">
        <v>362</v>
      </c>
      <c r="B928" s="2">
        <v>15</v>
      </c>
      <c r="C928" s="2" t="s">
        <v>79</v>
      </c>
      <c r="D928" s="2" t="s">
        <v>1151</v>
      </c>
      <c r="E928" s="4">
        <v>14</v>
      </c>
      <c r="F928" s="4">
        <f t="shared" si="14"/>
        <v>14</v>
      </c>
      <c r="G928" s="4">
        <v>24</v>
      </c>
      <c r="H928" s="4">
        <f>Datos_Cocina[[#This Row],[Precio Unitario]]-Datos_Cocina[[#This Row],[Costo Unitario]]</f>
        <v>10</v>
      </c>
      <c r="I928" s="4">
        <f>Datos_Cocina[[#This Row],[Ganancia Bruta]]*Datos_Cocina[[#This Row],[Cantidad Ordenada]]</f>
        <v>10</v>
      </c>
      <c r="J928" s="4">
        <f>Datos_Cocina[[#This Row],[Precio Unitario]]*Datos_Cocina[[#This Row],[Cantidad Ordenada]]</f>
        <v>24</v>
      </c>
      <c r="K928" s="7">
        <f>Datos_Cocina[[#This Row],[Ganancia Neta]]/Datos_Cocina[[#This Row],[Total Pedido]]</f>
        <v>0.41666666666666669</v>
      </c>
      <c r="L928" s="2">
        <v>1</v>
      </c>
      <c r="M928" s="2">
        <v>58</v>
      </c>
      <c r="N928" s="2" t="s">
        <v>1154</v>
      </c>
    </row>
    <row r="929" spans="1:14" x14ac:dyDescent="0.3">
      <c r="A929" s="2">
        <v>362</v>
      </c>
      <c r="B929" s="2">
        <v>15</v>
      </c>
      <c r="C929" s="2" t="s">
        <v>45</v>
      </c>
      <c r="D929" s="2" t="s">
        <v>1169</v>
      </c>
      <c r="E929" s="4">
        <v>10</v>
      </c>
      <c r="F929" s="4">
        <f t="shared" si="14"/>
        <v>10</v>
      </c>
      <c r="G929" s="4">
        <v>18</v>
      </c>
      <c r="H929" s="4">
        <f>Datos_Cocina[[#This Row],[Precio Unitario]]-Datos_Cocina[[#This Row],[Costo Unitario]]</f>
        <v>8</v>
      </c>
      <c r="I929" s="4">
        <f>Datos_Cocina[[#This Row],[Ganancia Bruta]]*Datos_Cocina[[#This Row],[Cantidad Ordenada]]</f>
        <v>8</v>
      </c>
      <c r="J929" s="4">
        <f>Datos_Cocina[[#This Row],[Precio Unitario]]*Datos_Cocina[[#This Row],[Cantidad Ordenada]]</f>
        <v>18</v>
      </c>
      <c r="K929" s="7">
        <f>Datos_Cocina[[#This Row],[Ganancia Neta]]/Datos_Cocina[[#This Row],[Total Pedido]]</f>
        <v>0.44444444444444442</v>
      </c>
      <c r="L929" s="2">
        <v>1</v>
      </c>
      <c r="M929" s="2">
        <v>24</v>
      </c>
      <c r="N929" s="2" t="s">
        <v>1154</v>
      </c>
    </row>
    <row r="930" spans="1:14" x14ac:dyDescent="0.3">
      <c r="A930" s="2">
        <v>363</v>
      </c>
      <c r="B930" s="2">
        <v>5</v>
      </c>
      <c r="C930" s="2" t="s">
        <v>42</v>
      </c>
      <c r="D930" s="2" t="s">
        <v>1158</v>
      </c>
      <c r="E930" s="4">
        <v>22</v>
      </c>
      <c r="F930" s="4">
        <f t="shared" si="14"/>
        <v>44</v>
      </c>
      <c r="G930" s="4">
        <v>36</v>
      </c>
      <c r="H930" s="4">
        <f>Datos_Cocina[[#This Row],[Precio Unitario]]-Datos_Cocina[[#This Row],[Costo Unitario]]</f>
        <v>14</v>
      </c>
      <c r="I930" s="4">
        <f>Datos_Cocina[[#This Row],[Ganancia Bruta]]*Datos_Cocina[[#This Row],[Cantidad Ordenada]]</f>
        <v>28</v>
      </c>
      <c r="J930" s="4">
        <f>Datos_Cocina[[#This Row],[Precio Unitario]]*Datos_Cocina[[#This Row],[Cantidad Ordenada]]</f>
        <v>72</v>
      </c>
      <c r="K930" s="7">
        <f>Datos_Cocina[[#This Row],[Ganancia Neta]]/Datos_Cocina[[#This Row],[Total Pedido]]</f>
        <v>0.3888888888888889</v>
      </c>
      <c r="L930" s="2">
        <v>2</v>
      </c>
      <c r="M930" s="2">
        <v>42</v>
      </c>
      <c r="N930" s="2" t="s">
        <v>1154</v>
      </c>
    </row>
    <row r="931" spans="1:14" x14ac:dyDescent="0.3">
      <c r="A931" s="2">
        <v>363</v>
      </c>
      <c r="B931" s="2">
        <v>5</v>
      </c>
      <c r="C931" s="2" t="s">
        <v>121</v>
      </c>
      <c r="D931" s="2" t="s">
        <v>1163</v>
      </c>
      <c r="E931" s="4">
        <v>20</v>
      </c>
      <c r="F931" s="4">
        <f t="shared" si="14"/>
        <v>40</v>
      </c>
      <c r="G931" s="4">
        <v>33</v>
      </c>
      <c r="H931" s="4">
        <f>Datos_Cocina[[#This Row],[Precio Unitario]]-Datos_Cocina[[#This Row],[Costo Unitario]]</f>
        <v>13</v>
      </c>
      <c r="I931" s="4">
        <f>Datos_Cocina[[#This Row],[Ganancia Bruta]]*Datos_Cocina[[#This Row],[Cantidad Ordenada]]</f>
        <v>26</v>
      </c>
      <c r="J931" s="4">
        <f>Datos_Cocina[[#This Row],[Precio Unitario]]*Datos_Cocina[[#This Row],[Cantidad Ordenada]]</f>
        <v>66</v>
      </c>
      <c r="K931" s="7">
        <f>Datos_Cocina[[#This Row],[Ganancia Neta]]/Datos_Cocina[[#This Row],[Total Pedido]]</f>
        <v>0.39393939393939392</v>
      </c>
      <c r="L931" s="2">
        <v>2</v>
      </c>
      <c r="M931" s="2">
        <v>18</v>
      </c>
      <c r="N931" s="2" t="s">
        <v>1154</v>
      </c>
    </row>
    <row r="932" spans="1:14" x14ac:dyDescent="0.3">
      <c r="A932" s="2">
        <v>363</v>
      </c>
      <c r="B932" s="2">
        <v>5</v>
      </c>
      <c r="C932" s="2" t="s">
        <v>37</v>
      </c>
      <c r="D932" s="2" t="s">
        <v>1157</v>
      </c>
      <c r="E932" s="4">
        <v>18</v>
      </c>
      <c r="F932" s="4">
        <f t="shared" si="14"/>
        <v>18</v>
      </c>
      <c r="G932" s="4">
        <v>30</v>
      </c>
      <c r="H932" s="4">
        <f>Datos_Cocina[[#This Row],[Precio Unitario]]-Datos_Cocina[[#This Row],[Costo Unitario]]</f>
        <v>12</v>
      </c>
      <c r="I932" s="4">
        <f>Datos_Cocina[[#This Row],[Ganancia Bruta]]*Datos_Cocina[[#This Row],[Cantidad Ordenada]]</f>
        <v>12</v>
      </c>
      <c r="J932" s="4">
        <f>Datos_Cocina[[#This Row],[Precio Unitario]]*Datos_Cocina[[#This Row],[Cantidad Ordenada]]</f>
        <v>30</v>
      </c>
      <c r="K932" s="7">
        <f>Datos_Cocina[[#This Row],[Ganancia Neta]]/Datos_Cocina[[#This Row],[Total Pedido]]</f>
        <v>0.4</v>
      </c>
      <c r="L932" s="2">
        <v>1</v>
      </c>
      <c r="M932" s="2">
        <v>48</v>
      </c>
      <c r="N932" s="2" t="s">
        <v>1154</v>
      </c>
    </row>
    <row r="933" spans="1:14" x14ac:dyDescent="0.3">
      <c r="A933" s="2">
        <v>363</v>
      </c>
      <c r="B933" s="2">
        <v>5</v>
      </c>
      <c r="C933" s="2" t="s">
        <v>79</v>
      </c>
      <c r="D933" s="2" t="s">
        <v>1151</v>
      </c>
      <c r="E933" s="4">
        <v>14</v>
      </c>
      <c r="F933" s="4">
        <f t="shared" si="14"/>
        <v>42</v>
      </c>
      <c r="G933" s="4">
        <v>24</v>
      </c>
      <c r="H933" s="4">
        <f>Datos_Cocina[[#This Row],[Precio Unitario]]-Datos_Cocina[[#This Row],[Costo Unitario]]</f>
        <v>10</v>
      </c>
      <c r="I933" s="4">
        <f>Datos_Cocina[[#This Row],[Ganancia Bruta]]*Datos_Cocina[[#This Row],[Cantidad Ordenada]]</f>
        <v>30</v>
      </c>
      <c r="J933" s="4">
        <f>Datos_Cocina[[#This Row],[Precio Unitario]]*Datos_Cocina[[#This Row],[Cantidad Ordenada]]</f>
        <v>72</v>
      </c>
      <c r="K933" s="7">
        <f>Datos_Cocina[[#This Row],[Ganancia Neta]]/Datos_Cocina[[#This Row],[Total Pedido]]</f>
        <v>0.41666666666666669</v>
      </c>
      <c r="L933" s="2">
        <v>3</v>
      </c>
      <c r="M933" s="2">
        <v>41</v>
      </c>
      <c r="N933" s="2" t="s">
        <v>1149</v>
      </c>
    </row>
    <row r="934" spans="1:14" x14ac:dyDescent="0.3">
      <c r="A934" s="2">
        <v>364</v>
      </c>
      <c r="B934" s="2">
        <v>15</v>
      </c>
      <c r="C934" s="2" t="s">
        <v>60</v>
      </c>
      <c r="D934" s="2" t="s">
        <v>1165</v>
      </c>
      <c r="E934" s="4">
        <v>15</v>
      </c>
      <c r="F934" s="4">
        <f t="shared" si="14"/>
        <v>30</v>
      </c>
      <c r="G934" s="4">
        <v>25</v>
      </c>
      <c r="H934" s="4">
        <f>Datos_Cocina[[#This Row],[Precio Unitario]]-Datos_Cocina[[#This Row],[Costo Unitario]]</f>
        <v>10</v>
      </c>
      <c r="I934" s="4">
        <f>Datos_Cocina[[#This Row],[Ganancia Bruta]]*Datos_Cocina[[#This Row],[Cantidad Ordenada]]</f>
        <v>20</v>
      </c>
      <c r="J934" s="4">
        <f>Datos_Cocina[[#This Row],[Precio Unitario]]*Datos_Cocina[[#This Row],[Cantidad Ordenada]]</f>
        <v>50</v>
      </c>
      <c r="K934" s="7">
        <f>Datos_Cocina[[#This Row],[Ganancia Neta]]/Datos_Cocina[[#This Row],[Total Pedido]]</f>
        <v>0.4</v>
      </c>
      <c r="L934" s="2">
        <v>2</v>
      </c>
      <c r="M934" s="2">
        <v>14</v>
      </c>
      <c r="N934" s="2" t="s">
        <v>1154</v>
      </c>
    </row>
    <row r="935" spans="1:14" x14ac:dyDescent="0.3">
      <c r="A935" s="2">
        <v>364</v>
      </c>
      <c r="B935" s="2">
        <v>15</v>
      </c>
      <c r="C935" s="2" t="s">
        <v>100</v>
      </c>
      <c r="D935" s="2" t="s">
        <v>1166</v>
      </c>
      <c r="E935" s="4">
        <v>13</v>
      </c>
      <c r="F935" s="4">
        <f t="shared" si="14"/>
        <v>13</v>
      </c>
      <c r="G935" s="4">
        <v>22</v>
      </c>
      <c r="H935" s="4">
        <f>Datos_Cocina[[#This Row],[Precio Unitario]]-Datos_Cocina[[#This Row],[Costo Unitario]]</f>
        <v>9</v>
      </c>
      <c r="I935" s="4">
        <f>Datos_Cocina[[#This Row],[Ganancia Bruta]]*Datos_Cocina[[#This Row],[Cantidad Ordenada]]</f>
        <v>9</v>
      </c>
      <c r="J935" s="4">
        <f>Datos_Cocina[[#This Row],[Precio Unitario]]*Datos_Cocina[[#This Row],[Cantidad Ordenada]]</f>
        <v>22</v>
      </c>
      <c r="K935" s="7">
        <f>Datos_Cocina[[#This Row],[Ganancia Neta]]/Datos_Cocina[[#This Row],[Total Pedido]]</f>
        <v>0.40909090909090912</v>
      </c>
      <c r="L935" s="2">
        <v>1</v>
      </c>
      <c r="M935" s="2">
        <v>20</v>
      </c>
      <c r="N935" s="2" t="s">
        <v>1154</v>
      </c>
    </row>
    <row r="936" spans="1:14" x14ac:dyDescent="0.3">
      <c r="A936" s="2">
        <v>364</v>
      </c>
      <c r="B936" s="2">
        <v>15</v>
      </c>
      <c r="C936" s="2" t="s">
        <v>20</v>
      </c>
      <c r="D936" s="2" t="s">
        <v>1152</v>
      </c>
      <c r="E936" s="4">
        <v>17</v>
      </c>
      <c r="F936" s="4">
        <f t="shared" si="14"/>
        <v>17</v>
      </c>
      <c r="G936" s="4">
        <v>29</v>
      </c>
      <c r="H936" s="4">
        <f>Datos_Cocina[[#This Row],[Precio Unitario]]-Datos_Cocina[[#This Row],[Costo Unitario]]</f>
        <v>12</v>
      </c>
      <c r="I936" s="4">
        <f>Datos_Cocina[[#This Row],[Ganancia Bruta]]*Datos_Cocina[[#This Row],[Cantidad Ordenada]]</f>
        <v>12</v>
      </c>
      <c r="J936" s="4">
        <f>Datos_Cocina[[#This Row],[Precio Unitario]]*Datos_Cocina[[#This Row],[Cantidad Ordenada]]</f>
        <v>29</v>
      </c>
      <c r="K936" s="7">
        <f>Datos_Cocina[[#This Row],[Ganancia Neta]]/Datos_Cocina[[#This Row],[Total Pedido]]</f>
        <v>0.41379310344827586</v>
      </c>
      <c r="L936" s="2">
        <v>1</v>
      </c>
      <c r="M936" s="2">
        <v>26</v>
      </c>
      <c r="N936" s="2" t="s">
        <v>1154</v>
      </c>
    </row>
    <row r="937" spans="1:14" x14ac:dyDescent="0.3">
      <c r="A937" s="2">
        <v>364</v>
      </c>
      <c r="B937" s="2">
        <v>15</v>
      </c>
      <c r="C937" s="2" t="s">
        <v>25</v>
      </c>
      <c r="D937" s="2" t="s">
        <v>1159</v>
      </c>
      <c r="E937" s="4">
        <v>16</v>
      </c>
      <c r="F937" s="4">
        <f t="shared" si="14"/>
        <v>32</v>
      </c>
      <c r="G937" s="4">
        <v>28</v>
      </c>
      <c r="H937" s="4">
        <f>Datos_Cocina[[#This Row],[Precio Unitario]]-Datos_Cocina[[#This Row],[Costo Unitario]]</f>
        <v>12</v>
      </c>
      <c r="I937" s="4">
        <f>Datos_Cocina[[#This Row],[Ganancia Bruta]]*Datos_Cocina[[#This Row],[Cantidad Ordenada]]</f>
        <v>24</v>
      </c>
      <c r="J937" s="4">
        <f>Datos_Cocina[[#This Row],[Precio Unitario]]*Datos_Cocina[[#This Row],[Cantidad Ordenada]]</f>
        <v>56</v>
      </c>
      <c r="K937" s="7">
        <f>Datos_Cocina[[#This Row],[Ganancia Neta]]/Datos_Cocina[[#This Row],[Total Pedido]]</f>
        <v>0.42857142857142855</v>
      </c>
      <c r="L937" s="2">
        <v>2</v>
      </c>
      <c r="M937" s="2">
        <v>52</v>
      </c>
      <c r="N937" s="2" t="s">
        <v>1154</v>
      </c>
    </row>
    <row r="938" spans="1:14" x14ac:dyDescent="0.3">
      <c r="A938" s="2">
        <v>365</v>
      </c>
      <c r="B938" s="2">
        <v>4</v>
      </c>
      <c r="C938" s="2" t="s">
        <v>42</v>
      </c>
      <c r="D938" s="2" t="s">
        <v>1158</v>
      </c>
      <c r="E938" s="4">
        <v>22</v>
      </c>
      <c r="F938" s="4">
        <f t="shared" si="14"/>
        <v>66</v>
      </c>
      <c r="G938" s="4">
        <v>36</v>
      </c>
      <c r="H938" s="4">
        <f>Datos_Cocina[[#This Row],[Precio Unitario]]-Datos_Cocina[[#This Row],[Costo Unitario]]</f>
        <v>14</v>
      </c>
      <c r="I938" s="4">
        <f>Datos_Cocina[[#This Row],[Ganancia Bruta]]*Datos_Cocina[[#This Row],[Cantidad Ordenada]]</f>
        <v>42</v>
      </c>
      <c r="J938" s="4">
        <f>Datos_Cocina[[#This Row],[Precio Unitario]]*Datos_Cocina[[#This Row],[Cantidad Ordenada]]</f>
        <v>108</v>
      </c>
      <c r="K938" s="7">
        <f>Datos_Cocina[[#This Row],[Ganancia Neta]]/Datos_Cocina[[#This Row],[Total Pedido]]</f>
        <v>0.3888888888888889</v>
      </c>
      <c r="L938" s="2">
        <v>3</v>
      </c>
      <c r="M938" s="2">
        <v>25</v>
      </c>
      <c r="N938" s="2" t="s">
        <v>1149</v>
      </c>
    </row>
    <row r="939" spans="1:14" x14ac:dyDescent="0.3">
      <c r="A939" s="2">
        <v>366</v>
      </c>
      <c r="B939" s="2">
        <v>17</v>
      </c>
      <c r="C939" s="2" t="s">
        <v>30</v>
      </c>
      <c r="D939" s="2" t="s">
        <v>1170</v>
      </c>
      <c r="E939" s="4">
        <v>25</v>
      </c>
      <c r="F939" s="4">
        <f t="shared" si="14"/>
        <v>50</v>
      </c>
      <c r="G939" s="4">
        <v>40</v>
      </c>
      <c r="H939" s="4">
        <f>Datos_Cocina[[#This Row],[Precio Unitario]]-Datos_Cocina[[#This Row],[Costo Unitario]]</f>
        <v>15</v>
      </c>
      <c r="I939" s="4">
        <f>Datos_Cocina[[#This Row],[Ganancia Bruta]]*Datos_Cocina[[#This Row],[Cantidad Ordenada]]</f>
        <v>30</v>
      </c>
      <c r="J939" s="4">
        <f>Datos_Cocina[[#This Row],[Precio Unitario]]*Datos_Cocina[[#This Row],[Cantidad Ordenada]]</f>
        <v>80</v>
      </c>
      <c r="K939" s="7">
        <f>Datos_Cocina[[#This Row],[Ganancia Neta]]/Datos_Cocina[[#This Row],[Total Pedido]]</f>
        <v>0.375</v>
      </c>
      <c r="L939" s="2">
        <v>2</v>
      </c>
      <c r="M939" s="2">
        <v>9</v>
      </c>
      <c r="N939" s="2" t="s">
        <v>1154</v>
      </c>
    </row>
    <row r="940" spans="1:14" x14ac:dyDescent="0.3">
      <c r="A940" s="2">
        <v>366</v>
      </c>
      <c r="B940" s="2">
        <v>17</v>
      </c>
      <c r="C940" s="2" t="s">
        <v>12</v>
      </c>
      <c r="D940" s="2" t="s">
        <v>1164</v>
      </c>
      <c r="E940" s="4">
        <v>21</v>
      </c>
      <c r="F940" s="4">
        <f t="shared" si="14"/>
        <v>63</v>
      </c>
      <c r="G940" s="4">
        <v>35</v>
      </c>
      <c r="H940" s="4">
        <f>Datos_Cocina[[#This Row],[Precio Unitario]]-Datos_Cocina[[#This Row],[Costo Unitario]]</f>
        <v>14</v>
      </c>
      <c r="I940" s="4">
        <f>Datos_Cocina[[#This Row],[Ganancia Bruta]]*Datos_Cocina[[#This Row],[Cantidad Ordenada]]</f>
        <v>42</v>
      </c>
      <c r="J940" s="4">
        <f>Datos_Cocina[[#This Row],[Precio Unitario]]*Datos_Cocina[[#This Row],[Cantidad Ordenada]]</f>
        <v>105</v>
      </c>
      <c r="K940" s="7">
        <f>Datos_Cocina[[#This Row],[Ganancia Neta]]/Datos_Cocina[[#This Row],[Total Pedido]]</f>
        <v>0.4</v>
      </c>
      <c r="L940" s="2">
        <v>3</v>
      </c>
      <c r="M940" s="2">
        <v>51</v>
      </c>
      <c r="N940" s="2" t="s">
        <v>1149</v>
      </c>
    </row>
    <row r="941" spans="1:14" x14ac:dyDescent="0.3">
      <c r="A941" s="2">
        <v>366</v>
      </c>
      <c r="B941" s="2">
        <v>17</v>
      </c>
      <c r="C941" s="2" t="s">
        <v>50</v>
      </c>
      <c r="D941" s="2" t="s">
        <v>1162</v>
      </c>
      <c r="E941" s="4">
        <v>16</v>
      </c>
      <c r="F941" s="4">
        <f t="shared" si="14"/>
        <v>32</v>
      </c>
      <c r="G941" s="4">
        <v>27</v>
      </c>
      <c r="H941" s="4">
        <f>Datos_Cocina[[#This Row],[Precio Unitario]]-Datos_Cocina[[#This Row],[Costo Unitario]]</f>
        <v>11</v>
      </c>
      <c r="I941" s="4">
        <f>Datos_Cocina[[#This Row],[Ganancia Bruta]]*Datos_Cocina[[#This Row],[Cantidad Ordenada]]</f>
        <v>22</v>
      </c>
      <c r="J941" s="4">
        <f>Datos_Cocina[[#This Row],[Precio Unitario]]*Datos_Cocina[[#This Row],[Cantidad Ordenada]]</f>
        <v>54</v>
      </c>
      <c r="K941" s="7">
        <f>Datos_Cocina[[#This Row],[Ganancia Neta]]/Datos_Cocina[[#This Row],[Total Pedido]]</f>
        <v>0.40740740740740738</v>
      </c>
      <c r="L941" s="2">
        <v>2</v>
      </c>
      <c r="M941" s="2">
        <v>30</v>
      </c>
      <c r="N941" s="2" t="s">
        <v>1154</v>
      </c>
    </row>
    <row r="942" spans="1:14" x14ac:dyDescent="0.3">
      <c r="A942" s="2">
        <v>367</v>
      </c>
      <c r="B942" s="2">
        <v>12</v>
      </c>
      <c r="C942" s="2" t="s">
        <v>67</v>
      </c>
      <c r="D942" s="2" t="s">
        <v>1155</v>
      </c>
      <c r="E942" s="4">
        <v>12</v>
      </c>
      <c r="F942" s="4">
        <f t="shared" si="14"/>
        <v>12</v>
      </c>
      <c r="G942" s="4">
        <v>20</v>
      </c>
      <c r="H942" s="4">
        <f>Datos_Cocina[[#This Row],[Precio Unitario]]-Datos_Cocina[[#This Row],[Costo Unitario]]</f>
        <v>8</v>
      </c>
      <c r="I942" s="4">
        <f>Datos_Cocina[[#This Row],[Ganancia Bruta]]*Datos_Cocina[[#This Row],[Cantidad Ordenada]]</f>
        <v>8</v>
      </c>
      <c r="J942" s="4">
        <f>Datos_Cocina[[#This Row],[Precio Unitario]]*Datos_Cocina[[#This Row],[Cantidad Ordenada]]</f>
        <v>20</v>
      </c>
      <c r="K942" s="7">
        <f>Datos_Cocina[[#This Row],[Ganancia Neta]]/Datos_Cocina[[#This Row],[Total Pedido]]</f>
        <v>0.4</v>
      </c>
      <c r="L942" s="2">
        <v>1</v>
      </c>
      <c r="M942" s="2">
        <v>13</v>
      </c>
      <c r="N942" s="2" t="s">
        <v>1149</v>
      </c>
    </row>
    <row r="943" spans="1:14" x14ac:dyDescent="0.3">
      <c r="A943" s="2">
        <v>367</v>
      </c>
      <c r="B943" s="2">
        <v>12</v>
      </c>
      <c r="C943" s="2" t="s">
        <v>20</v>
      </c>
      <c r="D943" s="2" t="s">
        <v>1152</v>
      </c>
      <c r="E943" s="4">
        <v>17</v>
      </c>
      <c r="F943" s="4">
        <f t="shared" si="14"/>
        <v>17</v>
      </c>
      <c r="G943" s="4">
        <v>29</v>
      </c>
      <c r="H943" s="4">
        <f>Datos_Cocina[[#This Row],[Precio Unitario]]-Datos_Cocina[[#This Row],[Costo Unitario]]</f>
        <v>12</v>
      </c>
      <c r="I943" s="4">
        <f>Datos_Cocina[[#This Row],[Ganancia Bruta]]*Datos_Cocina[[#This Row],[Cantidad Ordenada]]</f>
        <v>12</v>
      </c>
      <c r="J943" s="4">
        <f>Datos_Cocina[[#This Row],[Precio Unitario]]*Datos_Cocina[[#This Row],[Cantidad Ordenada]]</f>
        <v>29</v>
      </c>
      <c r="K943" s="7">
        <f>Datos_Cocina[[#This Row],[Ganancia Neta]]/Datos_Cocina[[#This Row],[Total Pedido]]</f>
        <v>0.41379310344827586</v>
      </c>
      <c r="L943" s="2">
        <v>1</v>
      </c>
      <c r="M943" s="2">
        <v>26</v>
      </c>
      <c r="N943" s="2" t="s">
        <v>1149</v>
      </c>
    </row>
    <row r="944" spans="1:14" x14ac:dyDescent="0.3">
      <c r="A944" s="2">
        <v>367</v>
      </c>
      <c r="B944" s="2">
        <v>12</v>
      </c>
      <c r="C944" s="2" t="s">
        <v>74</v>
      </c>
      <c r="D944" s="2" t="s">
        <v>1160</v>
      </c>
      <c r="E944" s="4">
        <v>15</v>
      </c>
      <c r="F944" s="4">
        <f t="shared" si="14"/>
        <v>30</v>
      </c>
      <c r="G944" s="4">
        <v>26</v>
      </c>
      <c r="H944" s="4">
        <f>Datos_Cocina[[#This Row],[Precio Unitario]]-Datos_Cocina[[#This Row],[Costo Unitario]]</f>
        <v>11</v>
      </c>
      <c r="I944" s="4">
        <f>Datos_Cocina[[#This Row],[Ganancia Bruta]]*Datos_Cocina[[#This Row],[Cantidad Ordenada]]</f>
        <v>22</v>
      </c>
      <c r="J944" s="4">
        <f>Datos_Cocina[[#This Row],[Precio Unitario]]*Datos_Cocina[[#This Row],[Cantidad Ordenada]]</f>
        <v>52</v>
      </c>
      <c r="K944" s="7">
        <f>Datos_Cocina[[#This Row],[Ganancia Neta]]/Datos_Cocina[[#This Row],[Total Pedido]]</f>
        <v>0.42307692307692307</v>
      </c>
      <c r="L944" s="2">
        <v>2</v>
      </c>
      <c r="M944" s="2">
        <v>34</v>
      </c>
      <c r="N944" s="2" t="s">
        <v>1149</v>
      </c>
    </row>
    <row r="945" spans="1:14" x14ac:dyDescent="0.3">
      <c r="A945" s="2">
        <v>368</v>
      </c>
      <c r="B945" s="2">
        <v>13</v>
      </c>
      <c r="C945" s="2" t="s">
        <v>121</v>
      </c>
      <c r="D945" s="2" t="s">
        <v>1163</v>
      </c>
      <c r="E945" s="4">
        <v>20</v>
      </c>
      <c r="F945" s="4">
        <f t="shared" si="14"/>
        <v>60</v>
      </c>
      <c r="G945" s="4">
        <v>33</v>
      </c>
      <c r="H945" s="4">
        <f>Datos_Cocina[[#This Row],[Precio Unitario]]-Datos_Cocina[[#This Row],[Costo Unitario]]</f>
        <v>13</v>
      </c>
      <c r="I945" s="4">
        <f>Datos_Cocina[[#This Row],[Ganancia Bruta]]*Datos_Cocina[[#This Row],[Cantidad Ordenada]]</f>
        <v>39</v>
      </c>
      <c r="J945" s="4">
        <f>Datos_Cocina[[#This Row],[Precio Unitario]]*Datos_Cocina[[#This Row],[Cantidad Ordenada]]</f>
        <v>99</v>
      </c>
      <c r="K945" s="7">
        <f>Datos_Cocina[[#This Row],[Ganancia Neta]]/Datos_Cocina[[#This Row],[Total Pedido]]</f>
        <v>0.39393939393939392</v>
      </c>
      <c r="L945" s="2">
        <v>3</v>
      </c>
      <c r="M945" s="2">
        <v>45</v>
      </c>
      <c r="N945" s="2" t="s">
        <v>1154</v>
      </c>
    </row>
    <row r="946" spans="1:14" x14ac:dyDescent="0.3">
      <c r="A946" s="2">
        <v>368</v>
      </c>
      <c r="B946" s="2">
        <v>13</v>
      </c>
      <c r="C946" s="2" t="s">
        <v>79</v>
      </c>
      <c r="D946" s="2" t="s">
        <v>1151</v>
      </c>
      <c r="E946" s="4">
        <v>14</v>
      </c>
      <c r="F946" s="4">
        <f t="shared" si="14"/>
        <v>14</v>
      </c>
      <c r="G946" s="4">
        <v>24</v>
      </c>
      <c r="H946" s="4">
        <f>Datos_Cocina[[#This Row],[Precio Unitario]]-Datos_Cocina[[#This Row],[Costo Unitario]]</f>
        <v>10</v>
      </c>
      <c r="I946" s="4">
        <f>Datos_Cocina[[#This Row],[Ganancia Bruta]]*Datos_Cocina[[#This Row],[Cantidad Ordenada]]</f>
        <v>10</v>
      </c>
      <c r="J946" s="4">
        <f>Datos_Cocina[[#This Row],[Precio Unitario]]*Datos_Cocina[[#This Row],[Cantidad Ordenada]]</f>
        <v>24</v>
      </c>
      <c r="K946" s="7">
        <f>Datos_Cocina[[#This Row],[Ganancia Neta]]/Datos_Cocina[[#This Row],[Total Pedido]]</f>
        <v>0.41666666666666669</v>
      </c>
      <c r="L946" s="2">
        <v>1</v>
      </c>
      <c r="M946" s="2">
        <v>40</v>
      </c>
      <c r="N946" s="2" t="s">
        <v>1149</v>
      </c>
    </row>
    <row r="947" spans="1:14" x14ac:dyDescent="0.3">
      <c r="A947" s="2">
        <v>369</v>
      </c>
      <c r="B947" s="2">
        <v>20</v>
      </c>
      <c r="C947" s="2" t="s">
        <v>56</v>
      </c>
      <c r="D947" s="2" t="s">
        <v>1167</v>
      </c>
      <c r="E947" s="4">
        <v>19</v>
      </c>
      <c r="F947" s="4">
        <f t="shared" si="14"/>
        <v>38</v>
      </c>
      <c r="G947" s="4">
        <v>31</v>
      </c>
      <c r="H947" s="4">
        <f>Datos_Cocina[[#This Row],[Precio Unitario]]-Datos_Cocina[[#This Row],[Costo Unitario]]</f>
        <v>12</v>
      </c>
      <c r="I947" s="4">
        <f>Datos_Cocina[[#This Row],[Ganancia Bruta]]*Datos_Cocina[[#This Row],[Cantidad Ordenada]]</f>
        <v>24</v>
      </c>
      <c r="J947" s="4">
        <f>Datos_Cocina[[#This Row],[Precio Unitario]]*Datos_Cocina[[#This Row],[Cantidad Ordenada]]</f>
        <v>62</v>
      </c>
      <c r="K947" s="7">
        <f>Datos_Cocina[[#This Row],[Ganancia Neta]]/Datos_Cocina[[#This Row],[Total Pedido]]</f>
        <v>0.38709677419354838</v>
      </c>
      <c r="L947" s="2">
        <v>2</v>
      </c>
      <c r="M947" s="2">
        <v>7</v>
      </c>
      <c r="N947" s="2" t="s">
        <v>1149</v>
      </c>
    </row>
    <row r="948" spans="1:14" x14ac:dyDescent="0.3">
      <c r="A948" s="2">
        <v>369</v>
      </c>
      <c r="B948" s="2">
        <v>20</v>
      </c>
      <c r="C948" s="2" t="s">
        <v>97</v>
      </c>
      <c r="D948" s="2" t="s">
        <v>1153</v>
      </c>
      <c r="E948" s="4">
        <v>14</v>
      </c>
      <c r="F948" s="4">
        <f t="shared" si="14"/>
        <v>28</v>
      </c>
      <c r="G948" s="4">
        <v>23</v>
      </c>
      <c r="H948" s="4">
        <f>Datos_Cocina[[#This Row],[Precio Unitario]]-Datos_Cocina[[#This Row],[Costo Unitario]]</f>
        <v>9</v>
      </c>
      <c r="I948" s="4">
        <f>Datos_Cocina[[#This Row],[Ganancia Bruta]]*Datos_Cocina[[#This Row],[Cantidad Ordenada]]</f>
        <v>18</v>
      </c>
      <c r="J948" s="4">
        <f>Datos_Cocina[[#This Row],[Precio Unitario]]*Datos_Cocina[[#This Row],[Cantidad Ordenada]]</f>
        <v>46</v>
      </c>
      <c r="K948" s="7">
        <f>Datos_Cocina[[#This Row],[Ganancia Neta]]/Datos_Cocina[[#This Row],[Total Pedido]]</f>
        <v>0.39130434782608697</v>
      </c>
      <c r="L948" s="2">
        <v>2</v>
      </c>
      <c r="M948" s="2">
        <v>7</v>
      </c>
      <c r="N948" s="2" t="s">
        <v>1149</v>
      </c>
    </row>
    <row r="949" spans="1:14" x14ac:dyDescent="0.3">
      <c r="A949" s="2">
        <v>369</v>
      </c>
      <c r="B949" s="2">
        <v>20</v>
      </c>
      <c r="C949" s="2" t="s">
        <v>74</v>
      </c>
      <c r="D949" s="2" t="s">
        <v>1160</v>
      </c>
      <c r="E949" s="4">
        <v>15</v>
      </c>
      <c r="F949" s="4">
        <f t="shared" si="14"/>
        <v>45</v>
      </c>
      <c r="G949" s="4">
        <v>26</v>
      </c>
      <c r="H949" s="4">
        <f>Datos_Cocina[[#This Row],[Precio Unitario]]-Datos_Cocina[[#This Row],[Costo Unitario]]</f>
        <v>11</v>
      </c>
      <c r="I949" s="4">
        <f>Datos_Cocina[[#This Row],[Ganancia Bruta]]*Datos_Cocina[[#This Row],[Cantidad Ordenada]]</f>
        <v>33</v>
      </c>
      <c r="J949" s="4">
        <f>Datos_Cocina[[#This Row],[Precio Unitario]]*Datos_Cocina[[#This Row],[Cantidad Ordenada]]</f>
        <v>78</v>
      </c>
      <c r="K949" s="7">
        <f>Datos_Cocina[[#This Row],[Ganancia Neta]]/Datos_Cocina[[#This Row],[Total Pedido]]</f>
        <v>0.42307692307692307</v>
      </c>
      <c r="L949" s="2">
        <v>3</v>
      </c>
      <c r="M949" s="2">
        <v>20</v>
      </c>
      <c r="N949" s="2" t="s">
        <v>1149</v>
      </c>
    </row>
    <row r="950" spans="1:14" x14ac:dyDescent="0.3">
      <c r="A950" s="2">
        <v>369</v>
      </c>
      <c r="B950" s="2">
        <v>20</v>
      </c>
      <c r="C950" s="2" t="s">
        <v>25</v>
      </c>
      <c r="D950" s="2" t="s">
        <v>1159</v>
      </c>
      <c r="E950" s="4">
        <v>16</v>
      </c>
      <c r="F950" s="4">
        <f t="shared" si="14"/>
        <v>32</v>
      </c>
      <c r="G950" s="4">
        <v>28</v>
      </c>
      <c r="H950" s="4">
        <f>Datos_Cocina[[#This Row],[Precio Unitario]]-Datos_Cocina[[#This Row],[Costo Unitario]]</f>
        <v>12</v>
      </c>
      <c r="I950" s="4">
        <f>Datos_Cocina[[#This Row],[Ganancia Bruta]]*Datos_Cocina[[#This Row],[Cantidad Ordenada]]</f>
        <v>24</v>
      </c>
      <c r="J950" s="4">
        <f>Datos_Cocina[[#This Row],[Precio Unitario]]*Datos_Cocina[[#This Row],[Cantidad Ordenada]]</f>
        <v>56</v>
      </c>
      <c r="K950" s="7">
        <f>Datos_Cocina[[#This Row],[Ganancia Neta]]/Datos_Cocina[[#This Row],[Total Pedido]]</f>
        <v>0.42857142857142855</v>
      </c>
      <c r="L950" s="2">
        <v>2</v>
      </c>
      <c r="M950" s="2">
        <v>8</v>
      </c>
      <c r="N950" s="2" t="s">
        <v>1149</v>
      </c>
    </row>
    <row r="951" spans="1:14" x14ac:dyDescent="0.3">
      <c r="A951" s="2">
        <v>370</v>
      </c>
      <c r="B951" s="2">
        <v>13</v>
      </c>
      <c r="C951" s="2" t="s">
        <v>42</v>
      </c>
      <c r="D951" s="2" t="s">
        <v>1158</v>
      </c>
      <c r="E951" s="4">
        <v>22</v>
      </c>
      <c r="F951" s="4">
        <f t="shared" si="14"/>
        <v>44</v>
      </c>
      <c r="G951" s="4">
        <v>36</v>
      </c>
      <c r="H951" s="4">
        <f>Datos_Cocina[[#This Row],[Precio Unitario]]-Datos_Cocina[[#This Row],[Costo Unitario]]</f>
        <v>14</v>
      </c>
      <c r="I951" s="4">
        <f>Datos_Cocina[[#This Row],[Ganancia Bruta]]*Datos_Cocina[[#This Row],[Cantidad Ordenada]]</f>
        <v>28</v>
      </c>
      <c r="J951" s="4">
        <f>Datos_Cocina[[#This Row],[Precio Unitario]]*Datos_Cocina[[#This Row],[Cantidad Ordenada]]</f>
        <v>72</v>
      </c>
      <c r="K951" s="7">
        <f>Datos_Cocina[[#This Row],[Ganancia Neta]]/Datos_Cocina[[#This Row],[Total Pedido]]</f>
        <v>0.3888888888888889</v>
      </c>
      <c r="L951" s="2">
        <v>2</v>
      </c>
      <c r="M951" s="2">
        <v>33</v>
      </c>
      <c r="N951" s="2" t="s">
        <v>1149</v>
      </c>
    </row>
    <row r="952" spans="1:14" x14ac:dyDescent="0.3">
      <c r="A952" s="2">
        <v>371</v>
      </c>
      <c r="B952" s="2">
        <v>4</v>
      </c>
      <c r="C952" s="2" t="s">
        <v>56</v>
      </c>
      <c r="D952" s="2" t="s">
        <v>1167</v>
      </c>
      <c r="E952" s="4">
        <v>19</v>
      </c>
      <c r="F952" s="4">
        <f t="shared" si="14"/>
        <v>38</v>
      </c>
      <c r="G952" s="4">
        <v>31</v>
      </c>
      <c r="H952" s="4">
        <f>Datos_Cocina[[#This Row],[Precio Unitario]]-Datos_Cocina[[#This Row],[Costo Unitario]]</f>
        <v>12</v>
      </c>
      <c r="I952" s="4">
        <f>Datos_Cocina[[#This Row],[Ganancia Bruta]]*Datos_Cocina[[#This Row],[Cantidad Ordenada]]</f>
        <v>24</v>
      </c>
      <c r="J952" s="4">
        <f>Datos_Cocina[[#This Row],[Precio Unitario]]*Datos_Cocina[[#This Row],[Cantidad Ordenada]]</f>
        <v>62</v>
      </c>
      <c r="K952" s="7">
        <f>Datos_Cocina[[#This Row],[Ganancia Neta]]/Datos_Cocina[[#This Row],[Total Pedido]]</f>
        <v>0.38709677419354838</v>
      </c>
      <c r="L952" s="2">
        <v>2</v>
      </c>
      <c r="M952" s="2">
        <v>11</v>
      </c>
      <c r="N952" s="2" t="s">
        <v>1149</v>
      </c>
    </row>
    <row r="953" spans="1:14" x14ac:dyDescent="0.3">
      <c r="A953" s="2">
        <v>371</v>
      </c>
      <c r="B953" s="2">
        <v>4</v>
      </c>
      <c r="C953" s="2" t="s">
        <v>42</v>
      </c>
      <c r="D953" s="2" t="s">
        <v>1158</v>
      </c>
      <c r="E953" s="4">
        <v>22</v>
      </c>
      <c r="F953" s="4">
        <f t="shared" si="14"/>
        <v>22</v>
      </c>
      <c r="G953" s="4">
        <v>36</v>
      </c>
      <c r="H953" s="4">
        <f>Datos_Cocina[[#This Row],[Precio Unitario]]-Datos_Cocina[[#This Row],[Costo Unitario]]</f>
        <v>14</v>
      </c>
      <c r="I953" s="4">
        <f>Datos_Cocina[[#This Row],[Ganancia Bruta]]*Datos_Cocina[[#This Row],[Cantidad Ordenada]]</f>
        <v>14</v>
      </c>
      <c r="J953" s="4">
        <f>Datos_Cocina[[#This Row],[Precio Unitario]]*Datos_Cocina[[#This Row],[Cantidad Ordenada]]</f>
        <v>36</v>
      </c>
      <c r="K953" s="7">
        <f>Datos_Cocina[[#This Row],[Ganancia Neta]]/Datos_Cocina[[#This Row],[Total Pedido]]</f>
        <v>0.3888888888888889</v>
      </c>
      <c r="L953" s="2">
        <v>1</v>
      </c>
      <c r="M953" s="2">
        <v>13</v>
      </c>
      <c r="N953" s="2" t="s">
        <v>1154</v>
      </c>
    </row>
    <row r="954" spans="1:14" x14ac:dyDescent="0.3">
      <c r="A954" s="2">
        <v>371</v>
      </c>
      <c r="B954" s="2">
        <v>4</v>
      </c>
      <c r="C954" s="2" t="s">
        <v>97</v>
      </c>
      <c r="D954" s="2" t="s">
        <v>1153</v>
      </c>
      <c r="E954" s="4">
        <v>14</v>
      </c>
      <c r="F954" s="4">
        <f t="shared" si="14"/>
        <v>28</v>
      </c>
      <c r="G954" s="4">
        <v>23</v>
      </c>
      <c r="H954" s="4">
        <f>Datos_Cocina[[#This Row],[Precio Unitario]]-Datos_Cocina[[#This Row],[Costo Unitario]]</f>
        <v>9</v>
      </c>
      <c r="I954" s="4">
        <f>Datos_Cocina[[#This Row],[Ganancia Bruta]]*Datos_Cocina[[#This Row],[Cantidad Ordenada]]</f>
        <v>18</v>
      </c>
      <c r="J954" s="4">
        <f>Datos_Cocina[[#This Row],[Precio Unitario]]*Datos_Cocina[[#This Row],[Cantidad Ordenada]]</f>
        <v>46</v>
      </c>
      <c r="K954" s="7">
        <f>Datos_Cocina[[#This Row],[Ganancia Neta]]/Datos_Cocina[[#This Row],[Total Pedido]]</f>
        <v>0.39130434782608697</v>
      </c>
      <c r="L954" s="2">
        <v>2</v>
      </c>
      <c r="M954" s="2">
        <v>14</v>
      </c>
      <c r="N954" s="2" t="s">
        <v>1149</v>
      </c>
    </row>
    <row r="955" spans="1:14" x14ac:dyDescent="0.3">
      <c r="A955" s="2">
        <v>371</v>
      </c>
      <c r="B955" s="2">
        <v>4</v>
      </c>
      <c r="C955" s="2" t="s">
        <v>25</v>
      </c>
      <c r="D955" s="2" t="s">
        <v>1159</v>
      </c>
      <c r="E955" s="4">
        <v>16</v>
      </c>
      <c r="F955" s="4">
        <f t="shared" si="14"/>
        <v>32</v>
      </c>
      <c r="G955" s="4">
        <v>28</v>
      </c>
      <c r="H955" s="4">
        <f>Datos_Cocina[[#This Row],[Precio Unitario]]-Datos_Cocina[[#This Row],[Costo Unitario]]</f>
        <v>12</v>
      </c>
      <c r="I955" s="4">
        <f>Datos_Cocina[[#This Row],[Ganancia Bruta]]*Datos_Cocina[[#This Row],[Cantidad Ordenada]]</f>
        <v>24</v>
      </c>
      <c r="J955" s="4">
        <f>Datos_Cocina[[#This Row],[Precio Unitario]]*Datos_Cocina[[#This Row],[Cantidad Ordenada]]</f>
        <v>56</v>
      </c>
      <c r="K955" s="7">
        <f>Datos_Cocina[[#This Row],[Ganancia Neta]]/Datos_Cocina[[#This Row],[Total Pedido]]</f>
        <v>0.42857142857142855</v>
      </c>
      <c r="L955" s="2">
        <v>2</v>
      </c>
      <c r="M955" s="2">
        <v>11</v>
      </c>
      <c r="N955" s="2" t="s">
        <v>1154</v>
      </c>
    </row>
    <row r="956" spans="1:14" x14ac:dyDescent="0.3">
      <c r="A956" s="2">
        <v>372</v>
      </c>
      <c r="B956" s="2">
        <v>14</v>
      </c>
      <c r="C956" s="2" t="s">
        <v>45</v>
      </c>
      <c r="D956" s="2" t="s">
        <v>1169</v>
      </c>
      <c r="E956" s="4">
        <v>10</v>
      </c>
      <c r="F956" s="4">
        <f t="shared" si="14"/>
        <v>20</v>
      </c>
      <c r="G956" s="4">
        <v>18</v>
      </c>
      <c r="H956" s="4">
        <f>Datos_Cocina[[#This Row],[Precio Unitario]]-Datos_Cocina[[#This Row],[Costo Unitario]]</f>
        <v>8</v>
      </c>
      <c r="I956" s="4">
        <f>Datos_Cocina[[#This Row],[Ganancia Bruta]]*Datos_Cocina[[#This Row],[Cantidad Ordenada]]</f>
        <v>16</v>
      </c>
      <c r="J956" s="4">
        <f>Datos_Cocina[[#This Row],[Precio Unitario]]*Datos_Cocina[[#This Row],[Cantidad Ordenada]]</f>
        <v>36</v>
      </c>
      <c r="K956" s="7">
        <f>Datos_Cocina[[#This Row],[Ganancia Neta]]/Datos_Cocina[[#This Row],[Total Pedido]]</f>
        <v>0.44444444444444442</v>
      </c>
      <c r="L956" s="2">
        <v>2</v>
      </c>
      <c r="M956" s="2">
        <v>22</v>
      </c>
      <c r="N956" s="2" t="s">
        <v>1154</v>
      </c>
    </row>
    <row r="957" spans="1:14" x14ac:dyDescent="0.3">
      <c r="A957" s="2">
        <v>373</v>
      </c>
      <c r="B957" s="2">
        <v>19</v>
      </c>
      <c r="C957" s="2" t="s">
        <v>39</v>
      </c>
      <c r="D957" s="2" t="s">
        <v>1150</v>
      </c>
      <c r="E957" s="4">
        <v>13</v>
      </c>
      <c r="F957" s="4">
        <f t="shared" si="14"/>
        <v>13</v>
      </c>
      <c r="G957" s="4">
        <v>21</v>
      </c>
      <c r="H957" s="4">
        <f>Datos_Cocina[[#This Row],[Precio Unitario]]-Datos_Cocina[[#This Row],[Costo Unitario]]</f>
        <v>8</v>
      </c>
      <c r="I957" s="4">
        <f>Datos_Cocina[[#This Row],[Ganancia Bruta]]*Datos_Cocina[[#This Row],[Cantidad Ordenada]]</f>
        <v>8</v>
      </c>
      <c r="J957" s="4">
        <f>Datos_Cocina[[#This Row],[Precio Unitario]]*Datos_Cocina[[#This Row],[Cantidad Ordenada]]</f>
        <v>21</v>
      </c>
      <c r="K957" s="7">
        <f>Datos_Cocina[[#This Row],[Ganancia Neta]]/Datos_Cocina[[#This Row],[Total Pedido]]</f>
        <v>0.38095238095238093</v>
      </c>
      <c r="L957" s="2">
        <v>1</v>
      </c>
      <c r="M957" s="2">
        <v>41</v>
      </c>
      <c r="N957" s="2" t="s">
        <v>1149</v>
      </c>
    </row>
    <row r="958" spans="1:14" x14ac:dyDescent="0.3">
      <c r="A958" s="2">
        <v>373</v>
      </c>
      <c r="B958" s="2">
        <v>19</v>
      </c>
      <c r="C958" s="2" t="s">
        <v>67</v>
      </c>
      <c r="D958" s="2" t="s">
        <v>1155</v>
      </c>
      <c r="E958" s="4">
        <v>12</v>
      </c>
      <c r="F958" s="4">
        <f t="shared" si="14"/>
        <v>36</v>
      </c>
      <c r="G958" s="4">
        <v>20</v>
      </c>
      <c r="H958" s="4">
        <f>Datos_Cocina[[#This Row],[Precio Unitario]]-Datos_Cocina[[#This Row],[Costo Unitario]]</f>
        <v>8</v>
      </c>
      <c r="I958" s="4">
        <f>Datos_Cocina[[#This Row],[Ganancia Bruta]]*Datos_Cocina[[#This Row],[Cantidad Ordenada]]</f>
        <v>24</v>
      </c>
      <c r="J958" s="4">
        <f>Datos_Cocina[[#This Row],[Precio Unitario]]*Datos_Cocina[[#This Row],[Cantidad Ordenada]]</f>
        <v>60</v>
      </c>
      <c r="K958" s="7">
        <f>Datos_Cocina[[#This Row],[Ganancia Neta]]/Datos_Cocina[[#This Row],[Total Pedido]]</f>
        <v>0.4</v>
      </c>
      <c r="L958" s="2">
        <v>3</v>
      </c>
      <c r="M958" s="2">
        <v>9</v>
      </c>
      <c r="N958" s="2" t="s">
        <v>1149</v>
      </c>
    </row>
    <row r="959" spans="1:14" x14ac:dyDescent="0.3">
      <c r="A959" s="2">
        <v>373</v>
      </c>
      <c r="B959" s="2">
        <v>19</v>
      </c>
      <c r="C959" s="2" t="s">
        <v>12</v>
      </c>
      <c r="D959" s="2" t="s">
        <v>1164</v>
      </c>
      <c r="E959" s="4">
        <v>21</v>
      </c>
      <c r="F959" s="4">
        <f t="shared" si="14"/>
        <v>21</v>
      </c>
      <c r="G959" s="4">
        <v>35</v>
      </c>
      <c r="H959" s="4">
        <f>Datos_Cocina[[#This Row],[Precio Unitario]]-Datos_Cocina[[#This Row],[Costo Unitario]]</f>
        <v>14</v>
      </c>
      <c r="I959" s="4">
        <f>Datos_Cocina[[#This Row],[Ganancia Bruta]]*Datos_Cocina[[#This Row],[Cantidad Ordenada]]</f>
        <v>14</v>
      </c>
      <c r="J959" s="4">
        <f>Datos_Cocina[[#This Row],[Precio Unitario]]*Datos_Cocina[[#This Row],[Cantidad Ordenada]]</f>
        <v>35</v>
      </c>
      <c r="K959" s="7">
        <f>Datos_Cocina[[#This Row],[Ganancia Neta]]/Datos_Cocina[[#This Row],[Total Pedido]]</f>
        <v>0.4</v>
      </c>
      <c r="L959" s="2">
        <v>1</v>
      </c>
      <c r="M959" s="2">
        <v>49</v>
      </c>
      <c r="N959" s="2" t="s">
        <v>1154</v>
      </c>
    </row>
    <row r="960" spans="1:14" x14ac:dyDescent="0.3">
      <c r="A960" s="2">
        <v>373</v>
      </c>
      <c r="B960" s="2">
        <v>19</v>
      </c>
      <c r="C960" s="2" t="s">
        <v>100</v>
      </c>
      <c r="D960" s="2" t="s">
        <v>1166</v>
      </c>
      <c r="E960" s="4">
        <v>13</v>
      </c>
      <c r="F960" s="4">
        <f t="shared" si="14"/>
        <v>26</v>
      </c>
      <c r="G960" s="4">
        <v>22</v>
      </c>
      <c r="H960" s="4">
        <f>Datos_Cocina[[#This Row],[Precio Unitario]]-Datos_Cocina[[#This Row],[Costo Unitario]]</f>
        <v>9</v>
      </c>
      <c r="I960" s="4">
        <f>Datos_Cocina[[#This Row],[Ganancia Bruta]]*Datos_Cocina[[#This Row],[Cantidad Ordenada]]</f>
        <v>18</v>
      </c>
      <c r="J960" s="4">
        <f>Datos_Cocina[[#This Row],[Precio Unitario]]*Datos_Cocina[[#This Row],[Cantidad Ordenada]]</f>
        <v>44</v>
      </c>
      <c r="K960" s="7">
        <f>Datos_Cocina[[#This Row],[Ganancia Neta]]/Datos_Cocina[[#This Row],[Total Pedido]]</f>
        <v>0.40909090909090912</v>
      </c>
      <c r="L960" s="2">
        <v>2</v>
      </c>
      <c r="M960" s="2">
        <v>17</v>
      </c>
      <c r="N960" s="2" t="s">
        <v>1149</v>
      </c>
    </row>
    <row r="961" spans="1:14" x14ac:dyDescent="0.3">
      <c r="A961" s="2">
        <v>374</v>
      </c>
      <c r="B961" s="2">
        <v>18</v>
      </c>
      <c r="C961" s="2" t="s">
        <v>12</v>
      </c>
      <c r="D961" s="2" t="s">
        <v>1164</v>
      </c>
      <c r="E961" s="4">
        <v>21</v>
      </c>
      <c r="F961" s="4">
        <f t="shared" si="14"/>
        <v>21</v>
      </c>
      <c r="G961" s="4">
        <v>35</v>
      </c>
      <c r="H961" s="4">
        <f>Datos_Cocina[[#This Row],[Precio Unitario]]-Datos_Cocina[[#This Row],[Costo Unitario]]</f>
        <v>14</v>
      </c>
      <c r="I961" s="4">
        <f>Datos_Cocina[[#This Row],[Ganancia Bruta]]*Datos_Cocina[[#This Row],[Cantidad Ordenada]]</f>
        <v>14</v>
      </c>
      <c r="J961" s="4">
        <f>Datos_Cocina[[#This Row],[Precio Unitario]]*Datos_Cocina[[#This Row],[Cantidad Ordenada]]</f>
        <v>35</v>
      </c>
      <c r="K961" s="7">
        <f>Datos_Cocina[[#This Row],[Ganancia Neta]]/Datos_Cocina[[#This Row],[Total Pedido]]</f>
        <v>0.4</v>
      </c>
      <c r="L961" s="2">
        <v>1</v>
      </c>
      <c r="M961" s="2">
        <v>9</v>
      </c>
      <c r="N961" s="2" t="s">
        <v>1149</v>
      </c>
    </row>
    <row r="962" spans="1:14" x14ac:dyDescent="0.3">
      <c r="A962" s="2">
        <v>375</v>
      </c>
      <c r="B962" s="2">
        <v>18</v>
      </c>
      <c r="C962" s="2" t="s">
        <v>56</v>
      </c>
      <c r="D962" s="2" t="s">
        <v>1167</v>
      </c>
      <c r="E962" s="4">
        <v>19</v>
      </c>
      <c r="F962" s="4">
        <f t="shared" ref="F962:F1025" si="15">E962*L962</f>
        <v>57</v>
      </c>
      <c r="G962" s="4">
        <v>31</v>
      </c>
      <c r="H962" s="4">
        <f>Datos_Cocina[[#This Row],[Precio Unitario]]-Datos_Cocina[[#This Row],[Costo Unitario]]</f>
        <v>12</v>
      </c>
      <c r="I962" s="4">
        <f>Datos_Cocina[[#This Row],[Ganancia Bruta]]*Datos_Cocina[[#This Row],[Cantidad Ordenada]]</f>
        <v>36</v>
      </c>
      <c r="J962" s="4">
        <f>Datos_Cocina[[#This Row],[Precio Unitario]]*Datos_Cocina[[#This Row],[Cantidad Ordenada]]</f>
        <v>93</v>
      </c>
      <c r="K962" s="7">
        <f>Datos_Cocina[[#This Row],[Ganancia Neta]]/Datos_Cocina[[#This Row],[Total Pedido]]</f>
        <v>0.38709677419354838</v>
      </c>
      <c r="L962" s="2">
        <v>3</v>
      </c>
      <c r="M962" s="2">
        <v>27</v>
      </c>
      <c r="N962" s="2" t="s">
        <v>1154</v>
      </c>
    </row>
    <row r="963" spans="1:14" x14ac:dyDescent="0.3">
      <c r="A963" s="2">
        <v>376</v>
      </c>
      <c r="B963" s="2">
        <v>16</v>
      </c>
      <c r="C963" s="2" t="s">
        <v>97</v>
      </c>
      <c r="D963" s="2" t="s">
        <v>1153</v>
      </c>
      <c r="E963" s="4">
        <v>14</v>
      </c>
      <c r="F963" s="4">
        <f t="shared" si="15"/>
        <v>28</v>
      </c>
      <c r="G963" s="4">
        <v>23</v>
      </c>
      <c r="H963" s="4">
        <f>Datos_Cocina[[#This Row],[Precio Unitario]]-Datos_Cocina[[#This Row],[Costo Unitario]]</f>
        <v>9</v>
      </c>
      <c r="I963" s="4">
        <f>Datos_Cocina[[#This Row],[Ganancia Bruta]]*Datos_Cocina[[#This Row],[Cantidad Ordenada]]</f>
        <v>18</v>
      </c>
      <c r="J963" s="4">
        <f>Datos_Cocina[[#This Row],[Precio Unitario]]*Datos_Cocina[[#This Row],[Cantidad Ordenada]]</f>
        <v>46</v>
      </c>
      <c r="K963" s="7">
        <f>Datos_Cocina[[#This Row],[Ganancia Neta]]/Datos_Cocina[[#This Row],[Total Pedido]]</f>
        <v>0.39130434782608697</v>
      </c>
      <c r="L963" s="2">
        <v>2</v>
      </c>
      <c r="M963" s="2">
        <v>5</v>
      </c>
      <c r="N963" s="2" t="s">
        <v>1149</v>
      </c>
    </row>
    <row r="964" spans="1:14" x14ac:dyDescent="0.3">
      <c r="A964" s="2">
        <v>377</v>
      </c>
      <c r="B964" s="2">
        <v>5</v>
      </c>
      <c r="C964" s="2" t="s">
        <v>114</v>
      </c>
      <c r="D964" s="2" t="s">
        <v>1168</v>
      </c>
      <c r="E964" s="4">
        <v>19</v>
      </c>
      <c r="F964" s="4">
        <f t="shared" si="15"/>
        <v>19</v>
      </c>
      <c r="G964" s="4">
        <v>32</v>
      </c>
      <c r="H964" s="4">
        <f>Datos_Cocina[[#This Row],[Precio Unitario]]-Datos_Cocina[[#This Row],[Costo Unitario]]</f>
        <v>13</v>
      </c>
      <c r="I964" s="4">
        <f>Datos_Cocina[[#This Row],[Ganancia Bruta]]*Datos_Cocina[[#This Row],[Cantidad Ordenada]]</f>
        <v>13</v>
      </c>
      <c r="J964" s="4">
        <f>Datos_Cocina[[#This Row],[Precio Unitario]]*Datos_Cocina[[#This Row],[Cantidad Ordenada]]</f>
        <v>32</v>
      </c>
      <c r="K964" s="7">
        <f>Datos_Cocina[[#This Row],[Ganancia Neta]]/Datos_Cocina[[#This Row],[Total Pedido]]</f>
        <v>0.40625</v>
      </c>
      <c r="L964" s="2">
        <v>1</v>
      </c>
      <c r="M964" s="2">
        <v>33</v>
      </c>
      <c r="N964" s="2" t="s">
        <v>1154</v>
      </c>
    </row>
    <row r="965" spans="1:14" x14ac:dyDescent="0.3">
      <c r="A965" s="2">
        <v>377</v>
      </c>
      <c r="B965" s="2">
        <v>5</v>
      </c>
      <c r="C965" s="2" t="s">
        <v>34</v>
      </c>
      <c r="D965" s="2" t="s">
        <v>1161</v>
      </c>
      <c r="E965" s="4">
        <v>20</v>
      </c>
      <c r="F965" s="4">
        <f t="shared" si="15"/>
        <v>40</v>
      </c>
      <c r="G965" s="4">
        <v>34</v>
      </c>
      <c r="H965" s="4">
        <f>Datos_Cocina[[#This Row],[Precio Unitario]]-Datos_Cocina[[#This Row],[Costo Unitario]]</f>
        <v>14</v>
      </c>
      <c r="I965" s="4">
        <f>Datos_Cocina[[#This Row],[Ganancia Bruta]]*Datos_Cocina[[#This Row],[Cantidad Ordenada]]</f>
        <v>28</v>
      </c>
      <c r="J965" s="4">
        <f>Datos_Cocina[[#This Row],[Precio Unitario]]*Datos_Cocina[[#This Row],[Cantidad Ordenada]]</f>
        <v>68</v>
      </c>
      <c r="K965" s="7">
        <f>Datos_Cocina[[#This Row],[Ganancia Neta]]/Datos_Cocina[[#This Row],[Total Pedido]]</f>
        <v>0.41176470588235292</v>
      </c>
      <c r="L965" s="2">
        <v>2</v>
      </c>
      <c r="M965" s="2">
        <v>13</v>
      </c>
      <c r="N965" s="2" t="s">
        <v>1154</v>
      </c>
    </row>
    <row r="966" spans="1:14" x14ac:dyDescent="0.3">
      <c r="A966" s="2">
        <v>378</v>
      </c>
      <c r="B966" s="2">
        <v>3</v>
      </c>
      <c r="C966" s="2" t="s">
        <v>37</v>
      </c>
      <c r="D966" s="2" t="s">
        <v>1157</v>
      </c>
      <c r="E966" s="4">
        <v>18</v>
      </c>
      <c r="F966" s="4">
        <f t="shared" si="15"/>
        <v>18</v>
      </c>
      <c r="G966" s="4">
        <v>30</v>
      </c>
      <c r="H966" s="4">
        <f>Datos_Cocina[[#This Row],[Precio Unitario]]-Datos_Cocina[[#This Row],[Costo Unitario]]</f>
        <v>12</v>
      </c>
      <c r="I966" s="4">
        <f>Datos_Cocina[[#This Row],[Ganancia Bruta]]*Datos_Cocina[[#This Row],[Cantidad Ordenada]]</f>
        <v>12</v>
      </c>
      <c r="J966" s="4">
        <f>Datos_Cocina[[#This Row],[Precio Unitario]]*Datos_Cocina[[#This Row],[Cantidad Ordenada]]</f>
        <v>30</v>
      </c>
      <c r="K966" s="7">
        <f>Datos_Cocina[[#This Row],[Ganancia Neta]]/Datos_Cocina[[#This Row],[Total Pedido]]</f>
        <v>0.4</v>
      </c>
      <c r="L966" s="2">
        <v>1</v>
      </c>
      <c r="M966" s="2">
        <v>14</v>
      </c>
      <c r="N966" s="2" t="s">
        <v>1149</v>
      </c>
    </row>
    <row r="967" spans="1:14" x14ac:dyDescent="0.3">
      <c r="A967" s="2">
        <v>378</v>
      </c>
      <c r="B967" s="2">
        <v>3</v>
      </c>
      <c r="C967" s="2" t="s">
        <v>53</v>
      </c>
      <c r="D967" s="2" t="s">
        <v>1156</v>
      </c>
      <c r="E967" s="4">
        <v>11</v>
      </c>
      <c r="F967" s="4">
        <f t="shared" si="15"/>
        <v>11</v>
      </c>
      <c r="G967" s="4">
        <v>19</v>
      </c>
      <c r="H967" s="4">
        <f>Datos_Cocina[[#This Row],[Precio Unitario]]-Datos_Cocina[[#This Row],[Costo Unitario]]</f>
        <v>8</v>
      </c>
      <c r="I967" s="4">
        <f>Datos_Cocina[[#This Row],[Ganancia Bruta]]*Datos_Cocina[[#This Row],[Cantidad Ordenada]]</f>
        <v>8</v>
      </c>
      <c r="J967" s="4">
        <f>Datos_Cocina[[#This Row],[Precio Unitario]]*Datos_Cocina[[#This Row],[Cantidad Ordenada]]</f>
        <v>19</v>
      </c>
      <c r="K967" s="7">
        <f>Datos_Cocina[[#This Row],[Ganancia Neta]]/Datos_Cocina[[#This Row],[Total Pedido]]</f>
        <v>0.42105263157894735</v>
      </c>
      <c r="L967" s="2">
        <v>1</v>
      </c>
      <c r="M967" s="2">
        <v>7</v>
      </c>
      <c r="N967" s="2" t="s">
        <v>1149</v>
      </c>
    </row>
    <row r="968" spans="1:14" x14ac:dyDescent="0.3">
      <c r="A968" s="2">
        <v>379</v>
      </c>
      <c r="B968" s="2">
        <v>4</v>
      </c>
      <c r="C968" s="2" t="s">
        <v>12</v>
      </c>
      <c r="D968" s="2" t="s">
        <v>1164</v>
      </c>
      <c r="E968" s="4">
        <v>21</v>
      </c>
      <c r="F968" s="4">
        <f t="shared" si="15"/>
        <v>42</v>
      </c>
      <c r="G968" s="4">
        <v>35</v>
      </c>
      <c r="H968" s="4">
        <f>Datos_Cocina[[#This Row],[Precio Unitario]]-Datos_Cocina[[#This Row],[Costo Unitario]]</f>
        <v>14</v>
      </c>
      <c r="I968" s="4">
        <f>Datos_Cocina[[#This Row],[Ganancia Bruta]]*Datos_Cocina[[#This Row],[Cantidad Ordenada]]</f>
        <v>28</v>
      </c>
      <c r="J968" s="4">
        <f>Datos_Cocina[[#This Row],[Precio Unitario]]*Datos_Cocina[[#This Row],[Cantidad Ordenada]]</f>
        <v>70</v>
      </c>
      <c r="K968" s="7">
        <f>Datos_Cocina[[#This Row],[Ganancia Neta]]/Datos_Cocina[[#This Row],[Total Pedido]]</f>
        <v>0.4</v>
      </c>
      <c r="L968" s="2">
        <v>2</v>
      </c>
      <c r="M968" s="2">
        <v>6</v>
      </c>
      <c r="N968" s="2" t="s">
        <v>1154</v>
      </c>
    </row>
    <row r="969" spans="1:14" x14ac:dyDescent="0.3">
      <c r="A969" s="2">
        <v>380</v>
      </c>
      <c r="B969" s="2">
        <v>5</v>
      </c>
      <c r="C969" s="2" t="s">
        <v>121</v>
      </c>
      <c r="D969" s="2" t="s">
        <v>1163</v>
      </c>
      <c r="E969" s="4">
        <v>20</v>
      </c>
      <c r="F969" s="4">
        <f t="shared" si="15"/>
        <v>60</v>
      </c>
      <c r="G969" s="4">
        <v>33</v>
      </c>
      <c r="H969" s="4">
        <f>Datos_Cocina[[#This Row],[Precio Unitario]]-Datos_Cocina[[#This Row],[Costo Unitario]]</f>
        <v>13</v>
      </c>
      <c r="I969" s="4">
        <f>Datos_Cocina[[#This Row],[Ganancia Bruta]]*Datos_Cocina[[#This Row],[Cantidad Ordenada]]</f>
        <v>39</v>
      </c>
      <c r="J969" s="4">
        <f>Datos_Cocina[[#This Row],[Precio Unitario]]*Datos_Cocina[[#This Row],[Cantidad Ordenada]]</f>
        <v>99</v>
      </c>
      <c r="K969" s="7">
        <f>Datos_Cocina[[#This Row],[Ganancia Neta]]/Datos_Cocina[[#This Row],[Total Pedido]]</f>
        <v>0.39393939393939392</v>
      </c>
      <c r="L969" s="2">
        <v>3</v>
      </c>
      <c r="M969" s="2">
        <v>58</v>
      </c>
      <c r="N969" s="2" t="s">
        <v>1154</v>
      </c>
    </row>
    <row r="970" spans="1:14" x14ac:dyDescent="0.3">
      <c r="A970" s="2">
        <v>380</v>
      </c>
      <c r="B970" s="2">
        <v>5</v>
      </c>
      <c r="C970" s="2" t="s">
        <v>53</v>
      </c>
      <c r="D970" s="2" t="s">
        <v>1156</v>
      </c>
      <c r="E970" s="4">
        <v>11</v>
      </c>
      <c r="F970" s="4">
        <f t="shared" si="15"/>
        <v>22</v>
      </c>
      <c r="G970" s="4">
        <v>19</v>
      </c>
      <c r="H970" s="4">
        <f>Datos_Cocina[[#This Row],[Precio Unitario]]-Datos_Cocina[[#This Row],[Costo Unitario]]</f>
        <v>8</v>
      </c>
      <c r="I970" s="4">
        <f>Datos_Cocina[[#This Row],[Ganancia Bruta]]*Datos_Cocina[[#This Row],[Cantidad Ordenada]]</f>
        <v>16</v>
      </c>
      <c r="J970" s="4">
        <f>Datos_Cocina[[#This Row],[Precio Unitario]]*Datos_Cocina[[#This Row],[Cantidad Ordenada]]</f>
        <v>38</v>
      </c>
      <c r="K970" s="7">
        <f>Datos_Cocina[[#This Row],[Ganancia Neta]]/Datos_Cocina[[#This Row],[Total Pedido]]</f>
        <v>0.42105263157894735</v>
      </c>
      <c r="L970" s="2">
        <v>2</v>
      </c>
      <c r="M970" s="2">
        <v>35</v>
      </c>
      <c r="N970" s="2" t="s">
        <v>1154</v>
      </c>
    </row>
    <row r="971" spans="1:14" x14ac:dyDescent="0.3">
      <c r="A971" s="2">
        <v>381</v>
      </c>
      <c r="B971" s="2">
        <v>4</v>
      </c>
      <c r="C971" s="2" t="s">
        <v>121</v>
      </c>
      <c r="D971" s="2" t="s">
        <v>1163</v>
      </c>
      <c r="E971" s="4">
        <v>20</v>
      </c>
      <c r="F971" s="4">
        <f t="shared" si="15"/>
        <v>40</v>
      </c>
      <c r="G971" s="4">
        <v>33</v>
      </c>
      <c r="H971" s="4">
        <f>Datos_Cocina[[#This Row],[Precio Unitario]]-Datos_Cocina[[#This Row],[Costo Unitario]]</f>
        <v>13</v>
      </c>
      <c r="I971" s="4">
        <f>Datos_Cocina[[#This Row],[Ganancia Bruta]]*Datos_Cocina[[#This Row],[Cantidad Ordenada]]</f>
        <v>26</v>
      </c>
      <c r="J971" s="4">
        <f>Datos_Cocina[[#This Row],[Precio Unitario]]*Datos_Cocina[[#This Row],[Cantidad Ordenada]]</f>
        <v>66</v>
      </c>
      <c r="K971" s="7">
        <f>Datos_Cocina[[#This Row],[Ganancia Neta]]/Datos_Cocina[[#This Row],[Total Pedido]]</f>
        <v>0.39393939393939392</v>
      </c>
      <c r="L971" s="2">
        <v>2</v>
      </c>
      <c r="M971" s="2">
        <v>12</v>
      </c>
      <c r="N971" s="2" t="s">
        <v>1154</v>
      </c>
    </row>
    <row r="972" spans="1:14" x14ac:dyDescent="0.3">
      <c r="A972" s="2">
        <v>381</v>
      </c>
      <c r="B972" s="2">
        <v>4</v>
      </c>
      <c r="C972" s="2" t="s">
        <v>74</v>
      </c>
      <c r="D972" s="2" t="s">
        <v>1160</v>
      </c>
      <c r="E972" s="4">
        <v>15</v>
      </c>
      <c r="F972" s="4">
        <f t="shared" si="15"/>
        <v>45</v>
      </c>
      <c r="G972" s="4">
        <v>26</v>
      </c>
      <c r="H972" s="4">
        <f>Datos_Cocina[[#This Row],[Precio Unitario]]-Datos_Cocina[[#This Row],[Costo Unitario]]</f>
        <v>11</v>
      </c>
      <c r="I972" s="4">
        <f>Datos_Cocina[[#This Row],[Ganancia Bruta]]*Datos_Cocina[[#This Row],[Cantidad Ordenada]]</f>
        <v>33</v>
      </c>
      <c r="J972" s="4">
        <f>Datos_Cocina[[#This Row],[Precio Unitario]]*Datos_Cocina[[#This Row],[Cantidad Ordenada]]</f>
        <v>78</v>
      </c>
      <c r="K972" s="7">
        <f>Datos_Cocina[[#This Row],[Ganancia Neta]]/Datos_Cocina[[#This Row],[Total Pedido]]</f>
        <v>0.42307692307692307</v>
      </c>
      <c r="L972" s="2">
        <v>3</v>
      </c>
      <c r="M972" s="2">
        <v>35</v>
      </c>
      <c r="N972" s="2" t="s">
        <v>1154</v>
      </c>
    </row>
    <row r="973" spans="1:14" x14ac:dyDescent="0.3">
      <c r="A973" s="2">
        <v>382</v>
      </c>
      <c r="B973" s="2">
        <v>20</v>
      </c>
      <c r="C973" s="2" t="s">
        <v>20</v>
      </c>
      <c r="D973" s="2" t="s">
        <v>1152</v>
      </c>
      <c r="E973" s="4">
        <v>17</v>
      </c>
      <c r="F973" s="4">
        <f t="shared" si="15"/>
        <v>51</v>
      </c>
      <c r="G973" s="4">
        <v>29</v>
      </c>
      <c r="H973" s="4">
        <f>Datos_Cocina[[#This Row],[Precio Unitario]]-Datos_Cocina[[#This Row],[Costo Unitario]]</f>
        <v>12</v>
      </c>
      <c r="I973" s="4">
        <f>Datos_Cocina[[#This Row],[Ganancia Bruta]]*Datos_Cocina[[#This Row],[Cantidad Ordenada]]</f>
        <v>36</v>
      </c>
      <c r="J973" s="4">
        <f>Datos_Cocina[[#This Row],[Precio Unitario]]*Datos_Cocina[[#This Row],[Cantidad Ordenada]]</f>
        <v>87</v>
      </c>
      <c r="K973" s="7">
        <f>Datos_Cocina[[#This Row],[Ganancia Neta]]/Datos_Cocina[[#This Row],[Total Pedido]]</f>
        <v>0.41379310344827586</v>
      </c>
      <c r="L973" s="2">
        <v>3</v>
      </c>
      <c r="M973" s="2">
        <v>54</v>
      </c>
      <c r="N973" s="2" t="s">
        <v>1149</v>
      </c>
    </row>
    <row r="974" spans="1:14" x14ac:dyDescent="0.3">
      <c r="A974" s="2">
        <v>383</v>
      </c>
      <c r="B974" s="2">
        <v>6</v>
      </c>
      <c r="C974" s="2" t="s">
        <v>42</v>
      </c>
      <c r="D974" s="2" t="s">
        <v>1158</v>
      </c>
      <c r="E974" s="4">
        <v>22</v>
      </c>
      <c r="F974" s="4">
        <f t="shared" si="15"/>
        <v>66</v>
      </c>
      <c r="G974" s="4">
        <v>36</v>
      </c>
      <c r="H974" s="4">
        <f>Datos_Cocina[[#This Row],[Precio Unitario]]-Datos_Cocina[[#This Row],[Costo Unitario]]</f>
        <v>14</v>
      </c>
      <c r="I974" s="4">
        <f>Datos_Cocina[[#This Row],[Ganancia Bruta]]*Datos_Cocina[[#This Row],[Cantidad Ordenada]]</f>
        <v>42</v>
      </c>
      <c r="J974" s="4">
        <f>Datos_Cocina[[#This Row],[Precio Unitario]]*Datos_Cocina[[#This Row],[Cantidad Ordenada]]</f>
        <v>108</v>
      </c>
      <c r="K974" s="7">
        <f>Datos_Cocina[[#This Row],[Ganancia Neta]]/Datos_Cocina[[#This Row],[Total Pedido]]</f>
        <v>0.3888888888888889</v>
      </c>
      <c r="L974" s="2">
        <v>3</v>
      </c>
      <c r="M974" s="2">
        <v>9</v>
      </c>
      <c r="N974" s="2" t="s">
        <v>1149</v>
      </c>
    </row>
    <row r="975" spans="1:14" x14ac:dyDescent="0.3">
      <c r="A975" s="2">
        <v>384</v>
      </c>
      <c r="B975" s="2">
        <v>1</v>
      </c>
      <c r="C975" s="2" t="s">
        <v>50</v>
      </c>
      <c r="D975" s="2" t="s">
        <v>1162</v>
      </c>
      <c r="E975" s="4">
        <v>16</v>
      </c>
      <c r="F975" s="4">
        <f t="shared" si="15"/>
        <v>16</v>
      </c>
      <c r="G975" s="4">
        <v>27</v>
      </c>
      <c r="H975" s="4">
        <f>Datos_Cocina[[#This Row],[Precio Unitario]]-Datos_Cocina[[#This Row],[Costo Unitario]]</f>
        <v>11</v>
      </c>
      <c r="I975" s="4">
        <f>Datos_Cocina[[#This Row],[Ganancia Bruta]]*Datos_Cocina[[#This Row],[Cantidad Ordenada]]</f>
        <v>11</v>
      </c>
      <c r="J975" s="4">
        <f>Datos_Cocina[[#This Row],[Precio Unitario]]*Datos_Cocina[[#This Row],[Cantidad Ordenada]]</f>
        <v>27</v>
      </c>
      <c r="K975" s="7">
        <f>Datos_Cocina[[#This Row],[Ganancia Neta]]/Datos_Cocina[[#This Row],[Total Pedido]]</f>
        <v>0.40740740740740738</v>
      </c>
      <c r="L975" s="2">
        <v>1</v>
      </c>
      <c r="M975" s="2">
        <v>49</v>
      </c>
      <c r="N975" s="2" t="s">
        <v>1149</v>
      </c>
    </row>
    <row r="976" spans="1:14" x14ac:dyDescent="0.3">
      <c r="A976" s="2">
        <v>384</v>
      </c>
      <c r="B976" s="2">
        <v>1</v>
      </c>
      <c r="C976" s="2" t="s">
        <v>53</v>
      </c>
      <c r="D976" s="2" t="s">
        <v>1156</v>
      </c>
      <c r="E976" s="4">
        <v>11</v>
      </c>
      <c r="F976" s="4">
        <f t="shared" si="15"/>
        <v>33</v>
      </c>
      <c r="G976" s="4">
        <v>19</v>
      </c>
      <c r="H976" s="4">
        <f>Datos_Cocina[[#This Row],[Precio Unitario]]-Datos_Cocina[[#This Row],[Costo Unitario]]</f>
        <v>8</v>
      </c>
      <c r="I976" s="4">
        <f>Datos_Cocina[[#This Row],[Ganancia Bruta]]*Datos_Cocina[[#This Row],[Cantidad Ordenada]]</f>
        <v>24</v>
      </c>
      <c r="J976" s="4">
        <f>Datos_Cocina[[#This Row],[Precio Unitario]]*Datos_Cocina[[#This Row],[Cantidad Ordenada]]</f>
        <v>57</v>
      </c>
      <c r="K976" s="7">
        <f>Datos_Cocina[[#This Row],[Ganancia Neta]]/Datos_Cocina[[#This Row],[Total Pedido]]</f>
        <v>0.42105263157894735</v>
      </c>
      <c r="L976" s="2">
        <v>3</v>
      </c>
      <c r="M976" s="2">
        <v>35</v>
      </c>
      <c r="N976" s="2" t="s">
        <v>1149</v>
      </c>
    </row>
    <row r="977" spans="1:14" x14ac:dyDescent="0.3">
      <c r="A977" s="2">
        <v>384</v>
      </c>
      <c r="B977" s="2">
        <v>1</v>
      </c>
      <c r="C977" s="2" t="s">
        <v>45</v>
      </c>
      <c r="D977" s="2" t="s">
        <v>1169</v>
      </c>
      <c r="E977" s="4">
        <v>10</v>
      </c>
      <c r="F977" s="4">
        <f t="shared" si="15"/>
        <v>20</v>
      </c>
      <c r="G977" s="4">
        <v>18</v>
      </c>
      <c r="H977" s="4">
        <f>Datos_Cocina[[#This Row],[Precio Unitario]]-Datos_Cocina[[#This Row],[Costo Unitario]]</f>
        <v>8</v>
      </c>
      <c r="I977" s="4">
        <f>Datos_Cocina[[#This Row],[Ganancia Bruta]]*Datos_Cocina[[#This Row],[Cantidad Ordenada]]</f>
        <v>16</v>
      </c>
      <c r="J977" s="4">
        <f>Datos_Cocina[[#This Row],[Precio Unitario]]*Datos_Cocina[[#This Row],[Cantidad Ordenada]]</f>
        <v>36</v>
      </c>
      <c r="K977" s="7">
        <f>Datos_Cocina[[#This Row],[Ganancia Neta]]/Datos_Cocina[[#This Row],[Total Pedido]]</f>
        <v>0.44444444444444442</v>
      </c>
      <c r="L977" s="2">
        <v>2</v>
      </c>
      <c r="M977" s="2">
        <v>26</v>
      </c>
      <c r="N977" s="2" t="s">
        <v>1154</v>
      </c>
    </row>
    <row r="978" spans="1:14" x14ac:dyDescent="0.3">
      <c r="A978" s="2">
        <v>385</v>
      </c>
      <c r="B978" s="2">
        <v>6</v>
      </c>
      <c r="C978" s="2" t="s">
        <v>37</v>
      </c>
      <c r="D978" s="2" t="s">
        <v>1157</v>
      </c>
      <c r="E978" s="4">
        <v>18</v>
      </c>
      <c r="F978" s="4">
        <f t="shared" si="15"/>
        <v>36</v>
      </c>
      <c r="G978" s="4">
        <v>30</v>
      </c>
      <c r="H978" s="4">
        <f>Datos_Cocina[[#This Row],[Precio Unitario]]-Datos_Cocina[[#This Row],[Costo Unitario]]</f>
        <v>12</v>
      </c>
      <c r="I978" s="4">
        <f>Datos_Cocina[[#This Row],[Ganancia Bruta]]*Datos_Cocina[[#This Row],[Cantidad Ordenada]]</f>
        <v>24</v>
      </c>
      <c r="J978" s="4">
        <f>Datos_Cocina[[#This Row],[Precio Unitario]]*Datos_Cocina[[#This Row],[Cantidad Ordenada]]</f>
        <v>60</v>
      </c>
      <c r="K978" s="7">
        <f>Datos_Cocina[[#This Row],[Ganancia Neta]]/Datos_Cocina[[#This Row],[Total Pedido]]</f>
        <v>0.4</v>
      </c>
      <c r="L978" s="2">
        <v>2</v>
      </c>
      <c r="M978" s="2">
        <v>22</v>
      </c>
      <c r="N978" s="2" t="s">
        <v>1154</v>
      </c>
    </row>
    <row r="979" spans="1:14" x14ac:dyDescent="0.3">
      <c r="A979" s="2">
        <v>386</v>
      </c>
      <c r="B979" s="2">
        <v>5</v>
      </c>
      <c r="C979" s="2" t="s">
        <v>121</v>
      </c>
      <c r="D979" s="2" t="s">
        <v>1163</v>
      </c>
      <c r="E979" s="4">
        <v>20</v>
      </c>
      <c r="F979" s="4">
        <f t="shared" si="15"/>
        <v>60</v>
      </c>
      <c r="G979" s="4">
        <v>33</v>
      </c>
      <c r="H979" s="4">
        <f>Datos_Cocina[[#This Row],[Precio Unitario]]-Datos_Cocina[[#This Row],[Costo Unitario]]</f>
        <v>13</v>
      </c>
      <c r="I979" s="4">
        <f>Datos_Cocina[[#This Row],[Ganancia Bruta]]*Datos_Cocina[[#This Row],[Cantidad Ordenada]]</f>
        <v>39</v>
      </c>
      <c r="J979" s="4">
        <f>Datos_Cocina[[#This Row],[Precio Unitario]]*Datos_Cocina[[#This Row],[Cantidad Ordenada]]</f>
        <v>99</v>
      </c>
      <c r="K979" s="7">
        <f>Datos_Cocina[[#This Row],[Ganancia Neta]]/Datos_Cocina[[#This Row],[Total Pedido]]</f>
        <v>0.39393939393939392</v>
      </c>
      <c r="L979" s="2">
        <v>3</v>
      </c>
      <c r="M979" s="2">
        <v>40</v>
      </c>
      <c r="N979" s="2" t="s">
        <v>1149</v>
      </c>
    </row>
    <row r="980" spans="1:14" x14ac:dyDescent="0.3">
      <c r="A980" s="2">
        <v>387</v>
      </c>
      <c r="B980" s="2">
        <v>6</v>
      </c>
      <c r="C980" s="2" t="s">
        <v>56</v>
      </c>
      <c r="D980" s="2" t="s">
        <v>1167</v>
      </c>
      <c r="E980" s="4">
        <v>19</v>
      </c>
      <c r="F980" s="4">
        <f t="shared" si="15"/>
        <v>57</v>
      </c>
      <c r="G980" s="4">
        <v>31</v>
      </c>
      <c r="H980" s="4">
        <f>Datos_Cocina[[#This Row],[Precio Unitario]]-Datos_Cocina[[#This Row],[Costo Unitario]]</f>
        <v>12</v>
      </c>
      <c r="I980" s="4">
        <f>Datos_Cocina[[#This Row],[Ganancia Bruta]]*Datos_Cocina[[#This Row],[Cantidad Ordenada]]</f>
        <v>36</v>
      </c>
      <c r="J980" s="4">
        <f>Datos_Cocina[[#This Row],[Precio Unitario]]*Datos_Cocina[[#This Row],[Cantidad Ordenada]]</f>
        <v>93</v>
      </c>
      <c r="K980" s="7">
        <f>Datos_Cocina[[#This Row],[Ganancia Neta]]/Datos_Cocina[[#This Row],[Total Pedido]]</f>
        <v>0.38709677419354838</v>
      </c>
      <c r="L980" s="2">
        <v>3</v>
      </c>
      <c r="M980" s="2">
        <v>18</v>
      </c>
      <c r="N980" s="2" t="s">
        <v>1149</v>
      </c>
    </row>
    <row r="981" spans="1:14" x14ac:dyDescent="0.3">
      <c r="A981" s="2">
        <v>388</v>
      </c>
      <c r="B981" s="2">
        <v>18</v>
      </c>
      <c r="C981" s="2" t="s">
        <v>56</v>
      </c>
      <c r="D981" s="2" t="s">
        <v>1167</v>
      </c>
      <c r="E981" s="4">
        <v>19</v>
      </c>
      <c r="F981" s="4">
        <f t="shared" si="15"/>
        <v>38</v>
      </c>
      <c r="G981" s="4">
        <v>31</v>
      </c>
      <c r="H981" s="4">
        <f>Datos_Cocina[[#This Row],[Precio Unitario]]-Datos_Cocina[[#This Row],[Costo Unitario]]</f>
        <v>12</v>
      </c>
      <c r="I981" s="4">
        <f>Datos_Cocina[[#This Row],[Ganancia Bruta]]*Datos_Cocina[[#This Row],[Cantidad Ordenada]]</f>
        <v>24</v>
      </c>
      <c r="J981" s="4">
        <f>Datos_Cocina[[#This Row],[Precio Unitario]]*Datos_Cocina[[#This Row],[Cantidad Ordenada]]</f>
        <v>62</v>
      </c>
      <c r="K981" s="7">
        <f>Datos_Cocina[[#This Row],[Ganancia Neta]]/Datos_Cocina[[#This Row],[Total Pedido]]</f>
        <v>0.38709677419354838</v>
      </c>
      <c r="L981" s="2">
        <v>2</v>
      </c>
      <c r="M981" s="2">
        <v>52</v>
      </c>
      <c r="N981" s="2" t="s">
        <v>1149</v>
      </c>
    </row>
    <row r="982" spans="1:14" x14ac:dyDescent="0.3">
      <c r="A982" s="2">
        <v>388</v>
      </c>
      <c r="B982" s="2">
        <v>18</v>
      </c>
      <c r="C982" s="2" t="s">
        <v>42</v>
      </c>
      <c r="D982" s="2" t="s">
        <v>1158</v>
      </c>
      <c r="E982" s="4">
        <v>22</v>
      </c>
      <c r="F982" s="4">
        <f t="shared" si="15"/>
        <v>44</v>
      </c>
      <c r="G982" s="4">
        <v>36</v>
      </c>
      <c r="H982" s="4">
        <f>Datos_Cocina[[#This Row],[Precio Unitario]]-Datos_Cocina[[#This Row],[Costo Unitario]]</f>
        <v>14</v>
      </c>
      <c r="I982" s="4">
        <f>Datos_Cocina[[#This Row],[Ganancia Bruta]]*Datos_Cocina[[#This Row],[Cantidad Ordenada]]</f>
        <v>28</v>
      </c>
      <c r="J982" s="4">
        <f>Datos_Cocina[[#This Row],[Precio Unitario]]*Datos_Cocina[[#This Row],[Cantidad Ordenada]]</f>
        <v>72</v>
      </c>
      <c r="K982" s="7">
        <f>Datos_Cocina[[#This Row],[Ganancia Neta]]/Datos_Cocina[[#This Row],[Total Pedido]]</f>
        <v>0.3888888888888889</v>
      </c>
      <c r="L982" s="2">
        <v>2</v>
      </c>
      <c r="M982" s="2">
        <v>37</v>
      </c>
      <c r="N982" s="2" t="s">
        <v>1154</v>
      </c>
    </row>
    <row r="983" spans="1:14" x14ac:dyDescent="0.3">
      <c r="A983" s="2">
        <v>388</v>
      </c>
      <c r="B983" s="2">
        <v>18</v>
      </c>
      <c r="C983" s="2" t="s">
        <v>121</v>
      </c>
      <c r="D983" s="2" t="s">
        <v>1163</v>
      </c>
      <c r="E983" s="4">
        <v>20</v>
      </c>
      <c r="F983" s="4">
        <f t="shared" si="15"/>
        <v>60</v>
      </c>
      <c r="G983" s="4">
        <v>33</v>
      </c>
      <c r="H983" s="4">
        <f>Datos_Cocina[[#This Row],[Precio Unitario]]-Datos_Cocina[[#This Row],[Costo Unitario]]</f>
        <v>13</v>
      </c>
      <c r="I983" s="4">
        <f>Datos_Cocina[[#This Row],[Ganancia Bruta]]*Datos_Cocina[[#This Row],[Cantidad Ordenada]]</f>
        <v>39</v>
      </c>
      <c r="J983" s="4">
        <f>Datos_Cocina[[#This Row],[Precio Unitario]]*Datos_Cocina[[#This Row],[Cantidad Ordenada]]</f>
        <v>99</v>
      </c>
      <c r="K983" s="7">
        <f>Datos_Cocina[[#This Row],[Ganancia Neta]]/Datos_Cocina[[#This Row],[Total Pedido]]</f>
        <v>0.39393939393939392</v>
      </c>
      <c r="L983" s="2">
        <v>3</v>
      </c>
      <c r="M983" s="2">
        <v>51</v>
      </c>
      <c r="N983" s="2" t="s">
        <v>1149</v>
      </c>
    </row>
    <row r="984" spans="1:14" x14ac:dyDescent="0.3">
      <c r="A984" s="2">
        <v>388</v>
      </c>
      <c r="B984" s="2">
        <v>18</v>
      </c>
      <c r="C984" s="2" t="s">
        <v>20</v>
      </c>
      <c r="D984" s="2" t="s">
        <v>1152</v>
      </c>
      <c r="E984" s="4">
        <v>17</v>
      </c>
      <c r="F984" s="4">
        <f t="shared" si="15"/>
        <v>34</v>
      </c>
      <c r="G984" s="4">
        <v>29</v>
      </c>
      <c r="H984" s="4">
        <f>Datos_Cocina[[#This Row],[Precio Unitario]]-Datos_Cocina[[#This Row],[Costo Unitario]]</f>
        <v>12</v>
      </c>
      <c r="I984" s="4">
        <f>Datos_Cocina[[#This Row],[Ganancia Bruta]]*Datos_Cocina[[#This Row],[Cantidad Ordenada]]</f>
        <v>24</v>
      </c>
      <c r="J984" s="4">
        <f>Datos_Cocina[[#This Row],[Precio Unitario]]*Datos_Cocina[[#This Row],[Cantidad Ordenada]]</f>
        <v>58</v>
      </c>
      <c r="K984" s="7">
        <f>Datos_Cocina[[#This Row],[Ganancia Neta]]/Datos_Cocina[[#This Row],[Total Pedido]]</f>
        <v>0.41379310344827586</v>
      </c>
      <c r="L984" s="2">
        <v>2</v>
      </c>
      <c r="M984" s="2">
        <v>31</v>
      </c>
      <c r="N984" s="2" t="s">
        <v>1149</v>
      </c>
    </row>
    <row r="985" spans="1:14" x14ac:dyDescent="0.3">
      <c r="A985" s="2">
        <v>389</v>
      </c>
      <c r="B985" s="2">
        <v>19</v>
      </c>
      <c r="C985" s="2" t="s">
        <v>121</v>
      </c>
      <c r="D985" s="2" t="s">
        <v>1163</v>
      </c>
      <c r="E985" s="4">
        <v>20</v>
      </c>
      <c r="F985" s="4">
        <f t="shared" si="15"/>
        <v>20</v>
      </c>
      <c r="G985" s="4">
        <v>33</v>
      </c>
      <c r="H985" s="4">
        <f>Datos_Cocina[[#This Row],[Precio Unitario]]-Datos_Cocina[[#This Row],[Costo Unitario]]</f>
        <v>13</v>
      </c>
      <c r="I985" s="4">
        <f>Datos_Cocina[[#This Row],[Ganancia Bruta]]*Datos_Cocina[[#This Row],[Cantidad Ordenada]]</f>
        <v>13</v>
      </c>
      <c r="J985" s="4">
        <f>Datos_Cocina[[#This Row],[Precio Unitario]]*Datos_Cocina[[#This Row],[Cantidad Ordenada]]</f>
        <v>33</v>
      </c>
      <c r="K985" s="7">
        <f>Datos_Cocina[[#This Row],[Ganancia Neta]]/Datos_Cocina[[#This Row],[Total Pedido]]</f>
        <v>0.39393939393939392</v>
      </c>
      <c r="L985" s="2">
        <v>1</v>
      </c>
      <c r="M985" s="2">
        <v>24</v>
      </c>
      <c r="N985" s="2" t="s">
        <v>1154</v>
      </c>
    </row>
    <row r="986" spans="1:14" x14ac:dyDescent="0.3">
      <c r="A986" s="2">
        <v>390</v>
      </c>
      <c r="B986" s="2">
        <v>9</v>
      </c>
      <c r="C986" s="2" t="s">
        <v>39</v>
      </c>
      <c r="D986" s="2" t="s">
        <v>1150</v>
      </c>
      <c r="E986" s="4">
        <v>13</v>
      </c>
      <c r="F986" s="4">
        <f t="shared" si="15"/>
        <v>13</v>
      </c>
      <c r="G986" s="4">
        <v>21</v>
      </c>
      <c r="H986" s="4">
        <f>Datos_Cocina[[#This Row],[Precio Unitario]]-Datos_Cocina[[#This Row],[Costo Unitario]]</f>
        <v>8</v>
      </c>
      <c r="I986" s="4">
        <f>Datos_Cocina[[#This Row],[Ganancia Bruta]]*Datos_Cocina[[#This Row],[Cantidad Ordenada]]</f>
        <v>8</v>
      </c>
      <c r="J986" s="4">
        <f>Datos_Cocina[[#This Row],[Precio Unitario]]*Datos_Cocina[[#This Row],[Cantidad Ordenada]]</f>
        <v>21</v>
      </c>
      <c r="K986" s="7">
        <f>Datos_Cocina[[#This Row],[Ganancia Neta]]/Datos_Cocina[[#This Row],[Total Pedido]]</f>
        <v>0.38095238095238093</v>
      </c>
      <c r="L986" s="2">
        <v>1</v>
      </c>
      <c r="M986" s="2">
        <v>28</v>
      </c>
      <c r="N986" s="2" t="s">
        <v>1149</v>
      </c>
    </row>
    <row r="987" spans="1:14" x14ac:dyDescent="0.3">
      <c r="A987" s="2">
        <v>390</v>
      </c>
      <c r="B987" s="2">
        <v>9</v>
      </c>
      <c r="C987" s="2" t="s">
        <v>100</v>
      </c>
      <c r="D987" s="2" t="s">
        <v>1166</v>
      </c>
      <c r="E987" s="4">
        <v>13</v>
      </c>
      <c r="F987" s="4">
        <f t="shared" si="15"/>
        <v>26</v>
      </c>
      <c r="G987" s="4">
        <v>22</v>
      </c>
      <c r="H987" s="4">
        <f>Datos_Cocina[[#This Row],[Precio Unitario]]-Datos_Cocina[[#This Row],[Costo Unitario]]</f>
        <v>9</v>
      </c>
      <c r="I987" s="4">
        <f>Datos_Cocina[[#This Row],[Ganancia Bruta]]*Datos_Cocina[[#This Row],[Cantidad Ordenada]]</f>
        <v>18</v>
      </c>
      <c r="J987" s="4">
        <f>Datos_Cocina[[#This Row],[Precio Unitario]]*Datos_Cocina[[#This Row],[Cantidad Ordenada]]</f>
        <v>44</v>
      </c>
      <c r="K987" s="7">
        <f>Datos_Cocina[[#This Row],[Ganancia Neta]]/Datos_Cocina[[#This Row],[Total Pedido]]</f>
        <v>0.40909090909090912</v>
      </c>
      <c r="L987" s="2">
        <v>2</v>
      </c>
      <c r="M987" s="2">
        <v>52</v>
      </c>
      <c r="N987" s="2" t="s">
        <v>1149</v>
      </c>
    </row>
    <row r="988" spans="1:14" x14ac:dyDescent="0.3">
      <c r="A988" s="2">
        <v>390</v>
      </c>
      <c r="B988" s="2">
        <v>9</v>
      </c>
      <c r="C988" s="2" t="s">
        <v>74</v>
      </c>
      <c r="D988" s="2" t="s">
        <v>1160</v>
      </c>
      <c r="E988" s="4">
        <v>15</v>
      </c>
      <c r="F988" s="4">
        <f t="shared" si="15"/>
        <v>45</v>
      </c>
      <c r="G988" s="4">
        <v>26</v>
      </c>
      <c r="H988" s="4">
        <f>Datos_Cocina[[#This Row],[Precio Unitario]]-Datos_Cocina[[#This Row],[Costo Unitario]]</f>
        <v>11</v>
      </c>
      <c r="I988" s="4">
        <f>Datos_Cocina[[#This Row],[Ganancia Bruta]]*Datos_Cocina[[#This Row],[Cantidad Ordenada]]</f>
        <v>33</v>
      </c>
      <c r="J988" s="4">
        <f>Datos_Cocina[[#This Row],[Precio Unitario]]*Datos_Cocina[[#This Row],[Cantidad Ordenada]]</f>
        <v>78</v>
      </c>
      <c r="K988" s="7">
        <f>Datos_Cocina[[#This Row],[Ganancia Neta]]/Datos_Cocina[[#This Row],[Total Pedido]]</f>
        <v>0.42307692307692307</v>
      </c>
      <c r="L988" s="2">
        <v>3</v>
      </c>
      <c r="M988" s="2">
        <v>13</v>
      </c>
      <c r="N988" s="2" t="s">
        <v>1149</v>
      </c>
    </row>
    <row r="989" spans="1:14" x14ac:dyDescent="0.3">
      <c r="A989" s="2">
        <v>391</v>
      </c>
      <c r="B989" s="2">
        <v>15</v>
      </c>
      <c r="C989" s="2" t="s">
        <v>100</v>
      </c>
      <c r="D989" s="2" t="s">
        <v>1166</v>
      </c>
      <c r="E989" s="4">
        <v>13</v>
      </c>
      <c r="F989" s="4">
        <f t="shared" si="15"/>
        <v>13</v>
      </c>
      <c r="G989" s="4">
        <v>22</v>
      </c>
      <c r="H989" s="4">
        <f>Datos_Cocina[[#This Row],[Precio Unitario]]-Datos_Cocina[[#This Row],[Costo Unitario]]</f>
        <v>9</v>
      </c>
      <c r="I989" s="4">
        <f>Datos_Cocina[[#This Row],[Ganancia Bruta]]*Datos_Cocina[[#This Row],[Cantidad Ordenada]]</f>
        <v>9</v>
      </c>
      <c r="J989" s="4">
        <f>Datos_Cocina[[#This Row],[Precio Unitario]]*Datos_Cocina[[#This Row],[Cantidad Ordenada]]</f>
        <v>22</v>
      </c>
      <c r="K989" s="7">
        <f>Datos_Cocina[[#This Row],[Ganancia Neta]]/Datos_Cocina[[#This Row],[Total Pedido]]</f>
        <v>0.40909090909090912</v>
      </c>
      <c r="L989" s="2">
        <v>1</v>
      </c>
      <c r="M989" s="2">
        <v>35</v>
      </c>
      <c r="N989" s="2" t="s">
        <v>1154</v>
      </c>
    </row>
    <row r="990" spans="1:14" x14ac:dyDescent="0.3">
      <c r="A990" s="2">
        <v>392</v>
      </c>
      <c r="B990" s="2">
        <v>14</v>
      </c>
      <c r="C990" s="2" t="s">
        <v>114</v>
      </c>
      <c r="D990" s="2" t="s">
        <v>1168</v>
      </c>
      <c r="E990" s="4">
        <v>19</v>
      </c>
      <c r="F990" s="4">
        <f t="shared" si="15"/>
        <v>57</v>
      </c>
      <c r="G990" s="4">
        <v>32</v>
      </c>
      <c r="H990" s="4">
        <f>Datos_Cocina[[#This Row],[Precio Unitario]]-Datos_Cocina[[#This Row],[Costo Unitario]]</f>
        <v>13</v>
      </c>
      <c r="I990" s="4">
        <f>Datos_Cocina[[#This Row],[Ganancia Bruta]]*Datos_Cocina[[#This Row],[Cantidad Ordenada]]</f>
        <v>39</v>
      </c>
      <c r="J990" s="4">
        <f>Datos_Cocina[[#This Row],[Precio Unitario]]*Datos_Cocina[[#This Row],[Cantidad Ordenada]]</f>
        <v>96</v>
      </c>
      <c r="K990" s="7">
        <f>Datos_Cocina[[#This Row],[Ganancia Neta]]/Datos_Cocina[[#This Row],[Total Pedido]]</f>
        <v>0.40625</v>
      </c>
      <c r="L990" s="2">
        <v>3</v>
      </c>
      <c r="M990" s="2">
        <v>17</v>
      </c>
      <c r="N990" s="2" t="s">
        <v>1154</v>
      </c>
    </row>
    <row r="991" spans="1:14" x14ac:dyDescent="0.3">
      <c r="A991" s="2">
        <v>392</v>
      </c>
      <c r="B991" s="2">
        <v>14</v>
      </c>
      <c r="C991" s="2" t="s">
        <v>79</v>
      </c>
      <c r="D991" s="2" t="s">
        <v>1151</v>
      </c>
      <c r="E991" s="4">
        <v>14</v>
      </c>
      <c r="F991" s="4">
        <f t="shared" si="15"/>
        <v>14</v>
      </c>
      <c r="G991" s="4">
        <v>24</v>
      </c>
      <c r="H991" s="4">
        <f>Datos_Cocina[[#This Row],[Precio Unitario]]-Datos_Cocina[[#This Row],[Costo Unitario]]</f>
        <v>10</v>
      </c>
      <c r="I991" s="4">
        <f>Datos_Cocina[[#This Row],[Ganancia Bruta]]*Datos_Cocina[[#This Row],[Cantidad Ordenada]]</f>
        <v>10</v>
      </c>
      <c r="J991" s="4">
        <f>Datos_Cocina[[#This Row],[Precio Unitario]]*Datos_Cocina[[#This Row],[Cantidad Ordenada]]</f>
        <v>24</v>
      </c>
      <c r="K991" s="7">
        <f>Datos_Cocina[[#This Row],[Ganancia Neta]]/Datos_Cocina[[#This Row],[Total Pedido]]</f>
        <v>0.41666666666666669</v>
      </c>
      <c r="L991" s="2">
        <v>1</v>
      </c>
      <c r="M991" s="2">
        <v>37</v>
      </c>
      <c r="N991" s="2" t="s">
        <v>1149</v>
      </c>
    </row>
    <row r="992" spans="1:14" x14ac:dyDescent="0.3">
      <c r="A992" s="2">
        <v>393</v>
      </c>
      <c r="B992" s="2">
        <v>13</v>
      </c>
      <c r="C992" s="2" t="s">
        <v>39</v>
      </c>
      <c r="D992" s="2" t="s">
        <v>1150</v>
      </c>
      <c r="E992" s="4">
        <v>13</v>
      </c>
      <c r="F992" s="4">
        <f t="shared" si="15"/>
        <v>13</v>
      </c>
      <c r="G992" s="4">
        <v>21</v>
      </c>
      <c r="H992" s="4">
        <f>Datos_Cocina[[#This Row],[Precio Unitario]]-Datos_Cocina[[#This Row],[Costo Unitario]]</f>
        <v>8</v>
      </c>
      <c r="I992" s="4">
        <f>Datos_Cocina[[#This Row],[Ganancia Bruta]]*Datos_Cocina[[#This Row],[Cantidad Ordenada]]</f>
        <v>8</v>
      </c>
      <c r="J992" s="4">
        <f>Datos_Cocina[[#This Row],[Precio Unitario]]*Datos_Cocina[[#This Row],[Cantidad Ordenada]]</f>
        <v>21</v>
      </c>
      <c r="K992" s="7">
        <f>Datos_Cocina[[#This Row],[Ganancia Neta]]/Datos_Cocina[[#This Row],[Total Pedido]]</f>
        <v>0.38095238095238093</v>
      </c>
      <c r="L992" s="2">
        <v>1</v>
      </c>
      <c r="M992" s="2">
        <v>20</v>
      </c>
      <c r="N992" s="2" t="s">
        <v>1149</v>
      </c>
    </row>
    <row r="993" spans="1:14" x14ac:dyDescent="0.3">
      <c r="A993" s="2">
        <v>393</v>
      </c>
      <c r="B993" s="2">
        <v>13</v>
      </c>
      <c r="C993" s="2" t="s">
        <v>12</v>
      </c>
      <c r="D993" s="2" t="s">
        <v>1164</v>
      </c>
      <c r="E993" s="4">
        <v>21</v>
      </c>
      <c r="F993" s="4">
        <f t="shared" si="15"/>
        <v>63</v>
      </c>
      <c r="G993" s="4">
        <v>35</v>
      </c>
      <c r="H993" s="4">
        <f>Datos_Cocina[[#This Row],[Precio Unitario]]-Datos_Cocina[[#This Row],[Costo Unitario]]</f>
        <v>14</v>
      </c>
      <c r="I993" s="4">
        <f>Datos_Cocina[[#This Row],[Ganancia Bruta]]*Datos_Cocina[[#This Row],[Cantidad Ordenada]]</f>
        <v>42</v>
      </c>
      <c r="J993" s="4">
        <f>Datos_Cocina[[#This Row],[Precio Unitario]]*Datos_Cocina[[#This Row],[Cantidad Ordenada]]</f>
        <v>105</v>
      </c>
      <c r="K993" s="7">
        <f>Datos_Cocina[[#This Row],[Ganancia Neta]]/Datos_Cocina[[#This Row],[Total Pedido]]</f>
        <v>0.4</v>
      </c>
      <c r="L993" s="2">
        <v>3</v>
      </c>
      <c r="M993" s="2">
        <v>23</v>
      </c>
      <c r="N993" s="2" t="s">
        <v>1154</v>
      </c>
    </row>
    <row r="994" spans="1:14" x14ac:dyDescent="0.3">
      <c r="A994" s="2">
        <v>393</v>
      </c>
      <c r="B994" s="2">
        <v>13</v>
      </c>
      <c r="C994" s="2" t="s">
        <v>100</v>
      </c>
      <c r="D994" s="2" t="s">
        <v>1166</v>
      </c>
      <c r="E994" s="4">
        <v>13</v>
      </c>
      <c r="F994" s="4">
        <f t="shared" si="15"/>
        <v>26</v>
      </c>
      <c r="G994" s="4">
        <v>22</v>
      </c>
      <c r="H994" s="4">
        <f>Datos_Cocina[[#This Row],[Precio Unitario]]-Datos_Cocina[[#This Row],[Costo Unitario]]</f>
        <v>9</v>
      </c>
      <c r="I994" s="4">
        <f>Datos_Cocina[[#This Row],[Ganancia Bruta]]*Datos_Cocina[[#This Row],[Cantidad Ordenada]]</f>
        <v>18</v>
      </c>
      <c r="J994" s="4">
        <f>Datos_Cocina[[#This Row],[Precio Unitario]]*Datos_Cocina[[#This Row],[Cantidad Ordenada]]</f>
        <v>44</v>
      </c>
      <c r="K994" s="7">
        <f>Datos_Cocina[[#This Row],[Ganancia Neta]]/Datos_Cocina[[#This Row],[Total Pedido]]</f>
        <v>0.40909090909090912</v>
      </c>
      <c r="L994" s="2">
        <v>2</v>
      </c>
      <c r="M994" s="2">
        <v>26</v>
      </c>
      <c r="N994" s="2" t="s">
        <v>1149</v>
      </c>
    </row>
    <row r="995" spans="1:14" x14ac:dyDescent="0.3">
      <c r="A995" s="2">
        <v>393</v>
      </c>
      <c r="B995" s="2">
        <v>13</v>
      </c>
      <c r="C995" s="2" t="s">
        <v>53</v>
      </c>
      <c r="D995" s="2" t="s">
        <v>1156</v>
      </c>
      <c r="E995" s="4">
        <v>11</v>
      </c>
      <c r="F995" s="4">
        <f t="shared" si="15"/>
        <v>22</v>
      </c>
      <c r="G995" s="4">
        <v>19</v>
      </c>
      <c r="H995" s="4">
        <f>Datos_Cocina[[#This Row],[Precio Unitario]]-Datos_Cocina[[#This Row],[Costo Unitario]]</f>
        <v>8</v>
      </c>
      <c r="I995" s="4">
        <f>Datos_Cocina[[#This Row],[Ganancia Bruta]]*Datos_Cocina[[#This Row],[Cantidad Ordenada]]</f>
        <v>16</v>
      </c>
      <c r="J995" s="4">
        <f>Datos_Cocina[[#This Row],[Precio Unitario]]*Datos_Cocina[[#This Row],[Cantidad Ordenada]]</f>
        <v>38</v>
      </c>
      <c r="K995" s="7">
        <f>Datos_Cocina[[#This Row],[Ganancia Neta]]/Datos_Cocina[[#This Row],[Total Pedido]]</f>
        <v>0.42105263157894735</v>
      </c>
      <c r="L995" s="2">
        <v>2</v>
      </c>
      <c r="M995" s="2">
        <v>40</v>
      </c>
      <c r="N995" s="2" t="s">
        <v>1154</v>
      </c>
    </row>
    <row r="996" spans="1:14" x14ac:dyDescent="0.3">
      <c r="A996" s="2">
        <v>394</v>
      </c>
      <c r="B996" s="2">
        <v>17</v>
      </c>
      <c r="C996" s="2" t="s">
        <v>20</v>
      </c>
      <c r="D996" s="2" t="s">
        <v>1152</v>
      </c>
      <c r="E996" s="4">
        <v>17</v>
      </c>
      <c r="F996" s="4">
        <f t="shared" si="15"/>
        <v>17</v>
      </c>
      <c r="G996" s="4">
        <v>29</v>
      </c>
      <c r="H996" s="4">
        <f>Datos_Cocina[[#This Row],[Precio Unitario]]-Datos_Cocina[[#This Row],[Costo Unitario]]</f>
        <v>12</v>
      </c>
      <c r="I996" s="4">
        <f>Datos_Cocina[[#This Row],[Ganancia Bruta]]*Datos_Cocina[[#This Row],[Cantidad Ordenada]]</f>
        <v>12</v>
      </c>
      <c r="J996" s="4">
        <f>Datos_Cocina[[#This Row],[Precio Unitario]]*Datos_Cocina[[#This Row],[Cantidad Ordenada]]</f>
        <v>29</v>
      </c>
      <c r="K996" s="7">
        <f>Datos_Cocina[[#This Row],[Ganancia Neta]]/Datos_Cocina[[#This Row],[Total Pedido]]</f>
        <v>0.41379310344827586</v>
      </c>
      <c r="L996" s="2">
        <v>1</v>
      </c>
      <c r="M996" s="2">
        <v>42</v>
      </c>
      <c r="N996" s="2" t="s">
        <v>1149</v>
      </c>
    </row>
    <row r="997" spans="1:14" x14ac:dyDescent="0.3">
      <c r="A997" s="2">
        <v>394</v>
      </c>
      <c r="B997" s="2">
        <v>17</v>
      </c>
      <c r="C997" s="2" t="s">
        <v>79</v>
      </c>
      <c r="D997" s="2" t="s">
        <v>1151</v>
      </c>
      <c r="E997" s="4">
        <v>14</v>
      </c>
      <c r="F997" s="4">
        <f t="shared" si="15"/>
        <v>28</v>
      </c>
      <c r="G997" s="4">
        <v>24</v>
      </c>
      <c r="H997" s="4">
        <f>Datos_Cocina[[#This Row],[Precio Unitario]]-Datos_Cocina[[#This Row],[Costo Unitario]]</f>
        <v>10</v>
      </c>
      <c r="I997" s="4">
        <f>Datos_Cocina[[#This Row],[Ganancia Bruta]]*Datos_Cocina[[#This Row],[Cantidad Ordenada]]</f>
        <v>20</v>
      </c>
      <c r="J997" s="4">
        <f>Datos_Cocina[[#This Row],[Precio Unitario]]*Datos_Cocina[[#This Row],[Cantidad Ordenada]]</f>
        <v>48</v>
      </c>
      <c r="K997" s="7">
        <f>Datos_Cocina[[#This Row],[Ganancia Neta]]/Datos_Cocina[[#This Row],[Total Pedido]]</f>
        <v>0.41666666666666669</v>
      </c>
      <c r="L997" s="2">
        <v>2</v>
      </c>
      <c r="M997" s="2">
        <v>5</v>
      </c>
      <c r="N997" s="2" t="s">
        <v>1154</v>
      </c>
    </row>
    <row r="998" spans="1:14" x14ac:dyDescent="0.3">
      <c r="A998" s="2">
        <v>395</v>
      </c>
      <c r="B998" s="2">
        <v>2</v>
      </c>
      <c r="C998" s="2" t="s">
        <v>53</v>
      </c>
      <c r="D998" s="2" t="s">
        <v>1156</v>
      </c>
      <c r="E998" s="4">
        <v>11</v>
      </c>
      <c r="F998" s="4">
        <f t="shared" si="15"/>
        <v>22</v>
      </c>
      <c r="G998" s="4">
        <v>19</v>
      </c>
      <c r="H998" s="4">
        <f>Datos_Cocina[[#This Row],[Precio Unitario]]-Datos_Cocina[[#This Row],[Costo Unitario]]</f>
        <v>8</v>
      </c>
      <c r="I998" s="4">
        <f>Datos_Cocina[[#This Row],[Ganancia Bruta]]*Datos_Cocina[[#This Row],[Cantidad Ordenada]]</f>
        <v>16</v>
      </c>
      <c r="J998" s="4">
        <f>Datos_Cocina[[#This Row],[Precio Unitario]]*Datos_Cocina[[#This Row],[Cantidad Ordenada]]</f>
        <v>38</v>
      </c>
      <c r="K998" s="7">
        <f>Datos_Cocina[[#This Row],[Ganancia Neta]]/Datos_Cocina[[#This Row],[Total Pedido]]</f>
        <v>0.42105263157894735</v>
      </c>
      <c r="L998" s="2">
        <v>2</v>
      </c>
      <c r="M998" s="2">
        <v>8</v>
      </c>
      <c r="N998" s="2" t="s">
        <v>1154</v>
      </c>
    </row>
    <row r="999" spans="1:14" x14ac:dyDescent="0.3">
      <c r="A999" s="2">
        <v>396</v>
      </c>
      <c r="B999" s="2">
        <v>11</v>
      </c>
      <c r="C999" s="2" t="s">
        <v>39</v>
      </c>
      <c r="D999" s="2" t="s">
        <v>1150</v>
      </c>
      <c r="E999" s="4">
        <v>13</v>
      </c>
      <c r="F999" s="4">
        <f t="shared" si="15"/>
        <v>39</v>
      </c>
      <c r="G999" s="4">
        <v>21</v>
      </c>
      <c r="H999" s="4">
        <f>Datos_Cocina[[#This Row],[Precio Unitario]]-Datos_Cocina[[#This Row],[Costo Unitario]]</f>
        <v>8</v>
      </c>
      <c r="I999" s="4">
        <f>Datos_Cocina[[#This Row],[Ganancia Bruta]]*Datos_Cocina[[#This Row],[Cantidad Ordenada]]</f>
        <v>24</v>
      </c>
      <c r="J999" s="4">
        <f>Datos_Cocina[[#This Row],[Precio Unitario]]*Datos_Cocina[[#This Row],[Cantidad Ordenada]]</f>
        <v>63</v>
      </c>
      <c r="K999" s="7">
        <f>Datos_Cocina[[#This Row],[Ganancia Neta]]/Datos_Cocina[[#This Row],[Total Pedido]]</f>
        <v>0.38095238095238093</v>
      </c>
      <c r="L999" s="2">
        <v>3</v>
      </c>
      <c r="M999" s="2">
        <v>26</v>
      </c>
      <c r="N999" s="2" t="s">
        <v>1149</v>
      </c>
    </row>
    <row r="1000" spans="1:14" x14ac:dyDescent="0.3">
      <c r="A1000" s="2">
        <v>396</v>
      </c>
      <c r="B1000" s="2">
        <v>11</v>
      </c>
      <c r="C1000" s="2" t="s">
        <v>67</v>
      </c>
      <c r="D1000" s="2" t="s">
        <v>1155</v>
      </c>
      <c r="E1000" s="4">
        <v>12</v>
      </c>
      <c r="F1000" s="4">
        <f t="shared" si="15"/>
        <v>12</v>
      </c>
      <c r="G1000" s="4">
        <v>20</v>
      </c>
      <c r="H1000" s="4">
        <f>Datos_Cocina[[#This Row],[Precio Unitario]]-Datos_Cocina[[#This Row],[Costo Unitario]]</f>
        <v>8</v>
      </c>
      <c r="I1000" s="4">
        <f>Datos_Cocina[[#This Row],[Ganancia Bruta]]*Datos_Cocina[[#This Row],[Cantidad Ordenada]]</f>
        <v>8</v>
      </c>
      <c r="J1000" s="4">
        <f>Datos_Cocina[[#This Row],[Precio Unitario]]*Datos_Cocina[[#This Row],[Cantidad Ordenada]]</f>
        <v>20</v>
      </c>
      <c r="K1000" s="7">
        <f>Datos_Cocina[[#This Row],[Ganancia Neta]]/Datos_Cocina[[#This Row],[Total Pedido]]</f>
        <v>0.4</v>
      </c>
      <c r="L1000" s="2">
        <v>1</v>
      </c>
      <c r="M1000" s="2">
        <v>31</v>
      </c>
      <c r="N1000" s="2" t="s">
        <v>1149</v>
      </c>
    </row>
    <row r="1001" spans="1:14" x14ac:dyDescent="0.3">
      <c r="A1001" s="2">
        <v>397</v>
      </c>
      <c r="B1001" s="2">
        <v>4</v>
      </c>
      <c r="C1001" s="2" t="s">
        <v>56</v>
      </c>
      <c r="D1001" s="2" t="s">
        <v>1167</v>
      </c>
      <c r="E1001" s="4">
        <v>19</v>
      </c>
      <c r="F1001" s="4">
        <f t="shared" si="15"/>
        <v>57</v>
      </c>
      <c r="G1001" s="4">
        <v>31</v>
      </c>
      <c r="H1001" s="4">
        <f>Datos_Cocina[[#This Row],[Precio Unitario]]-Datos_Cocina[[#This Row],[Costo Unitario]]</f>
        <v>12</v>
      </c>
      <c r="I1001" s="4">
        <f>Datos_Cocina[[#This Row],[Ganancia Bruta]]*Datos_Cocina[[#This Row],[Cantidad Ordenada]]</f>
        <v>36</v>
      </c>
      <c r="J1001" s="4">
        <f>Datos_Cocina[[#This Row],[Precio Unitario]]*Datos_Cocina[[#This Row],[Cantidad Ordenada]]</f>
        <v>93</v>
      </c>
      <c r="K1001" s="7">
        <f>Datos_Cocina[[#This Row],[Ganancia Neta]]/Datos_Cocina[[#This Row],[Total Pedido]]</f>
        <v>0.38709677419354838</v>
      </c>
      <c r="L1001" s="2">
        <v>3</v>
      </c>
      <c r="M1001" s="2">
        <v>59</v>
      </c>
      <c r="N1001" s="2" t="s">
        <v>1149</v>
      </c>
    </row>
    <row r="1002" spans="1:14" x14ac:dyDescent="0.3">
      <c r="A1002" s="2">
        <v>397</v>
      </c>
      <c r="B1002" s="2">
        <v>4</v>
      </c>
      <c r="C1002" s="2" t="s">
        <v>50</v>
      </c>
      <c r="D1002" s="2" t="s">
        <v>1162</v>
      </c>
      <c r="E1002" s="4">
        <v>16</v>
      </c>
      <c r="F1002" s="4">
        <f t="shared" si="15"/>
        <v>32</v>
      </c>
      <c r="G1002" s="4">
        <v>27</v>
      </c>
      <c r="H1002" s="4">
        <f>Datos_Cocina[[#This Row],[Precio Unitario]]-Datos_Cocina[[#This Row],[Costo Unitario]]</f>
        <v>11</v>
      </c>
      <c r="I1002" s="4">
        <f>Datos_Cocina[[#This Row],[Ganancia Bruta]]*Datos_Cocina[[#This Row],[Cantidad Ordenada]]</f>
        <v>22</v>
      </c>
      <c r="J1002" s="4">
        <f>Datos_Cocina[[#This Row],[Precio Unitario]]*Datos_Cocina[[#This Row],[Cantidad Ordenada]]</f>
        <v>54</v>
      </c>
      <c r="K1002" s="7">
        <f>Datos_Cocina[[#This Row],[Ganancia Neta]]/Datos_Cocina[[#This Row],[Total Pedido]]</f>
        <v>0.40740740740740738</v>
      </c>
      <c r="L1002" s="2">
        <v>2</v>
      </c>
      <c r="M1002" s="2">
        <v>10</v>
      </c>
      <c r="N1002" s="2" t="s">
        <v>1149</v>
      </c>
    </row>
    <row r="1003" spans="1:14" x14ac:dyDescent="0.3">
      <c r="A1003" s="2">
        <v>398</v>
      </c>
      <c r="B1003" s="2">
        <v>9</v>
      </c>
      <c r="C1003" s="2" t="s">
        <v>121</v>
      </c>
      <c r="D1003" s="2" t="s">
        <v>1163</v>
      </c>
      <c r="E1003" s="4">
        <v>20</v>
      </c>
      <c r="F1003" s="4">
        <f t="shared" si="15"/>
        <v>40</v>
      </c>
      <c r="G1003" s="4">
        <v>33</v>
      </c>
      <c r="H1003" s="4">
        <f>Datos_Cocina[[#This Row],[Precio Unitario]]-Datos_Cocina[[#This Row],[Costo Unitario]]</f>
        <v>13</v>
      </c>
      <c r="I1003" s="4">
        <f>Datos_Cocina[[#This Row],[Ganancia Bruta]]*Datos_Cocina[[#This Row],[Cantidad Ordenada]]</f>
        <v>26</v>
      </c>
      <c r="J1003" s="4">
        <f>Datos_Cocina[[#This Row],[Precio Unitario]]*Datos_Cocina[[#This Row],[Cantidad Ordenada]]</f>
        <v>66</v>
      </c>
      <c r="K1003" s="7">
        <f>Datos_Cocina[[#This Row],[Ganancia Neta]]/Datos_Cocina[[#This Row],[Total Pedido]]</f>
        <v>0.39393939393939392</v>
      </c>
      <c r="L1003" s="2">
        <v>2</v>
      </c>
      <c r="M1003" s="2">
        <v>21</v>
      </c>
      <c r="N1003" s="2" t="s">
        <v>1149</v>
      </c>
    </row>
    <row r="1004" spans="1:14" x14ac:dyDescent="0.3">
      <c r="A1004" s="2">
        <v>398</v>
      </c>
      <c r="B1004" s="2">
        <v>9</v>
      </c>
      <c r="C1004" s="2" t="s">
        <v>25</v>
      </c>
      <c r="D1004" s="2" t="s">
        <v>1159</v>
      </c>
      <c r="E1004" s="4">
        <v>16</v>
      </c>
      <c r="F1004" s="4">
        <f t="shared" si="15"/>
        <v>32</v>
      </c>
      <c r="G1004" s="4">
        <v>28</v>
      </c>
      <c r="H1004" s="4">
        <f>Datos_Cocina[[#This Row],[Precio Unitario]]-Datos_Cocina[[#This Row],[Costo Unitario]]</f>
        <v>12</v>
      </c>
      <c r="I1004" s="4">
        <f>Datos_Cocina[[#This Row],[Ganancia Bruta]]*Datos_Cocina[[#This Row],[Cantidad Ordenada]]</f>
        <v>24</v>
      </c>
      <c r="J1004" s="4">
        <f>Datos_Cocina[[#This Row],[Precio Unitario]]*Datos_Cocina[[#This Row],[Cantidad Ordenada]]</f>
        <v>56</v>
      </c>
      <c r="K1004" s="7">
        <f>Datos_Cocina[[#This Row],[Ganancia Neta]]/Datos_Cocina[[#This Row],[Total Pedido]]</f>
        <v>0.42857142857142855</v>
      </c>
      <c r="L1004" s="2">
        <v>2</v>
      </c>
      <c r="M1004" s="2">
        <v>50</v>
      </c>
      <c r="N1004" s="2" t="s">
        <v>1154</v>
      </c>
    </row>
    <row r="1005" spans="1:14" x14ac:dyDescent="0.3">
      <c r="A1005" s="2">
        <v>399</v>
      </c>
      <c r="B1005" s="2">
        <v>7</v>
      </c>
      <c r="C1005" s="2" t="s">
        <v>42</v>
      </c>
      <c r="D1005" s="2" t="s">
        <v>1158</v>
      </c>
      <c r="E1005" s="4">
        <v>22</v>
      </c>
      <c r="F1005" s="4">
        <f t="shared" si="15"/>
        <v>66</v>
      </c>
      <c r="G1005" s="4">
        <v>36</v>
      </c>
      <c r="H1005" s="4">
        <f>Datos_Cocina[[#This Row],[Precio Unitario]]-Datos_Cocina[[#This Row],[Costo Unitario]]</f>
        <v>14</v>
      </c>
      <c r="I1005" s="4">
        <f>Datos_Cocina[[#This Row],[Ganancia Bruta]]*Datos_Cocina[[#This Row],[Cantidad Ordenada]]</f>
        <v>42</v>
      </c>
      <c r="J1005" s="4">
        <f>Datos_Cocina[[#This Row],[Precio Unitario]]*Datos_Cocina[[#This Row],[Cantidad Ordenada]]</f>
        <v>108</v>
      </c>
      <c r="K1005" s="7">
        <f>Datos_Cocina[[#This Row],[Ganancia Neta]]/Datos_Cocina[[#This Row],[Total Pedido]]</f>
        <v>0.3888888888888889</v>
      </c>
      <c r="L1005" s="2">
        <v>3</v>
      </c>
      <c r="M1005" s="2">
        <v>46</v>
      </c>
      <c r="N1005" s="2" t="s">
        <v>1149</v>
      </c>
    </row>
    <row r="1006" spans="1:14" x14ac:dyDescent="0.3">
      <c r="A1006" s="2">
        <v>399</v>
      </c>
      <c r="B1006" s="2">
        <v>7</v>
      </c>
      <c r="C1006" s="2" t="s">
        <v>121</v>
      </c>
      <c r="D1006" s="2" t="s">
        <v>1163</v>
      </c>
      <c r="E1006" s="4">
        <v>20</v>
      </c>
      <c r="F1006" s="4">
        <f t="shared" si="15"/>
        <v>60</v>
      </c>
      <c r="G1006" s="4">
        <v>33</v>
      </c>
      <c r="H1006" s="4">
        <f>Datos_Cocina[[#This Row],[Precio Unitario]]-Datos_Cocina[[#This Row],[Costo Unitario]]</f>
        <v>13</v>
      </c>
      <c r="I1006" s="4">
        <f>Datos_Cocina[[#This Row],[Ganancia Bruta]]*Datos_Cocina[[#This Row],[Cantidad Ordenada]]</f>
        <v>39</v>
      </c>
      <c r="J1006" s="4">
        <f>Datos_Cocina[[#This Row],[Precio Unitario]]*Datos_Cocina[[#This Row],[Cantidad Ordenada]]</f>
        <v>99</v>
      </c>
      <c r="K1006" s="7">
        <f>Datos_Cocina[[#This Row],[Ganancia Neta]]/Datos_Cocina[[#This Row],[Total Pedido]]</f>
        <v>0.39393939393939392</v>
      </c>
      <c r="L1006" s="2">
        <v>3</v>
      </c>
      <c r="M1006" s="2">
        <v>45</v>
      </c>
      <c r="N1006" s="2" t="s">
        <v>1154</v>
      </c>
    </row>
    <row r="1007" spans="1:14" x14ac:dyDescent="0.3">
      <c r="A1007" s="2">
        <v>400</v>
      </c>
      <c r="B1007" s="2">
        <v>9</v>
      </c>
      <c r="C1007" s="2" t="s">
        <v>30</v>
      </c>
      <c r="D1007" s="2" t="s">
        <v>1170</v>
      </c>
      <c r="E1007" s="4">
        <v>25</v>
      </c>
      <c r="F1007" s="4">
        <f t="shared" si="15"/>
        <v>50</v>
      </c>
      <c r="G1007" s="4">
        <v>40</v>
      </c>
      <c r="H1007" s="4">
        <f>Datos_Cocina[[#This Row],[Precio Unitario]]-Datos_Cocina[[#This Row],[Costo Unitario]]</f>
        <v>15</v>
      </c>
      <c r="I1007" s="4">
        <f>Datos_Cocina[[#This Row],[Ganancia Bruta]]*Datos_Cocina[[#This Row],[Cantidad Ordenada]]</f>
        <v>30</v>
      </c>
      <c r="J1007" s="4">
        <f>Datos_Cocina[[#This Row],[Precio Unitario]]*Datos_Cocina[[#This Row],[Cantidad Ordenada]]</f>
        <v>80</v>
      </c>
      <c r="K1007" s="7">
        <f>Datos_Cocina[[#This Row],[Ganancia Neta]]/Datos_Cocina[[#This Row],[Total Pedido]]</f>
        <v>0.375</v>
      </c>
      <c r="L1007" s="2">
        <v>2</v>
      </c>
      <c r="M1007" s="2">
        <v>28</v>
      </c>
      <c r="N1007" s="2" t="s">
        <v>1154</v>
      </c>
    </row>
    <row r="1008" spans="1:14" x14ac:dyDescent="0.3">
      <c r="A1008" s="2">
        <v>400</v>
      </c>
      <c r="B1008" s="2">
        <v>9</v>
      </c>
      <c r="C1008" s="2" t="s">
        <v>56</v>
      </c>
      <c r="D1008" s="2" t="s">
        <v>1167</v>
      </c>
      <c r="E1008" s="4">
        <v>19</v>
      </c>
      <c r="F1008" s="4">
        <f t="shared" si="15"/>
        <v>38</v>
      </c>
      <c r="G1008" s="4">
        <v>31</v>
      </c>
      <c r="H1008" s="4">
        <f>Datos_Cocina[[#This Row],[Precio Unitario]]-Datos_Cocina[[#This Row],[Costo Unitario]]</f>
        <v>12</v>
      </c>
      <c r="I1008" s="4">
        <f>Datos_Cocina[[#This Row],[Ganancia Bruta]]*Datos_Cocina[[#This Row],[Cantidad Ordenada]]</f>
        <v>24</v>
      </c>
      <c r="J1008" s="4">
        <f>Datos_Cocina[[#This Row],[Precio Unitario]]*Datos_Cocina[[#This Row],[Cantidad Ordenada]]</f>
        <v>62</v>
      </c>
      <c r="K1008" s="7">
        <f>Datos_Cocina[[#This Row],[Ganancia Neta]]/Datos_Cocina[[#This Row],[Total Pedido]]</f>
        <v>0.38709677419354838</v>
      </c>
      <c r="L1008" s="2">
        <v>2</v>
      </c>
      <c r="M1008" s="2">
        <v>38</v>
      </c>
      <c r="N1008" s="2" t="s">
        <v>1149</v>
      </c>
    </row>
    <row r="1009" spans="1:14" x14ac:dyDescent="0.3">
      <c r="A1009" s="2">
        <v>400</v>
      </c>
      <c r="B1009" s="2">
        <v>9</v>
      </c>
      <c r="C1009" s="2" t="s">
        <v>25</v>
      </c>
      <c r="D1009" s="2" t="s">
        <v>1159</v>
      </c>
      <c r="E1009" s="4">
        <v>16</v>
      </c>
      <c r="F1009" s="4">
        <f t="shared" si="15"/>
        <v>32</v>
      </c>
      <c r="G1009" s="4">
        <v>28</v>
      </c>
      <c r="H1009" s="4">
        <f>Datos_Cocina[[#This Row],[Precio Unitario]]-Datos_Cocina[[#This Row],[Costo Unitario]]</f>
        <v>12</v>
      </c>
      <c r="I1009" s="4">
        <f>Datos_Cocina[[#This Row],[Ganancia Bruta]]*Datos_Cocina[[#This Row],[Cantidad Ordenada]]</f>
        <v>24</v>
      </c>
      <c r="J1009" s="4">
        <f>Datos_Cocina[[#This Row],[Precio Unitario]]*Datos_Cocina[[#This Row],[Cantidad Ordenada]]</f>
        <v>56</v>
      </c>
      <c r="K1009" s="7">
        <f>Datos_Cocina[[#This Row],[Ganancia Neta]]/Datos_Cocina[[#This Row],[Total Pedido]]</f>
        <v>0.42857142857142855</v>
      </c>
      <c r="L1009" s="2">
        <v>2</v>
      </c>
      <c r="M1009" s="2">
        <v>13</v>
      </c>
      <c r="N1009" s="2" t="s">
        <v>1154</v>
      </c>
    </row>
    <row r="1010" spans="1:14" x14ac:dyDescent="0.3">
      <c r="A1010" s="2">
        <v>401</v>
      </c>
      <c r="B1010" s="2">
        <v>16</v>
      </c>
      <c r="C1010" s="2" t="s">
        <v>39</v>
      </c>
      <c r="D1010" s="2" t="s">
        <v>1150</v>
      </c>
      <c r="E1010" s="4">
        <v>13</v>
      </c>
      <c r="F1010" s="4">
        <f t="shared" si="15"/>
        <v>26</v>
      </c>
      <c r="G1010" s="4">
        <v>21</v>
      </c>
      <c r="H1010" s="4">
        <f>Datos_Cocina[[#This Row],[Precio Unitario]]-Datos_Cocina[[#This Row],[Costo Unitario]]</f>
        <v>8</v>
      </c>
      <c r="I1010" s="4">
        <f>Datos_Cocina[[#This Row],[Ganancia Bruta]]*Datos_Cocina[[#This Row],[Cantidad Ordenada]]</f>
        <v>16</v>
      </c>
      <c r="J1010" s="4">
        <f>Datos_Cocina[[#This Row],[Precio Unitario]]*Datos_Cocina[[#This Row],[Cantidad Ordenada]]</f>
        <v>42</v>
      </c>
      <c r="K1010" s="7">
        <f>Datos_Cocina[[#This Row],[Ganancia Neta]]/Datos_Cocina[[#This Row],[Total Pedido]]</f>
        <v>0.38095238095238093</v>
      </c>
      <c r="L1010" s="2">
        <v>2</v>
      </c>
      <c r="M1010" s="2">
        <v>20</v>
      </c>
      <c r="N1010" s="2" t="s">
        <v>1154</v>
      </c>
    </row>
    <row r="1011" spans="1:14" x14ac:dyDescent="0.3">
      <c r="A1011" s="2">
        <v>402</v>
      </c>
      <c r="B1011" s="2">
        <v>18</v>
      </c>
      <c r="C1011" s="2" t="s">
        <v>60</v>
      </c>
      <c r="D1011" s="2" t="s">
        <v>1165</v>
      </c>
      <c r="E1011" s="4">
        <v>15</v>
      </c>
      <c r="F1011" s="4">
        <f t="shared" si="15"/>
        <v>30</v>
      </c>
      <c r="G1011" s="4">
        <v>25</v>
      </c>
      <c r="H1011" s="4">
        <f>Datos_Cocina[[#This Row],[Precio Unitario]]-Datos_Cocina[[#This Row],[Costo Unitario]]</f>
        <v>10</v>
      </c>
      <c r="I1011" s="4">
        <f>Datos_Cocina[[#This Row],[Ganancia Bruta]]*Datos_Cocina[[#This Row],[Cantidad Ordenada]]</f>
        <v>20</v>
      </c>
      <c r="J1011" s="4">
        <f>Datos_Cocina[[#This Row],[Precio Unitario]]*Datos_Cocina[[#This Row],[Cantidad Ordenada]]</f>
        <v>50</v>
      </c>
      <c r="K1011" s="7">
        <f>Datos_Cocina[[#This Row],[Ganancia Neta]]/Datos_Cocina[[#This Row],[Total Pedido]]</f>
        <v>0.4</v>
      </c>
      <c r="L1011" s="2">
        <v>2</v>
      </c>
      <c r="M1011" s="2">
        <v>16</v>
      </c>
      <c r="N1011" s="2" t="s">
        <v>1149</v>
      </c>
    </row>
    <row r="1012" spans="1:14" x14ac:dyDescent="0.3">
      <c r="A1012" s="2">
        <v>402</v>
      </c>
      <c r="B1012" s="2">
        <v>18</v>
      </c>
      <c r="C1012" s="2" t="s">
        <v>100</v>
      </c>
      <c r="D1012" s="2" t="s">
        <v>1166</v>
      </c>
      <c r="E1012" s="4">
        <v>13</v>
      </c>
      <c r="F1012" s="4">
        <f t="shared" si="15"/>
        <v>26</v>
      </c>
      <c r="G1012" s="4">
        <v>22</v>
      </c>
      <c r="H1012" s="4">
        <f>Datos_Cocina[[#This Row],[Precio Unitario]]-Datos_Cocina[[#This Row],[Costo Unitario]]</f>
        <v>9</v>
      </c>
      <c r="I1012" s="4">
        <f>Datos_Cocina[[#This Row],[Ganancia Bruta]]*Datos_Cocina[[#This Row],[Cantidad Ordenada]]</f>
        <v>18</v>
      </c>
      <c r="J1012" s="4">
        <f>Datos_Cocina[[#This Row],[Precio Unitario]]*Datos_Cocina[[#This Row],[Cantidad Ordenada]]</f>
        <v>44</v>
      </c>
      <c r="K1012" s="7">
        <f>Datos_Cocina[[#This Row],[Ganancia Neta]]/Datos_Cocina[[#This Row],[Total Pedido]]</f>
        <v>0.40909090909090912</v>
      </c>
      <c r="L1012" s="2">
        <v>2</v>
      </c>
      <c r="M1012" s="2">
        <v>21</v>
      </c>
      <c r="N1012" s="2" t="s">
        <v>1154</v>
      </c>
    </row>
    <row r="1013" spans="1:14" x14ac:dyDescent="0.3">
      <c r="A1013" s="2">
        <v>402</v>
      </c>
      <c r="B1013" s="2">
        <v>18</v>
      </c>
      <c r="C1013" s="2" t="s">
        <v>53</v>
      </c>
      <c r="D1013" s="2" t="s">
        <v>1156</v>
      </c>
      <c r="E1013" s="4">
        <v>11</v>
      </c>
      <c r="F1013" s="4">
        <f t="shared" si="15"/>
        <v>33</v>
      </c>
      <c r="G1013" s="4">
        <v>19</v>
      </c>
      <c r="H1013" s="4">
        <f>Datos_Cocina[[#This Row],[Precio Unitario]]-Datos_Cocina[[#This Row],[Costo Unitario]]</f>
        <v>8</v>
      </c>
      <c r="I1013" s="4">
        <f>Datos_Cocina[[#This Row],[Ganancia Bruta]]*Datos_Cocina[[#This Row],[Cantidad Ordenada]]</f>
        <v>24</v>
      </c>
      <c r="J1013" s="4">
        <f>Datos_Cocina[[#This Row],[Precio Unitario]]*Datos_Cocina[[#This Row],[Cantidad Ordenada]]</f>
        <v>57</v>
      </c>
      <c r="K1013" s="7">
        <f>Datos_Cocina[[#This Row],[Ganancia Neta]]/Datos_Cocina[[#This Row],[Total Pedido]]</f>
        <v>0.42105263157894735</v>
      </c>
      <c r="L1013" s="2">
        <v>3</v>
      </c>
      <c r="M1013" s="2">
        <v>29</v>
      </c>
      <c r="N1013" s="2" t="s">
        <v>1149</v>
      </c>
    </row>
    <row r="1014" spans="1:14" x14ac:dyDescent="0.3">
      <c r="A1014" s="2">
        <v>403</v>
      </c>
      <c r="B1014" s="2">
        <v>14</v>
      </c>
      <c r="C1014" s="2" t="s">
        <v>114</v>
      </c>
      <c r="D1014" s="2" t="s">
        <v>1168</v>
      </c>
      <c r="E1014" s="4">
        <v>19</v>
      </c>
      <c r="F1014" s="4">
        <f t="shared" si="15"/>
        <v>38</v>
      </c>
      <c r="G1014" s="4">
        <v>32</v>
      </c>
      <c r="H1014" s="4">
        <f>Datos_Cocina[[#This Row],[Precio Unitario]]-Datos_Cocina[[#This Row],[Costo Unitario]]</f>
        <v>13</v>
      </c>
      <c r="I1014" s="4">
        <f>Datos_Cocina[[#This Row],[Ganancia Bruta]]*Datos_Cocina[[#This Row],[Cantidad Ordenada]]</f>
        <v>26</v>
      </c>
      <c r="J1014" s="4">
        <f>Datos_Cocina[[#This Row],[Precio Unitario]]*Datos_Cocina[[#This Row],[Cantidad Ordenada]]</f>
        <v>64</v>
      </c>
      <c r="K1014" s="7">
        <f>Datos_Cocina[[#This Row],[Ganancia Neta]]/Datos_Cocina[[#This Row],[Total Pedido]]</f>
        <v>0.40625</v>
      </c>
      <c r="L1014" s="2">
        <v>2</v>
      </c>
      <c r="M1014" s="2">
        <v>8</v>
      </c>
      <c r="N1014" s="2" t="s">
        <v>1149</v>
      </c>
    </row>
    <row r="1015" spans="1:14" x14ac:dyDescent="0.3">
      <c r="A1015" s="2">
        <v>403</v>
      </c>
      <c r="B1015" s="2">
        <v>14</v>
      </c>
      <c r="C1015" s="2" t="s">
        <v>100</v>
      </c>
      <c r="D1015" s="2" t="s">
        <v>1166</v>
      </c>
      <c r="E1015" s="4">
        <v>13</v>
      </c>
      <c r="F1015" s="4">
        <f t="shared" si="15"/>
        <v>39</v>
      </c>
      <c r="G1015" s="4">
        <v>22</v>
      </c>
      <c r="H1015" s="4">
        <f>Datos_Cocina[[#This Row],[Precio Unitario]]-Datos_Cocina[[#This Row],[Costo Unitario]]</f>
        <v>9</v>
      </c>
      <c r="I1015" s="4">
        <f>Datos_Cocina[[#This Row],[Ganancia Bruta]]*Datos_Cocina[[#This Row],[Cantidad Ordenada]]</f>
        <v>27</v>
      </c>
      <c r="J1015" s="4">
        <f>Datos_Cocina[[#This Row],[Precio Unitario]]*Datos_Cocina[[#This Row],[Cantidad Ordenada]]</f>
        <v>66</v>
      </c>
      <c r="K1015" s="7">
        <f>Datos_Cocina[[#This Row],[Ganancia Neta]]/Datos_Cocina[[#This Row],[Total Pedido]]</f>
        <v>0.40909090909090912</v>
      </c>
      <c r="L1015" s="2">
        <v>3</v>
      </c>
      <c r="M1015" s="2">
        <v>17</v>
      </c>
      <c r="N1015" s="2" t="s">
        <v>1154</v>
      </c>
    </row>
    <row r="1016" spans="1:14" x14ac:dyDescent="0.3">
      <c r="A1016" s="2">
        <v>403</v>
      </c>
      <c r="B1016" s="2">
        <v>14</v>
      </c>
      <c r="C1016" s="2" t="s">
        <v>79</v>
      </c>
      <c r="D1016" s="2" t="s">
        <v>1151</v>
      </c>
      <c r="E1016" s="4">
        <v>14</v>
      </c>
      <c r="F1016" s="4">
        <f t="shared" si="15"/>
        <v>14</v>
      </c>
      <c r="G1016" s="4">
        <v>24</v>
      </c>
      <c r="H1016" s="4">
        <f>Datos_Cocina[[#This Row],[Precio Unitario]]-Datos_Cocina[[#This Row],[Costo Unitario]]</f>
        <v>10</v>
      </c>
      <c r="I1016" s="4">
        <f>Datos_Cocina[[#This Row],[Ganancia Bruta]]*Datos_Cocina[[#This Row],[Cantidad Ordenada]]</f>
        <v>10</v>
      </c>
      <c r="J1016" s="4">
        <f>Datos_Cocina[[#This Row],[Precio Unitario]]*Datos_Cocina[[#This Row],[Cantidad Ordenada]]</f>
        <v>24</v>
      </c>
      <c r="K1016" s="7">
        <f>Datos_Cocina[[#This Row],[Ganancia Neta]]/Datos_Cocina[[#This Row],[Total Pedido]]</f>
        <v>0.41666666666666669</v>
      </c>
      <c r="L1016" s="2">
        <v>1</v>
      </c>
      <c r="M1016" s="2">
        <v>55</v>
      </c>
      <c r="N1016" s="2" t="s">
        <v>1149</v>
      </c>
    </row>
    <row r="1017" spans="1:14" x14ac:dyDescent="0.3">
      <c r="A1017" s="2">
        <v>403</v>
      </c>
      <c r="B1017" s="2">
        <v>14</v>
      </c>
      <c r="C1017" s="2" t="s">
        <v>45</v>
      </c>
      <c r="D1017" s="2" t="s">
        <v>1169</v>
      </c>
      <c r="E1017" s="4">
        <v>10</v>
      </c>
      <c r="F1017" s="4">
        <f t="shared" si="15"/>
        <v>20</v>
      </c>
      <c r="G1017" s="4">
        <v>18</v>
      </c>
      <c r="H1017" s="4">
        <f>Datos_Cocina[[#This Row],[Precio Unitario]]-Datos_Cocina[[#This Row],[Costo Unitario]]</f>
        <v>8</v>
      </c>
      <c r="I1017" s="4">
        <f>Datos_Cocina[[#This Row],[Ganancia Bruta]]*Datos_Cocina[[#This Row],[Cantidad Ordenada]]</f>
        <v>16</v>
      </c>
      <c r="J1017" s="4">
        <f>Datos_Cocina[[#This Row],[Precio Unitario]]*Datos_Cocina[[#This Row],[Cantidad Ordenada]]</f>
        <v>36</v>
      </c>
      <c r="K1017" s="7">
        <f>Datos_Cocina[[#This Row],[Ganancia Neta]]/Datos_Cocina[[#This Row],[Total Pedido]]</f>
        <v>0.44444444444444442</v>
      </c>
      <c r="L1017" s="2">
        <v>2</v>
      </c>
      <c r="M1017" s="2">
        <v>5</v>
      </c>
      <c r="N1017" s="2" t="s">
        <v>1149</v>
      </c>
    </row>
    <row r="1018" spans="1:14" x14ac:dyDescent="0.3">
      <c r="A1018" s="2">
        <v>404</v>
      </c>
      <c r="B1018" s="2">
        <v>17</v>
      </c>
      <c r="C1018" s="2" t="s">
        <v>30</v>
      </c>
      <c r="D1018" s="2" t="s">
        <v>1170</v>
      </c>
      <c r="E1018" s="4">
        <v>25</v>
      </c>
      <c r="F1018" s="4">
        <f t="shared" si="15"/>
        <v>75</v>
      </c>
      <c r="G1018" s="4">
        <v>40</v>
      </c>
      <c r="H1018" s="4">
        <f>Datos_Cocina[[#This Row],[Precio Unitario]]-Datos_Cocina[[#This Row],[Costo Unitario]]</f>
        <v>15</v>
      </c>
      <c r="I1018" s="4">
        <f>Datos_Cocina[[#This Row],[Ganancia Bruta]]*Datos_Cocina[[#This Row],[Cantidad Ordenada]]</f>
        <v>45</v>
      </c>
      <c r="J1018" s="4">
        <f>Datos_Cocina[[#This Row],[Precio Unitario]]*Datos_Cocina[[#This Row],[Cantidad Ordenada]]</f>
        <v>120</v>
      </c>
      <c r="K1018" s="7">
        <f>Datos_Cocina[[#This Row],[Ganancia Neta]]/Datos_Cocina[[#This Row],[Total Pedido]]</f>
        <v>0.375</v>
      </c>
      <c r="L1018" s="2">
        <v>3</v>
      </c>
      <c r="M1018" s="2">
        <v>29</v>
      </c>
      <c r="N1018" s="2" t="s">
        <v>1149</v>
      </c>
    </row>
    <row r="1019" spans="1:14" x14ac:dyDescent="0.3">
      <c r="A1019" s="2">
        <v>404</v>
      </c>
      <c r="B1019" s="2">
        <v>17</v>
      </c>
      <c r="C1019" s="2" t="s">
        <v>39</v>
      </c>
      <c r="D1019" s="2" t="s">
        <v>1150</v>
      </c>
      <c r="E1019" s="4">
        <v>13</v>
      </c>
      <c r="F1019" s="4">
        <f t="shared" si="15"/>
        <v>26</v>
      </c>
      <c r="G1019" s="4">
        <v>21</v>
      </c>
      <c r="H1019" s="4">
        <f>Datos_Cocina[[#This Row],[Precio Unitario]]-Datos_Cocina[[#This Row],[Costo Unitario]]</f>
        <v>8</v>
      </c>
      <c r="I1019" s="4">
        <f>Datos_Cocina[[#This Row],[Ganancia Bruta]]*Datos_Cocina[[#This Row],[Cantidad Ordenada]]</f>
        <v>16</v>
      </c>
      <c r="J1019" s="4">
        <f>Datos_Cocina[[#This Row],[Precio Unitario]]*Datos_Cocina[[#This Row],[Cantidad Ordenada]]</f>
        <v>42</v>
      </c>
      <c r="K1019" s="7">
        <f>Datos_Cocina[[#This Row],[Ganancia Neta]]/Datos_Cocina[[#This Row],[Total Pedido]]</f>
        <v>0.38095238095238093</v>
      </c>
      <c r="L1019" s="2">
        <v>2</v>
      </c>
      <c r="M1019" s="2">
        <v>20</v>
      </c>
      <c r="N1019" s="2" t="s">
        <v>1154</v>
      </c>
    </row>
    <row r="1020" spans="1:14" x14ac:dyDescent="0.3">
      <c r="A1020" s="2">
        <v>404</v>
      </c>
      <c r="B1020" s="2">
        <v>17</v>
      </c>
      <c r="C1020" s="2" t="s">
        <v>67</v>
      </c>
      <c r="D1020" s="2" t="s">
        <v>1155</v>
      </c>
      <c r="E1020" s="4">
        <v>12</v>
      </c>
      <c r="F1020" s="4">
        <f t="shared" si="15"/>
        <v>12</v>
      </c>
      <c r="G1020" s="4">
        <v>20</v>
      </c>
      <c r="H1020" s="4">
        <f>Datos_Cocina[[#This Row],[Precio Unitario]]-Datos_Cocina[[#This Row],[Costo Unitario]]</f>
        <v>8</v>
      </c>
      <c r="I1020" s="4">
        <f>Datos_Cocina[[#This Row],[Ganancia Bruta]]*Datos_Cocina[[#This Row],[Cantidad Ordenada]]</f>
        <v>8</v>
      </c>
      <c r="J1020" s="4">
        <f>Datos_Cocina[[#This Row],[Precio Unitario]]*Datos_Cocina[[#This Row],[Cantidad Ordenada]]</f>
        <v>20</v>
      </c>
      <c r="K1020" s="7">
        <f>Datos_Cocina[[#This Row],[Ganancia Neta]]/Datos_Cocina[[#This Row],[Total Pedido]]</f>
        <v>0.4</v>
      </c>
      <c r="L1020" s="2">
        <v>1</v>
      </c>
      <c r="M1020" s="2">
        <v>53</v>
      </c>
      <c r="N1020" s="2" t="s">
        <v>1149</v>
      </c>
    </row>
    <row r="1021" spans="1:14" x14ac:dyDescent="0.3">
      <c r="A1021" s="2">
        <v>405</v>
      </c>
      <c r="B1021" s="2">
        <v>5</v>
      </c>
      <c r="C1021" s="2" t="s">
        <v>30</v>
      </c>
      <c r="D1021" s="2" t="s">
        <v>1170</v>
      </c>
      <c r="E1021" s="4">
        <v>25</v>
      </c>
      <c r="F1021" s="4">
        <f t="shared" si="15"/>
        <v>25</v>
      </c>
      <c r="G1021" s="4">
        <v>40</v>
      </c>
      <c r="H1021" s="4">
        <f>Datos_Cocina[[#This Row],[Precio Unitario]]-Datos_Cocina[[#This Row],[Costo Unitario]]</f>
        <v>15</v>
      </c>
      <c r="I1021" s="4">
        <f>Datos_Cocina[[#This Row],[Ganancia Bruta]]*Datos_Cocina[[#This Row],[Cantidad Ordenada]]</f>
        <v>15</v>
      </c>
      <c r="J1021" s="4">
        <f>Datos_Cocina[[#This Row],[Precio Unitario]]*Datos_Cocina[[#This Row],[Cantidad Ordenada]]</f>
        <v>40</v>
      </c>
      <c r="K1021" s="7">
        <f>Datos_Cocina[[#This Row],[Ganancia Neta]]/Datos_Cocina[[#This Row],[Total Pedido]]</f>
        <v>0.375</v>
      </c>
      <c r="L1021" s="2">
        <v>1</v>
      </c>
      <c r="M1021" s="2">
        <v>44</v>
      </c>
      <c r="N1021" s="2" t="s">
        <v>1154</v>
      </c>
    </row>
    <row r="1022" spans="1:14" x14ac:dyDescent="0.3">
      <c r="A1022" s="2">
        <v>405</v>
      </c>
      <c r="B1022" s="2">
        <v>5</v>
      </c>
      <c r="C1022" s="2" t="s">
        <v>67</v>
      </c>
      <c r="D1022" s="2" t="s">
        <v>1155</v>
      </c>
      <c r="E1022" s="4">
        <v>12</v>
      </c>
      <c r="F1022" s="4">
        <f t="shared" si="15"/>
        <v>24</v>
      </c>
      <c r="G1022" s="4">
        <v>20</v>
      </c>
      <c r="H1022" s="4">
        <f>Datos_Cocina[[#This Row],[Precio Unitario]]-Datos_Cocina[[#This Row],[Costo Unitario]]</f>
        <v>8</v>
      </c>
      <c r="I1022" s="4">
        <f>Datos_Cocina[[#This Row],[Ganancia Bruta]]*Datos_Cocina[[#This Row],[Cantidad Ordenada]]</f>
        <v>16</v>
      </c>
      <c r="J1022" s="4">
        <f>Datos_Cocina[[#This Row],[Precio Unitario]]*Datos_Cocina[[#This Row],[Cantidad Ordenada]]</f>
        <v>40</v>
      </c>
      <c r="K1022" s="7">
        <f>Datos_Cocina[[#This Row],[Ganancia Neta]]/Datos_Cocina[[#This Row],[Total Pedido]]</f>
        <v>0.4</v>
      </c>
      <c r="L1022" s="2">
        <v>2</v>
      </c>
      <c r="M1022" s="2">
        <v>13</v>
      </c>
      <c r="N1022" s="2" t="s">
        <v>1149</v>
      </c>
    </row>
    <row r="1023" spans="1:14" x14ac:dyDescent="0.3">
      <c r="A1023" s="2">
        <v>405</v>
      </c>
      <c r="B1023" s="2">
        <v>5</v>
      </c>
      <c r="C1023" s="2" t="s">
        <v>74</v>
      </c>
      <c r="D1023" s="2" t="s">
        <v>1160</v>
      </c>
      <c r="E1023" s="4">
        <v>15</v>
      </c>
      <c r="F1023" s="4">
        <f t="shared" si="15"/>
        <v>15</v>
      </c>
      <c r="G1023" s="4">
        <v>26</v>
      </c>
      <c r="H1023" s="4">
        <f>Datos_Cocina[[#This Row],[Precio Unitario]]-Datos_Cocina[[#This Row],[Costo Unitario]]</f>
        <v>11</v>
      </c>
      <c r="I1023" s="4">
        <f>Datos_Cocina[[#This Row],[Ganancia Bruta]]*Datos_Cocina[[#This Row],[Cantidad Ordenada]]</f>
        <v>11</v>
      </c>
      <c r="J1023" s="4">
        <f>Datos_Cocina[[#This Row],[Precio Unitario]]*Datos_Cocina[[#This Row],[Cantidad Ordenada]]</f>
        <v>26</v>
      </c>
      <c r="K1023" s="7">
        <f>Datos_Cocina[[#This Row],[Ganancia Neta]]/Datos_Cocina[[#This Row],[Total Pedido]]</f>
        <v>0.42307692307692307</v>
      </c>
      <c r="L1023" s="2">
        <v>1</v>
      </c>
      <c r="M1023" s="2">
        <v>41</v>
      </c>
      <c r="N1023" s="2" t="s">
        <v>1149</v>
      </c>
    </row>
    <row r="1024" spans="1:14" x14ac:dyDescent="0.3">
      <c r="A1024" s="2">
        <v>406</v>
      </c>
      <c r="B1024" s="2">
        <v>14</v>
      </c>
      <c r="C1024" s="2" t="s">
        <v>60</v>
      </c>
      <c r="D1024" s="2" t="s">
        <v>1165</v>
      </c>
      <c r="E1024" s="4">
        <v>15</v>
      </c>
      <c r="F1024" s="4">
        <f t="shared" si="15"/>
        <v>15</v>
      </c>
      <c r="G1024" s="4">
        <v>25</v>
      </c>
      <c r="H1024" s="4">
        <f>Datos_Cocina[[#This Row],[Precio Unitario]]-Datos_Cocina[[#This Row],[Costo Unitario]]</f>
        <v>10</v>
      </c>
      <c r="I1024" s="4">
        <f>Datos_Cocina[[#This Row],[Ganancia Bruta]]*Datos_Cocina[[#This Row],[Cantidad Ordenada]]</f>
        <v>10</v>
      </c>
      <c r="J1024" s="4">
        <f>Datos_Cocina[[#This Row],[Precio Unitario]]*Datos_Cocina[[#This Row],[Cantidad Ordenada]]</f>
        <v>25</v>
      </c>
      <c r="K1024" s="7">
        <f>Datos_Cocina[[#This Row],[Ganancia Neta]]/Datos_Cocina[[#This Row],[Total Pedido]]</f>
        <v>0.4</v>
      </c>
      <c r="L1024" s="2">
        <v>1</v>
      </c>
      <c r="M1024" s="2">
        <v>55</v>
      </c>
      <c r="N1024" s="2" t="s">
        <v>1149</v>
      </c>
    </row>
    <row r="1025" spans="1:14" x14ac:dyDescent="0.3">
      <c r="A1025" s="2">
        <v>406</v>
      </c>
      <c r="B1025" s="2">
        <v>14</v>
      </c>
      <c r="C1025" s="2" t="s">
        <v>67</v>
      </c>
      <c r="D1025" s="2" t="s">
        <v>1155</v>
      </c>
      <c r="E1025" s="4">
        <v>12</v>
      </c>
      <c r="F1025" s="4">
        <f t="shared" si="15"/>
        <v>36</v>
      </c>
      <c r="G1025" s="4">
        <v>20</v>
      </c>
      <c r="H1025" s="4">
        <f>Datos_Cocina[[#This Row],[Precio Unitario]]-Datos_Cocina[[#This Row],[Costo Unitario]]</f>
        <v>8</v>
      </c>
      <c r="I1025" s="4">
        <f>Datos_Cocina[[#This Row],[Ganancia Bruta]]*Datos_Cocina[[#This Row],[Cantidad Ordenada]]</f>
        <v>24</v>
      </c>
      <c r="J1025" s="4">
        <f>Datos_Cocina[[#This Row],[Precio Unitario]]*Datos_Cocina[[#This Row],[Cantidad Ordenada]]</f>
        <v>60</v>
      </c>
      <c r="K1025" s="7">
        <f>Datos_Cocina[[#This Row],[Ganancia Neta]]/Datos_Cocina[[#This Row],[Total Pedido]]</f>
        <v>0.4</v>
      </c>
      <c r="L1025" s="2">
        <v>3</v>
      </c>
      <c r="M1025" s="2">
        <v>6</v>
      </c>
      <c r="N1025" s="2" t="s">
        <v>1154</v>
      </c>
    </row>
    <row r="1026" spans="1:14" x14ac:dyDescent="0.3">
      <c r="A1026" s="2">
        <v>406</v>
      </c>
      <c r="B1026" s="2">
        <v>14</v>
      </c>
      <c r="C1026" s="2" t="s">
        <v>12</v>
      </c>
      <c r="D1026" s="2" t="s">
        <v>1164</v>
      </c>
      <c r="E1026" s="4">
        <v>21</v>
      </c>
      <c r="F1026" s="4">
        <f t="shared" ref="F1026:F1089" si="16">E1026*L1026</f>
        <v>42</v>
      </c>
      <c r="G1026" s="4">
        <v>35</v>
      </c>
      <c r="H1026" s="4">
        <f>Datos_Cocina[[#This Row],[Precio Unitario]]-Datos_Cocina[[#This Row],[Costo Unitario]]</f>
        <v>14</v>
      </c>
      <c r="I1026" s="4">
        <f>Datos_Cocina[[#This Row],[Ganancia Bruta]]*Datos_Cocina[[#This Row],[Cantidad Ordenada]]</f>
        <v>28</v>
      </c>
      <c r="J1026" s="4">
        <f>Datos_Cocina[[#This Row],[Precio Unitario]]*Datos_Cocina[[#This Row],[Cantidad Ordenada]]</f>
        <v>70</v>
      </c>
      <c r="K1026" s="7">
        <f>Datos_Cocina[[#This Row],[Ganancia Neta]]/Datos_Cocina[[#This Row],[Total Pedido]]</f>
        <v>0.4</v>
      </c>
      <c r="L1026" s="2">
        <v>2</v>
      </c>
      <c r="M1026" s="2">
        <v>56</v>
      </c>
      <c r="N1026" s="2" t="s">
        <v>1154</v>
      </c>
    </row>
    <row r="1027" spans="1:14" x14ac:dyDescent="0.3">
      <c r="A1027" s="2">
        <v>407</v>
      </c>
      <c r="B1027" s="2">
        <v>4</v>
      </c>
      <c r="C1027" s="2" t="s">
        <v>67</v>
      </c>
      <c r="D1027" s="2" t="s">
        <v>1155</v>
      </c>
      <c r="E1027" s="4">
        <v>12</v>
      </c>
      <c r="F1027" s="4">
        <f t="shared" si="16"/>
        <v>36</v>
      </c>
      <c r="G1027" s="4">
        <v>20</v>
      </c>
      <c r="H1027" s="4">
        <f>Datos_Cocina[[#This Row],[Precio Unitario]]-Datos_Cocina[[#This Row],[Costo Unitario]]</f>
        <v>8</v>
      </c>
      <c r="I1027" s="4">
        <f>Datos_Cocina[[#This Row],[Ganancia Bruta]]*Datos_Cocina[[#This Row],[Cantidad Ordenada]]</f>
        <v>24</v>
      </c>
      <c r="J1027" s="4">
        <f>Datos_Cocina[[#This Row],[Precio Unitario]]*Datos_Cocina[[#This Row],[Cantidad Ordenada]]</f>
        <v>60</v>
      </c>
      <c r="K1027" s="7">
        <f>Datos_Cocina[[#This Row],[Ganancia Neta]]/Datos_Cocina[[#This Row],[Total Pedido]]</f>
        <v>0.4</v>
      </c>
      <c r="L1027" s="2">
        <v>3</v>
      </c>
      <c r="M1027" s="2">
        <v>32</v>
      </c>
      <c r="N1027" s="2" t="s">
        <v>1154</v>
      </c>
    </row>
    <row r="1028" spans="1:14" x14ac:dyDescent="0.3">
      <c r="A1028" s="2">
        <v>407</v>
      </c>
      <c r="B1028" s="2">
        <v>4</v>
      </c>
      <c r="C1028" s="2" t="s">
        <v>12</v>
      </c>
      <c r="D1028" s="2" t="s">
        <v>1164</v>
      </c>
      <c r="E1028" s="4">
        <v>21</v>
      </c>
      <c r="F1028" s="4">
        <f t="shared" si="16"/>
        <v>21</v>
      </c>
      <c r="G1028" s="4">
        <v>35</v>
      </c>
      <c r="H1028" s="4">
        <f>Datos_Cocina[[#This Row],[Precio Unitario]]-Datos_Cocina[[#This Row],[Costo Unitario]]</f>
        <v>14</v>
      </c>
      <c r="I1028" s="4">
        <f>Datos_Cocina[[#This Row],[Ganancia Bruta]]*Datos_Cocina[[#This Row],[Cantidad Ordenada]]</f>
        <v>14</v>
      </c>
      <c r="J1028" s="4">
        <f>Datos_Cocina[[#This Row],[Precio Unitario]]*Datos_Cocina[[#This Row],[Cantidad Ordenada]]</f>
        <v>35</v>
      </c>
      <c r="K1028" s="7">
        <f>Datos_Cocina[[#This Row],[Ganancia Neta]]/Datos_Cocina[[#This Row],[Total Pedido]]</f>
        <v>0.4</v>
      </c>
      <c r="L1028" s="2">
        <v>1</v>
      </c>
      <c r="M1028" s="2">
        <v>18</v>
      </c>
      <c r="N1028" s="2" t="s">
        <v>1149</v>
      </c>
    </row>
    <row r="1029" spans="1:14" x14ac:dyDescent="0.3">
      <c r="A1029" s="2">
        <v>408</v>
      </c>
      <c r="B1029" s="2">
        <v>17</v>
      </c>
      <c r="C1029" s="2" t="s">
        <v>60</v>
      </c>
      <c r="D1029" s="2" t="s">
        <v>1165</v>
      </c>
      <c r="E1029" s="4">
        <v>15</v>
      </c>
      <c r="F1029" s="4">
        <f t="shared" si="16"/>
        <v>15</v>
      </c>
      <c r="G1029" s="4">
        <v>25</v>
      </c>
      <c r="H1029" s="4">
        <f>Datos_Cocina[[#This Row],[Precio Unitario]]-Datos_Cocina[[#This Row],[Costo Unitario]]</f>
        <v>10</v>
      </c>
      <c r="I1029" s="4">
        <f>Datos_Cocina[[#This Row],[Ganancia Bruta]]*Datos_Cocina[[#This Row],[Cantidad Ordenada]]</f>
        <v>10</v>
      </c>
      <c r="J1029" s="4">
        <f>Datos_Cocina[[#This Row],[Precio Unitario]]*Datos_Cocina[[#This Row],[Cantidad Ordenada]]</f>
        <v>25</v>
      </c>
      <c r="K1029" s="7">
        <f>Datos_Cocina[[#This Row],[Ganancia Neta]]/Datos_Cocina[[#This Row],[Total Pedido]]</f>
        <v>0.4</v>
      </c>
      <c r="L1029" s="2">
        <v>1</v>
      </c>
      <c r="M1029" s="2">
        <v>58</v>
      </c>
      <c r="N1029" s="2" t="s">
        <v>1149</v>
      </c>
    </row>
    <row r="1030" spans="1:14" x14ac:dyDescent="0.3">
      <c r="A1030" s="2">
        <v>408</v>
      </c>
      <c r="B1030" s="2">
        <v>17</v>
      </c>
      <c r="C1030" s="2" t="s">
        <v>34</v>
      </c>
      <c r="D1030" s="2" t="s">
        <v>1161</v>
      </c>
      <c r="E1030" s="4">
        <v>20</v>
      </c>
      <c r="F1030" s="4">
        <f t="shared" si="16"/>
        <v>20</v>
      </c>
      <c r="G1030" s="4">
        <v>34</v>
      </c>
      <c r="H1030" s="4">
        <f>Datos_Cocina[[#This Row],[Precio Unitario]]-Datos_Cocina[[#This Row],[Costo Unitario]]</f>
        <v>14</v>
      </c>
      <c r="I1030" s="4">
        <f>Datos_Cocina[[#This Row],[Ganancia Bruta]]*Datos_Cocina[[#This Row],[Cantidad Ordenada]]</f>
        <v>14</v>
      </c>
      <c r="J1030" s="4">
        <f>Datos_Cocina[[#This Row],[Precio Unitario]]*Datos_Cocina[[#This Row],[Cantidad Ordenada]]</f>
        <v>34</v>
      </c>
      <c r="K1030" s="7">
        <f>Datos_Cocina[[#This Row],[Ganancia Neta]]/Datos_Cocina[[#This Row],[Total Pedido]]</f>
        <v>0.41176470588235292</v>
      </c>
      <c r="L1030" s="2">
        <v>1</v>
      </c>
      <c r="M1030" s="2">
        <v>37</v>
      </c>
      <c r="N1030" s="2" t="s">
        <v>1149</v>
      </c>
    </row>
    <row r="1031" spans="1:14" x14ac:dyDescent="0.3">
      <c r="A1031" s="2">
        <v>408</v>
      </c>
      <c r="B1031" s="2">
        <v>17</v>
      </c>
      <c r="C1031" s="2" t="s">
        <v>79</v>
      </c>
      <c r="D1031" s="2" t="s">
        <v>1151</v>
      </c>
      <c r="E1031" s="4">
        <v>14</v>
      </c>
      <c r="F1031" s="4">
        <f t="shared" si="16"/>
        <v>42</v>
      </c>
      <c r="G1031" s="4">
        <v>24</v>
      </c>
      <c r="H1031" s="4">
        <f>Datos_Cocina[[#This Row],[Precio Unitario]]-Datos_Cocina[[#This Row],[Costo Unitario]]</f>
        <v>10</v>
      </c>
      <c r="I1031" s="4">
        <f>Datos_Cocina[[#This Row],[Ganancia Bruta]]*Datos_Cocina[[#This Row],[Cantidad Ordenada]]</f>
        <v>30</v>
      </c>
      <c r="J1031" s="4">
        <f>Datos_Cocina[[#This Row],[Precio Unitario]]*Datos_Cocina[[#This Row],[Cantidad Ordenada]]</f>
        <v>72</v>
      </c>
      <c r="K1031" s="7">
        <f>Datos_Cocina[[#This Row],[Ganancia Neta]]/Datos_Cocina[[#This Row],[Total Pedido]]</f>
        <v>0.41666666666666669</v>
      </c>
      <c r="L1031" s="2">
        <v>3</v>
      </c>
      <c r="M1031" s="2">
        <v>11</v>
      </c>
      <c r="N1031" s="2" t="s">
        <v>1154</v>
      </c>
    </row>
    <row r="1032" spans="1:14" x14ac:dyDescent="0.3">
      <c r="A1032" s="2">
        <v>409</v>
      </c>
      <c r="B1032" s="2">
        <v>15</v>
      </c>
      <c r="C1032" s="2" t="s">
        <v>30</v>
      </c>
      <c r="D1032" s="2" t="s">
        <v>1170</v>
      </c>
      <c r="E1032" s="4">
        <v>25</v>
      </c>
      <c r="F1032" s="4">
        <f t="shared" si="16"/>
        <v>25</v>
      </c>
      <c r="G1032" s="4">
        <v>40</v>
      </c>
      <c r="H1032" s="4">
        <f>Datos_Cocina[[#This Row],[Precio Unitario]]-Datos_Cocina[[#This Row],[Costo Unitario]]</f>
        <v>15</v>
      </c>
      <c r="I1032" s="4">
        <f>Datos_Cocina[[#This Row],[Ganancia Bruta]]*Datos_Cocina[[#This Row],[Cantidad Ordenada]]</f>
        <v>15</v>
      </c>
      <c r="J1032" s="4">
        <f>Datos_Cocina[[#This Row],[Precio Unitario]]*Datos_Cocina[[#This Row],[Cantidad Ordenada]]</f>
        <v>40</v>
      </c>
      <c r="K1032" s="7">
        <f>Datos_Cocina[[#This Row],[Ganancia Neta]]/Datos_Cocina[[#This Row],[Total Pedido]]</f>
        <v>0.375</v>
      </c>
      <c r="L1032" s="2">
        <v>1</v>
      </c>
      <c r="M1032" s="2">
        <v>43</v>
      </c>
      <c r="N1032" s="2" t="s">
        <v>1154</v>
      </c>
    </row>
    <row r="1033" spans="1:14" x14ac:dyDescent="0.3">
      <c r="A1033" s="2">
        <v>409</v>
      </c>
      <c r="B1033" s="2">
        <v>15</v>
      </c>
      <c r="C1033" s="2" t="s">
        <v>39</v>
      </c>
      <c r="D1033" s="2" t="s">
        <v>1150</v>
      </c>
      <c r="E1033" s="4">
        <v>13</v>
      </c>
      <c r="F1033" s="4">
        <f t="shared" si="16"/>
        <v>39</v>
      </c>
      <c r="G1033" s="4">
        <v>21</v>
      </c>
      <c r="H1033" s="4">
        <f>Datos_Cocina[[#This Row],[Precio Unitario]]-Datos_Cocina[[#This Row],[Costo Unitario]]</f>
        <v>8</v>
      </c>
      <c r="I1033" s="4">
        <f>Datos_Cocina[[#This Row],[Ganancia Bruta]]*Datos_Cocina[[#This Row],[Cantidad Ordenada]]</f>
        <v>24</v>
      </c>
      <c r="J1033" s="4">
        <f>Datos_Cocina[[#This Row],[Precio Unitario]]*Datos_Cocina[[#This Row],[Cantidad Ordenada]]</f>
        <v>63</v>
      </c>
      <c r="K1033" s="7">
        <f>Datos_Cocina[[#This Row],[Ganancia Neta]]/Datos_Cocina[[#This Row],[Total Pedido]]</f>
        <v>0.38095238095238093</v>
      </c>
      <c r="L1033" s="2">
        <v>3</v>
      </c>
      <c r="M1033" s="2">
        <v>44</v>
      </c>
      <c r="N1033" s="2" t="s">
        <v>1149</v>
      </c>
    </row>
    <row r="1034" spans="1:14" x14ac:dyDescent="0.3">
      <c r="A1034" s="2">
        <v>409</v>
      </c>
      <c r="B1034" s="2">
        <v>15</v>
      </c>
      <c r="C1034" s="2" t="s">
        <v>79</v>
      </c>
      <c r="D1034" s="2" t="s">
        <v>1151</v>
      </c>
      <c r="E1034" s="4">
        <v>14</v>
      </c>
      <c r="F1034" s="4">
        <f t="shared" si="16"/>
        <v>42</v>
      </c>
      <c r="G1034" s="4">
        <v>24</v>
      </c>
      <c r="H1034" s="4">
        <f>Datos_Cocina[[#This Row],[Precio Unitario]]-Datos_Cocina[[#This Row],[Costo Unitario]]</f>
        <v>10</v>
      </c>
      <c r="I1034" s="4">
        <f>Datos_Cocina[[#This Row],[Ganancia Bruta]]*Datos_Cocina[[#This Row],[Cantidad Ordenada]]</f>
        <v>30</v>
      </c>
      <c r="J1034" s="4">
        <f>Datos_Cocina[[#This Row],[Precio Unitario]]*Datos_Cocina[[#This Row],[Cantidad Ordenada]]</f>
        <v>72</v>
      </c>
      <c r="K1034" s="7">
        <f>Datos_Cocina[[#This Row],[Ganancia Neta]]/Datos_Cocina[[#This Row],[Total Pedido]]</f>
        <v>0.41666666666666669</v>
      </c>
      <c r="L1034" s="2">
        <v>3</v>
      </c>
      <c r="M1034" s="2">
        <v>29</v>
      </c>
      <c r="N1034" s="2" t="s">
        <v>1154</v>
      </c>
    </row>
    <row r="1035" spans="1:14" x14ac:dyDescent="0.3">
      <c r="A1035" s="2">
        <v>409</v>
      </c>
      <c r="B1035" s="2">
        <v>15</v>
      </c>
      <c r="C1035" s="2" t="s">
        <v>25</v>
      </c>
      <c r="D1035" s="2" t="s">
        <v>1159</v>
      </c>
      <c r="E1035" s="4">
        <v>16</v>
      </c>
      <c r="F1035" s="4">
        <f t="shared" si="16"/>
        <v>16</v>
      </c>
      <c r="G1035" s="4">
        <v>28</v>
      </c>
      <c r="H1035" s="4">
        <f>Datos_Cocina[[#This Row],[Precio Unitario]]-Datos_Cocina[[#This Row],[Costo Unitario]]</f>
        <v>12</v>
      </c>
      <c r="I1035" s="4">
        <f>Datos_Cocina[[#This Row],[Ganancia Bruta]]*Datos_Cocina[[#This Row],[Cantidad Ordenada]]</f>
        <v>12</v>
      </c>
      <c r="J1035" s="4">
        <f>Datos_Cocina[[#This Row],[Precio Unitario]]*Datos_Cocina[[#This Row],[Cantidad Ordenada]]</f>
        <v>28</v>
      </c>
      <c r="K1035" s="7">
        <f>Datos_Cocina[[#This Row],[Ganancia Neta]]/Datos_Cocina[[#This Row],[Total Pedido]]</f>
        <v>0.42857142857142855</v>
      </c>
      <c r="L1035" s="2">
        <v>1</v>
      </c>
      <c r="M1035" s="2">
        <v>47</v>
      </c>
      <c r="N1035" s="2" t="s">
        <v>1154</v>
      </c>
    </row>
    <row r="1036" spans="1:14" x14ac:dyDescent="0.3">
      <c r="A1036" s="2">
        <v>410</v>
      </c>
      <c r="B1036" s="2">
        <v>1</v>
      </c>
      <c r="C1036" s="2" t="s">
        <v>42</v>
      </c>
      <c r="D1036" s="2" t="s">
        <v>1158</v>
      </c>
      <c r="E1036" s="4">
        <v>22</v>
      </c>
      <c r="F1036" s="4">
        <f t="shared" si="16"/>
        <v>22</v>
      </c>
      <c r="G1036" s="4">
        <v>36</v>
      </c>
      <c r="H1036" s="4">
        <f>Datos_Cocina[[#This Row],[Precio Unitario]]-Datos_Cocina[[#This Row],[Costo Unitario]]</f>
        <v>14</v>
      </c>
      <c r="I1036" s="4">
        <f>Datos_Cocina[[#This Row],[Ganancia Bruta]]*Datos_Cocina[[#This Row],[Cantidad Ordenada]]</f>
        <v>14</v>
      </c>
      <c r="J1036" s="4">
        <f>Datos_Cocina[[#This Row],[Precio Unitario]]*Datos_Cocina[[#This Row],[Cantidad Ordenada]]</f>
        <v>36</v>
      </c>
      <c r="K1036" s="7">
        <f>Datos_Cocina[[#This Row],[Ganancia Neta]]/Datos_Cocina[[#This Row],[Total Pedido]]</f>
        <v>0.3888888888888889</v>
      </c>
      <c r="L1036" s="2">
        <v>1</v>
      </c>
      <c r="M1036" s="2">
        <v>41</v>
      </c>
      <c r="N1036" s="2" t="s">
        <v>1154</v>
      </c>
    </row>
    <row r="1037" spans="1:14" x14ac:dyDescent="0.3">
      <c r="A1037" s="2">
        <v>410</v>
      </c>
      <c r="B1037" s="2">
        <v>1</v>
      </c>
      <c r="C1037" s="2" t="s">
        <v>67</v>
      </c>
      <c r="D1037" s="2" t="s">
        <v>1155</v>
      </c>
      <c r="E1037" s="4">
        <v>12</v>
      </c>
      <c r="F1037" s="4">
        <f t="shared" si="16"/>
        <v>12</v>
      </c>
      <c r="G1037" s="4">
        <v>20</v>
      </c>
      <c r="H1037" s="4">
        <f>Datos_Cocina[[#This Row],[Precio Unitario]]-Datos_Cocina[[#This Row],[Costo Unitario]]</f>
        <v>8</v>
      </c>
      <c r="I1037" s="4">
        <f>Datos_Cocina[[#This Row],[Ganancia Bruta]]*Datos_Cocina[[#This Row],[Cantidad Ordenada]]</f>
        <v>8</v>
      </c>
      <c r="J1037" s="4">
        <f>Datos_Cocina[[#This Row],[Precio Unitario]]*Datos_Cocina[[#This Row],[Cantidad Ordenada]]</f>
        <v>20</v>
      </c>
      <c r="K1037" s="7">
        <f>Datos_Cocina[[#This Row],[Ganancia Neta]]/Datos_Cocina[[#This Row],[Total Pedido]]</f>
        <v>0.4</v>
      </c>
      <c r="L1037" s="2">
        <v>1</v>
      </c>
      <c r="M1037" s="2">
        <v>50</v>
      </c>
      <c r="N1037" s="2" t="s">
        <v>1149</v>
      </c>
    </row>
    <row r="1038" spans="1:14" x14ac:dyDescent="0.3">
      <c r="A1038" s="2">
        <v>411</v>
      </c>
      <c r="B1038" s="2">
        <v>3</v>
      </c>
      <c r="C1038" s="2" t="s">
        <v>30</v>
      </c>
      <c r="D1038" s="2" t="s">
        <v>1170</v>
      </c>
      <c r="E1038" s="4">
        <v>25</v>
      </c>
      <c r="F1038" s="4">
        <f t="shared" si="16"/>
        <v>75</v>
      </c>
      <c r="G1038" s="4">
        <v>40</v>
      </c>
      <c r="H1038" s="4">
        <f>Datos_Cocina[[#This Row],[Precio Unitario]]-Datos_Cocina[[#This Row],[Costo Unitario]]</f>
        <v>15</v>
      </c>
      <c r="I1038" s="4">
        <f>Datos_Cocina[[#This Row],[Ganancia Bruta]]*Datos_Cocina[[#This Row],[Cantidad Ordenada]]</f>
        <v>45</v>
      </c>
      <c r="J1038" s="4">
        <f>Datos_Cocina[[#This Row],[Precio Unitario]]*Datos_Cocina[[#This Row],[Cantidad Ordenada]]</f>
        <v>120</v>
      </c>
      <c r="K1038" s="7">
        <f>Datos_Cocina[[#This Row],[Ganancia Neta]]/Datos_Cocina[[#This Row],[Total Pedido]]</f>
        <v>0.375</v>
      </c>
      <c r="L1038" s="2">
        <v>3</v>
      </c>
      <c r="M1038" s="2">
        <v>36</v>
      </c>
      <c r="N1038" s="2" t="s">
        <v>1149</v>
      </c>
    </row>
    <row r="1039" spans="1:14" x14ac:dyDescent="0.3">
      <c r="A1039" s="2">
        <v>411</v>
      </c>
      <c r="B1039" s="2">
        <v>3</v>
      </c>
      <c r="C1039" s="2" t="s">
        <v>50</v>
      </c>
      <c r="D1039" s="2" t="s">
        <v>1162</v>
      </c>
      <c r="E1039" s="4">
        <v>16</v>
      </c>
      <c r="F1039" s="4">
        <f t="shared" si="16"/>
        <v>48</v>
      </c>
      <c r="G1039" s="4">
        <v>27</v>
      </c>
      <c r="H1039" s="4">
        <f>Datos_Cocina[[#This Row],[Precio Unitario]]-Datos_Cocina[[#This Row],[Costo Unitario]]</f>
        <v>11</v>
      </c>
      <c r="I1039" s="4">
        <f>Datos_Cocina[[#This Row],[Ganancia Bruta]]*Datos_Cocina[[#This Row],[Cantidad Ordenada]]</f>
        <v>33</v>
      </c>
      <c r="J1039" s="4">
        <f>Datos_Cocina[[#This Row],[Precio Unitario]]*Datos_Cocina[[#This Row],[Cantidad Ordenada]]</f>
        <v>81</v>
      </c>
      <c r="K1039" s="7">
        <f>Datos_Cocina[[#This Row],[Ganancia Neta]]/Datos_Cocina[[#This Row],[Total Pedido]]</f>
        <v>0.40740740740740738</v>
      </c>
      <c r="L1039" s="2">
        <v>3</v>
      </c>
      <c r="M1039" s="2">
        <v>9</v>
      </c>
      <c r="N1039" s="2" t="s">
        <v>1154</v>
      </c>
    </row>
    <row r="1040" spans="1:14" x14ac:dyDescent="0.3">
      <c r="A1040" s="2">
        <v>411</v>
      </c>
      <c r="B1040" s="2">
        <v>3</v>
      </c>
      <c r="C1040" s="2" t="s">
        <v>45</v>
      </c>
      <c r="D1040" s="2" t="s">
        <v>1169</v>
      </c>
      <c r="E1040" s="4">
        <v>10</v>
      </c>
      <c r="F1040" s="4">
        <f t="shared" si="16"/>
        <v>10</v>
      </c>
      <c r="G1040" s="4">
        <v>18</v>
      </c>
      <c r="H1040" s="4">
        <f>Datos_Cocina[[#This Row],[Precio Unitario]]-Datos_Cocina[[#This Row],[Costo Unitario]]</f>
        <v>8</v>
      </c>
      <c r="I1040" s="4">
        <f>Datos_Cocina[[#This Row],[Ganancia Bruta]]*Datos_Cocina[[#This Row],[Cantidad Ordenada]]</f>
        <v>8</v>
      </c>
      <c r="J1040" s="4">
        <f>Datos_Cocina[[#This Row],[Precio Unitario]]*Datos_Cocina[[#This Row],[Cantidad Ordenada]]</f>
        <v>18</v>
      </c>
      <c r="K1040" s="7">
        <f>Datos_Cocina[[#This Row],[Ganancia Neta]]/Datos_Cocina[[#This Row],[Total Pedido]]</f>
        <v>0.44444444444444442</v>
      </c>
      <c r="L1040" s="2">
        <v>1</v>
      </c>
      <c r="M1040" s="2">
        <v>33</v>
      </c>
      <c r="N1040" s="2" t="s">
        <v>1154</v>
      </c>
    </row>
    <row r="1041" spans="1:14" x14ac:dyDescent="0.3">
      <c r="A1041" s="2">
        <v>412</v>
      </c>
      <c r="B1041" s="2">
        <v>11</v>
      </c>
      <c r="C1041" s="2" t="s">
        <v>56</v>
      </c>
      <c r="D1041" s="2" t="s">
        <v>1167</v>
      </c>
      <c r="E1041" s="4">
        <v>19</v>
      </c>
      <c r="F1041" s="4">
        <f t="shared" si="16"/>
        <v>57</v>
      </c>
      <c r="G1041" s="4">
        <v>31</v>
      </c>
      <c r="H1041" s="4">
        <f>Datos_Cocina[[#This Row],[Precio Unitario]]-Datos_Cocina[[#This Row],[Costo Unitario]]</f>
        <v>12</v>
      </c>
      <c r="I1041" s="4">
        <f>Datos_Cocina[[#This Row],[Ganancia Bruta]]*Datos_Cocina[[#This Row],[Cantidad Ordenada]]</f>
        <v>36</v>
      </c>
      <c r="J1041" s="4">
        <f>Datos_Cocina[[#This Row],[Precio Unitario]]*Datos_Cocina[[#This Row],[Cantidad Ordenada]]</f>
        <v>93</v>
      </c>
      <c r="K1041" s="7">
        <f>Datos_Cocina[[#This Row],[Ganancia Neta]]/Datos_Cocina[[#This Row],[Total Pedido]]</f>
        <v>0.38709677419354838</v>
      </c>
      <c r="L1041" s="2">
        <v>3</v>
      </c>
      <c r="M1041" s="2">
        <v>57</v>
      </c>
      <c r="N1041" s="2" t="s">
        <v>1149</v>
      </c>
    </row>
    <row r="1042" spans="1:14" x14ac:dyDescent="0.3">
      <c r="A1042" s="2">
        <v>413</v>
      </c>
      <c r="B1042" s="2">
        <v>13</v>
      </c>
      <c r="C1042" s="2" t="s">
        <v>12</v>
      </c>
      <c r="D1042" s="2" t="s">
        <v>1164</v>
      </c>
      <c r="E1042" s="4">
        <v>21</v>
      </c>
      <c r="F1042" s="4">
        <f t="shared" si="16"/>
        <v>21</v>
      </c>
      <c r="G1042" s="4">
        <v>35</v>
      </c>
      <c r="H1042" s="4">
        <f>Datos_Cocina[[#This Row],[Precio Unitario]]-Datos_Cocina[[#This Row],[Costo Unitario]]</f>
        <v>14</v>
      </c>
      <c r="I1042" s="4">
        <f>Datos_Cocina[[#This Row],[Ganancia Bruta]]*Datos_Cocina[[#This Row],[Cantidad Ordenada]]</f>
        <v>14</v>
      </c>
      <c r="J1042" s="4">
        <f>Datos_Cocina[[#This Row],[Precio Unitario]]*Datos_Cocina[[#This Row],[Cantidad Ordenada]]</f>
        <v>35</v>
      </c>
      <c r="K1042" s="7">
        <f>Datos_Cocina[[#This Row],[Ganancia Neta]]/Datos_Cocina[[#This Row],[Total Pedido]]</f>
        <v>0.4</v>
      </c>
      <c r="L1042" s="2">
        <v>1</v>
      </c>
      <c r="M1042" s="2">
        <v>12</v>
      </c>
      <c r="N1042" s="2" t="s">
        <v>1149</v>
      </c>
    </row>
    <row r="1043" spans="1:14" x14ac:dyDescent="0.3">
      <c r="A1043" s="2">
        <v>414</v>
      </c>
      <c r="B1043" s="2">
        <v>14</v>
      </c>
      <c r="C1043" s="2" t="s">
        <v>121</v>
      </c>
      <c r="D1043" s="2" t="s">
        <v>1163</v>
      </c>
      <c r="E1043" s="4">
        <v>20</v>
      </c>
      <c r="F1043" s="4">
        <f t="shared" si="16"/>
        <v>20</v>
      </c>
      <c r="G1043" s="4">
        <v>33</v>
      </c>
      <c r="H1043" s="4">
        <f>Datos_Cocina[[#This Row],[Precio Unitario]]-Datos_Cocina[[#This Row],[Costo Unitario]]</f>
        <v>13</v>
      </c>
      <c r="I1043" s="4">
        <f>Datos_Cocina[[#This Row],[Ganancia Bruta]]*Datos_Cocina[[#This Row],[Cantidad Ordenada]]</f>
        <v>13</v>
      </c>
      <c r="J1043" s="4">
        <f>Datos_Cocina[[#This Row],[Precio Unitario]]*Datos_Cocina[[#This Row],[Cantidad Ordenada]]</f>
        <v>33</v>
      </c>
      <c r="K1043" s="7">
        <f>Datos_Cocina[[#This Row],[Ganancia Neta]]/Datos_Cocina[[#This Row],[Total Pedido]]</f>
        <v>0.39393939393939392</v>
      </c>
      <c r="L1043" s="2">
        <v>1</v>
      </c>
      <c r="M1043" s="2">
        <v>38</v>
      </c>
      <c r="N1043" s="2" t="s">
        <v>1154</v>
      </c>
    </row>
    <row r="1044" spans="1:14" x14ac:dyDescent="0.3">
      <c r="A1044" s="2">
        <v>415</v>
      </c>
      <c r="B1044" s="2">
        <v>14</v>
      </c>
      <c r="C1044" s="2" t="s">
        <v>42</v>
      </c>
      <c r="D1044" s="2" t="s">
        <v>1158</v>
      </c>
      <c r="E1044" s="4">
        <v>22</v>
      </c>
      <c r="F1044" s="4">
        <f t="shared" si="16"/>
        <v>22</v>
      </c>
      <c r="G1044" s="4">
        <v>36</v>
      </c>
      <c r="H1044" s="4">
        <f>Datos_Cocina[[#This Row],[Precio Unitario]]-Datos_Cocina[[#This Row],[Costo Unitario]]</f>
        <v>14</v>
      </c>
      <c r="I1044" s="4">
        <f>Datos_Cocina[[#This Row],[Ganancia Bruta]]*Datos_Cocina[[#This Row],[Cantidad Ordenada]]</f>
        <v>14</v>
      </c>
      <c r="J1044" s="4">
        <f>Datos_Cocina[[#This Row],[Precio Unitario]]*Datos_Cocina[[#This Row],[Cantidad Ordenada]]</f>
        <v>36</v>
      </c>
      <c r="K1044" s="7">
        <f>Datos_Cocina[[#This Row],[Ganancia Neta]]/Datos_Cocina[[#This Row],[Total Pedido]]</f>
        <v>0.3888888888888889</v>
      </c>
      <c r="L1044" s="2">
        <v>1</v>
      </c>
      <c r="M1044" s="2">
        <v>39</v>
      </c>
      <c r="N1044" s="2" t="s">
        <v>1154</v>
      </c>
    </row>
    <row r="1045" spans="1:14" x14ac:dyDescent="0.3">
      <c r="A1045" s="2">
        <v>415</v>
      </c>
      <c r="B1045" s="2">
        <v>14</v>
      </c>
      <c r="C1045" s="2" t="s">
        <v>50</v>
      </c>
      <c r="D1045" s="2" t="s">
        <v>1162</v>
      </c>
      <c r="E1045" s="4">
        <v>16</v>
      </c>
      <c r="F1045" s="4">
        <f t="shared" si="16"/>
        <v>32</v>
      </c>
      <c r="G1045" s="4">
        <v>27</v>
      </c>
      <c r="H1045" s="4">
        <f>Datos_Cocina[[#This Row],[Precio Unitario]]-Datos_Cocina[[#This Row],[Costo Unitario]]</f>
        <v>11</v>
      </c>
      <c r="I1045" s="4">
        <f>Datos_Cocina[[#This Row],[Ganancia Bruta]]*Datos_Cocina[[#This Row],[Cantidad Ordenada]]</f>
        <v>22</v>
      </c>
      <c r="J1045" s="4">
        <f>Datos_Cocina[[#This Row],[Precio Unitario]]*Datos_Cocina[[#This Row],[Cantidad Ordenada]]</f>
        <v>54</v>
      </c>
      <c r="K1045" s="7">
        <f>Datos_Cocina[[#This Row],[Ganancia Neta]]/Datos_Cocina[[#This Row],[Total Pedido]]</f>
        <v>0.40740740740740738</v>
      </c>
      <c r="L1045" s="2">
        <v>2</v>
      </c>
      <c r="M1045" s="2">
        <v>32</v>
      </c>
      <c r="N1045" s="2" t="s">
        <v>1154</v>
      </c>
    </row>
    <row r="1046" spans="1:14" x14ac:dyDescent="0.3">
      <c r="A1046" s="2">
        <v>415</v>
      </c>
      <c r="B1046" s="2">
        <v>14</v>
      </c>
      <c r="C1046" s="2" t="s">
        <v>34</v>
      </c>
      <c r="D1046" s="2" t="s">
        <v>1161</v>
      </c>
      <c r="E1046" s="4">
        <v>20</v>
      </c>
      <c r="F1046" s="4">
        <f t="shared" si="16"/>
        <v>40</v>
      </c>
      <c r="G1046" s="4">
        <v>34</v>
      </c>
      <c r="H1046" s="4">
        <f>Datos_Cocina[[#This Row],[Precio Unitario]]-Datos_Cocina[[#This Row],[Costo Unitario]]</f>
        <v>14</v>
      </c>
      <c r="I1046" s="4">
        <f>Datos_Cocina[[#This Row],[Ganancia Bruta]]*Datos_Cocina[[#This Row],[Cantidad Ordenada]]</f>
        <v>28</v>
      </c>
      <c r="J1046" s="4">
        <f>Datos_Cocina[[#This Row],[Precio Unitario]]*Datos_Cocina[[#This Row],[Cantidad Ordenada]]</f>
        <v>68</v>
      </c>
      <c r="K1046" s="7">
        <f>Datos_Cocina[[#This Row],[Ganancia Neta]]/Datos_Cocina[[#This Row],[Total Pedido]]</f>
        <v>0.41176470588235292</v>
      </c>
      <c r="L1046" s="2">
        <v>2</v>
      </c>
      <c r="M1046" s="2">
        <v>16</v>
      </c>
      <c r="N1046" s="2" t="s">
        <v>1149</v>
      </c>
    </row>
    <row r="1047" spans="1:14" x14ac:dyDescent="0.3">
      <c r="A1047" s="2">
        <v>416</v>
      </c>
      <c r="B1047" s="2">
        <v>20</v>
      </c>
      <c r="C1047" s="2" t="s">
        <v>60</v>
      </c>
      <c r="D1047" s="2" t="s">
        <v>1165</v>
      </c>
      <c r="E1047" s="4">
        <v>15</v>
      </c>
      <c r="F1047" s="4">
        <f t="shared" si="16"/>
        <v>15</v>
      </c>
      <c r="G1047" s="4">
        <v>25</v>
      </c>
      <c r="H1047" s="4">
        <f>Datos_Cocina[[#This Row],[Precio Unitario]]-Datos_Cocina[[#This Row],[Costo Unitario]]</f>
        <v>10</v>
      </c>
      <c r="I1047" s="4">
        <f>Datos_Cocina[[#This Row],[Ganancia Bruta]]*Datos_Cocina[[#This Row],[Cantidad Ordenada]]</f>
        <v>10</v>
      </c>
      <c r="J1047" s="4">
        <f>Datos_Cocina[[#This Row],[Precio Unitario]]*Datos_Cocina[[#This Row],[Cantidad Ordenada]]</f>
        <v>25</v>
      </c>
      <c r="K1047" s="7">
        <f>Datos_Cocina[[#This Row],[Ganancia Neta]]/Datos_Cocina[[#This Row],[Total Pedido]]</f>
        <v>0.4</v>
      </c>
      <c r="L1047" s="2">
        <v>1</v>
      </c>
      <c r="M1047" s="2">
        <v>9</v>
      </c>
      <c r="N1047" s="2" t="s">
        <v>1149</v>
      </c>
    </row>
    <row r="1048" spans="1:14" x14ac:dyDescent="0.3">
      <c r="A1048" s="2">
        <v>417</v>
      </c>
      <c r="B1048" s="2">
        <v>7</v>
      </c>
      <c r="C1048" s="2" t="s">
        <v>30</v>
      </c>
      <c r="D1048" s="2" t="s">
        <v>1170</v>
      </c>
      <c r="E1048" s="4">
        <v>25</v>
      </c>
      <c r="F1048" s="4">
        <f t="shared" si="16"/>
        <v>25</v>
      </c>
      <c r="G1048" s="4">
        <v>40</v>
      </c>
      <c r="H1048" s="4">
        <f>Datos_Cocina[[#This Row],[Precio Unitario]]-Datos_Cocina[[#This Row],[Costo Unitario]]</f>
        <v>15</v>
      </c>
      <c r="I1048" s="4">
        <f>Datos_Cocina[[#This Row],[Ganancia Bruta]]*Datos_Cocina[[#This Row],[Cantidad Ordenada]]</f>
        <v>15</v>
      </c>
      <c r="J1048" s="4">
        <f>Datos_Cocina[[#This Row],[Precio Unitario]]*Datos_Cocina[[#This Row],[Cantidad Ordenada]]</f>
        <v>40</v>
      </c>
      <c r="K1048" s="7">
        <f>Datos_Cocina[[#This Row],[Ganancia Neta]]/Datos_Cocina[[#This Row],[Total Pedido]]</f>
        <v>0.375</v>
      </c>
      <c r="L1048" s="2">
        <v>1</v>
      </c>
      <c r="M1048" s="2">
        <v>17</v>
      </c>
      <c r="N1048" s="2" t="s">
        <v>1154</v>
      </c>
    </row>
    <row r="1049" spans="1:14" x14ac:dyDescent="0.3">
      <c r="A1049" s="2">
        <v>417</v>
      </c>
      <c r="B1049" s="2">
        <v>7</v>
      </c>
      <c r="C1049" s="2" t="s">
        <v>50</v>
      </c>
      <c r="D1049" s="2" t="s">
        <v>1162</v>
      </c>
      <c r="E1049" s="4">
        <v>16</v>
      </c>
      <c r="F1049" s="4">
        <f t="shared" si="16"/>
        <v>32</v>
      </c>
      <c r="G1049" s="4">
        <v>27</v>
      </c>
      <c r="H1049" s="4">
        <f>Datos_Cocina[[#This Row],[Precio Unitario]]-Datos_Cocina[[#This Row],[Costo Unitario]]</f>
        <v>11</v>
      </c>
      <c r="I1049" s="4">
        <f>Datos_Cocina[[#This Row],[Ganancia Bruta]]*Datos_Cocina[[#This Row],[Cantidad Ordenada]]</f>
        <v>22</v>
      </c>
      <c r="J1049" s="4">
        <f>Datos_Cocina[[#This Row],[Precio Unitario]]*Datos_Cocina[[#This Row],[Cantidad Ordenada]]</f>
        <v>54</v>
      </c>
      <c r="K1049" s="7">
        <f>Datos_Cocina[[#This Row],[Ganancia Neta]]/Datos_Cocina[[#This Row],[Total Pedido]]</f>
        <v>0.40740740740740738</v>
      </c>
      <c r="L1049" s="2">
        <v>2</v>
      </c>
      <c r="M1049" s="2">
        <v>34</v>
      </c>
      <c r="N1049" s="2" t="s">
        <v>1149</v>
      </c>
    </row>
    <row r="1050" spans="1:14" x14ac:dyDescent="0.3">
      <c r="A1050" s="2">
        <v>417</v>
      </c>
      <c r="B1050" s="2">
        <v>7</v>
      </c>
      <c r="C1050" s="2" t="s">
        <v>20</v>
      </c>
      <c r="D1050" s="2" t="s">
        <v>1152</v>
      </c>
      <c r="E1050" s="4">
        <v>17</v>
      </c>
      <c r="F1050" s="4">
        <f t="shared" si="16"/>
        <v>17</v>
      </c>
      <c r="G1050" s="4">
        <v>29</v>
      </c>
      <c r="H1050" s="4">
        <f>Datos_Cocina[[#This Row],[Precio Unitario]]-Datos_Cocina[[#This Row],[Costo Unitario]]</f>
        <v>12</v>
      </c>
      <c r="I1050" s="4">
        <f>Datos_Cocina[[#This Row],[Ganancia Bruta]]*Datos_Cocina[[#This Row],[Cantidad Ordenada]]</f>
        <v>12</v>
      </c>
      <c r="J1050" s="4">
        <f>Datos_Cocina[[#This Row],[Precio Unitario]]*Datos_Cocina[[#This Row],[Cantidad Ordenada]]</f>
        <v>29</v>
      </c>
      <c r="K1050" s="7">
        <f>Datos_Cocina[[#This Row],[Ganancia Neta]]/Datos_Cocina[[#This Row],[Total Pedido]]</f>
        <v>0.41379310344827586</v>
      </c>
      <c r="L1050" s="2">
        <v>1</v>
      </c>
      <c r="M1050" s="2">
        <v>23</v>
      </c>
      <c r="N1050" s="2" t="s">
        <v>1154</v>
      </c>
    </row>
    <row r="1051" spans="1:14" x14ac:dyDescent="0.3">
      <c r="A1051" s="2">
        <v>417</v>
      </c>
      <c r="B1051" s="2">
        <v>7</v>
      </c>
      <c r="C1051" s="2" t="s">
        <v>53</v>
      </c>
      <c r="D1051" s="2" t="s">
        <v>1156</v>
      </c>
      <c r="E1051" s="4">
        <v>11</v>
      </c>
      <c r="F1051" s="4">
        <f t="shared" si="16"/>
        <v>11</v>
      </c>
      <c r="G1051" s="4">
        <v>19</v>
      </c>
      <c r="H1051" s="4">
        <f>Datos_Cocina[[#This Row],[Precio Unitario]]-Datos_Cocina[[#This Row],[Costo Unitario]]</f>
        <v>8</v>
      </c>
      <c r="I1051" s="4">
        <f>Datos_Cocina[[#This Row],[Ganancia Bruta]]*Datos_Cocina[[#This Row],[Cantidad Ordenada]]</f>
        <v>8</v>
      </c>
      <c r="J1051" s="4">
        <f>Datos_Cocina[[#This Row],[Precio Unitario]]*Datos_Cocina[[#This Row],[Cantidad Ordenada]]</f>
        <v>19</v>
      </c>
      <c r="K1051" s="7">
        <f>Datos_Cocina[[#This Row],[Ganancia Neta]]/Datos_Cocina[[#This Row],[Total Pedido]]</f>
        <v>0.42105263157894735</v>
      </c>
      <c r="L1051" s="2">
        <v>1</v>
      </c>
      <c r="M1051" s="2">
        <v>16</v>
      </c>
      <c r="N1051" s="2" t="s">
        <v>1149</v>
      </c>
    </row>
    <row r="1052" spans="1:14" x14ac:dyDescent="0.3">
      <c r="A1052" s="2">
        <v>418</v>
      </c>
      <c r="B1052" s="2">
        <v>17</v>
      </c>
      <c r="C1052" s="2" t="s">
        <v>56</v>
      </c>
      <c r="D1052" s="2" t="s">
        <v>1167</v>
      </c>
      <c r="E1052" s="4">
        <v>19</v>
      </c>
      <c r="F1052" s="4">
        <f t="shared" si="16"/>
        <v>57</v>
      </c>
      <c r="G1052" s="4">
        <v>31</v>
      </c>
      <c r="H1052" s="4">
        <f>Datos_Cocina[[#This Row],[Precio Unitario]]-Datos_Cocina[[#This Row],[Costo Unitario]]</f>
        <v>12</v>
      </c>
      <c r="I1052" s="4">
        <f>Datos_Cocina[[#This Row],[Ganancia Bruta]]*Datos_Cocina[[#This Row],[Cantidad Ordenada]]</f>
        <v>36</v>
      </c>
      <c r="J1052" s="4">
        <f>Datos_Cocina[[#This Row],[Precio Unitario]]*Datos_Cocina[[#This Row],[Cantidad Ordenada]]</f>
        <v>93</v>
      </c>
      <c r="K1052" s="7">
        <f>Datos_Cocina[[#This Row],[Ganancia Neta]]/Datos_Cocina[[#This Row],[Total Pedido]]</f>
        <v>0.38709677419354838</v>
      </c>
      <c r="L1052" s="2">
        <v>3</v>
      </c>
      <c r="M1052" s="2">
        <v>55</v>
      </c>
      <c r="N1052" s="2" t="s">
        <v>1149</v>
      </c>
    </row>
    <row r="1053" spans="1:14" x14ac:dyDescent="0.3">
      <c r="A1053" s="2">
        <v>418</v>
      </c>
      <c r="B1053" s="2">
        <v>17</v>
      </c>
      <c r="C1053" s="2" t="s">
        <v>60</v>
      </c>
      <c r="D1053" s="2" t="s">
        <v>1165</v>
      </c>
      <c r="E1053" s="4">
        <v>15</v>
      </c>
      <c r="F1053" s="4">
        <f t="shared" si="16"/>
        <v>15</v>
      </c>
      <c r="G1053" s="4">
        <v>25</v>
      </c>
      <c r="H1053" s="4">
        <f>Datos_Cocina[[#This Row],[Precio Unitario]]-Datos_Cocina[[#This Row],[Costo Unitario]]</f>
        <v>10</v>
      </c>
      <c r="I1053" s="4">
        <f>Datos_Cocina[[#This Row],[Ganancia Bruta]]*Datos_Cocina[[#This Row],[Cantidad Ordenada]]</f>
        <v>10</v>
      </c>
      <c r="J1053" s="4">
        <f>Datos_Cocina[[#This Row],[Precio Unitario]]*Datos_Cocina[[#This Row],[Cantidad Ordenada]]</f>
        <v>25</v>
      </c>
      <c r="K1053" s="7">
        <f>Datos_Cocina[[#This Row],[Ganancia Neta]]/Datos_Cocina[[#This Row],[Total Pedido]]</f>
        <v>0.4</v>
      </c>
      <c r="L1053" s="2">
        <v>1</v>
      </c>
      <c r="M1053" s="2">
        <v>45</v>
      </c>
      <c r="N1053" s="2" t="s">
        <v>1154</v>
      </c>
    </row>
    <row r="1054" spans="1:14" x14ac:dyDescent="0.3">
      <c r="A1054" s="2">
        <v>419</v>
      </c>
      <c r="B1054" s="2">
        <v>11</v>
      </c>
      <c r="C1054" s="2" t="s">
        <v>121</v>
      </c>
      <c r="D1054" s="2" t="s">
        <v>1163</v>
      </c>
      <c r="E1054" s="4">
        <v>20</v>
      </c>
      <c r="F1054" s="4">
        <f t="shared" si="16"/>
        <v>20</v>
      </c>
      <c r="G1054" s="4">
        <v>33</v>
      </c>
      <c r="H1054" s="4">
        <f>Datos_Cocina[[#This Row],[Precio Unitario]]-Datos_Cocina[[#This Row],[Costo Unitario]]</f>
        <v>13</v>
      </c>
      <c r="I1054" s="4">
        <f>Datos_Cocina[[#This Row],[Ganancia Bruta]]*Datos_Cocina[[#This Row],[Cantidad Ordenada]]</f>
        <v>13</v>
      </c>
      <c r="J1054" s="4">
        <f>Datos_Cocina[[#This Row],[Precio Unitario]]*Datos_Cocina[[#This Row],[Cantidad Ordenada]]</f>
        <v>33</v>
      </c>
      <c r="K1054" s="7">
        <f>Datos_Cocina[[#This Row],[Ganancia Neta]]/Datos_Cocina[[#This Row],[Total Pedido]]</f>
        <v>0.39393939393939392</v>
      </c>
      <c r="L1054" s="2">
        <v>1</v>
      </c>
      <c r="M1054" s="2">
        <v>57</v>
      </c>
      <c r="N1054" s="2" t="s">
        <v>1154</v>
      </c>
    </row>
    <row r="1055" spans="1:14" x14ac:dyDescent="0.3">
      <c r="A1055" s="2">
        <v>419</v>
      </c>
      <c r="B1055" s="2">
        <v>11</v>
      </c>
      <c r="C1055" s="2" t="s">
        <v>34</v>
      </c>
      <c r="D1055" s="2" t="s">
        <v>1161</v>
      </c>
      <c r="E1055" s="4">
        <v>20</v>
      </c>
      <c r="F1055" s="4">
        <f t="shared" si="16"/>
        <v>20</v>
      </c>
      <c r="G1055" s="4">
        <v>34</v>
      </c>
      <c r="H1055" s="4">
        <f>Datos_Cocina[[#This Row],[Precio Unitario]]-Datos_Cocina[[#This Row],[Costo Unitario]]</f>
        <v>14</v>
      </c>
      <c r="I1055" s="4">
        <f>Datos_Cocina[[#This Row],[Ganancia Bruta]]*Datos_Cocina[[#This Row],[Cantidad Ordenada]]</f>
        <v>14</v>
      </c>
      <c r="J1055" s="4">
        <f>Datos_Cocina[[#This Row],[Precio Unitario]]*Datos_Cocina[[#This Row],[Cantidad Ordenada]]</f>
        <v>34</v>
      </c>
      <c r="K1055" s="7">
        <f>Datos_Cocina[[#This Row],[Ganancia Neta]]/Datos_Cocina[[#This Row],[Total Pedido]]</f>
        <v>0.41176470588235292</v>
      </c>
      <c r="L1055" s="2">
        <v>1</v>
      </c>
      <c r="M1055" s="2">
        <v>7</v>
      </c>
      <c r="N1055" s="2" t="s">
        <v>1149</v>
      </c>
    </row>
    <row r="1056" spans="1:14" x14ac:dyDescent="0.3">
      <c r="A1056" s="2">
        <v>420</v>
      </c>
      <c r="B1056" s="2">
        <v>18</v>
      </c>
      <c r="C1056" s="2" t="s">
        <v>60</v>
      </c>
      <c r="D1056" s="2" t="s">
        <v>1165</v>
      </c>
      <c r="E1056" s="4">
        <v>15</v>
      </c>
      <c r="F1056" s="4">
        <f t="shared" si="16"/>
        <v>30</v>
      </c>
      <c r="G1056" s="4">
        <v>25</v>
      </c>
      <c r="H1056" s="4">
        <f>Datos_Cocina[[#This Row],[Precio Unitario]]-Datos_Cocina[[#This Row],[Costo Unitario]]</f>
        <v>10</v>
      </c>
      <c r="I1056" s="4">
        <f>Datos_Cocina[[#This Row],[Ganancia Bruta]]*Datos_Cocina[[#This Row],[Cantidad Ordenada]]</f>
        <v>20</v>
      </c>
      <c r="J1056" s="4">
        <f>Datos_Cocina[[#This Row],[Precio Unitario]]*Datos_Cocina[[#This Row],[Cantidad Ordenada]]</f>
        <v>50</v>
      </c>
      <c r="K1056" s="7">
        <f>Datos_Cocina[[#This Row],[Ganancia Neta]]/Datos_Cocina[[#This Row],[Total Pedido]]</f>
        <v>0.4</v>
      </c>
      <c r="L1056" s="2">
        <v>2</v>
      </c>
      <c r="M1056" s="2">
        <v>28</v>
      </c>
      <c r="N1056" s="2" t="s">
        <v>1154</v>
      </c>
    </row>
    <row r="1057" spans="1:14" x14ac:dyDescent="0.3">
      <c r="A1057" s="2">
        <v>420</v>
      </c>
      <c r="B1057" s="2">
        <v>18</v>
      </c>
      <c r="C1057" s="2" t="s">
        <v>67</v>
      </c>
      <c r="D1057" s="2" t="s">
        <v>1155</v>
      </c>
      <c r="E1057" s="4">
        <v>12</v>
      </c>
      <c r="F1057" s="4">
        <f t="shared" si="16"/>
        <v>36</v>
      </c>
      <c r="G1057" s="4">
        <v>20</v>
      </c>
      <c r="H1057" s="4">
        <f>Datos_Cocina[[#This Row],[Precio Unitario]]-Datos_Cocina[[#This Row],[Costo Unitario]]</f>
        <v>8</v>
      </c>
      <c r="I1057" s="4">
        <f>Datos_Cocina[[#This Row],[Ganancia Bruta]]*Datos_Cocina[[#This Row],[Cantidad Ordenada]]</f>
        <v>24</v>
      </c>
      <c r="J1057" s="4">
        <f>Datos_Cocina[[#This Row],[Precio Unitario]]*Datos_Cocina[[#This Row],[Cantidad Ordenada]]</f>
        <v>60</v>
      </c>
      <c r="K1057" s="7">
        <f>Datos_Cocina[[#This Row],[Ganancia Neta]]/Datos_Cocina[[#This Row],[Total Pedido]]</f>
        <v>0.4</v>
      </c>
      <c r="L1057" s="2">
        <v>3</v>
      </c>
      <c r="M1057" s="2">
        <v>10</v>
      </c>
      <c r="N1057" s="2" t="s">
        <v>1154</v>
      </c>
    </row>
    <row r="1058" spans="1:14" x14ac:dyDescent="0.3">
      <c r="A1058" s="2">
        <v>420</v>
      </c>
      <c r="B1058" s="2">
        <v>18</v>
      </c>
      <c r="C1058" s="2" t="s">
        <v>114</v>
      </c>
      <c r="D1058" s="2" t="s">
        <v>1168</v>
      </c>
      <c r="E1058" s="4">
        <v>19</v>
      </c>
      <c r="F1058" s="4">
        <f t="shared" si="16"/>
        <v>38</v>
      </c>
      <c r="G1058" s="4">
        <v>32</v>
      </c>
      <c r="H1058" s="4">
        <f>Datos_Cocina[[#This Row],[Precio Unitario]]-Datos_Cocina[[#This Row],[Costo Unitario]]</f>
        <v>13</v>
      </c>
      <c r="I1058" s="4">
        <f>Datos_Cocina[[#This Row],[Ganancia Bruta]]*Datos_Cocina[[#This Row],[Cantidad Ordenada]]</f>
        <v>26</v>
      </c>
      <c r="J1058" s="4">
        <f>Datos_Cocina[[#This Row],[Precio Unitario]]*Datos_Cocina[[#This Row],[Cantidad Ordenada]]</f>
        <v>64</v>
      </c>
      <c r="K1058" s="7">
        <f>Datos_Cocina[[#This Row],[Ganancia Neta]]/Datos_Cocina[[#This Row],[Total Pedido]]</f>
        <v>0.40625</v>
      </c>
      <c r="L1058" s="2">
        <v>2</v>
      </c>
      <c r="M1058" s="2">
        <v>34</v>
      </c>
      <c r="N1058" s="2" t="s">
        <v>1154</v>
      </c>
    </row>
    <row r="1059" spans="1:14" x14ac:dyDescent="0.3">
      <c r="A1059" s="2">
        <v>420</v>
      </c>
      <c r="B1059" s="2">
        <v>18</v>
      </c>
      <c r="C1059" s="2" t="s">
        <v>34</v>
      </c>
      <c r="D1059" s="2" t="s">
        <v>1161</v>
      </c>
      <c r="E1059" s="4">
        <v>20</v>
      </c>
      <c r="F1059" s="4">
        <f t="shared" si="16"/>
        <v>40</v>
      </c>
      <c r="G1059" s="4">
        <v>34</v>
      </c>
      <c r="H1059" s="4">
        <f>Datos_Cocina[[#This Row],[Precio Unitario]]-Datos_Cocina[[#This Row],[Costo Unitario]]</f>
        <v>14</v>
      </c>
      <c r="I1059" s="4">
        <f>Datos_Cocina[[#This Row],[Ganancia Bruta]]*Datos_Cocina[[#This Row],[Cantidad Ordenada]]</f>
        <v>28</v>
      </c>
      <c r="J1059" s="4">
        <f>Datos_Cocina[[#This Row],[Precio Unitario]]*Datos_Cocina[[#This Row],[Cantidad Ordenada]]</f>
        <v>68</v>
      </c>
      <c r="K1059" s="7">
        <f>Datos_Cocina[[#This Row],[Ganancia Neta]]/Datos_Cocina[[#This Row],[Total Pedido]]</f>
        <v>0.41176470588235292</v>
      </c>
      <c r="L1059" s="2">
        <v>2</v>
      </c>
      <c r="M1059" s="2">
        <v>33</v>
      </c>
      <c r="N1059" s="2" t="s">
        <v>1154</v>
      </c>
    </row>
    <row r="1060" spans="1:14" x14ac:dyDescent="0.3">
      <c r="A1060" s="2">
        <v>421</v>
      </c>
      <c r="B1060" s="2">
        <v>10</v>
      </c>
      <c r="C1060" s="2" t="s">
        <v>56</v>
      </c>
      <c r="D1060" s="2" t="s">
        <v>1167</v>
      </c>
      <c r="E1060" s="4">
        <v>19</v>
      </c>
      <c r="F1060" s="4">
        <f t="shared" si="16"/>
        <v>19</v>
      </c>
      <c r="G1060" s="4">
        <v>31</v>
      </c>
      <c r="H1060" s="4">
        <f>Datos_Cocina[[#This Row],[Precio Unitario]]-Datos_Cocina[[#This Row],[Costo Unitario]]</f>
        <v>12</v>
      </c>
      <c r="I1060" s="4">
        <f>Datos_Cocina[[#This Row],[Ganancia Bruta]]*Datos_Cocina[[#This Row],[Cantidad Ordenada]]</f>
        <v>12</v>
      </c>
      <c r="J1060" s="4">
        <f>Datos_Cocina[[#This Row],[Precio Unitario]]*Datos_Cocina[[#This Row],[Cantidad Ordenada]]</f>
        <v>31</v>
      </c>
      <c r="K1060" s="7">
        <f>Datos_Cocina[[#This Row],[Ganancia Neta]]/Datos_Cocina[[#This Row],[Total Pedido]]</f>
        <v>0.38709677419354838</v>
      </c>
      <c r="L1060" s="2">
        <v>1</v>
      </c>
      <c r="M1060" s="2">
        <v>18</v>
      </c>
      <c r="N1060" s="2" t="s">
        <v>1149</v>
      </c>
    </row>
    <row r="1061" spans="1:14" x14ac:dyDescent="0.3">
      <c r="A1061" s="2">
        <v>421</v>
      </c>
      <c r="B1061" s="2">
        <v>10</v>
      </c>
      <c r="C1061" s="2" t="s">
        <v>45</v>
      </c>
      <c r="D1061" s="2" t="s">
        <v>1169</v>
      </c>
      <c r="E1061" s="4">
        <v>10</v>
      </c>
      <c r="F1061" s="4">
        <f t="shared" si="16"/>
        <v>30</v>
      </c>
      <c r="G1061" s="4">
        <v>18</v>
      </c>
      <c r="H1061" s="4">
        <f>Datos_Cocina[[#This Row],[Precio Unitario]]-Datos_Cocina[[#This Row],[Costo Unitario]]</f>
        <v>8</v>
      </c>
      <c r="I1061" s="4">
        <f>Datos_Cocina[[#This Row],[Ganancia Bruta]]*Datos_Cocina[[#This Row],[Cantidad Ordenada]]</f>
        <v>24</v>
      </c>
      <c r="J1061" s="4">
        <f>Datos_Cocina[[#This Row],[Precio Unitario]]*Datos_Cocina[[#This Row],[Cantidad Ordenada]]</f>
        <v>54</v>
      </c>
      <c r="K1061" s="7">
        <f>Datos_Cocina[[#This Row],[Ganancia Neta]]/Datos_Cocina[[#This Row],[Total Pedido]]</f>
        <v>0.44444444444444442</v>
      </c>
      <c r="L1061" s="2">
        <v>3</v>
      </c>
      <c r="M1061" s="2">
        <v>53</v>
      </c>
      <c r="N1061" s="2" t="s">
        <v>1149</v>
      </c>
    </row>
    <row r="1062" spans="1:14" x14ac:dyDescent="0.3">
      <c r="A1062" s="2">
        <v>422</v>
      </c>
      <c r="B1062" s="2">
        <v>12</v>
      </c>
      <c r="C1062" s="2" t="s">
        <v>42</v>
      </c>
      <c r="D1062" s="2" t="s">
        <v>1158</v>
      </c>
      <c r="E1062" s="4">
        <v>22</v>
      </c>
      <c r="F1062" s="4">
        <f t="shared" si="16"/>
        <v>22</v>
      </c>
      <c r="G1062" s="4">
        <v>36</v>
      </c>
      <c r="H1062" s="4">
        <f>Datos_Cocina[[#This Row],[Precio Unitario]]-Datos_Cocina[[#This Row],[Costo Unitario]]</f>
        <v>14</v>
      </c>
      <c r="I1062" s="4">
        <f>Datos_Cocina[[#This Row],[Ganancia Bruta]]*Datos_Cocina[[#This Row],[Cantidad Ordenada]]</f>
        <v>14</v>
      </c>
      <c r="J1062" s="4">
        <f>Datos_Cocina[[#This Row],[Precio Unitario]]*Datos_Cocina[[#This Row],[Cantidad Ordenada]]</f>
        <v>36</v>
      </c>
      <c r="K1062" s="7">
        <f>Datos_Cocina[[#This Row],[Ganancia Neta]]/Datos_Cocina[[#This Row],[Total Pedido]]</f>
        <v>0.3888888888888889</v>
      </c>
      <c r="L1062" s="2">
        <v>1</v>
      </c>
      <c r="M1062" s="2">
        <v>27</v>
      </c>
      <c r="N1062" s="2" t="s">
        <v>1154</v>
      </c>
    </row>
    <row r="1063" spans="1:14" x14ac:dyDescent="0.3">
      <c r="A1063" s="2">
        <v>422</v>
      </c>
      <c r="B1063" s="2">
        <v>12</v>
      </c>
      <c r="C1063" s="2" t="s">
        <v>74</v>
      </c>
      <c r="D1063" s="2" t="s">
        <v>1160</v>
      </c>
      <c r="E1063" s="4">
        <v>15</v>
      </c>
      <c r="F1063" s="4">
        <f t="shared" si="16"/>
        <v>30</v>
      </c>
      <c r="G1063" s="4">
        <v>26</v>
      </c>
      <c r="H1063" s="4">
        <f>Datos_Cocina[[#This Row],[Precio Unitario]]-Datos_Cocina[[#This Row],[Costo Unitario]]</f>
        <v>11</v>
      </c>
      <c r="I1063" s="4">
        <f>Datos_Cocina[[#This Row],[Ganancia Bruta]]*Datos_Cocina[[#This Row],[Cantidad Ordenada]]</f>
        <v>22</v>
      </c>
      <c r="J1063" s="4">
        <f>Datos_Cocina[[#This Row],[Precio Unitario]]*Datos_Cocina[[#This Row],[Cantidad Ordenada]]</f>
        <v>52</v>
      </c>
      <c r="K1063" s="7">
        <f>Datos_Cocina[[#This Row],[Ganancia Neta]]/Datos_Cocina[[#This Row],[Total Pedido]]</f>
        <v>0.42307692307692307</v>
      </c>
      <c r="L1063" s="2">
        <v>2</v>
      </c>
      <c r="M1063" s="2">
        <v>7</v>
      </c>
      <c r="N1063" s="2" t="s">
        <v>1149</v>
      </c>
    </row>
    <row r="1064" spans="1:14" x14ac:dyDescent="0.3">
      <c r="A1064" s="2">
        <v>423</v>
      </c>
      <c r="B1064" s="2">
        <v>4</v>
      </c>
      <c r="C1064" s="2" t="s">
        <v>114</v>
      </c>
      <c r="D1064" s="2" t="s">
        <v>1168</v>
      </c>
      <c r="E1064" s="4">
        <v>19</v>
      </c>
      <c r="F1064" s="4">
        <f t="shared" si="16"/>
        <v>57</v>
      </c>
      <c r="G1064" s="4">
        <v>32</v>
      </c>
      <c r="H1064" s="4">
        <f>Datos_Cocina[[#This Row],[Precio Unitario]]-Datos_Cocina[[#This Row],[Costo Unitario]]</f>
        <v>13</v>
      </c>
      <c r="I1064" s="4">
        <f>Datos_Cocina[[#This Row],[Ganancia Bruta]]*Datos_Cocina[[#This Row],[Cantidad Ordenada]]</f>
        <v>39</v>
      </c>
      <c r="J1064" s="4">
        <f>Datos_Cocina[[#This Row],[Precio Unitario]]*Datos_Cocina[[#This Row],[Cantidad Ordenada]]</f>
        <v>96</v>
      </c>
      <c r="K1064" s="7">
        <f>Datos_Cocina[[#This Row],[Ganancia Neta]]/Datos_Cocina[[#This Row],[Total Pedido]]</f>
        <v>0.40625</v>
      </c>
      <c r="L1064" s="2">
        <v>3</v>
      </c>
      <c r="M1064" s="2">
        <v>7</v>
      </c>
      <c r="N1064" s="2" t="s">
        <v>1149</v>
      </c>
    </row>
    <row r="1065" spans="1:14" x14ac:dyDescent="0.3">
      <c r="A1065" s="2">
        <v>423</v>
      </c>
      <c r="B1065" s="2">
        <v>4</v>
      </c>
      <c r="C1065" s="2" t="s">
        <v>25</v>
      </c>
      <c r="D1065" s="2" t="s">
        <v>1159</v>
      </c>
      <c r="E1065" s="4">
        <v>16</v>
      </c>
      <c r="F1065" s="4">
        <f t="shared" si="16"/>
        <v>32</v>
      </c>
      <c r="G1065" s="4">
        <v>28</v>
      </c>
      <c r="H1065" s="4">
        <f>Datos_Cocina[[#This Row],[Precio Unitario]]-Datos_Cocina[[#This Row],[Costo Unitario]]</f>
        <v>12</v>
      </c>
      <c r="I1065" s="4">
        <f>Datos_Cocina[[#This Row],[Ganancia Bruta]]*Datos_Cocina[[#This Row],[Cantidad Ordenada]]</f>
        <v>24</v>
      </c>
      <c r="J1065" s="4">
        <f>Datos_Cocina[[#This Row],[Precio Unitario]]*Datos_Cocina[[#This Row],[Cantidad Ordenada]]</f>
        <v>56</v>
      </c>
      <c r="K1065" s="7">
        <f>Datos_Cocina[[#This Row],[Ganancia Neta]]/Datos_Cocina[[#This Row],[Total Pedido]]</f>
        <v>0.42857142857142855</v>
      </c>
      <c r="L1065" s="2">
        <v>2</v>
      </c>
      <c r="M1065" s="2">
        <v>24</v>
      </c>
      <c r="N1065" s="2" t="s">
        <v>1154</v>
      </c>
    </row>
    <row r="1066" spans="1:14" x14ac:dyDescent="0.3">
      <c r="A1066" s="2">
        <v>424</v>
      </c>
      <c r="B1066" s="2">
        <v>13</v>
      </c>
      <c r="C1066" s="2" t="s">
        <v>50</v>
      </c>
      <c r="D1066" s="2" t="s">
        <v>1162</v>
      </c>
      <c r="E1066" s="4">
        <v>16</v>
      </c>
      <c r="F1066" s="4">
        <f t="shared" si="16"/>
        <v>48</v>
      </c>
      <c r="G1066" s="4">
        <v>27</v>
      </c>
      <c r="H1066" s="4">
        <f>Datos_Cocina[[#This Row],[Precio Unitario]]-Datos_Cocina[[#This Row],[Costo Unitario]]</f>
        <v>11</v>
      </c>
      <c r="I1066" s="4">
        <f>Datos_Cocina[[#This Row],[Ganancia Bruta]]*Datos_Cocina[[#This Row],[Cantidad Ordenada]]</f>
        <v>33</v>
      </c>
      <c r="J1066" s="4">
        <f>Datos_Cocina[[#This Row],[Precio Unitario]]*Datos_Cocina[[#This Row],[Cantidad Ordenada]]</f>
        <v>81</v>
      </c>
      <c r="K1066" s="7">
        <f>Datos_Cocina[[#This Row],[Ganancia Neta]]/Datos_Cocina[[#This Row],[Total Pedido]]</f>
        <v>0.40740740740740738</v>
      </c>
      <c r="L1066" s="2">
        <v>3</v>
      </c>
      <c r="M1066" s="2">
        <v>45</v>
      </c>
      <c r="N1066" s="2" t="s">
        <v>1149</v>
      </c>
    </row>
    <row r="1067" spans="1:14" x14ac:dyDescent="0.3">
      <c r="A1067" s="2">
        <v>424</v>
      </c>
      <c r="B1067" s="2">
        <v>13</v>
      </c>
      <c r="C1067" s="2" t="s">
        <v>100</v>
      </c>
      <c r="D1067" s="2" t="s">
        <v>1166</v>
      </c>
      <c r="E1067" s="4">
        <v>13</v>
      </c>
      <c r="F1067" s="4">
        <f t="shared" si="16"/>
        <v>39</v>
      </c>
      <c r="G1067" s="4">
        <v>22</v>
      </c>
      <c r="H1067" s="4">
        <f>Datos_Cocina[[#This Row],[Precio Unitario]]-Datos_Cocina[[#This Row],[Costo Unitario]]</f>
        <v>9</v>
      </c>
      <c r="I1067" s="4">
        <f>Datos_Cocina[[#This Row],[Ganancia Bruta]]*Datos_Cocina[[#This Row],[Cantidad Ordenada]]</f>
        <v>27</v>
      </c>
      <c r="J1067" s="4">
        <f>Datos_Cocina[[#This Row],[Precio Unitario]]*Datos_Cocina[[#This Row],[Cantidad Ordenada]]</f>
        <v>66</v>
      </c>
      <c r="K1067" s="7">
        <f>Datos_Cocina[[#This Row],[Ganancia Neta]]/Datos_Cocina[[#This Row],[Total Pedido]]</f>
        <v>0.40909090909090912</v>
      </c>
      <c r="L1067" s="2">
        <v>3</v>
      </c>
      <c r="M1067" s="2">
        <v>43</v>
      </c>
      <c r="N1067" s="2" t="s">
        <v>1154</v>
      </c>
    </row>
    <row r="1068" spans="1:14" x14ac:dyDescent="0.3">
      <c r="A1068" s="2">
        <v>425</v>
      </c>
      <c r="B1068" s="2">
        <v>18</v>
      </c>
      <c r="C1068" s="2" t="s">
        <v>53</v>
      </c>
      <c r="D1068" s="2" t="s">
        <v>1156</v>
      </c>
      <c r="E1068" s="4">
        <v>11</v>
      </c>
      <c r="F1068" s="4">
        <f t="shared" si="16"/>
        <v>11</v>
      </c>
      <c r="G1068" s="4">
        <v>19</v>
      </c>
      <c r="H1068" s="4">
        <f>Datos_Cocina[[#This Row],[Precio Unitario]]-Datos_Cocina[[#This Row],[Costo Unitario]]</f>
        <v>8</v>
      </c>
      <c r="I1068" s="4">
        <f>Datos_Cocina[[#This Row],[Ganancia Bruta]]*Datos_Cocina[[#This Row],[Cantidad Ordenada]]</f>
        <v>8</v>
      </c>
      <c r="J1068" s="4">
        <f>Datos_Cocina[[#This Row],[Precio Unitario]]*Datos_Cocina[[#This Row],[Cantidad Ordenada]]</f>
        <v>19</v>
      </c>
      <c r="K1068" s="7">
        <f>Datos_Cocina[[#This Row],[Ganancia Neta]]/Datos_Cocina[[#This Row],[Total Pedido]]</f>
        <v>0.42105263157894735</v>
      </c>
      <c r="L1068" s="2">
        <v>1</v>
      </c>
      <c r="M1068" s="2">
        <v>28</v>
      </c>
      <c r="N1068" s="2" t="s">
        <v>1149</v>
      </c>
    </row>
    <row r="1069" spans="1:14" x14ac:dyDescent="0.3">
      <c r="A1069" s="2">
        <v>426</v>
      </c>
      <c r="B1069" s="2">
        <v>5</v>
      </c>
      <c r="C1069" s="2" t="s">
        <v>42</v>
      </c>
      <c r="D1069" s="2" t="s">
        <v>1158</v>
      </c>
      <c r="E1069" s="4">
        <v>22</v>
      </c>
      <c r="F1069" s="4">
        <f t="shared" si="16"/>
        <v>66</v>
      </c>
      <c r="G1069" s="4">
        <v>36</v>
      </c>
      <c r="H1069" s="4">
        <f>Datos_Cocina[[#This Row],[Precio Unitario]]-Datos_Cocina[[#This Row],[Costo Unitario]]</f>
        <v>14</v>
      </c>
      <c r="I1069" s="4">
        <f>Datos_Cocina[[#This Row],[Ganancia Bruta]]*Datos_Cocina[[#This Row],[Cantidad Ordenada]]</f>
        <v>42</v>
      </c>
      <c r="J1069" s="4">
        <f>Datos_Cocina[[#This Row],[Precio Unitario]]*Datos_Cocina[[#This Row],[Cantidad Ordenada]]</f>
        <v>108</v>
      </c>
      <c r="K1069" s="7">
        <f>Datos_Cocina[[#This Row],[Ganancia Neta]]/Datos_Cocina[[#This Row],[Total Pedido]]</f>
        <v>0.3888888888888889</v>
      </c>
      <c r="L1069" s="2">
        <v>3</v>
      </c>
      <c r="M1069" s="2">
        <v>47</v>
      </c>
      <c r="N1069" s="2" t="s">
        <v>1149</v>
      </c>
    </row>
    <row r="1070" spans="1:14" x14ac:dyDescent="0.3">
      <c r="A1070" s="2">
        <v>426</v>
      </c>
      <c r="B1070" s="2">
        <v>5</v>
      </c>
      <c r="C1070" s="2" t="s">
        <v>121</v>
      </c>
      <c r="D1070" s="2" t="s">
        <v>1163</v>
      </c>
      <c r="E1070" s="4">
        <v>20</v>
      </c>
      <c r="F1070" s="4">
        <f t="shared" si="16"/>
        <v>20</v>
      </c>
      <c r="G1070" s="4">
        <v>33</v>
      </c>
      <c r="H1070" s="4">
        <f>Datos_Cocina[[#This Row],[Precio Unitario]]-Datos_Cocina[[#This Row],[Costo Unitario]]</f>
        <v>13</v>
      </c>
      <c r="I1070" s="4">
        <f>Datos_Cocina[[#This Row],[Ganancia Bruta]]*Datos_Cocina[[#This Row],[Cantidad Ordenada]]</f>
        <v>13</v>
      </c>
      <c r="J1070" s="4">
        <f>Datos_Cocina[[#This Row],[Precio Unitario]]*Datos_Cocina[[#This Row],[Cantidad Ordenada]]</f>
        <v>33</v>
      </c>
      <c r="K1070" s="7">
        <f>Datos_Cocina[[#This Row],[Ganancia Neta]]/Datos_Cocina[[#This Row],[Total Pedido]]</f>
        <v>0.39393939393939392</v>
      </c>
      <c r="L1070" s="2">
        <v>1</v>
      </c>
      <c r="M1070" s="2">
        <v>8</v>
      </c>
      <c r="N1070" s="2" t="s">
        <v>1149</v>
      </c>
    </row>
    <row r="1071" spans="1:14" x14ac:dyDescent="0.3">
      <c r="A1071" s="2">
        <v>426</v>
      </c>
      <c r="B1071" s="2">
        <v>5</v>
      </c>
      <c r="C1071" s="2" t="s">
        <v>60</v>
      </c>
      <c r="D1071" s="2" t="s">
        <v>1165</v>
      </c>
      <c r="E1071" s="4">
        <v>15</v>
      </c>
      <c r="F1071" s="4">
        <f t="shared" si="16"/>
        <v>30</v>
      </c>
      <c r="G1071" s="4">
        <v>25</v>
      </c>
      <c r="H1071" s="4">
        <f>Datos_Cocina[[#This Row],[Precio Unitario]]-Datos_Cocina[[#This Row],[Costo Unitario]]</f>
        <v>10</v>
      </c>
      <c r="I1071" s="4">
        <f>Datos_Cocina[[#This Row],[Ganancia Bruta]]*Datos_Cocina[[#This Row],[Cantidad Ordenada]]</f>
        <v>20</v>
      </c>
      <c r="J1071" s="4">
        <f>Datos_Cocina[[#This Row],[Precio Unitario]]*Datos_Cocina[[#This Row],[Cantidad Ordenada]]</f>
        <v>50</v>
      </c>
      <c r="K1071" s="7">
        <f>Datos_Cocina[[#This Row],[Ganancia Neta]]/Datos_Cocina[[#This Row],[Total Pedido]]</f>
        <v>0.4</v>
      </c>
      <c r="L1071" s="2">
        <v>2</v>
      </c>
      <c r="M1071" s="2">
        <v>23</v>
      </c>
      <c r="N1071" s="2" t="s">
        <v>1154</v>
      </c>
    </row>
    <row r="1072" spans="1:14" x14ac:dyDescent="0.3">
      <c r="A1072" s="2">
        <v>426</v>
      </c>
      <c r="B1072" s="2">
        <v>5</v>
      </c>
      <c r="C1072" s="2" t="s">
        <v>25</v>
      </c>
      <c r="D1072" s="2" t="s">
        <v>1159</v>
      </c>
      <c r="E1072" s="4">
        <v>16</v>
      </c>
      <c r="F1072" s="4">
        <f t="shared" si="16"/>
        <v>32</v>
      </c>
      <c r="G1072" s="4">
        <v>28</v>
      </c>
      <c r="H1072" s="4">
        <f>Datos_Cocina[[#This Row],[Precio Unitario]]-Datos_Cocina[[#This Row],[Costo Unitario]]</f>
        <v>12</v>
      </c>
      <c r="I1072" s="4">
        <f>Datos_Cocina[[#This Row],[Ganancia Bruta]]*Datos_Cocina[[#This Row],[Cantidad Ordenada]]</f>
        <v>24</v>
      </c>
      <c r="J1072" s="4">
        <f>Datos_Cocina[[#This Row],[Precio Unitario]]*Datos_Cocina[[#This Row],[Cantidad Ordenada]]</f>
        <v>56</v>
      </c>
      <c r="K1072" s="7">
        <f>Datos_Cocina[[#This Row],[Ganancia Neta]]/Datos_Cocina[[#This Row],[Total Pedido]]</f>
        <v>0.42857142857142855</v>
      </c>
      <c r="L1072" s="2">
        <v>2</v>
      </c>
      <c r="M1072" s="2">
        <v>38</v>
      </c>
      <c r="N1072" s="2" t="s">
        <v>1149</v>
      </c>
    </row>
    <row r="1073" spans="1:14" x14ac:dyDescent="0.3">
      <c r="A1073" s="2">
        <v>427</v>
      </c>
      <c r="B1073" s="2">
        <v>2</v>
      </c>
      <c r="C1073" s="2" t="s">
        <v>97</v>
      </c>
      <c r="D1073" s="2" t="s">
        <v>1153</v>
      </c>
      <c r="E1073" s="4">
        <v>14</v>
      </c>
      <c r="F1073" s="4">
        <f t="shared" si="16"/>
        <v>14</v>
      </c>
      <c r="G1073" s="4">
        <v>23</v>
      </c>
      <c r="H1073" s="4">
        <f>Datos_Cocina[[#This Row],[Precio Unitario]]-Datos_Cocina[[#This Row],[Costo Unitario]]</f>
        <v>9</v>
      </c>
      <c r="I1073" s="4">
        <f>Datos_Cocina[[#This Row],[Ganancia Bruta]]*Datos_Cocina[[#This Row],[Cantidad Ordenada]]</f>
        <v>9</v>
      </c>
      <c r="J1073" s="4">
        <f>Datos_Cocina[[#This Row],[Precio Unitario]]*Datos_Cocina[[#This Row],[Cantidad Ordenada]]</f>
        <v>23</v>
      </c>
      <c r="K1073" s="7">
        <f>Datos_Cocina[[#This Row],[Ganancia Neta]]/Datos_Cocina[[#This Row],[Total Pedido]]</f>
        <v>0.39130434782608697</v>
      </c>
      <c r="L1073" s="2">
        <v>1</v>
      </c>
      <c r="M1073" s="2">
        <v>24</v>
      </c>
      <c r="N1073" s="2" t="s">
        <v>1149</v>
      </c>
    </row>
    <row r="1074" spans="1:14" x14ac:dyDescent="0.3">
      <c r="A1074" s="2">
        <v>427</v>
      </c>
      <c r="B1074" s="2">
        <v>2</v>
      </c>
      <c r="C1074" s="2" t="s">
        <v>60</v>
      </c>
      <c r="D1074" s="2" t="s">
        <v>1165</v>
      </c>
      <c r="E1074" s="4">
        <v>15</v>
      </c>
      <c r="F1074" s="4">
        <f t="shared" si="16"/>
        <v>45</v>
      </c>
      <c r="G1074" s="4">
        <v>25</v>
      </c>
      <c r="H1074" s="4">
        <f>Datos_Cocina[[#This Row],[Precio Unitario]]-Datos_Cocina[[#This Row],[Costo Unitario]]</f>
        <v>10</v>
      </c>
      <c r="I1074" s="4">
        <f>Datos_Cocina[[#This Row],[Ganancia Bruta]]*Datos_Cocina[[#This Row],[Cantidad Ordenada]]</f>
        <v>30</v>
      </c>
      <c r="J1074" s="4">
        <f>Datos_Cocina[[#This Row],[Precio Unitario]]*Datos_Cocina[[#This Row],[Cantidad Ordenada]]</f>
        <v>75</v>
      </c>
      <c r="K1074" s="7">
        <f>Datos_Cocina[[#This Row],[Ganancia Neta]]/Datos_Cocina[[#This Row],[Total Pedido]]</f>
        <v>0.4</v>
      </c>
      <c r="L1074" s="2">
        <v>3</v>
      </c>
      <c r="M1074" s="2">
        <v>34</v>
      </c>
      <c r="N1074" s="2" t="s">
        <v>1149</v>
      </c>
    </row>
    <row r="1075" spans="1:14" x14ac:dyDescent="0.3">
      <c r="A1075" s="2">
        <v>427</v>
      </c>
      <c r="B1075" s="2">
        <v>2</v>
      </c>
      <c r="C1075" s="2" t="s">
        <v>12</v>
      </c>
      <c r="D1075" s="2" t="s">
        <v>1164</v>
      </c>
      <c r="E1075" s="4">
        <v>21</v>
      </c>
      <c r="F1075" s="4">
        <f t="shared" si="16"/>
        <v>42</v>
      </c>
      <c r="G1075" s="4">
        <v>35</v>
      </c>
      <c r="H1075" s="4">
        <f>Datos_Cocina[[#This Row],[Precio Unitario]]-Datos_Cocina[[#This Row],[Costo Unitario]]</f>
        <v>14</v>
      </c>
      <c r="I1075" s="4">
        <f>Datos_Cocina[[#This Row],[Ganancia Bruta]]*Datos_Cocina[[#This Row],[Cantidad Ordenada]]</f>
        <v>28</v>
      </c>
      <c r="J1075" s="4">
        <f>Datos_Cocina[[#This Row],[Precio Unitario]]*Datos_Cocina[[#This Row],[Cantidad Ordenada]]</f>
        <v>70</v>
      </c>
      <c r="K1075" s="7">
        <f>Datos_Cocina[[#This Row],[Ganancia Neta]]/Datos_Cocina[[#This Row],[Total Pedido]]</f>
        <v>0.4</v>
      </c>
      <c r="L1075" s="2">
        <v>2</v>
      </c>
      <c r="M1075" s="2">
        <v>52</v>
      </c>
      <c r="N1075" s="2" t="s">
        <v>1154</v>
      </c>
    </row>
    <row r="1076" spans="1:14" x14ac:dyDescent="0.3">
      <c r="A1076" s="2">
        <v>427</v>
      </c>
      <c r="B1076" s="2">
        <v>2</v>
      </c>
      <c r="C1076" s="2" t="s">
        <v>53</v>
      </c>
      <c r="D1076" s="2" t="s">
        <v>1156</v>
      </c>
      <c r="E1076" s="4">
        <v>11</v>
      </c>
      <c r="F1076" s="4">
        <f t="shared" si="16"/>
        <v>22</v>
      </c>
      <c r="G1076" s="4">
        <v>19</v>
      </c>
      <c r="H1076" s="4">
        <f>Datos_Cocina[[#This Row],[Precio Unitario]]-Datos_Cocina[[#This Row],[Costo Unitario]]</f>
        <v>8</v>
      </c>
      <c r="I1076" s="4">
        <f>Datos_Cocina[[#This Row],[Ganancia Bruta]]*Datos_Cocina[[#This Row],[Cantidad Ordenada]]</f>
        <v>16</v>
      </c>
      <c r="J1076" s="4">
        <f>Datos_Cocina[[#This Row],[Precio Unitario]]*Datos_Cocina[[#This Row],[Cantidad Ordenada]]</f>
        <v>38</v>
      </c>
      <c r="K1076" s="7">
        <f>Datos_Cocina[[#This Row],[Ganancia Neta]]/Datos_Cocina[[#This Row],[Total Pedido]]</f>
        <v>0.42105263157894735</v>
      </c>
      <c r="L1076" s="2">
        <v>2</v>
      </c>
      <c r="M1076" s="2">
        <v>56</v>
      </c>
      <c r="N1076" s="2" t="s">
        <v>1154</v>
      </c>
    </row>
    <row r="1077" spans="1:14" x14ac:dyDescent="0.3">
      <c r="A1077" s="2">
        <v>428</v>
      </c>
      <c r="B1077" s="2">
        <v>7</v>
      </c>
      <c r="C1077" s="2" t="s">
        <v>30</v>
      </c>
      <c r="D1077" s="2" t="s">
        <v>1170</v>
      </c>
      <c r="E1077" s="4">
        <v>25</v>
      </c>
      <c r="F1077" s="4">
        <f t="shared" si="16"/>
        <v>25</v>
      </c>
      <c r="G1077" s="4">
        <v>40</v>
      </c>
      <c r="H1077" s="4">
        <f>Datos_Cocina[[#This Row],[Precio Unitario]]-Datos_Cocina[[#This Row],[Costo Unitario]]</f>
        <v>15</v>
      </c>
      <c r="I1077" s="4">
        <f>Datos_Cocina[[#This Row],[Ganancia Bruta]]*Datos_Cocina[[#This Row],[Cantidad Ordenada]]</f>
        <v>15</v>
      </c>
      <c r="J1077" s="4">
        <f>Datos_Cocina[[#This Row],[Precio Unitario]]*Datos_Cocina[[#This Row],[Cantidad Ordenada]]</f>
        <v>40</v>
      </c>
      <c r="K1077" s="7">
        <f>Datos_Cocina[[#This Row],[Ganancia Neta]]/Datos_Cocina[[#This Row],[Total Pedido]]</f>
        <v>0.375</v>
      </c>
      <c r="L1077" s="2">
        <v>1</v>
      </c>
      <c r="M1077" s="2">
        <v>38</v>
      </c>
      <c r="N1077" s="2" t="s">
        <v>1154</v>
      </c>
    </row>
    <row r="1078" spans="1:14" x14ac:dyDescent="0.3">
      <c r="A1078" s="2">
        <v>428</v>
      </c>
      <c r="B1078" s="2">
        <v>7</v>
      </c>
      <c r="C1078" s="2" t="s">
        <v>56</v>
      </c>
      <c r="D1078" s="2" t="s">
        <v>1167</v>
      </c>
      <c r="E1078" s="4">
        <v>19</v>
      </c>
      <c r="F1078" s="4">
        <f t="shared" si="16"/>
        <v>38</v>
      </c>
      <c r="G1078" s="4">
        <v>31</v>
      </c>
      <c r="H1078" s="4">
        <f>Datos_Cocina[[#This Row],[Precio Unitario]]-Datos_Cocina[[#This Row],[Costo Unitario]]</f>
        <v>12</v>
      </c>
      <c r="I1078" s="4">
        <f>Datos_Cocina[[#This Row],[Ganancia Bruta]]*Datos_Cocina[[#This Row],[Cantidad Ordenada]]</f>
        <v>24</v>
      </c>
      <c r="J1078" s="4">
        <f>Datos_Cocina[[#This Row],[Precio Unitario]]*Datos_Cocina[[#This Row],[Cantidad Ordenada]]</f>
        <v>62</v>
      </c>
      <c r="K1078" s="7">
        <f>Datos_Cocina[[#This Row],[Ganancia Neta]]/Datos_Cocina[[#This Row],[Total Pedido]]</f>
        <v>0.38709677419354838</v>
      </c>
      <c r="L1078" s="2">
        <v>2</v>
      </c>
      <c r="M1078" s="2">
        <v>47</v>
      </c>
      <c r="N1078" s="2" t="s">
        <v>1154</v>
      </c>
    </row>
    <row r="1079" spans="1:14" x14ac:dyDescent="0.3">
      <c r="A1079" s="2">
        <v>428</v>
      </c>
      <c r="B1079" s="2">
        <v>7</v>
      </c>
      <c r="C1079" s="2" t="s">
        <v>97</v>
      </c>
      <c r="D1079" s="2" t="s">
        <v>1153</v>
      </c>
      <c r="E1079" s="4">
        <v>14</v>
      </c>
      <c r="F1079" s="4">
        <f t="shared" si="16"/>
        <v>14</v>
      </c>
      <c r="G1079" s="4">
        <v>23</v>
      </c>
      <c r="H1079" s="4">
        <f>Datos_Cocina[[#This Row],[Precio Unitario]]-Datos_Cocina[[#This Row],[Costo Unitario]]</f>
        <v>9</v>
      </c>
      <c r="I1079" s="4">
        <f>Datos_Cocina[[#This Row],[Ganancia Bruta]]*Datos_Cocina[[#This Row],[Cantidad Ordenada]]</f>
        <v>9</v>
      </c>
      <c r="J1079" s="4">
        <f>Datos_Cocina[[#This Row],[Precio Unitario]]*Datos_Cocina[[#This Row],[Cantidad Ordenada]]</f>
        <v>23</v>
      </c>
      <c r="K1079" s="7">
        <f>Datos_Cocina[[#This Row],[Ganancia Neta]]/Datos_Cocina[[#This Row],[Total Pedido]]</f>
        <v>0.39130434782608697</v>
      </c>
      <c r="L1079" s="2">
        <v>1</v>
      </c>
      <c r="M1079" s="2">
        <v>46</v>
      </c>
      <c r="N1079" s="2" t="s">
        <v>1154</v>
      </c>
    </row>
    <row r="1080" spans="1:14" x14ac:dyDescent="0.3">
      <c r="A1080" s="2">
        <v>428</v>
      </c>
      <c r="B1080" s="2">
        <v>7</v>
      </c>
      <c r="C1080" s="2" t="s">
        <v>60</v>
      </c>
      <c r="D1080" s="2" t="s">
        <v>1165</v>
      </c>
      <c r="E1080" s="4">
        <v>15</v>
      </c>
      <c r="F1080" s="4">
        <f t="shared" si="16"/>
        <v>30</v>
      </c>
      <c r="G1080" s="4">
        <v>25</v>
      </c>
      <c r="H1080" s="4">
        <f>Datos_Cocina[[#This Row],[Precio Unitario]]-Datos_Cocina[[#This Row],[Costo Unitario]]</f>
        <v>10</v>
      </c>
      <c r="I1080" s="4">
        <f>Datos_Cocina[[#This Row],[Ganancia Bruta]]*Datos_Cocina[[#This Row],[Cantidad Ordenada]]</f>
        <v>20</v>
      </c>
      <c r="J1080" s="4">
        <f>Datos_Cocina[[#This Row],[Precio Unitario]]*Datos_Cocina[[#This Row],[Cantidad Ordenada]]</f>
        <v>50</v>
      </c>
      <c r="K1080" s="7">
        <f>Datos_Cocina[[#This Row],[Ganancia Neta]]/Datos_Cocina[[#This Row],[Total Pedido]]</f>
        <v>0.4</v>
      </c>
      <c r="L1080" s="2">
        <v>2</v>
      </c>
      <c r="M1080" s="2">
        <v>48</v>
      </c>
      <c r="N1080" s="2" t="s">
        <v>1154</v>
      </c>
    </row>
    <row r="1081" spans="1:14" x14ac:dyDescent="0.3">
      <c r="A1081" s="2">
        <v>429</v>
      </c>
      <c r="B1081" s="2">
        <v>8</v>
      </c>
      <c r="C1081" s="2" t="s">
        <v>74</v>
      </c>
      <c r="D1081" s="2" t="s">
        <v>1160</v>
      </c>
      <c r="E1081" s="4">
        <v>15</v>
      </c>
      <c r="F1081" s="4">
        <f t="shared" si="16"/>
        <v>45</v>
      </c>
      <c r="G1081" s="4">
        <v>26</v>
      </c>
      <c r="H1081" s="4">
        <f>Datos_Cocina[[#This Row],[Precio Unitario]]-Datos_Cocina[[#This Row],[Costo Unitario]]</f>
        <v>11</v>
      </c>
      <c r="I1081" s="4">
        <f>Datos_Cocina[[#This Row],[Ganancia Bruta]]*Datos_Cocina[[#This Row],[Cantidad Ordenada]]</f>
        <v>33</v>
      </c>
      <c r="J1081" s="4">
        <f>Datos_Cocina[[#This Row],[Precio Unitario]]*Datos_Cocina[[#This Row],[Cantidad Ordenada]]</f>
        <v>78</v>
      </c>
      <c r="K1081" s="7">
        <f>Datos_Cocina[[#This Row],[Ganancia Neta]]/Datos_Cocina[[#This Row],[Total Pedido]]</f>
        <v>0.42307692307692307</v>
      </c>
      <c r="L1081" s="2">
        <v>3</v>
      </c>
      <c r="M1081" s="2">
        <v>27</v>
      </c>
      <c r="N1081" s="2" t="s">
        <v>1154</v>
      </c>
    </row>
    <row r="1082" spans="1:14" x14ac:dyDescent="0.3">
      <c r="A1082" s="2">
        <v>430</v>
      </c>
      <c r="B1082" s="2">
        <v>7</v>
      </c>
      <c r="C1082" s="2" t="s">
        <v>60</v>
      </c>
      <c r="D1082" s="2" t="s">
        <v>1165</v>
      </c>
      <c r="E1082" s="4">
        <v>15</v>
      </c>
      <c r="F1082" s="4">
        <f t="shared" si="16"/>
        <v>15</v>
      </c>
      <c r="G1082" s="4">
        <v>25</v>
      </c>
      <c r="H1082" s="4">
        <f>Datos_Cocina[[#This Row],[Precio Unitario]]-Datos_Cocina[[#This Row],[Costo Unitario]]</f>
        <v>10</v>
      </c>
      <c r="I1082" s="4">
        <f>Datos_Cocina[[#This Row],[Ganancia Bruta]]*Datos_Cocina[[#This Row],[Cantidad Ordenada]]</f>
        <v>10</v>
      </c>
      <c r="J1082" s="4">
        <f>Datos_Cocina[[#This Row],[Precio Unitario]]*Datos_Cocina[[#This Row],[Cantidad Ordenada]]</f>
        <v>25</v>
      </c>
      <c r="K1082" s="7">
        <f>Datos_Cocina[[#This Row],[Ganancia Neta]]/Datos_Cocina[[#This Row],[Total Pedido]]</f>
        <v>0.4</v>
      </c>
      <c r="L1082" s="2">
        <v>1</v>
      </c>
      <c r="M1082" s="2">
        <v>49</v>
      </c>
      <c r="N1082" s="2" t="s">
        <v>1154</v>
      </c>
    </row>
    <row r="1083" spans="1:14" x14ac:dyDescent="0.3">
      <c r="A1083" s="2">
        <v>431</v>
      </c>
      <c r="B1083" s="2">
        <v>15</v>
      </c>
      <c r="C1083" s="2" t="s">
        <v>37</v>
      </c>
      <c r="D1083" s="2" t="s">
        <v>1157</v>
      </c>
      <c r="E1083" s="4">
        <v>18</v>
      </c>
      <c r="F1083" s="4">
        <f t="shared" si="16"/>
        <v>36</v>
      </c>
      <c r="G1083" s="4">
        <v>30</v>
      </c>
      <c r="H1083" s="4">
        <f>Datos_Cocina[[#This Row],[Precio Unitario]]-Datos_Cocina[[#This Row],[Costo Unitario]]</f>
        <v>12</v>
      </c>
      <c r="I1083" s="4">
        <f>Datos_Cocina[[#This Row],[Ganancia Bruta]]*Datos_Cocina[[#This Row],[Cantidad Ordenada]]</f>
        <v>24</v>
      </c>
      <c r="J1083" s="4">
        <f>Datos_Cocina[[#This Row],[Precio Unitario]]*Datos_Cocina[[#This Row],[Cantidad Ordenada]]</f>
        <v>60</v>
      </c>
      <c r="K1083" s="7">
        <f>Datos_Cocina[[#This Row],[Ganancia Neta]]/Datos_Cocina[[#This Row],[Total Pedido]]</f>
        <v>0.4</v>
      </c>
      <c r="L1083" s="2">
        <v>2</v>
      </c>
      <c r="M1083" s="2">
        <v>20</v>
      </c>
      <c r="N1083" s="2" t="s">
        <v>1154</v>
      </c>
    </row>
    <row r="1084" spans="1:14" x14ac:dyDescent="0.3">
      <c r="A1084" s="2">
        <v>432</v>
      </c>
      <c r="B1084" s="2">
        <v>10</v>
      </c>
      <c r="C1084" s="2" t="s">
        <v>39</v>
      </c>
      <c r="D1084" s="2" t="s">
        <v>1150</v>
      </c>
      <c r="E1084" s="4">
        <v>13</v>
      </c>
      <c r="F1084" s="4">
        <f t="shared" si="16"/>
        <v>13</v>
      </c>
      <c r="G1084" s="4">
        <v>21</v>
      </c>
      <c r="H1084" s="4">
        <f>Datos_Cocina[[#This Row],[Precio Unitario]]-Datos_Cocina[[#This Row],[Costo Unitario]]</f>
        <v>8</v>
      </c>
      <c r="I1084" s="4">
        <f>Datos_Cocina[[#This Row],[Ganancia Bruta]]*Datos_Cocina[[#This Row],[Cantidad Ordenada]]</f>
        <v>8</v>
      </c>
      <c r="J1084" s="4">
        <f>Datos_Cocina[[#This Row],[Precio Unitario]]*Datos_Cocina[[#This Row],[Cantidad Ordenada]]</f>
        <v>21</v>
      </c>
      <c r="K1084" s="7">
        <f>Datos_Cocina[[#This Row],[Ganancia Neta]]/Datos_Cocina[[#This Row],[Total Pedido]]</f>
        <v>0.38095238095238093</v>
      </c>
      <c r="L1084" s="2">
        <v>1</v>
      </c>
      <c r="M1084" s="2">
        <v>27</v>
      </c>
      <c r="N1084" s="2" t="s">
        <v>1154</v>
      </c>
    </row>
    <row r="1085" spans="1:14" x14ac:dyDescent="0.3">
      <c r="A1085" s="2">
        <v>432</v>
      </c>
      <c r="B1085" s="2">
        <v>10</v>
      </c>
      <c r="C1085" s="2" t="s">
        <v>67</v>
      </c>
      <c r="D1085" s="2" t="s">
        <v>1155</v>
      </c>
      <c r="E1085" s="4">
        <v>12</v>
      </c>
      <c r="F1085" s="4">
        <f t="shared" si="16"/>
        <v>36</v>
      </c>
      <c r="G1085" s="4">
        <v>20</v>
      </c>
      <c r="H1085" s="4">
        <f>Datos_Cocina[[#This Row],[Precio Unitario]]-Datos_Cocina[[#This Row],[Costo Unitario]]</f>
        <v>8</v>
      </c>
      <c r="I1085" s="4">
        <f>Datos_Cocina[[#This Row],[Ganancia Bruta]]*Datos_Cocina[[#This Row],[Cantidad Ordenada]]</f>
        <v>24</v>
      </c>
      <c r="J1085" s="4">
        <f>Datos_Cocina[[#This Row],[Precio Unitario]]*Datos_Cocina[[#This Row],[Cantidad Ordenada]]</f>
        <v>60</v>
      </c>
      <c r="K1085" s="7">
        <f>Datos_Cocina[[#This Row],[Ganancia Neta]]/Datos_Cocina[[#This Row],[Total Pedido]]</f>
        <v>0.4</v>
      </c>
      <c r="L1085" s="2">
        <v>3</v>
      </c>
      <c r="M1085" s="2">
        <v>16</v>
      </c>
      <c r="N1085" s="2" t="s">
        <v>1149</v>
      </c>
    </row>
    <row r="1086" spans="1:14" x14ac:dyDescent="0.3">
      <c r="A1086" s="2">
        <v>432</v>
      </c>
      <c r="B1086" s="2">
        <v>10</v>
      </c>
      <c r="C1086" s="2" t="s">
        <v>25</v>
      </c>
      <c r="D1086" s="2" t="s">
        <v>1159</v>
      </c>
      <c r="E1086" s="4">
        <v>16</v>
      </c>
      <c r="F1086" s="4">
        <f t="shared" si="16"/>
        <v>16</v>
      </c>
      <c r="G1086" s="4">
        <v>28</v>
      </c>
      <c r="H1086" s="4">
        <f>Datos_Cocina[[#This Row],[Precio Unitario]]-Datos_Cocina[[#This Row],[Costo Unitario]]</f>
        <v>12</v>
      </c>
      <c r="I1086" s="4">
        <f>Datos_Cocina[[#This Row],[Ganancia Bruta]]*Datos_Cocina[[#This Row],[Cantidad Ordenada]]</f>
        <v>12</v>
      </c>
      <c r="J1086" s="4">
        <f>Datos_Cocina[[#This Row],[Precio Unitario]]*Datos_Cocina[[#This Row],[Cantidad Ordenada]]</f>
        <v>28</v>
      </c>
      <c r="K1086" s="7">
        <f>Datos_Cocina[[#This Row],[Ganancia Neta]]/Datos_Cocina[[#This Row],[Total Pedido]]</f>
        <v>0.42857142857142855</v>
      </c>
      <c r="L1086" s="2">
        <v>1</v>
      </c>
      <c r="M1086" s="2">
        <v>31</v>
      </c>
      <c r="N1086" s="2" t="s">
        <v>1154</v>
      </c>
    </row>
    <row r="1087" spans="1:14" x14ac:dyDescent="0.3">
      <c r="A1087" s="2">
        <v>433</v>
      </c>
      <c r="B1087" s="2">
        <v>10</v>
      </c>
      <c r="C1087" s="2" t="s">
        <v>37</v>
      </c>
      <c r="D1087" s="2" t="s">
        <v>1157</v>
      </c>
      <c r="E1087" s="4">
        <v>18</v>
      </c>
      <c r="F1087" s="4">
        <f t="shared" si="16"/>
        <v>18</v>
      </c>
      <c r="G1087" s="4">
        <v>30</v>
      </c>
      <c r="H1087" s="4">
        <f>Datos_Cocina[[#This Row],[Precio Unitario]]-Datos_Cocina[[#This Row],[Costo Unitario]]</f>
        <v>12</v>
      </c>
      <c r="I1087" s="4">
        <f>Datos_Cocina[[#This Row],[Ganancia Bruta]]*Datos_Cocina[[#This Row],[Cantidad Ordenada]]</f>
        <v>12</v>
      </c>
      <c r="J1087" s="4">
        <f>Datos_Cocina[[#This Row],[Precio Unitario]]*Datos_Cocina[[#This Row],[Cantidad Ordenada]]</f>
        <v>30</v>
      </c>
      <c r="K1087" s="7">
        <f>Datos_Cocina[[#This Row],[Ganancia Neta]]/Datos_Cocina[[#This Row],[Total Pedido]]</f>
        <v>0.4</v>
      </c>
      <c r="L1087" s="2">
        <v>1</v>
      </c>
      <c r="M1087" s="2">
        <v>56</v>
      </c>
      <c r="N1087" s="2" t="s">
        <v>1149</v>
      </c>
    </row>
    <row r="1088" spans="1:14" x14ac:dyDescent="0.3">
      <c r="A1088" s="2">
        <v>433</v>
      </c>
      <c r="B1088" s="2">
        <v>10</v>
      </c>
      <c r="C1088" s="2" t="s">
        <v>79</v>
      </c>
      <c r="D1088" s="2" t="s">
        <v>1151</v>
      </c>
      <c r="E1088" s="4">
        <v>14</v>
      </c>
      <c r="F1088" s="4">
        <f t="shared" si="16"/>
        <v>42</v>
      </c>
      <c r="G1088" s="4">
        <v>24</v>
      </c>
      <c r="H1088" s="4">
        <f>Datos_Cocina[[#This Row],[Precio Unitario]]-Datos_Cocina[[#This Row],[Costo Unitario]]</f>
        <v>10</v>
      </c>
      <c r="I1088" s="4">
        <f>Datos_Cocina[[#This Row],[Ganancia Bruta]]*Datos_Cocina[[#This Row],[Cantidad Ordenada]]</f>
        <v>30</v>
      </c>
      <c r="J1088" s="4">
        <f>Datos_Cocina[[#This Row],[Precio Unitario]]*Datos_Cocina[[#This Row],[Cantidad Ordenada]]</f>
        <v>72</v>
      </c>
      <c r="K1088" s="7">
        <f>Datos_Cocina[[#This Row],[Ganancia Neta]]/Datos_Cocina[[#This Row],[Total Pedido]]</f>
        <v>0.41666666666666669</v>
      </c>
      <c r="L1088" s="2">
        <v>3</v>
      </c>
      <c r="M1088" s="2">
        <v>18</v>
      </c>
      <c r="N1088" s="2" t="s">
        <v>1154</v>
      </c>
    </row>
    <row r="1089" spans="1:14" x14ac:dyDescent="0.3">
      <c r="A1089" s="2">
        <v>434</v>
      </c>
      <c r="B1089" s="2">
        <v>15</v>
      </c>
      <c r="C1089" s="2" t="s">
        <v>100</v>
      </c>
      <c r="D1089" s="2" t="s">
        <v>1166</v>
      </c>
      <c r="E1089" s="4">
        <v>13</v>
      </c>
      <c r="F1089" s="4">
        <f t="shared" si="16"/>
        <v>26</v>
      </c>
      <c r="G1089" s="4">
        <v>22</v>
      </c>
      <c r="H1089" s="4">
        <f>Datos_Cocina[[#This Row],[Precio Unitario]]-Datos_Cocina[[#This Row],[Costo Unitario]]</f>
        <v>9</v>
      </c>
      <c r="I1089" s="4">
        <f>Datos_Cocina[[#This Row],[Ganancia Bruta]]*Datos_Cocina[[#This Row],[Cantidad Ordenada]]</f>
        <v>18</v>
      </c>
      <c r="J1089" s="4">
        <f>Datos_Cocina[[#This Row],[Precio Unitario]]*Datos_Cocina[[#This Row],[Cantidad Ordenada]]</f>
        <v>44</v>
      </c>
      <c r="K1089" s="7">
        <f>Datos_Cocina[[#This Row],[Ganancia Neta]]/Datos_Cocina[[#This Row],[Total Pedido]]</f>
        <v>0.40909090909090912</v>
      </c>
      <c r="L1089" s="2">
        <v>2</v>
      </c>
      <c r="M1089" s="2">
        <v>32</v>
      </c>
      <c r="N1089" s="2" t="s">
        <v>1149</v>
      </c>
    </row>
    <row r="1090" spans="1:14" x14ac:dyDescent="0.3">
      <c r="A1090" s="2">
        <v>434</v>
      </c>
      <c r="B1090" s="2">
        <v>15</v>
      </c>
      <c r="C1090" s="2" t="s">
        <v>74</v>
      </c>
      <c r="D1090" s="2" t="s">
        <v>1160</v>
      </c>
      <c r="E1090" s="4">
        <v>15</v>
      </c>
      <c r="F1090" s="4">
        <f t="shared" ref="F1090:F1153" si="17">E1090*L1090</f>
        <v>30</v>
      </c>
      <c r="G1090" s="4">
        <v>26</v>
      </c>
      <c r="H1090" s="4">
        <f>Datos_Cocina[[#This Row],[Precio Unitario]]-Datos_Cocina[[#This Row],[Costo Unitario]]</f>
        <v>11</v>
      </c>
      <c r="I1090" s="4">
        <f>Datos_Cocina[[#This Row],[Ganancia Bruta]]*Datos_Cocina[[#This Row],[Cantidad Ordenada]]</f>
        <v>22</v>
      </c>
      <c r="J1090" s="4">
        <f>Datos_Cocina[[#This Row],[Precio Unitario]]*Datos_Cocina[[#This Row],[Cantidad Ordenada]]</f>
        <v>52</v>
      </c>
      <c r="K1090" s="7">
        <f>Datos_Cocina[[#This Row],[Ganancia Neta]]/Datos_Cocina[[#This Row],[Total Pedido]]</f>
        <v>0.42307692307692307</v>
      </c>
      <c r="L1090" s="2">
        <v>2</v>
      </c>
      <c r="M1090" s="2">
        <v>26</v>
      </c>
      <c r="N1090" s="2" t="s">
        <v>1154</v>
      </c>
    </row>
    <row r="1091" spans="1:14" x14ac:dyDescent="0.3">
      <c r="A1091" s="2">
        <v>435</v>
      </c>
      <c r="B1091" s="2">
        <v>17</v>
      </c>
      <c r="C1091" s="2" t="s">
        <v>39</v>
      </c>
      <c r="D1091" s="2" t="s">
        <v>1150</v>
      </c>
      <c r="E1091" s="4">
        <v>13</v>
      </c>
      <c r="F1091" s="4">
        <f t="shared" si="17"/>
        <v>26</v>
      </c>
      <c r="G1091" s="4">
        <v>21</v>
      </c>
      <c r="H1091" s="4">
        <f>Datos_Cocina[[#This Row],[Precio Unitario]]-Datos_Cocina[[#This Row],[Costo Unitario]]</f>
        <v>8</v>
      </c>
      <c r="I1091" s="4">
        <f>Datos_Cocina[[#This Row],[Ganancia Bruta]]*Datos_Cocina[[#This Row],[Cantidad Ordenada]]</f>
        <v>16</v>
      </c>
      <c r="J1091" s="4">
        <f>Datos_Cocina[[#This Row],[Precio Unitario]]*Datos_Cocina[[#This Row],[Cantidad Ordenada]]</f>
        <v>42</v>
      </c>
      <c r="K1091" s="7">
        <f>Datos_Cocina[[#This Row],[Ganancia Neta]]/Datos_Cocina[[#This Row],[Total Pedido]]</f>
        <v>0.38095238095238093</v>
      </c>
      <c r="L1091" s="2">
        <v>2</v>
      </c>
      <c r="M1091" s="2">
        <v>42</v>
      </c>
      <c r="N1091" s="2" t="s">
        <v>1154</v>
      </c>
    </row>
    <row r="1092" spans="1:14" x14ac:dyDescent="0.3">
      <c r="A1092" s="2">
        <v>435</v>
      </c>
      <c r="B1092" s="2">
        <v>17</v>
      </c>
      <c r="C1092" s="2" t="s">
        <v>37</v>
      </c>
      <c r="D1092" s="2" t="s">
        <v>1157</v>
      </c>
      <c r="E1092" s="4">
        <v>18</v>
      </c>
      <c r="F1092" s="4">
        <f t="shared" si="17"/>
        <v>36</v>
      </c>
      <c r="G1092" s="4">
        <v>30</v>
      </c>
      <c r="H1092" s="4">
        <f>Datos_Cocina[[#This Row],[Precio Unitario]]-Datos_Cocina[[#This Row],[Costo Unitario]]</f>
        <v>12</v>
      </c>
      <c r="I1092" s="4">
        <f>Datos_Cocina[[#This Row],[Ganancia Bruta]]*Datos_Cocina[[#This Row],[Cantidad Ordenada]]</f>
        <v>24</v>
      </c>
      <c r="J1092" s="4">
        <f>Datos_Cocina[[#This Row],[Precio Unitario]]*Datos_Cocina[[#This Row],[Cantidad Ordenada]]</f>
        <v>60</v>
      </c>
      <c r="K1092" s="7">
        <f>Datos_Cocina[[#This Row],[Ganancia Neta]]/Datos_Cocina[[#This Row],[Total Pedido]]</f>
        <v>0.4</v>
      </c>
      <c r="L1092" s="2">
        <v>2</v>
      </c>
      <c r="M1092" s="2">
        <v>55</v>
      </c>
      <c r="N1092" s="2" t="s">
        <v>1149</v>
      </c>
    </row>
    <row r="1093" spans="1:14" x14ac:dyDescent="0.3">
      <c r="A1093" s="2">
        <v>435</v>
      </c>
      <c r="B1093" s="2">
        <v>17</v>
      </c>
      <c r="C1093" s="2" t="s">
        <v>74</v>
      </c>
      <c r="D1093" s="2" t="s">
        <v>1160</v>
      </c>
      <c r="E1093" s="4">
        <v>15</v>
      </c>
      <c r="F1093" s="4">
        <f t="shared" si="17"/>
        <v>30</v>
      </c>
      <c r="G1093" s="4">
        <v>26</v>
      </c>
      <c r="H1093" s="4">
        <f>Datos_Cocina[[#This Row],[Precio Unitario]]-Datos_Cocina[[#This Row],[Costo Unitario]]</f>
        <v>11</v>
      </c>
      <c r="I1093" s="4">
        <f>Datos_Cocina[[#This Row],[Ganancia Bruta]]*Datos_Cocina[[#This Row],[Cantidad Ordenada]]</f>
        <v>22</v>
      </c>
      <c r="J1093" s="4">
        <f>Datos_Cocina[[#This Row],[Precio Unitario]]*Datos_Cocina[[#This Row],[Cantidad Ordenada]]</f>
        <v>52</v>
      </c>
      <c r="K1093" s="7">
        <f>Datos_Cocina[[#This Row],[Ganancia Neta]]/Datos_Cocina[[#This Row],[Total Pedido]]</f>
        <v>0.42307692307692307</v>
      </c>
      <c r="L1093" s="2">
        <v>2</v>
      </c>
      <c r="M1093" s="2">
        <v>14</v>
      </c>
      <c r="N1093" s="2" t="s">
        <v>1154</v>
      </c>
    </row>
    <row r="1094" spans="1:14" x14ac:dyDescent="0.3">
      <c r="A1094" s="2">
        <v>436</v>
      </c>
      <c r="B1094" s="2">
        <v>10</v>
      </c>
      <c r="C1094" s="2" t="s">
        <v>25</v>
      </c>
      <c r="D1094" s="2" t="s">
        <v>1159</v>
      </c>
      <c r="E1094" s="4">
        <v>16</v>
      </c>
      <c r="F1094" s="4">
        <f t="shared" si="17"/>
        <v>32</v>
      </c>
      <c r="G1094" s="4">
        <v>28</v>
      </c>
      <c r="H1094" s="4">
        <f>Datos_Cocina[[#This Row],[Precio Unitario]]-Datos_Cocina[[#This Row],[Costo Unitario]]</f>
        <v>12</v>
      </c>
      <c r="I1094" s="4">
        <f>Datos_Cocina[[#This Row],[Ganancia Bruta]]*Datos_Cocina[[#This Row],[Cantidad Ordenada]]</f>
        <v>24</v>
      </c>
      <c r="J1094" s="4">
        <f>Datos_Cocina[[#This Row],[Precio Unitario]]*Datos_Cocina[[#This Row],[Cantidad Ordenada]]</f>
        <v>56</v>
      </c>
      <c r="K1094" s="7">
        <f>Datos_Cocina[[#This Row],[Ganancia Neta]]/Datos_Cocina[[#This Row],[Total Pedido]]</f>
        <v>0.42857142857142855</v>
      </c>
      <c r="L1094" s="2">
        <v>2</v>
      </c>
      <c r="M1094" s="2">
        <v>45</v>
      </c>
      <c r="N1094" s="2" t="s">
        <v>1149</v>
      </c>
    </row>
    <row r="1095" spans="1:14" x14ac:dyDescent="0.3">
      <c r="A1095" s="2">
        <v>437</v>
      </c>
      <c r="B1095" s="2">
        <v>16</v>
      </c>
      <c r="C1095" s="2" t="s">
        <v>12</v>
      </c>
      <c r="D1095" s="2" t="s">
        <v>1164</v>
      </c>
      <c r="E1095" s="4">
        <v>21</v>
      </c>
      <c r="F1095" s="4">
        <f t="shared" si="17"/>
        <v>42</v>
      </c>
      <c r="G1095" s="4">
        <v>35</v>
      </c>
      <c r="H1095" s="4">
        <f>Datos_Cocina[[#This Row],[Precio Unitario]]-Datos_Cocina[[#This Row],[Costo Unitario]]</f>
        <v>14</v>
      </c>
      <c r="I1095" s="4">
        <f>Datos_Cocina[[#This Row],[Ganancia Bruta]]*Datos_Cocina[[#This Row],[Cantidad Ordenada]]</f>
        <v>28</v>
      </c>
      <c r="J1095" s="4">
        <f>Datos_Cocina[[#This Row],[Precio Unitario]]*Datos_Cocina[[#This Row],[Cantidad Ordenada]]</f>
        <v>70</v>
      </c>
      <c r="K1095" s="7">
        <f>Datos_Cocina[[#This Row],[Ganancia Neta]]/Datos_Cocina[[#This Row],[Total Pedido]]</f>
        <v>0.4</v>
      </c>
      <c r="L1095" s="2">
        <v>2</v>
      </c>
      <c r="M1095" s="2">
        <v>51</v>
      </c>
      <c r="N1095" s="2" t="s">
        <v>1149</v>
      </c>
    </row>
    <row r="1096" spans="1:14" x14ac:dyDescent="0.3">
      <c r="A1096" s="2">
        <v>438</v>
      </c>
      <c r="B1096" s="2">
        <v>2</v>
      </c>
      <c r="C1096" s="2" t="s">
        <v>121</v>
      </c>
      <c r="D1096" s="2" t="s">
        <v>1163</v>
      </c>
      <c r="E1096" s="4">
        <v>20</v>
      </c>
      <c r="F1096" s="4">
        <f t="shared" si="17"/>
        <v>20</v>
      </c>
      <c r="G1096" s="4">
        <v>33</v>
      </c>
      <c r="H1096" s="4">
        <f>Datos_Cocina[[#This Row],[Precio Unitario]]-Datos_Cocina[[#This Row],[Costo Unitario]]</f>
        <v>13</v>
      </c>
      <c r="I1096" s="4">
        <f>Datos_Cocina[[#This Row],[Ganancia Bruta]]*Datos_Cocina[[#This Row],[Cantidad Ordenada]]</f>
        <v>13</v>
      </c>
      <c r="J1096" s="4">
        <f>Datos_Cocina[[#This Row],[Precio Unitario]]*Datos_Cocina[[#This Row],[Cantidad Ordenada]]</f>
        <v>33</v>
      </c>
      <c r="K1096" s="7">
        <f>Datos_Cocina[[#This Row],[Ganancia Neta]]/Datos_Cocina[[#This Row],[Total Pedido]]</f>
        <v>0.39393939393939392</v>
      </c>
      <c r="L1096" s="2">
        <v>1</v>
      </c>
      <c r="M1096" s="2">
        <v>51</v>
      </c>
      <c r="N1096" s="2" t="s">
        <v>1149</v>
      </c>
    </row>
    <row r="1097" spans="1:14" x14ac:dyDescent="0.3">
      <c r="A1097" s="2">
        <v>439</v>
      </c>
      <c r="B1097" s="2">
        <v>15</v>
      </c>
      <c r="C1097" s="2" t="s">
        <v>121</v>
      </c>
      <c r="D1097" s="2" t="s">
        <v>1163</v>
      </c>
      <c r="E1097" s="4">
        <v>20</v>
      </c>
      <c r="F1097" s="4">
        <f t="shared" si="17"/>
        <v>60</v>
      </c>
      <c r="G1097" s="4">
        <v>33</v>
      </c>
      <c r="H1097" s="4">
        <f>Datos_Cocina[[#This Row],[Precio Unitario]]-Datos_Cocina[[#This Row],[Costo Unitario]]</f>
        <v>13</v>
      </c>
      <c r="I1097" s="4">
        <f>Datos_Cocina[[#This Row],[Ganancia Bruta]]*Datos_Cocina[[#This Row],[Cantidad Ordenada]]</f>
        <v>39</v>
      </c>
      <c r="J1097" s="4">
        <f>Datos_Cocina[[#This Row],[Precio Unitario]]*Datos_Cocina[[#This Row],[Cantidad Ordenada]]</f>
        <v>99</v>
      </c>
      <c r="K1097" s="7">
        <f>Datos_Cocina[[#This Row],[Ganancia Neta]]/Datos_Cocina[[#This Row],[Total Pedido]]</f>
        <v>0.39393939393939392</v>
      </c>
      <c r="L1097" s="2">
        <v>3</v>
      </c>
      <c r="M1097" s="2">
        <v>35</v>
      </c>
      <c r="N1097" s="2" t="s">
        <v>1154</v>
      </c>
    </row>
    <row r="1098" spans="1:14" x14ac:dyDescent="0.3">
      <c r="A1098" s="2">
        <v>439</v>
      </c>
      <c r="B1098" s="2">
        <v>15</v>
      </c>
      <c r="C1098" s="2" t="s">
        <v>74</v>
      </c>
      <c r="D1098" s="2" t="s">
        <v>1160</v>
      </c>
      <c r="E1098" s="4">
        <v>15</v>
      </c>
      <c r="F1098" s="4">
        <f t="shared" si="17"/>
        <v>45</v>
      </c>
      <c r="G1098" s="4">
        <v>26</v>
      </c>
      <c r="H1098" s="4">
        <f>Datos_Cocina[[#This Row],[Precio Unitario]]-Datos_Cocina[[#This Row],[Costo Unitario]]</f>
        <v>11</v>
      </c>
      <c r="I1098" s="4">
        <f>Datos_Cocina[[#This Row],[Ganancia Bruta]]*Datos_Cocina[[#This Row],[Cantidad Ordenada]]</f>
        <v>33</v>
      </c>
      <c r="J1098" s="4">
        <f>Datos_Cocina[[#This Row],[Precio Unitario]]*Datos_Cocina[[#This Row],[Cantidad Ordenada]]</f>
        <v>78</v>
      </c>
      <c r="K1098" s="7">
        <f>Datos_Cocina[[#This Row],[Ganancia Neta]]/Datos_Cocina[[#This Row],[Total Pedido]]</f>
        <v>0.42307692307692307</v>
      </c>
      <c r="L1098" s="2">
        <v>3</v>
      </c>
      <c r="M1098" s="2">
        <v>29</v>
      </c>
      <c r="N1098" s="2" t="s">
        <v>1149</v>
      </c>
    </row>
    <row r="1099" spans="1:14" x14ac:dyDescent="0.3">
      <c r="A1099" s="2">
        <v>440</v>
      </c>
      <c r="B1099" s="2">
        <v>13</v>
      </c>
      <c r="C1099" s="2" t="s">
        <v>97</v>
      </c>
      <c r="D1099" s="2" t="s">
        <v>1153</v>
      </c>
      <c r="E1099" s="4">
        <v>14</v>
      </c>
      <c r="F1099" s="4">
        <f t="shared" si="17"/>
        <v>28</v>
      </c>
      <c r="G1099" s="4">
        <v>23</v>
      </c>
      <c r="H1099" s="4">
        <f>Datos_Cocina[[#This Row],[Precio Unitario]]-Datos_Cocina[[#This Row],[Costo Unitario]]</f>
        <v>9</v>
      </c>
      <c r="I1099" s="4">
        <f>Datos_Cocina[[#This Row],[Ganancia Bruta]]*Datos_Cocina[[#This Row],[Cantidad Ordenada]]</f>
        <v>18</v>
      </c>
      <c r="J1099" s="4">
        <f>Datos_Cocina[[#This Row],[Precio Unitario]]*Datos_Cocina[[#This Row],[Cantidad Ordenada]]</f>
        <v>46</v>
      </c>
      <c r="K1099" s="7">
        <f>Datos_Cocina[[#This Row],[Ganancia Neta]]/Datos_Cocina[[#This Row],[Total Pedido]]</f>
        <v>0.39130434782608697</v>
      </c>
      <c r="L1099" s="2">
        <v>2</v>
      </c>
      <c r="M1099" s="2">
        <v>36</v>
      </c>
      <c r="N1099" s="2" t="s">
        <v>1154</v>
      </c>
    </row>
    <row r="1100" spans="1:14" x14ac:dyDescent="0.3">
      <c r="A1100" s="2">
        <v>440</v>
      </c>
      <c r="B1100" s="2">
        <v>13</v>
      </c>
      <c r="C1100" s="2" t="s">
        <v>53</v>
      </c>
      <c r="D1100" s="2" t="s">
        <v>1156</v>
      </c>
      <c r="E1100" s="4">
        <v>11</v>
      </c>
      <c r="F1100" s="4">
        <f t="shared" si="17"/>
        <v>22</v>
      </c>
      <c r="G1100" s="4">
        <v>19</v>
      </c>
      <c r="H1100" s="4">
        <f>Datos_Cocina[[#This Row],[Precio Unitario]]-Datos_Cocina[[#This Row],[Costo Unitario]]</f>
        <v>8</v>
      </c>
      <c r="I1100" s="4">
        <f>Datos_Cocina[[#This Row],[Ganancia Bruta]]*Datos_Cocina[[#This Row],[Cantidad Ordenada]]</f>
        <v>16</v>
      </c>
      <c r="J1100" s="4">
        <f>Datos_Cocina[[#This Row],[Precio Unitario]]*Datos_Cocina[[#This Row],[Cantidad Ordenada]]</f>
        <v>38</v>
      </c>
      <c r="K1100" s="7">
        <f>Datos_Cocina[[#This Row],[Ganancia Neta]]/Datos_Cocina[[#This Row],[Total Pedido]]</f>
        <v>0.42105263157894735</v>
      </c>
      <c r="L1100" s="2">
        <v>2</v>
      </c>
      <c r="M1100" s="2">
        <v>9</v>
      </c>
      <c r="N1100" s="2" t="s">
        <v>1154</v>
      </c>
    </row>
    <row r="1101" spans="1:14" x14ac:dyDescent="0.3">
      <c r="A1101" s="2">
        <v>441</v>
      </c>
      <c r="B1101" s="2">
        <v>13</v>
      </c>
      <c r="C1101" s="2" t="s">
        <v>12</v>
      </c>
      <c r="D1101" s="2" t="s">
        <v>1164</v>
      </c>
      <c r="E1101" s="4">
        <v>21</v>
      </c>
      <c r="F1101" s="4">
        <f t="shared" si="17"/>
        <v>63</v>
      </c>
      <c r="G1101" s="4">
        <v>35</v>
      </c>
      <c r="H1101" s="4">
        <f>Datos_Cocina[[#This Row],[Precio Unitario]]-Datos_Cocina[[#This Row],[Costo Unitario]]</f>
        <v>14</v>
      </c>
      <c r="I1101" s="4">
        <f>Datos_Cocina[[#This Row],[Ganancia Bruta]]*Datos_Cocina[[#This Row],[Cantidad Ordenada]]</f>
        <v>42</v>
      </c>
      <c r="J1101" s="4">
        <f>Datos_Cocina[[#This Row],[Precio Unitario]]*Datos_Cocina[[#This Row],[Cantidad Ordenada]]</f>
        <v>105</v>
      </c>
      <c r="K1101" s="7">
        <f>Datos_Cocina[[#This Row],[Ganancia Neta]]/Datos_Cocina[[#This Row],[Total Pedido]]</f>
        <v>0.4</v>
      </c>
      <c r="L1101" s="2">
        <v>3</v>
      </c>
      <c r="M1101" s="2">
        <v>54</v>
      </c>
      <c r="N1101" s="2" t="s">
        <v>1154</v>
      </c>
    </row>
    <row r="1102" spans="1:14" x14ac:dyDescent="0.3">
      <c r="A1102" s="2">
        <v>441</v>
      </c>
      <c r="B1102" s="2">
        <v>13</v>
      </c>
      <c r="C1102" s="2" t="s">
        <v>74</v>
      </c>
      <c r="D1102" s="2" t="s">
        <v>1160</v>
      </c>
      <c r="E1102" s="4">
        <v>15</v>
      </c>
      <c r="F1102" s="4">
        <f t="shared" si="17"/>
        <v>45</v>
      </c>
      <c r="G1102" s="4">
        <v>26</v>
      </c>
      <c r="H1102" s="4">
        <f>Datos_Cocina[[#This Row],[Precio Unitario]]-Datos_Cocina[[#This Row],[Costo Unitario]]</f>
        <v>11</v>
      </c>
      <c r="I1102" s="4">
        <f>Datos_Cocina[[#This Row],[Ganancia Bruta]]*Datos_Cocina[[#This Row],[Cantidad Ordenada]]</f>
        <v>33</v>
      </c>
      <c r="J1102" s="4">
        <f>Datos_Cocina[[#This Row],[Precio Unitario]]*Datos_Cocina[[#This Row],[Cantidad Ordenada]]</f>
        <v>78</v>
      </c>
      <c r="K1102" s="7">
        <f>Datos_Cocina[[#This Row],[Ganancia Neta]]/Datos_Cocina[[#This Row],[Total Pedido]]</f>
        <v>0.42307692307692307</v>
      </c>
      <c r="L1102" s="2">
        <v>3</v>
      </c>
      <c r="M1102" s="2">
        <v>36</v>
      </c>
      <c r="N1102" s="2" t="s">
        <v>1149</v>
      </c>
    </row>
    <row r="1103" spans="1:14" x14ac:dyDescent="0.3">
      <c r="A1103" s="2">
        <v>442</v>
      </c>
      <c r="B1103" s="2">
        <v>15</v>
      </c>
      <c r="C1103" s="2" t="s">
        <v>42</v>
      </c>
      <c r="D1103" s="2" t="s">
        <v>1158</v>
      </c>
      <c r="E1103" s="4">
        <v>22</v>
      </c>
      <c r="F1103" s="4">
        <f t="shared" si="17"/>
        <v>66</v>
      </c>
      <c r="G1103" s="4">
        <v>36</v>
      </c>
      <c r="H1103" s="4">
        <f>Datos_Cocina[[#This Row],[Precio Unitario]]-Datos_Cocina[[#This Row],[Costo Unitario]]</f>
        <v>14</v>
      </c>
      <c r="I1103" s="4">
        <f>Datos_Cocina[[#This Row],[Ganancia Bruta]]*Datos_Cocina[[#This Row],[Cantidad Ordenada]]</f>
        <v>42</v>
      </c>
      <c r="J1103" s="4">
        <f>Datos_Cocina[[#This Row],[Precio Unitario]]*Datos_Cocina[[#This Row],[Cantidad Ordenada]]</f>
        <v>108</v>
      </c>
      <c r="K1103" s="7">
        <f>Datos_Cocina[[#This Row],[Ganancia Neta]]/Datos_Cocina[[#This Row],[Total Pedido]]</f>
        <v>0.3888888888888889</v>
      </c>
      <c r="L1103" s="2">
        <v>3</v>
      </c>
      <c r="M1103" s="2">
        <v>45</v>
      </c>
      <c r="N1103" s="2" t="s">
        <v>1154</v>
      </c>
    </row>
    <row r="1104" spans="1:14" x14ac:dyDescent="0.3">
      <c r="A1104" s="2">
        <v>442</v>
      </c>
      <c r="B1104" s="2">
        <v>15</v>
      </c>
      <c r="C1104" s="2" t="s">
        <v>60</v>
      </c>
      <c r="D1104" s="2" t="s">
        <v>1165</v>
      </c>
      <c r="E1104" s="4">
        <v>15</v>
      </c>
      <c r="F1104" s="4">
        <f t="shared" si="17"/>
        <v>15</v>
      </c>
      <c r="G1104" s="4">
        <v>25</v>
      </c>
      <c r="H1104" s="4">
        <f>Datos_Cocina[[#This Row],[Precio Unitario]]-Datos_Cocina[[#This Row],[Costo Unitario]]</f>
        <v>10</v>
      </c>
      <c r="I1104" s="4">
        <f>Datos_Cocina[[#This Row],[Ganancia Bruta]]*Datos_Cocina[[#This Row],[Cantidad Ordenada]]</f>
        <v>10</v>
      </c>
      <c r="J1104" s="4">
        <f>Datos_Cocina[[#This Row],[Precio Unitario]]*Datos_Cocina[[#This Row],[Cantidad Ordenada]]</f>
        <v>25</v>
      </c>
      <c r="K1104" s="7">
        <f>Datos_Cocina[[#This Row],[Ganancia Neta]]/Datos_Cocina[[#This Row],[Total Pedido]]</f>
        <v>0.4</v>
      </c>
      <c r="L1104" s="2">
        <v>1</v>
      </c>
      <c r="M1104" s="2">
        <v>57</v>
      </c>
      <c r="N1104" s="2" t="s">
        <v>1154</v>
      </c>
    </row>
    <row r="1105" spans="1:14" x14ac:dyDescent="0.3">
      <c r="A1105" s="2">
        <v>442</v>
      </c>
      <c r="B1105" s="2">
        <v>15</v>
      </c>
      <c r="C1105" s="2" t="s">
        <v>34</v>
      </c>
      <c r="D1105" s="2" t="s">
        <v>1161</v>
      </c>
      <c r="E1105" s="4">
        <v>20</v>
      </c>
      <c r="F1105" s="4">
        <f t="shared" si="17"/>
        <v>60</v>
      </c>
      <c r="G1105" s="4">
        <v>34</v>
      </c>
      <c r="H1105" s="4">
        <f>Datos_Cocina[[#This Row],[Precio Unitario]]-Datos_Cocina[[#This Row],[Costo Unitario]]</f>
        <v>14</v>
      </c>
      <c r="I1105" s="4">
        <f>Datos_Cocina[[#This Row],[Ganancia Bruta]]*Datos_Cocina[[#This Row],[Cantidad Ordenada]]</f>
        <v>42</v>
      </c>
      <c r="J1105" s="4">
        <f>Datos_Cocina[[#This Row],[Precio Unitario]]*Datos_Cocina[[#This Row],[Cantidad Ordenada]]</f>
        <v>102</v>
      </c>
      <c r="K1105" s="7">
        <f>Datos_Cocina[[#This Row],[Ganancia Neta]]/Datos_Cocina[[#This Row],[Total Pedido]]</f>
        <v>0.41176470588235292</v>
      </c>
      <c r="L1105" s="2">
        <v>3</v>
      </c>
      <c r="M1105" s="2">
        <v>29</v>
      </c>
      <c r="N1105" s="2" t="s">
        <v>1149</v>
      </c>
    </row>
    <row r="1106" spans="1:14" x14ac:dyDescent="0.3">
      <c r="A1106" s="2">
        <v>443</v>
      </c>
      <c r="B1106" s="2">
        <v>4</v>
      </c>
      <c r="C1106" s="2" t="s">
        <v>97</v>
      </c>
      <c r="D1106" s="2" t="s">
        <v>1153</v>
      </c>
      <c r="E1106" s="4">
        <v>14</v>
      </c>
      <c r="F1106" s="4">
        <f t="shared" si="17"/>
        <v>14</v>
      </c>
      <c r="G1106" s="4">
        <v>23</v>
      </c>
      <c r="H1106" s="4">
        <f>Datos_Cocina[[#This Row],[Precio Unitario]]-Datos_Cocina[[#This Row],[Costo Unitario]]</f>
        <v>9</v>
      </c>
      <c r="I1106" s="4">
        <f>Datos_Cocina[[#This Row],[Ganancia Bruta]]*Datos_Cocina[[#This Row],[Cantidad Ordenada]]</f>
        <v>9</v>
      </c>
      <c r="J1106" s="4">
        <f>Datos_Cocina[[#This Row],[Precio Unitario]]*Datos_Cocina[[#This Row],[Cantidad Ordenada]]</f>
        <v>23</v>
      </c>
      <c r="K1106" s="7">
        <f>Datos_Cocina[[#This Row],[Ganancia Neta]]/Datos_Cocina[[#This Row],[Total Pedido]]</f>
        <v>0.39130434782608697</v>
      </c>
      <c r="L1106" s="2">
        <v>1</v>
      </c>
      <c r="M1106" s="2">
        <v>30</v>
      </c>
      <c r="N1106" s="2" t="s">
        <v>1154</v>
      </c>
    </row>
    <row r="1107" spans="1:14" x14ac:dyDescent="0.3">
      <c r="A1107" s="2">
        <v>443</v>
      </c>
      <c r="B1107" s="2">
        <v>4</v>
      </c>
      <c r="C1107" s="2" t="s">
        <v>114</v>
      </c>
      <c r="D1107" s="2" t="s">
        <v>1168</v>
      </c>
      <c r="E1107" s="4">
        <v>19</v>
      </c>
      <c r="F1107" s="4">
        <f t="shared" si="17"/>
        <v>19</v>
      </c>
      <c r="G1107" s="4">
        <v>32</v>
      </c>
      <c r="H1107" s="4">
        <f>Datos_Cocina[[#This Row],[Precio Unitario]]-Datos_Cocina[[#This Row],[Costo Unitario]]</f>
        <v>13</v>
      </c>
      <c r="I1107" s="4">
        <f>Datos_Cocina[[#This Row],[Ganancia Bruta]]*Datos_Cocina[[#This Row],[Cantidad Ordenada]]</f>
        <v>13</v>
      </c>
      <c r="J1107" s="4">
        <f>Datos_Cocina[[#This Row],[Precio Unitario]]*Datos_Cocina[[#This Row],[Cantidad Ordenada]]</f>
        <v>32</v>
      </c>
      <c r="K1107" s="7">
        <f>Datos_Cocina[[#This Row],[Ganancia Neta]]/Datos_Cocina[[#This Row],[Total Pedido]]</f>
        <v>0.40625</v>
      </c>
      <c r="L1107" s="2">
        <v>1</v>
      </c>
      <c r="M1107" s="2">
        <v>52</v>
      </c>
      <c r="N1107" s="2" t="s">
        <v>1154</v>
      </c>
    </row>
    <row r="1108" spans="1:14" x14ac:dyDescent="0.3">
      <c r="A1108" s="2">
        <v>443</v>
      </c>
      <c r="B1108" s="2">
        <v>4</v>
      </c>
      <c r="C1108" s="2" t="s">
        <v>74</v>
      </c>
      <c r="D1108" s="2" t="s">
        <v>1160</v>
      </c>
      <c r="E1108" s="4">
        <v>15</v>
      </c>
      <c r="F1108" s="4">
        <f t="shared" si="17"/>
        <v>45</v>
      </c>
      <c r="G1108" s="4">
        <v>26</v>
      </c>
      <c r="H1108" s="4">
        <f>Datos_Cocina[[#This Row],[Precio Unitario]]-Datos_Cocina[[#This Row],[Costo Unitario]]</f>
        <v>11</v>
      </c>
      <c r="I1108" s="4">
        <f>Datos_Cocina[[#This Row],[Ganancia Bruta]]*Datos_Cocina[[#This Row],[Cantidad Ordenada]]</f>
        <v>33</v>
      </c>
      <c r="J1108" s="4">
        <f>Datos_Cocina[[#This Row],[Precio Unitario]]*Datos_Cocina[[#This Row],[Cantidad Ordenada]]</f>
        <v>78</v>
      </c>
      <c r="K1108" s="7">
        <f>Datos_Cocina[[#This Row],[Ganancia Neta]]/Datos_Cocina[[#This Row],[Total Pedido]]</f>
        <v>0.42307692307692307</v>
      </c>
      <c r="L1108" s="2">
        <v>3</v>
      </c>
      <c r="M1108" s="2">
        <v>55</v>
      </c>
      <c r="N1108" s="2" t="s">
        <v>1154</v>
      </c>
    </row>
    <row r="1109" spans="1:14" x14ac:dyDescent="0.3">
      <c r="A1109" s="2">
        <v>443</v>
      </c>
      <c r="B1109" s="2">
        <v>4</v>
      </c>
      <c r="C1109" s="2" t="s">
        <v>25</v>
      </c>
      <c r="D1109" s="2" t="s">
        <v>1159</v>
      </c>
      <c r="E1109" s="4">
        <v>16</v>
      </c>
      <c r="F1109" s="4">
        <f t="shared" si="17"/>
        <v>48</v>
      </c>
      <c r="G1109" s="4">
        <v>28</v>
      </c>
      <c r="H1109" s="4">
        <f>Datos_Cocina[[#This Row],[Precio Unitario]]-Datos_Cocina[[#This Row],[Costo Unitario]]</f>
        <v>12</v>
      </c>
      <c r="I1109" s="4">
        <f>Datos_Cocina[[#This Row],[Ganancia Bruta]]*Datos_Cocina[[#This Row],[Cantidad Ordenada]]</f>
        <v>36</v>
      </c>
      <c r="J1109" s="4">
        <f>Datos_Cocina[[#This Row],[Precio Unitario]]*Datos_Cocina[[#This Row],[Cantidad Ordenada]]</f>
        <v>84</v>
      </c>
      <c r="K1109" s="7">
        <f>Datos_Cocina[[#This Row],[Ganancia Neta]]/Datos_Cocina[[#This Row],[Total Pedido]]</f>
        <v>0.42857142857142855</v>
      </c>
      <c r="L1109" s="2">
        <v>3</v>
      </c>
      <c r="M1109" s="2">
        <v>18</v>
      </c>
      <c r="N1109" s="2" t="s">
        <v>1154</v>
      </c>
    </row>
    <row r="1110" spans="1:14" x14ac:dyDescent="0.3">
      <c r="A1110" s="2">
        <v>444</v>
      </c>
      <c r="B1110" s="2">
        <v>8</v>
      </c>
      <c r="C1110" s="2" t="s">
        <v>97</v>
      </c>
      <c r="D1110" s="2" t="s">
        <v>1153</v>
      </c>
      <c r="E1110" s="4">
        <v>14</v>
      </c>
      <c r="F1110" s="4">
        <f t="shared" si="17"/>
        <v>14</v>
      </c>
      <c r="G1110" s="4">
        <v>23</v>
      </c>
      <c r="H1110" s="4">
        <f>Datos_Cocina[[#This Row],[Precio Unitario]]-Datos_Cocina[[#This Row],[Costo Unitario]]</f>
        <v>9</v>
      </c>
      <c r="I1110" s="4">
        <f>Datos_Cocina[[#This Row],[Ganancia Bruta]]*Datos_Cocina[[#This Row],[Cantidad Ordenada]]</f>
        <v>9</v>
      </c>
      <c r="J1110" s="4">
        <f>Datos_Cocina[[#This Row],[Precio Unitario]]*Datos_Cocina[[#This Row],[Cantidad Ordenada]]</f>
        <v>23</v>
      </c>
      <c r="K1110" s="7">
        <f>Datos_Cocina[[#This Row],[Ganancia Neta]]/Datos_Cocina[[#This Row],[Total Pedido]]</f>
        <v>0.39130434782608697</v>
      </c>
      <c r="L1110" s="2">
        <v>1</v>
      </c>
      <c r="M1110" s="2">
        <v>32</v>
      </c>
      <c r="N1110" s="2" t="s">
        <v>1149</v>
      </c>
    </row>
    <row r="1111" spans="1:14" x14ac:dyDescent="0.3">
      <c r="A1111" s="2">
        <v>444</v>
      </c>
      <c r="B1111" s="2">
        <v>8</v>
      </c>
      <c r="C1111" s="2" t="s">
        <v>79</v>
      </c>
      <c r="D1111" s="2" t="s">
        <v>1151</v>
      </c>
      <c r="E1111" s="4">
        <v>14</v>
      </c>
      <c r="F1111" s="4">
        <f t="shared" si="17"/>
        <v>42</v>
      </c>
      <c r="G1111" s="4">
        <v>24</v>
      </c>
      <c r="H1111" s="4">
        <f>Datos_Cocina[[#This Row],[Precio Unitario]]-Datos_Cocina[[#This Row],[Costo Unitario]]</f>
        <v>10</v>
      </c>
      <c r="I1111" s="4">
        <f>Datos_Cocina[[#This Row],[Ganancia Bruta]]*Datos_Cocina[[#This Row],[Cantidad Ordenada]]</f>
        <v>30</v>
      </c>
      <c r="J1111" s="4">
        <f>Datos_Cocina[[#This Row],[Precio Unitario]]*Datos_Cocina[[#This Row],[Cantidad Ordenada]]</f>
        <v>72</v>
      </c>
      <c r="K1111" s="7">
        <f>Datos_Cocina[[#This Row],[Ganancia Neta]]/Datos_Cocina[[#This Row],[Total Pedido]]</f>
        <v>0.41666666666666669</v>
      </c>
      <c r="L1111" s="2">
        <v>3</v>
      </c>
      <c r="M1111" s="2">
        <v>49</v>
      </c>
      <c r="N1111" s="2" t="s">
        <v>1149</v>
      </c>
    </row>
    <row r="1112" spans="1:14" x14ac:dyDescent="0.3">
      <c r="A1112" s="2">
        <v>445</v>
      </c>
      <c r="B1112" s="2">
        <v>6</v>
      </c>
      <c r="C1112" s="2" t="s">
        <v>50</v>
      </c>
      <c r="D1112" s="2" t="s">
        <v>1162</v>
      </c>
      <c r="E1112" s="4">
        <v>16</v>
      </c>
      <c r="F1112" s="4">
        <f t="shared" si="17"/>
        <v>48</v>
      </c>
      <c r="G1112" s="4">
        <v>27</v>
      </c>
      <c r="H1112" s="4">
        <f>Datos_Cocina[[#This Row],[Precio Unitario]]-Datos_Cocina[[#This Row],[Costo Unitario]]</f>
        <v>11</v>
      </c>
      <c r="I1112" s="4">
        <f>Datos_Cocina[[#This Row],[Ganancia Bruta]]*Datos_Cocina[[#This Row],[Cantidad Ordenada]]</f>
        <v>33</v>
      </c>
      <c r="J1112" s="4">
        <f>Datos_Cocina[[#This Row],[Precio Unitario]]*Datos_Cocina[[#This Row],[Cantidad Ordenada]]</f>
        <v>81</v>
      </c>
      <c r="K1112" s="7">
        <f>Datos_Cocina[[#This Row],[Ganancia Neta]]/Datos_Cocina[[#This Row],[Total Pedido]]</f>
        <v>0.40740740740740738</v>
      </c>
      <c r="L1112" s="2">
        <v>3</v>
      </c>
      <c r="M1112" s="2">
        <v>26</v>
      </c>
      <c r="N1112" s="2" t="s">
        <v>1154</v>
      </c>
    </row>
    <row r="1113" spans="1:14" x14ac:dyDescent="0.3">
      <c r="A1113" s="2">
        <v>446</v>
      </c>
      <c r="B1113" s="2">
        <v>12</v>
      </c>
      <c r="C1113" s="2" t="s">
        <v>39</v>
      </c>
      <c r="D1113" s="2" t="s">
        <v>1150</v>
      </c>
      <c r="E1113" s="4">
        <v>13</v>
      </c>
      <c r="F1113" s="4">
        <f t="shared" si="17"/>
        <v>13</v>
      </c>
      <c r="G1113" s="4">
        <v>21</v>
      </c>
      <c r="H1113" s="4">
        <f>Datos_Cocina[[#This Row],[Precio Unitario]]-Datos_Cocina[[#This Row],[Costo Unitario]]</f>
        <v>8</v>
      </c>
      <c r="I1113" s="4">
        <f>Datos_Cocina[[#This Row],[Ganancia Bruta]]*Datos_Cocina[[#This Row],[Cantidad Ordenada]]</f>
        <v>8</v>
      </c>
      <c r="J1113" s="4">
        <f>Datos_Cocina[[#This Row],[Precio Unitario]]*Datos_Cocina[[#This Row],[Cantidad Ordenada]]</f>
        <v>21</v>
      </c>
      <c r="K1113" s="7">
        <f>Datos_Cocina[[#This Row],[Ganancia Neta]]/Datos_Cocina[[#This Row],[Total Pedido]]</f>
        <v>0.38095238095238093</v>
      </c>
      <c r="L1113" s="2">
        <v>1</v>
      </c>
      <c r="M1113" s="2">
        <v>8</v>
      </c>
      <c r="N1113" s="2" t="s">
        <v>1149</v>
      </c>
    </row>
    <row r="1114" spans="1:14" x14ac:dyDescent="0.3">
      <c r="A1114" s="2">
        <v>447</v>
      </c>
      <c r="B1114" s="2">
        <v>8</v>
      </c>
      <c r="C1114" s="2" t="s">
        <v>67</v>
      </c>
      <c r="D1114" s="2" t="s">
        <v>1155</v>
      </c>
      <c r="E1114" s="4">
        <v>12</v>
      </c>
      <c r="F1114" s="4">
        <f t="shared" si="17"/>
        <v>24</v>
      </c>
      <c r="G1114" s="4">
        <v>20</v>
      </c>
      <c r="H1114" s="4">
        <f>Datos_Cocina[[#This Row],[Precio Unitario]]-Datos_Cocina[[#This Row],[Costo Unitario]]</f>
        <v>8</v>
      </c>
      <c r="I1114" s="4">
        <f>Datos_Cocina[[#This Row],[Ganancia Bruta]]*Datos_Cocina[[#This Row],[Cantidad Ordenada]]</f>
        <v>16</v>
      </c>
      <c r="J1114" s="4">
        <f>Datos_Cocina[[#This Row],[Precio Unitario]]*Datos_Cocina[[#This Row],[Cantidad Ordenada]]</f>
        <v>40</v>
      </c>
      <c r="K1114" s="7">
        <f>Datos_Cocina[[#This Row],[Ganancia Neta]]/Datos_Cocina[[#This Row],[Total Pedido]]</f>
        <v>0.4</v>
      </c>
      <c r="L1114" s="2">
        <v>2</v>
      </c>
      <c r="M1114" s="2">
        <v>29</v>
      </c>
      <c r="N1114" s="2" t="s">
        <v>1149</v>
      </c>
    </row>
    <row r="1115" spans="1:14" x14ac:dyDescent="0.3">
      <c r="A1115" s="2">
        <v>447</v>
      </c>
      <c r="B1115" s="2">
        <v>8</v>
      </c>
      <c r="C1115" s="2" t="s">
        <v>53</v>
      </c>
      <c r="D1115" s="2" t="s">
        <v>1156</v>
      </c>
      <c r="E1115" s="4">
        <v>11</v>
      </c>
      <c r="F1115" s="4">
        <f t="shared" si="17"/>
        <v>33</v>
      </c>
      <c r="G1115" s="4">
        <v>19</v>
      </c>
      <c r="H1115" s="4">
        <f>Datos_Cocina[[#This Row],[Precio Unitario]]-Datos_Cocina[[#This Row],[Costo Unitario]]</f>
        <v>8</v>
      </c>
      <c r="I1115" s="4">
        <f>Datos_Cocina[[#This Row],[Ganancia Bruta]]*Datos_Cocina[[#This Row],[Cantidad Ordenada]]</f>
        <v>24</v>
      </c>
      <c r="J1115" s="4">
        <f>Datos_Cocina[[#This Row],[Precio Unitario]]*Datos_Cocina[[#This Row],[Cantidad Ordenada]]</f>
        <v>57</v>
      </c>
      <c r="K1115" s="7">
        <f>Datos_Cocina[[#This Row],[Ganancia Neta]]/Datos_Cocina[[#This Row],[Total Pedido]]</f>
        <v>0.42105263157894735</v>
      </c>
      <c r="L1115" s="2">
        <v>3</v>
      </c>
      <c r="M1115" s="2">
        <v>50</v>
      </c>
      <c r="N1115" s="2" t="s">
        <v>1149</v>
      </c>
    </row>
    <row r="1116" spans="1:14" x14ac:dyDescent="0.3">
      <c r="A1116" s="2">
        <v>447</v>
      </c>
      <c r="B1116" s="2">
        <v>8</v>
      </c>
      <c r="C1116" s="2" t="s">
        <v>25</v>
      </c>
      <c r="D1116" s="2" t="s">
        <v>1159</v>
      </c>
      <c r="E1116" s="4">
        <v>16</v>
      </c>
      <c r="F1116" s="4">
        <f t="shared" si="17"/>
        <v>48</v>
      </c>
      <c r="G1116" s="4">
        <v>28</v>
      </c>
      <c r="H1116" s="4">
        <f>Datos_Cocina[[#This Row],[Precio Unitario]]-Datos_Cocina[[#This Row],[Costo Unitario]]</f>
        <v>12</v>
      </c>
      <c r="I1116" s="4">
        <f>Datos_Cocina[[#This Row],[Ganancia Bruta]]*Datos_Cocina[[#This Row],[Cantidad Ordenada]]</f>
        <v>36</v>
      </c>
      <c r="J1116" s="4">
        <f>Datos_Cocina[[#This Row],[Precio Unitario]]*Datos_Cocina[[#This Row],[Cantidad Ordenada]]</f>
        <v>84</v>
      </c>
      <c r="K1116" s="7">
        <f>Datos_Cocina[[#This Row],[Ganancia Neta]]/Datos_Cocina[[#This Row],[Total Pedido]]</f>
        <v>0.42857142857142855</v>
      </c>
      <c r="L1116" s="2">
        <v>3</v>
      </c>
      <c r="M1116" s="2">
        <v>7</v>
      </c>
      <c r="N1116" s="2" t="s">
        <v>1154</v>
      </c>
    </row>
    <row r="1117" spans="1:14" x14ac:dyDescent="0.3">
      <c r="A1117" s="2">
        <v>448</v>
      </c>
      <c r="B1117" s="2">
        <v>4</v>
      </c>
      <c r="C1117" s="2" t="s">
        <v>121</v>
      </c>
      <c r="D1117" s="2" t="s">
        <v>1163</v>
      </c>
      <c r="E1117" s="4">
        <v>20</v>
      </c>
      <c r="F1117" s="4">
        <f t="shared" si="17"/>
        <v>60</v>
      </c>
      <c r="G1117" s="4">
        <v>33</v>
      </c>
      <c r="H1117" s="4">
        <f>Datos_Cocina[[#This Row],[Precio Unitario]]-Datos_Cocina[[#This Row],[Costo Unitario]]</f>
        <v>13</v>
      </c>
      <c r="I1117" s="4">
        <f>Datos_Cocina[[#This Row],[Ganancia Bruta]]*Datos_Cocina[[#This Row],[Cantidad Ordenada]]</f>
        <v>39</v>
      </c>
      <c r="J1117" s="4">
        <f>Datos_Cocina[[#This Row],[Precio Unitario]]*Datos_Cocina[[#This Row],[Cantidad Ordenada]]</f>
        <v>99</v>
      </c>
      <c r="K1117" s="7">
        <f>Datos_Cocina[[#This Row],[Ganancia Neta]]/Datos_Cocina[[#This Row],[Total Pedido]]</f>
        <v>0.39393939393939392</v>
      </c>
      <c r="L1117" s="2">
        <v>3</v>
      </c>
      <c r="M1117" s="2">
        <v>40</v>
      </c>
      <c r="N1117" s="2" t="s">
        <v>1149</v>
      </c>
    </row>
    <row r="1118" spans="1:14" x14ac:dyDescent="0.3">
      <c r="A1118" s="2">
        <v>448</v>
      </c>
      <c r="B1118" s="2">
        <v>4</v>
      </c>
      <c r="C1118" s="2" t="s">
        <v>53</v>
      </c>
      <c r="D1118" s="2" t="s">
        <v>1156</v>
      </c>
      <c r="E1118" s="4">
        <v>11</v>
      </c>
      <c r="F1118" s="4">
        <f t="shared" si="17"/>
        <v>22</v>
      </c>
      <c r="G1118" s="4">
        <v>19</v>
      </c>
      <c r="H1118" s="4">
        <f>Datos_Cocina[[#This Row],[Precio Unitario]]-Datos_Cocina[[#This Row],[Costo Unitario]]</f>
        <v>8</v>
      </c>
      <c r="I1118" s="4">
        <f>Datos_Cocina[[#This Row],[Ganancia Bruta]]*Datos_Cocina[[#This Row],[Cantidad Ordenada]]</f>
        <v>16</v>
      </c>
      <c r="J1118" s="4">
        <f>Datos_Cocina[[#This Row],[Precio Unitario]]*Datos_Cocina[[#This Row],[Cantidad Ordenada]]</f>
        <v>38</v>
      </c>
      <c r="K1118" s="7">
        <f>Datos_Cocina[[#This Row],[Ganancia Neta]]/Datos_Cocina[[#This Row],[Total Pedido]]</f>
        <v>0.42105263157894735</v>
      </c>
      <c r="L1118" s="2">
        <v>2</v>
      </c>
      <c r="M1118" s="2">
        <v>26</v>
      </c>
      <c r="N1118" s="2" t="s">
        <v>1149</v>
      </c>
    </row>
    <row r="1119" spans="1:14" x14ac:dyDescent="0.3">
      <c r="A1119" s="2">
        <v>449</v>
      </c>
      <c r="B1119" s="2">
        <v>3</v>
      </c>
      <c r="C1119" s="2" t="s">
        <v>114</v>
      </c>
      <c r="D1119" s="2" t="s">
        <v>1168</v>
      </c>
      <c r="E1119" s="4">
        <v>19</v>
      </c>
      <c r="F1119" s="4">
        <f t="shared" si="17"/>
        <v>38</v>
      </c>
      <c r="G1119" s="4">
        <v>32</v>
      </c>
      <c r="H1119" s="4">
        <f>Datos_Cocina[[#This Row],[Precio Unitario]]-Datos_Cocina[[#This Row],[Costo Unitario]]</f>
        <v>13</v>
      </c>
      <c r="I1119" s="4">
        <f>Datos_Cocina[[#This Row],[Ganancia Bruta]]*Datos_Cocina[[#This Row],[Cantidad Ordenada]]</f>
        <v>26</v>
      </c>
      <c r="J1119" s="4">
        <f>Datos_Cocina[[#This Row],[Precio Unitario]]*Datos_Cocina[[#This Row],[Cantidad Ordenada]]</f>
        <v>64</v>
      </c>
      <c r="K1119" s="7">
        <f>Datos_Cocina[[#This Row],[Ganancia Neta]]/Datos_Cocina[[#This Row],[Total Pedido]]</f>
        <v>0.40625</v>
      </c>
      <c r="L1119" s="2">
        <v>2</v>
      </c>
      <c r="M1119" s="2">
        <v>33</v>
      </c>
      <c r="N1119" s="2" t="s">
        <v>1149</v>
      </c>
    </row>
    <row r="1120" spans="1:14" x14ac:dyDescent="0.3">
      <c r="A1120" s="2">
        <v>450</v>
      </c>
      <c r="B1120" s="2">
        <v>9</v>
      </c>
      <c r="C1120" s="2" t="s">
        <v>42</v>
      </c>
      <c r="D1120" s="2" t="s">
        <v>1158</v>
      </c>
      <c r="E1120" s="4">
        <v>22</v>
      </c>
      <c r="F1120" s="4">
        <f t="shared" si="17"/>
        <v>22</v>
      </c>
      <c r="G1120" s="4">
        <v>36</v>
      </c>
      <c r="H1120" s="4">
        <f>Datos_Cocina[[#This Row],[Precio Unitario]]-Datos_Cocina[[#This Row],[Costo Unitario]]</f>
        <v>14</v>
      </c>
      <c r="I1120" s="4">
        <f>Datos_Cocina[[#This Row],[Ganancia Bruta]]*Datos_Cocina[[#This Row],[Cantidad Ordenada]]</f>
        <v>14</v>
      </c>
      <c r="J1120" s="4">
        <f>Datos_Cocina[[#This Row],[Precio Unitario]]*Datos_Cocina[[#This Row],[Cantidad Ordenada]]</f>
        <v>36</v>
      </c>
      <c r="K1120" s="7">
        <f>Datos_Cocina[[#This Row],[Ganancia Neta]]/Datos_Cocina[[#This Row],[Total Pedido]]</f>
        <v>0.3888888888888889</v>
      </c>
      <c r="L1120" s="2">
        <v>1</v>
      </c>
      <c r="M1120" s="2">
        <v>21</v>
      </c>
      <c r="N1120" s="2" t="s">
        <v>1154</v>
      </c>
    </row>
    <row r="1121" spans="1:14" x14ac:dyDescent="0.3">
      <c r="A1121" s="2">
        <v>450</v>
      </c>
      <c r="B1121" s="2">
        <v>9</v>
      </c>
      <c r="C1121" s="2" t="s">
        <v>45</v>
      </c>
      <c r="D1121" s="2" t="s">
        <v>1169</v>
      </c>
      <c r="E1121" s="4">
        <v>10</v>
      </c>
      <c r="F1121" s="4">
        <f t="shared" si="17"/>
        <v>20</v>
      </c>
      <c r="G1121" s="4">
        <v>18</v>
      </c>
      <c r="H1121" s="4">
        <f>Datos_Cocina[[#This Row],[Precio Unitario]]-Datos_Cocina[[#This Row],[Costo Unitario]]</f>
        <v>8</v>
      </c>
      <c r="I1121" s="4">
        <f>Datos_Cocina[[#This Row],[Ganancia Bruta]]*Datos_Cocina[[#This Row],[Cantidad Ordenada]]</f>
        <v>16</v>
      </c>
      <c r="J1121" s="4">
        <f>Datos_Cocina[[#This Row],[Precio Unitario]]*Datos_Cocina[[#This Row],[Cantidad Ordenada]]</f>
        <v>36</v>
      </c>
      <c r="K1121" s="7">
        <f>Datos_Cocina[[#This Row],[Ganancia Neta]]/Datos_Cocina[[#This Row],[Total Pedido]]</f>
        <v>0.44444444444444442</v>
      </c>
      <c r="L1121" s="2">
        <v>2</v>
      </c>
      <c r="M1121" s="2">
        <v>13</v>
      </c>
      <c r="N1121" s="2" t="s">
        <v>1149</v>
      </c>
    </row>
    <row r="1122" spans="1:14" x14ac:dyDescent="0.3">
      <c r="A1122" s="2">
        <v>451</v>
      </c>
      <c r="B1122" s="2">
        <v>3</v>
      </c>
      <c r="C1122" s="2" t="s">
        <v>97</v>
      </c>
      <c r="D1122" s="2" t="s">
        <v>1153</v>
      </c>
      <c r="E1122" s="4">
        <v>14</v>
      </c>
      <c r="F1122" s="4">
        <f t="shared" si="17"/>
        <v>14</v>
      </c>
      <c r="G1122" s="4">
        <v>23</v>
      </c>
      <c r="H1122" s="4">
        <f>Datos_Cocina[[#This Row],[Precio Unitario]]-Datos_Cocina[[#This Row],[Costo Unitario]]</f>
        <v>9</v>
      </c>
      <c r="I1122" s="4">
        <f>Datos_Cocina[[#This Row],[Ganancia Bruta]]*Datos_Cocina[[#This Row],[Cantidad Ordenada]]</f>
        <v>9</v>
      </c>
      <c r="J1122" s="4">
        <f>Datos_Cocina[[#This Row],[Precio Unitario]]*Datos_Cocina[[#This Row],[Cantidad Ordenada]]</f>
        <v>23</v>
      </c>
      <c r="K1122" s="7">
        <f>Datos_Cocina[[#This Row],[Ganancia Neta]]/Datos_Cocina[[#This Row],[Total Pedido]]</f>
        <v>0.39130434782608697</v>
      </c>
      <c r="L1122" s="2">
        <v>1</v>
      </c>
      <c r="M1122" s="2">
        <v>41</v>
      </c>
      <c r="N1122" s="2" t="s">
        <v>1149</v>
      </c>
    </row>
    <row r="1123" spans="1:14" x14ac:dyDescent="0.3">
      <c r="A1123" s="2">
        <v>451</v>
      </c>
      <c r="B1123" s="2">
        <v>3</v>
      </c>
      <c r="C1123" s="2" t="s">
        <v>12</v>
      </c>
      <c r="D1123" s="2" t="s">
        <v>1164</v>
      </c>
      <c r="E1123" s="4">
        <v>21</v>
      </c>
      <c r="F1123" s="4">
        <f t="shared" si="17"/>
        <v>21</v>
      </c>
      <c r="G1123" s="4">
        <v>35</v>
      </c>
      <c r="H1123" s="4">
        <f>Datos_Cocina[[#This Row],[Precio Unitario]]-Datos_Cocina[[#This Row],[Costo Unitario]]</f>
        <v>14</v>
      </c>
      <c r="I1123" s="4">
        <f>Datos_Cocina[[#This Row],[Ganancia Bruta]]*Datos_Cocina[[#This Row],[Cantidad Ordenada]]</f>
        <v>14</v>
      </c>
      <c r="J1123" s="4">
        <f>Datos_Cocina[[#This Row],[Precio Unitario]]*Datos_Cocina[[#This Row],[Cantidad Ordenada]]</f>
        <v>35</v>
      </c>
      <c r="K1123" s="7">
        <f>Datos_Cocina[[#This Row],[Ganancia Neta]]/Datos_Cocina[[#This Row],[Total Pedido]]</f>
        <v>0.4</v>
      </c>
      <c r="L1123" s="2">
        <v>1</v>
      </c>
      <c r="M1123" s="2">
        <v>23</v>
      </c>
      <c r="N1123" s="2" t="s">
        <v>1149</v>
      </c>
    </row>
    <row r="1124" spans="1:14" x14ac:dyDescent="0.3">
      <c r="A1124" s="2">
        <v>451</v>
      </c>
      <c r="B1124" s="2">
        <v>3</v>
      </c>
      <c r="C1124" s="2" t="s">
        <v>34</v>
      </c>
      <c r="D1124" s="2" t="s">
        <v>1161</v>
      </c>
      <c r="E1124" s="4">
        <v>20</v>
      </c>
      <c r="F1124" s="4">
        <f t="shared" si="17"/>
        <v>20</v>
      </c>
      <c r="G1124" s="4">
        <v>34</v>
      </c>
      <c r="H1124" s="4">
        <f>Datos_Cocina[[#This Row],[Precio Unitario]]-Datos_Cocina[[#This Row],[Costo Unitario]]</f>
        <v>14</v>
      </c>
      <c r="I1124" s="4">
        <f>Datos_Cocina[[#This Row],[Ganancia Bruta]]*Datos_Cocina[[#This Row],[Cantidad Ordenada]]</f>
        <v>14</v>
      </c>
      <c r="J1124" s="4">
        <f>Datos_Cocina[[#This Row],[Precio Unitario]]*Datos_Cocina[[#This Row],[Cantidad Ordenada]]</f>
        <v>34</v>
      </c>
      <c r="K1124" s="7">
        <f>Datos_Cocina[[#This Row],[Ganancia Neta]]/Datos_Cocina[[#This Row],[Total Pedido]]</f>
        <v>0.41176470588235292</v>
      </c>
      <c r="L1124" s="2">
        <v>1</v>
      </c>
      <c r="M1124" s="2">
        <v>39</v>
      </c>
      <c r="N1124" s="2" t="s">
        <v>1154</v>
      </c>
    </row>
    <row r="1125" spans="1:14" x14ac:dyDescent="0.3">
      <c r="A1125" s="2">
        <v>452</v>
      </c>
      <c r="B1125" s="2">
        <v>9</v>
      </c>
      <c r="C1125" s="2" t="s">
        <v>39</v>
      </c>
      <c r="D1125" s="2" t="s">
        <v>1150</v>
      </c>
      <c r="E1125" s="4">
        <v>13</v>
      </c>
      <c r="F1125" s="4">
        <f t="shared" si="17"/>
        <v>13</v>
      </c>
      <c r="G1125" s="4">
        <v>21</v>
      </c>
      <c r="H1125" s="4">
        <f>Datos_Cocina[[#This Row],[Precio Unitario]]-Datos_Cocina[[#This Row],[Costo Unitario]]</f>
        <v>8</v>
      </c>
      <c r="I1125" s="4">
        <f>Datos_Cocina[[#This Row],[Ganancia Bruta]]*Datos_Cocina[[#This Row],[Cantidad Ordenada]]</f>
        <v>8</v>
      </c>
      <c r="J1125" s="4">
        <f>Datos_Cocina[[#This Row],[Precio Unitario]]*Datos_Cocina[[#This Row],[Cantidad Ordenada]]</f>
        <v>21</v>
      </c>
      <c r="K1125" s="7">
        <f>Datos_Cocina[[#This Row],[Ganancia Neta]]/Datos_Cocina[[#This Row],[Total Pedido]]</f>
        <v>0.38095238095238093</v>
      </c>
      <c r="L1125" s="2">
        <v>1</v>
      </c>
      <c r="M1125" s="2">
        <v>42</v>
      </c>
      <c r="N1125" s="2" t="s">
        <v>1149</v>
      </c>
    </row>
    <row r="1126" spans="1:14" x14ac:dyDescent="0.3">
      <c r="A1126" s="2">
        <v>452</v>
      </c>
      <c r="B1126" s="2">
        <v>9</v>
      </c>
      <c r="C1126" s="2" t="s">
        <v>56</v>
      </c>
      <c r="D1126" s="2" t="s">
        <v>1167</v>
      </c>
      <c r="E1126" s="4">
        <v>19</v>
      </c>
      <c r="F1126" s="4">
        <f t="shared" si="17"/>
        <v>57</v>
      </c>
      <c r="G1126" s="4">
        <v>31</v>
      </c>
      <c r="H1126" s="4">
        <f>Datos_Cocina[[#This Row],[Precio Unitario]]-Datos_Cocina[[#This Row],[Costo Unitario]]</f>
        <v>12</v>
      </c>
      <c r="I1126" s="4">
        <f>Datos_Cocina[[#This Row],[Ganancia Bruta]]*Datos_Cocina[[#This Row],[Cantidad Ordenada]]</f>
        <v>36</v>
      </c>
      <c r="J1126" s="4">
        <f>Datos_Cocina[[#This Row],[Precio Unitario]]*Datos_Cocina[[#This Row],[Cantidad Ordenada]]</f>
        <v>93</v>
      </c>
      <c r="K1126" s="7">
        <f>Datos_Cocina[[#This Row],[Ganancia Neta]]/Datos_Cocina[[#This Row],[Total Pedido]]</f>
        <v>0.38709677419354838</v>
      </c>
      <c r="L1126" s="2">
        <v>3</v>
      </c>
      <c r="M1126" s="2">
        <v>53</v>
      </c>
      <c r="N1126" s="2" t="s">
        <v>1154</v>
      </c>
    </row>
    <row r="1127" spans="1:14" x14ac:dyDescent="0.3">
      <c r="A1127" s="2">
        <v>452</v>
      </c>
      <c r="B1127" s="2">
        <v>9</v>
      </c>
      <c r="C1127" s="2" t="s">
        <v>100</v>
      </c>
      <c r="D1127" s="2" t="s">
        <v>1166</v>
      </c>
      <c r="E1127" s="4">
        <v>13</v>
      </c>
      <c r="F1127" s="4">
        <f t="shared" si="17"/>
        <v>26</v>
      </c>
      <c r="G1127" s="4">
        <v>22</v>
      </c>
      <c r="H1127" s="4">
        <f>Datos_Cocina[[#This Row],[Precio Unitario]]-Datos_Cocina[[#This Row],[Costo Unitario]]</f>
        <v>9</v>
      </c>
      <c r="I1127" s="4">
        <f>Datos_Cocina[[#This Row],[Ganancia Bruta]]*Datos_Cocina[[#This Row],[Cantidad Ordenada]]</f>
        <v>18</v>
      </c>
      <c r="J1127" s="4">
        <f>Datos_Cocina[[#This Row],[Precio Unitario]]*Datos_Cocina[[#This Row],[Cantidad Ordenada]]</f>
        <v>44</v>
      </c>
      <c r="K1127" s="7">
        <f>Datos_Cocina[[#This Row],[Ganancia Neta]]/Datos_Cocina[[#This Row],[Total Pedido]]</f>
        <v>0.40909090909090912</v>
      </c>
      <c r="L1127" s="2">
        <v>2</v>
      </c>
      <c r="M1127" s="2">
        <v>28</v>
      </c>
      <c r="N1127" s="2" t="s">
        <v>1154</v>
      </c>
    </row>
    <row r="1128" spans="1:14" x14ac:dyDescent="0.3">
      <c r="A1128" s="2">
        <v>453</v>
      </c>
      <c r="B1128" s="2">
        <v>6</v>
      </c>
      <c r="C1128" s="2" t="s">
        <v>114</v>
      </c>
      <c r="D1128" s="2" t="s">
        <v>1168</v>
      </c>
      <c r="E1128" s="4">
        <v>19</v>
      </c>
      <c r="F1128" s="4">
        <f t="shared" si="17"/>
        <v>57</v>
      </c>
      <c r="G1128" s="4">
        <v>32</v>
      </c>
      <c r="H1128" s="4">
        <f>Datos_Cocina[[#This Row],[Precio Unitario]]-Datos_Cocina[[#This Row],[Costo Unitario]]</f>
        <v>13</v>
      </c>
      <c r="I1128" s="4">
        <f>Datos_Cocina[[#This Row],[Ganancia Bruta]]*Datos_Cocina[[#This Row],[Cantidad Ordenada]]</f>
        <v>39</v>
      </c>
      <c r="J1128" s="4">
        <f>Datos_Cocina[[#This Row],[Precio Unitario]]*Datos_Cocina[[#This Row],[Cantidad Ordenada]]</f>
        <v>96</v>
      </c>
      <c r="K1128" s="7">
        <f>Datos_Cocina[[#This Row],[Ganancia Neta]]/Datos_Cocina[[#This Row],[Total Pedido]]</f>
        <v>0.40625</v>
      </c>
      <c r="L1128" s="2">
        <v>3</v>
      </c>
      <c r="M1128" s="2">
        <v>58</v>
      </c>
      <c r="N1128" s="2" t="s">
        <v>1154</v>
      </c>
    </row>
    <row r="1129" spans="1:14" x14ac:dyDescent="0.3">
      <c r="A1129" s="2">
        <v>453</v>
      </c>
      <c r="B1129" s="2">
        <v>6</v>
      </c>
      <c r="C1129" s="2" t="s">
        <v>34</v>
      </c>
      <c r="D1129" s="2" t="s">
        <v>1161</v>
      </c>
      <c r="E1129" s="4">
        <v>20</v>
      </c>
      <c r="F1129" s="4">
        <f t="shared" si="17"/>
        <v>20</v>
      </c>
      <c r="G1129" s="4">
        <v>34</v>
      </c>
      <c r="H1129" s="4">
        <f>Datos_Cocina[[#This Row],[Precio Unitario]]-Datos_Cocina[[#This Row],[Costo Unitario]]</f>
        <v>14</v>
      </c>
      <c r="I1129" s="4">
        <f>Datos_Cocina[[#This Row],[Ganancia Bruta]]*Datos_Cocina[[#This Row],[Cantidad Ordenada]]</f>
        <v>14</v>
      </c>
      <c r="J1129" s="4">
        <f>Datos_Cocina[[#This Row],[Precio Unitario]]*Datos_Cocina[[#This Row],[Cantidad Ordenada]]</f>
        <v>34</v>
      </c>
      <c r="K1129" s="7">
        <f>Datos_Cocina[[#This Row],[Ganancia Neta]]/Datos_Cocina[[#This Row],[Total Pedido]]</f>
        <v>0.41176470588235292</v>
      </c>
      <c r="L1129" s="2">
        <v>1</v>
      </c>
      <c r="M1129" s="2">
        <v>42</v>
      </c>
      <c r="N1129" s="2" t="s">
        <v>1154</v>
      </c>
    </row>
    <row r="1130" spans="1:14" x14ac:dyDescent="0.3">
      <c r="A1130" s="2">
        <v>454</v>
      </c>
      <c r="B1130" s="2">
        <v>1</v>
      </c>
      <c r="C1130" s="2" t="s">
        <v>42</v>
      </c>
      <c r="D1130" s="2" t="s">
        <v>1158</v>
      </c>
      <c r="E1130" s="4">
        <v>22</v>
      </c>
      <c r="F1130" s="4">
        <f t="shared" si="17"/>
        <v>44</v>
      </c>
      <c r="G1130" s="4">
        <v>36</v>
      </c>
      <c r="H1130" s="4">
        <f>Datos_Cocina[[#This Row],[Precio Unitario]]-Datos_Cocina[[#This Row],[Costo Unitario]]</f>
        <v>14</v>
      </c>
      <c r="I1130" s="4">
        <f>Datos_Cocina[[#This Row],[Ganancia Bruta]]*Datos_Cocina[[#This Row],[Cantidad Ordenada]]</f>
        <v>28</v>
      </c>
      <c r="J1130" s="4">
        <f>Datos_Cocina[[#This Row],[Precio Unitario]]*Datos_Cocina[[#This Row],[Cantidad Ordenada]]</f>
        <v>72</v>
      </c>
      <c r="K1130" s="7">
        <f>Datos_Cocina[[#This Row],[Ganancia Neta]]/Datos_Cocina[[#This Row],[Total Pedido]]</f>
        <v>0.3888888888888889</v>
      </c>
      <c r="L1130" s="2">
        <v>2</v>
      </c>
      <c r="M1130" s="2">
        <v>42</v>
      </c>
      <c r="N1130" s="2" t="s">
        <v>1149</v>
      </c>
    </row>
    <row r="1131" spans="1:14" x14ac:dyDescent="0.3">
      <c r="A1131" s="2">
        <v>454</v>
      </c>
      <c r="B1131" s="2">
        <v>1</v>
      </c>
      <c r="C1131" s="2" t="s">
        <v>60</v>
      </c>
      <c r="D1131" s="2" t="s">
        <v>1165</v>
      </c>
      <c r="E1131" s="4">
        <v>15</v>
      </c>
      <c r="F1131" s="4">
        <f t="shared" si="17"/>
        <v>30</v>
      </c>
      <c r="G1131" s="4">
        <v>25</v>
      </c>
      <c r="H1131" s="4">
        <f>Datos_Cocina[[#This Row],[Precio Unitario]]-Datos_Cocina[[#This Row],[Costo Unitario]]</f>
        <v>10</v>
      </c>
      <c r="I1131" s="4">
        <f>Datos_Cocina[[#This Row],[Ganancia Bruta]]*Datos_Cocina[[#This Row],[Cantidad Ordenada]]</f>
        <v>20</v>
      </c>
      <c r="J1131" s="4">
        <f>Datos_Cocina[[#This Row],[Precio Unitario]]*Datos_Cocina[[#This Row],[Cantidad Ordenada]]</f>
        <v>50</v>
      </c>
      <c r="K1131" s="7">
        <f>Datos_Cocina[[#This Row],[Ganancia Neta]]/Datos_Cocina[[#This Row],[Total Pedido]]</f>
        <v>0.4</v>
      </c>
      <c r="L1131" s="2">
        <v>2</v>
      </c>
      <c r="M1131" s="2">
        <v>44</v>
      </c>
      <c r="N1131" s="2" t="s">
        <v>1154</v>
      </c>
    </row>
    <row r="1132" spans="1:14" x14ac:dyDescent="0.3">
      <c r="A1132" s="2">
        <v>454</v>
      </c>
      <c r="B1132" s="2">
        <v>1</v>
      </c>
      <c r="C1132" s="2" t="s">
        <v>50</v>
      </c>
      <c r="D1132" s="2" t="s">
        <v>1162</v>
      </c>
      <c r="E1132" s="4">
        <v>16</v>
      </c>
      <c r="F1132" s="4">
        <f t="shared" si="17"/>
        <v>32</v>
      </c>
      <c r="G1132" s="4">
        <v>27</v>
      </c>
      <c r="H1132" s="4">
        <f>Datos_Cocina[[#This Row],[Precio Unitario]]-Datos_Cocina[[#This Row],[Costo Unitario]]</f>
        <v>11</v>
      </c>
      <c r="I1132" s="4">
        <f>Datos_Cocina[[#This Row],[Ganancia Bruta]]*Datos_Cocina[[#This Row],[Cantidad Ordenada]]</f>
        <v>22</v>
      </c>
      <c r="J1132" s="4">
        <f>Datos_Cocina[[#This Row],[Precio Unitario]]*Datos_Cocina[[#This Row],[Cantidad Ordenada]]</f>
        <v>54</v>
      </c>
      <c r="K1132" s="7">
        <f>Datos_Cocina[[#This Row],[Ganancia Neta]]/Datos_Cocina[[#This Row],[Total Pedido]]</f>
        <v>0.40740740740740738</v>
      </c>
      <c r="L1132" s="2">
        <v>2</v>
      </c>
      <c r="M1132" s="2">
        <v>49</v>
      </c>
      <c r="N1132" s="2" t="s">
        <v>1154</v>
      </c>
    </row>
    <row r="1133" spans="1:14" x14ac:dyDescent="0.3">
      <c r="A1133" s="2">
        <v>454</v>
      </c>
      <c r="B1133" s="2">
        <v>1</v>
      </c>
      <c r="C1133" s="2" t="s">
        <v>53</v>
      </c>
      <c r="D1133" s="2" t="s">
        <v>1156</v>
      </c>
      <c r="E1133" s="4">
        <v>11</v>
      </c>
      <c r="F1133" s="4">
        <f t="shared" si="17"/>
        <v>33</v>
      </c>
      <c r="G1133" s="4">
        <v>19</v>
      </c>
      <c r="H1133" s="4">
        <f>Datos_Cocina[[#This Row],[Precio Unitario]]-Datos_Cocina[[#This Row],[Costo Unitario]]</f>
        <v>8</v>
      </c>
      <c r="I1133" s="4">
        <f>Datos_Cocina[[#This Row],[Ganancia Bruta]]*Datos_Cocina[[#This Row],[Cantidad Ordenada]]</f>
        <v>24</v>
      </c>
      <c r="J1133" s="4">
        <f>Datos_Cocina[[#This Row],[Precio Unitario]]*Datos_Cocina[[#This Row],[Cantidad Ordenada]]</f>
        <v>57</v>
      </c>
      <c r="K1133" s="7">
        <f>Datos_Cocina[[#This Row],[Ganancia Neta]]/Datos_Cocina[[#This Row],[Total Pedido]]</f>
        <v>0.42105263157894735</v>
      </c>
      <c r="L1133" s="2">
        <v>3</v>
      </c>
      <c r="M1133" s="2">
        <v>18</v>
      </c>
      <c r="N1133" s="2" t="s">
        <v>1149</v>
      </c>
    </row>
    <row r="1134" spans="1:14" x14ac:dyDescent="0.3">
      <c r="A1134" s="2">
        <v>455</v>
      </c>
      <c r="B1134" s="2">
        <v>12</v>
      </c>
      <c r="C1134" s="2" t="s">
        <v>79</v>
      </c>
      <c r="D1134" s="2" t="s">
        <v>1151</v>
      </c>
      <c r="E1134" s="4">
        <v>14</v>
      </c>
      <c r="F1134" s="4">
        <f t="shared" si="17"/>
        <v>28</v>
      </c>
      <c r="G1134" s="4">
        <v>24</v>
      </c>
      <c r="H1134" s="4">
        <f>Datos_Cocina[[#This Row],[Precio Unitario]]-Datos_Cocina[[#This Row],[Costo Unitario]]</f>
        <v>10</v>
      </c>
      <c r="I1134" s="4">
        <f>Datos_Cocina[[#This Row],[Ganancia Bruta]]*Datos_Cocina[[#This Row],[Cantidad Ordenada]]</f>
        <v>20</v>
      </c>
      <c r="J1134" s="4">
        <f>Datos_Cocina[[#This Row],[Precio Unitario]]*Datos_Cocina[[#This Row],[Cantidad Ordenada]]</f>
        <v>48</v>
      </c>
      <c r="K1134" s="7">
        <f>Datos_Cocina[[#This Row],[Ganancia Neta]]/Datos_Cocina[[#This Row],[Total Pedido]]</f>
        <v>0.41666666666666669</v>
      </c>
      <c r="L1134" s="2">
        <v>2</v>
      </c>
      <c r="M1134" s="2">
        <v>11</v>
      </c>
      <c r="N1134" s="2" t="s">
        <v>1154</v>
      </c>
    </row>
    <row r="1135" spans="1:14" x14ac:dyDescent="0.3">
      <c r="A1135" s="2">
        <v>456</v>
      </c>
      <c r="B1135" s="2">
        <v>13</v>
      </c>
      <c r="C1135" s="2" t="s">
        <v>30</v>
      </c>
      <c r="D1135" s="2" t="s">
        <v>1170</v>
      </c>
      <c r="E1135" s="4">
        <v>25</v>
      </c>
      <c r="F1135" s="4">
        <f t="shared" si="17"/>
        <v>50</v>
      </c>
      <c r="G1135" s="4">
        <v>40</v>
      </c>
      <c r="H1135" s="4">
        <f>Datos_Cocina[[#This Row],[Precio Unitario]]-Datos_Cocina[[#This Row],[Costo Unitario]]</f>
        <v>15</v>
      </c>
      <c r="I1135" s="4">
        <f>Datos_Cocina[[#This Row],[Ganancia Bruta]]*Datos_Cocina[[#This Row],[Cantidad Ordenada]]</f>
        <v>30</v>
      </c>
      <c r="J1135" s="4">
        <f>Datos_Cocina[[#This Row],[Precio Unitario]]*Datos_Cocina[[#This Row],[Cantidad Ordenada]]</f>
        <v>80</v>
      </c>
      <c r="K1135" s="7">
        <f>Datos_Cocina[[#This Row],[Ganancia Neta]]/Datos_Cocina[[#This Row],[Total Pedido]]</f>
        <v>0.375</v>
      </c>
      <c r="L1135" s="2">
        <v>2</v>
      </c>
      <c r="M1135" s="2">
        <v>47</v>
      </c>
      <c r="N1135" s="2" t="s">
        <v>1149</v>
      </c>
    </row>
    <row r="1136" spans="1:14" x14ac:dyDescent="0.3">
      <c r="A1136" s="2">
        <v>456</v>
      </c>
      <c r="B1136" s="2">
        <v>13</v>
      </c>
      <c r="C1136" s="2" t="s">
        <v>34</v>
      </c>
      <c r="D1136" s="2" t="s">
        <v>1161</v>
      </c>
      <c r="E1136" s="4">
        <v>20</v>
      </c>
      <c r="F1136" s="4">
        <f t="shared" si="17"/>
        <v>40</v>
      </c>
      <c r="G1136" s="4">
        <v>34</v>
      </c>
      <c r="H1136" s="4">
        <f>Datos_Cocina[[#This Row],[Precio Unitario]]-Datos_Cocina[[#This Row],[Costo Unitario]]</f>
        <v>14</v>
      </c>
      <c r="I1136" s="4">
        <f>Datos_Cocina[[#This Row],[Ganancia Bruta]]*Datos_Cocina[[#This Row],[Cantidad Ordenada]]</f>
        <v>28</v>
      </c>
      <c r="J1136" s="4">
        <f>Datos_Cocina[[#This Row],[Precio Unitario]]*Datos_Cocina[[#This Row],[Cantidad Ordenada]]</f>
        <v>68</v>
      </c>
      <c r="K1136" s="7">
        <f>Datos_Cocina[[#This Row],[Ganancia Neta]]/Datos_Cocina[[#This Row],[Total Pedido]]</f>
        <v>0.41176470588235292</v>
      </c>
      <c r="L1136" s="2">
        <v>2</v>
      </c>
      <c r="M1136" s="2">
        <v>24</v>
      </c>
      <c r="N1136" s="2" t="s">
        <v>1154</v>
      </c>
    </row>
    <row r="1137" spans="1:14" x14ac:dyDescent="0.3">
      <c r="A1137" s="2">
        <v>457</v>
      </c>
      <c r="B1137" s="2">
        <v>18</v>
      </c>
      <c r="C1137" s="2" t="s">
        <v>121</v>
      </c>
      <c r="D1137" s="2" t="s">
        <v>1163</v>
      </c>
      <c r="E1137" s="4">
        <v>20</v>
      </c>
      <c r="F1137" s="4">
        <f t="shared" si="17"/>
        <v>60</v>
      </c>
      <c r="G1137" s="4">
        <v>33</v>
      </c>
      <c r="H1137" s="4">
        <f>Datos_Cocina[[#This Row],[Precio Unitario]]-Datos_Cocina[[#This Row],[Costo Unitario]]</f>
        <v>13</v>
      </c>
      <c r="I1137" s="4">
        <f>Datos_Cocina[[#This Row],[Ganancia Bruta]]*Datos_Cocina[[#This Row],[Cantidad Ordenada]]</f>
        <v>39</v>
      </c>
      <c r="J1137" s="4">
        <f>Datos_Cocina[[#This Row],[Precio Unitario]]*Datos_Cocina[[#This Row],[Cantidad Ordenada]]</f>
        <v>99</v>
      </c>
      <c r="K1137" s="7">
        <f>Datos_Cocina[[#This Row],[Ganancia Neta]]/Datos_Cocina[[#This Row],[Total Pedido]]</f>
        <v>0.39393939393939392</v>
      </c>
      <c r="L1137" s="2">
        <v>3</v>
      </c>
      <c r="M1137" s="2">
        <v>43</v>
      </c>
      <c r="N1137" s="2" t="s">
        <v>1149</v>
      </c>
    </row>
    <row r="1138" spans="1:14" x14ac:dyDescent="0.3">
      <c r="A1138" s="2">
        <v>457</v>
      </c>
      <c r="B1138" s="2">
        <v>18</v>
      </c>
      <c r="C1138" s="2" t="s">
        <v>53</v>
      </c>
      <c r="D1138" s="2" t="s">
        <v>1156</v>
      </c>
      <c r="E1138" s="4">
        <v>11</v>
      </c>
      <c r="F1138" s="4">
        <f t="shared" si="17"/>
        <v>22</v>
      </c>
      <c r="G1138" s="4">
        <v>19</v>
      </c>
      <c r="H1138" s="4">
        <f>Datos_Cocina[[#This Row],[Precio Unitario]]-Datos_Cocina[[#This Row],[Costo Unitario]]</f>
        <v>8</v>
      </c>
      <c r="I1138" s="4">
        <f>Datos_Cocina[[#This Row],[Ganancia Bruta]]*Datos_Cocina[[#This Row],[Cantidad Ordenada]]</f>
        <v>16</v>
      </c>
      <c r="J1138" s="4">
        <f>Datos_Cocina[[#This Row],[Precio Unitario]]*Datos_Cocina[[#This Row],[Cantidad Ordenada]]</f>
        <v>38</v>
      </c>
      <c r="K1138" s="7">
        <f>Datos_Cocina[[#This Row],[Ganancia Neta]]/Datos_Cocina[[#This Row],[Total Pedido]]</f>
        <v>0.42105263157894735</v>
      </c>
      <c r="L1138" s="2">
        <v>2</v>
      </c>
      <c r="M1138" s="2">
        <v>15</v>
      </c>
      <c r="N1138" s="2" t="s">
        <v>1149</v>
      </c>
    </row>
    <row r="1139" spans="1:14" x14ac:dyDescent="0.3">
      <c r="A1139" s="2">
        <v>458</v>
      </c>
      <c r="B1139" s="2">
        <v>4</v>
      </c>
      <c r="C1139" s="2" t="s">
        <v>121</v>
      </c>
      <c r="D1139" s="2" t="s">
        <v>1163</v>
      </c>
      <c r="E1139" s="4">
        <v>20</v>
      </c>
      <c r="F1139" s="4">
        <f t="shared" si="17"/>
        <v>40</v>
      </c>
      <c r="G1139" s="4">
        <v>33</v>
      </c>
      <c r="H1139" s="4">
        <f>Datos_Cocina[[#This Row],[Precio Unitario]]-Datos_Cocina[[#This Row],[Costo Unitario]]</f>
        <v>13</v>
      </c>
      <c r="I1139" s="4">
        <f>Datos_Cocina[[#This Row],[Ganancia Bruta]]*Datos_Cocina[[#This Row],[Cantidad Ordenada]]</f>
        <v>26</v>
      </c>
      <c r="J1139" s="4">
        <f>Datos_Cocina[[#This Row],[Precio Unitario]]*Datos_Cocina[[#This Row],[Cantidad Ordenada]]</f>
        <v>66</v>
      </c>
      <c r="K1139" s="7">
        <f>Datos_Cocina[[#This Row],[Ganancia Neta]]/Datos_Cocina[[#This Row],[Total Pedido]]</f>
        <v>0.39393939393939392</v>
      </c>
      <c r="L1139" s="2">
        <v>2</v>
      </c>
      <c r="M1139" s="2">
        <v>6</v>
      </c>
      <c r="N1139" s="2" t="s">
        <v>1154</v>
      </c>
    </row>
    <row r="1140" spans="1:14" x14ac:dyDescent="0.3">
      <c r="A1140" s="2">
        <v>458</v>
      </c>
      <c r="B1140" s="2">
        <v>4</v>
      </c>
      <c r="C1140" s="2" t="s">
        <v>100</v>
      </c>
      <c r="D1140" s="2" t="s">
        <v>1166</v>
      </c>
      <c r="E1140" s="4">
        <v>13</v>
      </c>
      <c r="F1140" s="4">
        <f t="shared" si="17"/>
        <v>26</v>
      </c>
      <c r="G1140" s="4">
        <v>22</v>
      </c>
      <c r="H1140" s="4">
        <f>Datos_Cocina[[#This Row],[Precio Unitario]]-Datos_Cocina[[#This Row],[Costo Unitario]]</f>
        <v>9</v>
      </c>
      <c r="I1140" s="4">
        <f>Datos_Cocina[[#This Row],[Ganancia Bruta]]*Datos_Cocina[[#This Row],[Cantidad Ordenada]]</f>
        <v>18</v>
      </c>
      <c r="J1140" s="4">
        <f>Datos_Cocina[[#This Row],[Precio Unitario]]*Datos_Cocina[[#This Row],[Cantidad Ordenada]]</f>
        <v>44</v>
      </c>
      <c r="K1140" s="7">
        <f>Datos_Cocina[[#This Row],[Ganancia Neta]]/Datos_Cocina[[#This Row],[Total Pedido]]</f>
        <v>0.40909090909090912</v>
      </c>
      <c r="L1140" s="2">
        <v>2</v>
      </c>
      <c r="M1140" s="2">
        <v>44</v>
      </c>
      <c r="N1140" s="2" t="s">
        <v>1154</v>
      </c>
    </row>
    <row r="1141" spans="1:14" x14ac:dyDescent="0.3">
      <c r="A1141" s="2">
        <v>458</v>
      </c>
      <c r="B1141" s="2">
        <v>4</v>
      </c>
      <c r="C1141" s="2" t="s">
        <v>34</v>
      </c>
      <c r="D1141" s="2" t="s">
        <v>1161</v>
      </c>
      <c r="E1141" s="4">
        <v>20</v>
      </c>
      <c r="F1141" s="4">
        <f t="shared" si="17"/>
        <v>60</v>
      </c>
      <c r="G1141" s="4">
        <v>34</v>
      </c>
      <c r="H1141" s="4">
        <f>Datos_Cocina[[#This Row],[Precio Unitario]]-Datos_Cocina[[#This Row],[Costo Unitario]]</f>
        <v>14</v>
      </c>
      <c r="I1141" s="4">
        <f>Datos_Cocina[[#This Row],[Ganancia Bruta]]*Datos_Cocina[[#This Row],[Cantidad Ordenada]]</f>
        <v>42</v>
      </c>
      <c r="J1141" s="4">
        <f>Datos_Cocina[[#This Row],[Precio Unitario]]*Datos_Cocina[[#This Row],[Cantidad Ordenada]]</f>
        <v>102</v>
      </c>
      <c r="K1141" s="7">
        <f>Datos_Cocina[[#This Row],[Ganancia Neta]]/Datos_Cocina[[#This Row],[Total Pedido]]</f>
        <v>0.41176470588235292</v>
      </c>
      <c r="L1141" s="2">
        <v>3</v>
      </c>
      <c r="M1141" s="2">
        <v>28</v>
      </c>
      <c r="N1141" s="2" t="s">
        <v>1154</v>
      </c>
    </row>
    <row r="1142" spans="1:14" x14ac:dyDescent="0.3">
      <c r="A1142" s="2">
        <v>458</v>
      </c>
      <c r="B1142" s="2">
        <v>4</v>
      </c>
      <c r="C1142" s="2" t="s">
        <v>25</v>
      </c>
      <c r="D1142" s="2" t="s">
        <v>1159</v>
      </c>
      <c r="E1142" s="4">
        <v>16</v>
      </c>
      <c r="F1142" s="4">
        <f t="shared" si="17"/>
        <v>32</v>
      </c>
      <c r="G1142" s="4">
        <v>28</v>
      </c>
      <c r="H1142" s="4">
        <f>Datos_Cocina[[#This Row],[Precio Unitario]]-Datos_Cocina[[#This Row],[Costo Unitario]]</f>
        <v>12</v>
      </c>
      <c r="I1142" s="4">
        <f>Datos_Cocina[[#This Row],[Ganancia Bruta]]*Datos_Cocina[[#This Row],[Cantidad Ordenada]]</f>
        <v>24</v>
      </c>
      <c r="J1142" s="4">
        <f>Datos_Cocina[[#This Row],[Precio Unitario]]*Datos_Cocina[[#This Row],[Cantidad Ordenada]]</f>
        <v>56</v>
      </c>
      <c r="K1142" s="7">
        <f>Datos_Cocina[[#This Row],[Ganancia Neta]]/Datos_Cocina[[#This Row],[Total Pedido]]</f>
        <v>0.42857142857142855</v>
      </c>
      <c r="L1142" s="2">
        <v>2</v>
      </c>
      <c r="M1142" s="2">
        <v>11</v>
      </c>
      <c r="N1142" s="2" t="s">
        <v>1149</v>
      </c>
    </row>
    <row r="1143" spans="1:14" x14ac:dyDescent="0.3">
      <c r="A1143" s="2">
        <v>459</v>
      </c>
      <c r="B1143" s="2">
        <v>20</v>
      </c>
      <c r="C1143" s="2" t="s">
        <v>25</v>
      </c>
      <c r="D1143" s="2" t="s">
        <v>1159</v>
      </c>
      <c r="E1143" s="4">
        <v>16</v>
      </c>
      <c r="F1143" s="4">
        <f t="shared" si="17"/>
        <v>48</v>
      </c>
      <c r="G1143" s="4">
        <v>28</v>
      </c>
      <c r="H1143" s="4">
        <f>Datos_Cocina[[#This Row],[Precio Unitario]]-Datos_Cocina[[#This Row],[Costo Unitario]]</f>
        <v>12</v>
      </c>
      <c r="I1143" s="4">
        <f>Datos_Cocina[[#This Row],[Ganancia Bruta]]*Datos_Cocina[[#This Row],[Cantidad Ordenada]]</f>
        <v>36</v>
      </c>
      <c r="J1143" s="4">
        <f>Datos_Cocina[[#This Row],[Precio Unitario]]*Datos_Cocina[[#This Row],[Cantidad Ordenada]]</f>
        <v>84</v>
      </c>
      <c r="K1143" s="7">
        <f>Datos_Cocina[[#This Row],[Ganancia Neta]]/Datos_Cocina[[#This Row],[Total Pedido]]</f>
        <v>0.42857142857142855</v>
      </c>
      <c r="L1143" s="2">
        <v>3</v>
      </c>
      <c r="M1143" s="2">
        <v>30</v>
      </c>
      <c r="N1143" s="2" t="s">
        <v>1154</v>
      </c>
    </row>
    <row r="1144" spans="1:14" x14ac:dyDescent="0.3">
      <c r="A1144" s="2">
        <v>460</v>
      </c>
      <c r="B1144" s="2">
        <v>19</v>
      </c>
      <c r="C1144" s="2" t="s">
        <v>60</v>
      </c>
      <c r="D1144" s="2" t="s">
        <v>1165</v>
      </c>
      <c r="E1144" s="4">
        <v>15</v>
      </c>
      <c r="F1144" s="4">
        <f t="shared" si="17"/>
        <v>30</v>
      </c>
      <c r="G1144" s="4">
        <v>25</v>
      </c>
      <c r="H1144" s="4">
        <f>Datos_Cocina[[#This Row],[Precio Unitario]]-Datos_Cocina[[#This Row],[Costo Unitario]]</f>
        <v>10</v>
      </c>
      <c r="I1144" s="4">
        <f>Datos_Cocina[[#This Row],[Ganancia Bruta]]*Datos_Cocina[[#This Row],[Cantidad Ordenada]]</f>
        <v>20</v>
      </c>
      <c r="J1144" s="4">
        <f>Datos_Cocina[[#This Row],[Precio Unitario]]*Datos_Cocina[[#This Row],[Cantidad Ordenada]]</f>
        <v>50</v>
      </c>
      <c r="K1144" s="7">
        <f>Datos_Cocina[[#This Row],[Ganancia Neta]]/Datos_Cocina[[#This Row],[Total Pedido]]</f>
        <v>0.4</v>
      </c>
      <c r="L1144" s="2">
        <v>2</v>
      </c>
      <c r="M1144" s="2">
        <v>43</v>
      </c>
      <c r="N1144" s="2" t="s">
        <v>1154</v>
      </c>
    </row>
    <row r="1145" spans="1:14" x14ac:dyDescent="0.3">
      <c r="A1145" s="2">
        <v>460</v>
      </c>
      <c r="B1145" s="2">
        <v>19</v>
      </c>
      <c r="C1145" s="2" t="s">
        <v>79</v>
      </c>
      <c r="D1145" s="2" t="s">
        <v>1151</v>
      </c>
      <c r="E1145" s="4">
        <v>14</v>
      </c>
      <c r="F1145" s="4">
        <f t="shared" si="17"/>
        <v>42</v>
      </c>
      <c r="G1145" s="4">
        <v>24</v>
      </c>
      <c r="H1145" s="4">
        <f>Datos_Cocina[[#This Row],[Precio Unitario]]-Datos_Cocina[[#This Row],[Costo Unitario]]</f>
        <v>10</v>
      </c>
      <c r="I1145" s="4">
        <f>Datos_Cocina[[#This Row],[Ganancia Bruta]]*Datos_Cocina[[#This Row],[Cantidad Ordenada]]</f>
        <v>30</v>
      </c>
      <c r="J1145" s="4">
        <f>Datos_Cocina[[#This Row],[Precio Unitario]]*Datos_Cocina[[#This Row],[Cantidad Ordenada]]</f>
        <v>72</v>
      </c>
      <c r="K1145" s="7">
        <f>Datos_Cocina[[#This Row],[Ganancia Neta]]/Datos_Cocina[[#This Row],[Total Pedido]]</f>
        <v>0.41666666666666669</v>
      </c>
      <c r="L1145" s="2">
        <v>3</v>
      </c>
      <c r="M1145" s="2">
        <v>33</v>
      </c>
      <c r="N1145" s="2" t="s">
        <v>1154</v>
      </c>
    </row>
    <row r="1146" spans="1:14" x14ac:dyDescent="0.3">
      <c r="A1146" s="2">
        <v>460</v>
      </c>
      <c r="B1146" s="2">
        <v>19</v>
      </c>
      <c r="C1146" s="2" t="s">
        <v>74</v>
      </c>
      <c r="D1146" s="2" t="s">
        <v>1160</v>
      </c>
      <c r="E1146" s="4">
        <v>15</v>
      </c>
      <c r="F1146" s="4">
        <f t="shared" si="17"/>
        <v>15</v>
      </c>
      <c r="G1146" s="4">
        <v>26</v>
      </c>
      <c r="H1146" s="4">
        <f>Datos_Cocina[[#This Row],[Precio Unitario]]-Datos_Cocina[[#This Row],[Costo Unitario]]</f>
        <v>11</v>
      </c>
      <c r="I1146" s="4">
        <f>Datos_Cocina[[#This Row],[Ganancia Bruta]]*Datos_Cocina[[#This Row],[Cantidad Ordenada]]</f>
        <v>11</v>
      </c>
      <c r="J1146" s="4">
        <f>Datos_Cocina[[#This Row],[Precio Unitario]]*Datos_Cocina[[#This Row],[Cantidad Ordenada]]</f>
        <v>26</v>
      </c>
      <c r="K1146" s="7">
        <f>Datos_Cocina[[#This Row],[Ganancia Neta]]/Datos_Cocina[[#This Row],[Total Pedido]]</f>
        <v>0.42307692307692307</v>
      </c>
      <c r="L1146" s="2">
        <v>1</v>
      </c>
      <c r="M1146" s="2">
        <v>8</v>
      </c>
      <c r="N1146" s="2" t="s">
        <v>1149</v>
      </c>
    </row>
    <row r="1147" spans="1:14" x14ac:dyDescent="0.3">
      <c r="A1147" s="2">
        <v>460</v>
      </c>
      <c r="B1147" s="2">
        <v>19</v>
      </c>
      <c r="C1147" s="2" t="s">
        <v>25</v>
      </c>
      <c r="D1147" s="2" t="s">
        <v>1159</v>
      </c>
      <c r="E1147" s="4">
        <v>16</v>
      </c>
      <c r="F1147" s="4">
        <f t="shared" si="17"/>
        <v>16</v>
      </c>
      <c r="G1147" s="4">
        <v>28</v>
      </c>
      <c r="H1147" s="4">
        <f>Datos_Cocina[[#This Row],[Precio Unitario]]-Datos_Cocina[[#This Row],[Costo Unitario]]</f>
        <v>12</v>
      </c>
      <c r="I1147" s="4">
        <f>Datos_Cocina[[#This Row],[Ganancia Bruta]]*Datos_Cocina[[#This Row],[Cantidad Ordenada]]</f>
        <v>12</v>
      </c>
      <c r="J1147" s="4">
        <f>Datos_Cocina[[#This Row],[Precio Unitario]]*Datos_Cocina[[#This Row],[Cantidad Ordenada]]</f>
        <v>28</v>
      </c>
      <c r="K1147" s="7">
        <f>Datos_Cocina[[#This Row],[Ganancia Neta]]/Datos_Cocina[[#This Row],[Total Pedido]]</f>
        <v>0.42857142857142855</v>
      </c>
      <c r="L1147" s="2">
        <v>1</v>
      </c>
      <c r="M1147" s="2">
        <v>40</v>
      </c>
      <c r="N1147" s="2" t="s">
        <v>1149</v>
      </c>
    </row>
    <row r="1148" spans="1:14" x14ac:dyDescent="0.3">
      <c r="A1148" s="2">
        <v>461</v>
      </c>
      <c r="B1148" s="2">
        <v>4</v>
      </c>
      <c r="C1148" s="2" t="s">
        <v>12</v>
      </c>
      <c r="D1148" s="2" t="s">
        <v>1164</v>
      </c>
      <c r="E1148" s="4">
        <v>21</v>
      </c>
      <c r="F1148" s="4">
        <f t="shared" si="17"/>
        <v>42</v>
      </c>
      <c r="G1148" s="4">
        <v>35</v>
      </c>
      <c r="H1148" s="4">
        <f>Datos_Cocina[[#This Row],[Precio Unitario]]-Datos_Cocina[[#This Row],[Costo Unitario]]</f>
        <v>14</v>
      </c>
      <c r="I1148" s="4">
        <f>Datos_Cocina[[#This Row],[Ganancia Bruta]]*Datos_Cocina[[#This Row],[Cantidad Ordenada]]</f>
        <v>28</v>
      </c>
      <c r="J1148" s="4">
        <f>Datos_Cocina[[#This Row],[Precio Unitario]]*Datos_Cocina[[#This Row],[Cantidad Ordenada]]</f>
        <v>70</v>
      </c>
      <c r="K1148" s="7">
        <f>Datos_Cocina[[#This Row],[Ganancia Neta]]/Datos_Cocina[[#This Row],[Total Pedido]]</f>
        <v>0.4</v>
      </c>
      <c r="L1148" s="2">
        <v>2</v>
      </c>
      <c r="M1148" s="2">
        <v>38</v>
      </c>
      <c r="N1148" s="2" t="s">
        <v>1149</v>
      </c>
    </row>
    <row r="1149" spans="1:14" x14ac:dyDescent="0.3">
      <c r="A1149" s="2">
        <v>461</v>
      </c>
      <c r="B1149" s="2">
        <v>4</v>
      </c>
      <c r="C1149" s="2" t="s">
        <v>20</v>
      </c>
      <c r="D1149" s="2" t="s">
        <v>1152</v>
      </c>
      <c r="E1149" s="4">
        <v>17</v>
      </c>
      <c r="F1149" s="4">
        <f t="shared" si="17"/>
        <v>17</v>
      </c>
      <c r="G1149" s="4">
        <v>29</v>
      </c>
      <c r="H1149" s="4">
        <f>Datos_Cocina[[#This Row],[Precio Unitario]]-Datos_Cocina[[#This Row],[Costo Unitario]]</f>
        <v>12</v>
      </c>
      <c r="I1149" s="4">
        <f>Datos_Cocina[[#This Row],[Ganancia Bruta]]*Datos_Cocina[[#This Row],[Cantidad Ordenada]]</f>
        <v>12</v>
      </c>
      <c r="J1149" s="4">
        <f>Datos_Cocina[[#This Row],[Precio Unitario]]*Datos_Cocina[[#This Row],[Cantidad Ordenada]]</f>
        <v>29</v>
      </c>
      <c r="K1149" s="7">
        <f>Datos_Cocina[[#This Row],[Ganancia Neta]]/Datos_Cocina[[#This Row],[Total Pedido]]</f>
        <v>0.41379310344827586</v>
      </c>
      <c r="L1149" s="2">
        <v>1</v>
      </c>
      <c r="M1149" s="2">
        <v>28</v>
      </c>
      <c r="N1149" s="2" t="s">
        <v>1154</v>
      </c>
    </row>
    <row r="1150" spans="1:14" x14ac:dyDescent="0.3">
      <c r="A1150" s="2">
        <v>462</v>
      </c>
      <c r="B1150" s="2">
        <v>9</v>
      </c>
      <c r="C1150" s="2" t="s">
        <v>121</v>
      </c>
      <c r="D1150" s="2" t="s">
        <v>1163</v>
      </c>
      <c r="E1150" s="4">
        <v>20</v>
      </c>
      <c r="F1150" s="4">
        <f t="shared" si="17"/>
        <v>60</v>
      </c>
      <c r="G1150" s="4">
        <v>33</v>
      </c>
      <c r="H1150" s="4">
        <f>Datos_Cocina[[#This Row],[Precio Unitario]]-Datos_Cocina[[#This Row],[Costo Unitario]]</f>
        <v>13</v>
      </c>
      <c r="I1150" s="4">
        <f>Datos_Cocina[[#This Row],[Ganancia Bruta]]*Datos_Cocina[[#This Row],[Cantidad Ordenada]]</f>
        <v>39</v>
      </c>
      <c r="J1150" s="4">
        <f>Datos_Cocina[[#This Row],[Precio Unitario]]*Datos_Cocina[[#This Row],[Cantidad Ordenada]]</f>
        <v>99</v>
      </c>
      <c r="K1150" s="7">
        <f>Datos_Cocina[[#This Row],[Ganancia Neta]]/Datos_Cocina[[#This Row],[Total Pedido]]</f>
        <v>0.39393939393939392</v>
      </c>
      <c r="L1150" s="2">
        <v>3</v>
      </c>
      <c r="M1150" s="2">
        <v>11</v>
      </c>
      <c r="N1150" s="2" t="s">
        <v>1154</v>
      </c>
    </row>
    <row r="1151" spans="1:14" x14ac:dyDescent="0.3">
      <c r="A1151" s="2">
        <v>463</v>
      </c>
      <c r="B1151" s="2">
        <v>7</v>
      </c>
      <c r="C1151" s="2" t="s">
        <v>56</v>
      </c>
      <c r="D1151" s="2" t="s">
        <v>1167</v>
      </c>
      <c r="E1151" s="4">
        <v>19</v>
      </c>
      <c r="F1151" s="4">
        <f t="shared" si="17"/>
        <v>57</v>
      </c>
      <c r="G1151" s="4">
        <v>31</v>
      </c>
      <c r="H1151" s="4">
        <f>Datos_Cocina[[#This Row],[Precio Unitario]]-Datos_Cocina[[#This Row],[Costo Unitario]]</f>
        <v>12</v>
      </c>
      <c r="I1151" s="4">
        <f>Datos_Cocina[[#This Row],[Ganancia Bruta]]*Datos_Cocina[[#This Row],[Cantidad Ordenada]]</f>
        <v>36</v>
      </c>
      <c r="J1151" s="4">
        <f>Datos_Cocina[[#This Row],[Precio Unitario]]*Datos_Cocina[[#This Row],[Cantidad Ordenada]]</f>
        <v>93</v>
      </c>
      <c r="K1151" s="7">
        <f>Datos_Cocina[[#This Row],[Ganancia Neta]]/Datos_Cocina[[#This Row],[Total Pedido]]</f>
        <v>0.38709677419354838</v>
      </c>
      <c r="L1151" s="2">
        <v>3</v>
      </c>
      <c r="M1151" s="2">
        <v>14</v>
      </c>
      <c r="N1151" s="2" t="s">
        <v>1149</v>
      </c>
    </row>
    <row r="1152" spans="1:14" x14ac:dyDescent="0.3">
      <c r="A1152" s="2">
        <v>464</v>
      </c>
      <c r="B1152" s="2">
        <v>16</v>
      </c>
      <c r="C1152" s="2" t="s">
        <v>50</v>
      </c>
      <c r="D1152" s="2" t="s">
        <v>1162</v>
      </c>
      <c r="E1152" s="4">
        <v>16</v>
      </c>
      <c r="F1152" s="4">
        <f t="shared" si="17"/>
        <v>32</v>
      </c>
      <c r="G1152" s="4">
        <v>27</v>
      </c>
      <c r="H1152" s="4">
        <f>Datos_Cocina[[#This Row],[Precio Unitario]]-Datos_Cocina[[#This Row],[Costo Unitario]]</f>
        <v>11</v>
      </c>
      <c r="I1152" s="4">
        <f>Datos_Cocina[[#This Row],[Ganancia Bruta]]*Datos_Cocina[[#This Row],[Cantidad Ordenada]]</f>
        <v>22</v>
      </c>
      <c r="J1152" s="4">
        <f>Datos_Cocina[[#This Row],[Precio Unitario]]*Datos_Cocina[[#This Row],[Cantidad Ordenada]]</f>
        <v>54</v>
      </c>
      <c r="K1152" s="7">
        <f>Datos_Cocina[[#This Row],[Ganancia Neta]]/Datos_Cocina[[#This Row],[Total Pedido]]</f>
        <v>0.40740740740740738</v>
      </c>
      <c r="L1152" s="2">
        <v>2</v>
      </c>
      <c r="M1152" s="2">
        <v>24</v>
      </c>
      <c r="N1152" s="2" t="s">
        <v>1154</v>
      </c>
    </row>
    <row r="1153" spans="1:14" x14ac:dyDescent="0.3">
      <c r="A1153" s="2">
        <v>464</v>
      </c>
      <c r="B1153" s="2">
        <v>16</v>
      </c>
      <c r="C1153" s="2" t="s">
        <v>100</v>
      </c>
      <c r="D1153" s="2" t="s">
        <v>1166</v>
      </c>
      <c r="E1153" s="4">
        <v>13</v>
      </c>
      <c r="F1153" s="4">
        <f t="shared" si="17"/>
        <v>13</v>
      </c>
      <c r="G1153" s="4">
        <v>22</v>
      </c>
      <c r="H1153" s="4">
        <f>Datos_Cocina[[#This Row],[Precio Unitario]]-Datos_Cocina[[#This Row],[Costo Unitario]]</f>
        <v>9</v>
      </c>
      <c r="I1153" s="4">
        <f>Datos_Cocina[[#This Row],[Ganancia Bruta]]*Datos_Cocina[[#This Row],[Cantidad Ordenada]]</f>
        <v>9</v>
      </c>
      <c r="J1153" s="4">
        <f>Datos_Cocina[[#This Row],[Precio Unitario]]*Datos_Cocina[[#This Row],[Cantidad Ordenada]]</f>
        <v>22</v>
      </c>
      <c r="K1153" s="7">
        <f>Datos_Cocina[[#This Row],[Ganancia Neta]]/Datos_Cocina[[#This Row],[Total Pedido]]</f>
        <v>0.40909090909090912</v>
      </c>
      <c r="L1153" s="2">
        <v>1</v>
      </c>
      <c r="M1153" s="2">
        <v>10</v>
      </c>
      <c r="N1153" s="2" t="s">
        <v>1154</v>
      </c>
    </row>
    <row r="1154" spans="1:14" x14ac:dyDescent="0.3">
      <c r="A1154" s="2">
        <v>464</v>
      </c>
      <c r="B1154" s="2">
        <v>16</v>
      </c>
      <c r="C1154" s="2" t="s">
        <v>74</v>
      </c>
      <c r="D1154" s="2" t="s">
        <v>1160</v>
      </c>
      <c r="E1154" s="4">
        <v>15</v>
      </c>
      <c r="F1154" s="4">
        <f t="shared" ref="F1154:F1217" si="18">E1154*L1154</f>
        <v>45</v>
      </c>
      <c r="G1154" s="4">
        <v>26</v>
      </c>
      <c r="H1154" s="4">
        <f>Datos_Cocina[[#This Row],[Precio Unitario]]-Datos_Cocina[[#This Row],[Costo Unitario]]</f>
        <v>11</v>
      </c>
      <c r="I1154" s="4">
        <f>Datos_Cocina[[#This Row],[Ganancia Bruta]]*Datos_Cocina[[#This Row],[Cantidad Ordenada]]</f>
        <v>33</v>
      </c>
      <c r="J1154" s="4">
        <f>Datos_Cocina[[#This Row],[Precio Unitario]]*Datos_Cocina[[#This Row],[Cantidad Ordenada]]</f>
        <v>78</v>
      </c>
      <c r="K1154" s="7">
        <f>Datos_Cocina[[#This Row],[Ganancia Neta]]/Datos_Cocina[[#This Row],[Total Pedido]]</f>
        <v>0.42307692307692307</v>
      </c>
      <c r="L1154" s="2">
        <v>3</v>
      </c>
      <c r="M1154" s="2">
        <v>50</v>
      </c>
      <c r="N1154" s="2" t="s">
        <v>1149</v>
      </c>
    </row>
    <row r="1155" spans="1:14" x14ac:dyDescent="0.3">
      <c r="A1155" s="2">
        <v>465</v>
      </c>
      <c r="B1155" s="2">
        <v>4</v>
      </c>
      <c r="C1155" s="2" t="s">
        <v>97</v>
      </c>
      <c r="D1155" s="2" t="s">
        <v>1153</v>
      </c>
      <c r="E1155" s="4">
        <v>14</v>
      </c>
      <c r="F1155" s="4">
        <f t="shared" si="18"/>
        <v>28</v>
      </c>
      <c r="G1155" s="4">
        <v>23</v>
      </c>
      <c r="H1155" s="4">
        <f>Datos_Cocina[[#This Row],[Precio Unitario]]-Datos_Cocina[[#This Row],[Costo Unitario]]</f>
        <v>9</v>
      </c>
      <c r="I1155" s="4">
        <f>Datos_Cocina[[#This Row],[Ganancia Bruta]]*Datos_Cocina[[#This Row],[Cantidad Ordenada]]</f>
        <v>18</v>
      </c>
      <c r="J1155" s="4">
        <f>Datos_Cocina[[#This Row],[Precio Unitario]]*Datos_Cocina[[#This Row],[Cantidad Ordenada]]</f>
        <v>46</v>
      </c>
      <c r="K1155" s="7">
        <f>Datos_Cocina[[#This Row],[Ganancia Neta]]/Datos_Cocina[[#This Row],[Total Pedido]]</f>
        <v>0.39130434782608697</v>
      </c>
      <c r="L1155" s="2">
        <v>2</v>
      </c>
      <c r="M1155" s="2">
        <v>23</v>
      </c>
      <c r="N1155" s="2" t="s">
        <v>1149</v>
      </c>
    </row>
    <row r="1156" spans="1:14" x14ac:dyDescent="0.3">
      <c r="A1156" s="2">
        <v>465</v>
      </c>
      <c r="B1156" s="2">
        <v>4</v>
      </c>
      <c r="C1156" s="2" t="s">
        <v>60</v>
      </c>
      <c r="D1156" s="2" t="s">
        <v>1165</v>
      </c>
      <c r="E1156" s="4">
        <v>15</v>
      </c>
      <c r="F1156" s="4">
        <f t="shared" si="18"/>
        <v>45</v>
      </c>
      <c r="G1156" s="4">
        <v>25</v>
      </c>
      <c r="H1156" s="4">
        <f>Datos_Cocina[[#This Row],[Precio Unitario]]-Datos_Cocina[[#This Row],[Costo Unitario]]</f>
        <v>10</v>
      </c>
      <c r="I1156" s="4">
        <f>Datos_Cocina[[#This Row],[Ganancia Bruta]]*Datos_Cocina[[#This Row],[Cantidad Ordenada]]</f>
        <v>30</v>
      </c>
      <c r="J1156" s="4">
        <f>Datos_Cocina[[#This Row],[Precio Unitario]]*Datos_Cocina[[#This Row],[Cantidad Ordenada]]</f>
        <v>75</v>
      </c>
      <c r="K1156" s="7">
        <f>Datos_Cocina[[#This Row],[Ganancia Neta]]/Datos_Cocina[[#This Row],[Total Pedido]]</f>
        <v>0.4</v>
      </c>
      <c r="L1156" s="2">
        <v>3</v>
      </c>
      <c r="M1156" s="2">
        <v>37</v>
      </c>
      <c r="N1156" s="2" t="s">
        <v>1154</v>
      </c>
    </row>
    <row r="1157" spans="1:14" x14ac:dyDescent="0.3">
      <c r="A1157" s="2">
        <v>466</v>
      </c>
      <c r="B1157" s="2">
        <v>4</v>
      </c>
      <c r="C1157" s="2" t="s">
        <v>37</v>
      </c>
      <c r="D1157" s="2" t="s">
        <v>1157</v>
      </c>
      <c r="E1157" s="4">
        <v>18</v>
      </c>
      <c r="F1157" s="4">
        <f t="shared" si="18"/>
        <v>54</v>
      </c>
      <c r="G1157" s="4">
        <v>30</v>
      </c>
      <c r="H1157" s="4">
        <f>Datos_Cocina[[#This Row],[Precio Unitario]]-Datos_Cocina[[#This Row],[Costo Unitario]]</f>
        <v>12</v>
      </c>
      <c r="I1157" s="4">
        <f>Datos_Cocina[[#This Row],[Ganancia Bruta]]*Datos_Cocina[[#This Row],[Cantidad Ordenada]]</f>
        <v>36</v>
      </c>
      <c r="J1157" s="4">
        <f>Datos_Cocina[[#This Row],[Precio Unitario]]*Datos_Cocina[[#This Row],[Cantidad Ordenada]]</f>
        <v>90</v>
      </c>
      <c r="K1157" s="7">
        <f>Datos_Cocina[[#This Row],[Ganancia Neta]]/Datos_Cocina[[#This Row],[Total Pedido]]</f>
        <v>0.4</v>
      </c>
      <c r="L1157" s="2">
        <v>3</v>
      </c>
      <c r="M1157" s="2">
        <v>52</v>
      </c>
      <c r="N1157" s="2" t="s">
        <v>1154</v>
      </c>
    </row>
    <row r="1158" spans="1:14" x14ac:dyDescent="0.3">
      <c r="A1158" s="2">
        <v>466</v>
      </c>
      <c r="B1158" s="2">
        <v>4</v>
      </c>
      <c r="C1158" s="2" t="s">
        <v>100</v>
      </c>
      <c r="D1158" s="2" t="s">
        <v>1166</v>
      </c>
      <c r="E1158" s="4">
        <v>13</v>
      </c>
      <c r="F1158" s="4">
        <f t="shared" si="18"/>
        <v>13</v>
      </c>
      <c r="G1158" s="4">
        <v>22</v>
      </c>
      <c r="H1158" s="4">
        <f>Datos_Cocina[[#This Row],[Precio Unitario]]-Datos_Cocina[[#This Row],[Costo Unitario]]</f>
        <v>9</v>
      </c>
      <c r="I1158" s="4">
        <f>Datos_Cocina[[#This Row],[Ganancia Bruta]]*Datos_Cocina[[#This Row],[Cantidad Ordenada]]</f>
        <v>9</v>
      </c>
      <c r="J1158" s="4">
        <f>Datos_Cocina[[#This Row],[Precio Unitario]]*Datos_Cocina[[#This Row],[Cantidad Ordenada]]</f>
        <v>22</v>
      </c>
      <c r="K1158" s="7">
        <f>Datos_Cocina[[#This Row],[Ganancia Neta]]/Datos_Cocina[[#This Row],[Total Pedido]]</f>
        <v>0.40909090909090912</v>
      </c>
      <c r="L1158" s="2">
        <v>1</v>
      </c>
      <c r="M1158" s="2">
        <v>50</v>
      </c>
      <c r="N1158" s="2" t="s">
        <v>1149</v>
      </c>
    </row>
    <row r="1159" spans="1:14" x14ac:dyDescent="0.3">
      <c r="A1159" s="2">
        <v>466</v>
      </c>
      <c r="B1159" s="2">
        <v>4</v>
      </c>
      <c r="C1159" s="2" t="s">
        <v>25</v>
      </c>
      <c r="D1159" s="2" t="s">
        <v>1159</v>
      </c>
      <c r="E1159" s="4">
        <v>16</v>
      </c>
      <c r="F1159" s="4">
        <f t="shared" si="18"/>
        <v>16</v>
      </c>
      <c r="G1159" s="4">
        <v>28</v>
      </c>
      <c r="H1159" s="4">
        <f>Datos_Cocina[[#This Row],[Precio Unitario]]-Datos_Cocina[[#This Row],[Costo Unitario]]</f>
        <v>12</v>
      </c>
      <c r="I1159" s="4">
        <f>Datos_Cocina[[#This Row],[Ganancia Bruta]]*Datos_Cocina[[#This Row],[Cantidad Ordenada]]</f>
        <v>12</v>
      </c>
      <c r="J1159" s="4">
        <f>Datos_Cocina[[#This Row],[Precio Unitario]]*Datos_Cocina[[#This Row],[Cantidad Ordenada]]</f>
        <v>28</v>
      </c>
      <c r="K1159" s="7">
        <f>Datos_Cocina[[#This Row],[Ganancia Neta]]/Datos_Cocina[[#This Row],[Total Pedido]]</f>
        <v>0.42857142857142855</v>
      </c>
      <c r="L1159" s="2">
        <v>1</v>
      </c>
      <c r="M1159" s="2">
        <v>43</v>
      </c>
      <c r="N1159" s="2" t="s">
        <v>1154</v>
      </c>
    </row>
    <row r="1160" spans="1:14" x14ac:dyDescent="0.3">
      <c r="A1160" s="2">
        <v>467</v>
      </c>
      <c r="B1160" s="2">
        <v>15</v>
      </c>
      <c r="C1160" s="2" t="s">
        <v>121</v>
      </c>
      <c r="D1160" s="2" t="s">
        <v>1163</v>
      </c>
      <c r="E1160" s="4">
        <v>20</v>
      </c>
      <c r="F1160" s="4">
        <f t="shared" si="18"/>
        <v>60</v>
      </c>
      <c r="G1160" s="4">
        <v>33</v>
      </c>
      <c r="H1160" s="4">
        <f>Datos_Cocina[[#This Row],[Precio Unitario]]-Datos_Cocina[[#This Row],[Costo Unitario]]</f>
        <v>13</v>
      </c>
      <c r="I1160" s="4">
        <f>Datos_Cocina[[#This Row],[Ganancia Bruta]]*Datos_Cocina[[#This Row],[Cantidad Ordenada]]</f>
        <v>39</v>
      </c>
      <c r="J1160" s="4">
        <f>Datos_Cocina[[#This Row],[Precio Unitario]]*Datos_Cocina[[#This Row],[Cantidad Ordenada]]</f>
        <v>99</v>
      </c>
      <c r="K1160" s="7">
        <f>Datos_Cocina[[#This Row],[Ganancia Neta]]/Datos_Cocina[[#This Row],[Total Pedido]]</f>
        <v>0.39393939393939392</v>
      </c>
      <c r="L1160" s="2">
        <v>3</v>
      </c>
      <c r="M1160" s="2">
        <v>13</v>
      </c>
      <c r="N1160" s="2" t="s">
        <v>1154</v>
      </c>
    </row>
    <row r="1161" spans="1:14" x14ac:dyDescent="0.3">
      <c r="A1161" s="2">
        <v>467</v>
      </c>
      <c r="B1161" s="2">
        <v>15</v>
      </c>
      <c r="C1161" s="2" t="s">
        <v>100</v>
      </c>
      <c r="D1161" s="2" t="s">
        <v>1166</v>
      </c>
      <c r="E1161" s="4">
        <v>13</v>
      </c>
      <c r="F1161" s="4">
        <f t="shared" si="18"/>
        <v>26</v>
      </c>
      <c r="G1161" s="4">
        <v>22</v>
      </c>
      <c r="H1161" s="4">
        <f>Datos_Cocina[[#This Row],[Precio Unitario]]-Datos_Cocina[[#This Row],[Costo Unitario]]</f>
        <v>9</v>
      </c>
      <c r="I1161" s="4">
        <f>Datos_Cocina[[#This Row],[Ganancia Bruta]]*Datos_Cocina[[#This Row],[Cantidad Ordenada]]</f>
        <v>18</v>
      </c>
      <c r="J1161" s="4">
        <f>Datos_Cocina[[#This Row],[Precio Unitario]]*Datos_Cocina[[#This Row],[Cantidad Ordenada]]</f>
        <v>44</v>
      </c>
      <c r="K1161" s="7">
        <f>Datos_Cocina[[#This Row],[Ganancia Neta]]/Datos_Cocina[[#This Row],[Total Pedido]]</f>
        <v>0.40909090909090912</v>
      </c>
      <c r="L1161" s="2">
        <v>2</v>
      </c>
      <c r="M1161" s="2">
        <v>59</v>
      </c>
      <c r="N1161" s="2" t="s">
        <v>1154</v>
      </c>
    </row>
    <row r="1162" spans="1:14" x14ac:dyDescent="0.3">
      <c r="A1162" s="2">
        <v>468</v>
      </c>
      <c r="B1162" s="2">
        <v>14</v>
      </c>
      <c r="C1162" s="2" t="s">
        <v>67</v>
      </c>
      <c r="D1162" s="2" t="s">
        <v>1155</v>
      </c>
      <c r="E1162" s="4">
        <v>12</v>
      </c>
      <c r="F1162" s="4">
        <f t="shared" si="18"/>
        <v>24</v>
      </c>
      <c r="G1162" s="4">
        <v>20</v>
      </c>
      <c r="H1162" s="4">
        <f>Datos_Cocina[[#This Row],[Precio Unitario]]-Datos_Cocina[[#This Row],[Costo Unitario]]</f>
        <v>8</v>
      </c>
      <c r="I1162" s="4">
        <f>Datos_Cocina[[#This Row],[Ganancia Bruta]]*Datos_Cocina[[#This Row],[Cantidad Ordenada]]</f>
        <v>16</v>
      </c>
      <c r="J1162" s="4">
        <f>Datos_Cocina[[#This Row],[Precio Unitario]]*Datos_Cocina[[#This Row],[Cantidad Ordenada]]</f>
        <v>40</v>
      </c>
      <c r="K1162" s="7">
        <f>Datos_Cocina[[#This Row],[Ganancia Neta]]/Datos_Cocina[[#This Row],[Total Pedido]]</f>
        <v>0.4</v>
      </c>
      <c r="L1162" s="2">
        <v>2</v>
      </c>
      <c r="M1162" s="2">
        <v>16</v>
      </c>
      <c r="N1162" s="2" t="s">
        <v>1149</v>
      </c>
    </row>
    <row r="1163" spans="1:14" x14ac:dyDescent="0.3">
      <c r="A1163" s="2">
        <v>468</v>
      </c>
      <c r="B1163" s="2">
        <v>14</v>
      </c>
      <c r="C1163" s="2" t="s">
        <v>53</v>
      </c>
      <c r="D1163" s="2" t="s">
        <v>1156</v>
      </c>
      <c r="E1163" s="4">
        <v>11</v>
      </c>
      <c r="F1163" s="4">
        <f t="shared" si="18"/>
        <v>22</v>
      </c>
      <c r="G1163" s="4">
        <v>19</v>
      </c>
      <c r="H1163" s="4">
        <f>Datos_Cocina[[#This Row],[Precio Unitario]]-Datos_Cocina[[#This Row],[Costo Unitario]]</f>
        <v>8</v>
      </c>
      <c r="I1163" s="4">
        <f>Datos_Cocina[[#This Row],[Ganancia Bruta]]*Datos_Cocina[[#This Row],[Cantidad Ordenada]]</f>
        <v>16</v>
      </c>
      <c r="J1163" s="4">
        <f>Datos_Cocina[[#This Row],[Precio Unitario]]*Datos_Cocina[[#This Row],[Cantidad Ordenada]]</f>
        <v>38</v>
      </c>
      <c r="K1163" s="7">
        <f>Datos_Cocina[[#This Row],[Ganancia Neta]]/Datos_Cocina[[#This Row],[Total Pedido]]</f>
        <v>0.42105263157894735</v>
      </c>
      <c r="L1163" s="2">
        <v>2</v>
      </c>
      <c r="M1163" s="2">
        <v>38</v>
      </c>
      <c r="N1163" s="2" t="s">
        <v>1149</v>
      </c>
    </row>
    <row r="1164" spans="1:14" x14ac:dyDescent="0.3">
      <c r="A1164" s="2">
        <v>468</v>
      </c>
      <c r="B1164" s="2">
        <v>14</v>
      </c>
      <c r="C1164" s="2" t="s">
        <v>25</v>
      </c>
      <c r="D1164" s="2" t="s">
        <v>1159</v>
      </c>
      <c r="E1164" s="4">
        <v>16</v>
      </c>
      <c r="F1164" s="4">
        <f t="shared" si="18"/>
        <v>16</v>
      </c>
      <c r="G1164" s="4">
        <v>28</v>
      </c>
      <c r="H1164" s="4">
        <f>Datos_Cocina[[#This Row],[Precio Unitario]]-Datos_Cocina[[#This Row],[Costo Unitario]]</f>
        <v>12</v>
      </c>
      <c r="I1164" s="4">
        <f>Datos_Cocina[[#This Row],[Ganancia Bruta]]*Datos_Cocina[[#This Row],[Cantidad Ordenada]]</f>
        <v>12</v>
      </c>
      <c r="J1164" s="4">
        <f>Datos_Cocina[[#This Row],[Precio Unitario]]*Datos_Cocina[[#This Row],[Cantidad Ordenada]]</f>
        <v>28</v>
      </c>
      <c r="K1164" s="7">
        <f>Datos_Cocina[[#This Row],[Ganancia Neta]]/Datos_Cocina[[#This Row],[Total Pedido]]</f>
        <v>0.42857142857142855</v>
      </c>
      <c r="L1164" s="2">
        <v>1</v>
      </c>
      <c r="M1164" s="2">
        <v>9</v>
      </c>
      <c r="N1164" s="2" t="s">
        <v>1149</v>
      </c>
    </row>
    <row r="1165" spans="1:14" x14ac:dyDescent="0.3">
      <c r="A1165" s="2">
        <v>469</v>
      </c>
      <c r="B1165" s="2">
        <v>1</v>
      </c>
      <c r="C1165" s="2" t="s">
        <v>12</v>
      </c>
      <c r="D1165" s="2" t="s">
        <v>1164</v>
      </c>
      <c r="E1165" s="4">
        <v>21</v>
      </c>
      <c r="F1165" s="4">
        <f t="shared" si="18"/>
        <v>63</v>
      </c>
      <c r="G1165" s="4">
        <v>35</v>
      </c>
      <c r="H1165" s="4">
        <f>Datos_Cocina[[#This Row],[Precio Unitario]]-Datos_Cocina[[#This Row],[Costo Unitario]]</f>
        <v>14</v>
      </c>
      <c r="I1165" s="4">
        <f>Datos_Cocina[[#This Row],[Ganancia Bruta]]*Datos_Cocina[[#This Row],[Cantidad Ordenada]]</f>
        <v>42</v>
      </c>
      <c r="J1165" s="4">
        <f>Datos_Cocina[[#This Row],[Precio Unitario]]*Datos_Cocina[[#This Row],[Cantidad Ordenada]]</f>
        <v>105</v>
      </c>
      <c r="K1165" s="7">
        <f>Datos_Cocina[[#This Row],[Ganancia Neta]]/Datos_Cocina[[#This Row],[Total Pedido]]</f>
        <v>0.4</v>
      </c>
      <c r="L1165" s="2">
        <v>3</v>
      </c>
      <c r="M1165" s="2">
        <v>22</v>
      </c>
      <c r="N1165" s="2" t="s">
        <v>1149</v>
      </c>
    </row>
    <row r="1166" spans="1:14" x14ac:dyDescent="0.3">
      <c r="A1166" s="2">
        <v>469</v>
      </c>
      <c r="B1166" s="2">
        <v>1</v>
      </c>
      <c r="C1166" s="2" t="s">
        <v>114</v>
      </c>
      <c r="D1166" s="2" t="s">
        <v>1168</v>
      </c>
      <c r="E1166" s="4">
        <v>19</v>
      </c>
      <c r="F1166" s="4">
        <f t="shared" si="18"/>
        <v>19</v>
      </c>
      <c r="G1166" s="4">
        <v>32</v>
      </c>
      <c r="H1166" s="4">
        <f>Datos_Cocina[[#This Row],[Precio Unitario]]-Datos_Cocina[[#This Row],[Costo Unitario]]</f>
        <v>13</v>
      </c>
      <c r="I1166" s="4">
        <f>Datos_Cocina[[#This Row],[Ganancia Bruta]]*Datos_Cocina[[#This Row],[Cantidad Ordenada]]</f>
        <v>13</v>
      </c>
      <c r="J1166" s="4">
        <f>Datos_Cocina[[#This Row],[Precio Unitario]]*Datos_Cocina[[#This Row],[Cantidad Ordenada]]</f>
        <v>32</v>
      </c>
      <c r="K1166" s="7">
        <f>Datos_Cocina[[#This Row],[Ganancia Neta]]/Datos_Cocina[[#This Row],[Total Pedido]]</f>
        <v>0.40625</v>
      </c>
      <c r="L1166" s="2">
        <v>1</v>
      </c>
      <c r="M1166" s="2">
        <v>44</v>
      </c>
      <c r="N1166" s="2" t="s">
        <v>1154</v>
      </c>
    </row>
    <row r="1167" spans="1:14" x14ac:dyDescent="0.3">
      <c r="A1167" s="2">
        <v>470</v>
      </c>
      <c r="B1167" s="2">
        <v>17</v>
      </c>
      <c r="C1167" s="2" t="s">
        <v>79</v>
      </c>
      <c r="D1167" s="2" t="s">
        <v>1151</v>
      </c>
      <c r="E1167" s="4">
        <v>14</v>
      </c>
      <c r="F1167" s="4">
        <f t="shared" si="18"/>
        <v>14</v>
      </c>
      <c r="G1167" s="4">
        <v>24</v>
      </c>
      <c r="H1167" s="4">
        <f>Datos_Cocina[[#This Row],[Precio Unitario]]-Datos_Cocina[[#This Row],[Costo Unitario]]</f>
        <v>10</v>
      </c>
      <c r="I1167" s="4">
        <f>Datos_Cocina[[#This Row],[Ganancia Bruta]]*Datos_Cocina[[#This Row],[Cantidad Ordenada]]</f>
        <v>10</v>
      </c>
      <c r="J1167" s="4">
        <f>Datos_Cocina[[#This Row],[Precio Unitario]]*Datos_Cocina[[#This Row],[Cantidad Ordenada]]</f>
        <v>24</v>
      </c>
      <c r="K1167" s="7">
        <f>Datos_Cocina[[#This Row],[Ganancia Neta]]/Datos_Cocina[[#This Row],[Total Pedido]]</f>
        <v>0.41666666666666669</v>
      </c>
      <c r="L1167" s="2">
        <v>1</v>
      </c>
      <c r="M1167" s="2">
        <v>44</v>
      </c>
      <c r="N1167" s="2" t="s">
        <v>1154</v>
      </c>
    </row>
    <row r="1168" spans="1:14" x14ac:dyDescent="0.3">
      <c r="A1168" s="2">
        <v>470</v>
      </c>
      <c r="B1168" s="2">
        <v>17</v>
      </c>
      <c r="C1168" s="2" t="s">
        <v>45</v>
      </c>
      <c r="D1168" s="2" t="s">
        <v>1169</v>
      </c>
      <c r="E1168" s="4">
        <v>10</v>
      </c>
      <c r="F1168" s="4">
        <f t="shared" si="18"/>
        <v>30</v>
      </c>
      <c r="G1168" s="4">
        <v>18</v>
      </c>
      <c r="H1168" s="4">
        <f>Datos_Cocina[[#This Row],[Precio Unitario]]-Datos_Cocina[[#This Row],[Costo Unitario]]</f>
        <v>8</v>
      </c>
      <c r="I1168" s="4">
        <f>Datos_Cocina[[#This Row],[Ganancia Bruta]]*Datos_Cocina[[#This Row],[Cantidad Ordenada]]</f>
        <v>24</v>
      </c>
      <c r="J1168" s="4">
        <f>Datos_Cocina[[#This Row],[Precio Unitario]]*Datos_Cocina[[#This Row],[Cantidad Ordenada]]</f>
        <v>54</v>
      </c>
      <c r="K1168" s="7">
        <f>Datos_Cocina[[#This Row],[Ganancia Neta]]/Datos_Cocina[[#This Row],[Total Pedido]]</f>
        <v>0.44444444444444442</v>
      </c>
      <c r="L1168" s="2">
        <v>3</v>
      </c>
      <c r="M1168" s="2">
        <v>28</v>
      </c>
      <c r="N1168" s="2" t="s">
        <v>1154</v>
      </c>
    </row>
    <row r="1169" spans="1:14" x14ac:dyDescent="0.3">
      <c r="A1169" s="2">
        <v>471</v>
      </c>
      <c r="B1169" s="2">
        <v>7</v>
      </c>
      <c r="C1169" s="2" t="s">
        <v>12</v>
      </c>
      <c r="D1169" s="2" t="s">
        <v>1164</v>
      </c>
      <c r="E1169" s="4">
        <v>21</v>
      </c>
      <c r="F1169" s="4">
        <f t="shared" si="18"/>
        <v>63</v>
      </c>
      <c r="G1169" s="4">
        <v>35</v>
      </c>
      <c r="H1169" s="4">
        <f>Datos_Cocina[[#This Row],[Precio Unitario]]-Datos_Cocina[[#This Row],[Costo Unitario]]</f>
        <v>14</v>
      </c>
      <c r="I1169" s="4">
        <f>Datos_Cocina[[#This Row],[Ganancia Bruta]]*Datos_Cocina[[#This Row],[Cantidad Ordenada]]</f>
        <v>42</v>
      </c>
      <c r="J1169" s="4">
        <f>Datos_Cocina[[#This Row],[Precio Unitario]]*Datos_Cocina[[#This Row],[Cantidad Ordenada]]</f>
        <v>105</v>
      </c>
      <c r="K1169" s="7">
        <f>Datos_Cocina[[#This Row],[Ganancia Neta]]/Datos_Cocina[[#This Row],[Total Pedido]]</f>
        <v>0.4</v>
      </c>
      <c r="L1169" s="2">
        <v>3</v>
      </c>
      <c r="M1169" s="2">
        <v>57</v>
      </c>
      <c r="N1169" s="2" t="s">
        <v>1154</v>
      </c>
    </row>
    <row r="1170" spans="1:14" x14ac:dyDescent="0.3">
      <c r="A1170" s="2">
        <v>472</v>
      </c>
      <c r="B1170" s="2">
        <v>20</v>
      </c>
      <c r="C1170" s="2" t="s">
        <v>12</v>
      </c>
      <c r="D1170" s="2" t="s">
        <v>1164</v>
      </c>
      <c r="E1170" s="4">
        <v>21</v>
      </c>
      <c r="F1170" s="4">
        <f t="shared" si="18"/>
        <v>42</v>
      </c>
      <c r="G1170" s="4">
        <v>35</v>
      </c>
      <c r="H1170" s="4">
        <f>Datos_Cocina[[#This Row],[Precio Unitario]]-Datos_Cocina[[#This Row],[Costo Unitario]]</f>
        <v>14</v>
      </c>
      <c r="I1170" s="4">
        <f>Datos_Cocina[[#This Row],[Ganancia Bruta]]*Datos_Cocina[[#This Row],[Cantidad Ordenada]]</f>
        <v>28</v>
      </c>
      <c r="J1170" s="4">
        <f>Datos_Cocina[[#This Row],[Precio Unitario]]*Datos_Cocina[[#This Row],[Cantidad Ordenada]]</f>
        <v>70</v>
      </c>
      <c r="K1170" s="7">
        <f>Datos_Cocina[[#This Row],[Ganancia Neta]]/Datos_Cocina[[#This Row],[Total Pedido]]</f>
        <v>0.4</v>
      </c>
      <c r="L1170" s="2">
        <v>2</v>
      </c>
      <c r="M1170" s="2">
        <v>42</v>
      </c>
      <c r="N1170" s="2" t="s">
        <v>1154</v>
      </c>
    </row>
    <row r="1171" spans="1:14" x14ac:dyDescent="0.3">
      <c r="A1171" s="2">
        <v>472</v>
      </c>
      <c r="B1171" s="2">
        <v>20</v>
      </c>
      <c r="C1171" s="2" t="s">
        <v>100</v>
      </c>
      <c r="D1171" s="2" t="s">
        <v>1166</v>
      </c>
      <c r="E1171" s="4">
        <v>13</v>
      </c>
      <c r="F1171" s="4">
        <f t="shared" si="18"/>
        <v>26</v>
      </c>
      <c r="G1171" s="4">
        <v>22</v>
      </c>
      <c r="H1171" s="4">
        <f>Datos_Cocina[[#This Row],[Precio Unitario]]-Datos_Cocina[[#This Row],[Costo Unitario]]</f>
        <v>9</v>
      </c>
      <c r="I1171" s="4">
        <f>Datos_Cocina[[#This Row],[Ganancia Bruta]]*Datos_Cocina[[#This Row],[Cantidad Ordenada]]</f>
        <v>18</v>
      </c>
      <c r="J1171" s="4">
        <f>Datos_Cocina[[#This Row],[Precio Unitario]]*Datos_Cocina[[#This Row],[Cantidad Ordenada]]</f>
        <v>44</v>
      </c>
      <c r="K1171" s="7">
        <f>Datos_Cocina[[#This Row],[Ganancia Neta]]/Datos_Cocina[[#This Row],[Total Pedido]]</f>
        <v>0.40909090909090912</v>
      </c>
      <c r="L1171" s="2">
        <v>2</v>
      </c>
      <c r="M1171" s="2">
        <v>31</v>
      </c>
      <c r="N1171" s="2" t="s">
        <v>1149</v>
      </c>
    </row>
    <row r="1172" spans="1:14" x14ac:dyDescent="0.3">
      <c r="A1172" s="2">
        <v>473</v>
      </c>
      <c r="B1172" s="2">
        <v>13</v>
      </c>
      <c r="C1172" s="2" t="s">
        <v>12</v>
      </c>
      <c r="D1172" s="2" t="s">
        <v>1164</v>
      </c>
      <c r="E1172" s="4">
        <v>21</v>
      </c>
      <c r="F1172" s="4">
        <f t="shared" si="18"/>
        <v>21</v>
      </c>
      <c r="G1172" s="4">
        <v>35</v>
      </c>
      <c r="H1172" s="4">
        <f>Datos_Cocina[[#This Row],[Precio Unitario]]-Datos_Cocina[[#This Row],[Costo Unitario]]</f>
        <v>14</v>
      </c>
      <c r="I1172" s="4">
        <f>Datos_Cocina[[#This Row],[Ganancia Bruta]]*Datos_Cocina[[#This Row],[Cantidad Ordenada]]</f>
        <v>14</v>
      </c>
      <c r="J1172" s="4">
        <f>Datos_Cocina[[#This Row],[Precio Unitario]]*Datos_Cocina[[#This Row],[Cantidad Ordenada]]</f>
        <v>35</v>
      </c>
      <c r="K1172" s="7">
        <f>Datos_Cocina[[#This Row],[Ganancia Neta]]/Datos_Cocina[[#This Row],[Total Pedido]]</f>
        <v>0.4</v>
      </c>
      <c r="L1172" s="2">
        <v>1</v>
      </c>
      <c r="M1172" s="2">
        <v>10</v>
      </c>
      <c r="N1172" s="2" t="s">
        <v>1154</v>
      </c>
    </row>
    <row r="1173" spans="1:14" x14ac:dyDescent="0.3">
      <c r="A1173" s="2">
        <v>473</v>
      </c>
      <c r="B1173" s="2">
        <v>13</v>
      </c>
      <c r="C1173" s="2" t="s">
        <v>100</v>
      </c>
      <c r="D1173" s="2" t="s">
        <v>1166</v>
      </c>
      <c r="E1173" s="4">
        <v>13</v>
      </c>
      <c r="F1173" s="4">
        <f t="shared" si="18"/>
        <v>26</v>
      </c>
      <c r="G1173" s="4">
        <v>22</v>
      </c>
      <c r="H1173" s="4">
        <f>Datos_Cocina[[#This Row],[Precio Unitario]]-Datos_Cocina[[#This Row],[Costo Unitario]]</f>
        <v>9</v>
      </c>
      <c r="I1173" s="4">
        <f>Datos_Cocina[[#This Row],[Ganancia Bruta]]*Datos_Cocina[[#This Row],[Cantidad Ordenada]]</f>
        <v>18</v>
      </c>
      <c r="J1173" s="4">
        <f>Datos_Cocina[[#This Row],[Precio Unitario]]*Datos_Cocina[[#This Row],[Cantidad Ordenada]]</f>
        <v>44</v>
      </c>
      <c r="K1173" s="7">
        <f>Datos_Cocina[[#This Row],[Ganancia Neta]]/Datos_Cocina[[#This Row],[Total Pedido]]</f>
        <v>0.40909090909090912</v>
      </c>
      <c r="L1173" s="2">
        <v>2</v>
      </c>
      <c r="M1173" s="2">
        <v>51</v>
      </c>
      <c r="N1173" s="2" t="s">
        <v>1149</v>
      </c>
    </row>
    <row r="1174" spans="1:14" x14ac:dyDescent="0.3">
      <c r="A1174" s="2">
        <v>474</v>
      </c>
      <c r="B1174" s="2">
        <v>2</v>
      </c>
      <c r="C1174" s="2" t="s">
        <v>56</v>
      </c>
      <c r="D1174" s="2" t="s">
        <v>1167</v>
      </c>
      <c r="E1174" s="4">
        <v>19</v>
      </c>
      <c r="F1174" s="4">
        <f t="shared" si="18"/>
        <v>19</v>
      </c>
      <c r="G1174" s="4">
        <v>31</v>
      </c>
      <c r="H1174" s="4">
        <f>Datos_Cocina[[#This Row],[Precio Unitario]]-Datos_Cocina[[#This Row],[Costo Unitario]]</f>
        <v>12</v>
      </c>
      <c r="I1174" s="4">
        <f>Datos_Cocina[[#This Row],[Ganancia Bruta]]*Datos_Cocina[[#This Row],[Cantidad Ordenada]]</f>
        <v>12</v>
      </c>
      <c r="J1174" s="4">
        <f>Datos_Cocina[[#This Row],[Precio Unitario]]*Datos_Cocina[[#This Row],[Cantidad Ordenada]]</f>
        <v>31</v>
      </c>
      <c r="K1174" s="7">
        <f>Datos_Cocina[[#This Row],[Ganancia Neta]]/Datos_Cocina[[#This Row],[Total Pedido]]</f>
        <v>0.38709677419354838</v>
      </c>
      <c r="L1174" s="2">
        <v>1</v>
      </c>
      <c r="M1174" s="2">
        <v>34</v>
      </c>
      <c r="N1174" s="2" t="s">
        <v>1149</v>
      </c>
    </row>
    <row r="1175" spans="1:14" x14ac:dyDescent="0.3">
      <c r="A1175" s="2">
        <v>474</v>
      </c>
      <c r="B1175" s="2">
        <v>2</v>
      </c>
      <c r="C1175" s="2" t="s">
        <v>34</v>
      </c>
      <c r="D1175" s="2" t="s">
        <v>1161</v>
      </c>
      <c r="E1175" s="4">
        <v>20</v>
      </c>
      <c r="F1175" s="4">
        <f t="shared" si="18"/>
        <v>20</v>
      </c>
      <c r="G1175" s="4">
        <v>34</v>
      </c>
      <c r="H1175" s="4">
        <f>Datos_Cocina[[#This Row],[Precio Unitario]]-Datos_Cocina[[#This Row],[Costo Unitario]]</f>
        <v>14</v>
      </c>
      <c r="I1175" s="4">
        <f>Datos_Cocina[[#This Row],[Ganancia Bruta]]*Datos_Cocina[[#This Row],[Cantidad Ordenada]]</f>
        <v>14</v>
      </c>
      <c r="J1175" s="4">
        <f>Datos_Cocina[[#This Row],[Precio Unitario]]*Datos_Cocina[[#This Row],[Cantidad Ordenada]]</f>
        <v>34</v>
      </c>
      <c r="K1175" s="7">
        <f>Datos_Cocina[[#This Row],[Ganancia Neta]]/Datos_Cocina[[#This Row],[Total Pedido]]</f>
        <v>0.41176470588235292</v>
      </c>
      <c r="L1175" s="2">
        <v>1</v>
      </c>
      <c r="M1175" s="2">
        <v>55</v>
      </c>
      <c r="N1175" s="2" t="s">
        <v>1149</v>
      </c>
    </row>
    <row r="1176" spans="1:14" x14ac:dyDescent="0.3">
      <c r="A1176" s="2">
        <v>474</v>
      </c>
      <c r="B1176" s="2">
        <v>2</v>
      </c>
      <c r="C1176" s="2" t="s">
        <v>20</v>
      </c>
      <c r="D1176" s="2" t="s">
        <v>1152</v>
      </c>
      <c r="E1176" s="4">
        <v>17</v>
      </c>
      <c r="F1176" s="4">
        <f t="shared" si="18"/>
        <v>17</v>
      </c>
      <c r="G1176" s="4">
        <v>29</v>
      </c>
      <c r="H1176" s="4">
        <f>Datos_Cocina[[#This Row],[Precio Unitario]]-Datos_Cocina[[#This Row],[Costo Unitario]]</f>
        <v>12</v>
      </c>
      <c r="I1176" s="4">
        <f>Datos_Cocina[[#This Row],[Ganancia Bruta]]*Datos_Cocina[[#This Row],[Cantidad Ordenada]]</f>
        <v>12</v>
      </c>
      <c r="J1176" s="4">
        <f>Datos_Cocina[[#This Row],[Precio Unitario]]*Datos_Cocina[[#This Row],[Cantidad Ordenada]]</f>
        <v>29</v>
      </c>
      <c r="K1176" s="7">
        <f>Datos_Cocina[[#This Row],[Ganancia Neta]]/Datos_Cocina[[#This Row],[Total Pedido]]</f>
        <v>0.41379310344827586</v>
      </c>
      <c r="L1176" s="2">
        <v>1</v>
      </c>
      <c r="M1176" s="2">
        <v>37</v>
      </c>
      <c r="N1176" s="2" t="s">
        <v>1154</v>
      </c>
    </row>
    <row r="1177" spans="1:14" x14ac:dyDescent="0.3">
      <c r="A1177" s="2">
        <v>474</v>
      </c>
      <c r="B1177" s="2">
        <v>2</v>
      </c>
      <c r="C1177" s="2" t="s">
        <v>25</v>
      </c>
      <c r="D1177" s="2" t="s">
        <v>1159</v>
      </c>
      <c r="E1177" s="4">
        <v>16</v>
      </c>
      <c r="F1177" s="4">
        <f t="shared" si="18"/>
        <v>48</v>
      </c>
      <c r="G1177" s="4">
        <v>28</v>
      </c>
      <c r="H1177" s="4">
        <f>Datos_Cocina[[#This Row],[Precio Unitario]]-Datos_Cocina[[#This Row],[Costo Unitario]]</f>
        <v>12</v>
      </c>
      <c r="I1177" s="4">
        <f>Datos_Cocina[[#This Row],[Ganancia Bruta]]*Datos_Cocina[[#This Row],[Cantidad Ordenada]]</f>
        <v>36</v>
      </c>
      <c r="J1177" s="4">
        <f>Datos_Cocina[[#This Row],[Precio Unitario]]*Datos_Cocina[[#This Row],[Cantidad Ordenada]]</f>
        <v>84</v>
      </c>
      <c r="K1177" s="7">
        <f>Datos_Cocina[[#This Row],[Ganancia Neta]]/Datos_Cocina[[#This Row],[Total Pedido]]</f>
        <v>0.42857142857142855</v>
      </c>
      <c r="L1177" s="2">
        <v>3</v>
      </c>
      <c r="M1177" s="2">
        <v>35</v>
      </c>
      <c r="N1177" s="2" t="s">
        <v>1154</v>
      </c>
    </row>
    <row r="1178" spans="1:14" x14ac:dyDescent="0.3">
      <c r="A1178" s="2">
        <v>475</v>
      </c>
      <c r="B1178" s="2">
        <v>18</v>
      </c>
      <c r="C1178" s="2" t="s">
        <v>34</v>
      </c>
      <c r="D1178" s="2" t="s">
        <v>1161</v>
      </c>
      <c r="E1178" s="4">
        <v>20</v>
      </c>
      <c r="F1178" s="4">
        <f t="shared" si="18"/>
        <v>60</v>
      </c>
      <c r="G1178" s="4">
        <v>34</v>
      </c>
      <c r="H1178" s="4">
        <f>Datos_Cocina[[#This Row],[Precio Unitario]]-Datos_Cocina[[#This Row],[Costo Unitario]]</f>
        <v>14</v>
      </c>
      <c r="I1178" s="4">
        <f>Datos_Cocina[[#This Row],[Ganancia Bruta]]*Datos_Cocina[[#This Row],[Cantidad Ordenada]]</f>
        <v>42</v>
      </c>
      <c r="J1178" s="4">
        <f>Datos_Cocina[[#This Row],[Precio Unitario]]*Datos_Cocina[[#This Row],[Cantidad Ordenada]]</f>
        <v>102</v>
      </c>
      <c r="K1178" s="7">
        <f>Datos_Cocina[[#This Row],[Ganancia Neta]]/Datos_Cocina[[#This Row],[Total Pedido]]</f>
        <v>0.41176470588235292</v>
      </c>
      <c r="L1178" s="2">
        <v>3</v>
      </c>
      <c r="M1178" s="2">
        <v>14</v>
      </c>
      <c r="N1178" s="2" t="s">
        <v>1149</v>
      </c>
    </row>
    <row r="1179" spans="1:14" x14ac:dyDescent="0.3">
      <c r="A1179" s="2">
        <v>475</v>
      </c>
      <c r="B1179" s="2">
        <v>18</v>
      </c>
      <c r="C1179" s="2" t="s">
        <v>79</v>
      </c>
      <c r="D1179" s="2" t="s">
        <v>1151</v>
      </c>
      <c r="E1179" s="4">
        <v>14</v>
      </c>
      <c r="F1179" s="4">
        <f t="shared" si="18"/>
        <v>42</v>
      </c>
      <c r="G1179" s="4">
        <v>24</v>
      </c>
      <c r="H1179" s="4">
        <f>Datos_Cocina[[#This Row],[Precio Unitario]]-Datos_Cocina[[#This Row],[Costo Unitario]]</f>
        <v>10</v>
      </c>
      <c r="I1179" s="4">
        <f>Datos_Cocina[[#This Row],[Ganancia Bruta]]*Datos_Cocina[[#This Row],[Cantidad Ordenada]]</f>
        <v>30</v>
      </c>
      <c r="J1179" s="4">
        <f>Datos_Cocina[[#This Row],[Precio Unitario]]*Datos_Cocina[[#This Row],[Cantidad Ordenada]]</f>
        <v>72</v>
      </c>
      <c r="K1179" s="7">
        <f>Datos_Cocina[[#This Row],[Ganancia Neta]]/Datos_Cocina[[#This Row],[Total Pedido]]</f>
        <v>0.41666666666666669</v>
      </c>
      <c r="L1179" s="2">
        <v>3</v>
      </c>
      <c r="M1179" s="2">
        <v>21</v>
      </c>
      <c r="N1179" s="2" t="s">
        <v>1149</v>
      </c>
    </row>
    <row r="1180" spans="1:14" x14ac:dyDescent="0.3">
      <c r="A1180" s="2">
        <v>476</v>
      </c>
      <c r="B1180" s="2">
        <v>13</v>
      </c>
      <c r="C1180" s="2" t="s">
        <v>30</v>
      </c>
      <c r="D1180" s="2" t="s">
        <v>1170</v>
      </c>
      <c r="E1180" s="4">
        <v>25</v>
      </c>
      <c r="F1180" s="4">
        <f t="shared" si="18"/>
        <v>25</v>
      </c>
      <c r="G1180" s="4">
        <v>40</v>
      </c>
      <c r="H1180" s="4">
        <f>Datos_Cocina[[#This Row],[Precio Unitario]]-Datos_Cocina[[#This Row],[Costo Unitario]]</f>
        <v>15</v>
      </c>
      <c r="I1180" s="4">
        <f>Datos_Cocina[[#This Row],[Ganancia Bruta]]*Datos_Cocina[[#This Row],[Cantidad Ordenada]]</f>
        <v>15</v>
      </c>
      <c r="J1180" s="4">
        <f>Datos_Cocina[[#This Row],[Precio Unitario]]*Datos_Cocina[[#This Row],[Cantidad Ordenada]]</f>
        <v>40</v>
      </c>
      <c r="K1180" s="7">
        <f>Datos_Cocina[[#This Row],[Ganancia Neta]]/Datos_Cocina[[#This Row],[Total Pedido]]</f>
        <v>0.375</v>
      </c>
      <c r="L1180" s="2">
        <v>1</v>
      </c>
      <c r="M1180" s="2">
        <v>21</v>
      </c>
      <c r="N1180" s="2" t="s">
        <v>1154</v>
      </c>
    </row>
    <row r="1181" spans="1:14" x14ac:dyDescent="0.3">
      <c r="A1181" s="2">
        <v>476</v>
      </c>
      <c r="B1181" s="2">
        <v>13</v>
      </c>
      <c r="C1181" s="2" t="s">
        <v>114</v>
      </c>
      <c r="D1181" s="2" t="s">
        <v>1168</v>
      </c>
      <c r="E1181" s="4">
        <v>19</v>
      </c>
      <c r="F1181" s="4">
        <f t="shared" si="18"/>
        <v>57</v>
      </c>
      <c r="G1181" s="4">
        <v>32</v>
      </c>
      <c r="H1181" s="4">
        <f>Datos_Cocina[[#This Row],[Precio Unitario]]-Datos_Cocina[[#This Row],[Costo Unitario]]</f>
        <v>13</v>
      </c>
      <c r="I1181" s="4">
        <f>Datos_Cocina[[#This Row],[Ganancia Bruta]]*Datos_Cocina[[#This Row],[Cantidad Ordenada]]</f>
        <v>39</v>
      </c>
      <c r="J1181" s="4">
        <f>Datos_Cocina[[#This Row],[Precio Unitario]]*Datos_Cocina[[#This Row],[Cantidad Ordenada]]</f>
        <v>96</v>
      </c>
      <c r="K1181" s="7">
        <f>Datos_Cocina[[#This Row],[Ganancia Neta]]/Datos_Cocina[[#This Row],[Total Pedido]]</f>
        <v>0.40625</v>
      </c>
      <c r="L1181" s="2">
        <v>3</v>
      </c>
      <c r="M1181" s="2">
        <v>5</v>
      </c>
      <c r="N1181" s="2" t="s">
        <v>1149</v>
      </c>
    </row>
    <row r="1182" spans="1:14" x14ac:dyDescent="0.3">
      <c r="A1182" s="2">
        <v>476</v>
      </c>
      <c r="B1182" s="2">
        <v>13</v>
      </c>
      <c r="C1182" s="2" t="s">
        <v>34</v>
      </c>
      <c r="D1182" s="2" t="s">
        <v>1161</v>
      </c>
      <c r="E1182" s="4">
        <v>20</v>
      </c>
      <c r="F1182" s="4">
        <f t="shared" si="18"/>
        <v>20</v>
      </c>
      <c r="G1182" s="4">
        <v>34</v>
      </c>
      <c r="H1182" s="4">
        <f>Datos_Cocina[[#This Row],[Precio Unitario]]-Datos_Cocina[[#This Row],[Costo Unitario]]</f>
        <v>14</v>
      </c>
      <c r="I1182" s="4">
        <f>Datos_Cocina[[#This Row],[Ganancia Bruta]]*Datos_Cocina[[#This Row],[Cantidad Ordenada]]</f>
        <v>14</v>
      </c>
      <c r="J1182" s="4">
        <f>Datos_Cocina[[#This Row],[Precio Unitario]]*Datos_Cocina[[#This Row],[Cantidad Ordenada]]</f>
        <v>34</v>
      </c>
      <c r="K1182" s="7">
        <f>Datos_Cocina[[#This Row],[Ganancia Neta]]/Datos_Cocina[[#This Row],[Total Pedido]]</f>
        <v>0.41176470588235292</v>
      </c>
      <c r="L1182" s="2">
        <v>1</v>
      </c>
      <c r="M1182" s="2">
        <v>34</v>
      </c>
      <c r="N1182" s="2" t="s">
        <v>1154</v>
      </c>
    </row>
    <row r="1183" spans="1:14" x14ac:dyDescent="0.3">
      <c r="A1183" s="2">
        <v>476</v>
      </c>
      <c r="B1183" s="2">
        <v>13</v>
      </c>
      <c r="C1183" s="2" t="s">
        <v>79</v>
      </c>
      <c r="D1183" s="2" t="s">
        <v>1151</v>
      </c>
      <c r="E1183" s="4">
        <v>14</v>
      </c>
      <c r="F1183" s="4">
        <f t="shared" si="18"/>
        <v>28</v>
      </c>
      <c r="G1183" s="4">
        <v>24</v>
      </c>
      <c r="H1183" s="4">
        <f>Datos_Cocina[[#This Row],[Precio Unitario]]-Datos_Cocina[[#This Row],[Costo Unitario]]</f>
        <v>10</v>
      </c>
      <c r="I1183" s="4">
        <f>Datos_Cocina[[#This Row],[Ganancia Bruta]]*Datos_Cocina[[#This Row],[Cantidad Ordenada]]</f>
        <v>20</v>
      </c>
      <c r="J1183" s="4">
        <f>Datos_Cocina[[#This Row],[Precio Unitario]]*Datos_Cocina[[#This Row],[Cantidad Ordenada]]</f>
        <v>48</v>
      </c>
      <c r="K1183" s="7">
        <f>Datos_Cocina[[#This Row],[Ganancia Neta]]/Datos_Cocina[[#This Row],[Total Pedido]]</f>
        <v>0.41666666666666669</v>
      </c>
      <c r="L1183" s="2">
        <v>2</v>
      </c>
      <c r="M1183" s="2">
        <v>55</v>
      </c>
      <c r="N1183" s="2" t="s">
        <v>1149</v>
      </c>
    </row>
    <row r="1184" spans="1:14" x14ac:dyDescent="0.3">
      <c r="A1184" s="2">
        <v>477</v>
      </c>
      <c r="B1184" s="2">
        <v>8</v>
      </c>
      <c r="C1184" s="2" t="s">
        <v>39</v>
      </c>
      <c r="D1184" s="2" t="s">
        <v>1150</v>
      </c>
      <c r="E1184" s="4">
        <v>13</v>
      </c>
      <c r="F1184" s="4">
        <f t="shared" si="18"/>
        <v>26</v>
      </c>
      <c r="G1184" s="4">
        <v>21</v>
      </c>
      <c r="H1184" s="4">
        <f>Datos_Cocina[[#This Row],[Precio Unitario]]-Datos_Cocina[[#This Row],[Costo Unitario]]</f>
        <v>8</v>
      </c>
      <c r="I1184" s="4">
        <f>Datos_Cocina[[#This Row],[Ganancia Bruta]]*Datos_Cocina[[#This Row],[Cantidad Ordenada]]</f>
        <v>16</v>
      </c>
      <c r="J1184" s="4">
        <f>Datos_Cocina[[#This Row],[Precio Unitario]]*Datos_Cocina[[#This Row],[Cantidad Ordenada]]</f>
        <v>42</v>
      </c>
      <c r="K1184" s="7">
        <f>Datos_Cocina[[#This Row],[Ganancia Neta]]/Datos_Cocina[[#This Row],[Total Pedido]]</f>
        <v>0.38095238095238093</v>
      </c>
      <c r="L1184" s="2">
        <v>2</v>
      </c>
      <c r="M1184" s="2">
        <v>21</v>
      </c>
      <c r="N1184" s="2" t="s">
        <v>1154</v>
      </c>
    </row>
    <row r="1185" spans="1:14" x14ac:dyDescent="0.3">
      <c r="A1185" s="2">
        <v>477</v>
      </c>
      <c r="B1185" s="2">
        <v>8</v>
      </c>
      <c r="C1185" s="2" t="s">
        <v>97</v>
      </c>
      <c r="D1185" s="2" t="s">
        <v>1153</v>
      </c>
      <c r="E1185" s="4">
        <v>14</v>
      </c>
      <c r="F1185" s="4">
        <f t="shared" si="18"/>
        <v>28</v>
      </c>
      <c r="G1185" s="4">
        <v>23</v>
      </c>
      <c r="H1185" s="4">
        <f>Datos_Cocina[[#This Row],[Precio Unitario]]-Datos_Cocina[[#This Row],[Costo Unitario]]</f>
        <v>9</v>
      </c>
      <c r="I1185" s="4">
        <f>Datos_Cocina[[#This Row],[Ganancia Bruta]]*Datos_Cocina[[#This Row],[Cantidad Ordenada]]</f>
        <v>18</v>
      </c>
      <c r="J1185" s="4">
        <f>Datos_Cocina[[#This Row],[Precio Unitario]]*Datos_Cocina[[#This Row],[Cantidad Ordenada]]</f>
        <v>46</v>
      </c>
      <c r="K1185" s="7">
        <f>Datos_Cocina[[#This Row],[Ganancia Neta]]/Datos_Cocina[[#This Row],[Total Pedido]]</f>
        <v>0.39130434782608697</v>
      </c>
      <c r="L1185" s="2">
        <v>2</v>
      </c>
      <c r="M1185" s="2">
        <v>13</v>
      </c>
      <c r="N1185" s="2" t="s">
        <v>1149</v>
      </c>
    </row>
    <row r="1186" spans="1:14" x14ac:dyDescent="0.3">
      <c r="A1186" s="2">
        <v>477</v>
      </c>
      <c r="B1186" s="2">
        <v>8</v>
      </c>
      <c r="C1186" s="2" t="s">
        <v>34</v>
      </c>
      <c r="D1186" s="2" t="s">
        <v>1161</v>
      </c>
      <c r="E1186" s="4">
        <v>20</v>
      </c>
      <c r="F1186" s="4">
        <f t="shared" si="18"/>
        <v>40</v>
      </c>
      <c r="G1186" s="4">
        <v>34</v>
      </c>
      <c r="H1186" s="4">
        <f>Datos_Cocina[[#This Row],[Precio Unitario]]-Datos_Cocina[[#This Row],[Costo Unitario]]</f>
        <v>14</v>
      </c>
      <c r="I1186" s="4">
        <f>Datos_Cocina[[#This Row],[Ganancia Bruta]]*Datos_Cocina[[#This Row],[Cantidad Ordenada]]</f>
        <v>28</v>
      </c>
      <c r="J1186" s="4">
        <f>Datos_Cocina[[#This Row],[Precio Unitario]]*Datos_Cocina[[#This Row],[Cantidad Ordenada]]</f>
        <v>68</v>
      </c>
      <c r="K1186" s="7">
        <f>Datos_Cocina[[#This Row],[Ganancia Neta]]/Datos_Cocina[[#This Row],[Total Pedido]]</f>
        <v>0.41176470588235292</v>
      </c>
      <c r="L1186" s="2">
        <v>2</v>
      </c>
      <c r="M1186" s="2">
        <v>34</v>
      </c>
      <c r="N1186" s="2" t="s">
        <v>1149</v>
      </c>
    </row>
    <row r="1187" spans="1:14" x14ac:dyDescent="0.3">
      <c r="A1187" s="2">
        <v>477</v>
      </c>
      <c r="B1187" s="2">
        <v>8</v>
      </c>
      <c r="C1187" s="2" t="s">
        <v>79</v>
      </c>
      <c r="D1187" s="2" t="s">
        <v>1151</v>
      </c>
      <c r="E1187" s="4">
        <v>14</v>
      </c>
      <c r="F1187" s="4">
        <f t="shared" si="18"/>
        <v>28</v>
      </c>
      <c r="G1187" s="4">
        <v>24</v>
      </c>
      <c r="H1187" s="4">
        <f>Datos_Cocina[[#This Row],[Precio Unitario]]-Datos_Cocina[[#This Row],[Costo Unitario]]</f>
        <v>10</v>
      </c>
      <c r="I1187" s="4">
        <f>Datos_Cocina[[#This Row],[Ganancia Bruta]]*Datos_Cocina[[#This Row],[Cantidad Ordenada]]</f>
        <v>20</v>
      </c>
      <c r="J1187" s="4">
        <f>Datos_Cocina[[#This Row],[Precio Unitario]]*Datos_Cocina[[#This Row],[Cantidad Ordenada]]</f>
        <v>48</v>
      </c>
      <c r="K1187" s="7">
        <f>Datos_Cocina[[#This Row],[Ganancia Neta]]/Datos_Cocina[[#This Row],[Total Pedido]]</f>
        <v>0.41666666666666669</v>
      </c>
      <c r="L1187" s="2">
        <v>2</v>
      </c>
      <c r="M1187" s="2">
        <v>47</v>
      </c>
      <c r="N1187" s="2" t="s">
        <v>1149</v>
      </c>
    </row>
    <row r="1188" spans="1:14" x14ac:dyDescent="0.3">
      <c r="A1188" s="2">
        <v>478</v>
      </c>
      <c r="B1188" s="2">
        <v>7</v>
      </c>
      <c r="C1188" s="2" t="s">
        <v>37</v>
      </c>
      <c r="D1188" s="2" t="s">
        <v>1157</v>
      </c>
      <c r="E1188" s="4">
        <v>18</v>
      </c>
      <c r="F1188" s="4">
        <f t="shared" si="18"/>
        <v>36</v>
      </c>
      <c r="G1188" s="4">
        <v>30</v>
      </c>
      <c r="H1188" s="4">
        <f>Datos_Cocina[[#This Row],[Precio Unitario]]-Datos_Cocina[[#This Row],[Costo Unitario]]</f>
        <v>12</v>
      </c>
      <c r="I1188" s="4">
        <f>Datos_Cocina[[#This Row],[Ganancia Bruta]]*Datos_Cocina[[#This Row],[Cantidad Ordenada]]</f>
        <v>24</v>
      </c>
      <c r="J1188" s="4">
        <f>Datos_Cocina[[#This Row],[Precio Unitario]]*Datos_Cocina[[#This Row],[Cantidad Ordenada]]</f>
        <v>60</v>
      </c>
      <c r="K1188" s="7">
        <f>Datos_Cocina[[#This Row],[Ganancia Neta]]/Datos_Cocina[[#This Row],[Total Pedido]]</f>
        <v>0.4</v>
      </c>
      <c r="L1188" s="2">
        <v>2</v>
      </c>
      <c r="M1188" s="2">
        <v>54</v>
      </c>
      <c r="N1188" s="2" t="s">
        <v>1149</v>
      </c>
    </row>
    <row r="1189" spans="1:14" x14ac:dyDescent="0.3">
      <c r="A1189" s="2">
        <v>478</v>
      </c>
      <c r="B1189" s="2">
        <v>7</v>
      </c>
      <c r="C1189" s="2" t="s">
        <v>20</v>
      </c>
      <c r="D1189" s="2" t="s">
        <v>1152</v>
      </c>
      <c r="E1189" s="4">
        <v>17</v>
      </c>
      <c r="F1189" s="4">
        <f t="shared" si="18"/>
        <v>34</v>
      </c>
      <c r="G1189" s="4">
        <v>29</v>
      </c>
      <c r="H1189" s="4">
        <f>Datos_Cocina[[#This Row],[Precio Unitario]]-Datos_Cocina[[#This Row],[Costo Unitario]]</f>
        <v>12</v>
      </c>
      <c r="I1189" s="4">
        <f>Datos_Cocina[[#This Row],[Ganancia Bruta]]*Datos_Cocina[[#This Row],[Cantidad Ordenada]]</f>
        <v>24</v>
      </c>
      <c r="J1189" s="4">
        <f>Datos_Cocina[[#This Row],[Precio Unitario]]*Datos_Cocina[[#This Row],[Cantidad Ordenada]]</f>
        <v>58</v>
      </c>
      <c r="K1189" s="7">
        <f>Datos_Cocina[[#This Row],[Ganancia Neta]]/Datos_Cocina[[#This Row],[Total Pedido]]</f>
        <v>0.41379310344827586</v>
      </c>
      <c r="L1189" s="2">
        <v>2</v>
      </c>
      <c r="M1189" s="2">
        <v>36</v>
      </c>
      <c r="N1189" s="2" t="s">
        <v>1149</v>
      </c>
    </row>
    <row r="1190" spans="1:14" x14ac:dyDescent="0.3">
      <c r="A1190" s="2">
        <v>479</v>
      </c>
      <c r="B1190" s="2">
        <v>1</v>
      </c>
      <c r="C1190" s="2" t="s">
        <v>34</v>
      </c>
      <c r="D1190" s="2" t="s">
        <v>1161</v>
      </c>
      <c r="E1190" s="4">
        <v>20</v>
      </c>
      <c r="F1190" s="4">
        <f t="shared" si="18"/>
        <v>20</v>
      </c>
      <c r="G1190" s="4">
        <v>34</v>
      </c>
      <c r="H1190" s="4">
        <f>Datos_Cocina[[#This Row],[Precio Unitario]]-Datos_Cocina[[#This Row],[Costo Unitario]]</f>
        <v>14</v>
      </c>
      <c r="I1190" s="4">
        <f>Datos_Cocina[[#This Row],[Ganancia Bruta]]*Datos_Cocina[[#This Row],[Cantidad Ordenada]]</f>
        <v>14</v>
      </c>
      <c r="J1190" s="4">
        <f>Datos_Cocina[[#This Row],[Precio Unitario]]*Datos_Cocina[[#This Row],[Cantidad Ordenada]]</f>
        <v>34</v>
      </c>
      <c r="K1190" s="7">
        <f>Datos_Cocina[[#This Row],[Ganancia Neta]]/Datos_Cocina[[#This Row],[Total Pedido]]</f>
        <v>0.41176470588235292</v>
      </c>
      <c r="L1190" s="2">
        <v>1</v>
      </c>
      <c r="M1190" s="2">
        <v>38</v>
      </c>
      <c r="N1190" s="2" t="s">
        <v>1149</v>
      </c>
    </row>
    <row r="1191" spans="1:14" x14ac:dyDescent="0.3">
      <c r="A1191" s="2">
        <v>479</v>
      </c>
      <c r="B1191" s="2">
        <v>1</v>
      </c>
      <c r="C1191" s="2" t="s">
        <v>45</v>
      </c>
      <c r="D1191" s="2" t="s">
        <v>1169</v>
      </c>
      <c r="E1191" s="4">
        <v>10</v>
      </c>
      <c r="F1191" s="4">
        <f t="shared" si="18"/>
        <v>10</v>
      </c>
      <c r="G1191" s="4">
        <v>18</v>
      </c>
      <c r="H1191" s="4">
        <f>Datos_Cocina[[#This Row],[Precio Unitario]]-Datos_Cocina[[#This Row],[Costo Unitario]]</f>
        <v>8</v>
      </c>
      <c r="I1191" s="4">
        <f>Datos_Cocina[[#This Row],[Ganancia Bruta]]*Datos_Cocina[[#This Row],[Cantidad Ordenada]]</f>
        <v>8</v>
      </c>
      <c r="J1191" s="4">
        <f>Datos_Cocina[[#This Row],[Precio Unitario]]*Datos_Cocina[[#This Row],[Cantidad Ordenada]]</f>
        <v>18</v>
      </c>
      <c r="K1191" s="7">
        <f>Datos_Cocina[[#This Row],[Ganancia Neta]]/Datos_Cocina[[#This Row],[Total Pedido]]</f>
        <v>0.44444444444444442</v>
      </c>
      <c r="L1191" s="2">
        <v>1</v>
      </c>
      <c r="M1191" s="2">
        <v>45</v>
      </c>
      <c r="N1191" s="2" t="s">
        <v>1154</v>
      </c>
    </row>
    <row r="1192" spans="1:14" x14ac:dyDescent="0.3">
      <c r="A1192" s="2">
        <v>480</v>
      </c>
      <c r="B1192" s="2">
        <v>1</v>
      </c>
      <c r="C1192" s="2" t="s">
        <v>12</v>
      </c>
      <c r="D1192" s="2" t="s">
        <v>1164</v>
      </c>
      <c r="E1192" s="4">
        <v>21</v>
      </c>
      <c r="F1192" s="4">
        <f t="shared" si="18"/>
        <v>63</v>
      </c>
      <c r="G1192" s="4">
        <v>35</v>
      </c>
      <c r="H1192" s="4">
        <f>Datos_Cocina[[#This Row],[Precio Unitario]]-Datos_Cocina[[#This Row],[Costo Unitario]]</f>
        <v>14</v>
      </c>
      <c r="I1192" s="4">
        <f>Datos_Cocina[[#This Row],[Ganancia Bruta]]*Datos_Cocina[[#This Row],[Cantidad Ordenada]]</f>
        <v>42</v>
      </c>
      <c r="J1192" s="4">
        <f>Datos_Cocina[[#This Row],[Precio Unitario]]*Datos_Cocina[[#This Row],[Cantidad Ordenada]]</f>
        <v>105</v>
      </c>
      <c r="K1192" s="7">
        <f>Datos_Cocina[[#This Row],[Ganancia Neta]]/Datos_Cocina[[#This Row],[Total Pedido]]</f>
        <v>0.4</v>
      </c>
      <c r="L1192" s="2">
        <v>3</v>
      </c>
      <c r="M1192" s="2">
        <v>57</v>
      </c>
      <c r="N1192" s="2" t="s">
        <v>1149</v>
      </c>
    </row>
    <row r="1193" spans="1:14" x14ac:dyDescent="0.3">
      <c r="A1193" s="2">
        <v>480</v>
      </c>
      <c r="B1193" s="2">
        <v>1</v>
      </c>
      <c r="C1193" s="2" t="s">
        <v>50</v>
      </c>
      <c r="D1193" s="2" t="s">
        <v>1162</v>
      </c>
      <c r="E1193" s="4">
        <v>16</v>
      </c>
      <c r="F1193" s="4">
        <f t="shared" si="18"/>
        <v>32</v>
      </c>
      <c r="G1193" s="4">
        <v>27</v>
      </c>
      <c r="H1193" s="4">
        <f>Datos_Cocina[[#This Row],[Precio Unitario]]-Datos_Cocina[[#This Row],[Costo Unitario]]</f>
        <v>11</v>
      </c>
      <c r="I1193" s="4">
        <f>Datos_Cocina[[#This Row],[Ganancia Bruta]]*Datos_Cocina[[#This Row],[Cantidad Ordenada]]</f>
        <v>22</v>
      </c>
      <c r="J1193" s="4">
        <f>Datos_Cocina[[#This Row],[Precio Unitario]]*Datos_Cocina[[#This Row],[Cantidad Ordenada]]</f>
        <v>54</v>
      </c>
      <c r="K1193" s="7">
        <f>Datos_Cocina[[#This Row],[Ganancia Neta]]/Datos_Cocina[[#This Row],[Total Pedido]]</f>
        <v>0.40740740740740738</v>
      </c>
      <c r="L1193" s="2">
        <v>2</v>
      </c>
      <c r="M1193" s="2">
        <v>8</v>
      </c>
      <c r="N1193" s="2" t="s">
        <v>1154</v>
      </c>
    </row>
    <row r="1194" spans="1:14" x14ac:dyDescent="0.3">
      <c r="A1194" s="2">
        <v>481</v>
      </c>
      <c r="B1194" s="2">
        <v>9</v>
      </c>
      <c r="C1194" s="2" t="s">
        <v>74</v>
      </c>
      <c r="D1194" s="2" t="s">
        <v>1160</v>
      </c>
      <c r="E1194" s="4">
        <v>15</v>
      </c>
      <c r="F1194" s="4">
        <f t="shared" si="18"/>
        <v>30</v>
      </c>
      <c r="G1194" s="4">
        <v>26</v>
      </c>
      <c r="H1194" s="4">
        <f>Datos_Cocina[[#This Row],[Precio Unitario]]-Datos_Cocina[[#This Row],[Costo Unitario]]</f>
        <v>11</v>
      </c>
      <c r="I1194" s="4">
        <f>Datos_Cocina[[#This Row],[Ganancia Bruta]]*Datos_Cocina[[#This Row],[Cantidad Ordenada]]</f>
        <v>22</v>
      </c>
      <c r="J1194" s="4">
        <f>Datos_Cocina[[#This Row],[Precio Unitario]]*Datos_Cocina[[#This Row],[Cantidad Ordenada]]</f>
        <v>52</v>
      </c>
      <c r="K1194" s="7">
        <f>Datos_Cocina[[#This Row],[Ganancia Neta]]/Datos_Cocina[[#This Row],[Total Pedido]]</f>
        <v>0.42307692307692307</v>
      </c>
      <c r="L1194" s="2">
        <v>2</v>
      </c>
      <c r="M1194" s="2">
        <v>58</v>
      </c>
      <c r="N1194" s="2" t="s">
        <v>1149</v>
      </c>
    </row>
    <row r="1195" spans="1:14" x14ac:dyDescent="0.3">
      <c r="A1195" s="2">
        <v>482</v>
      </c>
      <c r="B1195" s="2">
        <v>9</v>
      </c>
      <c r="C1195" s="2" t="s">
        <v>39</v>
      </c>
      <c r="D1195" s="2" t="s">
        <v>1150</v>
      </c>
      <c r="E1195" s="4">
        <v>13</v>
      </c>
      <c r="F1195" s="4">
        <f t="shared" si="18"/>
        <v>39</v>
      </c>
      <c r="G1195" s="4">
        <v>21</v>
      </c>
      <c r="H1195" s="4">
        <f>Datos_Cocina[[#This Row],[Precio Unitario]]-Datos_Cocina[[#This Row],[Costo Unitario]]</f>
        <v>8</v>
      </c>
      <c r="I1195" s="4">
        <f>Datos_Cocina[[#This Row],[Ganancia Bruta]]*Datos_Cocina[[#This Row],[Cantidad Ordenada]]</f>
        <v>24</v>
      </c>
      <c r="J1195" s="4">
        <f>Datos_Cocina[[#This Row],[Precio Unitario]]*Datos_Cocina[[#This Row],[Cantidad Ordenada]]</f>
        <v>63</v>
      </c>
      <c r="K1195" s="7">
        <f>Datos_Cocina[[#This Row],[Ganancia Neta]]/Datos_Cocina[[#This Row],[Total Pedido]]</f>
        <v>0.38095238095238093</v>
      </c>
      <c r="L1195" s="2">
        <v>3</v>
      </c>
      <c r="M1195" s="2">
        <v>21</v>
      </c>
      <c r="N1195" s="2" t="s">
        <v>1149</v>
      </c>
    </row>
    <row r="1196" spans="1:14" x14ac:dyDescent="0.3">
      <c r="A1196" s="2">
        <v>483</v>
      </c>
      <c r="B1196" s="2">
        <v>2</v>
      </c>
      <c r="C1196" s="2" t="s">
        <v>50</v>
      </c>
      <c r="D1196" s="2" t="s">
        <v>1162</v>
      </c>
      <c r="E1196" s="4">
        <v>16</v>
      </c>
      <c r="F1196" s="4">
        <f t="shared" si="18"/>
        <v>48</v>
      </c>
      <c r="G1196" s="4">
        <v>27</v>
      </c>
      <c r="H1196" s="4">
        <f>Datos_Cocina[[#This Row],[Precio Unitario]]-Datos_Cocina[[#This Row],[Costo Unitario]]</f>
        <v>11</v>
      </c>
      <c r="I1196" s="4">
        <f>Datos_Cocina[[#This Row],[Ganancia Bruta]]*Datos_Cocina[[#This Row],[Cantidad Ordenada]]</f>
        <v>33</v>
      </c>
      <c r="J1196" s="4">
        <f>Datos_Cocina[[#This Row],[Precio Unitario]]*Datos_Cocina[[#This Row],[Cantidad Ordenada]]</f>
        <v>81</v>
      </c>
      <c r="K1196" s="7">
        <f>Datos_Cocina[[#This Row],[Ganancia Neta]]/Datos_Cocina[[#This Row],[Total Pedido]]</f>
        <v>0.40740740740740738</v>
      </c>
      <c r="L1196" s="2">
        <v>3</v>
      </c>
      <c r="M1196" s="2">
        <v>53</v>
      </c>
      <c r="N1196" s="2" t="s">
        <v>1154</v>
      </c>
    </row>
    <row r="1197" spans="1:14" x14ac:dyDescent="0.3">
      <c r="A1197" s="2">
        <v>484</v>
      </c>
      <c r="B1197" s="2">
        <v>18</v>
      </c>
      <c r="C1197" s="2" t="s">
        <v>60</v>
      </c>
      <c r="D1197" s="2" t="s">
        <v>1165</v>
      </c>
      <c r="E1197" s="4">
        <v>15</v>
      </c>
      <c r="F1197" s="4">
        <f t="shared" si="18"/>
        <v>45</v>
      </c>
      <c r="G1197" s="4">
        <v>25</v>
      </c>
      <c r="H1197" s="4">
        <f>Datos_Cocina[[#This Row],[Precio Unitario]]-Datos_Cocina[[#This Row],[Costo Unitario]]</f>
        <v>10</v>
      </c>
      <c r="I1197" s="4">
        <f>Datos_Cocina[[#This Row],[Ganancia Bruta]]*Datos_Cocina[[#This Row],[Cantidad Ordenada]]</f>
        <v>30</v>
      </c>
      <c r="J1197" s="4">
        <f>Datos_Cocina[[#This Row],[Precio Unitario]]*Datos_Cocina[[#This Row],[Cantidad Ordenada]]</f>
        <v>75</v>
      </c>
      <c r="K1197" s="7">
        <f>Datos_Cocina[[#This Row],[Ganancia Neta]]/Datos_Cocina[[#This Row],[Total Pedido]]</f>
        <v>0.4</v>
      </c>
      <c r="L1197" s="2">
        <v>3</v>
      </c>
      <c r="M1197" s="2">
        <v>34</v>
      </c>
      <c r="N1197" s="2" t="s">
        <v>1149</v>
      </c>
    </row>
    <row r="1198" spans="1:14" x14ac:dyDescent="0.3">
      <c r="A1198" s="2">
        <v>485</v>
      </c>
      <c r="B1198" s="2">
        <v>6</v>
      </c>
      <c r="C1198" s="2" t="s">
        <v>42</v>
      </c>
      <c r="D1198" s="2" t="s">
        <v>1158</v>
      </c>
      <c r="E1198" s="4">
        <v>22</v>
      </c>
      <c r="F1198" s="4">
        <f t="shared" si="18"/>
        <v>44</v>
      </c>
      <c r="G1198" s="4">
        <v>36</v>
      </c>
      <c r="H1198" s="4">
        <f>Datos_Cocina[[#This Row],[Precio Unitario]]-Datos_Cocina[[#This Row],[Costo Unitario]]</f>
        <v>14</v>
      </c>
      <c r="I1198" s="4">
        <f>Datos_Cocina[[#This Row],[Ganancia Bruta]]*Datos_Cocina[[#This Row],[Cantidad Ordenada]]</f>
        <v>28</v>
      </c>
      <c r="J1198" s="4">
        <f>Datos_Cocina[[#This Row],[Precio Unitario]]*Datos_Cocina[[#This Row],[Cantidad Ordenada]]</f>
        <v>72</v>
      </c>
      <c r="K1198" s="7">
        <f>Datos_Cocina[[#This Row],[Ganancia Neta]]/Datos_Cocina[[#This Row],[Total Pedido]]</f>
        <v>0.3888888888888889</v>
      </c>
      <c r="L1198" s="2">
        <v>2</v>
      </c>
      <c r="M1198" s="2">
        <v>56</v>
      </c>
      <c r="N1198" s="2" t="s">
        <v>1154</v>
      </c>
    </row>
    <row r="1199" spans="1:14" x14ac:dyDescent="0.3">
      <c r="A1199" s="2">
        <v>485</v>
      </c>
      <c r="B1199" s="2">
        <v>6</v>
      </c>
      <c r="C1199" s="2" t="s">
        <v>79</v>
      </c>
      <c r="D1199" s="2" t="s">
        <v>1151</v>
      </c>
      <c r="E1199" s="4">
        <v>14</v>
      </c>
      <c r="F1199" s="4">
        <f t="shared" si="18"/>
        <v>42</v>
      </c>
      <c r="G1199" s="4">
        <v>24</v>
      </c>
      <c r="H1199" s="4">
        <f>Datos_Cocina[[#This Row],[Precio Unitario]]-Datos_Cocina[[#This Row],[Costo Unitario]]</f>
        <v>10</v>
      </c>
      <c r="I1199" s="4">
        <f>Datos_Cocina[[#This Row],[Ganancia Bruta]]*Datos_Cocina[[#This Row],[Cantidad Ordenada]]</f>
        <v>30</v>
      </c>
      <c r="J1199" s="4">
        <f>Datos_Cocina[[#This Row],[Precio Unitario]]*Datos_Cocina[[#This Row],[Cantidad Ordenada]]</f>
        <v>72</v>
      </c>
      <c r="K1199" s="7">
        <f>Datos_Cocina[[#This Row],[Ganancia Neta]]/Datos_Cocina[[#This Row],[Total Pedido]]</f>
        <v>0.41666666666666669</v>
      </c>
      <c r="L1199" s="2">
        <v>3</v>
      </c>
      <c r="M1199" s="2">
        <v>23</v>
      </c>
      <c r="N1199" s="2" t="s">
        <v>1154</v>
      </c>
    </row>
    <row r="1200" spans="1:14" x14ac:dyDescent="0.3">
      <c r="A1200" s="2">
        <v>486</v>
      </c>
      <c r="B1200" s="2">
        <v>15</v>
      </c>
      <c r="C1200" s="2" t="s">
        <v>42</v>
      </c>
      <c r="D1200" s="2" t="s">
        <v>1158</v>
      </c>
      <c r="E1200" s="4">
        <v>22</v>
      </c>
      <c r="F1200" s="4">
        <f t="shared" si="18"/>
        <v>44</v>
      </c>
      <c r="G1200" s="4">
        <v>36</v>
      </c>
      <c r="H1200" s="4">
        <f>Datos_Cocina[[#This Row],[Precio Unitario]]-Datos_Cocina[[#This Row],[Costo Unitario]]</f>
        <v>14</v>
      </c>
      <c r="I1200" s="4">
        <f>Datos_Cocina[[#This Row],[Ganancia Bruta]]*Datos_Cocina[[#This Row],[Cantidad Ordenada]]</f>
        <v>28</v>
      </c>
      <c r="J1200" s="4">
        <f>Datos_Cocina[[#This Row],[Precio Unitario]]*Datos_Cocina[[#This Row],[Cantidad Ordenada]]</f>
        <v>72</v>
      </c>
      <c r="K1200" s="7">
        <f>Datos_Cocina[[#This Row],[Ganancia Neta]]/Datos_Cocina[[#This Row],[Total Pedido]]</f>
        <v>0.3888888888888889</v>
      </c>
      <c r="L1200" s="2">
        <v>2</v>
      </c>
      <c r="M1200" s="2">
        <v>7</v>
      </c>
      <c r="N1200" s="2" t="s">
        <v>1154</v>
      </c>
    </row>
    <row r="1201" spans="1:14" x14ac:dyDescent="0.3">
      <c r="A1201" s="2">
        <v>486</v>
      </c>
      <c r="B1201" s="2">
        <v>15</v>
      </c>
      <c r="C1201" s="2" t="s">
        <v>67</v>
      </c>
      <c r="D1201" s="2" t="s">
        <v>1155</v>
      </c>
      <c r="E1201" s="4">
        <v>12</v>
      </c>
      <c r="F1201" s="4">
        <f t="shared" si="18"/>
        <v>12</v>
      </c>
      <c r="G1201" s="4">
        <v>20</v>
      </c>
      <c r="H1201" s="4">
        <f>Datos_Cocina[[#This Row],[Precio Unitario]]-Datos_Cocina[[#This Row],[Costo Unitario]]</f>
        <v>8</v>
      </c>
      <c r="I1201" s="4">
        <f>Datos_Cocina[[#This Row],[Ganancia Bruta]]*Datos_Cocina[[#This Row],[Cantidad Ordenada]]</f>
        <v>8</v>
      </c>
      <c r="J1201" s="4">
        <f>Datos_Cocina[[#This Row],[Precio Unitario]]*Datos_Cocina[[#This Row],[Cantidad Ordenada]]</f>
        <v>20</v>
      </c>
      <c r="K1201" s="7">
        <f>Datos_Cocina[[#This Row],[Ganancia Neta]]/Datos_Cocina[[#This Row],[Total Pedido]]</f>
        <v>0.4</v>
      </c>
      <c r="L1201" s="2">
        <v>1</v>
      </c>
      <c r="M1201" s="2">
        <v>19</v>
      </c>
      <c r="N1201" s="2" t="s">
        <v>1154</v>
      </c>
    </row>
    <row r="1202" spans="1:14" x14ac:dyDescent="0.3">
      <c r="A1202" s="2">
        <v>486</v>
      </c>
      <c r="B1202" s="2">
        <v>15</v>
      </c>
      <c r="C1202" s="2" t="s">
        <v>34</v>
      </c>
      <c r="D1202" s="2" t="s">
        <v>1161</v>
      </c>
      <c r="E1202" s="4">
        <v>20</v>
      </c>
      <c r="F1202" s="4">
        <f t="shared" si="18"/>
        <v>20</v>
      </c>
      <c r="G1202" s="4">
        <v>34</v>
      </c>
      <c r="H1202" s="4">
        <f>Datos_Cocina[[#This Row],[Precio Unitario]]-Datos_Cocina[[#This Row],[Costo Unitario]]</f>
        <v>14</v>
      </c>
      <c r="I1202" s="4">
        <f>Datos_Cocina[[#This Row],[Ganancia Bruta]]*Datos_Cocina[[#This Row],[Cantidad Ordenada]]</f>
        <v>14</v>
      </c>
      <c r="J1202" s="4">
        <f>Datos_Cocina[[#This Row],[Precio Unitario]]*Datos_Cocina[[#This Row],[Cantidad Ordenada]]</f>
        <v>34</v>
      </c>
      <c r="K1202" s="7">
        <f>Datos_Cocina[[#This Row],[Ganancia Neta]]/Datos_Cocina[[#This Row],[Total Pedido]]</f>
        <v>0.41176470588235292</v>
      </c>
      <c r="L1202" s="2">
        <v>1</v>
      </c>
      <c r="M1202" s="2">
        <v>9</v>
      </c>
      <c r="N1202" s="2" t="s">
        <v>1154</v>
      </c>
    </row>
    <row r="1203" spans="1:14" x14ac:dyDescent="0.3">
      <c r="A1203" s="2">
        <v>486</v>
      </c>
      <c r="B1203" s="2">
        <v>15</v>
      </c>
      <c r="C1203" s="2" t="s">
        <v>79</v>
      </c>
      <c r="D1203" s="2" t="s">
        <v>1151</v>
      </c>
      <c r="E1203" s="4">
        <v>14</v>
      </c>
      <c r="F1203" s="4">
        <f t="shared" si="18"/>
        <v>14</v>
      </c>
      <c r="G1203" s="4">
        <v>24</v>
      </c>
      <c r="H1203" s="4">
        <f>Datos_Cocina[[#This Row],[Precio Unitario]]-Datos_Cocina[[#This Row],[Costo Unitario]]</f>
        <v>10</v>
      </c>
      <c r="I1203" s="4">
        <f>Datos_Cocina[[#This Row],[Ganancia Bruta]]*Datos_Cocina[[#This Row],[Cantidad Ordenada]]</f>
        <v>10</v>
      </c>
      <c r="J1203" s="4">
        <f>Datos_Cocina[[#This Row],[Precio Unitario]]*Datos_Cocina[[#This Row],[Cantidad Ordenada]]</f>
        <v>24</v>
      </c>
      <c r="K1203" s="7">
        <f>Datos_Cocina[[#This Row],[Ganancia Neta]]/Datos_Cocina[[#This Row],[Total Pedido]]</f>
        <v>0.41666666666666669</v>
      </c>
      <c r="L1203" s="2">
        <v>1</v>
      </c>
      <c r="M1203" s="2">
        <v>24</v>
      </c>
      <c r="N1203" s="2" t="s">
        <v>1154</v>
      </c>
    </row>
    <row r="1204" spans="1:14" x14ac:dyDescent="0.3">
      <c r="A1204" s="2">
        <v>487</v>
      </c>
      <c r="B1204" s="2">
        <v>17</v>
      </c>
      <c r="C1204" s="2" t="s">
        <v>56</v>
      </c>
      <c r="D1204" s="2" t="s">
        <v>1167</v>
      </c>
      <c r="E1204" s="4">
        <v>19</v>
      </c>
      <c r="F1204" s="4">
        <f t="shared" si="18"/>
        <v>38</v>
      </c>
      <c r="G1204" s="4">
        <v>31</v>
      </c>
      <c r="H1204" s="4">
        <f>Datos_Cocina[[#This Row],[Precio Unitario]]-Datos_Cocina[[#This Row],[Costo Unitario]]</f>
        <v>12</v>
      </c>
      <c r="I1204" s="4">
        <f>Datos_Cocina[[#This Row],[Ganancia Bruta]]*Datos_Cocina[[#This Row],[Cantidad Ordenada]]</f>
        <v>24</v>
      </c>
      <c r="J1204" s="4">
        <f>Datos_Cocina[[#This Row],[Precio Unitario]]*Datos_Cocina[[#This Row],[Cantidad Ordenada]]</f>
        <v>62</v>
      </c>
      <c r="K1204" s="7">
        <f>Datos_Cocina[[#This Row],[Ganancia Neta]]/Datos_Cocina[[#This Row],[Total Pedido]]</f>
        <v>0.38709677419354838</v>
      </c>
      <c r="L1204" s="2">
        <v>2</v>
      </c>
      <c r="M1204" s="2">
        <v>29</v>
      </c>
      <c r="N1204" s="2" t="s">
        <v>1149</v>
      </c>
    </row>
    <row r="1205" spans="1:14" x14ac:dyDescent="0.3">
      <c r="A1205" s="2">
        <v>487</v>
      </c>
      <c r="B1205" s="2">
        <v>17</v>
      </c>
      <c r="C1205" s="2" t="s">
        <v>100</v>
      </c>
      <c r="D1205" s="2" t="s">
        <v>1166</v>
      </c>
      <c r="E1205" s="4">
        <v>13</v>
      </c>
      <c r="F1205" s="4">
        <f t="shared" si="18"/>
        <v>13</v>
      </c>
      <c r="G1205" s="4">
        <v>22</v>
      </c>
      <c r="H1205" s="4">
        <f>Datos_Cocina[[#This Row],[Precio Unitario]]-Datos_Cocina[[#This Row],[Costo Unitario]]</f>
        <v>9</v>
      </c>
      <c r="I1205" s="4">
        <f>Datos_Cocina[[#This Row],[Ganancia Bruta]]*Datos_Cocina[[#This Row],[Cantidad Ordenada]]</f>
        <v>9</v>
      </c>
      <c r="J1205" s="4">
        <f>Datos_Cocina[[#This Row],[Precio Unitario]]*Datos_Cocina[[#This Row],[Cantidad Ordenada]]</f>
        <v>22</v>
      </c>
      <c r="K1205" s="7">
        <f>Datos_Cocina[[#This Row],[Ganancia Neta]]/Datos_Cocina[[#This Row],[Total Pedido]]</f>
        <v>0.40909090909090912</v>
      </c>
      <c r="L1205" s="2">
        <v>1</v>
      </c>
      <c r="M1205" s="2">
        <v>5</v>
      </c>
      <c r="N1205" s="2" t="s">
        <v>1149</v>
      </c>
    </row>
    <row r="1206" spans="1:14" x14ac:dyDescent="0.3">
      <c r="A1206" s="2">
        <v>487</v>
      </c>
      <c r="B1206" s="2">
        <v>17</v>
      </c>
      <c r="C1206" s="2" t="s">
        <v>34</v>
      </c>
      <c r="D1206" s="2" t="s">
        <v>1161</v>
      </c>
      <c r="E1206" s="4">
        <v>20</v>
      </c>
      <c r="F1206" s="4">
        <f t="shared" si="18"/>
        <v>40</v>
      </c>
      <c r="G1206" s="4">
        <v>34</v>
      </c>
      <c r="H1206" s="4">
        <f>Datos_Cocina[[#This Row],[Precio Unitario]]-Datos_Cocina[[#This Row],[Costo Unitario]]</f>
        <v>14</v>
      </c>
      <c r="I1206" s="4">
        <f>Datos_Cocina[[#This Row],[Ganancia Bruta]]*Datos_Cocina[[#This Row],[Cantidad Ordenada]]</f>
        <v>28</v>
      </c>
      <c r="J1206" s="4">
        <f>Datos_Cocina[[#This Row],[Precio Unitario]]*Datos_Cocina[[#This Row],[Cantidad Ordenada]]</f>
        <v>68</v>
      </c>
      <c r="K1206" s="7">
        <f>Datos_Cocina[[#This Row],[Ganancia Neta]]/Datos_Cocina[[#This Row],[Total Pedido]]</f>
        <v>0.41176470588235292</v>
      </c>
      <c r="L1206" s="2">
        <v>2</v>
      </c>
      <c r="M1206" s="2">
        <v>58</v>
      </c>
      <c r="N1206" s="2" t="s">
        <v>1149</v>
      </c>
    </row>
    <row r="1207" spans="1:14" x14ac:dyDescent="0.3">
      <c r="A1207" s="2">
        <v>488</v>
      </c>
      <c r="B1207" s="2">
        <v>10</v>
      </c>
      <c r="C1207" s="2" t="s">
        <v>56</v>
      </c>
      <c r="D1207" s="2" t="s">
        <v>1167</v>
      </c>
      <c r="E1207" s="4">
        <v>19</v>
      </c>
      <c r="F1207" s="4">
        <f t="shared" si="18"/>
        <v>38</v>
      </c>
      <c r="G1207" s="4">
        <v>31</v>
      </c>
      <c r="H1207" s="4">
        <f>Datos_Cocina[[#This Row],[Precio Unitario]]-Datos_Cocina[[#This Row],[Costo Unitario]]</f>
        <v>12</v>
      </c>
      <c r="I1207" s="4">
        <f>Datos_Cocina[[#This Row],[Ganancia Bruta]]*Datos_Cocina[[#This Row],[Cantidad Ordenada]]</f>
        <v>24</v>
      </c>
      <c r="J1207" s="4">
        <f>Datos_Cocina[[#This Row],[Precio Unitario]]*Datos_Cocina[[#This Row],[Cantidad Ordenada]]</f>
        <v>62</v>
      </c>
      <c r="K1207" s="7">
        <f>Datos_Cocina[[#This Row],[Ganancia Neta]]/Datos_Cocina[[#This Row],[Total Pedido]]</f>
        <v>0.38709677419354838</v>
      </c>
      <c r="L1207" s="2">
        <v>2</v>
      </c>
      <c r="M1207" s="2">
        <v>18</v>
      </c>
      <c r="N1207" s="2" t="s">
        <v>1149</v>
      </c>
    </row>
    <row r="1208" spans="1:14" x14ac:dyDescent="0.3">
      <c r="A1208" s="2">
        <v>488</v>
      </c>
      <c r="B1208" s="2">
        <v>10</v>
      </c>
      <c r="C1208" s="2" t="s">
        <v>97</v>
      </c>
      <c r="D1208" s="2" t="s">
        <v>1153</v>
      </c>
      <c r="E1208" s="4">
        <v>14</v>
      </c>
      <c r="F1208" s="4">
        <f t="shared" si="18"/>
        <v>42</v>
      </c>
      <c r="G1208" s="4">
        <v>23</v>
      </c>
      <c r="H1208" s="4">
        <f>Datos_Cocina[[#This Row],[Precio Unitario]]-Datos_Cocina[[#This Row],[Costo Unitario]]</f>
        <v>9</v>
      </c>
      <c r="I1208" s="4">
        <f>Datos_Cocina[[#This Row],[Ganancia Bruta]]*Datos_Cocina[[#This Row],[Cantidad Ordenada]]</f>
        <v>27</v>
      </c>
      <c r="J1208" s="4">
        <f>Datos_Cocina[[#This Row],[Precio Unitario]]*Datos_Cocina[[#This Row],[Cantidad Ordenada]]</f>
        <v>69</v>
      </c>
      <c r="K1208" s="7">
        <f>Datos_Cocina[[#This Row],[Ganancia Neta]]/Datos_Cocina[[#This Row],[Total Pedido]]</f>
        <v>0.39130434782608697</v>
      </c>
      <c r="L1208" s="2">
        <v>3</v>
      </c>
      <c r="M1208" s="2">
        <v>52</v>
      </c>
      <c r="N1208" s="2" t="s">
        <v>1154</v>
      </c>
    </row>
    <row r="1209" spans="1:14" x14ac:dyDescent="0.3">
      <c r="A1209" s="2">
        <v>488</v>
      </c>
      <c r="B1209" s="2">
        <v>10</v>
      </c>
      <c r="C1209" s="2" t="s">
        <v>45</v>
      </c>
      <c r="D1209" s="2" t="s">
        <v>1169</v>
      </c>
      <c r="E1209" s="4">
        <v>10</v>
      </c>
      <c r="F1209" s="4">
        <f t="shared" si="18"/>
        <v>30</v>
      </c>
      <c r="G1209" s="4">
        <v>18</v>
      </c>
      <c r="H1209" s="4">
        <f>Datos_Cocina[[#This Row],[Precio Unitario]]-Datos_Cocina[[#This Row],[Costo Unitario]]</f>
        <v>8</v>
      </c>
      <c r="I1209" s="4">
        <f>Datos_Cocina[[#This Row],[Ganancia Bruta]]*Datos_Cocina[[#This Row],[Cantidad Ordenada]]</f>
        <v>24</v>
      </c>
      <c r="J1209" s="4">
        <f>Datos_Cocina[[#This Row],[Precio Unitario]]*Datos_Cocina[[#This Row],[Cantidad Ordenada]]</f>
        <v>54</v>
      </c>
      <c r="K1209" s="7">
        <f>Datos_Cocina[[#This Row],[Ganancia Neta]]/Datos_Cocina[[#This Row],[Total Pedido]]</f>
        <v>0.44444444444444442</v>
      </c>
      <c r="L1209" s="2">
        <v>3</v>
      </c>
      <c r="M1209" s="2">
        <v>54</v>
      </c>
      <c r="N1209" s="2" t="s">
        <v>1154</v>
      </c>
    </row>
    <row r="1210" spans="1:14" x14ac:dyDescent="0.3">
      <c r="A1210" s="2">
        <v>489</v>
      </c>
      <c r="B1210" s="2">
        <v>3</v>
      </c>
      <c r="C1210" s="2" t="s">
        <v>30</v>
      </c>
      <c r="D1210" s="2" t="s">
        <v>1170</v>
      </c>
      <c r="E1210" s="4">
        <v>25</v>
      </c>
      <c r="F1210" s="4">
        <f t="shared" si="18"/>
        <v>50</v>
      </c>
      <c r="G1210" s="4">
        <v>40</v>
      </c>
      <c r="H1210" s="4">
        <f>Datos_Cocina[[#This Row],[Precio Unitario]]-Datos_Cocina[[#This Row],[Costo Unitario]]</f>
        <v>15</v>
      </c>
      <c r="I1210" s="4">
        <f>Datos_Cocina[[#This Row],[Ganancia Bruta]]*Datos_Cocina[[#This Row],[Cantidad Ordenada]]</f>
        <v>30</v>
      </c>
      <c r="J1210" s="4">
        <f>Datos_Cocina[[#This Row],[Precio Unitario]]*Datos_Cocina[[#This Row],[Cantidad Ordenada]]</f>
        <v>80</v>
      </c>
      <c r="K1210" s="7">
        <f>Datos_Cocina[[#This Row],[Ganancia Neta]]/Datos_Cocina[[#This Row],[Total Pedido]]</f>
        <v>0.375</v>
      </c>
      <c r="L1210" s="2">
        <v>2</v>
      </c>
      <c r="M1210" s="2">
        <v>28</v>
      </c>
      <c r="N1210" s="2" t="s">
        <v>1149</v>
      </c>
    </row>
    <row r="1211" spans="1:14" x14ac:dyDescent="0.3">
      <c r="A1211" s="2">
        <v>489</v>
      </c>
      <c r="B1211" s="2">
        <v>3</v>
      </c>
      <c r="C1211" s="2" t="s">
        <v>97</v>
      </c>
      <c r="D1211" s="2" t="s">
        <v>1153</v>
      </c>
      <c r="E1211" s="4">
        <v>14</v>
      </c>
      <c r="F1211" s="4">
        <f t="shared" si="18"/>
        <v>42</v>
      </c>
      <c r="G1211" s="4">
        <v>23</v>
      </c>
      <c r="H1211" s="4">
        <f>Datos_Cocina[[#This Row],[Precio Unitario]]-Datos_Cocina[[#This Row],[Costo Unitario]]</f>
        <v>9</v>
      </c>
      <c r="I1211" s="4">
        <f>Datos_Cocina[[#This Row],[Ganancia Bruta]]*Datos_Cocina[[#This Row],[Cantidad Ordenada]]</f>
        <v>27</v>
      </c>
      <c r="J1211" s="4">
        <f>Datos_Cocina[[#This Row],[Precio Unitario]]*Datos_Cocina[[#This Row],[Cantidad Ordenada]]</f>
        <v>69</v>
      </c>
      <c r="K1211" s="7">
        <f>Datos_Cocina[[#This Row],[Ganancia Neta]]/Datos_Cocina[[#This Row],[Total Pedido]]</f>
        <v>0.39130434782608697</v>
      </c>
      <c r="L1211" s="2">
        <v>3</v>
      </c>
      <c r="M1211" s="2">
        <v>6</v>
      </c>
      <c r="N1211" s="2" t="s">
        <v>1149</v>
      </c>
    </row>
    <row r="1212" spans="1:14" x14ac:dyDescent="0.3">
      <c r="A1212" s="2">
        <v>490</v>
      </c>
      <c r="B1212" s="2">
        <v>1</v>
      </c>
      <c r="C1212" s="2" t="s">
        <v>114</v>
      </c>
      <c r="D1212" s="2" t="s">
        <v>1168</v>
      </c>
      <c r="E1212" s="4">
        <v>19</v>
      </c>
      <c r="F1212" s="4">
        <f t="shared" si="18"/>
        <v>19</v>
      </c>
      <c r="G1212" s="4">
        <v>32</v>
      </c>
      <c r="H1212" s="4">
        <f>Datos_Cocina[[#This Row],[Precio Unitario]]-Datos_Cocina[[#This Row],[Costo Unitario]]</f>
        <v>13</v>
      </c>
      <c r="I1212" s="4">
        <f>Datos_Cocina[[#This Row],[Ganancia Bruta]]*Datos_Cocina[[#This Row],[Cantidad Ordenada]]</f>
        <v>13</v>
      </c>
      <c r="J1212" s="4">
        <f>Datos_Cocina[[#This Row],[Precio Unitario]]*Datos_Cocina[[#This Row],[Cantidad Ordenada]]</f>
        <v>32</v>
      </c>
      <c r="K1212" s="7">
        <f>Datos_Cocina[[#This Row],[Ganancia Neta]]/Datos_Cocina[[#This Row],[Total Pedido]]</f>
        <v>0.40625</v>
      </c>
      <c r="L1212" s="2">
        <v>1</v>
      </c>
      <c r="M1212" s="2">
        <v>55</v>
      </c>
      <c r="N1212" s="2" t="s">
        <v>1154</v>
      </c>
    </row>
    <row r="1213" spans="1:14" x14ac:dyDescent="0.3">
      <c r="A1213" s="2">
        <v>490</v>
      </c>
      <c r="B1213" s="2">
        <v>1</v>
      </c>
      <c r="C1213" s="2" t="s">
        <v>34</v>
      </c>
      <c r="D1213" s="2" t="s">
        <v>1161</v>
      </c>
      <c r="E1213" s="4">
        <v>20</v>
      </c>
      <c r="F1213" s="4">
        <f t="shared" si="18"/>
        <v>60</v>
      </c>
      <c r="G1213" s="4">
        <v>34</v>
      </c>
      <c r="H1213" s="4">
        <f>Datos_Cocina[[#This Row],[Precio Unitario]]-Datos_Cocina[[#This Row],[Costo Unitario]]</f>
        <v>14</v>
      </c>
      <c r="I1213" s="4">
        <f>Datos_Cocina[[#This Row],[Ganancia Bruta]]*Datos_Cocina[[#This Row],[Cantidad Ordenada]]</f>
        <v>42</v>
      </c>
      <c r="J1213" s="4">
        <f>Datos_Cocina[[#This Row],[Precio Unitario]]*Datos_Cocina[[#This Row],[Cantidad Ordenada]]</f>
        <v>102</v>
      </c>
      <c r="K1213" s="7">
        <f>Datos_Cocina[[#This Row],[Ganancia Neta]]/Datos_Cocina[[#This Row],[Total Pedido]]</f>
        <v>0.41176470588235292</v>
      </c>
      <c r="L1213" s="2">
        <v>3</v>
      </c>
      <c r="M1213" s="2">
        <v>42</v>
      </c>
      <c r="N1213" s="2" t="s">
        <v>1154</v>
      </c>
    </row>
    <row r="1214" spans="1:14" x14ac:dyDescent="0.3">
      <c r="A1214" s="2">
        <v>490</v>
      </c>
      <c r="B1214" s="2">
        <v>1</v>
      </c>
      <c r="C1214" s="2" t="s">
        <v>74</v>
      </c>
      <c r="D1214" s="2" t="s">
        <v>1160</v>
      </c>
      <c r="E1214" s="4">
        <v>15</v>
      </c>
      <c r="F1214" s="4">
        <f t="shared" si="18"/>
        <v>45</v>
      </c>
      <c r="G1214" s="4">
        <v>26</v>
      </c>
      <c r="H1214" s="4">
        <f>Datos_Cocina[[#This Row],[Precio Unitario]]-Datos_Cocina[[#This Row],[Costo Unitario]]</f>
        <v>11</v>
      </c>
      <c r="I1214" s="4">
        <f>Datos_Cocina[[#This Row],[Ganancia Bruta]]*Datos_Cocina[[#This Row],[Cantidad Ordenada]]</f>
        <v>33</v>
      </c>
      <c r="J1214" s="4">
        <f>Datos_Cocina[[#This Row],[Precio Unitario]]*Datos_Cocina[[#This Row],[Cantidad Ordenada]]</f>
        <v>78</v>
      </c>
      <c r="K1214" s="7">
        <f>Datos_Cocina[[#This Row],[Ganancia Neta]]/Datos_Cocina[[#This Row],[Total Pedido]]</f>
        <v>0.42307692307692307</v>
      </c>
      <c r="L1214" s="2">
        <v>3</v>
      </c>
      <c r="M1214" s="2">
        <v>34</v>
      </c>
      <c r="N1214" s="2" t="s">
        <v>1154</v>
      </c>
    </row>
    <row r="1215" spans="1:14" x14ac:dyDescent="0.3">
      <c r="A1215" s="2">
        <v>491</v>
      </c>
      <c r="B1215" s="2">
        <v>7</v>
      </c>
      <c r="C1215" s="2" t="s">
        <v>37</v>
      </c>
      <c r="D1215" s="2" t="s">
        <v>1157</v>
      </c>
      <c r="E1215" s="4">
        <v>18</v>
      </c>
      <c r="F1215" s="4">
        <f t="shared" si="18"/>
        <v>36</v>
      </c>
      <c r="G1215" s="4">
        <v>30</v>
      </c>
      <c r="H1215" s="4">
        <f>Datos_Cocina[[#This Row],[Precio Unitario]]-Datos_Cocina[[#This Row],[Costo Unitario]]</f>
        <v>12</v>
      </c>
      <c r="I1215" s="4">
        <f>Datos_Cocina[[#This Row],[Ganancia Bruta]]*Datos_Cocina[[#This Row],[Cantidad Ordenada]]</f>
        <v>24</v>
      </c>
      <c r="J1215" s="4">
        <f>Datos_Cocina[[#This Row],[Precio Unitario]]*Datos_Cocina[[#This Row],[Cantidad Ordenada]]</f>
        <v>60</v>
      </c>
      <c r="K1215" s="7">
        <f>Datos_Cocina[[#This Row],[Ganancia Neta]]/Datos_Cocina[[#This Row],[Total Pedido]]</f>
        <v>0.4</v>
      </c>
      <c r="L1215" s="2">
        <v>2</v>
      </c>
      <c r="M1215" s="2">
        <v>11</v>
      </c>
      <c r="N1215" s="2" t="s">
        <v>1154</v>
      </c>
    </row>
    <row r="1216" spans="1:14" x14ac:dyDescent="0.3">
      <c r="A1216" s="2">
        <v>491</v>
      </c>
      <c r="B1216" s="2">
        <v>7</v>
      </c>
      <c r="C1216" s="2" t="s">
        <v>20</v>
      </c>
      <c r="D1216" s="2" t="s">
        <v>1152</v>
      </c>
      <c r="E1216" s="4">
        <v>17</v>
      </c>
      <c r="F1216" s="4">
        <f t="shared" si="18"/>
        <v>34</v>
      </c>
      <c r="G1216" s="4">
        <v>29</v>
      </c>
      <c r="H1216" s="4">
        <f>Datos_Cocina[[#This Row],[Precio Unitario]]-Datos_Cocina[[#This Row],[Costo Unitario]]</f>
        <v>12</v>
      </c>
      <c r="I1216" s="4">
        <f>Datos_Cocina[[#This Row],[Ganancia Bruta]]*Datos_Cocina[[#This Row],[Cantidad Ordenada]]</f>
        <v>24</v>
      </c>
      <c r="J1216" s="4">
        <f>Datos_Cocina[[#This Row],[Precio Unitario]]*Datos_Cocina[[#This Row],[Cantidad Ordenada]]</f>
        <v>58</v>
      </c>
      <c r="K1216" s="7">
        <f>Datos_Cocina[[#This Row],[Ganancia Neta]]/Datos_Cocina[[#This Row],[Total Pedido]]</f>
        <v>0.41379310344827586</v>
      </c>
      <c r="L1216" s="2">
        <v>2</v>
      </c>
      <c r="M1216" s="2">
        <v>30</v>
      </c>
      <c r="N1216" s="2" t="s">
        <v>1154</v>
      </c>
    </row>
    <row r="1217" spans="1:14" x14ac:dyDescent="0.3">
      <c r="A1217" s="2">
        <v>492</v>
      </c>
      <c r="B1217" s="2">
        <v>4</v>
      </c>
      <c r="C1217" s="2" t="s">
        <v>39</v>
      </c>
      <c r="D1217" s="2" t="s">
        <v>1150</v>
      </c>
      <c r="E1217" s="4">
        <v>13</v>
      </c>
      <c r="F1217" s="4">
        <f t="shared" si="18"/>
        <v>39</v>
      </c>
      <c r="G1217" s="4">
        <v>21</v>
      </c>
      <c r="H1217" s="4">
        <f>Datos_Cocina[[#This Row],[Precio Unitario]]-Datos_Cocina[[#This Row],[Costo Unitario]]</f>
        <v>8</v>
      </c>
      <c r="I1217" s="4">
        <f>Datos_Cocina[[#This Row],[Ganancia Bruta]]*Datos_Cocina[[#This Row],[Cantidad Ordenada]]</f>
        <v>24</v>
      </c>
      <c r="J1217" s="4">
        <f>Datos_Cocina[[#This Row],[Precio Unitario]]*Datos_Cocina[[#This Row],[Cantidad Ordenada]]</f>
        <v>63</v>
      </c>
      <c r="K1217" s="7">
        <f>Datos_Cocina[[#This Row],[Ganancia Neta]]/Datos_Cocina[[#This Row],[Total Pedido]]</f>
        <v>0.38095238095238093</v>
      </c>
      <c r="L1217" s="2">
        <v>3</v>
      </c>
      <c r="M1217" s="2">
        <v>8</v>
      </c>
      <c r="N1217" s="2" t="s">
        <v>1154</v>
      </c>
    </row>
    <row r="1218" spans="1:14" x14ac:dyDescent="0.3">
      <c r="A1218" s="2">
        <v>492</v>
      </c>
      <c r="B1218" s="2">
        <v>4</v>
      </c>
      <c r="C1218" s="2" t="s">
        <v>121</v>
      </c>
      <c r="D1218" s="2" t="s">
        <v>1163</v>
      </c>
      <c r="E1218" s="4">
        <v>20</v>
      </c>
      <c r="F1218" s="4">
        <f t="shared" ref="F1218:F1281" si="19">E1218*L1218</f>
        <v>60</v>
      </c>
      <c r="G1218" s="4">
        <v>33</v>
      </c>
      <c r="H1218" s="4">
        <f>Datos_Cocina[[#This Row],[Precio Unitario]]-Datos_Cocina[[#This Row],[Costo Unitario]]</f>
        <v>13</v>
      </c>
      <c r="I1218" s="4">
        <f>Datos_Cocina[[#This Row],[Ganancia Bruta]]*Datos_Cocina[[#This Row],[Cantidad Ordenada]]</f>
        <v>39</v>
      </c>
      <c r="J1218" s="4">
        <f>Datos_Cocina[[#This Row],[Precio Unitario]]*Datos_Cocina[[#This Row],[Cantidad Ordenada]]</f>
        <v>99</v>
      </c>
      <c r="K1218" s="7">
        <f>Datos_Cocina[[#This Row],[Ganancia Neta]]/Datos_Cocina[[#This Row],[Total Pedido]]</f>
        <v>0.39393939393939392</v>
      </c>
      <c r="L1218" s="2">
        <v>3</v>
      </c>
      <c r="M1218" s="2">
        <v>15</v>
      </c>
      <c r="N1218" s="2" t="s">
        <v>1154</v>
      </c>
    </row>
    <row r="1219" spans="1:14" x14ac:dyDescent="0.3">
      <c r="A1219" s="2">
        <v>492</v>
      </c>
      <c r="B1219" s="2">
        <v>4</v>
      </c>
      <c r="C1219" s="2" t="s">
        <v>79</v>
      </c>
      <c r="D1219" s="2" t="s">
        <v>1151</v>
      </c>
      <c r="E1219" s="4">
        <v>14</v>
      </c>
      <c r="F1219" s="4">
        <f t="shared" si="19"/>
        <v>28</v>
      </c>
      <c r="G1219" s="4">
        <v>24</v>
      </c>
      <c r="H1219" s="4">
        <f>Datos_Cocina[[#This Row],[Precio Unitario]]-Datos_Cocina[[#This Row],[Costo Unitario]]</f>
        <v>10</v>
      </c>
      <c r="I1219" s="4">
        <f>Datos_Cocina[[#This Row],[Ganancia Bruta]]*Datos_Cocina[[#This Row],[Cantidad Ordenada]]</f>
        <v>20</v>
      </c>
      <c r="J1219" s="4">
        <f>Datos_Cocina[[#This Row],[Precio Unitario]]*Datos_Cocina[[#This Row],[Cantidad Ordenada]]</f>
        <v>48</v>
      </c>
      <c r="K1219" s="7">
        <f>Datos_Cocina[[#This Row],[Ganancia Neta]]/Datos_Cocina[[#This Row],[Total Pedido]]</f>
        <v>0.41666666666666669</v>
      </c>
      <c r="L1219" s="2">
        <v>2</v>
      </c>
      <c r="M1219" s="2">
        <v>26</v>
      </c>
      <c r="N1219" s="2" t="s">
        <v>1154</v>
      </c>
    </row>
    <row r="1220" spans="1:14" x14ac:dyDescent="0.3">
      <c r="A1220" s="2">
        <v>493</v>
      </c>
      <c r="B1220" s="2">
        <v>2</v>
      </c>
      <c r="C1220" s="2" t="s">
        <v>45</v>
      </c>
      <c r="D1220" s="2" t="s">
        <v>1169</v>
      </c>
      <c r="E1220" s="4">
        <v>10</v>
      </c>
      <c r="F1220" s="4">
        <f t="shared" si="19"/>
        <v>30</v>
      </c>
      <c r="G1220" s="4">
        <v>18</v>
      </c>
      <c r="H1220" s="4">
        <f>Datos_Cocina[[#This Row],[Precio Unitario]]-Datos_Cocina[[#This Row],[Costo Unitario]]</f>
        <v>8</v>
      </c>
      <c r="I1220" s="4">
        <f>Datos_Cocina[[#This Row],[Ganancia Bruta]]*Datos_Cocina[[#This Row],[Cantidad Ordenada]]</f>
        <v>24</v>
      </c>
      <c r="J1220" s="4">
        <f>Datos_Cocina[[#This Row],[Precio Unitario]]*Datos_Cocina[[#This Row],[Cantidad Ordenada]]</f>
        <v>54</v>
      </c>
      <c r="K1220" s="7">
        <f>Datos_Cocina[[#This Row],[Ganancia Neta]]/Datos_Cocina[[#This Row],[Total Pedido]]</f>
        <v>0.44444444444444442</v>
      </c>
      <c r="L1220" s="2">
        <v>3</v>
      </c>
      <c r="M1220" s="2">
        <v>8</v>
      </c>
      <c r="N1220" s="2" t="s">
        <v>1149</v>
      </c>
    </row>
    <row r="1221" spans="1:14" x14ac:dyDescent="0.3">
      <c r="A1221" s="2">
        <v>494</v>
      </c>
      <c r="B1221" s="2">
        <v>20</v>
      </c>
      <c r="C1221" s="2" t="s">
        <v>42</v>
      </c>
      <c r="D1221" s="2" t="s">
        <v>1158</v>
      </c>
      <c r="E1221" s="4">
        <v>22</v>
      </c>
      <c r="F1221" s="4">
        <f t="shared" si="19"/>
        <v>66</v>
      </c>
      <c r="G1221" s="4">
        <v>36</v>
      </c>
      <c r="H1221" s="4">
        <f>Datos_Cocina[[#This Row],[Precio Unitario]]-Datos_Cocina[[#This Row],[Costo Unitario]]</f>
        <v>14</v>
      </c>
      <c r="I1221" s="4">
        <f>Datos_Cocina[[#This Row],[Ganancia Bruta]]*Datos_Cocina[[#This Row],[Cantidad Ordenada]]</f>
        <v>42</v>
      </c>
      <c r="J1221" s="4">
        <f>Datos_Cocina[[#This Row],[Precio Unitario]]*Datos_Cocina[[#This Row],[Cantidad Ordenada]]</f>
        <v>108</v>
      </c>
      <c r="K1221" s="7">
        <f>Datos_Cocina[[#This Row],[Ganancia Neta]]/Datos_Cocina[[#This Row],[Total Pedido]]</f>
        <v>0.3888888888888889</v>
      </c>
      <c r="L1221" s="2">
        <v>3</v>
      </c>
      <c r="M1221" s="2">
        <v>22</v>
      </c>
      <c r="N1221" s="2" t="s">
        <v>1154</v>
      </c>
    </row>
    <row r="1222" spans="1:14" x14ac:dyDescent="0.3">
      <c r="A1222" s="2">
        <v>494</v>
      </c>
      <c r="B1222" s="2">
        <v>20</v>
      </c>
      <c r="C1222" s="2" t="s">
        <v>114</v>
      </c>
      <c r="D1222" s="2" t="s">
        <v>1168</v>
      </c>
      <c r="E1222" s="4">
        <v>19</v>
      </c>
      <c r="F1222" s="4">
        <f t="shared" si="19"/>
        <v>38</v>
      </c>
      <c r="G1222" s="4">
        <v>32</v>
      </c>
      <c r="H1222" s="4">
        <f>Datos_Cocina[[#This Row],[Precio Unitario]]-Datos_Cocina[[#This Row],[Costo Unitario]]</f>
        <v>13</v>
      </c>
      <c r="I1222" s="4">
        <f>Datos_Cocina[[#This Row],[Ganancia Bruta]]*Datos_Cocina[[#This Row],[Cantidad Ordenada]]</f>
        <v>26</v>
      </c>
      <c r="J1222" s="4">
        <f>Datos_Cocina[[#This Row],[Precio Unitario]]*Datos_Cocina[[#This Row],[Cantidad Ordenada]]</f>
        <v>64</v>
      </c>
      <c r="K1222" s="7">
        <f>Datos_Cocina[[#This Row],[Ganancia Neta]]/Datos_Cocina[[#This Row],[Total Pedido]]</f>
        <v>0.40625</v>
      </c>
      <c r="L1222" s="2">
        <v>2</v>
      </c>
      <c r="M1222" s="2">
        <v>9</v>
      </c>
      <c r="N1222" s="2" t="s">
        <v>1154</v>
      </c>
    </row>
    <row r="1223" spans="1:14" x14ac:dyDescent="0.3">
      <c r="A1223" s="2">
        <v>495</v>
      </c>
      <c r="B1223" s="2">
        <v>11</v>
      </c>
      <c r="C1223" s="2" t="s">
        <v>30</v>
      </c>
      <c r="D1223" s="2" t="s">
        <v>1170</v>
      </c>
      <c r="E1223" s="4">
        <v>25</v>
      </c>
      <c r="F1223" s="4">
        <f t="shared" si="19"/>
        <v>75</v>
      </c>
      <c r="G1223" s="4">
        <v>40</v>
      </c>
      <c r="H1223" s="4">
        <f>Datos_Cocina[[#This Row],[Precio Unitario]]-Datos_Cocina[[#This Row],[Costo Unitario]]</f>
        <v>15</v>
      </c>
      <c r="I1223" s="4">
        <f>Datos_Cocina[[#This Row],[Ganancia Bruta]]*Datos_Cocina[[#This Row],[Cantidad Ordenada]]</f>
        <v>45</v>
      </c>
      <c r="J1223" s="4">
        <f>Datos_Cocina[[#This Row],[Precio Unitario]]*Datos_Cocina[[#This Row],[Cantidad Ordenada]]</f>
        <v>120</v>
      </c>
      <c r="K1223" s="7">
        <f>Datos_Cocina[[#This Row],[Ganancia Neta]]/Datos_Cocina[[#This Row],[Total Pedido]]</f>
        <v>0.375</v>
      </c>
      <c r="L1223" s="2">
        <v>3</v>
      </c>
      <c r="M1223" s="2">
        <v>13</v>
      </c>
      <c r="N1223" s="2" t="s">
        <v>1149</v>
      </c>
    </row>
    <row r="1224" spans="1:14" x14ac:dyDescent="0.3">
      <c r="A1224" s="2">
        <v>495</v>
      </c>
      <c r="B1224" s="2">
        <v>11</v>
      </c>
      <c r="C1224" s="2" t="s">
        <v>121</v>
      </c>
      <c r="D1224" s="2" t="s">
        <v>1163</v>
      </c>
      <c r="E1224" s="4">
        <v>20</v>
      </c>
      <c r="F1224" s="4">
        <f t="shared" si="19"/>
        <v>20</v>
      </c>
      <c r="G1224" s="4">
        <v>33</v>
      </c>
      <c r="H1224" s="4">
        <f>Datos_Cocina[[#This Row],[Precio Unitario]]-Datos_Cocina[[#This Row],[Costo Unitario]]</f>
        <v>13</v>
      </c>
      <c r="I1224" s="4">
        <f>Datos_Cocina[[#This Row],[Ganancia Bruta]]*Datos_Cocina[[#This Row],[Cantidad Ordenada]]</f>
        <v>13</v>
      </c>
      <c r="J1224" s="4">
        <f>Datos_Cocina[[#This Row],[Precio Unitario]]*Datos_Cocina[[#This Row],[Cantidad Ordenada]]</f>
        <v>33</v>
      </c>
      <c r="K1224" s="7">
        <f>Datos_Cocina[[#This Row],[Ganancia Neta]]/Datos_Cocina[[#This Row],[Total Pedido]]</f>
        <v>0.39393939393939392</v>
      </c>
      <c r="L1224" s="2">
        <v>1</v>
      </c>
      <c r="M1224" s="2">
        <v>36</v>
      </c>
      <c r="N1224" s="2" t="s">
        <v>1149</v>
      </c>
    </row>
    <row r="1225" spans="1:14" x14ac:dyDescent="0.3">
      <c r="A1225" s="2">
        <v>495</v>
      </c>
      <c r="B1225" s="2">
        <v>11</v>
      </c>
      <c r="C1225" s="2" t="s">
        <v>50</v>
      </c>
      <c r="D1225" s="2" t="s">
        <v>1162</v>
      </c>
      <c r="E1225" s="4">
        <v>16</v>
      </c>
      <c r="F1225" s="4">
        <f t="shared" si="19"/>
        <v>32</v>
      </c>
      <c r="G1225" s="4">
        <v>27</v>
      </c>
      <c r="H1225" s="4">
        <f>Datos_Cocina[[#This Row],[Precio Unitario]]-Datos_Cocina[[#This Row],[Costo Unitario]]</f>
        <v>11</v>
      </c>
      <c r="I1225" s="4">
        <f>Datos_Cocina[[#This Row],[Ganancia Bruta]]*Datos_Cocina[[#This Row],[Cantidad Ordenada]]</f>
        <v>22</v>
      </c>
      <c r="J1225" s="4">
        <f>Datos_Cocina[[#This Row],[Precio Unitario]]*Datos_Cocina[[#This Row],[Cantidad Ordenada]]</f>
        <v>54</v>
      </c>
      <c r="K1225" s="7">
        <f>Datos_Cocina[[#This Row],[Ganancia Neta]]/Datos_Cocina[[#This Row],[Total Pedido]]</f>
        <v>0.40740740740740738</v>
      </c>
      <c r="L1225" s="2">
        <v>2</v>
      </c>
      <c r="M1225" s="2">
        <v>9</v>
      </c>
      <c r="N1225" s="2" t="s">
        <v>1149</v>
      </c>
    </row>
    <row r="1226" spans="1:14" x14ac:dyDescent="0.3">
      <c r="A1226" s="2">
        <v>495</v>
      </c>
      <c r="B1226" s="2">
        <v>11</v>
      </c>
      <c r="C1226" s="2" t="s">
        <v>25</v>
      </c>
      <c r="D1226" s="2" t="s">
        <v>1159</v>
      </c>
      <c r="E1226" s="4">
        <v>16</v>
      </c>
      <c r="F1226" s="4">
        <f t="shared" si="19"/>
        <v>32</v>
      </c>
      <c r="G1226" s="4">
        <v>28</v>
      </c>
      <c r="H1226" s="4">
        <f>Datos_Cocina[[#This Row],[Precio Unitario]]-Datos_Cocina[[#This Row],[Costo Unitario]]</f>
        <v>12</v>
      </c>
      <c r="I1226" s="4">
        <f>Datos_Cocina[[#This Row],[Ganancia Bruta]]*Datos_Cocina[[#This Row],[Cantidad Ordenada]]</f>
        <v>24</v>
      </c>
      <c r="J1226" s="4">
        <f>Datos_Cocina[[#This Row],[Precio Unitario]]*Datos_Cocina[[#This Row],[Cantidad Ordenada]]</f>
        <v>56</v>
      </c>
      <c r="K1226" s="7">
        <f>Datos_Cocina[[#This Row],[Ganancia Neta]]/Datos_Cocina[[#This Row],[Total Pedido]]</f>
        <v>0.42857142857142855</v>
      </c>
      <c r="L1226" s="2">
        <v>2</v>
      </c>
      <c r="M1226" s="2">
        <v>44</v>
      </c>
      <c r="N1226" s="2" t="s">
        <v>1154</v>
      </c>
    </row>
    <row r="1227" spans="1:14" x14ac:dyDescent="0.3">
      <c r="A1227" s="2">
        <v>496</v>
      </c>
      <c r="B1227" s="2">
        <v>1</v>
      </c>
      <c r="C1227" s="2" t="s">
        <v>56</v>
      </c>
      <c r="D1227" s="2" t="s">
        <v>1167</v>
      </c>
      <c r="E1227" s="4">
        <v>19</v>
      </c>
      <c r="F1227" s="4">
        <f t="shared" si="19"/>
        <v>19</v>
      </c>
      <c r="G1227" s="4">
        <v>31</v>
      </c>
      <c r="H1227" s="4">
        <f>Datos_Cocina[[#This Row],[Precio Unitario]]-Datos_Cocina[[#This Row],[Costo Unitario]]</f>
        <v>12</v>
      </c>
      <c r="I1227" s="4">
        <f>Datos_Cocina[[#This Row],[Ganancia Bruta]]*Datos_Cocina[[#This Row],[Cantidad Ordenada]]</f>
        <v>12</v>
      </c>
      <c r="J1227" s="4">
        <f>Datos_Cocina[[#This Row],[Precio Unitario]]*Datos_Cocina[[#This Row],[Cantidad Ordenada]]</f>
        <v>31</v>
      </c>
      <c r="K1227" s="7">
        <f>Datos_Cocina[[#This Row],[Ganancia Neta]]/Datos_Cocina[[#This Row],[Total Pedido]]</f>
        <v>0.38709677419354838</v>
      </c>
      <c r="L1227" s="2">
        <v>1</v>
      </c>
      <c r="M1227" s="2">
        <v>41</v>
      </c>
      <c r="N1227" s="2" t="s">
        <v>1149</v>
      </c>
    </row>
    <row r="1228" spans="1:14" x14ac:dyDescent="0.3">
      <c r="A1228" s="2">
        <v>496</v>
      </c>
      <c r="B1228" s="2">
        <v>1</v>
      </c>
      <c r="C1228" s="2" t="s">
        <v>121</v>
      </c>
      <c r="D1228" s="2" t="s">
        <v>1163</v>
      </c>
      <c r="E1228" s="4">
        <v>20</v>
      </c>
      <c r="F1228" s="4">
        <f t="shared" si="19"/>
        <v>20</v>
      </c>
      <c r="G1228" s="4">
        <v>33</v>
      </c>
      <c r="H1228" s="4">
        <f>Datos_Cocina[[#This Row],[Precio Unitario]]-Datos_Cocina[[#This Row],[Costo Unitario]]</f>
        <v>13</v>
      </c>
      <c r="I1228" s="4">
        <f>Datos_Cocina[[#This Row],[Ganancia Bruta]]*Datos_Cocina[[#This Row],[Cantidad Ordenada]]</f>
        <v>13</v>
      </c>
      <c r="J1228" s="4">
        <f>Datos_Cocina[[#This Row],[Precio Unitario]]*Datos_Cocina[[#This Row],[Cantidad Ordenada]]</f>
        <v>33</v>
      </c>
      <c r="K1228" s="7">
        <f>Datos_Cocina[[#This Row],[Ganancia Neta]]/Datos_Cocina[[#This Row],[Total Pedido]]</f>
        <v>0.39393939393939392</v>
      </c>
      <c r="L1228" s="2">
        <v>1</v>
      </c>
      <c r="M1228" s="2">
        <v>28</v>
      </c>
      <c r="N1228" s="2" t="s">
        <v>1154</v>
      </c>
    </row>
    <row r="1229" spans="1:14" x14ac:dyDescent="0.3">
      <c r="A1229" s="2">
        <v>496</v>
      </c>
      <c r="B1229" s="2">
        <v>1</v>
      </c>
      <c r="C1229" s="2" t="s">
        <v>34</v>
      </c>
      <c r="D1229" s="2" t="s">
        <v>1161</v>
      </c>
      <c r="E1229" s="4">
        <v>20</v>
      </c>
      <c r="F1229" s="4">
        <f t="shared" si="19"/>
        <v>60</v>
      </c>
      <c r="G1229" s="4">
        <v>34</v>
      </c>
      <c r="H1229" s="4">
        <f>Datos_Cocina[[#This Row],[Precio Unitario]]-Datos_Cocina[[#This Row],[Costo Unitario]]</f>
        <v>14</v>
      </c>
      <c r="I1229" s="4">
        <f>Datos_Cocina[[#This Row],[Ganancia Bruta]]*Datos_Cocina[[#This Row],[Cantidad Ordenada]]</f>
        <v>42</v>
      </c>
      <c r="J1229" s="4">
        <f>Datos_Cocina[[#This Row],[Precio Unitario]]*Datos_Cocina[[#This Row],[Cantidad Ordenada]]</f>
        <v>102</v>
      </c>
      <c r="K1229" s="7">
        <f>Datos_Cocina[[#This Row],[Ganancia Neta]]/Datos_Cocina[[#This Row],[Total Pedido]]</f>
        <v>0.41176470588235292</v>
      </c>
      <c r="L1229" s="2">
        <v>3</v>
      </c>
      <c r="M1229" s="2">
        <v>23</v>
      </c>
      <c r="N1229" s="2" t="s">
        <v>1154</v>
      </c>
    </row>
    <row r="1230" spans="1:14" x14ac:dyDescent="0.3">
      <c r="A1230" s="2">
        <v>496</v>
      </c>
      <c r="B1230" s="2">
        <v>1</v>
      </c>
      <c r="C1230" s="2" t="s">
        <v>53</v>
      </c>
      <c r="D1230" s="2" t="s">
        <v>1156</v>
      </c>
      <c r="E1230" s="4">
        <v>11</v>
      </c>
      <c r="F1230" s="4">
        <f t="shared" si="19"/>
        <v>33</v>
      </c>
      <c r="G1230" s="4">
        <v>19</v>
      </c>
      <c r="H1230" s="4">
        <f>Datos_Cocina[[#This Row],[Precio Unitario]]-Datos_Cocina[[#This Row],[Costo Unitario]]</f>
        <v>8</v>
      </c>
      <c r="I1230" s="4">
        <f>Datos_Cocina[[#This Row],[Ganancia Bruta]]*Datos_Cocina[[#This Row],[Cantidad Ordenada]]</f>
        <v>24</v>
      </c>
      <c r="J1230" s="4">
        <f>Datos_Cocina[[#This Row],[Precio Unitario]]*Datos_Cocina[[#This Row],[Cantidad Ordenada]]</f>
        <v>57</v>
      </c>
      <c r="K1230" s="7">
        <f>Datos_Cocina[[#This Row],[Ganancia Neta]]/Datos_Cocina[[#This Row],[Total Pedido]]</f>
        <v>0.42105263157894735</v>
      </c>
      <c r="L1230" s="2">
        <v>3</v>
      </c>
      <c r="M1230" s="2">
        <v>41</v>
      </c>
      <c r="N1230" s="2" t="s">
        <v>1149</v>
      </c>
    </row>
    <row r="1231" spans="1:14" x14ac:dyDescent="0.3">
      <c r="A1231" s="2">
        <v>497</v>
      </c>
      <c r="B1231" s="2">
        <v>13</v>
      </c>
      <c r="C1231" s="2" t="s">
        <v>30</v>
      </c>
      <c r="D1231" s="2" t="s">
        <v>1170</v>
      </c>
      <c r="E1231" s="4">
        <v>25</v>
      </c>
      <c r="F1231" s="4">
        <f t="shared" si="19"/>
        <v>75</v>
      </c>
      <c r="G1231" s="4">
        <v>40</v>
      </c>
      <c r="H1231" s="4">
        <f>Datos_Cocina[[#This Row],[Precio Unitario]]-Datos_Cocina[[#This Row],[Costo Unitario]]</f>
        <v>15</v>
      </c>
      <c r="I1231" s="4">
        <f>Datos_Cocina[[#This Row],[Ganancia Bruta]]*Datos_Cocina[[#This Row],[Cantidad Ordenada]]</f>
        <v>45</v>
      </c>
      <c r="J1231" s="4">
        <f>Datos_Cocina[[#This Row],[Precio Unitario]]*Datos_Cocina[[#This Row],[Cantidad Ordenada]]</f>
        <v>120</v>
      </c>
      <c r="K1231" s="7">
        <f>Datos_Cocina[[#This Row],[Ganancia Neta]]/Datos_Cocina[[#This Row],[Total Pedido]]</f>
        <v>0.375</v>
      </c>
      <c r="L1231" s="2">
        <v>3</v>
      </c>
      <c r="M1231" s="2">
        <v>32</v>
      </c>
      <c r="N1231" s="2" t="s">
        <v>1149</v>
      </c>
    </row>
    <row r="1232" spans="1:14" x14ac:dyDescent="0.3">
      <c r="A1232" s="2">
        <v>497</v>
      </c>
      <c r="B1232" s="2">
        <v>13</v>
      </c>
      <c r="C1232" s="2" t="s">
        <v>37</v>
      </c>
      <c r="D1232" s="2" t="s">
        <v>1157</v>
      </c>
      <c r="E1232" s="4">
        <v>18</v>
      </c>
      <c r="F1232" s="4">
        <f t="shared" si="19"/>
        <v>18</v>
      </c>
      <c r="G1232" s="4">
        <v>30</v>
      </c>
      <c r="H1232" s="4">
        <f>Datos_Cocina[[#This Row],[Precio Unitario]]-Datos_Cocina[[#This Row],[Costo Unitario]]</f>
        <v>12</v>
      </c>
      <c r="I1232" s="4">
        <f>Datos_Cocina[[#This Row],[Ganancia Bruta]]*Datos_Cocina[[#This Row],[Cantidad Ordenada]]</f>
        <v>12</v>
      </c>
      <c r="J1232" s="4">
        <f>Datos_Cocina[[#This Row],[Precio Unitario]]*Datos_Cocina[[#This Row],[Cantidad Ordenada]]</f>
        <v>30</v>
      </c>
      <c r="K1232" s="7">
        <f>Datos_Cocina[[#This Row],[Ganancia Neta]]/Datos_Cocina[[#This Row],[Total Pedido]]</f>
        <v>0.4</v>
      </c>
      <c r="L1232" s="2">
        <v>1</v>
      </c>
      <c r="M1232" s="2">
        <v>6</v>
      </c>
      <c r="N1232" s="2" t="s">
        <v>1149</v>
      </c>
    </row>
    <row r="1233" spans="1:14" x14ac:dyDescent="0.3">
      <c r="A1233" s="2">
        <v>498</v>
      </c>
      <c r="B1233" s="2">
        <v>20</v>
      </c>
      <c r="C1233" s="2" t="s">
        <v>53</v>
      </c>
      <c r="D1233" s="2" t="s">
        <v>1156</v>
      </c>
      <c r="E1233" s="4">
        <v>11</v>
      </c>
      <c r="F1233" s="4">
        <f t="shared" si="19"/>
        <v>11</v>
      </c>
      <c r="G1233" s="4">
        <v>19</v>
      </c>
      <c r="H1233" s="4">
        <f>Datos_Cocina[[#This Row],[Precio Unitario]]-Datos_Cocina[[#This Row],[Costo Unitario]]</f>
        <v>8</v>
      </c>
      <c r="I1233" s="4">
        <f>Datos_Cocina[[#This Row],[Ganancia Bruta]]*Datos_Cocina[[#This Row],[Cantidad Ordenada]]</f>
        <v>8</v>
      </c>
      <c r="J1233" s="4">
        <f>Datos_Cocina[[#This Row],[Precio Unitario]]*Datos_Cocina[[#This Row],[Cantidad Ordenada]]</f>
        <v>19</v>
      </c>
      <c r="K1233" s="7">
        <f>Datos_Cocina[[#This Row],[Ganancia Neta]]/Datos_Cocina[[#This Row],[Total Pedido]]</f>
        <v>0.42105263157894735</v>
      </c>
      <c r="L1233" s="2">
        <v>1</v>
      </c>
      <c r="M1233" s="2">
        <v>32</v>
      </c>
      <c r="N1233" s="2" t="s">
        <v>1154</v>
      </c>
    </row>
    <row r="1234" spans="1:14" x14ac:dyDescent="0.3">
      <c r="A1234" s="2">
        <v>499</v>
      </c>
      <c r="B1234" s="2">
        <v>5</v>
      </c>
      <c r="C1234" s="2" t="s">
        <v>60</v>
      </c>
      <c r="D1234" s="2" t="s">
        <v>1165</v>
      </c>
      <c r="E1234" s="4">
        <v>15</v>
      </c>
      <c r="F1234" s="4">
        <f t="shared" si="19"/>
        <v>30</v>
      </c>
      <c r="G1234" s="4">
        <v>25</v>
      </c>
      <c r="H1234" s="4">
        <f>Datos_Cocina[[#This Row],[Precio Unitario]]-Datos_Cocina[[#This Row],[Costo Unitario]]</f>
        <v>10</v>
      </c>
      <c r="I1234" s="4">
        <f>Datos_Cocina[[#This Row],[Ganancia Bruta]]*Datos_Cocina[[#This Row],[Cantidad Ordenada]]</f>
        <v>20</v>
      </c>
      <c r="J1234" s="4">
        <f>Datos_Cocina[[#This Row],[Precio Unitario]]*Datos_Cocina[[#This Row],[Cantidad Ordenada]]</f>
        <v>50</v>
      </c>
      <c r="K1234" s="7">
        <f>Datos_Cocina[[#This Row],[Ganancia Neta]]/Datos_Cocina[[#This Row],[Total Pedido]]</f>
        <v>0.4</v>
      </c>
      <c r="L1234" s="2">
        <v>2</v>
      </c>
      <c r="M1234" s="2">
        <v>42</v>
      </c>
      <c r="N1234" s="2" t="s">
        <v>1149</v>
      </c>
    </row>
    <row r="1235" spans="1:14" x14ac:dyDescent="0.3">
      <c r="A1235" s="2">
        <v>499</v>
      </c>
      <c r="B1235" s="2">
        <v>5</v>
      </c>
      <c r="C1235" s="2" t="s">
        <v>37</v>
      </c>
      <c r="D1235" s="2" t="s">
        <v>1157</v>
      </c>
      <c r="E1235" s="4">
        <v>18</v>
      </c>
      <c r="F1235" s="4">
        <f t="shared" si="19"/>
        <v>18</v>
      </c>
      <c r="G1235" s="4">
        <v>30</v>
      </c>
      <c r="H1235" s="4">
        <f>Datos_Cocina[[#This Row],[Precio Unitario]]-Datos_Cocina[[#This Row],[Costo Unitario]]</f>
        <v>12</v>
      </c>
      <c r="I1235" s="4">
        <f>Datos_Cocina[[#This Row],[Ganancia Bruta]]*Datos_Cocina[[#This Row],[Cantidad Ordenada]]</f>
        <v>12</v>
      </c>
      <c r="J1235" s="4">
        <f>Datos_Cocina[[#This Row],[Precio Unitario]]*Datos_Cocina[[#This Row],[Cantidad Ordenada]]</f>
        <v>30</v>
      </c>
      <c r="K1235" s="7">
        <f>Datos_Cocina[[#This Row],[Ganancia Neta]]/Datos_Cocina[[#This Row],[Total Pedido]]</f>
        <v>0.4</v>
      </c>
      <c r="L1235" s="2">
        <v>1</v>
      </c>
      <c r="M1235" s="2">
        <v>36</v>
      </c>
      <c r="N1235" s="2" t="s">
        <v>1149</v>
      </c>
    </row>
    <row r="1236" spans="1:14" x14ac:dyDescent="0.3">
      <c r="A1236" s="2">
        <v>499</v>
      </c>
      <c r="B1236" s="2">
        <v>5</v>
      </c>
      <c r="C1236" s="2" t="s">
        <v>74</v>
      </c>
      <c r="D1236" s="2" t="s">
        <v>1160</v>
      </c>
      <c r="E1236" s="4">
        <v>15</v>
      </c>
      <c r="F1236" s="4">
        <f t="shared" si="19"/>
        <v>45</v>
      </c>
      <c r="G1236" s="4">
        <v>26</v>
      </c>
      <c r="H1236" s="4">
        <f>Datos_Cocina[[#This Row],[Precio Unitario]]-Datos_Cocina[[#This Row],[Costo Unitario]]</f>
        <v>11</v>
      </c>
      <c r="I1236" s="4">
        <f>Datos_Cocina[[#This Row],[Ganancia Bruta]]*Datos_Cocina[[#This Row],[Cantidad Ordenada]]</f>
        <v>33</v>
      </c>
      <c r="J1236" s="4">
        <f>Datos_Cocina[[#This Row],[Precio Unitario]]*Datos_Cocina[[#This Row],[Cantidad Ordenada]]</f>
        <v>78</v>
      </c>
      <c r="K1236" s="7">
        <f>Datos_Cocina[[#This Row],[Ganancia Neta]]/Datos_Cocina[[#This Row],[Total Pedido]]</f>
        <v>0.42307692307692307</v>
      </c>
      <c r="L1236" s="2">
        <v>3</v>
      </c>
      <c r="M1236" s="2">
        <v>52</v>
      </c>
      <c r="N1236" s="2" t="s">
        <v>1154</v>
      </c>
    </row>
    <row r="1237" spans="1:14" x14ac:dyDescent="0.3">
      <c r="A1237" s="2">
        <v>500</v>
      </c>
      <c r="B1237" s="2">
        <v>4</v>
      </c>
      <c r="C1237" s="2" t="s">
        <v>50</v>
      </c>
      <c r="D1237" s="2" t="s">
        <v>1162</v>
      </c>
      <c r="E1237" s="4">
        <v>16</v>
      </c>
      <c r="F1237" s="4">
        <f t="shared" si="19"/>
        <v>16</v>
      </c>
      <c r="G1237" s="4">
        <v>27</v>
      </c>
      <c r="H1237" s="4">
        <f>Datos_Cocina[[#This Row],[Precio Unitario]]-Datos_Cocina[[#This Row],[Costo Unitario]]</f>
        <v>11</v>
      </c>
      <c r="I1237" s="4">
        <f>Datos_Cocina[[#This Row],[Ganancia Bruta]]*Datos_Cocina[[#This Row],[Cantidad Ordenada]]</f>
        <v>11</v>
      </c>
      <c r="J1237" s="4">
        <f>Datos_Cocina[[#This Row],[Precio Unitario]]*Datos_Cocina[[#This Row],[Cantidad Ordenada]]</f>
        <v>27</v>
      </c>
      <c r="K1237" s="7">
        <f>Datos_Cocina[[#This Row],[Ganancia Neta]]/Datos_Cocina[[#This Row],[Total Pedido]]</f>
        <v>0.40740740740740738</v>
      </c>
      <c r="L1237" s="2">
        <v>1</v>
      </c>
      <c r="M1237" s="2">
        <v>22</v>
      </c>
      <c r="N1237" s="2" t="s">
        <v>1149</v>
      </c>
    </row>
    <row r="1238" spans="1:14" x14ac:dyDescent="0.3">
      <c r="A1238" s="2">
        <v>500</v>
      </c>
      <c r="B1238" s="2">
        <v>4</v>
      </c>
      <c r="C1238" s="2" t="s">
        <v>100</v>
      </c>
      <c r="D1238" s="2" t="s">
        <v>1166</v>
      </c>
      <c r="E1238" s="4">
        <v>13</v>
      </c>
      <c r="F1238" s="4">
        <f t="shared" si="19"/>
        <v>39</v>
      </c>
      <c r="G1238" s="4">
        <v>22</v>
      </c>
      <c r="H1238" s="4">
        <f>Datos_Cocina[[#This Row],[Precio Unitario]]-Datos_Cocina[[#This Row],[Costo Unitario]]</f>
        <v>9</v>
      </c>
      <c r="I1238" s="4">
        <f>Datos_Cocina[[#This Row],[Ganancia Bruta]]*Datos_Cocina[[#This Row],[Cantidad Ordenada]]</f>
        <v>27</v>
      </c>
      <c r="J1238" s="4">
        <f>Datos_Cocina[[#This Row],[Precio Unitario]]*Datos_Cocina[[#This Row],[Cantidad Ordenada]]</f>
        <v>66</v>
      </c>
      <c r="K1238" s="7">
        <f>Datos_Cocina[[#This Row],[Ganancia Neta]]/Datos_Cocina[[#This Row],[Total Pedido]]</f>
        <v>0.40909090909090912</v>
      </c>
      <c r="L1238" s="2">
        <v>3</v>
      </c>
      <c r="M1238" s="2">
        <v>20</v>
      </c>
      <c r="N1238" s="2" t="s">
        <v>1154</v>
      </c>
    </row>
    <row r="1239" spans="1:14" x14ac:dyDescent="0.3">
      <c r="A1239" s="2">
        <v>501</v>
      </c>
      <c r="B1239" s="2">
        <v>7</v>
      </c>
      <c r="C1239" s="2" t="s">
        <v>30</v>
      </c>
      <c r="D1239" s="2" t="s">
        <v>1170</v>
      </c>
      <c r="E1239" s="4">
        <v>25</v>
      </c>
      <c r="F1239" s="4">
        <f t="shared" si="19"/>
        <v>25</v>
      </c>
      <c r="G1239" s="4">
        <v>40</v>
      </c>
      <c r="H1239" s="4">
        <f>Datos_Cocina[[#This Row],[Precio Unitario]]-Datos_Cocina[[#This Row],[Costo Unitario]]</f>
        <v>15</v>
      </c>
      <c r="I1239" s="4">
        <f>Datos_Cocina[[#This Row],[Ganancia Bruta]]*Datos_Cocina[[#This Row],[Cantidad Ordenada]]</f>
        <v>15</v>
      </c>
      <c r="J1239" s="4">
        <f>Datos_Cocina[[#This Row],[Precio Unitario]]*Datos_Cocina[[#This Row],[Cantidad Ordenada]]</f>
        <v>40</v>
      </c>
      <c r="K1239" s="7">
        <f>Datos_Cocina[[#This Row],[Ganancia Neta]]/Datos_Cocina[[#This Row],[Total Pedido]]</f>
        <v>0.375</v>
      </c>
      <c r="L1239" s="2">
        <v>1</v>
      </c>
      <c r="M1239" s="2">
        <v>18</v>
      </c>
      <c r="N1239" s="2" t="s">
        <v>1149</v>
      </c>
    </row>
    <row r="1240" spans="1:14" x14ac:dyDescent="0.3">
      <c r="A1240" s="2">
        <v>501</v>
      </c>
      <c r="B1240" s="2">
        <v>7</v>
      </c>
      <c r="C1240" s="2" t="s">
        <v>39</v>
      </c>
      <c r="D1240" s="2" t="s">
        <v>1150</v>
      </c>
      <c r="E1240" s="4">
        <v>13</v>
      </c>
      <c r="F1240" s="4">
        <f t="shared" si="19"/>
        <v>26</v>
      </c>
      <c r="G1240" s="4">
        <v>21</v>
      </c>
      <c r="H1240" s="4">
        <f>Datos_Cocina[[#This Row],[Precio Unitario]]-Datos_Cocina[[#This Row],[Costo Unitario]]</f>
        <v>8</v>
      </c>
      <c r="I1240" s="4">
        <f>Datos_Cocina[[#This Row],[Ganancia Bruta]]*Datos_Cocina[[#This Row],[Cantidad Ordenada]]</f>
        <v>16</v>
      </c>
      <c r="J1240" s="4">
        <f>Datos_Cocina[[#This Row],[Precio Unitario]]*Datos_Cocina[[#This Row],[Cantidad Ordenada]]</f>
        <v>42</v>
      </c>
      <c r="K1240" s="7">
        <f>Datos_Cocina[[#This Row],[Ganancia Neta]]/Datos_Cocina[[#This Row],[Total Pedido]]</f>
        <v>0.38095238095238093</v>
      </c>
      <c r="L1240" s="2">
        <v>2</v>
      </c>
      <c r="M1240" s="2">
        <v>15</v>
      </c>
      <c r="N1240" s="2" t="s">
        <v>1149</v>
      </c>
    </row>
    <row r="1241" spans="1:14" x14ac:dyDescent="0.3">
      <c r="A1241" s="2">
        <v>501</v>
      </c>
      <c r="B1241" s="2">
        <v>7</v>
      </c>
      <c r="C1241" s="2" t="s">
        <v>25</v>
      </c>
      <c r="D1241" s="2" t="s">
        <v>1159</v>
      </c>
      <c r="E1241" s="4">
        <v>16</v>
      </c>
      <c r="F1241" s="4">
        <f t="shared" si="19"/>
        <v>32</v>
      </c>
      <c r="G1241" s="4">
        <v>28</v>
      </c>
      <c r="H1241" s="4">
        <f>Datos_Cocina[[#This Row],[Precio Unitario]]-Datos_Cocina[[#This Row],[Costo Unitario]]</f>
        <v>12</v>
      </c>
      <c r="I1241" s="4">
        <f>Datos_Cocina[[#This Row],[Ganancia Bruta]]*Datos_Cocina[[#This Row],[Cantidad Ordenada]]</f>
        <v>24</v>
      </c>
      <c r="J1241" s="4">
        <f>Datos_Cocina[[#This Row],[Precio Unitario]]*Datos_Cocina[[#This Row],[Cantidad Ordenada]]</f>
        <v>56</v>
      </c>
      <c r="K1241" s="7">
        <f>Datos_Cocina[[#This Row],[Ganancia Neta]]/Datos_Cocina[[#This Row],[Total Pedido]]</f>
        <v>0.42857142857142855</v>
      </c>
      <c r="L1241" s="2">
        <v>2</v>
      </c>
      <c r="M1241" s="2">
        <v>6</v>
      </c>
      <c r="N1241" s="2" t="s">
        <v>1154</v>
      </c>
    </row>
    <row r="1242" spans="1:14" x14ac:dyDescent="0.3">
      <c r="A1242" s="2">
        <v>502</v>
      </c>
      <c r="B1242" s="2">
        <v>5</v>
      </c>
      <c r="C1242" s="2" t="s">
        <v>121</v>
      </c>
      <c r="D1242" s="2" t="s">
        <v>1163</v>
      </c>
      <c r="E1242" s="4">
        <v>20</v>
      </c>
      <c r="F1242" s="4">
        <f t="shared" si="19"/>
        <v>60</v>
      </c>
      <c r="G1242" s="4">
        <v>33</v>
      </c>
      <c r="H1242" s="4">
        <f>Datos_Cocina[[#This Row],[Precio Unitario]]-Datos_Cocina[[#This Row],[Costo Unitario]]</f>
        <v>13</v>
      </c>
      <c r="I1242" s="4">
        <f>Datos_Cocina[[#This Row],[Ganancia Bruta]]*Datos_Cocina[[#This Row],[Cantidad Ordenada]]</f>
        <v>39</v>
      </c>
      <c r="J1242" s="4">
        <f>Datos_Cocina[[#This Row],[Precio Unitario]]*Datos_Cocina[[#This Row],[Cantidad Ordenada]]</f>
        <v>99</v>
      </c>
      <c r="K1242" s="7">
        <f>Datos_Cocina[[#This Row],[Ganancia Neta]]/Datos_Cocina[[#This Row],[Total Pedido]]</f>
        <v>0.39393939393939392</v>
      </c>
      <c r="L1242" s="2">
        <v>3</v>
      </c>
      <c r="M1242" s="2">
        <v>35</v>
      </c>
      <c r="N1242" s="2" t="s">
        <v>1149</v>
      </c>
    </row>
    <row r="1243" spans="1:14" x14ac:dyDescent="0.3">
      <c r="A1243" s="2">
        <v>502</v>
      </c>
      <c r="B1243" s="2">
        <v>5</v>
      </c>
      <c r="C1243" s="2" t="s">
        <v>100</v>
      </c>
      <c r="D1243" s="2" t="s">
        <v>1166</v>
      </c>
      <c r="E1243" s="4">
        <v>13</v>
      </c>
      <c r="F1243" s="4">
        <f t="shared" si="19"/>
        <v>13</v>
      </c>
      <c r="G1243" s="4">
        <v>22</v>
      </c>
      <c r="H1243" s="4">
        <f>Datos_Cocina[[#This Row],[Precio Unitario]]-Datos_Cocina[[#This Row],[Costo Unitario]]</f>
        <v>9</v>
      </c>
      <c r="I1243" s="4">
        <f>Datos_Cocina[[#This Row],[Ganancia Bruta]]*Datos_Cocina[[#This Row],[Cantidad Ordenada]]</f>
        <v>9</v>
      </c>
      <c r="J1243" s="4">
        <f>Datos_Cocina[[#This Row],[Precio Unitario]]*Datos_Cocina[[#This Row],[Cantidad Ordenada]]</f>
        <v>22</v>
      </c>
      <c r="K1243" s="7">
        <f>Datos_Cocina[[#This Row],[Ganancia Neta]]/Datos_Cocina[[#This Row],[Total Pedido]]</f>
        <v>0.40909090909090912</v>
      </c>
      <c r="L1243" s="2">
        <v>1</v>
      </c>
      <c r="M1243" s="2">
        <v>33</v>
      </c>
      <c r="N1243" s="2" t="s">
        <v>1154</v>
      </c>
    </row>
    <row r="1244" spans="1:14" x14ac:dyDescent="0.3">
      <c r="A1244" s="2">
        <v>502</v>
      </c>
      <c r="B1244" s="2">
        <v>5</v>
      </c>
      <c r="C1244" s="2" t="s">
        <v>45</v>
      </c>
      <c r="D1244" s="2" t="s">
        <v>1169</v>
      </c>
      <c r="E1244" s="4">
        <v>10</v>
      </c>
      <c r="F1244" s="4">
        <f t="shared" si="19"/>
        <v>10</v>
      </c>
      <c r="G1244" s="4">
        <v>18</v>
      </c>
      <c r="H1244" s="4">
        <f>Datos_Cocina[[#This Row],[Precio Unitario]]-Datos_Cocina[[#This Row],[Costo Unitario]]</f>
        <v>8</v>
      </c>
      <c r="I1244" s="4">
        <f>Datos_Cocina[[#This Row],[Ganancia Bruta]]*Datos_Cocina[[#This Row],[Cantidad Ordenada]]</f>
        <v>8</v>
      </c>
      <c r="J1244" s="4">
        <f>Datos_Cocina[[#This Row],[Precio Unitario]]*Datos_Cocina[[#This Row],[Cantidad Ordenada]]</f>
        <v>18</v>
      </c>
      <c r="K1244" s="7">
        <f>Datos_Cocina[[#This Row],[Ganancia Neta]]/Datos_Cocina[[#This Row],[Total Pedido]]</f>
        <v>0.44444444444444442</v>
      </c>
      <c r="L1244" s="2">
        <v>1</v>
      </c>
      <c r="M1244" s="2">
        <v>5</v>
      </c>
      <c r="N1244" s="2" t="s">
        <v>1154</v>
      </c>
    </row>
    <row r="1245" spans="1:14" x14ac:dyDescent="0.3">
      <c r="A1245" s="2">
        <v>503</v>
      </c>
      <c r="B1245" s="2">
        <v>3</v>
      </c>
      <c r="C1245" s="2" t="s">
        <v>30</v>
      </c>
      <c r="D1245" s="2" t="s">
        <v>1170</v>
      </c>
      <c r="E1245" s="4">
        <v>25</v>
      </c>
      <c r="F1245" s="4">
        <f t="shared" si="19"/>
        <v>50</v>
      </c>
      <c r="G1245" s="4">
        <v>40</v>
      </c>
      <c r="H1245" s="4">
        <f>Datos_Cocina[[#This Row],[Precio Unitario]]-Datos_Cocina[[#This Row],[Costo Unitario]]</f>
        <v>15</v>
      </c>
      <c r="I1245" s="4">
        <f>Datos_Cocina[[#This Row],[Ganancia Bruta]]*Datos_Cocina[[#This Row],[Cantidad Ordenada]]</f>
        <v>30</v>
      </c>
      <c r="J1245" s="4">
        <f>Datos_Cocina[[#This Row],[Precio Unitario]]*Datos_Cocina[[#This Row],[Cantidad Ordenada]]</f>
        <v>80</v>
      </c>
      <c r="K1245" s="7">
        <f>Datos_Cocina[[#This Row],[Ganancia Neta]]/Datos_Cocina[[#This Row],[Total Pedido]]</f>
        <v>0.375</v>
      </c>
      <c r="L1245" s="2">
        <v>2</v>
      </c>
      <c r="M1245" s="2">
        <v>52</v>
      </c>
      <c r="N1245" s="2" t="s">
        <v>1154</v>
      </c>
    </row>
    <row r="1246" spans="1:14" x14ac:dyDescent="0.3">
      <c r="A1246" s="2">
        <v>503</v>
      </c>
      <c r="B1246" s="2">
        <v>3</v>
      </c>
      <c r="C1246" s="2" t="s">
        <v>53</v>
      </c>
      <c r="D1246" s="2" t="s">
        <v>1156</v>
      </c>
      <c r="E1246" s="4">
        <v>11</v>
      </c>
      <c r="F1246" s="4">
        <f t="shared" si="19"/>
        <v>33</v>
      </c>
      <c r="G1246" s="4">
        <v>19</v>
      </c>
      <c r="H1246" s="4">
        <f>Datos_Cocina[[#This Row],[Precio Unitario]]-Datos_Cocina[[#This Row],[Costo Unitario]]</f>
        <v>8</v>
      </c>
      <c r="I1246" s="4">
        <f>Datos_Cocina[[#This Row],[Ganancia Bruta]]*Datos_Cocina[[#This Row],[Cantidad Ordenada]]</f>
        <v>24</v>
      </c>
      <c r="J1246" s="4">
        <f>Datos_Cocina[[#This Row],[Precio Unitario]]*Datos_Cocina[[#This Row],[Cantidad Ordenada]]</f>
        <v>57</v>
      </c>
      <c r="K1246" s="7">
        <f>Datos_Cocina[[#This Row],[Ganancia Neta]]/Datos_Cocina[[#This Row],[Total Pedido]]</f>
        <v>0.42105263157894735</v>
      </c>
      <c r="L1246" s="2">
        <v>3</v>
      </c>
      <c r="M1246" s="2">
        <v>33</v>
      </c>
      <c r="N1246" s="2" t="s">
        <v>1149</v>
      </c>
    </row>
    <row r="1247" spans="1:14" x14ac:dyDescent="0.3">
      <c r="A1247" s="2">
        <v>504</v>
      </c>
      <c r="B1247" s="2">
        <v>2</v>
      </c>
      <c r="C1247" s="2" t="s">
        <v>50</v>
      </c>
      <c r="D1247" s="2" t="s">
        <v>1162</v>
      </c>
      <c r="E1247" s="4">
        <v>16</v>
      </c>
      <c r="F1247" s="4">
        <f t="shared" si="19"/>
        <v>32</v>
      </c>
      <c r="G1247" s="4">
        <v>27</v>
      </c>
      <c r="H1247" s="4">
        <f>Datos_Cocina[[#This Row],[Precio Unitario]]-Datos_Cocina[[#This Row],[Costo Unitario]]</f>
        <v>11</v>
      </c>
      <c r="I1247" s="4">
        <f>Datos_Cocina[[#This Row],[Ganancia Bruta]]*Datos_Cocina[[#This Row],[Cantidad Ordenada]]</f>
        <v>22</v>
      </c>
      <c r="J1247" s="4">
        <f>Datos_Cocina[[#This Row],[Precio Unitario]]*Datos_Cocina[[#This Row],[Cantidad Ordenada]]</f>
        <v>54</v>
      </c>
      <c r="K1247" s="7">
        <f>Datos_Cocina[[#This Row],[Ganancia Neta]]/Datos_Cocina[[#This Row],[Total Pedido]]</f>
        <v>0.40740740740740738</v>
      </c>
      <c r="L1247" s="2">
        <v>2</v>
      </c>
      <c r="M1247" s="2">
        <v>19</v>
      </c>
      <c r="N1247" s="2" t="s">
        <v>1154</v>
      </c>
    </row>
    <row r="1248" spans="1:14" x14ac:dyDescent="0.3">
      <c r="A1248" s="2">
        <v>505</v>
      </c>
      <c r="B1248" s="2">
        <v>5</v>
      </c>
      <c r="C1248" s="2" t="s">
        <v>30</v>
      </c>
      <c r="D1248" s="2" t="s">
        <v>1170</v>
      </c>
      <c r="E1248" s="4">
        <v>25</v>
      </c>
      <c r="F1248" s="4">
        <f t="shared" si="19"/>
        <v>50</v>
      </c>
      <c r="G1248" s="4">
        <v>40</v>
      </c>
      <c r="H1248" s="4">
        <f>Datos_Cocina[[#This Row],[Precio Unitario]]-Datos_Cocina[[#This Row],[Costo Unitario]]</f>
        <v>15</v>
      </c>
      <c r="I1248" s="4">
        <f>Datos_Cocina[[#This Row],[Ganancia Bruta]]*Datos_Cocina[[#This Row],[Cantidad Ordenada]]</f>
        <v>30</v>
      </c>
      <c r="J1248" s="4">
        <f>Datos_Cocina[[#This Row],[Precio Unitario]]*Datos_Cocina[[#This Row],[Cantidad Ordenada]]</f>
        <v>80</v>
      </c>
      <c r="K1248" s="7">
        <f>Datos_Cocina[[#This Row],[Ganancia Neta]]/Datos_Cocina[[#This Row],[Total Pedido]]</f>
        <v>0.375</v>
      </c>
      <c r="L1248" s="2">
        <v>2</v>
      </c>
      <c r="M1248" s="2">
        <v>56</v>
      </c>
      <c r="N1248" s="2" t="s">
        <v>1154</v>
      </c>
    </row>
    <row r="1249" spans="1:14" x14ac:dyDescent="0.3">
      <c r="A1249" s="2">
        <v>505</v>
      </c>
      <c r="B1249" s="2">
        <v>5</v>
      </c>
      <c r="C1249" s="2" t="s">
        <v>60</v>
      </c>
      <c r="D1249" s="2" t="s">
        <v>1165</v>
      </c>
      <c r="E1249" s="4">
        <v>15</v>
      </c>
      <c r="F1249" s="4">
        <f t="shared" si="19"/>
        <v>45</v>
      </c>
      <c r="G1249" s="4">
        <v>25</v>
      </c>
      <c r="H1249" s="4">
        <f>Datos_Cocina[[#This Row],[Precio Unitario]]-Datos_Cocina[[#This Row],[Costo Unitario]]</f>
        <v>10</v>
      </c>
      <c r="I1249" s="4">
        <f>Datos_Cocina[[#This Row],[Ganancia Bruta]]*Datos_Cocina[[#This Row],[Cantidad Ordenada]]</f>
        <v>30</v>
      </c>
      <c r="J1249" s="4">
        <f>Datos_Cocina[[#This Row],[Precio Unitario]]*Datos_Cocina[[#This Row],[Cantidad Ordenada]]</f>
        <v>75</v>
      </c>
      <c r="K1249" s="7">
        <f>Datos_Cocina[[#This Row],[Ganancia Neta]]/Datos_Cocina[[#This Row],[Total Pedido]]</f>
        <v>0.4</v>
      </c>
      <c r="L1249" s="2">
        <v>3</v>
      </c>
      <c r="M1249" s="2">
        <v>59</v>
      </c>
      <c r="N1249" s="2" t="s">
        <v>1154</v>
      </c>
    </row>
    <row r="1250" spans="1:14" x14ac:dyDescent="0.3">
      <c r="A1250" s="2">
        <v>506</v>
      </c>
      <c r="B1250" s="2">
        <v>18</v>
      </c>
      <c r="C1250" s="2" t="s">
        <v>12</v>
      </c>
      <c r="D1250" s="2" t="s">
        <v>1164</v>
      </c>
      <c r="E1250" s="4">
        <v>21</v>
      </c>
      <c r="F1250" s="4">
        <f t="shared" si="19"/>
        <v>42</v>
      </c>
      <c r="G1250" s="4">
        <v>35</v>
      </c>
      <c r="H1250" s="4">
        <f>Datos_Cocina[[#This Row],[Precio Unitario]]-Datos_Cocina[[#This Row],[Costo Unitario]]</f>
        <v>14</v>
      </c>
      <c r="I1250" s="4">
        <f>Datos_Cocina[[#This Row],[Ganancia Bruta]]*Datos_Cocina[[#This Row],[Cantidad Ordenada]]</f>
        <v>28</v>
      </c>
      <c r="J1250" s="4">
        <f>Datos_Cocina[[#This Row],[Precio Unitario]]*Datos_Cocina[[#This Row],[Cantidad Ordenada]]</f>
        <v>70</v>
      </c>
      <c r="K1250" s="7">
        <f>Datos_Cocina[[#This Row],[Ganancia Neta]]/Datos_Cocina[[#This Row],[Total Pedido]]</f>
        <v>0.4</v>
      </c>
      <c r="L1250" s="2">
        <v>2</v>
      </c>
      <c r="M1250" s="2">
        <v>5</v>
      </c>
      <c r="N1250" s="2" t="s">
        <v>1149</v>
      </c>
    </row>
    <row r="1251" spans="1:14" x14ac:dyDescent="0.3">
      <c r="A1251" s="2">
        <v>507</v>
      </c>
      <c r="B1251" s="2">
        <v>18</v>
      </c>
      <c r="C1251" s="2" t="s">
        <v>42</v>
      </c>
      <c r="D1251" s="2" t="s">
        <v>1158</v>
      </c>
      <c r="E1251" s="4">
        <v>22</v>
      </c>
      <c r="F1251" s="4">
        <f t="shared" si="19"/>
        <v>66</v>
      </c>
      <c r="G1251" s="4">
        <v>36</v>
      </c>
      <c r="H1251" s="4">
        <f>Datos_Cocina[[#This Row],[Precio Unitario]]-Datos_Cocina[[#This Row],[Costo Unitario]]</f>
        <v>14</v>
      </c>
      <c r="I1251" s="4">
        <f>Datos_Cocina[[#This Row],[Ganancia Bruta]]*Datos_Cocina[[#This Row],[Cantidad Ordenada]]</f>
        <v>42</v>
      </c>
      <c r="J1251" s="4">
        <f>Datos_Cocina[[#This Row],[Precio Unitario]]*Datos_Cocina[[#This Row],[Cantidad Ordenada]]</f>
        <v>108</v>
      </c>
      <c r="K1251" s="7">
        <f>Datos_Cocina[[#This Row],[Ganancia Neta]]/Datos_Cocina[[#This Row],[Total Pedido]]</f>
        <v>0.3888888888888889</v>
      </c>
      <c r="L1251" s="2">
        <v>3</v>
      </c>
      <c r="M1251" s="2">
        <v>16</v>
      </c>
      <c r="N1251" s="2" t="s">
        <v>1149</v>
      </c>
    </row>
    <row r="1252" spans="1:14" x14ac:dyDescent="0.3">
      <c r="A1252" s="2">
        <v>507</v>
      </c>
      <c r="B1252" s="2">
        <v>18</v>
      </c>
      <c r="C1252" s="2" t="s">
        <v>34</v>
      </c>
      <c r="D1252" s="2" t="s">
        <v>1161</v>
      </c>
      <c r="E1252" s="4">
        <v>20</v>
      </c>
      <c r="F1252" s="4">
        <f t="shared" si="19"/>
        <v>60</v>
      </c>
      <c r="G1252" s="4">
        <v>34</v>
      </c>
      <c r="H1252" s="4">
        <f>Datos_Cocina[[#This Row],[Precio Unitario]]-Datos_Cocina[[#This Row],[Costo Unitario]]</f>
        <v>14</v>
      </c>
      <c r="I1252" s="4">
        <f>Datos_Cocina[[#This Row],[Ganancia Bruta]]*Datos_Cocina[[#This Row],[Cantidad Ordenada]]</f>
        <v>42</v>
      </c>
      <c r="J1252" s="4">
        <f>Datos_Cocina[[#This Row],[Precio Unitario]]*Datos_Cocina[[#This Row],[Cantidad Ordenada]]</f>
        <v>102</v>
      </c>
      <c r="K1252" s="7">
        <f>Datos_Cocina[[#This Row],[Ganancia Neta]]/Datos_Cocina[[#This Row],[Total Pedido]]</f>
        <v>0.41176470588235292</v>
      </c>
      <c r="L1252" s="2">
        <v>3</v>
      </c>
      <c r="M1252" s="2">
        <v>53</v>
      </c>
      <c r="N1252" s="2" t="s">
        <v>1154</v>
      </c>
    </row>
    <row r="1253" spans="1:14" x14ac:dyDescent="0.3">
      <c r="A1253" s="2">
        <v>508</v>
      </c>
      <c r="B1253" s="2">
        <v>6</v>
      </c>
      <c r="C1253" s="2" t="s">
        <v>114</v>
      </c>
      <c r="D1253" s="2" t="s">
        <v>1168</v>
      </c>
      <c r="E1253" s="4">
        <v>19</v>
      </c>
      <c r="F1253" s="4">
        <f t="shared" si="19"/>
        <v>19</v>
      </c>
      <c r="G1253" s="4">
        <v>32</v>
      </c>
      <c r="H1253" s="4">
        <f>Datos_Cocina[[#This Row],[Precio Unitario]]-Datos_Cocina[[#This Row],[Costo Unitario]]</f>
        <v>13</v>
      </c>
      <c r="I1253" s="4">
        <f>Datos_Cocina[[#This Row],[Ganancia Bruta]]*Datos_Cocina[[#This Row],[Cantidad Ordenada]]</f>
        <v>13</v>
      </c>
      <c r="J1253" s="4">
        <f>Datos_Cocina[[#This Row],[Precio Unitario]]*Datos_Cocina[[#This Row],[Cantidad Ordenada]]</f>
        <v>32</v>
      </c>
      <c r="K1253" s="7">
        <f>Datos_Cocina[[#This Row],[Ganancia Neta]]/Datos_Cocina[[#This Row],[Total Pedido]]</f>
        <v>0.40625</v>
      </c>
      <c r="L1253" s="2">
        <v>1</v>
      </c>
      <c r="M1253" s="2">
        <v>34</v>
      </c>
      <c r="N1253" s="2" t="s">
        <v>1149</v>
      </c>
    </row>
    <row r="1254" spans="1:14" x14ac:dyDescent="0.3">
      <c r="A1254" s="2">
        <v>509</v>
      </c>
      <c r="B1254" s="2">
        <v>5</v>
      </c>
      <c r="C1254" s="2" t="s">
        <v>30</v>
      </c>
      <c r="D1254" s="2" t="s">
        <v>1170</v>
      </c>
      <c r="E1254" s="4">
        <v>25</v>
      </c>
      <c r="F1254" s="4">
        <f t="shared" si="19"/>
        <v>50</v>
      </c>
      <c r="G1254" s="4">
        <v>40</v>
      </c>
      <c r="H1254" s="4">
        <f>Datos_Cocina[[#This Row],[Precio Unitario]]-Datos_Cocina[[#This Row],[Costo Unitario]]</f>
        <v>15</v>
      </c>
      <c r="I1254" s="4">
        <f>Datos_Cocina[[#This Row],[Ganancia Bruta]]*Datos_Cocina[[#This Row],[Cantidad Ordenada]]</f>
        <v>30</v>
      </c>
      <c r="J1254" s="4">
        <f>Datos_Cocina[[#This Row],[Precio Unitario]]*Datos_Cocina[[#This Row],[Cantidad Ordenada]]</f>
        <v>80</v>
      </c>
      <c r="K1254" s="7">
        <f>Datos_Cocina[[#This Row],[Ganancia Neta]]/Datos_Cocina[[#This Row],[Total Pedido]]</f>
        <v>0.375</v>
      </c>
      <c r="L1254" s="2">
        <v>2</v>
      </c>
      <c r="M1254" s="2">
        <v>47</v>
      </c>
      <c r="N1254" s="2" t="s">
        <v>1154</v>
      </c>
    </row>
    <row r="1255" spans="1:14" x14ac:dyDescent="0.3">
      <c r="A1255" s="2">
        <v>510</v>
      </c>
      <c r="B1255" s="2">
        <v>6</v>
      </c>
      <c r="C1255" s="2" t="s">
        <v>42</v>
      </c>
      <c r="D1255" s="2" t="s">
        <v>1158</v>
      </c>
      <c r="E1255" s="4">
        <v>22</v>
      </c>
      <c r="F1255" s="4">
        <f t="shared" si="19"/>
        <v>22</v>
      </c>
      <c r="G1255" s="4">
        <v>36</v>
      </c>
      <c r="H1255" s="4">
        <f>Datos_Cocina[[#This Row],[Precio Unitario]]-Datos_Cocina[[#This Row],[Costo Unitario]]</f>
        <v>14</v>
      </c>
      <c r="I1255" s="4">
        <f>Datos_Cocina[[#This Row],[Ganancia Bruta]]*Datos_Cocina[[#This Row],[Cantidad Ordenada]]</f>
        <v>14</v>
      </c>
      <c r="J1255" s="4">
        <f>Datos_Cocina[[#This Row],[Precio Unitario]]*Datos_Cocina[[#This Row],[Cantidad Ordenada]]</f>
        <v>36</v>
      </c>
      <c r="K1255" s="7">
        <f>Datos_Cocina[[#This Row],[Ganancia Neta]]/Datos_Cocina[[#This Row],[Total Pedido]]</f>
        <v>0.3888888888888889</v>
      </c>
      <c r="L1255" s="2">
        <v>1</v>
      </c>
      <c r="M1255" s="2">
        <v>48</v>
      </c>
      <c r="N1255" s="2" t="s">
        <v>1154</v>
      </c>
    </row>
    <row r="1256" spans="1:14" x14ac:dyDescent="0.3">
      <c r="A1256" s="2">
        <v>511</v>
      </c>
      <c r="B1256" s="2">
        <v>2</v>
      </c>
      <c r="C1256" s="2" t="s">
        <v>97</v>
      </c>
      <c r="D1256" s="2" t="s">
        <v>1153</v>
      </c>
      <c r="E1256" s="4">
        <v>14</v>
      </c>
      <c r="F1256" s="4">
        <f t="shared" si="19"/>
        <v>42</v>
      </c>
      <c r="G1256" s="4">
        <v>23</v>
      </c>
      <c r="H1256" s="4">
        <f>Datos_Cocina[[#This Row],[Precio Unitario]]-Datos_Cocina[[#This Row],[Costo Unitario]]</f>
        <v>9</v>
      </c>
      <c r="I1256" s="4">
        <f>Datos_Cocina[[#This Row],[Ganancia Bruta]]*Datos_Cocina[[#This Row],[Cantidad Ordenada]]</f>
        <v>27</v>
      </c>
      <c r="J1256" s="4">
        <f>Datos_Cocina[[#This Row],[Precio Unitario]]*Datos_Cocina[[#This Row],[Cantidad Ordenada]]</f>
        <v>69</v>
      </c>
      <c r="K1256" s="7">
        <f>Datos_Cocina[[#This Row],[Ganancia Neta]]/Datos_Cocina[[#This Row],[Total Pedido]]</f>
        <v>0.39130434782608697</v>
      </c>
      <c r="L1256" s="2">
        <v>3</v>
      </c>
      <c r="M1256" s="2">
        <v>14</v>
      </c>
      <c r="N1256" s="2" t="s">
        <v>1154</v>
      </c>
    </row>
    <row r="1257" spans="1:14" x14ac:dyDescent="0.3">
      <c r="A1257" s="2">
        <v>511</v>
      </c>
      <c r="B1257" s="2">
        <v>2</v>
      </c>
      <c r="C1257" s="2" t="s">
        <v>34</v>
      </c>
      <c r="D1257" s="2" t="s">
        <v>1161</v>
      </c>
      <c r="E1257" s="4">
        <v>20</v>
      </c>
      <c r="F1257" s="4">
        <f t="shared" si="19"/>
        <v>40</v>
      </c>
      <c r="G1257" s="4">
        <v>34</v>
      </c>
      <c r="H1257" s="4">
        <f>Datos_Cocina[[#This Row],[Precio Unitario]]-Datos_Cocina[[#This Row],[Costo Unitario]]</f>
        <v>14</v>
      </c>
      <c r="I1257" s="4">
        <f>Datos_Cocina[[#This Row],[Ganancia Bruta]]*Datos_Cocina[[#This Row],[Cantidad Ordenada]]</f>
        <v>28</v>
      </c>
      <c r="J1257" s="4">
        <f>Datos_Cocina[[#This Row],[Precio Unitario]]*Datos_Cocina[[#This Row],[Cantidad Ordenada]]</f>
        <v>68</v>
      </c>
      <c r="K1257" s="7">
        <f>Datos_Cocina[[#This Row],[Ganancia Neta]]/Datos_Cocina[[#This Row],[Total Pedido]]</f>
        <v>0.41176470588235292</v>
      </c>
      <c r="L1257" s="2">
        <v>2</v>
      </c>
      <c r="M1257" s="2">
        <v>24</v>
      </c>
      <c r="N1257" s="2" t="s">
        <v>1154</v>
      </c>
    </row>
    <row r="1258" spans="1:14" x14ac:dyDescent="0.3">
      <c r="A1258" s="2">
        <v>512</v>
      </c>
      <c r="B1258" s="2">
        <v>2</v>
      </c>
      <c r="C1258" s="2" t="s">
        <v>42</v>
      </c>
      <c r="D1258" s="2" t="s">
        <v>1158</v>
      </c>
      <c r="E1258" s="4">
        <v>22</v>
      </c>
      <c r="F1258" s="4">
        <f t="shared" si="19"/>
        <v>66</v>
      </c>
      <c r="G1258" s="4">
        <v>36</v>
      </c>
      <c r="H1258" s="4">
        <f>Datos_Cocina[[#This Row],[Precio Unitario]]-Datos_Cocina[[#This Row],[Costo Unitario]]</f>
        <v>14</v>
      </c>
      <c r="I1258" s="4">
        <f>Datos_Cocina[[#This Row],[Ganancia Bruta]]*Datos_Cocina[[#This Row],[Cantidad Ordenada]]</f>
        <v>42</v>
      </c>
      <c r="J1258" s="4">
        <f>Datos_Cocina[[#This Row],[Precio Unitario]]*Datos_Cocina[[#This Row],[Cantidad Ordenada]]</f>
        <v>108</v>
      </c>
      <c r="K1258" s="7">
        <f>Datos_Cocina[[#This Row],[Ganancia Neta]]/Datos_Cocina[[#This Row],[Total Pedido]]</f>
        <v>0.3888888888888889</v>
      </c>
      <c r="L1258" s="2">
        <v>3</v>
      </c>
      <c r="M1258" s="2">
        <v>53</v>
      </c>
      <c r="N1258" s="2" t="s">
        <v>1149</v>
      </c>
    </row>
    <row r="1259" spans="1:14" x14ac:dyDescent="0.3">
      <c r="A1259" s="2">
        <v>512</v>
      </c>
      <c r="B1259" s="2">
        <v>2</v>
      </c>
      <c r="C1259" s="2" t="s">
        <v>67</v>
      </c>
      <c r="D1259" s="2" t="s">
        <v>1155</v>
      </c>
      <c r="E1259" s="4">
        <v>12</v>
      </c>
      <c r="F1259" s="4">
        <f t="shared" si="19"/>
        <v>12</v>
      </c>
      <c r="G1259" s="4">
        <v>20</v>
      </c>
      <c r="H1259" s="4">
        <f>Datos_Cocina[[#This Row],[Precio Unitario]]-Datos_Cocina[[#This Row],[Costo Unitario]]</f>
        <v>8</v>
      </c>
      <c r="I1259" s="4">
        <f>Datos_Cocina[[#This Row],[Ganancia Bruta]]*Datos_Cocina[[#This Row],[Cantidad Ordenada]]</f>
        <v>8</v>
      </c>
      <c r="J1259" s="4">
        <f>Datos_Cocina[[#This Row],[Precio Unitario]]*Datos_Cocina[[#This Row],[Cantidad Ordenada]]</f>
        <v>20</v>
      </c>
      <c r="K1259" s="7">
        <f>Datos_Cocina[[#This Row],[Ganancia Neta]]/Datos_Cocina[[#This Row],[Total Pedido]]</f>
        <v>0.4</v>
      </c>
      <c r="L1259" s="2">
        <v>1</v>
      </c>
      <c r="M1259" s="2">
        <v>6</v>
      </c>
      <c r="N1259" s="2" t="s">
        <v>1149</v>
      </c>
    </row>
    <row r="1260" spans="1:14" x14ac:dyDescent="0.3">
      <c r="A1260" s="2">
        <v>513</v>
      </c>
      <c r="B1260" s="2">
        <v>8</v>
      </c>
      <c r="C1260" s="2" t="s">
        <v>45</v>
      </c>
      <c r="D1260" s="2" t="s">
        <v>1169</v>
      </c>
      <c r="E1260" s="4">
        <v>10</v>
      </c>
      <c r="F1260" s="4">
        <f t="shared" si="19"/>
        <v>30</v>
      </c>
      <c r="G1260" s="4">
        <v>18</v>
      </c>
      <c r="H1260" s="4">
        <f>Datos_Cocina[[#This Row],[Precio Unitario]]-Datos_Cocina[[#This Row],[Costo Unitario]]</f>
        <v>8</v>
      </c>
      <c r="I1260" s="4">
        <f>Datos_Cocina[[#This Row],[Ganancia Bruta]]*Datos_Cocina[[#This Row],[Cantidad Ordenada]]</f>
        <v>24</v>
      </c>
      <c r="J1260" s="4">
        <f>Datos_Cocina[[#This Row],[Precio Unitario]]*Datos_Cocina[[#This Row],[Cantidad Ordenada]]</f>
        <v>54</v>
      </c>
      <c r="K1260" s="7">
        <f>Datos_Cocina[[#This Row],[Ganancia Neta]]/Datos_Cocina[[#This Row],[Total Pedido]]</f>
        <v>0.44444444444444442</v>
      </c>
      <c r="L1260" s="2">
        <v>3</v>
      </c>
      <c r="M1260" s="2">
        <v>56</v>
      </c>
      <c r="N1260" s="2" t="s">
        <v>1149</v>
      </c>
    </row>
    <row r="1261" spans="1:14" x14ac:dyDescent="0.3">
      <c r="A1261" s="2">
        <v>514</v>
      </c>
      <c r="B1261" s="2">
        <v>18</v>
      </c>
      <c r="C1261" s="2" t="s">
        <v>67</v>
      </c>
      <c r="D1261" s="2" t="s">
        <v>1155</v>
      </c>
      <c r="E1261" s="4">
        <v>12</v>
      </c>
      <c r="F1261" s="4">
        <f t="shared" si="19"/>
        <v>12</v>
      </c>
      <c r="G1261" s="4">
        <v>20</v>
      </c>
      <c r="H1261" s="4">
        <f>Datos_Cocina[[#This Row],[Precio Unitario]]-Datos_Cocina[[#This Row],[Costo Unitario]]</f>
        <v>8</v>
      </c>
      <c r="I1261" s="4">
        <f>Datos_Cocina[[#This Row],[Ganancia Bruta]]*Datos_Cocina[[#This Row],[Cantidad Ordenada]]</f>
        <v>8</v>
      </c>
      <c r="J1261" s="4">
        <f>Datos_Cocina[[#This Row],[Precio Unitario]]*Datos_Cocina[[#This Row],[Cantidad Ordenada]]</f>
        <v>20</v>
      </c>
      <c r="K1261" s="7">
        <f>Datos_Cocina[[#This Row],[Ganancia Neta]]/Datos_Cocina[[#This Row],[Total Pedido]]</f>
        <v>0.4</v>
      </c>
      <c r="L1261" s="2">
        <v>1</v>
      </c>
      <c r="M1261" s="2">
        <v>25</v>
      </c>
      <c r="N1261" s="2" t="s">
        <v>1149</v>
      </c>
    </row>
    <row r="1262" spans="1:14" x14ac:dyDescent="0.3">
      <c r="A1262" s="2">
        <v>514</v>
      </c>
      <c r="B1262" s="2">
        <v>18</v>
      </c>
      <c r="C1262" s="2" t="s">
        <v>114</v>
      </c>
      <c r="D1262" s="2" t="s">
        <v>1168</v>
      </c>
      <c r="E1262" s="4">
        <v>19</v>
      </c>
      <c r="F1262" s="4">
        <f t="shared" si="19"/>
        <v>38</v>
      </c>
      <c r="G1262" s="4">
        <v>32</v>
      </c>
      <c r="H1262" s="4">
        <f>Datos_Cocina[[#This Row],[Precio Unitario]]-Datos_Cocina[[#This Row],[Costo Unitario]]</f>
        <v>13</v>
      </c>
      <c r="I1262" s="4">
        <f>Datos_Cocina[[#This Row],[Ganancia Bruta]]*Datos_Cocina[[#This Row],[Cantidad Ordenada]]</f>
        <v>26</v>
      </c>
      <c r="J1262" s="4">
        <f>Datos_Cocina[[#This Row],[Precio Unitario]]*Datos_Cocina[[#This Row],[Cantidad Ordenada]]</f>
        <v>64</v>
      </c>
      <c r="K1262" s="7">
        <f>Datos_Cocina[[#This Row],[Ganancia Neta]]/Datos_Cocina[[#This Row],[Total Pedido]]</f>
        <v>0.40625</v>
      </c>
      <c r="L1262" s="2">
        <v>2</v>
      </c>
      <c r="M1262" s="2">
        <v>10</v>
      </c>
      <c r="N1262" s="2" t="s">
        <v>1154</v>
      </c>
    </row>
    <row r="1263" spans="1:14" x14ac:dyDescent="0.3">
      <c r="A1263" s="2">
        <v>514</v>
      </c>
      <c r="B1263" s="2">
        <v>18</v>
      </c>
      <c r="C1263" s="2" t="s">
        <v>53</v>
      </c>
      <c r="D1263" s="2" t="s">
        <v>1156</v>
      </c>
      <c r="E1263" s="4">
        <v>11</v>
      </c>
      <c r="F1263" s="4">
        <f t="shared" si="19"/>
        <v>22</v>
      </c>
      <c r="G1263" s="4">
        <v>19</v>
      </c>
      <c r="H1263" s="4">
        <f>Datos_Cocina[[#This Row],[Precio Unitario]]-Datos_Cocina[[#This Row],[Costo Unitario]]</f>
        <v>8</v>
      </c>
      <c r="I1263" s="4">
        <f>Datos_Cocina[[#This Row],[Ganancia Bruta]]*Datos_Cocina[[#This Row],[Cantidad Ordenada]]</f>
        <v>16</v>
      </c>
      <c r="J1263" s="4">
        <f>Datos_Cocina[[#This Row],[Precio Unitario]]*Datos_Cocina[[#This Row],[Cantidad Ordenada]]</f>
        <v>38</v>
      </c>
      <c r="K1263" s="7">
        <f>Datos_Cocina[[#This Row],[Ganancia Neta]]/Datos_Cocina[[#This Row],[Total Pedido]]</f>
        <v>0.42105263157894735</v>
      </c>
      <c r="L1263" s="2">
        <v>2</v>
      </c>
      <c r="M1263" s="2">
        <v>56</v>
      </c>
      <c r="N1263" s="2" t="s">
        <v>1149</v>
      </c>
    </row>
    <row r="1264" spans="1:14" x14ac:dyDescent="0.3">
      <c r="A1264" s="2">
        <v>514</v>
      </c>
      <c r="B1264" s="2">
        <v>18</v>
      </c>
      <c r="C1264" s="2" t="s">
        <v>74</v>
      </c>
      <c r="D1264" s="2" t="s">
        <v>1160</v>
      </c>
      <c r="E1264" s="4">
        <v>15</v>
      </c>
      <c r="F1264" s="4">
        <f t="shared" si="19"/>
        <v>30</v>
      </c>
      <c r="G1264" s="4">
        <v>26</v>
      </c>
      <c r="H1264" s="4">
        <f>Datos_Cocina[[#This Row],[Precio Unitario]]-Datos_Cocina[[#This Row],[Costo Unitario]]</f>
        <v>11</v>
      </c>
      <c r="I1264" s="4">
        <f>Datos_Cocina[[#This Row],[Ganancia Bruta]]*Datos_Cocina[[#This Row],[Cantidad Ordenada]]</f>
        <v>22</v>
      </c>
      <c r="J1264" s="4">
        <f>Datos_Cocina[[#This Row],[Precio Unitario]]*Datos_Cocina[[#This Row],[Cantidad Ordenada]]</f>
        <v>52</v>
      </c>
      <c r="K1264" s="7">
        <f>Datos_Cocina[[#This Row],[Ganancia Neta]]/Datos_Cocina[[#This Row],[Total Pedido]]</f>
        <v>0.42307692307692307</v>
      </c>
      <c r="L1264" s="2">
        <v>2</v>
      </c>
      <c r="M1264" s="2">
        <v>21</v>
      </c>
      <c r="N1264" s="2" t="s">
        <v>1154</v>
      </c>
    </row>
    <row r="1265" spans="1:14" x14ac:dyDescent="0.3">
      <c r="A1265" s="2">
        <v>515</v>
      </c>
      <c r="B1265" s="2">
        <v>19</v>
      </c>
      <c r="C1265" s="2" t="s">
        <v>45</v>
      </c>
      <c r="D1265" s="2" t="s">
        <v>1169</v>
      </c>
      <c r="E1265" s="4">
        <v>10</v>
      </c>
      <c r="F1265" s="4">
        <f t="shared" si="19"/>
        <v>10</v>
      </c>
      <c r="G1265" s="4">
        <v>18</v>
      </c>
      <c r="H1265" s="4">
        <f>Datos_Cocina[[#This Row],[Precio Unitario]]-Datos_Cocina[[#This Row],[Costo Unitario]]</f>
        <v>8</v>
      </c>
      <c r="I1265" s="4">
        <f>Datos_Cocina[[#This Row],[Ganancia Bruta]]*Datos_Cocina[[#This Row],[Cantidad Ordenada]]</f>
        <v>8</v>
      </c>
      <c r="J1265" s="4">
        <f>Datos_Cocina[[#This Row],[Precio Unitario]]*Datos_Cocina[[#This Row],[Cantidad Ordenada]]</f>
        <v>18</v>
      </c>
      <c r="K1265" s="7">
        <f>Datos_Cocina[[#This Row],[Ganancia Neta]]/Datos_Cocina[[#This Row],[Total Pedido]]</f>
        <v>0.44444444444444442</v>
      </c>
      <c r="L1265" s="2">
        <v>1</v>
      </c>
      <c r="M1265" s="2">
        <v>13</v>
      </c>
      <c r="N1265" s="2" t="s">
        <v>1149</v>
      </c>
    </row>
    <row r="1266" spans="1:14" x14ac:dyDescent="0.3">
      <c r="A1266" s="2">
        <v>516</v>
      </c>
      <c r="B1266" s="2">
        <v>7</v>
      </c>
      <c r="C1266" s="2" t="s">
        <v>97</v>
      </c>
      <c r="D1266" s="2" t="s">
        <v>1153</v>
      </c>
      <c r="E1266" s="4">
        <v>14</v>
      </c>
      <c r="F1266" s="4">
        <f t="shared" si="19"/>
        <v>42</v>
      </c>
      <c r="G1266" s="4">
        <v>23</v>
      </c>
      <c r="H1266" s="4">
        <f>Datos_Cocina[[#This Row],[Precio Unitario]]-Datos_Cocina[[#This Row],[Costo Unitario]]</f>
        <v>9</v>
      </c>
      <c r="I1266" s="4">
        <f>Datos_Cocina[[#This Row],[Ganancia Bruta]]*Datos_Cocina[[#This Row],[Cantidad Ordenada]]</f>
        <v>27</v>
      </c>
      <c r="J1266" s="4">
        <f>Datos_Cocina[[#This Row],[Precio Unitario]]*Datos_Cocina[[#This Row],[Cantidad Ordenada]]</f>
        <v>69</v>
      </c>
      <c r="K1266" s="7">
        <f>Datos_Cocina[[#This Row],[Ganancia Neta]]/Datos_Cocina[[#This Row],[Total Pedido]]</f>
        <v>0.39130434782608697</v>
      </c>
      <c r="L1266" s="2">
        <v>3</v>
      </c>
      <c r="M1266" s="2">
        <v>40</v>
      </c>
      <c r="N1266" s="2" t="s">
        <v>1154</v>
      </c>
    </row>
    <row r="1267" spans="1:14" x14ac:dyDescent="0.3">
      <c r="A1267" s="2">
        <v>516</v>
      </c>
      <c r="B1267" s="2">
        <v>7</v>
      </c>
      <c r="C1267" s="2" t="s">
        <v>67</v>
      </c>
      <c r="D1267" s="2" t="s">
        <v>1155</v>
      </c>
      <c r="E1267" s="4">
        <v>12</v>
      </c>
      <c r="F1267" s="4">
        <f t="shared" si="19"/>
        <v>12</v>
      </c>
      <c r="G1267" s="4">
        <v>20</v>
      </c>
      <c r="H1267" s="4">
        <f>Datos_Cocina[[#This Row],[Precio Unitario]]-Datos_Cocina[[#This Row],[Costo Unitario]]</f>
        <v>8</v>
      </c>
      <c r="I1267" s="4">
        <f>Datos_Cocina[[#This Row],[Ganancia Bruta]]*Datos_Cocina[[#This Row],[Cantidad Ordenada]]</f>
        <v>8</v>
      </c>
      <c r="J1267" s="4">
        <f>Datos_Cocina[[#This Row],[Precio Unitario]]*Datos_Cocina[[#This Row],[Cantidad Ordenada]]</f>
        <v>20</v>
      </c>
      <c r="K1267" s="7">
        <f>Datos_Cocina[[#This Row],[Ganancia Neta]]/Datos_Cocina[[#This Row],[Total Pedido]]</f>
        <v>0.4</v>
      </c>
      <c r="L1267" s="2">
        <v>1</v>
      </c>
      <c r="M1267" s="2">
        <v>14</v>
      </c>
      <c r="N1267" s="2" t="s">
        <v>1154</v>
      </c>
    </row>
    <row r="1268" spans="1:14" x14ac:dyDescent="0.3">
      <c r="A1268" s="2">
        <v>516</v>
      </c>
      <c r="B1268" s="2">
        <v>7</v>
      </c>
      <c r="C1268" s="2" t="s">
        <v>53</v>
      </c>
      <c r="D1268" s="2" t="s">
        <v>1156</v>
      </c>
      <c r="E1268" s="4">
        <v>11</v>
      </c>
      <c r="F1268" s="4">
        <f t="shared" si="19"/>
        <v>33</v>
      </c>
      <c r="G1268" s="4">
        <v>19</v>
      </c>
      <c r="H1268" s="4">
        <f>Datos_Cocina[[#This Row],[Precio Unitario]]-Datos_Cocina[[#This Row],[Costo Unitario]]</f>
        <v>8</v>
      </c>
      <c r="I1268" s="4">
        <f>Datos_Cocina[[#This Row],[Ganancia Bruta]]*Datos_Cocina[[#This Row],[Cantidad Ordenada]]</f>
        <v>24</v>
      </c>
      <c r="J1268" s="4">
        <f>Datos_Cocina[[#This Row],[Precio Unitario]]*Datos_Cocina[[#This Row],[Cantidad Ordenada]]</f>
        <v>57</v>
      </c>
      <c r="K1268" s="7">
        <f>Datos_Cocina[[#This Row],[Ganancia Neta]]/Datos_Cocina[[#This Row],[Total Pedido]]</f>
        <v>0.42105263157894735</v>
      </c>
      <c r="L1268" s="2">
        <v>3</v>
      </c>
      <c r="M1268" s="2">
        <v>43</v>
      </c>
      <c r="N1268" s="2" t="s">
        <v>1154</v>
      </c>
    </row>
    <row r="1269" spans="1:14" x14ac:dyDescent="0.3">
      <c r="A1269" s="2">
        <v>517</v>
      </c>
      <c r="B1269" s="2">
        <v>4</v>
      </c>
      <c r="C1269" s="2" t="s">
        <v>100</v>
      </c>
      <c r="D1269" s="2" t="s">
        <v>1166</v>
      </c>
      <c r="E1269" s="4">
        <v>13</v>
      </c>
      <c r="F1269" s="4">
        <f t="shared" si="19"/>
        <v>13</v>
      </c>
      <c r="G1269" s="4">
        <v>22</v>
      </c>
      <c r="H1269" s="4">
        <f>Datos_Cocina[[#This Row],[Precio Unitario]]-Datos_Cocina[[#This Row],[Costo Unitario]]</f>
        <v>9</v>
      </c>
      <c r="I1269" s="4">
        <f>Datos_Cocina[[#This Row],[Ganancia Bruta]]*Datos_Cocina[[#This Row],[Cantidad Ordenada]]</f>
        <v>9</v>
      </c>
      <c r="J1269" s="4">
        <f>Datos_Cocina[[#This Row],[Precio Unitario]]*Datos_Cocina[[#This Row],[Cantidad Ordenada]]</f>
        <v>22</v>
      </c>
      <c r="K1269" s="7">
        <f>Datos_Cocina[[#This Row],[Ganancia Neta]]/Datos_Cocina[[#This Row],[Total Pedido]]</f>
        <v>0.40909090909090912</v>
      </c>
      <c r="L1269" s="2">
        <v>1</v>
      </c>
      <c r="M1269" s="2">
        <v>15</v>
      </c>
      <c r="N1269" s="2" t="s">
        <v>1149</v>
      </c>
    </row>
    <row r="1270" spans="1:14" x14ac:dyDescent="0.3">
      <c r="A1270" s="2">
        <v>517</v>
      </c>
      <c r="B1270" s="2">
        <v>4</v>
      </c>
      <c r="C1270" s="2" t="s">
        <v>79</v>
      </c>
      <c r="D1270" s="2" t="s">
        <v>1151</v>
      </c>
      <c r="E1270" s="4">
        <v>14</v>
      </c>
      <c r="F1270" s="4">
        <f t="shared" si="19"/>
        <v>14</v>
      </c>
      <c r="G1270" s="4">
        <v>24</v>
      </c>
      <c r="H1270" s="4">
        <f>Datos_Cocina[[#This Row],[Precio Unitario]]-Datos_Cocina[[#This Row],[Costo Unitario]]</f>
        <v>10</v>
      </c>
      <c r="I1270" s="4">
        <f>Datos_Cocina[[#This Row],[Ganancia Bruta]]*Datos_Cocina[[#This Row],[Cantidad Ordenada]]</f>
        <v>10</v>
      </c>
      <c r="J1270" s="4">
        <f>Datos_Cocina[[#This Row],[Precio Unitario]]*Datos_Cocina[[#This Row],[Cantidad Ordenada]]</f>
        <v>24</v>
      </c>
      <c r="K1270" s="7">
        <f>Datos_Cocina[[#This Row],[Ganancia Neta]]/Datos_Cocina[[#This Row],[Total Pedido]]</f>
        <v>0.41666666666666669</v>
      </c>
      <c r="L1270" s="2">
        <v>1</v>
      </c>
      <c r="M1270" s="2">
        <v>6</v>
      </c>
      <c r="N1270" s="2" t="s">
        <v>1154</v>
      </c>
    </row>
    <row r="1271" spans="1:14" x14ac:dyDescent="0.3">
      <c r="A1271" s="2">
        <v>517</v>
      </c>
      <c r="B1271" s="2">
        <v>4</v>
      </c>
      <c r="C1271" s="2" t="s">
        <v>53</v>
      </c>
      <c r="D1271" s="2" t="s">
        <v>1156</v>
      </c>
      <c r="E1271" s="4">
        <v>11</v>
      </c>
      <c r="F1271" s="4">
        <f t="shared" si="19"/>
        <v>33</v>
      </c>
      <c r="G1271" s="4">
        <v>19</v>
      </c>
      <c r="H1271" s="4">
        <f>Datos_Cocina[[#This Row],[Precio Unitario]]-Datos_Cocina[[#This Row],[Costo Unitario]]</f>
        <v>8</v>
      </c>
      <c r="I1271" s="4">
        <f>Datos_Cocina[[#This Row],[Ganancia Bruta]]*Datos_Cocina[[#This Row],[Cantidad Ordenada]]</f>
        <v>24</v>
      </c>
      <c r="J1271" s="4">
        <f>Datos_Cocina[[#This Row],[Precio Unitario]]*Datos_Cocina[[#This Row],[Cantidad Ordenada]]</f>
        <v>57</v>
      </c>
      <c r="K1271" s="7">
        <f>Datos_Cocina[[#This Row],[Ganancia Neta]]/Datos_Cocina[[#This Row],[Total Pedido]]</f>
        <v>0.42105263157894735</v>
      </c>
      <c r="L1271" s="2">
        <v>3</v>
      </c>
      <c r="M1271" s="2">
        <v>44</v>
      </c>
      <c r="N1271" s="2" t="s">
        <v>1154</v>
      </c>
    </row>
    <row r="1272" spans="1:14" x14ac:dyDescent="0.3">
      <c r="A1272" s="2">
        <v>518</v>
      </c>
      <c r="B1272" s="2">
        <v>5</v>
      </c>
      <c r="C1272" s="2" t="s">
        <v>121</v>
      </c>
      <c r="D1272" s="2" t="s">
        <v>1163</v>
      </c>
      <c r="E1272" s="4">
        <v>20</v>
      </c>
      <c r="F1272" s="4">
        <f t="shared" si="19"/>
        <v>20</v>
      </c>
      <c r="G1272" s="4">
        <v>33</v>
      </c>
      <c r="H1272" s="4">
        <f>Datos_Cocina[[#This Row],[Precio Unitario]]-Datos_Cocina[[#This Row],[Costo Unitario]]</f>
        <v>13</v>
      </c>
      <c r="I1272" s="4">
        <f>Datos_Cocina[[#This Row],[Ganancia Bruta]]*Datos_Cocina[[#This Row],[Cantidad Ordenada]]</f>
        <v>13</v>
      </c>
      <c r="J1272" s="4">
        <f>Datos_Cocina[[#This Row],[Precio Unitario]]*Datos_Cocina[[#This Row],[Cantidad Ordenada]]</f>
        <v>33</v>
      </c>
      <c r="K1272" s="7">
        <f>Datos_Cocina[[#This Row],[Ganancia Neta]]/Datos_Cocina[[#This Row],[Total Pedido]]</f>
        <v>0.39393939393939392</v>
      </c>
      <c r="L1272" s="2">
        <v>1</v>
      </c>
      <c r="M1272" s="2">
        <v>48</v>
      </c>
      <c r="N1272" s="2" t="s">
        <v>1154</v>
      </c>
    </row>
    <row r="1273" spans="1:14" x14ac:dyDescent="0.3">
      <c r="A1273" s="2">
        <v>518</v>
      </c>
      <c r="B1273" s="2">
        <v>5</v>
      </c>
      <c r="C1273" s="2" t="s">
        <v>100</v>
      </c>
      <c r="D1273" s="2" t="s">
        <v>1166</v>
      </c>
      <c r="E1273" s="4">
        <v>13</v>
      </c>
      <c r="F1273" s="4">
        <f t="shared" si="19"/>
        <v>26</v>
      </c>
      <c r="G1273" s="4">
        <v>22</v>
      </c>
      <c r="H1273" s="4">
        <f>Datos_Cocina[[#This Row],[Precio Unitario]]-Datos_Cocina[[#This Row],[Costo Unitario]]</f>
        <v>9</v>
      </c>
      <c r="I1273" s="4">
        <f>Datos_Cocina[[#This Row],[Ganancia Bruta]]*Datos_Cocina[[#This Row],[Cantidad Ordenada]]</f>
        <v>18</v>
      </c>
      <c r="J1273" s="4">
        <f>Datos_Cocina[[#This Row],[Precio Unitario]]*Datos_Cocina[[#This Row],[Cantidad Ordenada]]</f>
        <v>44</v>
      </c>
      <c r="K1273" s="7">
        <f>Datos_Cocina[[#This Row],[Ganancia Neta]]/Datos_Cocina[[#This Row],[Total Pedido]]</f>
        <v>0.40909090909090912</v>
      </c>
      <c r="L1273" s="2">
        <v>2</v>
      </c>
      <c r="M1273" s="2">
        <v>5</v>
      </c>
      <c r="N1273" s="2" t="s">
        <v>1149</v>
      </c>
    </row>
    <row r="1274" spans="1:14" x14ac:dyDescent="0.3">
      <c r="A1274" s="2">
        <v>519</v>
      </c>
      <c r="B1274" s="2">
        <v>6</v>
      </c>
      <c r="C1274" s="2" t="s">
        <v>30</v>
      </c>
      <c r="D1274" s="2" t="s">
        <v>1170</v>
      </c>
      <c r="E1274" s="4">
        <v>25</v>
      </c>
      <c r="F1274" s="4">
        <f t="shared" si="19"/>
        <v>75</v>
      </c>
      <c r="G1274" s="4">
        <v>40</v>
      </c>
      <c r="H1274" s="4">
        <f>Datos_Cocina[[#This Row],[Precio Unitario]]-Datos_Cocina[[#This Row],[Costo Unitario]]</f>
        <v>15</v>
      </c>
      <c r="I1274" s="4">
        <f>Datos_Cocina[[#This Row],[Ganancia Bruta]]*Datos_Cocina[[#This Row],[Cantidad Ordenada]]</f>
        <v>45</v>
      </c>
      <c r="J1274" s="4">
        <f>Datos_Cocina[[#This Row],[Precio Unitario]]*Datos_Cocina[[#This Row],[Cantidad Ordenada]]</f>
        <v>120</v>
      </c>
      <c r="K1274" s="7">
        <f>Datos_Cocina[[#This Row],[Ganancia Neta]]/Datos_Cocina[[#This Row],[Total Pedido]]</f>
        <v>0.375</v>
      </c>
      <c r="L1274" s="2">
        <v>3</v>
      </c>
      <c r="M1274" s="2">
        <v>51</v>
      </c>
      <c r="N1274" s="2" t="s">
        <v>1149</v>
      </c>
    </row>
    <row r="1275" spans="1:14" x14ac:dyDescent="0.3">
      <c r="A1275" s="2">
        <v>519</v>
      </c>
      <c r="B1275" s="2">
        <v>6</v>
      </c>
      <c r="C1275" s="2" t="s">
        <v>50</v>
      </c>
      <c r="D1275" s="2" t="s">
        <v>1162</v>
      </c>
      <c r="E1275" s="4">
        <v>16</v>
      </c>
      <c r="F1275" s="4">
        <f t="shared" si="19"/>
        <v>48</v>
      </c>
      <c r="G1275" s="4">
        <v>27</v>
      </c>
      <c r="H1275" s="4">
        <f>Datos_Cocina[[#This Row],[Precio Unitario]]-Datos_Cocina[[#This Row],[Costo Unitario]]</f>
        <v>11</v>
      </c>
      <c r="I1275" s="4">
        <f>Datos_Cocina[[#This Row],[Ganancia Bruta]]*Datos_Cocina[[#This Row],[Cantidad Ordenada]]</f>
        <v>33</v>
      </c>
      <c r="J1275" s="4">
        <f>Datos_Cocina[[#This Row],[Precio Unitario]]*Datos_Cocina[[#This Row],[Cantidad Ordenada]]</f>
        <v>81</v>
      </c>
      <c r="K1275" s="7">
        <f>Datos_Cocina[[#This Row],[Ganancia Neta]]/Datos_Cocina[[#This Row],[Total Pedido]]</f>
        <v>0.40740740740740738</v>
      </c>
      <c r="L1275" s="2">
        <v>3</v>
      </c>
      <c r="M1275" s="2">
        <v>49</v>
      </c>
      <c r="N1275" s="2" t="s">
        <v>1154</v>
      </c>
    </row>
    <row r="1276" spans="1:14" x14ac:dyDescent="0.3">
      <c r="A1276" s="2">
        <v>519</v>
      </c>
      <c r="B1276" s="2">
        <v>6</v>
      </c>
      <c r="C1276" s="2" t="s">
        <v>100</v>
      </c>
      <c r="D1276" s="2" t="s">
        <v>1166</v>
      </c>
      <c r="E1276" s="4">
        <v>13</v>
      </c>
      <c r="F1276" s="4">
        <f t="shared" si="19"/>
        <v>26</v>
      </c>
      <c r="G1276" s="4">
        <v>22</v>
      </c>
      <c r="H1276" s="4">
        <f>Datos_Cocina[[#This Row],[Precio Unitario]]-Datos_Cocina[[#This Row],[Costo Unitario]]</f>
        <v>9</v>
      </c>
      <c r="I1276" s="4">
        <f>Datos_Cocina[[#This Row],[Ganancia Bruta]]*Datos_Cocina[[#This Row],[Cantidad Ordenada]]</f>
        <v>18</v>
      </c>
      <c r="J1276" s="4">
        <f>Datos_Cocina[[#This Row],[Precio Unitario]]*Datos_Cocina[[#This Row],[Cantidad Ordenada]]</f>
        <v>44</v>
      </c>
      <c r="K1276" s="7">
        <f>Datos_Cocina[[#This Row],[Ganancia Neta]]/Datos_Cocina[[#This Row],[Total Pedido]]</f>
        <v>0.40909090909090912</v>
      </c>
      <c r="L1276" s="2">
        <v>2</v>
      </c>
      <c r="M1276" s="2">
        <v>56</v>
      </c>
      <c r="N1276" s="2" t="s">
        <v>1154</v>
      </c>
    </row>
    <row r="1277" spans="1:14" x14ac:dyDescent="0.3">
      <c r="A1277" s="2">
        <v>520</v>
      </c>
      <c r="B1277" s="2">
        <v>4</v>
      </c>
      <c r="C1277" s="2" t="s">
        <v>56</v>
      </c>
      <c r="D1277" s="2" t="s">
        <v>1167</v>
      </c>
      <c r="E1277" s="4">
        <v>19</v>
      </c>
      <c r="F1277" s="4">
        <f t="shared" si="19"/>
        <v>57</v>
      </c>
      <c r="G1277" s="4">
        <v>31</v>
      </c>
      <c r="H1277" s="4">
        <f>Datos_Cocina[[#This Row],[Precio Unitario]]-Datos_Cocina[[#This Row],[Costo Unitario]]</f>
        <v>12</v>
      </c>
      <c r="I1277" s="4">
        <f>Datos_Cocina[[#This Row],[Ganancia Bruta]]*Datos_Cocina[[#This Row],[Cantidad Ordenada]]</f>
        <v>36</v>
      </c>
      <c r="J1277" s="4">
        <f>Datos_Cocina[[#This Row],[Precio Unitario]]*Datos_Cocina[[#This Row],[Cantidad Ordenada]]</f>
        <v>93</v>
      </c>
      <c r="K1277" s="7">
        <f>Datos_Cocina[[#This Row],[Ganancia Neta]]/Datos_Cocina[[#This Row],[Total Pedido]]</f>
        <v>0.38709677419354838</v>
      </c>
      <c r="L1277" s="2">
        <v>3</v>
      </c>
      <c r="M1277" s="2">
        <v>22</v>
      </c>
      <c r="N1277" s="2" t="s">
        <v>1149</v>
      </c>
    </row>
    <row r="1278" spans="1:14" x14ac:dyDescent="0.3">
      <c r="A1278" s="2">
        <v>520</v>
      </c>
      <c r="B1278" s="2">
        <v>4</v>
      </c>
      <c r="C1278" s="2" t="s">
        <v>37</v>
      </c>
      <c r="D1278" s="2" t="s">
        <v>1157</v>
      </c>
      <c r="E1278" s="4">
        <v>18</v>
      </c>
      <c r="F1278" s="4">
        <f t="shared" si="19"/>
        <v>54</v>
      </c>
      <c r="G1278" s="4">
        <v>30</v>
      </c>
      <c r="H1278" s="4">
        <f>Datos_Cocina[[#This Row],[Precio Unitario]]-Datos_Cocina[[#This Row],[Costo Unitario]]</f>
        <v>12</v>
      </c>
      <c r="I1278" s="4">
        <f>Datos_Cocina[[#This Row],[Ganancia Bruta]]*Datos_Cocina[[#This Row],[Cantidad Ordenada]]</f>
        <v>36</v>
      </c>
      <c r="J1278" s="4">
        <f>Datos_Cocina[[#This Row],[Precio Unitario]]*Datos_Cocina[[#This Row],[Cantidad Ordenada]]</f>
        <v>90</v>
      </c>
      <c r="K1278" s="7">
        <f>Datos_Cocina[[#This Row],[Ganancia Neta]]/Datos_Cocina[[#This Row],[Total Pedido]]</f>
        <v>0.4</v>
      </c>
      <c r="L1278" s="2">
        <v>3</v>
      </c>
      <c r="M1278" s="2">
        <v>32</v>
      </c>
      <c r="N1278" s="2" t="s">
        <v>1154</v>
      </c>
    </row>
    <row r="1279" spans="1:14" x14ac:dyDescent="0.3">
      <c r="A1279" s="2">
        <v>520</v>
      </c>
      <c r="B1279" s="2">
        <v>4</v>
      </c>
      <c r="C1279" s="2" t="s">
        <v>34</v>
      </c>
      <c r="D1279" s="2" t="s">
        <v>1161</v>
      </c>
      <c r="E1279" s="4">
        <v>20</v>
      </c>
      <c r="F1279" s="4">
        <f t="shared" si="19"/>
        <v>40</v>
      </c>
      <c r="G1279" s="4">
        <v>34</v>
      </c>
      <c r="H1279" s="4">
        <f>Datos_Cocina[[#This Row],[Precio Unitario]]-Datos_Cocina[[#This Row],[Costo Unitario]]</f>
        <v>14</v>
      </c>
      <c r="I1279" s="4">
        <f>Datos_Cocina[[#This Row],[Ganancia Bruta]]*Datos_Cocina[[#This Row],[Cantidad Ordenada]]</f>
        <v>28</v>
      </c>
      <c r="J1279" s="4">
        <f>Datos_Cocina[[#This Row],[Precio Unitario]]*Datos_Cocina[[#This Row],[Cantidad Ordenada]]</f>
        <v>68</v>
      </c>
      <c r="K1279" s="7">
        <f>Datos_Cocina[[#This Row],[Ganancia Neta]]/Datos_Cocina[[#This Row],[Total Pedido]]</f>
        <v>0.41176470588235292</v>
      </c>
      <c r="L1279" s="2">
        <v>2</v>
      </c>
      <c r="M1279" s="2">
        <v>21</v>
      </c>
      <c r="N1279" s="2" t="s">
        <v>1154</v>
      </c>
    </row>
    <row r="1280" spans="1:14" x14ac:dyDescent="0.3">
      <c r="A1280" s="2">
        <v>520</v>
      </c>
      <c r="B1280" s="2">
        <v>4</v>
      </c>
      <c r="C1280" s="2" t="s">
        <v>20</v>
      </c>
      <c r="D1280" s="2" t="s">
        <v>1152</v>
      </c>
      <c r="E1280" s="4">
        <v>17</v>
      </c>
      <c r="F1280" s="4">
        <f t="shared" si="19"/>
        <v>17</v>
      </c>
      <c r="G1280" s="4">
        <v>29</v>
      </c>
      <c r="H1280" s="4">
        <f>Datos_Cocina[[#This Row],[Precio Unitario]]-Datos_Cocina[[#This Row],[Costo Unitario]]</f>
        <v>12</v>
      </c>
      <c r="I1280" s="4">
        <f>Datos_Cocina[[#This Row],[Ganancia Bruta]]*Datos_Cocina[[#This Row],[Cantidad Ordenada]]</f>
        <v>12</v>
      </c>
      <c r="J1280" s="4">
        <f>Datos_Cocina[[#This Row],[Precio Unitario]]*Datos_Cocina[[#This Row],[Cantidad Ordenada]]</f>
        <v>29</v>
      </c>
      <c r="K1280" s="7">
        <f>Datos_Cocina[[#This Row],[Ganancia Neta]]/Datos_Cocina[[#This Row],[Total Pedido]]</f>
        <v>0.41379310344827586</v>
      </c>
      <c r="L1280" s="2">
        <v>1</v>
      </c>
      <c r="M1280" s="2">
        <v>46</v>
      </c>
      <c r="N1280" s="2" t="s">
        <v>1154</v>
      </c>
    </row>
    <row r="1281" spans="1:14" x14ac:dyDescent="0.3">
      <c r="A1281" s="2">
        <v>521</v>
      </c>
      <c r="B1281" s="2">
        <v>18</v>
      </c>
      <c r="C1281" s="2" t="s">
        <v>60</v>
      </c>
      <c r="D1281" s="2" t="s">
        <v>1165</v>
      </c>
      <c r="E1281" s="4">
        <v>15</v>
      </c>
      <c r="F1281" s="4">
        <f t="shared" si="19"/>
        <v>30</v>
      </c>
      <c r="G1281" s="4">
        <v>25</v>
      </c>
      <c r="H1281" s="4">
        <f>Datos_Cocina[[#This Row],[Precio Unitario]]-Datos_Cocina[[#This Row],[Costo Unitario]]</f>
        <v>10</v>
      </c>
      <c r="I1281" s="4">
        <f>Datos_Cocina[[#This Row],[Ganancia Bruta]]*Datos_Cocina[[#This Row],[Cantidad Ordenada]]</f>
        <v>20</v>
      </c>
      <c r="J1281" s="4">
        <f>Datos_Cocina[[#This Row],[Precio Unitario]]*Datos_Cocina[[#This Row],[Cantidad Ordenada]]</f>
        <v>50</v>
      </c>
      <c r="K1281" s="7">
        <f>Datos_Cocina[[#This Row],[Ganancia Neta]]/Datos_Cocina[[#This Row],[Total Pedido]]</f>
        <v>0.4</v>
      </c>
      <c r="L1281" s="2">
        <v>2</v>
      </c>
      <c r="M1281" s="2">
        <v>52</v>
      </c>
      <c r="N1281" s="2" t="s">
        <v>1149</v>
      </c>
    </row>
    <row r="1282" spans="1:14" x14ac:dyDescent="0.3">
      <c r="A1282" s="2">
        <v>521</v>
      </c>
      <c r="B1282" s="2">
        <v>18</v>
      </c>
      <c r="C1282" s="2" t="s">
        <v>34</v>
      </c>
      <c r="D1282" s="2" t="s">
        <v>1161</v>
      </c>
      <c r="E1282" s="4">
        <v>20</v>
      </c>
      <c r="F1282" s="4">
        <f t="shared" ref="F1282:F1345" si="20">E1282*L1282</f>
        <v>60</v>
      </c>
      <c r="G1282" s="4">
        <v>34</v>
      </c>
      <c r="H1282" s="4">
        <f>Datos_Cocina[[#This Row],[Precio Unitario]]-Datos_Cocina[[#This Row],[Costo Unitario]]</f>
        <v>14</v>
      </c>
      <c r="I1282" s="4">
        <f>Datos_Cocina[[#This Row],[Ganancia Bruta]]*Datos_Cocina[[#This Row],[Cantidad Ordenada]]</f>
        <v>42</v>
      </c>
      <c r="J1282" s="4">
        <f>Datos_Cocina[[#This Row],[Precio Unitario]]*Datos_Cocina[[#This Row],[Cantidad Ordenada]]</f>
        <v>102</v>
      </c>
      <c r="K1282" s="7">
        <f>Datos_Cocina[[#This Row],[Ganancia Neta]]/Datos_Cocina[[#This Row],[Total Pedido]]</f>
        <v>0.41176470588235292</v>
      </c>
      <c r="L1282" s="2">
        <v>3</v>
      </c>
      <c r="M1282" s="2">
        <v>21</v>
      </c>
      <c r="N1282" s="2" t="s">
        <v>1149</v>
      </c>
    </row>
    <row r="1283" spans="1:14" x14ac:dyDescent="0.3">
      <c r="A1283" s="2">
        <v>521</v>
      </c>
      <c r="B1283" s="2">
        <v>18</v>
      </c>
      <c r="C1283" s="2" t="s">
        <v>20</v>
      </c>
      <c r="D1283" s="2" t="s">
        <v>1152</v>
      </c>
      <c r="E1283" s="4">
        <v>17</v>
      </c>
      <c r="F1283" s="4">
        <f t="shared" si="20"/>
        <v>34</v>
      </c>
      <c r="G1283" s="4">
        <v>29</v>
      </c>
      <c r="H1283" s="4">
        <f>Datos_Cocina[[#This Row],[Precio Unitario]]-Datos_Cocina[[#This Row],[Costo Unitario]]</f>
        <v>12</v>
      </c>
      <c r="I1283" s="4">
        <f>Datos_Cocina[[#This Row],[Ganancia Bruta]]*Datos_Cocina[[#This Row],[Cantidad Ordenada]]</f>
        <v>24</v>
      </c>
      <c r="J1283" s="4">
        <f>Datos_Cocina[[#This Row],[Precio Unitario]]*Datos_Cocina[[#This Row],[Cantidad Ordenada]]</f>
        <v>58</v>
      </c>
      <c r="K1283" s="7">
        <f>Datos_Cocina[[#This Row],[Ganancia Neta]]/Datos_Cocina[[#This Row],[Total Pedido]]</f>
        <v>0.41379310344827586</v>
      </c>
      <c r="L1283" s="2">
        <v>2</v>
      </c>
      <c r="M1283" s="2">
        <v>18</v>
      </c>
      <c r="N1283" s="2" t="s">
        <v>1154</v>
      </c>
    </row>
    <row r="1284" spans="1:14" x14ac:dyDescent="0.3">
      <c r="A1284" s="2">
        <v>522</v>
      </c>
      <c r="B1284" s="2">
        <v>2</v>
      </c>
      <c r="C1284" s="2" t="s">
        <v>25</v>
      </c>
      <c r="D1284" s="2" t="s">
        <v>1159</v>
      </c>
      <c r="E1284" s="4">
        <v>16</v>
      </c>
      <c r="F1284" s="4">
        <f t="shared" si="20"/>
        <v>48</v>
      </c>
      <c r="G1284" s="4">
        <v>28</v>
      </c>
      <c r="H1284" s="4">
        <f>Datos_Cocina[[#This Row],[Precio Unitario]]-Datos_Cocina[[#This Row],[Costo Unitario]]</f>
        <v>12</v>
      </c>
      <c r="I1284" s="4">
        <f>Datos_Cocina[[#This Row],[Ganancia Bruta]]*Datos_Cocina[[#This Row],[Cantidad Ordenada]]</f>
        <v>36</v>
      </c>
      <c r="J1284" s="4">
        <f>Datos_Cocina[[#This Row],[Precio Unitario]]*Datos_Cocina[[#This Row],[Cantidad Ordenada]]</f>
        <v>84</v>
      </c>
      <c r="K1284" s="7">
        <f>Datos_Cocina[[#This Row],[Ganancia Neta]]/Datos_Cocina[[#This Row],[Total Pedido]]</f>
        <v>0.42857142857142855</v>
      </c>
      <c r="L1284" s="2">
        <v>3</v>
      </c>
      <c r="M1284" s="2">
        <v>47</v>
      </c>
      <c r="N1284" s="2" t="s">
        <v>1149</v>
      </c>
    </row>
    <row r="1285" spans="1:14" x14ac:dyDescent="0.3">
      <c r="A1285" s="2">
        <v>523</v>
      </c>
      <c r="B1285" s="2">
        <v>4</v>
      </c>
      <c r="C1285" s="2" t="s">
        <v>50</v>
      </c>
      <c r="D1285" s="2" t="s">
        <v>1162</v>
      </c>
      <c r="E1285" s="4">
        <v>16</v>
      </c>
      <c r="F1285" s="4">
        <f t="shared" si="20"/>
        <v>48</v>
      </c>
      <c r="G1285" s="4">
        <v>27</v>
      </c>
      <c r="H1285" s="4">
        <f>Datos_Cocina[[#This Row],[Precio Unitario]]-Datos_Cocina[[#This Row],[Costo Unitario]]</f>
        <v>11</v>
      </c>
      <c r="I1285" s="4">
        <f>Datos_Cocina[[#This Row],[Ganancia Bruta]]*Datos_Cocina[[#This Row],[Cantidad Ordenada]]</f>
        <v>33</v>
      </c>
      <c r="J1285" s="4">
        <f>Datos_Cocina[[#This Row],[Precio Unitario]]*Datos_Cocina[[#This Row],[Cantidad Ordenada]]</f>
        <v>81</v>
      </c>
      <c r="K1285" s="7">
        <f>Datos_Cocina[[#This Row],[Ganancia Neta]]/Datos_Cocina[[#This Row],[Total Pedido]]</f>
        <v>0.40740740740740738</v>
      </c>
      <c r="L1285" s="2">
        <v>3</v>
      </c>
      <c r="M1285" s="2">
        <v>51</v>
      </c>
      <c r="N1285" s="2" t="s">
        <v>1154</v>
      </c>
    </row>
    <row r="1286" spans="1:14" x14ac:dyDescent="0.3">
      <c r="A1286" s="2">
        <v>524</v>
      </c>
      <c r="B1286" s="2">
        <v>16</v>
      </c>
      <c r="C1286" s="2" t="s">
        <v>50</v>
      </c>
      <c r="D1286" s="2" t="s">
        <v>1162</v>
      </c>
      <c r="E1286" s="4">
        <v>16</v>
      </c>
      <c r="F1286" s="4">
        <f t="shared" si="20"/>
        <v>32</v>
      </c>
      <c r="G1286" s="4">
        <v>27</v>
      </c>
      <c r="H1286" s="4">
        <f>Datos_Cocina[[#This Row],[Precio Unitario]]-Datos_Cocina[[#This Row],[Costo Unitario]]</f>
        <v>11</v>
      </c>
      <c r="I1286" s="4">
        <f>Datos_Cocina[[#This Row],[Ganancia Bruta]]*Datos_Cocina[[#This Row],[Cantidad Ordenada]]</f>
        <v>22</v>
      </c>
      <c r="J1286" s="4">
        <f>Datos_Cocina[[#This Row],[Precio Unitario]]*Datos_Cocina[[#This Row],[Cantidad Ordenada]]</f>
        <v>54</v>
      </c>
      <c r="K1286" s="7">
        <f>Datos_Cocina[[#This Row],[Ganancia Neta]]/Datos_Cocina[[#This Row],[Total Pedido]]</f>
        <v>0.40740740740740738</v>
      </c>
      <c r="L1286" s="2">
        <v>2</v>
      </c>
      <c r="M1286" s="2">
        <v>15</v>
      </c>
      <c r="N1286" s="2" t="s">
        <v>1154</v>
      </c>
    </row>
    <row r="1287" spans="1:14" x14ac:dyDescent="0.3">
      <c r="A1287" s="2">
        <v>524</v>
      </c>
      <c r="B1287" s="2">
        <v>16</v>
      </c>
      <c r="C1287" s="2" t="s">
        <v>100</v>
      </c>
      <c r="D1287" s="2" t="s">
        <v>1166</v>
      </c>
      <c r="E1287" s="4">
        <v>13</v>
      </c>
      <c r="F1287" s="4">
        <f t="shared" si="20"/>
        <v>13</v>
      </c>
      <c r="G1287" s="4">
        <v>22</v>
      </c>
      <c r="H1287" s="4">
        <f>Datos_Cocina[[#This Row],[Precio Unitario]]-Datos_Cocina[[#This Row],[Costo Unitario]]</f>
        <v>9</v>
      </c>
      <c r="I1287" s="4">
        <f>Datos_Cocina[[#This Row],[Ganancia Bruta]]*Datos_Cocina[[#This Row],[Cantidad Ordenada]]</f>
        <v>9</v>
      </c>
      <c r="J1287" s="4">
        <f>Datos_Cocina[[#This Row],[Precio Unitario]]*Datos_Cocina[[#This Row],[Cantidad Ordenada]]</f>
        <v>22</v>
      </c>
      <c r="K1287" s="7">
        <f>Datos_Cocina[[#This Row],[Ganancia Neta]]/Datos_Cocina[[#This Row],[Total Pedido]]</f>
        <v>0.40909090909090912</v>
      </c>
      <c r="L1287" s="2">
        <v>1</v>
      </c>
      <c r="M1287" s="2">
        <v>46</v>
      </c>
      <c r="N1287" s="2" t="s">
        <v>1149</v>
      </c>
    </row>
    <row r="1288" spans="1:14" x14ac:dyDescent="0.3">
      <c r="A1288" s="2">
        <v>525</v>
      </c>
      <c r="B1288" s="2">
        <v>16</v>
      </c>
      <c r="C1288" s="2" t="s">
        <v>56</v>
      </c>
      <c r="D1288" s="2" t="s">
        <v>1167</v>
      </c>
      <c r="E1288" s="4">
        <v>19</v>
      </c>
      <c r="F1288" s="4">
        <f t="shared" si="20"/>
        <v>57</v>
      </c>
      <c r="G1288" s="4">
        <v>31</v>
      </c>
      <c r="H1288" s="4">
        <f>Datos_Cocina[[#This Row],[Precio Unitario]]-Datos_Cocina[[#This Row],[Costo Unitario]]</f>
        <v>12</v>
      </c>
      <c r="I1288" s="4">
        <f>Datos_Cocina[[#This Row],[Ganancia Bruta]]*Datos_Cocina[[#This Row],[Cantidad Ordenada]]</f>
        <v>36</v>
      </c>
      <c r="J1288" s="4">
        <f>Datos_Cocina[[#This Row],[Precio Unitario]]*Datos_Cocina[[#This Row],[Cantidad Ordenada]]</f>
        <v>93</v>
      </c>
      <c r="K1288" s="7">
        <f>Datos_Cocina[[#This Row],[Ganancia Neta]]/Datos_Cocina[[#This Row],[Total Pedido]]</f>
        <v>0.38709677419354838</v>
      </c>
      <c r="L1288" s="2">
        <v>3</v>
      </c>
      <c r="M1288" s="2">
        <v>40</v>
      </c>
      <c r="N1288" s="2" t="s">
        <v>1149</v>
      </c>
    </row>
    <row r="1289" spans="1:14" x14ac:dyDescent="0.3">
      <c r="A1289" s="2">
        <v>525</v>
      </c>
      <c r="B1289" s="2">
        <v>16</v>
      </c>
      <c r="C1289" s="2" t="s">
        <v>97</v>
      </c>
      <c r="D1289" s="2" t="s">
        <v>1153</v>
      </c>
      <c r="E1289" s="4">
        <v>14</v>
      </c>
      <c r="F1289" s="4">
        <f t="shared" si="20"/>
        <v>42</v>
      </c>
      <c r="G1289" s="4">
        <v>23</v>
      </c>
      <c r="H1289" s="4">
        <f>Datos_Cocina[[#This Row],[Precio Unitario]]-Datos_Cocina[[#This Row],[Costo Unitario]]</f>
        <v>9</v>
      </c>
      <c r="I1289" s="4">
        <f>Datos_Cocina[[#This Row],[Ganancia Bruta]]*Datos_Cocina[[#This Row],[Cantidad Ordenada]]</f>
        <v>27</v>
      </c>
      <c r="J1289" s="4">
        <f>Datos_Cocina[[#This Row],[Precio Unitario]]*Datos_Cocina[[#This Row],[Cantidad Ordenada]]</f>
        <v>69</v>
      </c>
      <c r="K1289" s="7">
        <f>Datos_Cocina[[#This Row],[Ganancia Neta]]/Datos_Cocina[[#This Row],[Total Pedido]]</f>
        <v>0.39130434782608697</v>
      </c>
      <c r="L1289" s="2">
        <v>3</v>
      </c>
      <c r="M1289" s="2">
        <v>23</v>
      </c>
      <c r="N1289" s="2" t="s">
        <v>1149</v>
      </c>
    </row>
    <row r="1290" spans="1:14" x14ac:dyDescent="0.3">
      <c r="A1290" s="2">
        <v>525</v>
      </c>
      <c r="B1290" s="2">
        <v>16</v>
      </c>
      <c r="C1290" s="2" t="s">
        <v>12</v>
      </c>
      <c r="D1290" s="2" t="s">
        <v>1164</v>
      </c>
      <c r="E1290" s="4">
        <v>21</v>
      </c>
      <c r="F1290" s="4">
        <f t="shared" si="20"/>
        <v>21</v>
      </c>
      <c r="G1290" s="4">
        <v>35</v>
      </c>
      <c r="H1290" s="4">
        <f>Datos_Cocina[[#This Row],[Precio Unitario]]-Datos_Cocina[[#This Row],[Costo Unitario]]</f>
        <v>14</v>
      </c>
      <c r="I1290" s="4">
        <f>Datos_Cocina[[#This Row],[Ganancia Bruta]]*Datos_Cocina[[#This Row],[Cantidad Ordenada]]</f>
        <v>14</v>
      </c>
      <c r="J1290" s="4">
        <f>Datos_Cocina[[#This Row],[Precio Unitario]]*Datos_Cocina[[#This Row],[Cantidad Ordenada]]</f>
        <v>35</v>
      </c>
      <c r="K1290" s="7">
        <f>Datos_Cocina[[#This Row],[Ganancia Neta]]/Datos_Cocina[[#This Row],[Total Pedido]]</f>
        <v>0.4</v>
      </c>
      <c r="L1290" s="2">
        <v>1</v>
      </c>
      <c r="M1290" s="2">
        <v>14</v>
      </c>
      <c r="N1290" s="2" t="s">
        <v>1154</v>
      </c>
    </row>
    <row r="1291" spans="1:14" x14ac:dyDescent="0.3">
      <c r="A1291" s="2">
        <v>526</v>
      </c>
      <c r="B1291" s="2">
        <v>4</v>
      </c>
      <c r="C1291" s="2" t="s">
        <v>121</v>
      </c>
      <c r="D1291" s="2" t="s">
        <v>1163</v>
      </c>
      <c r="E1291" s="4">
        <v>20</v>
      </c>
      <c r="F1291" s="4">
        <f t="shared" si="20"/>
        <v>20</v>
      </c>
      <c r="G1291" s="4">
        <v>33</v>
      </c>
      <c r="H1291" s="4">
        <f>Datos_Cocina[[#This Row],[Precio Unitario]]-Datos_Cocina[[#This Row],[Costo Unitario]]</f>
        <v>13</v>
      </c>
      <c r="I1291" s="4">
        <f>Datos_Cocina[[#This Row],[Ganancia Bruta]]*Datos_Cocina[[#This Row],[Cantidad Ordenada]]</f>
        <v>13</v>
      </c>
      <c r="J1291" s="4">
        <f>Datos_Cocina[[#This Row],[Precio Unitario]]*Datos_Cocina[[#This Row],[Cantidad Ordenada]]</f>
        <v>33</v>
      </c>
      <c r="K1291" s="7">
        <f>Datos_Cocina[[#This Row],[Ganancia Neta]]/Datos_Cocina[[#This Row],[Total Pedido]]</f>
        <v>0.39393939393939392</v>
      </c>
      <c r="L1291" s="2">
        <v>1</v>
      </c>
      <c r="M1291" s="2">
        <v>22</v>
      </c>
      <c r="N1291" s="2" t="s">
        <v>1154</v>
      </c>
    </row>
    <row r="1292" spans="1:14" x14ac:dyDescent="0.3">
      <c r="A1292" s="2">
        <v>527</v>
      </c>
      <c r="B1292" s="2">
        <v>19</v>
      </c>
      <c r="C1292" s="2" t="s">
        <v>50</v>
      </c>
      <c r="D1292" s="2" t="s">
        <v>1162</v>
      </c>
      <c r="E1292" s="4">
        <v>16</v>
      </c>
      <c r="F1292" s="4">
        <f t="shared" si="20"/>
        <v>32</v>
      </c>
      <c r="G1292" s="4">
        <v>27</v>
      </c>
      <c r="H1292" s="4">
        <f>Datos_Cocina[[#This Row],[Precio Unitario]]-Datos_Cocina[[#This Row],[Costo Unitario]]</f>
        <v>11</v>
      </c>
      <c r="I1292" s="4">
        <f>Datos_Cocina[[#This Row],[Ganancia Bruta]]*Datos_Cocina[[#This Row],[Cantidad Ordenada]]</f>
        <v>22</v>
      </c>
      <c r="J1292" s="4">
        <f>Datos_Cocina[[#This Row],[Precio Unitario]]*Datos_Cocina[[#This Row],[Cantidad Ordenada]]</f>
        <v>54</v>
      </c>
      <c r="K1292" s="7">
        <f>Datos_Cocina[[#This Row],[Ganancia Neta]]/Datos_Cocina[[#This Row],[Total Pedido]]</f>
        <v>0.40740740740740738</v>
      </c>
      <c r="L1292" s="2">
        <v>2</v>
      </c>
      <c r="M1292" s="2">
        <v>31</v>
      </c>
      <c r="N1292" s="2" t="s">
        <v>1154</v>
      </c>
    </row>
    <row r="1293" spans="1:14" x14ac:dyDescent="0.3">
      <c r="A1293" s="2">
        <v>528</v>
      </c>
      <c r="B1293" s="2">
        <v>14</v>
      </c>
      <c r="C1293" s="2" t="s">
        <v>30</v>
      </c>
      <c r="D1293" s="2" t="s">
        <v>1170</v>
      </c>
      <c r="E1293" s="4">
        <v>25</v>
      </c>
      <c r="F1293" s="4">
        <f t="shared" si="20"/>
        <v>25</v>
      </c>
      <c r="G1293" s="4">
        <v>40</v>
      </c>
      <c r="H1293" s="4">
        <f>Datos_Cocina[[#This Row],[Precio Unitario]]-Datos_Cocina[[#This Row],[Costo Unitario]]</f>
        <v>15</v>
      </c>
      <c r="I1293" s="4">
        <f>Datos_Cocina[[#This Row],[Ganancia Bruta]]*Datos_Cocina[[#This Row],[Cantidad Ordenada]]</f>
        <v>15</v>
      </c>
      <c r="J1293" s="4">
        <f>Datos_Cocina[[#This Row],[Precio Unitario]]*Datos_Cocina[[#This Row],[Cantidad Ordenada]]</f>
        <v>40</v>
      </c>
      <c r="K1293" s="7">
        <f>Datos_Cocina[[#This Row],[Ganancia Neta]]/Datos_Cocina[[#This Row],[Total Pedido]]</f>
        <v>0.375</v>
      </c>
      <c r="L1293" s="2">
        <v>1</v>
      </c>
      <c r="M1293" s="2">
        <v>47</v>
      </c>
      <c r="N1293" s="2" t="s">
        <v>1154</v>
      </c>
    </row>
    <row r="1294" spans="1:14" x14ac:dyDescent="0.3">
      <c r="A1294" s="2">
        <v>528</v>
      </c>
      <c r="B1294" s="2">
        <v>14</v>
      </c>
      <c r="C1294" s="2" t="s">
        <v>67</v>
      </c>
      <c r="D1294" s="2" t="s">
        <v>1155</v>
      </c>
      <c r="E1294" s="4">
        <v>12</v>
      </c>
      <c r="F1294" s="4">
        <f t="shared" si="20"/>
        <v>12</v>
      </c>
      <c r="G1294" s="4">
        <v>20</v>
      </c>
      <c r="H1294" s="4">
        <f>Datos_Cocina[[#This Row],[Precio Unitario]]-Datos_Cocina[[#This Row],[Costo Unitario]]</f>
        <v>8</v>
      </c>
      <c r="I1294" s="4">
        <f>Datos_Cocina[[#This Row],[Ganancia Bruta]]*Datos_Cocina[[#This Row],[Cantidad Ordenada]]</f>
        <v>8</v>
      </c>
      <c r="J1294" s="4">
        <f>Datos_Cocina[[#This Row],[Precio Unitario]]*Datos_Cocina[[#This Row],[Cantidad Ordenada]]</f>
        <v>20</v>
      </c>
      <c r="K1294" s="7">
        <f>Datos_Cocina[[#This Row],[Ganancia Neta]]/Datos_Cocina[[#This Row],[Total Pedido]]</f>
        <v>0.4</v>
      </c>
      <c r="L1294" s="2">
        <v>1</v>
      </c>
      <c r="M1294" s="2">
        <v>29</v>
      </c>
      <c r="N1294" s="2" t="s">
        <v>1154</v>
      </c>
    </row>
    <row r="1295" spans="1:14" x14ac:dyDescent="0.3">
      <c r="A1295" s="2">
        <v>528</v>
      </c>
      <c r="B1295" s="2">
        <v>14</v>
      </c>
      <c r="C1295" s="2" t="s">
        <v>45</v>
      </c>
      <c r="D1295" s="2" t="s">
        <v>1169</v>
      </c>
      <c r="E1295" s="4">
        <v>10</v>
      </c>
      <c r="F1295" s="4">
        <f t="shared" si="20"/>
        <v>10</v>
      </c>
      <c r="G1295" s="4">
        <v>18</v>
      </c>
      <c r="H1295" s="4">
        <f>Datos_Cocina[[#This Row],[Precio Unitario]]-Datos_Cocina[[#This Row],[Costo Unitario]]</f>
        <v>8</v>
      </c>
      <c r="I1295" s="4">
        <f>Datos_Cocina[[#This Row],[Ganancia Bruta]]*Datos_Cocina[[#This Row],[Cantidad Ordenada]]</f>
        <v>8</v>
      </c>
      <c r="J1295" s="4">
        <f>Datos_Cocina[[#This Row],[Precio Unitario]]*Datos_Cocina[[#This Row],[Cantidad Ordenada]]</f>
        <v>18</v>
      </c>
      <c r="K1295" s="7">
        <f>Datos_Cocina[[#This Row],[Ganancia Neta]]/Datos_Cocina[[#This Row],[Total Pedido]]</f>
        <v>0.44444444444444442</v>
      </c>
      <c r="L1295" s="2">
        <v>1</v>
      </c>
      <c r="M1295" s="2">
        <v>45</v>
      </c>
      <c r="N1295" s="2" t="s">
        <v>1149</v>
      </c>
    </row>
    <row r="1296" spans="1:14" x14ac:dyDescent="0.3">
      <c r="A1296" s="2">
        <v>529</v>
      </c>
      <c r="B1296" s="2">
        <v>1</v>
      </c>
      <c r="C1296" s="2" t="s">
        <v>42</v>
      </c>
      <c r="D1296" s="2" t="s">
        <v>1158</v>
      </c>
      <c r="E1296" s="4">
        <v>22</v>
      </c>
      <c r="F1296" s="4">
        <f t="shared" si="20"/>
        <v>44</v>
      </c>
      <c r="G1296" s="4">
        <v>36</v>
      </c>
      <c r="H1296" s="4">
        <f>Datos_Cocina[[#This Row],[Precio Unitario]]-Datos_Cocina[[#This Row],[Costo Unitario]]</f>
        <v>14</v>
      </c>
      <c r="I1296" s="4">
        <f>Datos_Cocina[[#This Row],[Ganancia Bruta]]*Datos_Cocina[[#This Row],[Cantidad Ordenada]]</f>
        <v>28</v>
      </c>
      <c r="J1296" s="4">
        <f>Datos_Cocina[[#This Row],[Precio Unitario]]*Datos_Cocina[[#This Row],[Cantidad Ordenada]]</f>
        <v>72</v>
      </c>
      <c r="K1296" s="7">
        <f>Datos_Cocina[[#This Row],[Ganancia Neta]]/Datos_Cocina[[#This Row],[Total Pedido]]</f>
        <v>0.3888888888888889</v>
      </c>
      <c r="L1296" s="2">
        <v>2</v>
      </c>
      <c r="M1296" s="2">
        <v>51</v>
      </c>
      <c r="N1296" s="2" t="s">
        <v>1154</v>
      </c>
    </row>
    <row r="1297" spans="1:14" x14ac:dyDescent="0.3">
      <c r="A1297" s="2">
        <v>529</v>
      </c>
      <c r="B1297" s="2">
        <v>1</v>
      </c>
      <c r="C1297" s="2" t="s">
        <v>97</v>
      </c>
      <c r="D1297" s="2" t="s">
        <v>1153</v>
      </c>
      <c r="E1297" s="4">
        <v>14</v>
      </c>
      <c r="F1297" s="4">
        <f t="shared" si="20"/>
        <v>28</v>
      </c>
      <c r="G1297" s="4">
        <v>23</v>
      </c>
      <c r="H1297" s="4">
        <f>Datos_Cocina[[#This Row],[Precio Unitario]]-Datos_Cocina[[#This Row],[Costo Unitario]]</f>
        <v>9</v>
      </c>
      <c r="I1297" s="4">
        <f>Datos_Cocina[[#This Row],[Ganancia Bruta]]*Datos_Cocina[[#This Row],[Cantidad Ordenada]]</f>
        <v>18</v>
      </c>
      <c r="J1297" s="4">
        <f>Datos_Cocina[[#This Row],[Precio Unitario]]*Datos_Cocina[[#This Row],[Cantidad Ordenada]]</f>
        <v>46</v>
      </c>
      <c r="K1297" s="7">
        <f>Datos_Cocina[[#This Row],[Ganancia Neta]]/Datos_Cocina[[#This Row],[Total Pedido]]</f>
        <v>0.39130434782608697</v>
      </c>
      <c r="L1297" s="2">
        <v>2</v>
      </c>
      <c r="M1297" s="2">
        <v>27</v>
      </c>
      <c r="N1297" s="2" t="s">
        <v>1149</v>
      </c>
    </row>
    <row r="1298" spans="1:14" x14ac:dyDescent="0.3">
      <c r="A1298" s="2">
        <v>529</v>
      </c>
      <c r="B1298" s="2">
        <v>1</v>
      </c>
      <c r="C1298" s="2" t="s">
        <v>34</v>
      </c>
      <c r="D1298" s="2" t="s">
        <v>1161</v>
      </c>
      <c r="E1298" s="4">
        <v>20</v>
      </c>
      <c r="F1298" s="4">
        <f t="shared" si="20"/>
        <v>20</v>
      </c>
      <c r="G1298" s="4">
        <v>34</v>
      </c>
      <c r="H1298" s="4">
        <f>Datos_Cocina[[#This Row],[Precio Unitario]]-Datos_Cocina[[#This Row],[Costo Unitario]]</f>
        <v>14</v>
      </c>
      <c r="I1298" s="4">
        <f>Datos_Cocina[[#This Row],[Ganancia Bruta]]*Datos_Cocina[[#This Row],[Cantidad Ordenada]]</f>
        <v>14</v>
      </c>
      <c r="J1298" s="4">
        <f>Datos_Cocina[[#This Row],[Precio Unitario]]*Datos_Cocina[[#This Row],[Cantidad Ordenada]]</f>
        <v>34</v>
      </c>
      <c r="K1298" s="7">
        <f>Datos_Cocina[[#This Row],[Ganancia Neta]]/Datos_Cocina[[#This Row],[Total Pedido]]</f>
        <v>0.41176470588235292</v>
      </c>
      <c r="L1298" s="2">
        <v>1</v>
      </c>
      <c r="M1298" s="2">
        <v>24</v>
      </c>
      <c r="N1298" s="2" t="s">
        <v>1149</v>
      </c>
    </row>
    <row r="1299" spans="1:14" x14ac:dyDescent="0.3">
      <c r="A1299" s="2">
        <v>529</v>
      </c>
      <c r="B1299" s="2">
        <v>1</v>
      </c>
      <c r="C1299" s="2" t="s">
        <v>25</v>
      </c>
      <c r="D1299" s="2" t="s">
        <v>1159</v>
      </c>
      <c r="E1299" s="4">
        <v>16</v>
      </c>
      <c r="F1299" s="4">
        <f t="shared" si="20"/>
        <v>32</v>
      </c>
      <c r="G1299" s="4">
        <v>28</v>
      </c>
      <c r="H1299" s="4">
        <f>Datos_Cocina[[#This Row],[Precio Unitario]]-Datos_Cocina[[#This Row],[Costo Unitario]]</f>
        <v>12</v>
      </c>
      <c r="I1299" s="4">
        <f>Datos_Cocina[[#This Row],[Ganancia Bruta]]*Datos_Cocina[[#This Row],[Cantidad Ordenada]]</f>
        <v>24</v>
      </c>
      <c r="J1299" s="4">
        <f>Datos_Cocina[[#This Row],[Precio Unitario]]*Datos_Cocina[[#This Row],[Cantidad Ordenada]]</f>
        <v>56</v>
      </c>
      <c r="K1299" s="7">
        <f>Datos_Cocina[[#This Row],[Ganancia Neta]]/Datos_Cocina[[#This Row],[Total Pedido]]</f>
        <v>0.42857142857142855</v>
      </c>
      <c r="L1299" s="2">
        <v>2</v>
      </c>
      <c r="M1299" s="2">
        <v>55</v>
      </c>
      <c r="N1299" s="2" t="s">
        <v>1154</v>
      </c>
    </row>
    <row r="1300" spans="1:14" x14ac:dyDescent="0.3">
      <c r="A1300" s="2">
        <v>530</v>
      </c>
      <c r="B1300" s="2">
        <v>7</v>
      </c>
      <c r="C1300" s="2" t="s">
        <v>60</v>
      </c>
      <c r="D1300" s="2" t="s">
        <v>1165</v>
      </c>
      <c r="E1300" s="4">
        <v>15</v>
      </c>
      <c r="F1300" s="4">
        <f t="shared" si="20"/>
        <v>30</v>
      </c>
      <c r="G1300" s="4">
        <v>25</v>
      </c>
      <c r="H1300" s="4">
        <f>Datos_Cocina[[#This Row],[Precio Unitario]]-Datos_Cocina[[#This Row],[Costo Unitario]]</f>
        <v>10</v>
      </c>
      <c r="I1300" s="4">
        <f>Datos_Cocina[[#This Row],[Ganancia Bruta]]*Datos_Cocina[[#This Row],[Cantidad Ordenada]]</f>
        <v>20</v>
      </c>
      <c r="J1300" s="4">
        <f>Datos_Cocina[[#This Row],[Precio Unitario]]*Datos_Cocina[[#This Row],[Cantidad Ordenada]]</f>
        <v>50</v>
      </c>
      <c r="K1300" s="7">
        <f>Datos_Cocina[[#This Row],[Ganancia Neta]]/Datos_Cocina[[#This Row],[Total Pedido]]</f>
        <v>0.4</v>
      </c>
      <c r="L1300" s="2">
        <v>2</v>
      </c>
      <c r="M1300" s="2">
        <v>19</v>
      </c>
      <c r="N1300" s="2" t="s">
        <v>1154</v>
      </c>
    </row>
    <row r="1301" spans="1:14" x14ac:dyDescent="0.3">
      <c r="A1301" s="2">
        <v>530</v>
      </c>
      <c r="B1301" s="2">
        <v>7</v>
      </c>
      <c r="C1301" s="2" t="s">
        <v>25</v>
      </c>
      <c r="D1301" s="2" t="s">
        <v>1159</v>
      </c>
      <c r="E1301" s="4">
        <v>16</v>
      </c>
      <c r="F1301" s="4">
        <f t="shared" si="20"/>
        <v>32</v>
      </c>
      <c r="G1301" s="4">
        <v>28</v>
      </c>
      <c r="H1301" s="4">
        <f>Datos_Cocina[[#This Row],[Precio Unitario]]-Datos_Cocina[[#This Row],[Costo Unitario]]</f>
        <v>12</v>
      </c>
      <c r="I1301" s="4">
        <f>Datos_Cocina[[#This Row],[Ganancia Bruta]]*Datos_Cocina[[#This Row],[Cantidad Ordenada]]</f>
        <v>24</v>
      </c>
      <c r="J1301" s="4">
        <f>Datos_Cocina[[#This Row],[Precio Unitario]]*Datos_Cocina[[#This Row],[Cantidad Ordenada]]</f>
        <v>56</v>
      </c>
      <c r="K1301" s="7">
        <f>Datos_Cocina[[#This Row],[Ganancia Neta]]/Datos_Cocina[[#This Row],[Total Pedido]]</f>
        <v>0.42857142857142855</v>
      </c>
      <c r="L1301" s="2">
        <v>2</v>
      </c>
      <c r="M1301" s="2">
        <v>50</v>
      </c>
      <c r="N1301" s="2" t="s">
        <v>1149</v>
      </c>
    </row>
    <row r="1302" spans="1:14" x14ac:dyDescent="0.3">
      <c r="A1302" s="2">
        <v>530</v>
      </c>
      <c r="B1302" s="2">
        <v>7</v>
      </c>
      <c r="C1302" s="2" t="s">
        <v>45</v>
      </c>
      <c r="D1302" s="2" t="s">
        <v>1169</v>
      </c>
      <c r="E1302" s="4">
        <v>10</v>
      </c>
      <c r="F1302" s="4">
        <f t="shared" si="20"/>
        <v>30</v>
      </c>
      <c r="G1302" s="4">
        <v>18</v>
      </c>
      <c r="H1302" s="4">
        <f>Datos_Cocina[[#This Row],[Precio Unitario]]-Datos_Cocina[[#This Row],[Costo Unitario]]</f>
        <v>8</v>
      </c>
      <c r="I1302" s="4">
        <f>Datos_Cocina[[#This Row],[Ganancia Bruta]]*Datos_Cocina[[#This Row],[Cantidad Ordenada]]</f>
        <v>24</v>
      </c>
      <c r="J1302" s="4">
        <f>Datos_Cocina[[#This Row],[Precio Unitario]]*Datos_Cocina[[#This Row],[Cantidad Ordenada]]</f>
        <v>54</v>
      </c>
      <c r="K1302" s="7">
        <f>Datos_Cocina[[#This Row],[Ganancia Neta]]/Datos_Cocina[[#This Row],[Total Pedido]]</f>
        <v>0.44444444444444442</v>
      </c>
      <c r="L1302" s="2">
        <v>3</v>
      </c>
      <c r="M1302" s="2">
        <v>37</v>
      </c>
      <c r="N1302" s="2" t="s">
        <v>1149</v>
      </c>
    </row>
    <row r="1303" spans="1:14" x14ac:dyDescent="0.3">
      <c r="A1303" s="2">
        <v>531</v>
      </c>
      <c r="B1303" s="2">
        <v>9</v>
      </c>
      <c r="C1303" s="2" t="s">
        <v>30</v>
      </c>
      <c r="D1303" s="2" t="s">
        <v>1170</v>
      </c>
      <c r="E1303" s="4">
        <v>25</v>
      </c>
      <c r="F1303" s="4">
        <f t="shared" si="20"/>
        <v>25</v>
      </c>
      <c r="G1303" s="4">
        <v>40</v>
      </c>
      <c r="H1303" s="4">
        <f>Datos_Cocina[[#This Row],[Precio Unitario]]-Datos_Cocina[[#This Row],[Costo Unitario]]</f>
        <v>15</v>
      </c>
      <c r="I1303" s="4">
        <f>Datos_Cocina[[#This Row],[Ganancia Bruta]]*Datos_Cocina[[#This Row],[Cantidad Ordenada]]</f>
        <v>15</v>
      </c>
      <c r="J1303" s="4">
        <f>Datos_Cocina[[#This Row],[Precio Unitario]]*Datos_Cocina[[#This Row],[Cantidad Ordenada]]</f>
        <v>40</v>
      </c>
      <c r="K1303" s="7">
        <f>Datos_Cocina[[#This Row],[Ganancia Neta]]/Datos_Cocina[[#This Row],[Total Pedido]]</f>
        <v>0.375</v>
      </c>
      <c r="L1303" s="2">
        <v>1</v>
      </c>
      <c r="M1303" s="2">
        <v>43</v>
      </c>
      <c r="N1303" s="2" t="s">
        <v>1154</v>
      </c>
    </row>
    <row r="1304" spans="1:14" x14ac:dyDescent="0.3">
      <c r="A1304" s="2">
        <v>531</v>
      </c>
      <c r="B1304" s="2">
        <v>9</v>
      </c>
      <c r="C1304" s="2" t="s">
        <v>39</v>
      </c>
      <c r="D1304" s="2" t="s">
        <v>1150</v>
      </c>
      <c r="E1304" s="4">
        <v>13</v>
      </c>
      <c r="F1304" s="4">
        <f t="shared" si="20"/>
        <v>39</v>
      </c>
      <c r="G1304" s="4">
        <v>21</v>
      </c>
      <c r="H1304" s="4">
        <f>Datos_Cocina[[#This Row],[Precio Unitario]]-Datos_Cocina[[#This Row],[Costo Unitario]]</f>
        <v>8</v>
      </c>
      <c r="I1304" s="4">
        <f>Datos_Cocina[[#This Row],[Ganancia Bruta]]*Datos_Cocina[[#This Row],[Cantidad Ordenada]]</f>
        <v>24</v>
      </c>
      <c r="J1304" s="4">
        <f>Datos_Cocina[[#This Row],[Precio Unitario]]*Datos_Cocina[[#This Row],[Cantidad Ordenada]]</f>
        <v>63</v>
      </c>
      <c r="K1304" s="7">
        <f>Datos_Cocina[[#This Row],[Ganancia Neta]]/Datos_Cocina[[#This Row],[Total Pedido]]</f>
        <v>0.38095238095238093</v>
      </c>
      <c r="L1304" s="2">
        <v>3</v>
      </c>
      <c r="M1304" s="2">
        <v>41</v>
      </c>
      <c r="N1304" s="2" t="s">
        <v>1154</v>
      </c>
    </row>
    <row r="1305" spans="1:14" x14ac:dyDescent="0.3">
      <c r="A1305" s="2">
        <v>531</v>
      </c>
      <c r="B1305" s="2">
        <v>9</v>
      </c>
      <c r="C1305" s="2" t="s">
        <v>20</v>
      </c>
      <c r="D1305" s="2" t="s">
        <v>1152</v>
      </c>
      <c r="E1305" s="4">
        <v>17</v>
      </c>
      <c r="F1305" s="4">
        <f t="shared" si="20"/>
        <v>51</v>
      </c>
      <c r="G1305" s="4">
        <v>29</v>
      </c>
      <c r="H1305" s="4">
        <f>Datos_Cocina[[#This Row],[Precio Unitario]]-Datos_Cocina[[#This Row],[Costo Unitario]]</f>
        <v>12</v>
      </c>
      <c r="I1305" s="4">
        <f>Datos_Cocina[[#This Row],[Ganancia Bruta]]*Datos_Cocina[[#This Row],[Cantidad Ordenada]]</f>
        <v>36</v>
      </c>
      <c r="J1305" s="4">
        <f>Datos_Cocina[[#This Row],[Precio Unitario]]*Datos_Cocina[[#This Row],[Cantidad Ordenada]]</f>
        <v>87</v>
      </c>
      <c r="K1305" s="7">
        <f>Datos_Cocina[[#This Row],[Ganancia Neta]]/Datos_Cocina[[#This Row],[Total Pedido]]</f>
        <v>0.41379310344827586</v>
      </c>
      <c r="L1305" s="2">
        <v>3</v>
      </c>
      <c r="M1305" s="2">
        <v>59</v>
      </c>
      <c r="N1305" s="2" t="s">
        <v>1149</v>
      </c>
    </row>
    <row r="1306" spans="1:14" x14ac:dyDescent="0.3">
      <c r="A1306" s="2">
        <v>531</v>
      </c>
      <c r="B1306" s="2">
        <v>9</v>
      </c>
      <c r="C1306" s="2" t="s">
        <v>45</v>
      </c>
      <c r="D1306" s="2" t="s">
        <v>1169</v>
      </c>
      <c r="E1306" s="4">
        <v>10</v>
      </c>
      <c r="F1306" s="4">
        <f t="shared" si="20"/>
        <v>30</v>
      </c>
      <c r="G1306" s="4">
        <v>18</v>
      </c>
      <c r="H1306" s="4">
        <f>Datos_Cocina[[#This Row],[Precio Unitario]]-Datos_Cocina[[#This Row],[Costo Unitario]]</f>
        <v>8</v>
      </c>
      <c r="I1306" s="4">
        <f>Datos_Cocina[[#This Row],[Ganancia Bruta]]*Datos_Cocina[[#This Row],[Cantidad Ordenada]]</f>
        <v>24</v>
      </c>
      <c r="J1306" s="4">
        <f>Datos_Cocina[[#This Row],[Precio Unitario]]*Datos_Cocina[[#This Row],[Cantidad Ordenada]]</f>
        <v>54</v>
      </c>
      <c r="K1306" s="7">
        <f>Datos_Cocina[[#This Row],[Ganancia Neta]]/Datos_Cocina[[#This Row],[Total Pedido]]</f>
        <v>0.44444444444444442</v>
      </c>
      <c r="L1306" s="2">
        <v>3</v>
      </c>
      <c r="M1306" s="2">
        <v>56</v>
      </c>
      <c r="N1306" s="2" t="s">
        <v>1149</v>
      </c>
    </row>
    <row r="1307" spans="1:14" x14ac:dyDescent="0.3">
      <c r="A1307" s="2">
        <v>532</v>
      </c>
      <c r="B1307" s="2">
        <v>13</v>
      </c>
      <c r="C1307" s="2" t="s">
        <v>39</v>
      </c>
      <c r="D1307" s="2" t="s">
        <v>1150</v>
      </c>
      <c r="E1307" s="4">
        <v>13</v>
      </c>
      <c r="F1307" s="4">
        <f t="shared" si="20"/>
        <v>13</v>
      </c>
      <c r="G1307" s="4">
        <v>21</v>
      </c>
      <c r="H1307" s="4">
        <f>Datos_Cocina[[#This Row],[Precio Unitario]]-Datos_Cocina[[#This Row],[Costo Unitario]]</f>
        <v>8</v>
      </c>
      <c r="I1307" s="4">
        <f>Datos_Cocina[[#This Row],[Ganancia Bruta]]*Datos_Cocina[[#This Row],[Cantidad Ordenada]]</f>
        <v>8</v>
      </c>
      <c r="J1307" s="4">
        <f>Datos_Cocina[[#This Row],[Precio Unitario]]*Datos_Cocina[[#This Row],[Cantidad Ordenada]]</f>
        <v>21</v>
      </c>
      <c r="K1307" s="7">
        <f>Datos_Cocina[[#This Row],[Ganancia Neta]]/Datos_Cocina[[#This Row],[Total Pedido]]</f>
        <v>0.38095238095238093</v>
      </c>
      <c r="L1307" s="2">
        <v>1</v>
      </c>
      <c r="M1307" s="2">
        <v>24</v>
      </c>
      <c r="N1307" s="2" t="s">
        <v>1149</v>
      </c>
    </row>
    <row r="1308" spans="1:14" x14ac:dyDescent="0.3">
      <c r="A1308" s="2">
        <v>532</v>
      </c>
      <c r="B1308" s="2">
        <v>13</v>
      </c>
      <c r="C1308" s="2" t="s">
        <v>114</v>
      </c>
      <c r="D1308" s="2" t="s">
        <v>1168</v>
      </c>
      <c r="E1308" s="4">
        <v>19</v>
      </c>
      <c r="F1308" s="4">
        <f t="shared" si="20"/>
        <v>38</v>
      </c>
      <c r="G1308" s="4">
        <v>32</v>
      </c>
      <c r="H1308" s="4">
        <f>Datos_Cocina[[#This Row],[Precio Unitario]]-Datos_Cocina[[#This Row],[Costo Unitario]]</f>
        <v>13</v>
      </c>
      <c r="I1308" s="4">
        <f>Datos_Cocina[[#This Row],[Ganancia Bruta]]*Datos_Cocina[[#This Row],[Cantidad Ordenada]]</f>
        <v>26</v>
      </c>
      <c r="J1308" s="4">
        <f>Datos_Cocina[[#This Row],[Precio Unitario]]*Datos_Cocina[[#This Row],[Cantidad Ordenada]]</f>
        <v>64</v>
      </c>
      <c r="K1308" s="7">
        <f>Datos_Cocina[[#This Row],[Ganancia Neta]]/Datos_Cocina[[#This Row],[Total Pedido]]</f>
        <v>0.40625</v>
      </c>
      <c r="L1308" s="2">
        <v>2</v>
      </c>
      <c r="M1308" s="2">
        <v>7</v>
      </c>
      <c r="N1308" s="2" t="s">
        <v>1149</v>
      </c>
    </row>
    <row r="1309" spans="1:14" x14ac:dyDescent="0.3">
      <c r="A1309" s="2">
        <v>532</v>
      </c>
      <c r="B1309" s="2">
        <v>13</v>
      </c>
      <c r="C1309" s="2" t="s">
        <v>74</v>
      </c>
      <c r="D1309" s="2" t="s">
        <v>1160</v>
      </c>
      <c r="E1309" s="4">
        <v>15</v>
      </c>
      <c r="F1309" s="4">
        <f t="shared" si="20"/>
        <v>30</v>
      </c>
      <c r="G1309" s="4">
        <v>26</v>
      </c>
      <c r="H1309" s="4">
        <f>Datos_Cocina[[#This Row],[Precio Unitario]]-Datos_Cocina[[#This Row],[Costo Unitario]]</f>
        <v>11</v>
      </c>
      <c r="I1309" s="4">
        <f>Datos_Cocina[[#This Row],[Ganancia Bruta]]*Datos_Cocina[[#This Row],[Cantidad Ordenada]]</f>
        <v>22</v>
      </c>
      <c r="J1309" s="4">
        <f>Datos_Cocina[[#This Row],[Precio Unitario]]*Datos_Cocina[[#This Row],[Cantidad Ordenada]]</f>
        <v>52</v>
      </c>
      <c r="K1309" s="7">
        <f>Datos_Cocina[[#This Row],[Ganancia Neta]]/Datos_Cocina[[#This Row],[Total Pedido]]</f>
        <v>0.42307692307692307</v>
      </c>
      <c r="L1309" s="2">
        <v>2</v>
      </c>
      <c r="M1309" s="2">
        <v>28</v>
      </c>
      <c r="N1309" s="2" t="s">
        <v>1154</v>
      </c>
    </row>
    <row r="1310" spans="1:14" x14ac:dyDescent="0.3">
      <c r="A1310" s="2">
        <v>533</v>
      </c>
      <c r="B1310" s="2">
        <v>1</v>
      </c>
      <c r="C1310" s="2" t="s">
        <v>39</v>
      </c>
      <c r="D1310" s="2" t="s">
        <v>1150</v>
      </c>
      <c r="E1310" s="4">
        <v>13</v>
      </c>
      <c r="F1310" s="4">
        <f t="shared" si="20"/>
        <v>13</v>
      </c>
      <c r="G1310" s="4">
        <v>21</v>
      </c>
      <c r="H1310" s="4">
        <f>Datos_Cocina[[#This Row],[Precio Unitario]]-Datos_Cocina[[#This Row],[Costo Unitario]]</f>
        <v>8</v>
      </c>
      <c r="I1310" s="4">
        <f>Datos_Cocina[[#This Row],[Ganancia Bruta]]*Datos_Cocina[[#This Row],[Cantidad Ordenada]]</f>
        <v>8</v>
      </c>
      <c r="J1310" s="4">
        <f>Datos_Cocina[[#This Row],[Precio Unitario]]*Datos_Cocina[[#This Row],[Cantidad Ordenada]]</f>
        <v>21</v>
      </c>
      <c r="K1310" s="7">
        <f>Datos_Cocina[[#This Row],[Ganancia Neta]]/Datos_Cocina[[#This Row],[Total Pedido]]</f>
        <v>0.38095238095238093</v>
      </c>
      <c r="L1310" s="2">
        <v>1</v>
      </c>
      <c r="M1310" s="2">
        <v>14</v>
      </c>
      <c r="N1310" s="2" t="s">
        <v>1149</v>
      </c>
    </row>
    <row r="1311" spans="1:14" x14ac:dyDescent="0.3">
      <c r="A1311" s="2">
        <v>533</v>
      </c>
      <c r="B1311" s="2">
        <v>1</v>
      </c>
      <c r="C1311" s="2" t="s">
        <v>67</v>
      </c>
      <c r="D1311" s="2" t="s">
        <v>1155</v>
      </c>
      <c r="E1311" s="4">
        <v>12</v>
      </c>
      <c r="F1311" s="4">
        <f t="shared" si="20"/>
        <v>12</v>
      </c>
      <c r="G1311" s="4">
        <v>20</v>
      </c>
      <c r="H1311" s="4">
        <f>Datos_Cocina[[#This Row],[Precio Unitario]]-Datos_Cocina[[#This Row],[Costo Unitario]]</f>
        <v>8</v>
      </c>
      <c r="I1311" s="4">
        <f>Datos_Cocina[[#This Row],[Ganancia Bruta]]*Datos_Cocina[[#This Row],[Cantidad Ordenada]]</f>
        <v>8</v>
      </c>
      <c r="J1311" s="4">
        <f>Datos_Cocina[[#This Row],[Precio Unitario]]*Datos_Cocina[[#This Row],[Cantidad Ordenada]]</f>
        <v>20</v>
      </c>
      <c r="K1311" s="7">
        <f>Datos_Cocina[[#This Row],[Ganancia Neta]]/Datos_Cocina[[#This Row],[Total Pedido]]</f>
        <v>0.4</v>
      </c>
      <c r="L1311" s="2">
        <v>1</v>
      </c>
      <c r="M1311" s="2">
        <v>34</v>
      </c>
      <c r="N1311" s="2" t="s">
        <v>1154</v>
      </c>
    </row>
    <row r="1312" spans="1:14" x14ac:dyDescent="0.3">
      <c r="A1312" s="2">
        <v>534</v>
      </c>
      <c r="B1312" s="2">
        <v>1</v>
      </c>
      <c r="C1312" s="2" t="s">
        <v>12</v>
      </c>
      <c r="D1312" s="2" t="s">
        <v>1164</v>
      </c>
      <c r="E1312" s="4">
        <v>21</v>
      </c>
      <c r="F1312" s="4">
        <f t="shared" si="20"/>
        <v>42</v>
      </c>
      <c r="G1312" s="4">
        <v>35</v>
      </c>
      <c r="H1312" s="4">
        <f>Datos_Cocina[[#This Row],[Precio Unitario]]-Datos_Cocina[[#This Row],[Costo Unitario]]</f>
        <v>14</v>
      </c>
      <c r="I1312" s="4">
        <f>Datos_Cocina[[#This Row],[Ganancia Bruta]]*Datos_Cocina[[#This Row],[Cantidad Ordenada]]</f>
        <v>28</v>
      </c>
      <c r="J1312" s="4">
        <f>Datos_Cocina[[#This Row],[Precio Unitario]]*Datos_Cocina[[#This Row],[Cantidad Ordenada]]</f>
        <v>70</v>
      </c>
      <c r="K1312" s="7">
        <f>Datos_Cocina[[#This Row],[Ganancia Neta]]/Datos_Cocina[[#This Row],[Total Pedido]]</f>
        <v>0.4</v>
      </c>
      <c r="L1312" s="2">
        <v>2</v>
      </c>
      <c r="M1312" s="2">
        <v>10</v>
      </c>
      <c r="N1312" s="2" t="s">
        <v>1154</v>
      </c>
    </row>
    <row r="1313" spans="1:14" x14ac:dyDescent="0.3">
      <c r="A1313" s="2">
        <v>534</v>
      </c>
      <c r="B1313" s="2">
        <v>1</v>
      </c>
      <c r="C1313" s="2" t="s">
        <v>20</v>
      </c>
      <c r="D1313" s="2" t="s">
        <v>1152</v>
      </c>
      <c r="E1313" s="4">
        <v>17</v>
      </c>
      <c r="F1313" s="4">
        <f t="shared" si="20"/>
        <v>17</v>
      </c>
      <c r="G1313" s="4">
        <v>29</v>
      </c>
      <c r="H1313" s="4">
        <f>Datos_Cocina[[#This Row],[Precio Unitario]]-Datos_Cocina[[#This Row],[Costo Unitario]]</f>
        <v>12</v>
      </c>
      <c r="I1313" s="4">
        <f>Datos_Cocina[[#This Row],[Ganancia Bruta]]*Datos_Cocina[[#This Row],[Cantidad Ordenada]]</f>
        <v>12</v>
      </c>
      <c r="J1313" s="4">
        <f>Datos_Cocina[[#This Row],[Precio Unitario]]*Datos_Cocina[[#This Row],[Cantidad Ordenada]]</f>
        <v>29</v>
      </c>
      <c r="K1313" s="7">
        <f>Datos_Cocina[[#This Row],[Ganancia Neta]]/Datos_Cocina[[#This Row],[Total Pedido]]</f>
        <v>0.41379310344827586</v>
      </c>
      <c r="L1313" s="2">
        <v>1</v>
      </c>
      <c r="M1313" s="2">
        <v>10</v>
      </c>
      <c r="N1313" s="2" t="s">
        <v>1149</v>
      </c>
    </row>
    <row r="1314" spans="1:14" x14ac:dyDescent="0.3">
      <c r="A1314" s="2">
        <v>534</v>
      </c>
      <c r="B1314" s="2">
        <v>1</v>
      </c>
      <c r="C1314" s="2" t="s">
        <v>79</v>
      </c>
      <c r="D1314" s="2" t="s">
        <v>1151</v>
      </c>
      <c r="E1314" s="4">
        <v>14</v>
      </c>
      <c r="F1314" s="4">
        <f t="shared" si="20"/>
        <v>28</v>
      </c>
      <c r="G1314" s="4">
        <v>24</v>
      </c>
      <c r="H1314" s="4">
        <f>Datos_Cocina[[#This Row],[Precio Unitario]]-Datos_Cocina[[#This Row],[Costo Unitario]]</f>
        <v>10</v>
      </c>
      <c r="I1314" s="4">
        <f>Datos_Cocina[[#This Row],[Ganancia Bruta]]*Datos_Cocina[[#This Row],[Cantidad Ordenada]]</f>
        <v>20</v>
      </c>
      <c r="J1314" s="4">
        <f>Datos_Cocina[[#This Row],[Precio Unitario]]*Datos_Cocina[[#This Row],[Cantidad Ordenada]]</f>
        <v>48</v>
      </c>
      <c r="K1314" s="7">
        <f>Datos_Cocina[[#This Row],[Ganancia Neta]]/Datos_Cocina[[#This Row],[Total Pedido]]</f>
        <v>0.41666666666666669</v>
      </c>
      <c r="L1314" s="2">
        <v>2</v>
      </c>
      <c r="M1314" s="2">
        <v>56</v>
      </c>
      <c r="N1314" s="2" t="s">
        <v>1149</v>
      </c>
    </row>
    <row r="1315" spans="1:14" x14ac:dyDescent="0.3">
      <c r="A1315" s="2">
        <v>535</v>
      </c>
      <c r="B1315" s="2">
        <v>15</v>
      </c>
      <c r="C1315" s="2" t="s">
        <v>30</v>
      </c>
      <c r="D1315" s="2" t="s">
        <v>1170</v>
      </c>
      <c r="E1315" s="4">
        <v>25</v>
      </c>
      <c r="F1315" s="4">
        <f t="shared" si="20"/>
        <v>75</v>
      </c>
      <c r="G1315" s="4">
        <v>40</v>
      </c>
      <c r="H1315" s="4">
        <f>Datos_Cocina[[#This Row],[Precio Unitario]]-Datos_Cocina[[#This Row],[Costo Unitario]]</f>
        <v>15</v>
      </c>
      <c r="I1315" s="4">
        <f>Datos_Cocina[[#This Row],[Ganancia Bruta]]*Datos_Cocina[[#This Row],[Cantidad Ordenada]]</f>
        <v>45</v>
      </c>
      <c r="J1315" s="4">
        <f>Datos_Cocina[[#This Row],[Precio Unitario]]*Datos_Cocina[[#This Row],[Cantidad Ordenada]]</f>
        <v>120</v>
      </c>
      <c r="K1315" s="7">
        <f>Datos_Cocina[[#This Row],[Ganancia Neta]]/Datos_Cocina[[#This Row],[Total Pedido]]</f>
        <v>0.375</v>
      </c>
      <c r="L1315" s="2">
        <v>3</v>
      </c>
      <c r="M1315" s="2">
        <v>48</v>
      </c>
      <c r="N1315" s="2" t="s">
        <v>1149</v>
      </c>
    </row>
    <row r="1316" spans="1:14" x14ac:dyDescent="0.3">
      <c r="A1316" s="2">
        <v>535</v>
      </c>
      <c r="B1316" s="2">
        <v>15</v>
      </c>
      <c r="C1316" s="2" t="s">
        <v>39</v>
      </c>
      <c r="D1316" s="2" t="s">
        <v>1150</v>
      </c>
      <c r="E1316" s="4">
        <v>13</v>
      </c>
      <c r="F1316" s="4">
        <f t="shared" si="20"/>
        <v>13</v>
      </c>
      <c r="G1316" s="4">
        <v>21</v>
      </c>
      <c r="H1316" s="4">
        <f>Datos_Cocina[[#This Row],[Precio Unitario]]-Datos_Cocina[[#This Row],[Costo Unitario]]</f>
        <v>8</v>
      </c>
      <c r="I1316" s="4">
        <f>Datos_Cocina[[#This Row],[Ganancia Bruta]]*Datos_Cocina[[#This Row],[Cantidad Ordenada]]</f>
        <v>8</v>
      </c>
      <c r="J1316" s="4">
        <f>Datos_Cocina[[#This Row],[Precio Unitario]]*Datos_Cocina[[#This Row],[Cantidad Ordenada]]</f>
        <v>21</v>
      </c>
      <c r="K1316" s="7">
        <f>Datos_Cocina[[#This Row],[Ganancia Neta]]/Datos_Cocina[[#This Row],[Total Pedido]]</f>
        <v>0.38095238095238093</v>
      </c>
      <c r="L1316" s="2">
        <v>1</v>
      </c>
      <c r="M1316" s="2">
        <v>14</v>
      </c>
      <c r="N1316" s="2" t="s">
        <v>1154</v>
      </c>
    </row>
    <row r="1317" spans="1:14" x14ac:dyDescent="0.3">
      <c r="A1317" s="2">
        <v>535</v>
      </c>
      <c r="B1317" s="2">
        <v>15</v>
      </c>
      <c r="C1317" s="2" t="s">
        <v>20</v>
      </c>
      <c r="D1317" s="2" t="s">
        <v>1152</v>
      </c>
      <c r="E1317" s="4">
        <v>17</v>
      </c>
      <c r="F1317" s="4">
        <f t="shared" si="20"/>
        <v>51</v>
      </c>
      <c r="G1317" s="4">
        <v>29</v>
      </c>
      <c r="H1317" s="4">
        <f>Datos_Cocina[[#This Row],[Precio Unitario]]-Datos_Cocina[[#This Row],[Costo Unitario]]</f>
        <v>12</v>
      </c>
      <c r="I1317" s="4">
        <f>Datos_Cocina[[#This Row],[Ganancia Bruta]]*Datos_Cocina[[#This Row],[Cantidad Ordenada]]</f>
        <v>36</v>
      </c>
      <c r="J1317" s="4">
        <f>Datos_Cocina[[#This Row],[Precio Unitario]]*Datos_Cocina[[#This Row],[Cantidad Ordenada]]</f>
        <v>87</v>
      </c>
      <c r="K1317" s="7">
        <f>Datos_Cocina[[#This Row],[Ganancia Neta]]/Datos_Cocina[[#This Row],[Total Pedido]]</f>
        <v>0.41379310344827586</v>
      </c>
      <c r="L1317" s="2">
        <v>3</v>
      </c>
      <c r="M1317" s="2">
        <v>9</v>
      </c>
      <c r="N1317" s="2" t="s">
        <v>1154</v>
      </c>
    </row>
    <row r="1318" spans="1:14" x14ac:dyDescent="0.3">
      <c r="A1318" s="2">
        <v>535</v>
      </c>
      <c r="B1318" s="2">
        <v>15</v>
      </c>
      <c r="C1318" s="2" t="s">
        <v>79</v>
      </c>
      <c r="D1318" s="2" t="s">
        <v>1151</v>
      </c>
      <c r="E1318" s="4">
        <v>14</v>
      </c>
      <c r="F1318" s="4">
        <f t="shared" si="20"/>
        <v>28</v>
      </c>
      <c r="G1318" s="4">
        <v>24</v>
      </c>
      <c r="H1318" s="4">
        <f>Datos_Cocina[[#This Row],[Precio Unitario]]-Datos_Cocina[[#This Row],[Costo Unitario]]</f>
        <v>10</v>
      </c>
      <c r="I1318" s="4">
        <f>Datos_Cocina[[#This Row],[Ganancia Bruta]]*Datos_Cocina[[#This Row],[Cantidad Ordenada]]</f>
        <v>20</v>
      </c>
      <c r="J1318" s="4">
        <f>Datos_Cocina[[#This Row],[Precio Unitario]]*Datos_Cocina[[#This Row],[Cantidad Ordenada]]</f>
        <v>48</v>
      </c>
      <c r="K1318" s="7">
        <f>Datos_Cocina[[#This Row],[Ganancia Neta]]/Datos_Cocina[[#This Row],[Total Pedido]]</f>
        <v>0.41666666666666669</v>
      </c>
      <c r="L1318" s="2">
        <v>2</v>
      </c>
      <c r="M1318" s="2">
        <v>42</v>
      </c>
      <c r="N1318" s="2" t="s">
        <v>1154</v>
      </c>
    </row>
    <row r="1319" spans="1:14" x14ac:dyDescent="0.3">
      <c r="A1319" s="2">
        <v>536</v>
      </c>
      <c r="B1319" s="2">
        <v>9</v>
      </c>
      <c r="C1319" s="2" t="s">
        <v>97</v>
      </c>
      <c r="D1319" s="2" t="s">
        <v>1153</v>
      </c>
      <c r="E1319" s="4">
        <v>14</v>
      </c>
      <c r="F1319" s="4">
        <f t="shared" si="20"/>
        <v>28</v>
      </c>
      <c r="G1319" s="4">
        <v>23</v>
      </c>
      <c r="H1319" s="4">
        <f>Datos_Cocina[[#This Row],[Precio Unitario]]-Datos_Cocina[[#This Row],[Costo Unitario]]</f>
        <v>9</v>
      </c>
      <c r="I1319" s="4">
        <f>Datos_Cocina[[#This Row],[Ganancia Bruta]]*Datos_Cocina[[#This Row],[Cantidad Ordenada]]</f>
        <v>18</v>
      </c>
      <c r="J1319" s="4">
        <f>Datos_Cocina[[#This Row],[Precio Unitario]]*Datos_Cocina[[#This Row],[Cantidad Ordenada]]</f>
        <v>46</v>
      </c>
      <c r="K1319" s="7">
        <f>Datos_Cocina[[#This Row],[Ganancia Neta]]/Datos_Cocina[[#This Row],[Total Pedido]]</f>
        <v>0.39130434782608697</v>
      </c>
      <c r="L1319" s="2">
        <v>2</v>
      </c>
      <c r="M1319" s="2">
        <v>38</v>
      </c>
      <c r="N1319" s="2" t="s">
        <v>1154</v>
      </c>
    </row>
    <row r="1320" spans="1:14" x14ac:dyDescent="0.3">
      <c r="A1320" s="2">
        <v>536</v>
      </c>
      <c r="B1320" s="2">
        <v>9</v>
      </c>
      <c r="C1320" s="2" t="s">
        <v>37</v>
      </c>
      <c r="D1320" s="2" t="s">
        <v>1157</v>
      </c>
      <c r="E1320" s="4">
        <v>18</v>
      </c>
      <c r="F1320" s="4">
        <f t="shared" si="20"/>
        <v>54</v>
      </c>
      <c r="G1320" s="4">
        <v>30</v>
      </c>
      <c r="H1320" s="4">
        <f>Datos_Cocina[[#This Row],[Precio Unitario]]-Datos_Cocina[[#This Row],[Costo Unitario]]</f>
        <v>12</v>
      </c>
      <c r="I1320" s="4">
        <f>Datos_Cocina[[#This Row],[Ganancia Bruta]]*Datos_Cocina[[#This Row],[Cantidad Ordenada]]</f>
        <v>36</v>
      </c>
      <c r="J1320" s="4">
        <f>Datos_Cocina[[#This Row],[Precio Unitario]]*Datos_Cocina[[#This Row],[Cantidad Ordenada]]</f>
        <v>90</v>
      </c>
      <c r="K1320" s="7">
        <f>Datos_Cocina[[#This Row],[Ganancia Neta]]/Datos_Cocina[[#This Row],[Total Pedido]]</f>
        <v>0.4</v>
      </c>
      <c r="L1320" s="2">
        <v>3</v>
      </c>
      <c r="M1320" s="2">
        <v>33</v>
      </c>
      <c r="N1320" s="2" t="s">
        <v>1154</v>
      </c>
    </row>
    <row r="1321" spans="1:14" x14ac:dyDescent="0.3">
      <c r="A1321" s="2">
        <v>536</v>
      </c>
      <c r="B1321" s="2">
        <v>9</v>
      </c>
      <c r="C1321" s="2" t="s">
        <v>20</v>
      </c>
      <c r="D1321" s="2" t="s">
        <v>1152</v>
      </c>
      <c r="E1321" s="4">
        <v>17</v>
      </c>
      <c r="F1321" s="4">
        <f t="shared" si="20"/>
        <v>34</v>
      </c>
      <c r="G1321" s="4">
        <v>29</v>
      </c>
      <c r="H1321" s="4">
        <f>Datos_Cocina[[#This Row],[Precio Unitario]]-Datos_Cocina[[#This Row],[Costo Unitario]]</f>
        <v>12</v>
      </c>
      <c r="I1321" s="4">
        <f>Datos_Cocina[[#This Row],[Ganancia Bruta]]*Datos_Cocina[[#This Row],[Cantidad Ordenada]]</f>
        <v>24</v>
      </c>
      <c r="J1321" s="4">
        <f>Datos_Cocina[[#This Row],[Precio Unitario]]*Datos_Cocina[[#This Row],[Cantidad Ordenada]]</f>
        <v>58</v>
      </c>
      <c r="K1321" s="7">
        <f>Datos_Cocina[[#This Row],[Ganancia Neta]]/Datos_Cocina[[#This Row],[Total Pedido]]</f>
        <v>0.41379310344827586</v>
      </c>
      <c r="L1321" s="2">
        <v>2</v>
      </c>
      <c r="M1321" s="2">
        <v>52</v>
      </c>
      <c r="N1321" s="2" t="s">
        <v>1154</v>
      </c>
    </row>
    <row r="1322" spans="1:14" x14ac:dyDescent="0.3">
      <c r="A1322" s="2">
        <v>536</v>
      </c>
      <c r="B1322" s="2">
        <v>9</v>
      </c>
      <c r="C1322" s="2" t="s">
        <v>45</v>
      </c>
      <c r="D1322" s="2" t="s">
        <v>1169</v>
      </c>
      <c r="E1322" s="4">
        <v>10</v>
      </c>
      <c r="F1322" s="4">
        <f t="shared" si="20"/>
        <v>10</v>
      </c>
      <c r="G1322" s="4">
        <v>18</v>
      </c>
      <c r="H1322" s="4">
        <f>Datos_Cocina[[#This Row],[Precio Unitario]]-Datos_Cocina[[#This Row],[Costo Unitario]]</f>
        <v>8</v>
      </c>
      <c r="I1322" s="4">
        <f>Datos_Cocina[[#This Row],[Ganancia Bruta]]*Datos_Cocina[[#This Row],[Cantidad Ordenada]]</f>
        <v>8</v>
      </c>
      <c r="J1322" s="4">
        <f>Datos_Cocina[[#This Row],[Precio Unitario]]*Datos_Cocina[[#This Row],[Cantidad Ordenada]]</f>
        <v>18</v>
      </c>
      <c r="K1322" s="7">
        <f>Datos_Cocina[[#This Row],[Ganancia Neta]]/Datos_Cocina[[#This Row],[Total Pedido]]</f>
        <v>0.44444444444444442</v>
      </c>
      <c r="L1322" s="2">
        <v>1</v>
      </c>
      <c r="M1322" s="2">
        <v>29</v>
      </c>
      <c r="N1322" s="2" t="s">
        <v>1149</v>
      </c>
    </row>
    <row r="1323" spans="1:14" x14ac:dyDescent="0.3">
      <c r="A1323" s="2">
        <v>537</v>
      </c>
      <c r="B1323" s="2">
        <v>18</v>
      </c>
      <c r="C1323" s="2" t="s">
        <v>39</v>
      </c>
      <c r="D1323" s="2" t="s">
        <v>1150</v>
      </c>
      <c r="E1323" s="4">
        <v>13</v>
      </c>
      <c r="F1323" s="4">
        <f t="shared" si="20"/>
        <v>39</v>
      </c>
      <c r="G1323" s="4">
        <v>21</v>
      </c>
      <c r="H1323" s="4">
        <f>Datos_Cocina[[#This Row],[Precio Unitario]]-Datos_Cocina[[#This Row],[Costo Unitario]]</f>
        <v>8</v>
      </c>
      <c r="I1323" s="4">
        <f>Datos_Cocina[[#This Row],[Ganancia Bruta]]*Datos_Cocina[[#This Row],[Cantidad Ordenada]]</f>
        <v>24</v>
      </c>
      <c r="J1323" s="4">
        <f>Datos_Cocina[[#This Row],[Precio Unitario]]*Datos_Cocina[[#This Row],[Cantidad Ordenada]]</f>
        <v>63</v>
      </c>
      <c r="K1323" s="7">
        <f>Datos_Cocina[[#This Row],[Ganancia Neta]]/Datos_Cocina[[#This Row],[Total Pedido]]</f>
        <v>0.38095238095238093</v>
      </c>
      <c r="L1323" s="2">
        <v>3</v>
      </c>
      <c r="M1323" s="2">
        <v>21</v>
      </c>
      <c r="N1323" s="2" t="s">
        <v>1149</v>
      </c>
    </row>
    <row r="1324" spans="1:14" x14ac:dyDescent="0.3">
      <c r="A1324" s="2">
        <v>538</v>
      </c>
      <c r="B1324" s="2">
        <v>14</v>
      </c>
      <c r="C1324" s="2" t="s">
        <v>97</v>
      </c>
      <c r="D1324" s="2" t="s">
        <v>1153</v>
      </c>
      <c r="E1324" s="4">
        <v>14</v>
      </c>
      <c r="F1324" s="4">
        <f t="shared" si="20"/>
        <v>14</v>
      </c>
      <c r="G1324" s="4">
        <v>23</v>
      </c>
      <c r="H1324" s="4">
        <f>Datos_Cocina[[#This Row],[Precio Unitario]]-Datos_Cocina[[#This Row],[Costo Unitario]]</f>
        <v>9</v>
      </c>
      <c r="I1324" s="4">
        <f>Datos_Cocina[[#This Row],[Ganancia Bruta]]*Datos_Cocina[[#This Row],[Cantidad Ordenada]]</f>
        <v>9</v>
      </c>
      <c r="J1324" s="4">
        <f>Datos_Cocina[[#This Row],[Precio Unitario]]*Datos_Cocina[[#This Row],[Cantidad Ordenada]]</f>
        <v>23</v>
      </c>
      <c r="K1324" s="7">
        <f>Datos_Cocina[[#This Row],[Ganancia Neta]]/Datos_Cocina[[#This Row],[Total Pedido]]</f>
        <v>0.39130434782608697</v>
      </c>
      <c r="L1324" s="2">
        <v>1</v>
      </c>
      <c r="M1324" s="2">
        <v>39</v>
      </c>
      <c r="N1324" s="2" t="s">
        <v>1154</v>
      </c>
    </row>
    <row r="1325" spans="1:14" x14ac:dyDescent="0.3">
      <c r="A1325" s="2">
        <v>538</v>
      </c>
      <c r="B1325" s="2">
        <v>14</v>
      </c>
      <c r="C1325" s="2" t="s">
        <v>121</v>
      </c>
      <c r="D1325" s="2" t="s">
        <v>1163</v>
      </c>
      <c r="E1325" s="4">
        <v>20</v>
      </c>
      <c r="F1325" s="4">
        <f t="shared" si="20"/>
        <v>20</v>
      </c>
      <c r="G1325" s="4">
        <v>33</v>
      </c>
      <c r="H1325" s="4">
        <f>Datos_Cocina[[#This Row],[Precio Unitario]]-Datos_Cocina[[#This Row],[Costo Unitario]]</f>
        <v>13</v>
      </c>
      <c r="I1325" s="4">
        <f>Datos_Cocina[[#This Row],[Ganancia Bruta]]*Datos_Cocina[[#This Row],[Cantidad Ordenada]]</f>
        <v>13</v>
      </c>
      <c r="J1325" s="4">
        <f>Datos_Cocina[[#This Row],[Precio Unitario]]*Datos_Cocina[[#This Row],[Cantidad Ordenada]]</f>
        <v>33</v>
      </c>
      <c r="K1325" s="7">
        <f>Datos_Cocina[[#This Row],[Ganancia Neta]]/Datos_Cocina[[#This Row],[Total Pedido]]</f>
        <v>0.39393939393939392</v>
      </c>
      <c r="L1325" s="2">
        <v>1</v>
      </c>
      <c r="M1325" s="2">
        <v>58</v>
      </c>
      <c r="N1325" s="2" t="s">
        <v>1149</v>
      </c>
    </row>
    <row r="1326" spans="1:14" x14ac:dyDescent="0.3">
      <c r="A1326" s="2">
        <v>538</v>
      </c>
      <c r="B1326" s="2">
        <v>14</v>
      </c>
      <c r="C1326" s="2" t="s">
        <v>37</v>
      </c>
      <c r="D1326" s="2" t="s">
        <v>1157</v>
      </c>
      <c r="E1326" s="4">
        <v>18</v>
      </c>
      <c r="F1326" s="4">
        <f t="shared" si="20"/>
        <v>18</v>
      </c>
      <c r="G1326" s="4">
        <v>30</v>
      </c>
      <c r="H1326" s="4">
        <f>Datos_Cocina[[#This Row],[Precio Unitario]]-Datos_Cocina[[#This Row],[Costo Unitario]]</f>
        <v>12</v>
      </c>
      <c r="I1326" s="4">
        <f>Datos_Cocina[[#This Row],[Ganancia Bruta]]*Datos_Cocina[[#This Row],[Cantidad Ordenada]]</f>
        <v>12</v>
      </c>
      <c r="J1326" s="4">
        <f>Datos_Cocina[[#This Row],[Precio Unitario]]*Datos_Cocina[[#This Row],[Cantidad Ordenada]]</f>
        <v>30</v>
      </c>
      <c r="K1326" s="7">
        <f>Datos_Cocina[[#This Row],[Ganancia Neta]]/Datos_Cocina[[#This Row],[Total Pedido]]</f>
        <v>0.4</v>
      </c>
      <c r="L1326" s="2">
        <v>1</v>
      </c>
      <c r="M1326" s="2">
        <v>55</v>
      </c>
      <c r="N1326" s="2" t="s">
        <v>1149</v>
      </c>
    </row>
    <row r="1327" spans="1:14" x14ac:dyDescent="0.3">
      <c r="A1327" s="2">
        <v>538</v>
      </c>
      <c r="B1327" s="2">
        <v>14</v>
      </c>
      <c r="C1327" s="2" t="s">
        <v>25</v>
      </c>
      <c r="D1327" s="2" t="s">
        <v>1159</v>
      </c>
      <c r="E1327" s="4">
        <v>16</v>
      </c>
      <c r="F1327" s="4">
        <f t="shared" si="20"/>
        <v>32</v>
      </c>
      <c r="G1327" s="4">
        <v>28</v>
      </c>
      <c r="H1327" s="4">
        <f>Datos_Cocina[[#This Row],[Precio Unitario]]-Datos_Cocina[[#This Row],[Costo Unitario]]</f>
        <v>12</v>
      </c>
      <c r="I1327" s="4">
        <f>Datos_Cocina[[#This Row],[Ganancia Bruta]]*Datos_Cocina[[#This Row],[Cantidad Ordenada]]</f>
        <v>24</v>
      </c>
      <c r="J1327" s="4">
        <f>Datos_Cocina[[#This Row],[Precio Unitario]]*Datos_Cocina[[#This Row],[Cantidad Ordenada]]</f>
        <v>56</v>
      </c>
      <c r="K1327" s="7">
        <f>Datos_Cocina[[#This Row],[Ganancia Neta]]/Datos_Cocina[[#This Row],[Total Pedido]]</f>
        <v>0.42857142857142855</v>
      </c>
      <c r="L1327" s="2">
        <v>2</v>
      </c>
      <c r="M1327" s="2">
        <v>46</v>
      </c>
      <c r="N1327" s="2" t="s">
        <v>1154</v>
      </c>
    </row>
    <row r="1328" spans="1:14" x14ac:dyDescent="0.3">
      <c r="A1328" s="2">
        <v>539</v>
      </c>
      <c r="B1328" s="2">
        <v>18</v>
      </c>
      <c r="C1328" s="2" t="s">
        <v>37</v>
      </c>
      <c r="D1328" s="2" t="s">
        <v>1157</v>
      </c>
      <c r="E1328" s="4">
        <v>18</v>
      </c>
      <c r="F1328" s="4">
        <f t="shared" si="20"/>
        <v>54</v>
      </c>
      <c r="G1328" s="4">
        <v>30</v>
      </c>
      <c r="H1328" s="4">
        <f>Datos_Cocina[[#This Row],[Precio Unitario]]-Datos_Cocina[[#This Row],[Costo Unitario]]</f>
        <v>12</v>
      </c>
      <c r="I1328" s="4">
        <f>Datos_Cocina[[#This Row],[Ganancia Bruta]]*Datos_Cocina[[#This Row],[Cantidad Ordenada]]</f>
        <v>36</v>
      </c>
      <c r="J1328" s="4">
        <f>Datos_Cocina[[#This Row],[Precio Unitario]]*Datos_Cocina[[#This Row],[Cantidad Ordenada]]</f>
        <v>90</v>
      </c>
      <c r="K1328" s="7">
        <f>Datos_Cocina[[#This Row],[Ganancia Neta]]/Datos_Cocina[[#This Row],[Total Pedido]]</f>
        <v>0.4</v>
      </c>
      <c r="L1328" s="2">
        <v>3</v>
      </c>
      <c r="M1328" s="2">
        <v>43</v>
      </c>
      <c r="N1328" s="2" t="s">
        <v>1149</v>
      </c>
    </row>
    <row r="1329" spans="1:14" x14ac:dyDescent="0.3">
      <c r="A1329" s="2">
        <v>539</v>
      </c>
      <c r="B1329" s="2">
        <v>18</v>
      </c>
      <c r="C1329" s="2" t="s">
        <v>50</v>
      </c>
      <c r="D1329" s="2" t="s">
        <v>1162</v>
      </c>
      <c r="E1329" s="4">
        <v>16</v>
      </c>
      <c r="F1329" s="4">
        <f t="shared" si="20"/>
        <v>16</v>
      </c>
      <c r="G1329" s="4">
        <v>27</v>
      </c>
      <c r="H1329" s="4">
        <f>Datos_Cocina[[#This Row],[Precio Unitario]]-Datos_Cocina[[#This Row],[Costo Unitario]]</f>
        <v>11</v>
      </c>
      <c r="I1329" s="4">
        <f>Datos_Cocina[[#This Row],[Ganancia Bruta]]*Datos_Cocina[[#This Row],[Cantidad Ordenada]]</f>
        <v>11</v>
      </c>
      <c r="J1329" s="4">
        <f>Datos_Cocina[[#This Row],[Precio Unitario]]*Datos_Cocina[[#This Row],[Cantidad Ordenada]]</f>
        <v>27</v>
      </c>
      <c r="K1329" s="7">
        <f>Datos_Cocina[[#This Row],[Ganancia Neta]]/Datos_Cocina[[#This Row],[Total Pedido]]</f>
        <v>0.40740740740740738</v>
      </c>
      <c r="L1329" s="2">
        <v>1</v>
      </c>
      <c r="M1329" s="2">
        <v>40</v>
      </c>
      <c r="N1329" s="2" t="s">
        <v>1149</v>
      </c>
    </row>
    <row r="1330" spans="1:14" x14ac:dyDescent="0.3">
      <c r="A1330" s="2">
        <v>539</v>
      </c>
      <c r="B1330" s="2">
        <v>18</v>
      </c>
      <c r="C1330" s="2" t="s">
        <v>20</v>
      </c>
      <c r="D1330" s="2" t="s">
        <v>1152</v>
      </c>
      <c r="E1330" s="4">
        <v>17</v>
      </c>
      <c r="F1330" s="4">
        <f t="shared" si="20"/>
        <v>51</v>
      </c>
      <c r="G1330" s="4">
        <v>29</v>
      </c>
      <c r="H1330" s="4">
        <f>Datos_Cocina[[#This Row],[Precio Unitario]]-Datos_Cocina[[#This Row],[Costo Unitario]]</f>
        <v>12</v>
      </c>
      <c r="I1330" s="4">
        <f>Datos_Cocina[[#This Row],[Ganancia Bruta]]*Datos_Cocina[[#This Row],[Cantidad Ordenada]]</f>
        <v>36</v>
      </c>
      <c r="J1330" s="4">
        <f>Datos_Cocina[[#This Row],[Precio Unitario]]*Datos_Cocina[[#This Row],[Cantidad Ordenada]]</f>
        <v>87</v>
      </c>
      <c r="K1330" s="7">
        <f>Datos_Cocina[[#This Row],[Ganancia Neta]]/Datos_Cocina[[#This Row],[Total Pedido]]</f>
        <v>0.41379310344827586</v>
      </c>
      <c r="L1330" s="2">
        <v>3</v>
      </c>
      <c r="M1330" s="2">
        <v>18</v>
      </c>
      <c r="N1330" s="2" t="s">
        <v>1154</v>
      </c>
    </row>
    <row r="1331" spans="1:14" x14ac:dyDescent="0.3">
      <c r="A1331" s="2">
        <v>539</v>
      </c>
      <c r="B1331" s="2">
        <v>18</v>
      </c>
      <c r="C1331" s="2" t="s">
        <v>45</v>
      </c>
      <c r="D1331" s="2" t="s">
        <v>1169</v>
      </c>
      <c r="E1331" s="4">
        <v>10</v>
      </c>
      <c r="F1331" s="4">
        <f t="shared" si="20"/>
        <v>20</v>
      </c>
      <c r="G1331" s="4">
        <v>18</v>
      </c>
      <c r="H1331" s="4">
        <f>Datos_Cocina[[#This Row],[Precio Unitario]]-Datos_Cocina[[#This Row],[Costo Unitario]]</f>
        <v>8</v>
      </c>
      <c r="I1331" s="4">
        <f>Datos_Cocina[[#This Row],[Ganancia Bruta]]*Datos_Cocina[[#This Row],[Cantidad Ordenada]]</f>
        <v>16</v>
      </c>
      <c r="J1331" s="4">
        <f>Datos_Cocina[[#This Row],[Precio Unitario]]*Datos_Cocina[[#This Row],[Cantidad Ordenada]]</f>
        <v>36</v>
      </c>
      <c r="K1331" s="7">
        <f>Datos_Cocina[[#This Row],[Ganancia Neta]]/Datos_Cocina[[#This Row],[Total Pedido]]</f>
        <v>0.44444444444444442</v>
      </c>
      <c r="L1331" s="2">
        <v>2</v>
      </c>
      <c r="M1331" s="2">
        <v>28</v>
      </c>
      <c r="N1331" s="2" t="s">
        <v>1154</v>
      </c>
    </row>
    <row r="1332" spans="1:14" x14ac:dyDescent="0.3">
      <c r="A1332" s="2">
        <v>540</v>
      </c>
      <c r="B1332" s="2">
        <v>6</v>
      </c>
      <c r="C1332" s="2" t="s">
        <v>12</v>
      </c>
      <c r="D1332" s="2" t="s">
        <v>1164</v>
      </c>
      <c r="E1332" s="4">
        <v>21</v>
      </c>
      <c r="F1332" s="4">
        <f t="shared" si="20"/>
        <v>42</v>
      </c>
      <c r="G1332" s="4">
        <v>35</v>
      </c>
      <c r="H1332" s="4">
        <f>Datos_Cocina[[#This Row],[Precio Unitario]]-Datos_Cocina[[#This Row],[Costo Unitario]]</f>
        <v>14</v>
      </c>
      <c r="I1332" s="4">
        <f>Datos_Cocina[[#This Row],[Ganancia Bruta]]*Datos_Cocina[[#This Row],[Cantidad Ordenada]]</f>
        <v>28</v>
      </c>
      <c r="J1332" s="4">
        <f>Datos_Cocina[[#This Row],[Precio Unitario]]*Datos_Cocina[[#This Row],[Cantidad Ordenada]]</f>
        <v>70</v>
      </c>
      <c r="K1332" s="7">
        <f>Datos_Cocina[[#This Row],[Ganancia Neta]]/Datos_Cocina[[#This Row],[Total Pedido]]</f>
        <v>0.4</v>
      </c>
      <c r="L1332" s="2">
        <v>2</v>
      </c>
      <c r="M1332" s="2">
        <v>35</v>
      </c>
      <c r="N1332" s="2" t="s">
        <v>1154</v>
      </c>
    </row>
    <row r="1333" spans="1:14" x14ac:dyDescent="0.3">
      <c r="A1333" s="2">
        <v>540</v>
      </c>
      <c r="B1333" s="2">
        <v>6</v>
      </c>
      <c r="C1333" s="2" t="s">
        <v>45</v>
      </c>
      <c r="D1333" s="2" t="s">
        <v>1169</v>
      </c>
      <c r="E1333" s="4">
        <v>10</v>
      </c>
      <c r="F1333" s="4">
        <f t="shared" si="20"/>
        <v>30</v>
      </c>
      <c r="G1333" s="4">
        <v>18</v>
      </c>
      <c r="H1333" s="4">
        <f>Datos_Cocina[[#This Row],[Precio Unitario]]-Datos_Cocina[[#This Row],[Costo Unitario]]</f>
        <v>8</v>
      </c>
      <c r="I1333" s="4">
        <f>Datos_Cocina[[#This Row],[Ganancia Bruta]]*Datos_Cocina[[#This Row],[Cantidad Ordenada]]</f>
        <v>24</v>
      </c>
      <c r="J1333" s="4">
        <f>Datos_Cocina[[#This Row],[Precio Unitario]]*Datos_Cocina[[#This Row],[Cantidad Ordenada]]</f>
        <v>54</v>
      </c>
      <c r="K1333" s="7">
        <f>Datos_Cocina[[#This Row],[Ganancia Neta]]/Datos_Cocina[[#This Row],[Total Pedido]]</f>
        <v>0.44444444444444442</v>
      </c>
      <c r="L1333" s="2">
        <v>3</v>
      </c>
      <c r="M1333" s="2">
        <v>47</v>
      </c>
      <c r="N1333" s="2" t="s">
        <v>1154</v>
      </c>
    </row>
    <row r="1334" spans="1:14" x14ac:dyDescent="0.3">
      <c r="A1334" s="2">
        <v>541</v>
      </c>
      <c r="B1334" s="2">
        <v>19</v>
      </c>
      <c r="C1334" s="2" t="s">
        <v>97</v>
      </c>
      <c r="D1334" s="2" t="s">
        <v>1153</v>
      </c>
      <c r="E1334" s="4">
        <v>14</v>
      </c>
      <c r="F1334" s="4">
        <f t="shared" si="20"/>
        <v>42</v>
      </c>
      <c r="G1334" s="4">
        <v>23</v>
      </c>
      <c r="H1334" s="4">
        <f>Datos_Cocina[[#This Row],[Precio Unitario]]-Datos_Cocina[[#This Row],[Costo Unitario]]</f>
        <v>9</v>
      </c>
      <c r="I1334" s="4">
        <f>Datos_Cocina[[#This Row],[Ganancia Bruta]]*Datos_Cocina[[#This Row],[Cantidad Ordenada]]</f>
        <v>27</v>
      </c>
      <c r="J1334" s="4">
        <f>Datos_Cocina[[#This Row],[Precio Unitario]]*Datos_Cocina[[#This Row],[Cantidad Ordenada]]</f>
        <v>69</v>
      </c>
      <c r="K1334" s="7">
        <f>Datos_Cocina[[#This Row],[Ganancia Neta]]/Datos_Cocina[[#This Row],[Total Pedido]]</f>
        <v>0.39130434782608697</v>
      </c>
      <c r="L1334" s="2">
        <v>3</v>
      </c>
      <c r="M1334" s="2">
        <v>37</v>
      </c>
      <c r="N1334" s="2" t="s">
        <v>1154</v>
      </c>
    </row>
    <row r="1335" spans="1:14" x14ac:dyDescent="0.3">
      <c r="A1335" s="2">
        <v>541</v>
      </c>
      <c r="B1335" s="2">
        <v>19</v>
      </c>
      <c r="C1335" s="2" t="s">
        <v>121</v>
      </c>
      <c r="D1335" s="2" t="s">
        <v>1163</v>
      </c>
      <c r="E1335" s="4">
        <v>20</v>
      </c>
      <c r="F1335" s="4">
        <f t="shared" si="20"/>
        <v>40</v>
      </c>
      <c r="G1335" s="4">
        <v>33</v>
      </c>
      <c r="H1335" s="4">
        <f>Datos_Cocina[[#This Row],[Precio Unitario]]-Datos_Cocina[[#This Row],[Costo Unitario]]</f>
        <v>13</v>
      </c>
      <c r="I1335" s="4">
        <f>Datos_Cocina[[#This Row],[Ganancia Bruta]]*Datos_Cocina[[#This Row],[Cantidad Ordenada]]</f>
        <v>26</v>
      </c>
      <c r="J1335" s="4">
        <f>Datos_Cocina[[#This Row],[Precio Unitario]]*Datos_Cocina[[#This Row],[Cantidad Ordenada]]</f>
        <v>66</v>
      </c>
      <c r="K1335" s="7">
        <f>Datos_Cocina[[#This Row],[Ganancia Neta]]/Datos_Cocina[[#This Row],[Total Pedido]]</f>
        <v>0.39393939393939392</v>
      </c>
      <c r="L1335" s="2">
        <v>2</v>
      </c>
      <c r="M1335" s="2">
        <v>21</v>
      </c>
      <c r="N1335" s="2" t="s">
        <v>1154</v>
      </c>
    </row>
    <row r="1336" spans="1:14" x14ac:dyDescent="0.3">
      <c r="A1336" s="2">
        <v>541</v>
      </c>
      <c r="B1336" s="2">
        <v>19</v>
      </c>
      <c r="C1336" s="2" t="s">
        <v>20</v>
      </c>
      <c r="D1336" s="2" t="s">
        <v>1152</v>
      </c>
      <c r="E1336" s="4">
        <v>17</v>
      </c>
      <c r="F1336" s="4">
        <f t="shared" si="20"/>
        <v>17</v>
      </c>
      <c r="G1336" s="4">
        <v>29</v>
      </c>
      <c r="H1336" s="4">
        <f>Datos_Cocina[[#This Row],[Precio Unitario]]-Datos_Cocina[[#This Row],[Costo Unitario]]</f>
        <v>12</v>
      </c>
      <c r="I1336" s="4">
        <f>Datos_Cocina[[#This Row],[Ganancia Bruta]]*Datos_Cocina[[#This Row],[Cantidad Ordenada]]</f>
        <v>12</v>
      </c>
      <c r="J1336" s="4">
        <f>Datos_Cocina[[#This Row],[Precio Unitario]]*Datos_Cocina[[#This Row],[Cantidad Ordenada]]</f>
        <v>29</v>
      </c>
      <c r="K1336" s="7">
        <f>Datos_Cocina[[#This Row],[Ganancia Neta]]/Datos_Cocina[[#This Row],[Total Pedido]]</f>
        <v>0.41379310344827586</v>
      </c>
      <c r="L1336" s="2">
        <v>1</v>
      </c>
      <c r="M1336" s="2">
        <v>35</v>
      </c>
      <c r="N1336" s="2" t="s">
        <v>1154</v>
      </c>
    </row>
    <row r="1337" spans="1:14" x14ac:dyDescent="0.3">
      <c r="A1337" s="2">
        <v>541</v>
      </c>
      <c r="B1337" s="2">
        <v>19</v>
      </c>
      <c r="C1337" s="2" t="s">
        <v>53</v>
      </c>
      <c r="D1337" s="2" t="s">
        <v>1156</v>
      </c>
      <c r="E1337" s="4">
        <v>11</v>
      </c>
      <c r="F1337" s="4">
        <f t="shared" si="20"/>
        <v>22</v>
      </c>
      <c r="G1337" s="4">
        <v>19</v>
      </c>
      <c r="H1337" s="4">
        <f>Datos_Cocina[[#This Row],[Precio Unitario]]-Datos_Cocina[[#This Row],[Costo Unitario]]</f>
        <v>8</v>
      </c>
      <c r="I1337" s="4">
        <f>Datos_Cocina[[#This Row],[Ganancia Bruta]]*Datos_Cocina[[#This Row],[Cantidad Ordenada]]</f>
        <v>16</v>
      </c>
      <c r="J1337" s="4">
        <f>Datos_Cocina[[#This Row],[Precio Unitario]]*Datos_Cocina[[#This Row],[Cantidad Ordenada]]</f>
        <v>38</v>
      </c>
      <c r="K1337" s="7">
        <f>Datos_Cocina[[#This Row],[Ganancia Neta]]/Datos_Cocina[[#This Row],[Total Pedido]]</f>
        <v>0.42105263157894735</v>
      </c>
      <c r="L1337" s="2">
        <v>2</v>
      </c>
      <c r="M1337" s="2">
        <v>31</v>
      </c>
      <c r="N1337" s="2" t="s">
        <v>1154</v>
      </c>
    </row>
    <row r="1338" spans="1:14" x14ac:dyDescent="0.3">
      <c r="A1338" s="2">
        <v>542</v>
      </c>
      <c r="B1338" s="2">
        <v>9</v>
      </c>
      <c r="C1338" s="2" t="s">
        <v>50</v>
      </c>
      <c r="D1338" s="2" t="s">
        <v>1162</v>
      </c>
      <c r="E1338" s="4">
        <v>16</v>
      </c>
      <c r="F1338" s="4">
        <f t="shared" si="20"/>
        <v>32</v>
      </c>
      <c r="G1338" s="4">
        <v>27</v>
      </c>
      <c r="H1338" s="4">
        <f>Datos_Cocina[[#This Row],[Precio Unitario]]-Datos_Cocina[[#This Row],[Costo Unitario]]</f>
        <v>11</v>
      </c>
      <c r="I1338" s="4">
        <f>Datos_Cocina[[#This Row],[Ganancia Bruta]]*Datos_Cocina[[#This Row],[Cantidad Ordenada]]</f>
        <v>22</v>
      </c>
      <c r="J1338" s="4">
        <f>Datos_Cocina[[#This Row],[Precio Unitario]]*Datos_Cocina[[#This Row],[Cantidad Ordenada]]</f>
        <v>54</v>
      </c>
      <c r="K1338" s="7">
        <f>Datos_Cocina[[#This Row],[Ganancia Neta]]/Datos_Cocina[[#This Row],[Total Pedido]]</f>
        <v>0.40740740740740738</v>
      </c>
      <c r="L1338" s="2">
        <v>2</v>
      </c>
      <c r="M1338" s="2">
        <v>52</v>
      </c>
      <c r="N1338" s="2" t="s">
        <v>1149</v>
      </c>
    </row>
    <row r="1339" spans="1:14" x14ac:dyDescent="0.3">
      <c r="A1339" s="2">
        <v>542</v>
      </c>
      <c r="B1339" s="2">
        <v>9</v>
      </c>
      <c r="C1339" s="2" t="s">
        <v>34</v>
      </c>
      <c r="D1339" s="2" t="s">
        <v>1161</v>
      </c>
      <c r="E1339" s="4">
        <v>20</v>
      </c>
      <c r="F1339" s="4">
        <f t="shared" si="20"/>
        <v>40</v>
      </c>
      <c r="G1339" s="4">
        <v>34</v>
      </c>
      <c r="H1339" s="4">
        <f>Datos_Cocina[[#This Row],[Precio Unitario]]-Datos_Cocina[[#This Row],[Costo Unitario]]</f>
        <v>14</v>
      </c>
      <c r="I1339" s="4">
        <f>Datos_Cocina[[#This Row],[Ganancia Bruta]]*Datos_Cocina[[#This Row],[Cantidad Ordenada]]</f>
        <v>28</v>
      </c>
      <c r="J1339" s="4">
        <f>Datos_Cocina[[#This Row],[Precio Unitario]]*Datos_Cocina[[#This Row],[Cantidad Ordenada]]</f>
        <v>68</v>
      </c>
      <c r="K1339" s="7">
        <f>Datos_Cocina[[#This Row],[Ganancia Neta]]/Datos_Cocina[[#This Row],[Total Pedido]]</f>
        <v>0.41176470588235292</v>
      </c>
      <c r="L1339" s="2">
        <v>2</v>
      </c>
      <c r="M1339" s="2">
        <v>17</v>
      </c>
      <c r="N1339" s="2" t="s">
        <v>1149</v>
      </c>
    </row>
    <row r="1340" spans="1:14" x14ac:dyDescent="0.3">
      <c r="A1340" s="2">
        <v>542</v>
      </c>
      <c r="B1340" s="2">
        <v>9</v>
      </c>
      <c r="C1340" s="2" t="s">
        <v>74</v>
      </c>
      <c r="D1340" s="2" t="s">
        <v>1160</v>
      </c>
      <c r="E1340" s="4">
        <v>15</v>
      </c>
      <c r="F1340" s="4">
        <f t="shared" si="20"/>
        <v>15</v>
      </c>
      <c r="G1340" s="4">
        <v>26</v>
      </c>
      <c r="H1340" s="4">
        <f>Datos_Cocina[[#This Row],[Precio Unitario]]-Datos_Cocina[[#This Row],[Costo Unitario]]</f>
        <v>11</v>
      </c>
      <c r="I1340" s="4">
        <f>Datos_Cocina[[#This Row],[Ganancia Bruta]]*Datos_Cocina[[#This Row],[Cantidad Ordenada]]</f>
        <v>11</v>
      </c>
      <c r="J1340" s="4">
        <f>Datos_Cocina[[#This Row],[Precio Unitario]]*Datos_Cocina[[#This Row],[Cantidad Ordenada]]</f>
        <v>26</v>
      </c>
      <c r="K1340" s="7">
        <f>Datos_Cocina[[#This Row],[Ganancia Neta]]/Datos_Cocina[[#This Row],[Total Pedido]]</f>
        <v>0.42307692307692307</v>
      </c>
      <c r="L1340" s="2">
        <v>1</v>
      </c>
      <c r="M1340" s="2">
        <v>46</v>
      </c>
      <c r="N1340" s="2" t="s">
        <v>1154</v>
      </c>
    </row>
    <row r="1341" spans="1:14" x14ac:dyDescent="0.3">
      <c r="A1341" s="2">
        <v>543</v>
      </c>
      <c r="B1341" s="2">
        <v>19</v>
      </c>
      <c r="C1341" s="2" t="s">
        <v>114</v>
      </c>
      <c r="D1341" s="2" t="s">
        <v>1168</v>
      </c>
      <c r="E1341" s="4">
        <v>19</v>
      </c>
      <c r="F1341" s="4">
        <f t="shared" si="20"/>
        <v>57</v>
      </c>
      <c r="G1341" s="4">
        <v>32</v>
      </c>
      <c r="H1341" s="4">
        <f>Datos_Cocina[[#This Row],[Precio Unitario]]-Datos_Cocina[[#This Row],[Costo Unitario]]</f>
        <v>13</v>
      </c>
      <c r="I1341" s="4">
        <f>Datos_Cocina[[#This Row],[Ganancia Bruta]]*Datos_Cocina[[#This Row],[Cantidad Ordenada]]</f>
        <v>39</v>
      </c>
      <c r="J1341" s="4">
        <f>Datos_Cocina[[#This Row],[Precio Unitario]]*Datos_Cocina[[#This Row],[Cantidad Ordenada]]</f>
        <v>96</v>
      </c>
      <c r="K1341" s="7">
        <f>Datos_Cocina[[#This Row],[Ganancia Neta]]/Datos_Cocina[[#This Row],[Total Pedido]]</f>
        <v>0.40625</v>
      </c>
      <c r="L1341" s="2">
        <v>3</v>
      </c>
      <c r="M1341" s="2">
        <v>42</v>
      </c>
      <c r="N1341" s="2" t="s">
        <v>1149</v>
      </c>
    </row>
    <row r="1342" spans="1:14" x14ac:dyDescent="0.3">
      <c r="A1342" s="2">
        <v>543</v>
      </c>
      <c r="B1342" s="2">
        <v>19</v>
      </c>
      <c r="C1342" s="2" t="s">
        <v>50</v>
      </c>
      <c r="D1342" s="2" t="s">
        <v>1162</v>
      </c>
      <c r="E1342" s="4">
        <v>16</v>
      </c>
      <c r="F1342" s="4">
        <f t="shared" si="20"/>
        <v>32</v>
      </c>
      <c r="G1342" s="4">
        <v>27</v>
      </c>
      <c r="H1342" s="4">
        <f>Datos_Cocina[[#This Row],[Precio Unitario]]-Datos_Cocina[[#This Row],[Costo Unitario]]</f>
        <v>11</v>
      </c>
      <c r="I1342" s="4">
        <f>Datos_Cocina[[#This Row],[Ganancia Bruta]]*Datos_Cocina[[#This Row],[Cantidad Ordenada]]</f>
        <v>22</v>
      </c>
      <c r="J1342" s="4">
        <f>Datos_Cocina[[#This Row],[Precio Unitario]]*Datos_Cocina[[#This Row],[Cantidad Ordenada]]</f>
        <v>54</v>
      </c>
      <c r="K1342" s="7">
        <f>Datos_Cocina[[#This Row],[Ganancia Neta]]/Datos_Cocina[[#This Row],[Total Pedido]]</f>
        <v>0.40740740740740738</v>
      </c>
      <c r="L1342" s="2">
        <v>2</v>
      </c>
      <c r="M1342" s="2">
        <v>5</v>
      </c>
      <c r="N1342" s="2" t="s">
        <v>1154</v>
      </c>
    </row>
    <row r="1343" spans="1:14" x14ac:dyDescent="0.3">
      <c r="A1343" s="2">
        <v>543</v>
      </c>
      <c r="B1343" s="2">
        <v>19</v>
      </c>
      <c r="C1343" s="2" t="s">
        <v>25</v>
      </c>
      <c r="D1343" s="2" t="s">
        <v>1159</v>
      </c>
      <c r="E1343" s="4">
        <v>16</v>
      </c>
      <c r="F1343" s="4">
        <f t="shared" si="20"/>
        <v>32</v>
      </c>
      <c r="G1343" s="4">
        <v>28</v>
      </c>
      <c r="H1343" s="4">
        <f>Datos_Cocina[[#This Row],[Precio Unitario]]-Datos_Cocina[[#This Row],[Costo Unitario]]</f>
        <v>12</v>
      </c>
      <c r="I1343" s="4">
        <f>Datos_Cocina[[#This Row],[Ganancia Bruta]]*Datos_Cocina[[#This Row],[Cantidad Ordenada]]</f>
        <v>24</v>
      </c>
      <c r="J1343" s="4">
        <f>Datos_Cocina[[#This Row],[Precio Unitario]]*Datos_Cocina[[#This Row],[Cantidad Ordenada]]</f>
        <v>56</v>
      </c>
      <c r="K1343" s="7">
        <f>Datos_Cocina[[#This Row],[Ganancia Neta]]/Datos_Cocina[[#This Row],[Total Pedido]]</f>
        <v>0.42857142857142855</v>
      </c>
      <c r="L1343" s="2">
        <v>2</v>
      </c>
      <c r="M1343" s="2">
        <v>27</v>
      </c>
      <c r="N1343" s="2" t="s">
        <v>1149</v>
      </c>
    </row>
    <row r="1344" spans="1:14" x14ac:dyDescent="0.3">
      <c r="A1344" s="2">
        <v>544</v>
      </c>
      <c r="B1344" s="2">
        <v>7</v>
      </c>
      <c r="C1344" s="2" t="s">
        <v>12</v>
      </c>
      <c r="D1344" s="2" t="s">
        <v>1164</v>
      </c>
      <c r="E1344" s="4">
        <v>21</v>
      </c>
      <c r="F1344" s="4">
        <f t="shared" si="20"/>
        <v>42</v>
      </c>
      <c r="G1344" s="4">
        <v>35</v>
      </c>
      <c r="H1344" s="4">
        <f>Datos_Cocina[[#This Row],[Precio Unitario]]-Datos_Cocina[[#This Row],[Costo Unitario]]</f>
        <v>14</v>
      </c>
      <c r="I1344" s="4">
        <f>Datos_Cocina[[#This Row],[Ganancia Bruta]]*Datos_Cocina[[#This Row],[Cantidad Ordenada]]</f>
        <v>28</v>
      </c>
      <c r="J1344" s="4">
        <f>Datos_Cocina[[#This Row],[Precio Unitario]]*Datos_Cocina[[#This Row],[Cantidad Ordenada]]</f>
        <v>70</v>
      </c>
      <c r="K1344" s="7">
        <f>Datos_Cocina[[#This Row],[Ganancia Neta]]/Datos_Cocina[[#This Row],[Total Pedido]]</f>
        <v>0.4</v>
      </c>
      <c r="L1344" s="2">
        <v>2</v>
      </c>
      <c r="M1344" s="2">
        <v>48</v>
      </c>
      <c r="N1344" s="2" t="s">
        <v>1154</v>
      </c>
    </row>
    <row r="1345" spans="1:14" x14ac:dyDescent="0.3">
      <c r="A1345" s="2">
        <v>545</v>
      </c>
      <c r="B1345" s="2">
        <v>20</v>
      </c>
      <c r="C1345" s="2" t="s">
        <v>56</v>
      </c>
      <c r="D1345" s="2" t="s">
        <v>1167</v>
      </c>
      <c r="E1345" s="4">
        <v>19</v>
      </c>
      <c r="F1345" s="4">
        <f t="shared" si="20"/>
        <v>19</v>
      </c>
      <c r="G1345" s="4">
        <v>31</v>
      </c>
      <c r="H1345" s="4">
        <f>Datos_Cocina[[#This Row],[Precio Unitario]]-Datos_Cocina[[#This Row],[Costo Unitario]]</f>
        <v>12</v>
      </c>
      <c r="I1345" s="4">
        <f>Datos_Cocina[[#This Row],[Ganancia Bruta]]*Datos_Cocina[[#This Row],[Cantidad Ordenada]]</f>
        <v>12</v>
      </c>
      <c r="J1345" s="4">
        <f>Datos_Cocina[[#This Row],[Precio Unitario]]*Datos_Cocina[[#This Row],[Cantidad Ordenada]]</f>
        <v>31</v>
      </c>
      <c r="K1345" s="7">
        <f>Datos_Cocina[[#This Row],[Ganancia Neta]]/Datos_Cocina[[#This Row],[Total Pedido]]</f>
        <v>0.38709677419354838</v>
      </c>
      <c r="L1345" s="2">
        <v>1</v>
      </c>
      <c r="M1345" s="2">
        <v>42</v>
      </c>
      <c r="N1345" s="2" t="s">
        <v>1149</v>
      </c>
    </row>
    <row r="1346" spans="1:14" x14ac:dyDescent="0.3">
      <c r="A1346" s="2">
        <v>545</v>
      </c>
      <c r="B1346" s="2">
        <v>20</v>
      </c>
      <c r="C1346" s="2" t="s">
        <v>121</v>
      </c>
      <c r="D1346" s="2" t="s">
        <v>1163</v>
      </c>
      <c r="E1346" s="4">
        <v>20</v>
      </c>
      <c r="F1346" s="4">
        <f t="shared" ref="F1346:F1409" si="21">E1346*L1346</f>
        <v>60</v>
      </c>
      <c r="G1346" s="4">
        <v>33</v>
      </c>
      <c r="H1346" s="4">
        <f>Datos_Cocina[[#This Row],[Precio Unitario]]-Datos_Cocina[[#This Row],[Costo Unitario]]</f>
        <v>13</v>
      </c>
      <c r="I1346" s="4">
        <f>Datos_Cocina[[#This Row],[Ganancia Bruta]]*Datos_Cocina[[#This Row],[Cantidad Ordenada]]</f>
        <v>39</v>
      </c>
      <c r="J1346" s="4">
        <f>Datos_Cocina[[#This Row],[Precio Unitario]]*Datos_Cocina[[#This Row],[Cantidad Ordenada]]</f>
        <v>99</v>
      </c>
      <c r="K1346" s="7">
        <f>Datos_Cocina[[#This Row],[Ganancia Neta]]/Datos_Cocina[[#This Row],[Total Pedido]]</f>
        <v>0.39393939393939392</v>
      </c>
      <c r="L1346" s="2">
        <v>3</v>
      </c>
      <c r="M1346" s="2">
        <v>57</v>
      </c>
      <c r="N1346" s="2" t="s">
        <v>1149</v>
      </c>
    </row>
    <row r="1347" spans="1:14" x14ac:dyDescent="0.3">
      <c r="A1347" s="2">
        <v>546</v>
      </c>
      <c r="B1347" s="2">
        <v>5</v>
      </c>
      <c r="C1347" s="2" t="s">
        <v>114</v>
      </c>
      <c r="D1347" s="2" t="s">
        <v>1168</v>
      </c>
      <c r="E1347" s="4">
        <v>19</v>
      </c>
      <c r="F1347" s="4">
        <f t="shared" si="21"/>
        <v>38</v>
      </c>
      <c r="G1347" s="4">
        <v>32</v>
      </c>
      <c r="H1347" s="4">
        <f>Datos_Cocina[[#This Row],[Precio Unitario]]-Datos_Cocina[[#This Row],[Costo Unitario]]</f>
        <v>13</v>
      </c>
      <c r="I1347" s="4">
        <f>Datos_Cocina[[#This Row],[Ganancia Bruta]]*Datos_Cocina[[#This Row],[Cantidad Ordenada]]</f>
        <v>26</v>
      </c>
      <c r="J1347" s="4">
        <f>Datos_Cocina[[#This Row],[Precio Unitario]]*Datos_Cocina[[#This Row],[Cantidad Ordenada]]</f>
        <v>64</v>
      </c>
      <c r="K1347" s="7">
        <f>Datos_Cocina[[#This Row],[Ganancia Neta]]/Datos_Cocina[[#This Row],[Total Pedido]]</f>
        <v>0.40625</v>
      </c>
      <c r="L1347" s="2">
        <v>2</v>
      </c>
      <c r="M1347" s="2">
        <v>33</v>
      </c>
      <c r="N1347" s="2" t="s">
        <v>1149</v>
      </c>
    </row>
    <row r="1348" spans="1:14" x14ac:dyDescent="0.3">
      <c r="A1348" s="2">
        <v>546</v>
      </c>
      <c r="B1348" s="2">
        <v>5</v>
      </c>
      <c r="C1348" s="2" t="s">
        <v>25</v>
      </c>
      <c r="D1348" s="2" t="s">
        <v>1159</v>
      </c>
      <c r="E1348" s="4">
        <v>16</v>
      </c>
      <c r="F1348" s="4">
        <f t="shared" si="21"/>
        <v>16</v>
      </c>
      <c r="G1348" s="4">
        <v>28</v>
      </c>
      <c r="H1348" s="4">
        <f>Datos_Cocina[[#This Row],[Precio Unitario]]-Datos_Cocina[[#This Row],[Costo Unitario]]</f>
        <v>12</v>
      </c>
      <c r="I1348" s="4">
        <f>Datos_Cocina[[#This Row],[Ganancia Bruta]]*Datos_Cocina[[#This Row],[Cantidad Ordenada]]</f>
        <v>12</v>
      </c>
      <c r="J1348" s="4">
        <f>Datos_Cocina[[#This Row],[Precio Unitario]]*Datos_Cocina[[#This Row],[Cantidad Ordenada]]</f>
        <v>28</v>
      </c>
      <c r="K1348" s="7">
        <f>Datos_Cocina[[#This Row],[Ganancia Neta]]/Datos_Cocina[[#This Row],[Total Pedido]]</f>
        <v>0.42857142857142855</v>
      </c>
      <c r="L1348" s="2">
        <v>1</v>
      </c>
      <c r="M1348" s="2">
        <v>58</v>
      </c>
      <c r="N1348" s="2" t="s">
        <v>1149</v>
      </c>
    </row>
    <row r="1349" spans="1:14" x14ac:dyDescent="0.3">
      <c r="A1349" s="2">
        <v>547</v>
      </c>
      <c r="B1349" s="2">
        <v>9</v>
      </c>
      <c r="C1349" s="2" t="s">
        <v>56</v>
      </c>
      <c r="D1349" s="2" t="s">
        <v>1167</v>
      </c>
      <c r="E1349" s="4">
        <v>19</v>
      </c>
      <c r="F1349" s="4">
        <f t="shared" si="21"/>
        <v>57</v>
      </c>
      <c r="G1349" s="4">
        <v>31</v>
      </c>
      <c r="H1349" s="4">
        <f>Datos_Cocina[[#This Row],[Precio Unitario]]-Datos_Cocina[[#This Row],[Costo Unitario]]</f>
        <v>12</v>
      </c>
      <c r="I1349" s="4">
        <f>Datos_Cocina[[#This Row],[Ganancia Bruta]]*Datos_Cocina[[#This Row],[Cantidad Ordenada]]</f>
        <v>36</v>
      </c>
      <c r="J1349" s="4">
        <f>Datos_Cocina[[#This Row],[Precio Unitario]]*Datos_Cocina[[#This Row],[Cantidad Ordenada]]</f>
        <v>93</v>
      </c>
      <c r="K1349" s="7">
        <f>Datos_Cocina[[#This Row],[Ganancia Neta]]/Datos_Cocina[[#This Row],[Total Pedido]]</f>
        <v>0.38709677419354838</v>
      </c>
      <c r="L1349" s="2">
        <v>3</v>
      </c>
      <c r="M1349" s="2">
        <v>13</v>
      </c>
      <c r="N1349" s="2" t="s">
        <v>1154</v>
      </c>
    </row>
    <row r="1350" spans="1:14" x14ac:dyDescent="0.3">
      <c r="A1350" s="2">
        <v>547</v>
      </c>
      <c r="B1350" s="2">
        <v>9</v>
      </c>
      <c r="C1350" s="2" t="s">
        <v>121</v>
      </c>
      <c r="D1350" s="2" t="s">
        <v>1163</v>
      </c>
      <c r="E1350" s="4">
        <v>20</v>
      </c>
      <c r="F1350" s="4">
        <f t="shared" si="21"/>
        <v>60</v>
      </c>
      <c r="G1350" s="4">
        <v>33</v>
      </c>
      <c r="H1350" s="4">
        <f>Datos_Cocina[[#This Row],[Precio Unitario]]-Datos_Cocina[[#This Row],[Costo Unitario]]</f>
        <v>13</v>
      </c>
      <c r="I1350" s="4">
        <f>Datos_Cocina[[#This Row],[Ganancia Bruta]]*Datos_Cocina[[#This Row],[Cantidad Ordenada]]</f>
        <v>39</v>
      </c>
      <c r="J1350" s="4">
        <f>Datos_Cocina[[#This Row],[Precio Unitario]]*Datos_Cocina[[#This Row],[Cantidad Ordenada]]</f>
        <v>99</v>
      </c>
      <c r="K1350" s="7">
        <f>Datos_Cocina[[#This Row],[Ganancia Neta]]/Datos_Cocina[[#This Row],[Total Pedido]]</f>
        <v>0.39393939393939392</v>
      </c>
      <c r="L1350" s="2">
        <v>3</v>
      </c>
      <c r="M1350" s="2">
        <v>54</v>
      </c>
      <c r="N1350" s="2" t="s">
        <v>1149</v>
      </c>
    </row>
    <row r="1351" spans="1:14" x14ac:dyDescent="0.3">
      <c r="A1351" s="2">
        <v>547</v>
      </c>
      <c r="B1351" s="2">
        <v>9</v>
      </c>
      <c r="C1351" s="2" t="s">
        <v>12</v>
      </c>
      <c r="D1351" s="2" t="s">
        <v>1164</v>
      </c>
      <c r="E1351" s="4">
        <v>21</v>
      </c>
      <c r="F1351" s="4">
        <f t="shared" si="21"/>
        <v>21</v>
      </c>
      <c r="G1351" s="4">
        <v>35</v>
      </c>
      <c r="H1351" s="4">
        <f>Datos_Cocina[[#This Row],[Precio Unitario]]-Datos_Cocina[[#This Row],[Costo Unitario]]</f>
        <v>14</v>
      </c>
      <c r="I1351" s="4">
        <f>Datos_Cocina[[#This Row],[Ganancia Bruta]]*Datos_Cocina[[#This Row],[Cantidad Ordenada]]</f>
        <v>14</v>
      </c>
      <c r="J1351" s="4">
        <f>Datos_Cocina[[#This Row],[Precio Unitario]]*Datos_Cocina[[#This Row],[Cantidad Ordenada]]</f>
        <v>35</v>
      </c>
      <c r="K1351" s="7">
        <f>Datos_Cocina[[#This Row],[Ganancia Neta]]/Datos_Cocina[[#This Row],[Total Pedido]]</f>
        <v>0.4</v>
      </c>
      <c r="L1351" s="2">
        <v>1</v>
      </c>
      <c r="M1351" s="2">
        <v>30</v>
      </c>
      <c r="N1351" s="2" t="s">
        <v>1149</v>
      </c>
    </row>
    <row r="1352" spans="1:14" x14ac:dyDescent="0.3">
      <c r="A1352" s="2">
        <v>548</v>
      </c>
      <c r="B1352" s="2">
        <v>4</v>
      </c>
      <c r="C1352" s="2" t="s">
        <v>56</v>
      </c>
      <c r="D1352" s="2" t="s">
        <v>1167</v>
      </c>
      <c r="E1352" s="4">
        <v>19</v>
      </c>
      <c r="F1352" s="4">
        <f t="shared" si="21"/>
        <v>38</v>
      </c>
      <c r="G1352" s="4">
        <v>31</v>
      </c>
      <c r="H1352" s="4">
        <f>Datos_Cocina[[#This Row],[Precio Unitario]]-Datos_Cocina[[#This Row],[Costo Unitario]]</f>
        <v>12</v>
      </c>
      <c r="I1352" s="4">
        <f>Datos_Cocina[[#This Row],[Ganancia Bruta]]*Datos_Cocina[[#This Row],[Cantidad Ordenada]]</f>
        <v>24</v>
      </c>
      <c r="J1352" s="4">
        <f>Datos_Cocina[[#This Row],[Precio Unitario]]*Datos_Cocina[[#This Row],[Cantidad Ordenada]]</f>
        <v>62</v>
      </c>
      <c r="K1352" s="7">
        <f>Datos_Cocina[[#This Row],[Ganancia Neta]]/Datos_Cocina[[#This Row],[Total Pedido]]</f>
        <v>0.38709677419354838</v>
      </c>
      <c r="L1352" s="2">
        <v>2</v>
      </c>
      <c r="M1352" s="2">
        <v>48</v>
      </c>
      <c r="N1352" s="2" t="s">
        <v>1149</v>
      </c>
    </row>
    <row r="1353" spans="1:14" x14ac:dyDescent="0.3">
      <c r="A1353" s="2">
        <v>548</v>
      </c>
      <c r="B1353" s="2">
        <v>4</v>
      </c>
      <c r="C1353" s="2" t="s">
        <v>34</v>
      </c>
      <c r="D1353" s="2" t="s">
        <v>1161</v>
      </c>
      <c r="E1353" s="4">
        <v>20</v>
      </c>
      <c r="F1353" s="4">
        <f t="shared" si="21"/>
        <v>20</v>
      </c>
      <c r="G1353" s="4">
        <v>34</v>
      </c>
      <c r="H1353" s="4">
        <f>Datos_Cocina[[#This Row],[Precio Unitario]]-Datos_Cocina[[#This Row],[Costo Unitario]]</f>
        <v>14</v>
      </c>
      <c r="I1353" s="4">
        <f>Datos_Cocina[[#This Row],[Ganancia Bruta]]*Datos_Cocina[[#This Row],[Cantidad Ordenada]]</f>
        <v>14</v>
      </c>
      <c r="J1353" s="4">
        <f>Datos_Cocina[[#This Row],[Precio Unitario]]*Datos_Cocina[[#This Row],[Cantidad Ordenada]]</f>
        <v>34</v>
      </c>
      <c r="K1353" s="7">
        <f>Datos_Cocina[[#This Row],[Ganancia Neta]]/Datos_Cocina[[#This Row],[Total Pedido]]</f>
        <v>0.41176470588235292</v>
      </c>
      <c r="L1353" s="2">
        <v>1</v>
      </c>
      <c r="M1353" s="2">
        <v>58</v>
      </c>
      <c r="N1353" s="2" t="s">
        <v>1149</v>
      </c>
    </row>
    <row r="1354" spans="1:14" x14ac:dyDescent="0.3">
      <c r="A1354" s="2">
        <v>549</v>
      </c>
      <c r="B1354" s="2">
        <v>12</v>
      </c>
      <c r="C1354" s="2" t="s">
        <v>60</v>
      </c>
      <c r="D1354" s="2" t="s">
        <v>1165</v>
      </c>
      <c r="E1354" s="4">
        <v>15</v>
      </c>
      <c r="F1354" s="4">
        <f t="shared" si="21"/>
        <v>15</v>
      </c>
      <c r="G1354" s="4">
        <v>25</v>
      </c>
      <c r="H1354" s="4">
        <f>Datos_Cocina[[#This Row],[Precio Unitario]]-Datos_Cocina[[#This Row],[Costo Unitario]]</f>
        <v>10</v>
      </c>
      <c r="I1354" s="4">
        <f>Datos_Cocina[[#This Row],[Ganancia Bruta]]*Datos_Cocina[[#This Row],[Cantidad Ordenada]]</f>
        <v>10</v>
      </c>
      <c r="J1354" s="4">
        <f>Datos_Cocina[[#This Row],[Precio Unitario]]*Datos_Cocina[[#This Row],[Cantidad Ordenada]]</f>
        <v>25</v>
      </c>
      <c r="K1354" s="7">
        <f>Datos_Cocina[[#This Row],[Ganancia Neta]]/Datos_Cocina[[#This Row],[Total Pedido]]</f>
        <v>0.4</v>
      </c>
      <c r="L1354" s="2">
        <v>1</v>
      </c>
      <c r="M1354" s="2">
        <v>19</v>
      </c>
      <c r="N1354" s="2" t="s">
        <v>1154</v>
      </c>
    </row>
    <row r="1355" spans="1:14" x14ac:dyDescent="0.3">
      <c r="A1355" s="2">
        <v>549</v>
      </c>
      <c r="B1355" s="2">
        <v>12</v>
      </c>
      <c r="C1355" s="2" t="s">
        <v>12</v>
      </c>
      <c r="D1355" s="2" t="s">
        <v>1164</v>
      </c>
      <c r="E1355" s="4">
        <v>21</v>
      </c>
      <c r="F1355" s="4">
        <f t="shared" si="21"/>
        <v>21</v>
      </c>
      <c r="G1355" s="4">
        <v>35</v>
      </c>
      <c r="H1355" s="4">
        <f>Datos_Cocina[[#This Row],[Precio Unitario]]-Datos_Cocina[[#This Row],[Costo Unitario]]</f>
        <v>14</v>
      </c>
      <c r="I1355" s="4">
        <f>Datos_Cocina[[#This Row],[Ganancia Bruta]]*Datos_Cocina[[#This Row],[Cantidad Ordenada]]</f>
        <v>14</v>
      </c>
      <c r="J1355" s="4">
        <f>Datos_Cocina[[#This Row],[Precio Unitario]]*Datos_Cocina[[#This Row],[Cantidad Ordenada]]</f>
        <v>35</v>
      </c>
      <c r="K1355" s="7">
        <f>Datos_Cocina[[#This Row],[Ganancia Neta]]/Datos_Cocina[[#This Row],[Total Pedido]]</f>
        <v>0.4</v>
      </c>
      <c r="L1355" s="2">
        <v>1</v>
      </c>
      <c r="M1355" s="2">
        <v>20</v>
      </c>
      <c r="N1355" s="2" t="s">
        <v>1149</v>
      </c>
    </row>
    <row r="1356" spans="1:14" x14ac:dyDescent="0.3">
      <c r="A1356" s="2">
        <v>549</v>
      </c>
      <c r="B1356" s="2">
        <v>12</v>
      </c>
      <c r="C1356" s="2" t="s">
        <v>34</v>
      </c>
      <c r="D1356" s="2" t="s">
        <v>1161</v>
      </c>
      <c r="E1356" s="4">
        <v>20</v>
      </c>
      <c r="F1356" s="4">
        <f t="shared" si="21"/>
        <v>60</v>
      </c>
      <c r="G1356" s="4">
        <v>34</v>
      </c>
      <c r="H1356" s="4">
        <f>Datos_Cocina[[#This Row],[Precio Unitario]]-Datos_Cocina[[#This Row],[Costo Unitario]]</f>
        <v>14</v>
      </c>
      <c r="I1356" s="4">
        <f>Datos_Cocina[[#This Row],[Ganancia Bruta]]*Datos_Cocina[[#This Row],[Cantidad Ordenada]]</f>
        <v>42</v>
      </c>
      <c r="J1356" s="4">
        <f>Datos_Cocina[[#This Row],[Precio Unitario]]*Datos_Cocina[[#This Row],[Cantidad Ordenada]]</f>
        <v>102</v>
      </c>
      <c r="K1356" s="7">
        <f>Datos_Cocina[[#This Row],[Ganancia Neta]]/Datos_Cocina[[#This Row],[Total Pedido]]</f>
        <v>0.41176470588235292</v>
      </c>
      <c r="L1356" s="2">
        <v>3</v>
      </c>
      <c r="M1356" s="2">
        <v>59</v>
      </c>
      <c r="N1356" s="2" t="s">
        <v>1154</v>
      </c>
    </row>
    <row r="1357" spans="1:14" x14ac:dyDescent="0.3">
      <c r="A1357" s="2">
        <v>550</v>
      </c>
      <c r="B1357" s="2">
        <v>1</v>
      </c>
      <c r="C1357" s="2" t="s">
        <v>37</v>
      </c>
      <c r="D1357" s="2" t="s">
        <v>1157</v>
      </c>
      <c r="E1357" s="4">
        <v>18</v>
      </c>
      <c r="F1357" s="4">
        <f t="shared" si="21"/>
        <v>36</v>
      </c>
      <c r="G1357" s="4">
        <v>30</v>
      </c>
      <c r="H1357" s="4">
        <f>Datos_Cocina[[#This Row],[Precio Unitario]]-Datos_Cocina[[#This Row],[Costo Unitario]]</f>
        <v>12</v>
      </c>
      <c r="I1357" s="4">
        <f>Datos_Cocina[[#This Row],[Ganancia Bruta]]*Datos_Cocina[[#This Row],[Cantidad Ordenada]]</f>
        <v>24</v>
      </c>
      <c r="J1357" s="4">
        <f>Datos_Cocina[[#This Row],[Precio Unitario]]*Datos_Cocina[[#This Row],[Cantidad Ordenada]]</f>
        <v>60</v>
      </c>
      <c r="K1357" s="7">
        <f>Datos_Cocina[[#This Row],[Ganancia Neta]]/Datos_Cocina[[#This Row],[Total Pedido]]</f>
        <v>0.4</v>
      </c>
      <c r="L1357" s="2">
        <v>2</v>
      </c>
      <c r="M1357" s="2">
        <v>28</v>
      </c>
      <c r="N1357" s="2" t="s">
        <v>1149</v>
      </c>
    </row>
    <row r="1358" spans="1:14" x14ac:dyDescent="0.3">
      <c r="A1358" s="2">
        <v>550</v>
      </c>
      <c r="B1358" s="2">
        <v>1</v>
      </c>
      <c r="C1358" s="2" t="s">
        <v>67</v>
      </c>
      <c r="D1358" s="2" t="s">
        <v>1155</v>
      </c>
      <c r="E1358" s="4">
        <v>12</v>
      </c>
      <c r="F1358" s="4">
        <f t="shared" si="21"/>
        <v>24</v>
      </c>
      <c r="G1358" s="4">
        <v>20</v>
      </c>
      <c r="H1358" s="4">
        <f>Datos_Cocina[[#This Row],[Precio Unitario]]-Datos_Cocina[[#This Row],[Costo Unitario]]</f>
        <v>8</v>
      </c>
      <c r="I1358" s="4">
        <f>Datos_Cocina[[#This Row],[Ganancia Bruta]]*Datos_Cocina[[#This Row],[Cantidad Ordenada]]</f>
        <v>16</v>
      </c>
      <c r="J1358" s="4">
        <f>Datos_Cocina[[#This Row],[Precio Unitario]]*Datos_Cocina[[#This Row],[Cantidad Ordenada]]</f>
        <v>40</v>
      </c>
      <c r="K1358" s="7">
        <f>Datos_Cocina[[#This Row],[Ganancia Neta]]/Datos_Cocina[[#This Row],[Total Pedido]]</f>
        <v>0.4</v>
      </c>
      <c r="L1358" s="2">
        <v>2</v>
      </c>
      <c r="M1358" s="2">
        <v>24</v>
      </c>
      <c r="N1358" s="2" t="s">
        <v>1154</v>
      </c>
    </row>
    <row r="1359" spans="1:14" x14ac:dyDescent="0.3">
      <c r="A1359" s="2">
        <v>550</v>
      </c>
      <c r="B1359" s="2">
        <v>1</v>
      </c>
      <c r="C1359" s="2" t="s">
        <v>79</v>
      </c>
      <c r="D1359" s="2" t="s">
        <v>1151</v>
      </c>
      <c r="E1359" s="4">
        <v>14</v>
      </c>
      <c r="F1359" s="4">
        <f t="shared" si="21"/>
        <v>14</v>
      </c>
      <c r="G1359" s="4">
        <v>24</v>
      </c>
      <c r="H1359" s="4">
        <f>Datos_Cocina[[#This Row],[Precio Unitario]]-Datos_Cocina[[#This Row],[Costo Unitario]]</f>
        <v>10</v>
      </c>
      <c r="I1359" s="4">
        <f>Datos_Cocina[[#This Row],[Ganancia Bruta]]*Datos_Cocina[[#This Row],[Cantidad Ordenada]]</f>
        <v>10</v>
      </c>
      <c r="J1359" s="4">
        <f>Datos_Cocina[[#This Row],[Precio Unitario]]*Datos_Cocina[[#This Row],[Cantidad Ordenada]]</f>
        <v>24</v>
      </c>
      <c r="K1359" s="7">
        <f>Datos_Cocina[[#This Row],[Ganancia Neta]]/Datos_Cocina[[#This Row],[Total Pedido]]</f>
        <v>0.41666666666666669</v>
      </c>
      <c r="L1359" s="2">
        <v>1</v>
      </c>
      <c r="M1359" s="2">
        <v>5</v>
      </c>
      <c r="N1359" s="2" t="s">
        <v>1154</v>
      </c>
    </row>
    <row r="1360" spans="1:14" x14ac:dyDescent="0.3">
      <c r="A1360" s="2">
        <v>551</v>
      </c>
      <c r="B1360" s="2">
        <v>4</v>
      </c>
      <c r="C1360" s="2" t="s">
        <v>39</v>
      </c>
      <c r="D1360" s="2" t="s">
        <v>1150</v>
      </c>
      <c r="E1360" s="4">
        <v>13</v>
      </c>
      <c r="F1360" s="4">
        <f t="shared" si="21"/>
        <v>39</v>
      </c>
      <c r="G1360" s="4">
        <v>21</v>
      </c>
      <c r="H1360" s="4">
        <f>Datos_Cocina[[#This Row],[Precio Unitario]]-Datos_Cocina[[#This Row],[Costo Unitario]]</f>
        <v>8</v>
      </c>
      <c r="I1360" s="4">
        <f>Datos_Cocina[[#This Row],[Ganancia Bruta]]*Datos_Cocina[[#This Row],[Cantidad Ordenada]]</f>
        <v>24</v>
      </c>
      <c r="J1360" s="4">
        <f>Datos_Cocina[[#This Row],[Precio Unitario]]*Datos_Cocina[[#This Row],[Cantidad Ordenada]]</f>
        <v>63</v>
      </c>
      <c r="K1360" s="7">
        <f>Datos_Cocina[[#This Row],[Ganancia Neta]]/Datos_Cocina[[#This Row],[Total Pedido]]</f>
        <v>0.38095238095238093</v>
      </c>
      <c r="L1360" s="2">
        <v>3</v>
      </c>
      <c r="M1360" s="2">
        <v>51</v>
      </c>
      <c r="N1360" s="2" t="s">
        <v>1149</v>
      </c>
    </row>
    <row r="1361" spans="1:14" x14ac:dyDescent="0.3">
      <c r="A1361" s="2">
        <v>551</v>
      </c>
      <c r="B1361" s="2">
        <v>4</v>
      </c>
      <c r="C1361" s="2" t="s">
        <v>37</v>
      </c>
      <c r="D1361" s="2" t="s">
        <v>1157</v>
      </c>
      <c r="E1361" s="4">
        <v>18</v>
      </c>
      <c r="F1361" s="4">
        <f t="shared" si="21"/>
        <v>18</v>
      </c>
      <c r="G1361" s="4">
        <v>30</v>
      </c>
      <c r="H1361" s="4">
        <f>Datos_Cocina[[#This Row],[Precio Unitario]]-Datos_Cocina[[#This Row],[Costo Unitario]]</f>
        <v>12</v>
      </c>
      <c r="I1361" s="4">
        <f>Datos_Cocina[[#This Row],[Ganancia Bruta]]*Datos_Cocina[[#This Row],[Cantidad Ordenada]]</f>
        <v>12</v>
      </c>
      <c r="J1361" s="4">
        <f>Datos_Cocina[[#This Row],[Precio Unitario]]*Datos_Cocina[[#This Row],[Cantidad Ordenada]]</f>
        <v>30</v>
      </c>
      <c r="K1361" s="7">
        <f>Datos_Cocina[[#This Row],[Ganancia Neta]]/Datos_Cocina[[#This Row],[Total Pedido]]</f>
        <v>0.4</v>
      </c>
      <c r="L1361" s="2">
        <v>1</v>
      </c>
      <c r="M1361" s="2">
        <v>32</v>
      </c>
      <c r="N1361" s="2" t="s">
        <v>1149</v>
      </c>
    </row>
    <row r="1362" spans="1:14" x14ac:dyDescent="0.3">
      <c r="A1362" s="2">
        <v>551</v>
      </c>
      <c r="B1362" s="2">
        <v>4</v>
      </c>
      <c r="C1362" s="2" t="s">
        <v>67</v>
      </c>
      <c r="D1362" s="2" t="s">
        <v>1155</v>
      </c>
      <c r="E1362" s="4">
        <v>12</v>
      </c>
      <c r="F1362" s="4">
        <f t="shared" si="21"/>
        <v>36</v>
      </c>
      <c r="G1362" s="4">
        <v>20</v>
      </c>
      <c r="H1362" s="4">
        <f>Datos_Cocina[[#This Row],[Precio Unitario]]-Datos_Cocina[[#This Row],[Costo Unitario]]</f>
        <v>8</v>
      </c>
      <c r="I1362" s="4">
        <f>Datos_Cocina[[#This Row],[Ganancia Bruta]]*Datos_Cocina[[#This Row],[Cantidad Ordenada]]</f>
        <v>24</v>
      </c>
      <c r="J1362" s="4">
        <f>Datos_Cocina[[#This Row],[Precio Unitario]]*Datos_Cocina[[#This Row],[Cantidad Ordenada]]</f>
        <v>60</v>
      </c>
      <c r="K1362" s="7">
        <f>Datos_Cocina[[#This Row],[Ganancia Neta]]/Datos_Cocina[[#This Row],[Total Pedido]]</f>
        <v>0.4</v>
      </c>
      <c r="L1362" s="2">
        <v>3</v>
      </c>
      <c r="M1362" s="2">
        <v>11</v>
      </c>
      <c r="N1362" s="2" t="s">
        <v>1154</v>
      </c>
    </row>
    <row r="1363" spans="1:14" x14ac:dyDescent="0.3">
      <c r="A1363" s="2">
        <v>551</v>
      </c>
      <c r="B1363" s="2">
        <v>4</v>
      </c>
      <c r="C1363" s="2" t="s">
        <v>45</v>
      </c>
      <c r="D1363" s="2" t="s">
        <v>1169</v>
      </c>
      <c r="E1363" s="4">
        <v>10</v>
      </c>
      <c r="F1363" s="4">
        <f t="shared" si="21"/>
        <v>10</v>
      </c>
      <c r="G1363" s="4">
        <v>18</v>
      </c>
      <c r="H1363" s="4">
        <f>Datos_Cocina[[#This Row],[Precio Unitario]]-Datos_Cocina[[#This Row],[Costo Unitario]]</f>
        <v>8</v>
      </c>
      <c r="I1363" s="4">
        <f>Datos_Cocina[[#This Row],[Ganancia Bruta]]*Datos_Cocina[[#This Row],[Cantidad Ordenada]]</f>
        <v>8</v>
      </c>
      <c r="J1363" s="4">
        <f>Datos_Cocina[[#This Row],[Precio Unitario]]*Datos_Cocina[[#This Row],[Cantidad Ordenada]]</f>
        <v>18</v>
      </c>
      <c r="K1363" s="7">
        <f>Datos_Cocina[[#This Row],[Ganancia Neta]]/Datos_Cocina[[#This Row],[Total Pedido]]</f>
        <v>0.44444444444444442</v>
      </c>
      <c r="L1363" s="2">
        <v>1</v>
      </c>
      <c r="M1363" s="2">
        <v>29</v>
      </c>
      <c r="N1363" s="2" t="s">
        <v>1154</v>
      </c>
    </row>
    <row r="1364" spans="1:14" x14ac:dyDescent="0.3">
      <c r="A1364" s="2">
        <v>552</v>
      </c>
      <c r="B1364" s="2">
        <v>11</v>
      </c>
      <c r="C1364" s="2" t="s">
        <v>30</v>
      </c>
      <c r="D1364" s="2" t="s">
        <v>1170</v>
      </c>
      <c r="E1364" s="4">
        <v>25</v>
      </c>
      <c r="F1364" s="4">
        <f t="shared" si="21"/>
        <v>75</v>
      </c>
      <c r="G1364" s="4">
        <v>40</v>
      </c>
      <c r="H1364" s="4">
        <f>Datos_Cocina[[#This Row],[Precio Unitario]]-Datos_Cocina[[#This Row],[Costo Unitario]]</f>
        <v>15</v>
      </c>
      <c r="I1364" s="4">
        <f>Datos_Cocina[[#This Row],[Ganancia Bruta]]*Datos_Cocina[[#This Row],[Cantidad Ordenada]]</f>
        <v>45</v>
      </c>
      <c r="J1364" s="4">
        <f>Datos_Cocina[[#This Row],[Precio Unitario]]*Datos_Cocina[[#This Row],[Cantidad Ordenada]]</f>
        <v>120</v>
      </c>
      <c r="K1364" s="7">
        <f>Datos_Cocina[[#This Row],[Ganancia Neta]]/Datos_Cocina[[#This Row],[Total Pedido]]</f>
        <v>0.375</v>
      </c>
      <c r="L1364" s="2">
        <v>3</v>
      </c>
      <c r="M1364" s="2">
        <v>26</v>
      </c>
      <c r="N1364" s="2" t="s">
        <v>1149</v>
      </c>
    </row>
    <row r="1365" spans="1:14" x14ac:dyDescent="0.3">
      <c r="A1365" s="2">
        <v>552</v>
      </c>
      <c r="B1365" s="2">
        <v>11</v>
      </c>
      <c r="C1365" s="2" t="s">
        <v>39</v>
      </c>
      <c r="D1365" s="2" t="s">
        <v>1150</v>
      </c>
      <c r="E1365" s="4">
        <v>13</v>
      </c>
      <c r="F1365" s="4">
        <f t="shared" si="21"/>
        <v>39</v>
      </c>
      <c r="G1365" s="4">
        <v>21</v>
      </c>
      <c r="H1365" s="4">
        <f>Datos_Cocina[[#This Row],[Precio Unitario]]-Datos_Cocina[[#This Row],[Costo Unitario]]</f>
        <v>8</v>
      </c>
      <c r="I1365" s="4">
        <f>Datos_Cocina[[#This Row],[Ganancia Bruta]]*Datos_Cocina[[#This Row],[Cantidad Ordenada]]</f>
        <v>24</v>
      </c>
      <c r="J1365" s="4">
        <f>Datos_Cocina[[#This Row],[Precio Unitario]]*Datos_Cocina[[#This Row],[Cantidad Ordenada]]</f>
        <v>63</v>
      </c>
      <c r="K1365" s="7">
        <f>Datos_Cocina[[#This Row],[Ganancia Neta]]/Datos_Cocina[[#This Row],[Total Pedido]]</f>
        <v>0.38095238095238093</v>
      </c>
      <c r="L1365" s="2">
        <v>3</v>
      </c>
      <c r="M1365" s="2">
        <v>57</v>
      </c>
      <c r="N1365" s="2" t="s">
        <v>1149</v>
      </c>
    </row>
    <row r="1366" spans="1:14" x14ac:dyDescent="0.3">
      <c r="A1366" s="2">
        <v>552</v>
      </c>
      <c r="B1366" s="2">
        <v>11</v>
      </c>
      <c r="C1366" s="2" t="s">
        <v>67</v>
      </c>
      <c r="D1366" s="2" t="s">
        <v>1155</v>
      </c>
      <c r="E1366" s="4">
        <v>12</v>
      </c>
      <c r="F1366" s="4">
        <f t="shared" si="21"/>
        <v>36</v>
      </c>
      <c r="G1366" s="4">
        <v>20</v>
      </c>
      <c r="H1366" s="4">
        <f>Datos_Cocina[[#This Row],[Precio Unitario]]-Datos_Cocina[[#This Row],[Costo Unitario]]</f>
        <v>8</v>
      </c>
      <c r="I1366" s="4">
        <f>Datos_Cocina[[#This Row],[Ganancia Bruta]]*Datos_Cocina[[#This Row],[Cantidad Ordenada]]</f>
        <v>24</v>
      </c>
      <c r="J1366" s="4">
        <f>Datos_Cocina[[#This Row],[Precio Unitario]]*Datos_Cocina[[#This Row],[Cantidad Ordenada]]</f>
        <v>60</v>
      </c>
      <c r="K1366" s="7">
        <f>Datos_Cocina[[#This Row],[Ganancia Neta]]/Datos_Cocina[[#This Row],[Total Pedido]]</f>
        <v>0.4</v>
      </c>
      <c r="L1366" s="2">
        <v>3</v>
      </c>
      <c r="M1366" s="2">
        <v>32</v>
      </c>
      <c r="N1366" s="2" t="s">
        <v>1149</v>
      </c>
    </row>
    <row r="1367" spans="1:14" x14ac:dyDescent="0.3">
      <c r="A1367" s="2">
        <v>553</v>
      </c>
      <c r="B1367" s="2">
        <v>14</v>
      </c>
      <c r="C1367" s="2" t="s">
        <v>60</v>
      </c>
      <c r="D1367" s="2" t="s">
        <v>1165</v>
      </c>
      <c r="E1367" s="4">
        <v>15</v>
      </c>
      <c r="F1367" s="4">
        <f t="shared" si="21"/>
        <v>30</v>
      </c>
      <c r="G1367" s="4">
        <v>25</v>
      </c>
      <c r="H1367" s="4">
        <f>Datos_Cocina[[#This Row],[Precio Unitario]]-Datos_Cocina[[#This Row],[Costo Unitario]]</f>
        <v>10</v>
      </c>
      <c r="I1367" s="4">
        <f>Datos_Cocina[[#This Row],[Ganancia Bruta]]*Datos_Cocina[[#This Row],[Cantidad Ordenada]]</f>
        <v>20</v>
      </c>
      <c r="J1367" s="4">
        <f>Datos_Cocina[[#This Row],[Precio Unitario]]*Datos_Cocina[[#This Row],[Cantidad Ordenada]]</f>
        <v>50</v>
      </c>
      <c r="K1367" s="7">
        <f>Datos_Cocina[[#This Row],[Ganancia Neta]]/Datos_Cocina[[#This Row],[Total Pedido]]</f>
        <v>0.4</v>
      </c>
      <c r="L1367" s="2">
        <v>2</v>
      </c>
      <c r="M1367" s="2">
        <v>56</v>
      </c>
      <c r="N1367" s="2" t="s">
        <v>1154</v>
      </c>
    </row>
    <row r="1368" spans="1:14" x14ac:dyDescent="0.3">
      <c r="A1368" s="2">
        <v>553</v>
      </c>
      <c r="B1368" s="2">
        <v>14</v>
      </c>
      <c r="C1368" s="2" t="s">
        <v>37</v>
      </c>
      <c r="D1368" s="2" t="s">
        <v>1157</v>
      </c>
      <c r="E1368" s="4">
        <v>18</v>
      </c>
      <c r="F1368" s="4">
        <f t="shared" si="21"/>
        <v>54</v>
      </c>
      <c r="G1368" s="4">
        <v>30</v>
      </c>
      <c r="H1368" s="4">
        <f>Datos_Cocina[[#This Row],[Precio Unitario]]-Datos_Cocina[[#This Row],[Costo Unitario]]</f>
        <v>12</v>
      </c>
      <c r="I1368" s="4">
        <f>Datos_Cocina[[#This Row],[Ganancia Bruta]]*Datos_Cocina[[#This Row],[Cantidad Ordenada]]</f>
        <v>36</v>
      </c>
      <c r="J1368" s="4">
        <f>Datos_Cocina[[#This Row],[Precio Unitario]]*Datos_Cocina[[#This Row],[Cantidad Ordenada]]</f>
        <v>90</v>
      </c>
      <c r="K1368" s="7">
        <f>Datos_Cocina[[#This Row],[Ganancia Neta]]/Datos_Cocina[[#This Row],[Total Pedido]]</f>
        <v>0.4</v>
      </c>
      <c r="L1368" s="2">
        <v>3</v>
      </c>
      <c r="M1368" s="2">
        <v>26</v>
      </c>
      <c r="N1368" s="2" t="s">
        <v>1149</v>
      </c>
    </row>
    <row r="1369" spans="1:14" x14ac:dyDescent="0.3">
      <c r="A1369" s="2">
        <v>553</v>
      </c>
      <c r="B1369" s="2">
        <v>14</v>
      </c>
      <c r="C1369" s="2" t="s">
        <v>100</v>
      </c>
      <c r="D1369" s="2" t="s">
        <v>1166</v>
      </c>
      <c r="E1369" s="4">
        <v>13</v>
      </c>
      <c r="F1369" s="4">
        <f t="shared" si="21"/>
        <v>26</v>
      </c>
      <c r="G1369" s="4">
        <v>22</v>
      </c>
      <c r="H1369" s="4">
        <f>Datos_Cocina[[#This Row],[Precio Unitario]]-Datos_Cocina[[#This Row],[Costo Unitario]]</f>
        <v>9</v>
      </c>
      <c r="I1369" s="4">
        <f>Datos_Cocina[[#This Row],[Ganancia Bruta]]*Datos_Cocina[[#This Row],[Cantidad Ordenada]]</f>
        <v>18</v>
      </c>
      <c r="J1369" s="4">
        <f>Datos_Cocina[[#This Row],[Precio Unitario]]*Datos_Cocina[[#This Row],[Cantidad Ordenada]]</f>
        <v>44</v>
      </c>
      <c r="K1369" s="7">
        <f>Datos_Cocina[[#This Row],[Ganancia Neta]]/Datos_Cocina[[#This Row],[Total Pedido]]</f>
        <v>0.40909090909090912</v>
      </c>
      <c r="L1369" s="2">
        <v>2</v>
      </c>
      <c r="M1369" s="2">
        <v>54</v>
      </c>
      <c r="N1369" s="2" t="s">
        <v>1154</v>
      </c>
    </row>
    <row r="1370" spans="1:14" x14ac:dyDescent="0.3">
      <c r="A1370" s="2">
        <v>553</v>
      </c>
      <c r="B1370" s="2">
        <v>14</v>
      </c>
      <c r="C1370" s="2" t="s">
        <v>53</v>
      </c>
      <c r="D1370" s="2" t="s">
        <v>1156</v>
      </c>
      <c r="E1370" s="4">
        <v>11</v>
      </c>
      <c r="F1370" s="4">
        <f t="shared" si="21"/>
        <v>11</v>
      </c>
      <c r="G1370" s="4">
        <v>19</v>
      </c>
      <c r="H1370" s="4">
        <f>Datos_Cocina[[#This Row],[Precio Unitario]]-Datos_Cocina[[#This Row],[Costo Unitario]]</f>
        <v>8</v>
      </c>
      <c r="I1370" s="4">
        <f>Datos_Cocina[[#This Row],[Ganancia Bruta]]*Datos_Cocina[[#This Row],[Cantidad Ordenada]]</f>
        <v>8</v>
      </c>
      <c r="J1370" s="4">
        <f>Datos_Cocina[[#This Row],[Precio Unitario]]*Datos_Cocina[[#This Row],[Cantidad Ordenada]]</f>
        <v>19</v>
      </c>
      <c r="K1370" s="7">
        <f>Datos_Cocina[[#This Row],[Ganancia Neta]]/Datos_Cocina[[#This Row],[Total Pedido]]</f>
        <v>0.42105263157894735</v>
      </c>
      <c r="L1370" s="2">
        <v>1</v>
      </c>
      <c r="M1370" s="2">
        <v>42</v>
      </c>
      <c r="N1370" s="2" t="s">
        <v>1149</v>
      </c>
    </row>
    <row r="1371" spans="1:14" x14ac:dyDescent="0.3">
      <c r="A1371" s="2">
        <v>554</v>
      </c>
      <c r="B1371" s="2">
        <v>10</v>
      </c>
      <c r="C1371" s="2" t="s">
        <v>30</v>
      </c>
      <c r="D1371" s="2" t="s">
        <v>1170</v>
      </c>
      <c r="E1371" s="4">
        <v>25</v>
      </c>
      <c r="F1371" s="4">
        <f t="shared" si="21"/>
        <v>75</v>
      </c>
      <c r="G1371" s="4">
        <v>40</v>
      </c>
      <c r="H1371" s="4">
        <f>Datos_Cocina[[#This Row],[Precio Unitario]]-Datos_Cocina[[#This Row],[Costo Unitario]]</f>
        <v>15</v>
      </c>
      <c r="I1371" s="4">
        <f>Datos_Cocina[[#This Row],[Ganancia Bruta]]*Datos_Cocina[[#This Row],[Cantidad Ordenada]]</f>
        <v>45</v>
      </c>
      <c r="J1371" s="4">
        <f>Datos_Cocina[[#This Row],[Precio Unitario]]*Datos_Cocina[[#This Row],[Cantidad Ordenada]]</f>
        <v>120</v>
      </c>
      <c r="K1371" s="7">
        <f>Datos_Cocina[[#This Row],[Ganancia Neta]]/Datos_Cocina[[#This Row],[Total Pedido]]</f>
        <v>0.375</v>
      </c>
      <c r="L1371" s="2">
        <v>3</v>
      </c>
      <c r="M1371" s="2">
        <v>16</v>
      </c>
      <c r="N1371" s="2" t="s">
        <v>1154</v>
      </c>
    </row>
    <row r="1372" spans="1:14" x14ac:dyDescent="0.3">
      <c r="A1372" s="2">
        <v>554</v>
      </c>
      <c r="B1372" s="2">
        <v>10</v>
      </c>
      <c r="C1372" s="2" t="s">
        <v>97</v>
      </c>
      <c r="D1372" s="2" t="s">
        <v>1153</v>
      </c>
      <c r="E1372" s="4">
        <v>14</v>
      </c>
      <c r="F1372" s="4">
        <f t="shared" si="21"/>
        <v>28</v>
      </c>
      <c r="G1372" s="4">
        <v>23</v>
      </c>
      <c r="H1372" s="4">
        <f>Datos_Cocina[[#This Row],[Precio Unitario]]-Datos_Cocina[[#This Row],[Costo Unitario]]</f>
        <v>9</v>
      </c>
      <c r="I1372" s="4">
        <f>Datos_Cocina[[#This Row],[Ganancia Bruta]]*Datos_Cocina[[#This Row],[Cantidad Ordenada]]</f>
        <v>18</v>
      </c>
      <c r="J1372" s="4">
        <f>Datos_Cocina[[#This Row],[Precio Unitario]]*Datos_Cocina[[#This Row],[Cantidad Ordenada]]</f>
        <v>46</v>
      </c>
      <c r="K1372" s="7">
        <f>Datos_Cocina[[#This Row],[Ganancia Neta]]/Datos_Cocina[[#This Row],[Total Pedido]]</f>
        <v>0.39130434782608697</v>
      </c>
      <c r="L1372" s="2">
        <v>2</v>
      </c>
      <c r="M1372" s="2">
        <v>55</v>
      </c>
      <c r="N1372" s="2" t="s">
        <v>1149</v>
      </c>
    </row>
    <row r="1373" spans="1:14" x14ac:dyDescent="0.3">
      <c r="A1373" s="2">
        <v>555</v>
      </c>
      <c r="B1373" s="2">
        <v>20</v>
      </c>
      <c r="C1373" s="2" t="s">
        <v>37</v>
      </c>
      <c r="D1373" s="2" t="s">
        <v>1157</v>
      </c>
      <c r="E1373" s="4">
        <v>18</v>
      </c>
      <c r="F1373" s="4">
        <f t="shared" si="21"/>
        <v>18</v>
      </c>
      <c r="G1373" s="4">
        <v>30</v>
      </c>
      <c r="H1373" s="4">
        <f>Datos_Cocina[[#This Row],[Precio Unitario]]-Datos_Cocina[[#This Row],[Costo Unitario]]</f>
        <v>12</v>
      </c>
      <c r="I1373" s="4">
        <f>Datos_Cocina[[#This Row],[Ganancia Bruta]]*Datos_Cocina[[#This Row],[Cantidad Ordenada]]</f>
        <v>12</v>
      </c>
      <c r="J1373" s="4">
        <f>Datos_Cocina[[#This Row],[Precio Unitario]]*Datos_Cocina[[#This Row],[Cantidad Ordenada]]</f>
        <v>30</v>
      </c>
      <c r="K1373" s="7">
        <f>Datos_Cocina[[#This Row],[Ganancia Neta]]/Datos_Cocina[[#This Row],[Total Pedido]]</f>
        <v>0.4</v>
      </c>
      <c r="L1373" s="2">
        <v>1</v>
      </c>
      <c r="M1373" s="2">
        <v>46</v>
      </c>
      <c r="N1373" s="2" t="s">
        <v>1154</v>
      </c>
    </row>
    <row r="1374" spans="1:14" x14ac:dyDescent="0.3">
      <c r="A1374" s="2">
        <v>556</v>
      </c>
      <c r="B1374" s="2">
        <v>9</v>
      </c>
      <c r="C1374" s="2" t="s">
        <v>100</v>
      </c>
      <c r="D1374" s="2" t="s">
        <v>1166</v>
      </c>
      <c r="E1374" s="4">
        <v>13</v>
      </c>
      <c r="F1374" s="4">
        <f t="shared" si="21"/>
        <v>13</v>
      </c>
      <c r="G1374" s="4">
        <v>22</v>
      </c>
      <c r="H1374" s="4">
        <f>Datos_Cocina[[#This Row],[Precio Unitario]]-Datos_Cocina[[#This Row],[Costo Unitario]]</f>
        <v>9</v>
      </c>
      <c r="I1374" s="4">
        <f>Datos_Cocina[[#This Row],[Ganancia Bruta]]*Datos_Cocina[[#This Row],[Cantidad Ordenada]]</f>
        <v>9</v>
      </c>
      <c r="J1374" s="4">
        <f>Datos_Cocina[[#This Row],[Precio Unitario]]*Datos_Cocina[[#This Row],[Cantidad Ordenada]]</f>
        <v>22</v>
      </c>
      <c r="K1374" s="7">
        <f>Datos_Cocina[[#This Row],[Ganancia Neta]]/Datos_Cocina[[#This Row],[Total Pedido]]</f>
        <v>0.40909090909090912</v>
      </c>
      <c r="L1374" s="2">
        <v>1</v>
      </c>
      <c r="M1374" s="2">
        <v>36</v>
      </c>
      <c r="N1374" s="2" t="s">
        <v>1154</v>
      </c>
    </row>
    <row r="1375" spans="1:14" x14ac:dyDescent="0.3">
      <c r="A1375" s="2">
        <v>556</v>
      </c>
      <c r="B1375" s="2">
        <v>9</v>
      </c>
      <c r="C1375" s="2" t="s">
        <v>45</v>
      </c>
      <c r="D1375" s="2" t="s">
        <v>1169</v>
      </c>
      <c r="E1375" s="4">
        <v>10</v>
      </c>
      <c r="F1375" s="4">
        <f t="shared" si="21"/>
        <v>30</v>
      </c>
      <c r="G1375" s="4">
        <v>18</v>
      </c>
      <c r="H1375" s="4">
        <f>Datos_Cocina[[#This Row],[Precio Unitario]]-Datos_Cocina[[#This Row],[Costo Unitario]]</f>
        <v>8</v>
      </c>
      <c r="I1375" s="4">
        <f>Datos_Cocina[[#This Row],[Ganancia Bruta]]*Datos_Cocina[[#This Row],[Cantidad Ordenada]]</f>
        <v>24</v>
      </c>
      <c r="J1375" s="4">
        <f>Datos_Cocina[[#This Row],[Precio Unitario]]*Datos_Cocina[[#This Row],[Cantidad Ordenada]]</f>
        <v>54</v>
      </c>
      <c r="K1375" s="7">
        <f>Datos_Cocina[[#This Row],[Ganancia Neta]]/Datos_Cocina[[#This Row],[Total Pedido]]</f>
        <v>0.44444444444444442</v>
      </c>
      <c r="L1375" s="2">
        <v>3</v>
      </c>
      <c r="M1375" s="2">
        <v>30</v>
      </c>
      <c r="N1375" s="2" t="s">
        <v>1149</v>
      </c>
    </row>
    <row r="1376" spans="1:14" x14ac:dyDescent="0.3">
      <c r="A1376" s="2">
        <v>557</v>
      </c>
      <c r="B1376" s="2">
        <v>7</v>
      </c>
      <c r="C1376" s="2" t="s">
        <v>39</v>
      </c>
      <c r="D1376" s="2" t="s">
        <v>1150</v>
      </c>
      <c r="E1376" s="4">
        <v>13</v>
      </c>
      <c r="F1376" s="4">
        <f t="shared" si="21"/>
        <v>39</v>
      </c>
      <c r="G1376" s="4">
        <v>21</v>
      </c>
      <c r="H1376" s="4">
        <f>Datos_Cocina[[#This Row],[Precio Unitario]]-Datos_Cocina[[#This Row],[Costo Unitario]]</f>
        <v>8</v>
      </c>
      <c r="I1376" s="4">
        <f>Datos_Cocina[[#This Row],[Ganancia Bruta]]*Datos_Cocina[[#This Row],[Cantidad Ordenada]]</f>
        <v>24</v>
      </c>
      <c r="J1376" s="4">
        <f>Datos_Cocina[[#This Row],[Precio Unitario]]*Datos_Cocina[[#This Row],[Cantidad Ordenada]]</f>
        <v>63</v>
      </c>
      <c r="K1376" s="7">
        <f>Datos_Cocina[[#This Row],[Ganancia Neta]]/Datos_Cocina[[#This Row],[Total Pedido]]</f>
        <v>0.38095238095238093</v>
      </c>
      <c r="L1376" s="2">
        <v>3</v>
      </c>
      <c r="M1376" s="2">
        <v>22</v>
      </c>
      <c r="N1376" s="2" t="s">
        <v>1149</v>
      </c>
    </row>
    <row r="1377" spans="1:14" x14ac:dyDescent="0.3">
      <c r="A1377" s="2">
        <v>557</v>
      </c>
      <c r="B1377" s="2">
        <v>7</v>
      </c>
      <c r="C1377" s="2" t="s">
        <v>60</v>
      </c>
      <c r="D1377" s="2" t="s">
        <v>1165</v>
      </c>
      <c r="E1377" s="4">
        <v>15</v>
      </c>
      <c r="F1377" s="4">
        <f t="shared" si="21"/>
        <v>30</v>
      </c>
      <c r="G1377" s="4">
        <v>25</v>
      </c>
      <c r="H1377" s="4">
        <f>Datos_Cocina[[#This Row],[Precio Unitario]]-Datos_Cocina[[#This Row],[Costo Unitario]]</f>
        <v>10</v>
      </c>
      <c r="I1377" s="4">
        <f>Datos_Cocina[[#This Row],[Ganancia Bruta]]*Datos_Cocina[[#This Row],[Cantidad Ordenada]]</f>
        <v>20</v>
      </c>
      <c r="J1377" s="4">
        <f>Datos_Cocina[[#This Row],[Precio Unitario]]*Datos_Cocina[[#This Row],[Cantidad Ordenada]]</f>
        <v>50</v>
      </c>
      <c r="K1377" s="7">
        <f>Datos_Cocina[[#This Row],[Ganancia Neta]]/Datos_Cocina[[#This Row],[Total Pedido]]</f>
        <v>0.4</v>
      </c>
      <c r="L1377" s="2">
        <v>2</v>
      </c>
      <c r="M1377" s="2">
        <v>38</v>
      </c>
      <c r="N1377" s="2" t="s">
        <v>1154</v>
      </c>
    </row>
    <row r="1378" spans="1:14" x14ac:dyDescent="0.3">
      <c r="A1378" s="2">
        <v>557</v>
      </c>
      <c r="B1378" s="2">
        <v>7</v>
      </c>
      <c r="C1378" s="2" t="s">
        <v>114</v>
      </c>
      <c r="D1378" s="2" t="s">
        <v>1168</v>
      </c>
      <c r="E1378" s="4">
        <v>19</v>
      </c>
      <c r="F1378" s="4">
        <f t="shared" si="21"/>
        <v>38</v>
      </c>
      <c r="G1378" s="4">
        <v>32</v>
      </c>
      <c r="H1378" s="4">
        <f>Datos_Cocina[[#This Row],[Precio Unitario]]-Datos_Cocina[[#This Row],[Costo Unitario]]</f>
        <v>13</v>
      </c>
      <c r="I1378" s="4">
        <f>Datos_Cocina[[#This Row],[Ganancia Bruta]]*Datos_Cocina[[#This Row],[Cantidad Ordenada]]</f>
        <v>26</v>
      </c>
      <c r="J1378" s="4">
        <f>Datos_Cocina[[#This Row],[Precio Unitario]]*Datos_Cocina[[#This Row],[Cantidad Ordenada]]</f>
        <v>64</v>
      </c>
      <c r="K1378" s="7">
        <f>Datos_Cocina[[#This Row],[Ganancia Neta]]/Datos_Cocina[[#This Row],[Total Pedido]]</f>
        <v>0.40625</v>
      </c>
      <c r="L1378" s="2">
        <v>2</v>
      </c>
      <c r="M1378" s="2">
        <v>47</v>
      </c>
      <c r="N1378" s="2" t="s">
        <v>1149</v>
      </c>
    </row>
    <row r="1379" spans="1:14" x14ac:dyDescent="0.3">
      <c r="A1379" s="2">
        <v>558</v>
      </c>
      <c r="B1379" s="2">
        <v>6</v>
      </c>
      <c r="C1379" s="2" t="s">
        <v>121</v>
      </c>
      <c r="D1379" s="2" t="s">
        <v>1163</v>
      </c>
      <c r="E1379" s="4">
        <v>20</v>
      </c>
      <c r="F1379" s="4">
        <f t="shared" si="21"/>
        <v>20</v>
      </c>
      <c r="G1379" s="4">
        <v>33</v>
      </c>
      <c r="H1379" s="4">
        <f>Datos_Cocina[[#This Row],[Precio Unitario]]-Datos_Cocina[[#This Row],[Costo Unitario]]</f>
        <v>13</v>
      </c>
      <c r="I1379" s="4">
        <f>Datos_Cocina[[#This Row],[Ganancia Bruta]]*Datos_Cocina[[#This Row],[Cantidad Ordenada]]</f>
        <v>13</v>
      </c>
      <c r="J1379" s="4">
        <f>Datos_Cocina[[#This Row],[Precio Unitario]]*Datos_Cocina[[#This Row],[Cantidad Ordenada]]</f>
        <v>33</v>
      </c>
      <c r="K1379" s="7">
        <f>Datos_Cocina[[#This Row],[Ganancia Neta]]/Datos_Cocina[[#This Row],[Total Pedido]]</f>
        <v>0.39393939393939392</v>
      </c>
      <c r="L1379" s="2">
        <v>1</v>
      </c>
      <c r="M1379" s="2">
        <v>57</v>
      </c>
      <c r="N1379" s="2" t="s">
        <v>1154</v>
      </c>
    </row>
    <row r="1380" spans="1:14" x14ac:dyDescent="0.3">
      <c r="A1380" s="2">
        <v>558</v>
      </c>
      <c r="B1380" s="2">
        <v>6</v>
      </c>
      <c r="C1380" s="2" t="s">
        <v>60</v>
      </c>
      <c r="D1380" s="2" t="s">
        <v>1165</v>
      </c>
      <c r="E1380" s="4">
        <v>15</v>
      </c>
      <c r="F1380" s="4">
        <f t="shared" si="21"/>
        <v>30</v>
      </c>
      <c r="G1380" s="4">
        <v>25</v>
      </c>
      <c r="H1380" s="4">
        <f>Datos_Cocina[[#This Row],[Precio Unitario]]-Datos_Cocina[[#This Row],[Costo Unitario]]</f>
        <v>10</v>
      </c>
      <c r="I1380" s="4">
        <f>Datos_Cocina[[#This Row],[Ganancia Bruta]]*Datos_Cocina[[#This Row],[Cantidad Ordenada]]</f>
        <v>20</v>
      </c>
      <c r="J1380" s="4">
        <f>Datos_Cocina[[#This Row],[Precio Unitario]]*Datos_Cocina[[#This Row],[Cantidad Ordenada]]</f>
        <v>50</v>
      </c>
      <c r="K1380" s="7">
        <f>Datos_Cocina[[#This Row],[Ganancia Neta]]/Datos_Cocina[[#This Row],[Total Pedido]]</f>
        <v>0.4</v>
      </c>
      <c r="L1380" s="2">
        <v>2</v>
      </c>
      <c r="M1380" s="2">
        <v>54</v>
      </c>
      <c r="N1380" s="2" t="s">
        <v>1149</v>
      </c>
    </row>
    <row r="1381" spans="1:14" x14ac:dyDescent="0.3">
      <c r="A1381" s="2">
        <v>558</v>
      </c>
      <c r="B1381" s="2">
        <v>6</v>
      </c>
      <c r="C1381" s="2" t="s">
        <v>114</v>
      </c>
      <c r="D1381" s="2" t="s">
        <v>1168</v>
      </c>
      <c r="E1381" s="4">
        <v>19</v>
      </c>
      <c r="F1381" s="4">
        <f t="shared" si="21"/>
        <v>57</v>
      </c>
      <c r="G1381" s="4">
        <v>32</v>
      </c>
      <c r="H1381" s="4">
        <f>Datos_Cocina[[#This Row],[Precio Unitario]]-Datos_Cocina[[#This Row],[Costo Unitario]]</f>
        <v>13</v>
      </c>
      <c r="I1381" s="4">
        <f>Datos_Cocina[[#This Row],[Ganancia Bruta]]*Datos_Cocina[[#This Row],[Cantidad Ordenada]]</f>
        <v>39</v>
      </c>
      <c r="J1381" s="4">
        <f>Datos_Cocina[[#This Row],[Precio Unitario]]*Datos_Cocina[[#This Row],[Cantidad Ordenada]]</f>
        <v>96</v>
      </c>
      <c r="K1381" s="7">
        <f>Datos_Cocina[[#This Row],[Ganancia Neta]]/Datos_Cocina[[#This Row],[Total Pedido]]</f>
        <v>0.40625</v>
      </c>
      <c r="L1381" s="2">
        <v>3</v>
      </c>
      <c r="M1381" s="2">
        <v>56</v>
      </c>
      <c r="N1381" s="2" t="s">
        <v>1154</v>
      </c>
    </row>
    <row r="1382" spans="1:14" x14ac:dyDescent="0.3">
      <c r="A1382" s="2">
        <v>559</v>
      </c>
      <c r="B1382" s="2">
        <v>11</v>
      </c>
      <c r="C1382" s="2" t="s">
        <v>121</v>
      </c>
      <c r="D1382" s="2" t="s">
        <v>1163</v>
      </c>
      <c r="E1382" s="4">
        <v>20</v>
      </c>
      <c r="F1382" s="4">
        <f t="shared" si="21"/>
        <v>60</v>
      </c>
      <c r="G1382" s="4">
        <v>33</v>
      </c>
      <c r="H1382" s="4">
        <f>Datos_Cocina[[#This Row],[Precio Unitario]]-Datos_Cocina[[#This Row],[Costo Unitario]]</f>
        <v>13</v>
      </c>
      <c r="I1382" s="4">
        <f>Datos_Cocina[[#This Row],[Ganancia Bruta]]*Datos_Cocina[[#This Row],[Cantidad Ordenada]]</f>
        <v>39</v>
      </c>
      <c r="J1382" s="4">
        <f>Datos_Cocina[[#This Row],[Precio Unitario]]*Datos_Cocina[[#This Row],[Cantidad Ordenada]]</f>
        <v>99</v>
      </c>
      <c r="K1382" s="7">
        <f>Datos_Cocina[[#This Row],[Ganancia Neta]]/Datos_Cocina[[#This Row],[Total Pedido]]</f>
        <v>0.39393939393939392</v>
      </c>
      <c r="L1382" s="2">
        <v>3</v>
      </c>
      <c r="M1382" s="2">
        <v>41</v>
      </c>
      <c r="N1382" s="2" t="s">
        <v>1149</v>
      </c>
    </row>
    <row r="1383" spans="1:14" x14ac:dyDescent="0.3">
      <c r="A1383" s="2">
        <v>560</v>
      </c>
      <c r="B1383" s="2">
        <v>6</v>
      </c>
      <c r="C1383" s="2" t="s">
        <v>60</v>
      </c>
      <c r="D1383" s="2" t="s">
        <v>1165</v>
      </c>
      <c r="E1383" s="4">
        <v>15</v>
      </c>
      <c r="F1383" s="4">
        <f t="shared" si="21"/>
        <v>45</v>
      </c>
      <c r="G1383" s="4">
        <v>25</v>
      </c>
      <c r="H1383" s="4">
        <f>Datos_Cocina[[#This Row],[Precio Unitario]]-Datos_Cocina[[#This Row],[Costo Unitario]]</f>
        <v>10</v>
      </c>
      <c r="I1383" s="4">
        <f>Datos_Cocina[[#This Row],[Ganancia Bruta]]*Datos_Cocina[[#This Row],[Cantidad Ordenada]]</f>
        <v>30</v>
      </c>
      <c r="J1383" s="4">
        <f>Datos_Cocina[[#This Row],[Precio Unitario]]*Datos_Cocina[[#This Row],[Cantidad Ordenada]]</f>
        <v>75</v>
      </c>
      <c r="K1383" s="7">
        <f>Datos_Cocina[[#This Row],[Ganancia Neta]]/Datos_Cocina[[#This Row],[Total Pedido]]</f>
        <v>0.4</v>
      </c>
      <c r="L1383" s="2">
        <v>3</v>
      </c>
      <c r="M1383" s="2">
        <v>12</v>
      </c>
      <c r="N1383" s="2" t="s">
        <v>1149</v>
      </c>
    </row>
    <row r="1384" spans="1:14" x14ac:dyDescent="0.3">
      <c r="A1384" s="2">
        <v>560</v>
      </c>
      <c r="B1384" s="2">
        <v>6</v>
      </c>
      <c r="C1384" s="2" t="s">
        <v>45</v>
      </c>
      <c r="D1384" s="2" t="s">
        <v>1169</v>
      </c>
      <c r="E1384" s="4">
        <v>10</v>
      </c>
      <c r="F1384" s="4">
        <f t="shared" si="21"/>
        <v>20</v>
      </c>
      <c r="G1384" s="4">
        <v>18</v>
      </c>
      <c r="H1384" s="4">
        <f>Datos_Cocina[[#This Row],[Precio Unitario]]-Datos_Cocina[[#This Row],[Costo Unitario]]</f>
        <v>8</v>
      </c>
      <c r="I1384" s="4">
        <f>Datos_Cocina[[#This Row],[Ganancia Bruta]]*Datos_Cocina[[#This Row],[Cantidad Ordenada]]</f>
        <v>16</v>
      </c>
      <c r="J1384" s="4">
        <f>Datos_Cocina[[#This Row],[Precio Unitario]]*Datos_Cocina[[#This Row],[Cantidad Ordenada]]</f>
        <v>36</v>
      </c>
      <c r="K1384" s="7">
        <f>Datos_Cocina[[#This Row],[Ganancia Neta]]/Datos_Cocina[[#This Row],[Total Pedido]]</f>
        <v>0.44444444444444442</v>
      </c>
      <c r="L1384" s="2">
        <v>2</v>
      </c>
      <c r="M1384" s="2">
        <v>36</v>
      </c>
      <c r="N1384" s="2" t="s">
        <v>1149</v>
      </c>
    </row>
    <row r="1385" spans="1:14" x14ac:dyDescent="0.3">
      <c r="A1385" s="2">
        <v>561</v>
      </c>
      <c r="B1385" s="2">
        <v>4</v>
      </c>
      <c r="C1385" s="2" t="s">
        <v>97</v>
      </c>
      <c r="D1385" s="2" t="s">
        <v>1153</v>
      </c>
      <c r="E1385" s="4">
        <v>14</v>
      </c>
      <c r="F1385" s="4">
        <f t="shared" si="21"/>
        <v>28</v>
      </c>
      <c r="G1385" s="4">
        <v>23</v>
      </c>
      <c r="H1385" s="4">
        <f>Datos_Cocina[[#This Row],[Precio Unitario]]-Datos_Cocina[[#This Row],[Costo Unitario]]</f>
        <v>9</v>
      </c>
      <c r="I1385" s="4">
        <f>Datos_Cocina[[#This Row],[Ganancia Bruta]]*Datos_Cocina[[#This Row],[Cantidad Ordenada]]</f>
        <v>18</v>
      </c>
      <c r="J1385" s="4">
        <f>Datos_Cocina[[#This Row],[Precio Unitario]]*Datos_Cocina[[#This Row],[Cantidad Ordenada]]</f>
        <v>46</v>
      </c>
      <c r="K1385" s="7">
        <f>Datos_Cocina[[#This Row],[Ganancia Neta]]/Datos_Cocina[[#This Row],[Total Pedido]]</f>
        <v>0.39130434782608697</v>
      </c>
      <c r="L1385" s="2">
        <v>2</v>
      </c>
      <c r="M1385" s="2">
        <v>8</v>
      </c>
      <c r="N1385" s="2" t="s">
        <v>1149</v>
      </c>
    </row>
    <row r="1386" spans="1:14" x14ac:dyDescent="0.3">
      <c r="A1386" s="2">
        <v>561</v>
      </c>
      <c r="B1386" s="2">
        <v>4</v>
      </c>
      <c r="C1386" s="2" t="s">
        <v>45</v>
      </c>
      <c r="D1386" s="2" t="s">
        <v>1169</v>
      </c>
      <c r="E1386" s="4">
        <v>10</v>
      </c>
      <c r="F1386" s="4">
        <f t="shared" si="21"/>
        <v>10</v>
      </c>
      <c r="G1386" s="4">
        <v>18</v>
      </c>
      <c r="H1386" s="4">
        <f>Datos_Cocina[[#This Row],[Precio Unitario]]-Datos_Cocina[[#This Row],[Costo Unitario]]</f>
        <v>8</v>
      </c>
      <c r="I1386" s="4">
        <f>Datos_Cocina[[#This Row],[Ganancia Bruta]]*Datos_Cocina[[#This Row],[Cantidad Ordenada]]</f>
        <v>8</v>
      </c>
      <c r="J1386" s="4">
        <f>Datos_Cocina[[#This Row],[Precio Unitario]]*Datos_Cocina[[#This Row],[Cantidad Ordenada]]</f>
        <v>18</v>
      </c>
      <c r="K1386" s="7">
        <f>Datos_Cocina[[#This Row],[Ganancia Neta]]/Datos_Cocina[[#This Row],[Total Pedido]]</f>
        <v>0.44444444444444442</v>
      </c>
      <c r="L1386" s="2">
        <v>1</v>
      </c>
      <c r="M1386" s="2">
        <v>56</v>
      </c>
      <c r="N1386" s="2" t="s">
        <v>1149</v>
      </c>
    </row>
    <row r="1387" spans="1:14" x14ac:dyDescent="0.3">
      <c r="A1387" s="2">
        <v>562</v>
      </c>
      <c r="B1387" s="2">
        <v>20</v>
      </c>
      <c r="C1387" s="2" t="s">
        <v>30</v>
      </c>
      <c r="D1387" s="2" t="s">
        <v>1170</v>
      </c>
      <c r="E1387" s="4">
        <v>25</v>
      </c>
      <c r="F1387" s="4">
        <f t="shared" si="21"/>
        <v>75</v>
      </c>
      <c r="G1387" s="4">
        <v>40</v>
      </c>
      <c r="H1387" s="4">
        <f>Datos_Cocina[[#This Row],[Precio Unitario]]-Datos_Cocina[[#This Row],[Costo Unitario]]</f>
        <v>15</v>
      </c>
      <c r="I1387" s="4">
        <f>Datos_Cocina[[#This Row],[Ganancia Bruta]]*Datos_Cocina[[#This Row],[Cantidad Ordenada]]</f>
        <v>45</v>
      </c>
      <c r="J1387" s="4">
        <f>Datos_Cocina[[#This Row],[Precio Unitario]]*Datos_Cocina[[#This Row],[Cantidad Ordenada]]</f>
        <v>120</v>
      </c>
      <c r="K1387" s="7">
        <f>Datos_Cocina[[#This Row],[Ganancia Neta]]/Datos_Cocina[[#This Row],[Total Pedido]]</f>
        <v>0.375</v>
      </c>
      <c r="L1387" s="2">
        <v>3</v>
      </c>
      <c r="M1387" s="2">
        <v>41</v>
      </c>
      <c r="N1387" s="2" t="s">
        <v>1154</v>
      </c>
    </row>
    <row r="1388" spans="1:14" x14ac:dyDescent="0.3">
      <c r="A1388" s="2">
        <v>562</v>
      </c>
      <c r="B1388" s="2">
        <v>20</v>
      </c>
      <c r="C1388" s="2" t="s">
        <v>56</v>
      </c>
      <c r="D1388" s="2" t="s">
        <v>1167</v>
      </c>
      <c r="E1388" s="4">
        <v>19</v>
      </c>
      <c r="F1388" s="4">
        <f t="shared" si="21"/>
        <v>38</v>
      </c>
      <c r="G1388" s="4">
        <v>31</v>
      </c>
      <c r="H1388" s="4">
        <f>Datos_Cocina[[#This Row],[Precio Unitario]]-Datos_Cocina[[#This Row],[Costo Unitario]]</f>
        <v>12</v>
      </c>
      <c r="I1388" s="4">
        <f>Datos_Cocina[[#This Row],[Ganancia Bruta]]*Datos_Cocina[[#This Row],[Cantidad Ordenada]]</f>
        <v>24</v>
      </c>
      <c r="J1388" s="4">
        <f>Datos_Cocina[[#This Row],[Precio Unitario]]*Datos_Cocina[[#This Row],[Cantidad Ordenada]]</f>
        <v>62</v>
      </c>
      <c r="K1388" s="7">
        <f>Datos_Cocina[[#This Row],[Ganancia Neta]]/Datos_Cocina[[#This Row],[Total Pedido]]</f>
        <v>0.38709677419354838</v>
      </c>
      <c r="L1388" s="2">
        <v>2</v>
      </c>
      <c r="M1388" s="2">
        <v>42</v>
      </c>
      <c r="N1388" s="2" t="s">
        <v>1149</v>
      </c>
    </row>
    <row r="1389" spans="1:14" x14ac:dyDescent="0.3">
      <c r="A1389" s="2">
        <v>562</v>
      </c>
      <c r="B1389" s="2">
        <v>20</v>
      </c>
      <c r="C1389" s="2" t="s">
        <v>20</v>
      </c>
      <c r="D1389" s="2" t="s">
        <v>1152</v>
      </c>
      <c r="E1389" s="4">
        <v>17</v>
      </c>
      <c r="F1389" s="4">
        <f t="shared" si="21"/>
        <v>34</v>
      </c>
      <c r="G1389" s="4">
        <v>29</v>
      </c>
      <c r="H1389" s="4">
        <f>Datos_Cocina[[#This Row],[Precio Unitario]]-Datos_Cocina[[#This Row],[Costo Unitario]]</f>
        <v>12</v>
      </c>
      <c r="I1389" s="4">
        <f>Datos_Cocina[[#This Row],[Ganancia Bruta]]*Datos_Cocina[[#This Row],[Cantidad Ordenada]]</f>
        <v>24</v>
      </c>
      <c r="J1389" s="4">
        <f>Datos_Cocina[[#This Row],[Precio Unitario]]*Datos_Cocina[[#This Row],[Cantidad Ordenada]]</f>
        <v>58</v>
      </c>
      <c r="K1389" s="7">
        <f>Datos_Cocina[[#This Row],[Ganancia Neta]]/Datos_Cocina[[#This Row],[Total Pedido]]</f>
        <v>0.41379310344827586</v>
      </c>
      <c r="L1389" s="2">
        <v>2</v>
      </c>
      <c r="M1389" s="2">
        <v>7</v>
      </c>
      <c r="N1389" s="2" t="s">
        <v>1154</v>
      </c>
    </row>
    <row r="1390" spans="1:14" x14ac:dyDescent="0.3">
      <c r="A1390" s="2">
        <v>562</v>
      </c>
      <c r="B1390" s="2">
        <v>20</v>
      </c>
      <c r="C1390" s="2" t="s">
        <v>79</v>
      </c>
      <c r="D1390" s="2" t="s">
        <v>1151</v>
      </c>
      <c r="E1390" s="4">
        <v>14</v>
      </c>
      <c r="F1390" s="4">
        <f t="shared" si="21"/>
        <v>28</v>
      </c>
      <c r="G1390" s="4">
        <v>24</v>
      </c>
      <c r="H1390" s="4">
        <f>Datos_Cocina[[#This Row],[Precio Unitario]]-Datos_Cocina[[#This Row],[Costo Unitario]]</f>
        <v>10</v>
      </c>
      <c r="I1390" s="4">
        <f>Datos_Cocina[[#This Row],[Ganancia Bruta]]*Datos_Cocina[[#This Row],[Cantidad Ordenada]]</f>
        <v>20</v>
      </c>
      <c r="J1390" s="4">
        <f>Datos_Cocina[[#This Row],[Precio Unitario]]*Datos_Cocina[[#This Row],[Cantidad Ordenada]]</f>
        <v>48</v>
      </c>
      <c r="K1390" s="7">
        <f>Datos_Cocina[[#This Row],[Ganancia Neta]]/Datos_Cocina[[#This Row],[Total Pedido]]</f>
        <v>0.41666666666666669</v>
      </c>
      <c r="L1390" s="2">
        <v>2</v>
      </c>
      <c r="M1390" s="2">
        <v>22</v>
      </c>
      <c r="N1390" s="2" t="s">
        <v>1154</v>
      </c>
    </row>
    <row r="1391" spans="1:14" x14ac:dyDescent="0.3">
      <c r="A1391" s="2">
        <v>563</v>
      </c>
      <c r="B1391" s="2">
        <v>12</v>
      </c>
      <c r="C1391" s="2" t="s">
        <v>50</v>
      </c>
      <c r="D1391" s="2" t="s">
        <v>1162</v>
      </c>
      <c r="E1391" s="4">
        <v>16</v>
      </c>
      <c r="F1391" s="4">
        <f t="shared" si="21"/>
        <v>32</v>
      </c>
      <c r="G1391" s="4">
        <v>27</v>
      </c>
      <c r="H1391" s="4">
        <f>Datos_Cocina[[#This Row],[Precio Unitario]]-Datos_Cocina[[#This Row],[Costo Unitario]]</f>
        <v>11</v>
      </c>
      <c r="I1391" s="4">
        <f>Datos_Cocina[[#This Row],[Ganancia Bruta]]*Datos_Cocina[[#This Row],[Cantidad Ordenada]]</f>
        <v>22</v>
      </c>
      <c r="J1391" s="4">
        <f>Datos_Cocina[[#This Row],[Precio Unitario]]*Datos_Cocina[[#This Row],[Cantidad Ordenada]]</f>
        <v>54</v>
      </c>
      <c r="K1391" s="7">
        <f>Datos_Cocina[[#This Row],[Ganancia Neta]]/Datos_Cocina[[#This Row],[Total Pedido]]</f>
        <v>0.40740740740740738</v>
      </c>
      <c r="L1391" s="2">
        <v>2</v>
      </c>
      <c r="M1391" s="2">
        <v>37</v>
      </c>
      <c r="N1391" s="2" t="s">
        <v>1149</v>
      </c>
    </row>
    <row r="1392" spans="1:14" x14ac:dyDescent="0.3">
      <c r="A1392" s="2">
        <v>564</v>
      </c>
      <c r="B1392" s="2">
        <v>9</v>
      </c>
      <c r="C1392" s="2" t="s">
        <v>30</v>
      </c>
      <c r="D1392" s="2" t="s">
        <v>1170</v>
      </c>
      <c r="E1392" s="4">
        <v>25</v>
      </c>
      <c r="F1392" s="4">
        <f t="shared" si="21"/>
        <v>50</v>
      </c>
      <c r="G1392" s="4">
        <v>40</v>
      </c>
      <c r="H1392" s="4">
        <f>Datos_Cocina[[#This Row],[Precio Unitario]]-Datos_Cocina[[#This Row],[Costo Unitario]]</f>
        <v>15</v>
      </c>
      <c r="I1392" s="4">
        <f>Datos_Cocina[[#This Row],[Ganancia Bruta]]*Datos_Cocina[[#This Row],[Cantidad Ordenada]]</f>
        <v>30</v>
      </c>
      <c r="J1392" s="4">
        <f>Datos_Cocina[[#This Row],[Precio Unitario]]*Datos_Cocina[[#This Row],[Cantidad Ordenada]]</f>
        <v>80</v>
      </c>
      <c r="K1392" s="7">
        <f>Datos_Cocina[[#This Row],[Ganancia Neta]]/Datos_Cocina[[#This Row],[Total Pedido]]</f>
        <v>0.375</v>
      </c>
      <c r="L1392" s="2">
        <v>2</v>
      </c>
      <c r="M1392" s="2">
        <v>36</v>
      </c>
      <c r="N1392" s="2" t="s">
        <v>1149</v>
      </c>
    </row>
    <row r="1393" spans="1:14" x14ac:dyDescent="0.3">
      <c r="A1393" s="2">
        <v>564</v>
      </c>
      <c r="B1393" s="2">
        <v>9</v>
      </c>
      <c r="C1393" s="2" t="s">
        <v>42</v>
      </c>
      <c r="D1393" s="2" t="s">
        <v>1158</v>
      </c>
      <c r="E1393" s="4">
        <v>22</v>
      </c>
      <c r="F1393" s="4">
        <f t="shared" si="21"/>
        <v>22</v>
      </c>
      <c r="G1393" s="4">
        <v>36</v>
      </c>
      <c r="H1393" s="4">
        <f>Datos_Cocina[[#This Row],[Precio Unitario]]-Datos_Cocina[[#This Row],[Costo Unitario]]</f>
        <v>14</v>
      </c>
      <c r="I1393" s="4">
        <f>Datos_Cocina[[#This Row],[Ganancia Bruta]]*Datos_Cocina[[#This Row],[Cantidad Ordenada]]</f>
        <v>14</v>
      </c>
      <c r="J1393" s="4">
        <f>Datos_Cocina[[#This Row],[Precio Unitario]]*Datos_Cocina[[#This Row],[Cantidad Ordenada]]</f>
        <v>36</v>
      </c>
      <c r="K1393" s="7">
        <f>Datos_Cocina[[#This Row],[Ganancia Neta]]/Datos_Cocina[[#This Row],[Total Pedido]]</f>
        <v>0.3888888888888889</v>
      </c>
      <c r="L1393" s="2">
        <v>1</v>
      </c>
      <c r="M1393" s="2">
        <v>7</v>
      </c>
      <c r="N1393" s="2" t="s">
        <v>1149</v>
      </c>
    </row>
    <row r="1394" spans="1:14" x14ac:dyDescent="0.3">
      <c r="A1394" s="2">
        <v>564</v>
      </c>
      <c r="B1394" s="2">
        <v>9</v>
      </c>
      <c r="C1394" s="2" t="s">
        <v>67</v>
      </c>
      <c r="D1394" s="2" t="s">
        <v>1155</v>
      </c>
      <c r="E1394" s="4">
        <v>12</v>
      </c>
      <c r="F1394" s="4">
        <f t="shared" si="21"/>
        <v>24</v>
      </c>
      <c r="G1394" s="4">
        <v>20</v>
      </c>
      <c r="H1394" s="4">
        <f>Datos_Cocina[[#This Row],[Precio Unitario]]-Datos_Cocina[[#This Row],[Costo Unitario]]</f>
        <v>8</v>
      </c>
      <c r="I1394" s="4">
        <f>Datos_Cocina[[#This Row],[Ganancia Bruta]]*Datos_Cocina[[#This Row],[Cantidad Ordenada]]</f>
        <v>16</v>
      </c>
      <c r="J1394" s="4">
        <f>Datos_Cocina[[#This Row],[Precio Unitario]]*Datos_Cocina[[#This Row],[Cantidad Ordenada]]</f>
        <v>40</v>
      </c>
      <c r="K1394" s="7">
        <f>Datos_Cocina[[#This Row],[Ganancia Neta]]/Datos_Cocina[[#This Row],[Total Pedido]]</f>
        <v>0.4</v>
      </c>
      <c r="L1394" s="2">
        <v>2</v>
      </c>
      <c r="M1394" s="2">
        <v>11</v>
      </c>
      <c r="N1394" s="2" t="s">
        <v>1149</v>
      </c>
    </row>
    <row r="1395" spans="1:14" x14ac:dyDescent="0.3">
      <c r="A1395" s="2">
        <v>565</v>
      </c>
      <c r="B1395" s="2">
        <v>3</v>
      </c>
      <c r="C1395" s="2" t="s">
        <v>121</v>
      </c>
      <c r="D1395" s="2" t="s">
        <v>1163</v>
      </c>
      <c r="E1395" s="4">
        <v>20</v>
      </c>
      <c r="F1395" s="4">
        <f t="shared" si="21"/>
        <v>40</v>
      </c>
      <c r="G1395" s="4">
        <v>33</v>
      </c>
      <c r="H1395" s="4">
        <f>Datos_Cocina[[#This Row],[Precio Unitario]]-Datos_Cocina[[#This Row],[Costo Unitario]]</f>
        <v>13</v>
      </c>
      <c r="I1395" s="4">
        <f>Datos_Cocina[[#This Row],[Ganancia Bruta]]*Datos_Cocina[[#This Row],[Cantidad Ordenada]]</f>
        <v>26</v>
      </c>
      <c r="J1395" s="4">
        <f>Datos_Cocina[[#This Row],[Precio Unitario]]*Datos_Cocina[[#This Row],[Cantidad Ordenada]]</f>
        <v>66</v>
      </c>
      <c r="K1395" s="7">
        <f>Datos_Cocina[[#This Row],[Ganancia Neta]]/Datos_Cocina[[#This Row],[Total Pedido]]</f>
        <v>0.39393939393939392</v>
      </c>
      <c r="L1395" s="2">
        <v>2</v>
      </c>
      <c r="M1395" s="2">
        <v>21</v>
      </c>
      <c r="N1395" s="2" t="s">
        <v>1149</v>
      </c>
    </row>
    <row r="1396" spans="1:14" x14ac:dyDescent="0.3">
      <c r="A1396" s="2">
        <v>565</v>
      </c>
      <c r="B1396" s="2">
        <v>3</v>
      </c>
      <c r="C1396" s="2" t="s">
        <v>12</v>
      </c>
      <c r="D1396" s="2" t="s">
        <v>1164</v>
      </c>
      <c r="E1396" s="4">
        <v>21</v>
      </c>
      <c r="F1396" s="4">
        <f t="shared" si="21"/>
        <v>21</v>
      </c>
      <c r="G1396" s="4">
        <v>35</v>
      </c>
      <c r="H1396" s="4">
        <f>Datos_Cocina[[#This Row],[Precio Unitario]]-Datos_Cocina[[#This Row],[Costo Unitario]]</f>
        <v>14</v>
      </c>
      <c r="I1396" s="4">
        <f>Datos_Cocina[[#This Row],[Ganancia Bruta]]*Datos_Cocina[[#This Row],[Cantidad Ordenada]]</f>
        <v>14</v>
      </c>
      <c r="J1396" s="4">
        <f>Datos_Cocina[[#This Row],[Precio Unitario]]*Datos_Cocina[[#This Row],[Cantidad Ordenada]]</f>
        <v>35</v>
      </c>
      <c r="K1396" s="7">
        <f>Datos_Cocina[[#This Row],[Ganancia Neta]]/Datos_Cocina[[#This Row],[Total Pedido]]</f>
        <v>0.4</v>
      </c>
      <c r="L1396" s="2">
        <v>1</v>
      </c>
      <c r="M1396" s="2">
        <v>5</v>
      </c>
      <c r="N1396" s="2" t="s">
        <v>1149</v>
      </c>
    </row>
    <row r="1397" spans="1:14" x14ac:dyDescent="0.3">
      <c r="A1397" s="2">
        <v>565</v>
      </c>
      <c r="B1397" s="2">
        <v>3</v>
      </c>
      <c r="C1397" s="2" t="s">
        <v>114</v>
      </c>
      <c r="D1397" s="2" t="s">
        <v>1168</v>
      </c>
      <c r="E1397" s="4">
        <v>19</v>
      </c>
      <c r="F1397" s="4">
        <f t="shared" si="21"/>
        <v>57</v>
      </c>
      <c r="G1397" s="4">
        <v>32</v>
      </c>
      <c r="H1397" s="4">
        <f>Datos_Cocina[[#This Row],[Precio Unitario]]-Datos_Cocina[[#This Row],[Costo Unitario]]</f>
        <v>13</v>
      </c>
      <c r="I1397" s="4">
        <f>Datos_Cocina[[#This Row],[Ganancia Bruta]]*Datos_Cocina[[#This Row],[Cantidad Ordenada]]</f>
        <v>39</v>
      </c>
      <c r="J1397" s="4">
        <f>Datos_Cocina[[#This Row],[Precio Unitario]]*Datos_Cocina[[#This Row],[Cantidad Ordenada]]</f>
        <v>96</v>
      </c>
      <c r="K1397" s="7">
        <f>Datos_Cocina[[#This Row],[Ganancia Neta]]/Datos_Cocina[[#This Row],[Total Pedido]]</f>
        <v>0.40625</v>
      </c>
      <c r="L1397" s="2">
        <v>3</v>
      </c>
      <c r="M1397" s="2">
        <v>19</v>
      </c>
      <c r="N1397" s="2" t="s">
        <v>1154</v>
      </c>
    </row>
    <row r="1398" spans="1:14" x14ac:dyDescent="0.3">
      <c r="A1398" s="2">
        <v>565</v>
      </c>
      <c r="B1398" s="2">
        <v>3</v>
      </c>
      <c r="C1398" s="2" t="s">
        <v>45</v>
      </c>
      <c r="D1398" s="2" t="s">
        <v>1169</v>
      </c>
      <c r="E1398" s="4">
        <v>10</v>
      </c>
      <c r="F1398" s="4">
        <f t="shared" si="21"/>
        <v>30</v>
      </c>
      <c r="G1398" s="4">
        <v>18</v>
      </c>
      <c r="H1398" s="4">
        <f>Datos_Cocina[[#This Row],[Precio Unitario]]-Datos_Cocina[[#This Row],[Costo Unitario]]</f>
        <v>8</v>
      </c>
      <c r="I1398" s="4">
        <f>Datos_Cocina[[#This Row],[Ganancia Bruta]]*Datos_Cocina[[#This Row],[Cantidad Ordenada]]</f>
        <v>24</v>
      </c>
      <c r="J1398" s="4">
        <f>Datos_Cocina[[#This Row],[Precio Unitario]]*Datos_Cocina[[#This Row],[Cantidad Ordenada]]</f>
        <v>54</v>
      </c>
      <c r="K1398" s="7">
        <f>Datos_Cocina[[#This Row],[Ganancia Neta]]/Datos_Cocina[[#This Row],[Total Pedido]]</f>
        <v>0.44444444444444442</v>
      </c>
      <c r="L1398" s="2">
        <v>3</v>
      </c>
      <c r="M1398" s="2">
        <v>53</v>
      </c>
      <c r="N1398" s="2" t="s">
        <v>1149</v>
      </c>
    </row>
    <row r="1399" spans="1:14" x14ac:dyDescent="0.3">
      <c r="A1399" s="2">
        <v>566</v>
      </c>
      <c r="B1399" s="2">
        <v>4</v>
      </c>
      <c r="C1399" s="2" t="s">
        <v>74</v>
      </c>
      <c r="D1399" s="2" t="s">
        <v>1160</v>
      </c>
      <c r="E1399" s="4">
        <v>15</v>
      </c>
      <c r="F1399" s="4">
        <f t="shared" si="21"/>
        <v>45</v>
      </c>
      <c r="G1399" s="4">
        <v>26</v>
      </c>
      <c r="H1399" s="4">
        <f>Datos_Cocina[[#This Row],[Precio Unitario]]-Datos_Cocina[[#This Row],[Costo Unitario]]</f>
        <v>11</v>
      </c>
      <c r="I1399" s="4">
        <f>Datos_Cocina[[#This Row],[Ganancia Bruta]]*Datos_Cocina[[#This Row],[Cantidad Ordenada]]</f>
        <v>33</v>
      </c>
      <c r="J1399" s="4">
        <f>Datos_Cocina[[#This Row],[Precio Unitario]]*Datos_Cocina[[#This Row],[Cantidad Ordenada]]</f>
        <v>78</v>
      </c>
      <c r="K1399" s="7">
        <f>Datos_Cocina[[#This Row],[Ganancia Neta]]/Datos_Cocina[[#This Row],[Total Pedido]]</f>
        <v>0.42307692307692307</v>
      </c>
      <c r="L1399" s="2">
        <v>3</v>
      </c>
      <c r="M1399" s="2">
        <v>56</v>
      </c>
      <c r="N1399" s="2" t="s">
        <v>1154</v>
      </c>
    </row>
    <row r="1400" spans="1:14" x14ac:dyDescent="0.3">
      <c r="A1400" s="2">
        <v>567</v>
      </c>
      <c r="B1400" s="2">
        <v>15</v>
      </c>
      <c r="C1400" s="2" t="s">
        <v>39</v>
      </c>
      <c r="D1400" s="2" t="s">
        <v>1150</v>
      </c>
      <c r="E1400" s="4">
        <v>13</v>
      </c>
      <c r="F1400" s="4">
        <f t="shared" si="21"/>
        <v>39</v>
      </c>
      <c r="G1400" s="4">
        <v>21</v>
      </c>
      <c r="H1400" s="4">
        <f>Datos_Cocina[[#This Row],[Precio Unitario]]-Datos_Cocina[[#This Row],[Costo Unitario]]</f>
        <v>8</v>
      </c>
      <c r="I1400" s="4">
        <f>Datos_Cocina[[#This Row],[Ganancia Bruta]]*Datos_Cocina[[#This Row],[Cantidad Ordenada]]</f>
        <v>24</v>
      </c>
      <c r="J1400" s="4">
        <f>Datos_Cocina[[#This Row],[Precio Unitario]]*Datos_Cocina[[#This Row],[Cantidad Ordenada]]</f>
        <v>63</v>
      </c>
      <c r="K1400" s="7">
        <f>Datos_Cocina[[#This Row],[Ganancia Neta]]/Datos_Cocina[[#This Row],[Total Pedido]]</f>
        <v>0.38095238095238093</v>
      </c>
      <c r="L1400" s="2">
        <v>3</v>
      </c>
      <c r="M1400" s="2">
        <v>41</v>
      </c>
      <c r="N1400" s="2" t="s">
        <v>1149</v>
      </c>
    </row>
    <row r="1401" spans="1:14" x14ac:dyDescent="0.3">
      <c r="A1401" s="2">
        <v>567</v>
      </c>
      <c r="B1401" s="2">
        <v>15</v>
      </c>
      <c r="C1401" s="2" t="s">
        <v>121</v>
      </c>
      <c r="D1401" s="2" t="s">
        <v>1163</v>
      </c>
      <c r="E1401" s="4">
        <v>20</v>
      </c>
      <c r="F1401" s="4">
        <f t="shared" si="21"/>
        <v>40</v>
      </c>
      <c r="G1401" s="4">
        <v>33</v>
      </c>
      <c r="H1401" s="4">
        <f>Datos_Cocina[[#This Row],[Precio Unitario]]-Datos_Cocina[[#This Row],[Costo Unitario]]</f>
        <v>13</v>
      </c>
      <c r="I1401" s="4">
        <f>Datos_Cocina[[#This Row],[Ganancia Bruta]]*Datos_Cocina[[#This Row],[Cantidad Ordenada]]</f>
        <v>26</v>
      </c>
      <c r="J1401" s="4">
        <f>Datos_Cocina[[#This Row],[Precio Unitario]]*Datos_Cocina[[#This Row],[Cantidad Ordenada]]</f>
        <v>66</v>
      </c>
      <c r="K1401" s="7">
        <f>Datos_Cocina[[#This Row],[Ganancia Neta]]/Datos_Cocina[[#This Row],[Total Pedido]]</f>
        <v>0.39393939393939392</v>
      </c>
      <c r="L1401" s="2">
        <v>2</v>
      </c>
      <c r="M1401" s="2">
        <v>34</v>
      </c>
      <c r="N1401" s="2" t="s">
        <v>1149</v>
      </c>
    </row>
    <row r="1402" spans="1:14" x14ac:dyDescent="0.3">
      <c r="A1402" s="2">
        <v>567</v>
      </c>
      <c r="B1402" s="2">
        <v>15</v>
      </c>
      <c r="C1402" s="2" t="s">
        <v>34</v>
      </c>
      <c r="D1402" s="2" t="s">
        <v>1161</v>
      </c>
      <c r="E1402" s="4">
        <v>20</v>
      </c>
      <c r="F1402" s="4">
        <f t="shared" si="21"/>
        <v>40</v>
      </c>
      <c r="G1402" s="4">
        <v>34</v>
      </c>
      <c r="H1402" s="4">
        <f>Datos_Cocina[[#This Row],[Precio Unitario]]-Datos_Cocina[[#This Row],[Costo Unitario]]</f>
        <v>14</v>
      </c>
      <c r="I1402" s="4">
        <f>Datos_Cocina[[#This Row],[Ganancia Bruta]]*Datos_Cocina[[#This Row],[Cantidad Ordenada]]</f>
        <v>28</v>
      </c>
      <c r="J1402" s="4">
        <f>Datos_Cocina[[#This Row],[Precio Unitario]]*Datos_Cocina[[#This Row],[Cantidad Ordenada]]</f>
        <v>68</v>
      </c>
      <c r="K1402" s="7">
        <f>Datos_Cocina[[#This Row],[Ganancia Neta]]/Datos_Cocina[[#This Row],[Total Pedido]]</f>
        <v>0.41176470588235292</v>
      </c>
      <c r="L1402" s="2">
        <v>2</v>
      </c>
      <c r="M1402" s="2">
        <v>18</v>
      </c>
      <c r="N1402" s="2" t="s">
        <v>1154</v>
      </c>
    </row>
    <row r="1403" spans="1:14" x14ac:dyDescent="0.3">
      <c r="A1403" s="2">
        <v>567</v>
      </c>
      <c r="B1403" s="2">
        <v>15</v>
      </c>
      <c r="C1403" s="2" t="s">
        <v>25</v>
      </c>
      <c r="D1403" s="2" t="s">
        <v>1159</v>
      </c>
      <c r="E1403" s="4">
        <v>16</v>
      </c>
      <c r="F1403" s="4">
        <f t="shared" si="21"/>
        <v>32</v>
      </c>
      <c r="G1403" s="4">
        <v>28</v>
      </c>
      <c r="H1403" s="4">
        <f>Datos_Cocina[[#This Row],[Precio Unitario]]-Datos_Cocina[[#This Row],[Costo Unitario]]</f>
        <v>12</v>
      </c>
      <c r="I1403" s="4">
        <f>Datos_Cocina[[#This Row],[Ganancia Bruta]]*Datos_Cocina[[#This Row],[Cantidad Ordenada]]</f>
        <v>24</v>
      </c>
      <c r="J1403" s="4">
        <f>Datos_Cocina[[#This Row],[Precio Unitario]]*Datos_Cocina[[#This Row],[Cantidad Ordenada]]</f>
        <v>56</v>
      </c>
      <c r="K1403" s="7">
        <f>Datos_Cocina[[#This Row],[Ganancia Neta]]/Datos_Cocina[[#This Row],[Total Pedido]]</f>
        <v>0.42857142857142855</v>
      </c>
      <c r="L1403" s="2">
        <v>2</v>
      </c>
      <c r="M1403" s="2">
        <v>9</v>
      </c>
      <c r="N1403" s="2" t="s">
        <v>1154</v>
      </c>
    </row>
    <row r="1404" spans="1:14" x14ac:dyDescent="0.3">
      <c r="A1404" s="2">
        <v>568</v>
      </c>
      <c r="B1404" s="2">
        <v>5</v>
      </c>
      <c r="C1404" s="2" t="s">
        <v>30</v>
      </c>
      <c r="D1404" s="2" t="s">
        <v>1170</v>
      </c>
      <c r="E1404" s="4">
        <v>25</v>
      </c>
      <c r="F1404" s="4">
        <f t="shared" si="21"/>
        <v>50</v>
      </c>
      <c r="G1404" s="4">
        <v>40</v>
      </c>
      <c r="H1404" s="4">
        <f>Datos_Cocina[[#This Row],[Precio Unitario]]-Datos_Cocina[[#This Row],[Costo Unitario]]</f>
        <v>15</v>
      </c>
      <c r="I1404" s="4">
        <f>Datos_Cocina[[#This Row],[Ganancia Bruta]]*Datos_Cocina[[#This Row],[Cantidad Ordenada]]</f>
        <v>30</v>
      </c>
      <c r="J1404" s="4">
        <f>Datos_Cocina[[#This Row],[Precio Unitario]]*Datos_Cocina[[#This Row],[Cantidad Ordenada]]</f>
        <v>80</v>
      </c>
      <c r="K1404" s="7">
        <f>Datos_Cocina[[#This Row],[Ganancia Neta]]/Datos_Cocina[[#This Row],[Total Pedido]]</f>
        <v>0.375</v>
      </c>
      <c r="L1404" s="2">
        <v>2</v>
      </c>
      <c r="M1404" s="2">
        <v>44</v>
      </c>
      <c r="N1404" s="2" t="s">
        <v>1149</v>
      </c>
    </row>
    <row r="1405" spans="1:14" x14ac:dyDescent="0.3">
      <c r="A1405" s="2">
        <v>568</v>
      </c>
      <c r="B1405" s="2">
        <v>5</v>
      </c>
      <c r="C1405" s="2" t="s">
        <v>34</v>
      </c>
      <c r="D1405" s="2" t="s">
        <v>1161</v>
      </c>
      <c r="E1405" s="4">
        <v>20</v>
      </c>
      <c r="F1405" s="4">
        <f t="shared" si="21"/>
        <v>60</v>
      </c>
      <c r="G1405" s="4">
        <v>34</v>
      </c>
      <c r="H1405" s="4">
        <f>Datos_Cocina[[#This Row],[Precio Unitario]]-Datos_Cocina[[#This Row],[Costo Unitario]]</f>
        <v>14</v>
      </c>
      <c r="I1405" s="4">
        <f>Datos_Cocina[[#This Row],[Ganancia Bruta]]*Datos_Cocina[[#This Row],[Cantidad Ordenada]]</f>
        <v>42</v>
      </c>
      <c r="J1405" s="4">
        <f>Datos_Cocina[[#This Row],[Precio Unitario]]*Datos_Cocina[[#This Row],[Cantidad Ordenada]]</f>
        <v>102</v>
      </c>
      <c r="K1405" s="7">
        <f>Datos_Cocina[[#This Row],[Ganancia Neta]]/Datos_Cocina[[#This Row],[Total Pedido]]</f>
        <v>0.41176470588235292</v>
      </c>
      <c r="L1405" s="2">
        <v>3</v>
      </c>
      <c r="M1405" s="2">
        <v>40</v>
      </c>
      <c r="N1405" s="2" t="s">
        <v>1154</v>
      </c>
    </row>
    <row r="1406" spans="1:14" x14ac:dyDescent="0.3">
      <c r="A1406" s="2">
        <v>569</v>
      </c>
      <c r="B1406" s="2">
        <v>12</v>
      </c>
      <c r="C1406" s="2" t="s">
        <v>39</v>
      </c>
      <c r="D1406" s="2" t="s">
        <v>1150</v>
      </c>
      <c r="E1406" s="4">
        <v>13</v>
      </c>
      <c r="F1406" s="4">
        <f t="shared" si="21"/>
        <v>39</v>
      </c>
      <c r="G1406" s="4">
        <v>21</v>
      </c>
      <c r="H1406" s="4">
        <f>Datos_Cocina[[#This Row],[Precio Unitario]]-Datos_Cocina[[#This Row],[Costo Unitario]]</f>
        <v>8</v>
      </c>
      <c r="I1406" s="4">
        <f>Datos_Cocina[[#This Row],[Ganancia Bruta]]*Datos_Cocina[[#This Row],[Cantidad Ordenada]]</f>
        <v>24</v>
      </c>
      <c r="J1406" s="4">
        <f>Datos_Cocina[[#This Row],[Precio Unitario]]*Datos_Cocina[[#This Row],[Cantidad Ordenada]]</f>
        <v>63</v>
      </c>
      <c r="K1406" s="7">
        <f>Datos_Cocina[[#This Row],[Ganancia Neta]]/Datos_Cocina[[#This Row],[Total Pedido]]</f>
        <v>0.38095238095238093</v>
      </c>
      <c r="L1406" s="2">
        <v>3</v>
      </c>
      <c r="M1406" s="2">
        <v>32</v>
      </c>
      <c r="N1406" s="2" t="s">
        <v>1149</v>
      </c>
    </row>
    <row r="1407" spans="1:14" x14ac:dyDescent="0.3">
      <c r="A1407" s="2">
        <v>569</v>
      </c>
      <c r="B1407" s="2">
        <v>12</v>
      </c>
      <c r="C1407" s="2" t="s">
        <v>34</v>
      </c>
      <c r="D1407" s="2" t="s">
        <v>1161</v>
      </c>
      <c r="E1407" s="4">
        <v>20</v>
      </c>
      <c r="F1407" s="4">
        <f t="shared" si="21"/>
        <v>40</v>
      </c>
      <c r="G1407" s="4">
        <v>34</v>
      </c>
      <c r="H1407" s="4">
        <f>Datos_Cocina[[#This Row],[Precio Unitario]]-Datos_Cocina[[#This Row],[Costo Unitario]]</f>
        <v>14</v>
      </c>
      <c r="I1407" s="4">
        <f>Datos_Cocina[[#This Row],[Ganancia Bruta]]*Datos_Cocina[[#This Row],[Cantidad Ordenada]]</f>
        <v>28</v>
      </c>
      <c r="J1407" s="4">
        <f>Datos_Cocina[[#This Row],[Precio Unitario]]*Datos_Cocina[[#This Row],[Cantidad Ordenada]]</f>
        <v>68</v>
      </c>
      <c r="K1407" s="7">
        <f>Datos_Cocina[[#This Row],[Ganancia Neta]]/Datos_Cocina[[#This Row],[Total Pedido]]</f>
        <v>0.41176470588235292</v>
      </c>
      <c r="L1407" s="2">
        <v>2</v>
      </c>
      <c r="M1407" s="2">
        <v>26</v>
      </c>
      <c r="N1407" s="2" t="s">
        <v>1154</v>
      </c>
    </row>
    <row r="1408" spans="1:14" x14ac:dyDescent="0.3">
      <c r="A1408" s="2">
        <v>570</v>
      </c>
      <c r="B1408" s="2">
        <v>1</v>
      </c>
      <c r="C1408" s="2" t="s">
        <v>121</v>
      </c>
      <c r="D1408" s="2" t="s">
        <v>1163</v>
      </c>
      <c r="E1408" s="4">
        <v>20</v>
      </c>
      <c r="F1408" s="4">
        <f t="shared" si="21"/>
        <v>20</v>
      </c>
      <c r="G1408" s="4">
        <v>33</v>
      </c>
      <c r="H1408" s="4">
        <f>Datos_Cocina[[#This Row],[Precio Unitario]]-Datos_Cocina[[#This Row],[Costo Unitario]]</f>
        <v>13</v>
      </c>
      <c r="I1408" s="4">
        <f>Datos_Cocina[[#This Row],[Ganancia Bruta]]*Datos_Cocina[[#This Row],[Cantidad Ordenada]]</f>
        <v>13</v>
      </c>
      <c r="J1408" s="4">
        <f>Datos_Cocina[[#This Row],[Precio Unitario]]*Datos_Cocina[[#This Row],[Cantidad Ordenada]]</f>
        <v>33</v>
      </c>
      <c r="K1408" s="7">
        <f>Datos_Cocina[[#This Row],[Ganancia Neta]]/Datos_Cocina[[#This Row],[Total Pedido]]</f>
        <v>0.39393939393939392</v>
      </c>
      <c r="L1408" s="2">
        <v>1</v>
      </c>
      <c r="M1408" s="2">
        <v>38</v>
      </c>
      <c r="N1408" s="2" t="s">
        <v>1154</v>
      </c>
    </row>
    <row r="1409" spans="1:14" x14ac:dyDescent="0.3">
      <c r="A1409" s="2">
        <v>570</v>
      </c>
      <c r="B1409" s="2">
        <v>1</v>
      </c>
      <c r="C1409" s="2" t="s">
        <v>74</v>
      </c>
      <c r="D1409" s="2" t="s">
        <v>1160</v>
      </c>
      <c r="E1409" s="4">
        <v>15</v>
      </c>
      <c r="F1409" s="4">
        <f t="shared" si="21"/>
        <v>30</v>
      </c>
      <c r="G1409" s="4">
        <v>26</v>
      </c>
      <c r="H1409" s="4">
        <f>Datos_Cocina[[#This Row],[Precio Unitario]]-Datos_Cocina[[#This Row],[Costo Unitario]]</f>
        <v>11</v>
      </c>
      <c r="I1409" s="4">
        <f>Datos_Cocina[[#This Row],[Ganancia Bruta]]*Datos_Cocina[[#This Row],[Cantidad Ordenada]]</f>
        <v>22</v>
      </c>
      <c r="J1409" s="4">
        <f>Datos_Cocina[[#This Row],[Precio Unitario]]*Datos_Cocina[[#This Row],[Cantidad Ordenada]]</f>
        <v>52</v>
      </c>
      <c r="K1409" s="7">
        <f>Datos_Cocina[[#This Row],[Ganancia Neta]]/Datos_Cocina[[#This Row],[Total Pedido]]</f>
        <v>0.42307692307692307</v>
      </c>
      <c r="L1409" s="2">
        <v>2</v>
      </c>
      <c r="M1409" s="2">
        <v>8</v>
      </c>
      <c r="N1409" s="2" t="s">
        <v>1149</v>
      </c>
    </row>
    <row r="1410" spans="1:14" x14ac:dyDescent="0.3">
      <c r="A1410" s="2">
        <v>571</v>
      </c>
      <c r="B1410" s="2">
        <v>15</v>
      </c>
      <c r="C1410" s="2" t="s">
        <v>50</v>
      </c>
      <c r="D1410" s="2" t="s">
        <v>1162</v>
      </c>
      <c r="E1410" s="4">
        <v>16</v>
      </c>
      <c r="F1410" s="4">
        <f t="shared" ref="F1410:F1473" si="22">E1410*L1410</f>
        <v>32</v>
      </c>
      <c r="G1410" s="4">
        <v>27</v>
      </c>
      <c r="H1410" s="4">
        <f>Datos_Cocina[[#This Row],[Precio Unitario]]-Datos_Cocina[[#This Row],[Costo Unitario]]</f>
        <v>11</v>
      </c>
      <c r="I1410" s="4">
        <f>Datos_Cocina[[#This Row],[Ganancia Bruta]]*Datos_Cocina[[#This Row],[Cantidad Ordenada]]</f>
        <v>22</v>
      </c>
      <c r="J1410" s="4">
        <f>Datos_Cocina[[#This Row],[Precio Unitario]]*Datos_Cocina[[#This Row],[Cantidad Ordenada]]</f>
        <v>54</v>
      </c>
      <c r="K1410" s="7">
        <f>Datos_Cocina[[#This Row],[Ganancia Neta]]/Datos_Cocina[[#This Row],[Total Pedido]]</f>
        <v>0.40740740740740738</v>
      </c>
      <c r="L1410" s="2">
        <v>2</v>
      </c>
      <c r="M1410" s="2">
        <v>26</v>
      </c>
      <c r="N1410" s="2" t="s">
        <v>1154</v>
      </c>
    </row>
    <row r="1411" spans="1:14" x14ac:dyDescent="0.3">
      <c r="A1411" s="2">
        <v>572</v>
      </c>
      <c r="B1411" s="2">
        <v>19</v>
      </c>
      <c r="C1411" s="2" t="s">
        <v>37</v>
      </c>
      <c r="D1411" s="2" t="s">
        <v>1157</v>
      </c>
      <c r="E1411" s="4">
        <v>18</v>
      </c>
      <c r="F1411" s="4">
        <f t="shared" si="22"/>
        <v>18</v>
      </c>
      <c r="G1411" s="4">
        <v>30</v>
      </c>
      <c r="H1411" s="4">
        <f>Datos_Cocina[[#This Row],[Precio Unitario]]-Datos_Cocina[[#This Row],[Costo Unitario]]</f>
        <v>12</v>
      </c>
      <c r="I1411" s="4">
        <f>Datos_Cocina[[#This Row],[Ganancia Bruta]]*Datos_Cocina[[#This Row],[Cantidad Ordenada]]</f>
        <v>12</v>
      </c>
      <c r="J1411" s="4">
        <f>Datos_Cocina[[#This Row],[Precio Unitario]]*Datos_Cocina[[#This Row],[Cantidad Ordenada]]</f>
        <v>30</v>
      </c>
      <c r="K1411" s="7">
        <f>Datos_Cocina[[#This Row],[Ganancia Neta]]/Datos_Cocina[[#This Row],[Total Pedido]]</f>
        <v>0.4</v>
      </c>
      <c r="L1411" s="2">
        <v>1</v>
      </c>
      <c r="M1411" s="2">
        <v>34</v>
      </c>
      <c r="N1411" s="2" t="s">
        <v>1149</v>
      </c>
    </row>
    <row r="1412" spans="1:14" x14ac:dyDescent="0.3">
      <c r="A1412" s="2">
        <v>572</v>
      </c>
      <c r="B1412" s="2">
        <v>19</v>
      </c>
      <c r="C1412" s="2" t="s">
        <v>100</v>
      </c>
      <c r="D1412" s="2" t="s">
        <v>1166</v>
      </c>
      <c r="E1412" s="4">
        <v>13</v>
      </c>
      <c r="F1412" s="4">
        <f t="shared" si="22"/>
        <v>26</v>
      </c>
      <c r="G1412" s="4">
        <v>22</v>
      </c>
      <c r="H1412" s="4">
        <f>Datos_Cocina[[#This Row],[Precio Unitario]]-Datos_Cocina[[#This Row],[Costo Unitario]]</f>
        <v>9</v>
      </c>
      <c r="I1412" s="4">
        <f>Datos_Cocina[[#This Row],[Ganancia Bruta]]*Datos_Cocina[[#This Row],[Cantidad Ordenada]]</f>
        <v>18</v>
      </c>
      <c r="J1412" s="4">
        <f>Datos_Cocina[[#This Row],[Precio Unitario]]*Datos_Cocina[[#This Row],[Cantidad Ordenada]]</f>
        <v>44</v>
      </c>
      <c r="K1412" s="7">
        <f>Datos_Cocina[[#This Row],[Ganancia Neta]]/Datos_Cocina[[#This Row],[Total Pedido]]</f>
        <v>0.40909090909090912</v>
      </c>
      <c r="L1412" s="2">
        <v>2</v>
      </c>
      <c r="M1412" s="2">
        <v>10</v>
      </c>
      <c r="N1412" s="2" t="s">
        <v>1149</v>
      </c>
    </row>
    <row r="1413" spans="1:14" x14ac:dyDescent="0.3">
      <c r="A1413" s="2">
        <v>573</v>
      </c>
      <c r="B1413" s="2">
        <v>7</v>
      </c>
      <c r="C1413" s="2" t="s">
        <v>39</v>
      </c>
      <c r="D1413" s="2" t="s">
        <v>1150</v>
      </c>
      <c r="E1413" s="4">
        <v>13</v>
      </c>
      <c r="F1413" s="4">
        <f t="shared" si="22"/>
        <v>39</v>
      </c>
      <c r="G1413" s="4">
        <v>21</v>
      </c>
      <c r="H1413" s="4">
        <f>Datos_Cocina[[#This Row],[Precio Unitario]]-Datos_Cocina[[#This Row],[Costo Unitario]]</f>
        <v>8</v>
      </c>
      <c r="I1413" s="4">
        <f>Datos_Cocina[[#This Row],[Ganancia Bruta]]*Datos_Cocina[[#This Row],[Cantidad Ordenada]]</f>
        <v>24</v>
      </c>
      <c r="J1413" s="4">
        <f>Datos_Cocina[[#This Row],[Precio Unitario]]*Datos_Cocina[[#This Row],[Cantidad Ordenada]]</f>
        <v>63</v>
      </c>
      <c r="K1413" s="7">
        <f>Datos_Cocina[[#This Row],[Ganancia Neta]]/Datos_Cocina[[#This Row],[Total Pedido]]</f>
        <v>0.38095238095238093</v>
      </c>
      <c r="L1413" s="2">
        <v>3</v>
      </c>
      <c r="M1413" s="2">
        <v>41</v>
      </c>
      <c r="N1413" s="2" t="s">
        <v>1154</v>
      </c>
    </row>
    <row r="1414" spans="1:14" x14ac:dyDescent="0.3">
      <c r="A1414" s="2">
        <v>573</v>
      </c>
      <c r="B1414" s="2">
        <v>7</v>
      </c>
      <c r="C1414" s="2" t="s">
        <v>34</v>
      </c>
      <c r="D1414" s="2" t="s">
        <v>1161</v>
      </c>
      <c r="E1414" s="4">
        <v>20</v>
      </c>
      <c r="F1414" s="4">
        <f t="shared" si="22"/>
        <v>60</v>
      </c>
      <c r="G1414" s="4">
        <v>34</v>
      </c>
      <c r="H1414" s="4">
        <f>Datos_Cocina[[#This Row],[Precio Unitario]]-Datos_Cocina[[#This Row],[Costo Unitario]]</f>
        <v>14</v>
      </c>
      <c r="I1414" s="4">
        <f>Datos_Cocina[[#This Row],[Ganancia Bruta]]*Datos_Cocina[[#This Row],[Cantidad Ordenada]]</f>
        <v>42</v>
      </c>
      <c r="J1414" s="4">
        <f>Datos_Cocina[[#This Row],[Precio Unitario]]*Datos_Cocina[[#This Row],[Cantidad Ordenada]]</f>
        <v>102</v>
      </c>
      <c r="K1414" s="7">
        <f>Datos_Cocina[[#This Row],[Ganancia Neta]]/Datos_Cocina[[#This Row],[Total Pedido]]</f>
        <v>0.41176470588235292</v>
      </c>
      <c r="L1414" s="2">
        <v>3</v>
      </c>
      <c r="M1414" s="2">
        <v>28</v>
      </c>
      <c r="N1414" s="2" t="s">
        <v>1149</v>
      </c>
    </row>
    <row r="1415" spans="1:14" x14ac:dyDescent="0.3">
      <c r="A1415" s="2">
        <v>574</v>
      </c>
      <c r="B1415" s="2">
        <v>20</v>
      </c>
      <c r="C1415" s="2" t="s">
        <v>39</v>
      </c>
      <c r="D1415" s="2" t="s">
        <v>1150</v>
      </c>
      <c r="E1415" s="4">
        <v>13</v>
      </c>
      <c r="F1415" s="4">
        <f t="shared" si="22"/>
        <v>13</v>
      </c>
      <c r="G1415" s="4">
        <v>21</v>
      </c>
      <c r="H1415" s="4">
        <f>Datos_Cocina[[#This Row],[Precio Unitario]]-Datos_Cocina[[#This Row],[Costo Unitario]]</f>
        <v>8</v>
      </c>
      <c r="I1415" s="4">
        <f>Datos_Cocina[[#This Row],[Ganancia Bruta]]*Datos_Cocina[[#This Row],[Cantidad Ordenada]]</f>
        <v>8</v>
      </c>
      <c r="J1415" s="4">
        <f>Datos_Cocina[[#This Row],[Precio Unitario]]*Datos_Cocina[[#This Row],[Cantidad Ordenada]]</f>
        <v>21</v>
      </c>
      <c r="K1415" s="7">
        <f>Datos_Cocina[[#This Row],[Ganancia Neta]]/Datos_Cocina[[#This Row],[Total Pedido]]</f>
        <v>0.38095238095238093</v>
      </c>
      <c r="L1415" s="2">
        <v>1</v>
      </c>
      <c r="M1415" s="2">
        <v>41</v>
      </c>
      <c r="N1415" s="2" t="s">
        <v>1149</v>
      </c>
    </row>
    <row r="1416" spans="1:14" x14ac:dyDescent="0.3">
      <c r="A1416" s="2">
        <v>574</v>
      </c>
      <c r="B1416" s="2">
        <v>20</v>
      </c>
      <c r="C1416" s="2" t="s">
        <v>42</v>
      </c>
      <c r="D1416" s="2" t="s">
        <v>1158</v>
      </c>
      <c r="E1416" s="4">
        <v>22</v>
      </c>
      <c r="F1416" s="4">
        <f t="shared" si="22"/>
        <v>44</v>
      </c>
      <c r="G1416" s="4">
        <v>36</v>
      </c>
      <c r="H1416" s="4">
        <f>Datos_Cocina[[#This Row],[Precio Unitario]]-Datos_Cocina[[#This Row],[Costo Unitario]]</f>
        <v>14</v>
      </c>
      <c r="I1416" s="4">
        <f>Datos_Cocina[[#This Row],[Ganancia Bruta]]*Datos_Cocina[[#This Row],[Cantidad Ordenada]]</f>
        <v>28</v>
      </c>
      <c r="J1416" s="4">
        <f>Datos_Cocina[[#This Row],[Precio Unitario]]*Datos_Cocina[[#This Row],[Cantidad Ordenada]]</f>
        <v>72</v>
      </c>
      <c r="K1416" s="7">
        <f>Datos_Cocina[[#This Row],[Ganancia Neta]]/Datos_Cocina[[#This Row],[Total Pedido]]</f>
        <v>0.3888888888888889</v>
      </c>
      <c r="L1416" s="2">
        <v>2</v>
      </c>
      <c r="M1416" s="2">
        <v>40</v>
      </c>
      <c r="N1416" s="2" t="s">
        <v>1154</v>
      </c>
    </row>
    <row r="1417" spans="1:14" x14ac:dyDescent="0.3">
      <c r="A1417" s="2">
        <v>574</v>
      </c>
      <c r="B1417" s="2">
        <v>20</v>
      </c>
      <c r="C1417" s="2" t="s">
        <v>74</v>
      </c>
      <c r="D1417" s="2" t="s">
        <v>1160</v>
      </c>
      <c r="E1417" s="4">
        <v>15</v>
      </c>
      <c r="F1417" s="4">
        <f t="shared" si="22"/>
        <v>45</v>
      </c>
      <c r="G1417" s="4">
        <v>26</v>
      </c>
      <c r="H1417" s="4">
        <f>Datos_Cocina[[#This Row],[Precio Unitario]]-Datos_Cocina[[#This Row],[Costo Unitario]]</f>
        <v>11</v>
      </c>
      <c r="I1417" s="4">
        <f>Datos_Cocina[[#This Row],[Ganancia Bruta]]*Datos_Cocina[[#This Row],[Cantidad Ordenada]]</f>
        <v>33</v>
      </c>
      <c r="J1417" s="4">
        <f>Datos_Cocina[[#This Row],[Precio Unitario]]*Datos_Cocina[[#This Row],[Cantidad Ordenada]]</f>
        <v>78</v>
      </c>
      <c r="K1417" s="7">
        <f>Datos_Cocina[[#This Row],[Ganancia Neta]]/Datos_Cocina[[#This Row],[Total Pedido]]</f>
        <v>0.42307692307692307</v>
      </c>
      <c r="L1417" s="2">
        <v>3</v>
      </c>
      <c r="M1417" s="2">
        <v>50</v>
      </c>
      <c r="N1417" s="2" t="s">
        <v>1149</v>
      </c>
    </row>
    <row r="1418" spans="1:14" x14ac:dyDescent="0.3">
      <c r="A1418" s="2">
        <v>574</v>
      </c>
      <c r="B1418" s="2">
        <v>20</v>
      </c>
      <c r="C1418" s="2" t="s">
        <v>45</v>
      </c>
      <c r="D1418" s="2" t="s">
        <v>1169</v>
      </c>
      <c r="E1418" s="4">
        <v>10</v>
      </c>
      <c r="F1418" s="4">
        <f t="shared" si="22"/>
        <v>20</v>
      </c>
      <c r="G1418" s="4">
        <v>18</v>
      </c>
      <c r="H1418" s="4">
        <f>Datos_Cocina[[#This Row],[Precio Unitario]]-Datos_Cocina[[#This Row],[Costo Unitario]]</f>
        <v>8</v>
      </c>
      <c r="I1418" s="4">
        <f>Datos_Cocina[[#This Row],[Ganancia Bruta]]*Datos_Cocina[[#This Row],[Cantidad Ordenada]]</f>
        <v>16</v>
      </c>
      <c r="J1418" s="4">
        <f>Datos_Cocina[[#This Row],[Precio Unitario]]*Datos_Cocina[[#This Row],[Cantidad Ordenada]]</f>
        <v>36</v>
      </c>
      <c r="K1418" s="7">
        <f>Datos_Cocina[[#This Row],[Ganancia Neta]]/Datos_Cocina[[#This Row],[Total Pedido]]</f>
        <v>0.44444444444444442</v>
      </c>
      <c r="L1418" s="2">
        <v>2</v>
      </c>
      <c r="M1418" s="2">
        <v>37</v>
      </c>
      <c r="N1418" s="2" t="s">
        <v>1149</v>
      </c>
    </row>
    <row r="1419" spans="1:14" x14ac:dyDescent="0.3">
      <c r="A1419" s="2">
        <v>575</v>
      </c>
      <c r="B1419" s="2">
        <v>15</v>
      </c>
      <c r="C1419" s="2" t="s">
        <v>45</v>
      </c>
      <c r="D1419" s="2" t="s">
        <v>1169</v>
      </c>
      <c r="E1419" s="4">
        <v>10</v>
      </c>
      <c r="F1419" s="4">
        <f t="shared" si="22"/>
        <v>10</v>
      </c>
      <c r="G1419" s="4">
        <v>18</v>
      </c>
      <c r="H1419" s="4">
        <f>Datos_Cocina[[#This Row],[Precio Unitario]]-Datos_Cocina[[#This Row],[Costo Unitario]]</f>
        <v>8</v>
      </c>
      <c r="I1419" s="4">
        <f>Datos_Cocina[[#This Row],[Ganancia Bruta]]*Datos_Cocina[[#This Row],[Cantidad Ordenada]]</f>
        <v>8</v>
      </c>
      <c r="J1419" s="4">
        <f>Datos_Cocina[[#This Row],[Precio Unitario]]*Datos_Cocina[[#This Row],[Cantidad Ordenada]]</f>
        <v>18</v>
      </c>
      <c r="K1419" s="7">
        <f>Datos_Cocina[[#This Row],[Ganancia Neta]]/Datos_Cocina[[#This Row],[Total Pedido]]</f>
        <v>0.44444444444444442</v>
      </c>
      <c r="L1419" s="2">
        <v>1</v>
      </c>
      <c r="M1419" s="2">
        <v>44</v>
      </c>
      <c r="N1419" s="2" t="s">
        <v>1154</v>
      </c>
    </row>
    <row r="1420" spans="1:14" x14ac:dyDescent="0.3">
      <c r="A1420" s="2">
        <v>576</v>
      </c>
      <c r="B1420" s="2">
        <v>9</v>
      </c>
      <c r="C1420" s="2" t="s">
        <v>56</v>
      </c>
      <c r="D1420" s="2" t="s">
        <v>1167</v>
      </c>
      <c r="E1420" s="4">
        <v>19</v>
      </c>
      <c r="F1420" s="4">
        <f t="shared" si="22"/>
        <v>57</v>
      </c>
      <c r="G1420" s="4">
        <v>31</v>
      </c>
      <c r="H1420" s="4">
        <f>Datos_Cocina[[#This Row],[Precio Unitario]]-Datos_Cocina[[#This Row],[Costo Unitario]]</f>
        <v>12</v>
      </c>
      <c r="I1420" s="4">
        <f>Datos_Cocina[[#This Row],[Ganancia Bruta]]*Datos_Cocina[[#This Row],[Cantidad Ordenada]]</f>
        <v>36</v>
      </c>
      <c r="J1420" s="4">
        <f>Datos_Cocina[[#This Row],[Precio Unitario]]*Datos_Cocina[[#This Row],[Cantidad Ordenada]]</f>
        <v>93</v>
      </c>
      <c r="K1420" s="7">
        <f>Datos_Cocina[[#This Row],[Ganancia Neta]]/Datos_Cocina[[#This Row],[Total Pedido]]</f>
        <v>0.38709677419354838</v>
      </c>
      <c r="L1420" s="2">
        <v>3</v>
      </c>
      <c r="M1420" s="2">
        <v>32</v>
      </c>
      <c r="N1420" s="2" t="s">
        <v>1154</v>
      </c>
    </row>
    <row r="1421" spans="1:14" x14ac:dyDescent="0.3">
      <c r="A1421" s="2">
        <v>576</v>
      </c>
      <c r="B1421" s="2">
        <v>9</v>
      </c>
      <c r="C1421" s="2" t="s">
        <v>42</v>
      </c>
      <c r="D1421" s="2" t="s">
        <v>1158</v>
      </c>
      <c r="E1421" s="4">
        <v>22</v>
      </c>
      <c r="F1421" s="4">
        <f t="shared" si="22"/>
        <v>66</v>
      </c>
      <c r="G1421" s="4">
        <v>36</v>
      </c>
      <c r="H1421" s="4">
        <f>Datos_Cocina[[#This Row],[Precio Unitario]]-Datos_Cocina[[#This Row],[Costo Unitario]]</f>
        <v>14</v>
      </c>
      <c r="I1421" s="4">
        <f>Datos_Cocina[[#This Row],[Ganancia Bruta]]*Datos_Cocina[[#This Row],[Cantidad Ordenada]]</f>
        <v>42</v>
      </c>
      <c r="J1421" s="4">
        <f>Datos_Cocina[[#This Row],[Precio Unitario]]*Datos_Cocina[[#This Row],[Cantidad Ordenada]]</f>
        <v>108</v>
      </c>
      <c r="K1421" s="7">
        <f>Datos_Cocina[[#This Row],[Ganancia Neta]]/Datos_Cocina[[#This Row],[Total Pedido]]</f>
        <v>0.3888888888888889</v>
      </c>
      <c r="L1421" s="2">
        <v>3</v>
      </c>
      <c r="M1421" s="2">
        <v>37</v>
      </c>
      <c r="N1421" s="2" t="s">
        <v>1149</v>
      </c>
    </row>
    <row r="1422" spans="1:14" x14ac:dyDescent="0.3">
      <c r="A1422" s="2">
        <v>576</v>
      </c>
      <c r="B1422" s="2">
        <v>9</v>
      </c>
      <c r="C1422" s="2" t="s">
        <v>121</v>
      </c>
      <c r="D1422" s="2" t="s">
        <v>1163</v>
      </c>
      <c r="E1422" s="4">
        <v>20</v>
      </c>
      <c r="F1422" s="4">
        <f t="shared" si="22"/>
        <v>20</v>
      </c>
      <c r="G1422" s="4">
        <v>33</v>
      </c>
      <c r="H1422" s="4">
        <f>Datos_Cocina[[#This Row],[Precio Unitario]]-Datos_Cocina[[#This Row],[Costo Unitario]]</f>
        <v>13</v>
      </c>
      <c r="I1422" s="4">
        <f>Datos_Cocina[[#This Row],[Ganancia Bruta]]*Datos_Cocina[[#This Row],[Cantidad Ordenada]]</f>
        <v>13</v>
      </c>
      <c r="J1422" s="4">
        <f>Datos_Cocina[[#This Row],[Precio Unitario]]*Datos_Cocina[[#This Row],[Cantidad Ordenada]]</f>
        <v>33</v>
      </c>
      <c r="K1422" s="7">
        <f>Datos_Cocina[[#This Row],[Ganancia Neta]]/Datos_Cocina[[#This Row],[Total Pedido]]</f>
        <v>0.39393939393939392</v>
      </c>
      <c r="L1422" s="2">
        <v>1</v>
      </c>
      <c r="M1422" s="2">
        <v>46</v>
      </c>
      <c r="N1422" s="2" t="s">
        <v>1154</v>
      </c>
    </row>
    <row r="1423" spans="1:14" x14ac:dyDescent="0.3">
      <c r="A1423" s="2">
        <v>577</v>
      </c>
      <c r="B1423" s="2">
        <v>5</v>
      </c>
      <c r="C1423" s="2" t="s">
        <v>100</v>
      </c>
      <c r="D1423" s="2" t="s">
        <v>1166</v>
      </c>
      <c r="E1423" s="4">
        <v>13</v>
      </c>
      <c r="F1423" s="4">
        <f t="shared" si="22"/>
        <v>13</v>
      </c>
      <c r="G1423" s="4">
        <v>22</v>
      </c>
      <c r="H1423" s="4">
        <f>Datos_Cocina[[#This Row],[Precio Unitario]]-Datos_Cocina[[#This Row],[Costo Unitario]]</f>
        <v>9</v>
      </c>
      <c r="I1423" s="4">
        <f>Datos_Cocina[[#This Row],[Ganancia Bruta]]*Datos_Cocina[[#This Row],[Cantidad Ordenada]]</f>
        <v>9</v>
      </c>
      <c r="J1423" s="4">
        <f>Datos_Cocina[[#This Row],[Precio Unitario]]*Datos_Cocina[[#This Row],[Cantidad Ordenada]]</f>
        <v>22</v>
      </c>
      <c r="K1423" s="7">
        <f>Datos_Cocina[[#This Row],[Ganancia Neta]]/Datos_Cocina[[#This Row],[Total Pedido]]</f>
        <v>0.40909090909090912</v>
      </c>
      <c r="L1423" s="2">
        <v>1</v>
      </c>
      <c r="M1423" s="2">
        <v>15</v>
      </c>
      <c r="N1423" s="2" t="s">
        <v>1154</v>
      </c>
    </row>
    <row r="1424" spans="1:14" x14ac:dyDescent="0.3">
      <c r="A1424" s="2">
        <v>577</v>
      </c>
      <c r="B1424" s="2">
        <v>5</v>
      </c>
      <c r="C1424" s="2" t="s">
        <v>45</v>
      </c>
      <c r="D1424" s="2" t="s">
        <v>1169</v>
      </c>
      <c r="E1424" s="4">
        <v>10</v>
      </c>
      <c r="F1424" s="4">
        <f t="shared" si="22"/>
        <v>10</v>
      </c>
      <c r="G1424" s="4">
        <v>18</v>
      </c>
      <c r="H1424" s="4">
        <f>Datos_Cocina[[#This Row],[Precio Unitario]]-Datos_Cocina[[#This Row],[Costo Unitario]]</f>
        <v>8</v>
      </c>
      <c r="I1424" s="4">
        <f>Datos_Cocina[[#This Row],[Ganancia Bruta]]*Datos_Cocina[[#This Row],[Cantidad Ordenada]]</f>
        <v>8</v>
      </c>
      <c r="J1424" s="4">
        <f>Datos_Cocina[[#This Row],[Precio Unitario]]*Datos_Cocina[[#This Row],[Cantidad Ordenada]]</f>
        <v>18</v>
      </c>
      <c r="K1424" s="7">
        <f>Datos_Cocina[[#This Row],[Ganancia Neta]]/Datos_Cocina[[#This Row],[Total Pedido]]</f>
        <v>0.44444444444444442</v>
      </c>
      <c r="L1424" s="2">
        <v>1</v>
      </c>
      <c r="M1424" s="2">
        <v>10</v>
      </c>
      <c r="N1424" s="2" t="s">
        <v>1149</v>
      </c>
    </row>
    <row r="1425" spans="1:14" x14ac:dyDescent="0.3">
      <c r="A1425" s="2">
        <v>578</v>
      </c>
      <c r="B1425" s="2">
        <v>11</v>
      </c>
      <c r="C1425" s="2" t="s">
        <v>37</v>
      </c>
      <c r="D1425" s="2" t="s">
        <v>1157</v>
      </c>
      <c r="E1425" s="4">
        <v>18</v>
      </c>
      <c r="F1425" s="4">
        <f t="shared" si="22"/>
        <v>54</v>
      </c>
      <c r="G1425" s="4">
        <v>30</v>
      </c>
      <c r="H1425" s="4">
        <f>Datos_Cocina[[#This Row],[Precio Unitario]]-Datos_Cocina[[#This Row],[Costo Unitario]]</f>
        <v>12</v>
      </c>
      <c r="I1425" s="4">
        <f>Datos_Cocina[[#This Row],[Ganancia Bruta]]*Datos_Cocina[[#This Row],[Cantidad Ordenada]]</f>
        <v>36</v>
      </c>
      <c r="J1425" s="4">
        <f>Datos_Cocina[[#This Row],[Precio Unitario]]*Datos_Cocina[[#This Row],[Cantidad Ordenada]]</f>
        <v>90</v>
      </c>
      <c r="K1425" s="7">
        <f>Datos_Cocina[[#This Row],[Ganancia Neta]]/Datos_Cocina[[#This Row],[Total Pedido]]</f>
        <v>0.4</v>
      </c>
      <c r="L1425" s="2">
        <v>3</v>
      </c>
      <c r="M1425" s="2">
        <v>44</v>
      </c>
      <c r="N1425" s="2" t="s">
        <v>1154</v>
      </c>
    </row>
    <row r="1426" spans="1:14" x14ac:dyDescent="0.3">
      <c r="A1426" s="2">
        <v>579</v>
      </c>
      <c r="B1426" s="2">
        <v>9</v>
      </c>
      <c r="C1426" s="2" t="s">
        <v>60</v>
      </c>
      <c r="D1426" s="2" t="s">
        <v>1165</v>
      </c>
      <c r="E1426" s="4">
        <v>15</v>
      </c>
      <c r="F1426" s="4">
        <f t="shared" si="22"/>
        <v>30</v>
      </c>
      <c r="G1426" s="4">
        <v>25</v>
      </c>
      <c r="H1426" s="4">
        <f>Datos_Cocina[[#This Row],[Precio Unitario]]-Datos_Cocina[[#This Row],[Costo Unitario]]</f>
        <v>10</v>
      </c>
      <c r="I1426" s="4">
        <f>Datos_Cocina[[#This Row],[Ganancia Bruta]]*Datos_Cocina[[#This Row],[Cantidad Ordenada]]</f>
        <v>20</v>
      </c>
      <c r="J1426" s="4">
        <f>Datos_Cocina[[#This Row],[Precio Unitario]]*Datos_Cocina[[#This Row],[Cantidad Ordenada]]</f>
        <v>50</v>
      </c>
      <c r="K1426" s="7">
        <f>Datos_Cocina[[#This Row],[Ganancia Neta]]/Datos_Cocina[[#This Row],[Total Pedido]]</f>
        <v>0.4</v>
      </c>
      <c r="L1426" s="2">
        <v>2</v>
      </c>
      <c r="M1426" s="2">
        <v>48</v>
      </c>
      <c r="N1426" s="2" t="s">
        <v>1154</v>
      </c>
    </row>
    <row r="1427" spans="1:14" x14ac:dyDescent="0.3">
      <c r="A1427" s="2">
        <v>580</v>
      </c>
      <c r="B1427" s="2">
        <v>10</v>
      </c>
      <c r="C1427" s="2" t="s">
        <v>121</v>
      </c>
      <c r="D1427" s="2" t="s">
        <v>1163</v>
      </c>
      <c r="E1427" s="4">
        <v>20</v>
      </c>
      <c r="F1427" s="4">
        <f t="shared" si="22"/>
        <v>20</v>
      </c>
      <c r="G1427" s="4">
        <v>33</v>
      </c>
      <c r="H1427" s="4">
        <f>Datos_Cocina[[#This Row],[Precio Unitario]]-Datos_Cocina[[#This Row],[Costo Unitario]]</f>
        <v>13</v>
      </c>
      <c r="I1427" s="4">
        <f>Datos_Cocina[[#This Row],[Ganancia Bruta]]*Datos_Cocina[[#This Row],[Cantidad Ordenada]]</f>
        <v>13</v>
      </c>
      <c r="J1427" s="4">
        <f>Datos_Cocina[[#This Row],[Precio Unitario]]*Datos_Cocina[[#This Row],[Cantidad Ordenada]]</f>
        <v>33</v>
      </c>
      <c r="K1427" s="7">
        <f>Datos_Cocina[[#This Row],[Ganancia Neta]]/Datos_Cocina[[#This Row],[Total Pedido]]</f>
        <v>0.39393939393939392</v>
      </c>
      <c r="L1427" s="2">
        <v>1</v>
      </c>
      <c r="M1427" s="2">
        <v>30</v>
      </c>
      <c r="N1427" s="2" t="s">
        <v>1154</v>
      </c>
    </row>
    <row r="1428" spans="1:14" x14ac:dyDescent="0.3">
      <c r="A1428" s="2">
        <v>581</v>
      </c>
      <c r="B1428" s="2">
        <v>18</v>
      </c>
      <c r="C1428" s="2" t="s">
        <v>121</v>
      </c>
      <c r="D1428" s="2" t="s">
        <v>1163</v>
      </c>
      <c r="E1428" s="4">
        <v>20</v>
      </c>
      <c r="F1428" s="4">
        <f t="shared" si="22"/>
        <v>20</v>
      </c>
      <c r="G1428" s="4">
        <v>33</v>
      </c>
      <c r="H1428" s="4">
        <f>Datos_Cocina[[#This Row],[Precio Unitario]]-Datos_Cocina[[#This Row],[Costo Unitario]]</f>
        <v>13</v>
      </c>
      <c r="I1428" s="4">
        <f>Datos_Cocina[[#This Row],[Ganancia Bruta]]*Datos_Cocina[[#This Row],[Cantidad Ordenada]]</f>
        <v>13</v>
      </c>
      <c r="J1428" s="4">
        <f>Datos_Cocina[[#This Row],[Precio Unitario]]*Datos_Cocina[[#This Row],[Cantidad Ordenada]]</f>
        <v>33</v>
      </c>
      <c r="K1428" s="7">
        <f>Datos_Cocina[[#This Row],[Ganancia Neta]]/Datos_Cocina[[#This Row],[Total Pedido]]</f>
        <v>0.39393939393939392</v>
      </c>
      <c r="L1428" s="2">
        <v>1</v>
      </c>
      <c r="M1428" s="2">
        <v>15</v>
      </c>
      <c r="N1428" s="2" t="s">
        <v>1154</v>
      </c>
    </row>
    <row r="1429" spans="1:14" x14ac:dyDescent="0.3">
      <c r="A1429" s="2">
        <v>581</v>
      </c>
      <c r="B1429" s="2">
        <v>18</v>
      </c>
      <c r="C1429" s="2" t="s">
        <v>37</v>
      </c>
      <c r="D1429" s="2" t="s">
        <v>1157</v>
      </c>
      <c r="E1429" s="4">
        <v>18</v>
      </c>
      <c r="F1429" s="4">
        <f t="shared" si="22"/>
        <v>54</v>
      </c>
      <c r="G1429" s="4">
        <v>30</v>
      </c>
      <c r="H1429" s="4">
        <f>Datos_Cocina[[#This Row],[Precio Unitario]]-Datos_Cocina[[#This Row],[Costo Unitario]]</f>
        <v>12</v>
      </c>
      <c r="I1429" s="4">
        <f>Datos_Cocina[[#This Row],[Ganancia Bruta]]*Datos_Cocina[[#This Row],[Cantidad Ordenada]]</f>
        <v>36</v>
      </c>
      <c r="J1429" s="4">
        <f>Datos_Cocina[[#This Row],[Precio Unitario]]*Datos_Cocina[[#This Row],[Cantidad Ordenada]]</f>
        <v>90</v>
      </c>
      <c r="K1429" s="7">
        <f>Datos_Cocina[[#This Row],[Ganancia Neta]]/Datos_Cocina[[#This Row],[Total Pedido]]</f>
        <v>0.4</v>
      </c>
      <c r="L1429" s="2">
        <v>3</v>
      </c>
      <c r="M1429" s="2">
        <v>40</v>
      </c>
      <c r="N1429" s="2" t="s">
        <v>1154</v>
      </c>
    </row>
    <row r="1430" spans="1:14" x14ac:dyDescent="0.3">
      <c r="A1430" s="2">
        <v>582</v>
      </c>
      <c r="B1430" s="2">
        <v>3</v>
      </c>
      <c r="C1430" s="2" t="s">
        <v>50</v>
      </c>
      <c r="D1430" s="2" t="s">
        <v>1162</v>
      </c>
      <c r="E1430" s="4">
        <v>16</v>
      </c>
      <c r="F1430" s="4">
        <f t="shared" si="22"/>
        <v>32</v>
      </c>
      <c r="G1430" s="4">
        <v>27</v>
      </c>
      <c r="H1430" s="4">
        <f>Datos_Cocina[[#This Row],[Precio Unitario]]-Datos_Cocina[[#This Row],[Costo Unitario]]</f>
        <v>11</v>
      </c>
      <c r="I1430" s="4">
        <f>Datos_Cocina[[#This Row],[Ganancia Bruta]]*Datos_Cocina[[#This Row],[Cantidad Ordenada]]</f>
        <v>22</v>
      </c>
      <c r="J1430" s="4">
        <f>Datos_Cocina[[#This Row],[Precio Unitario]]*Datos_Cocina[[#This Row],[Cantidad Ordenada]]</f>
        <v>54</v>
      </c>
      <c r="K1430" s="7">
        <f>Datos_Cocina[[#This Row],[Ganancia Neta]]/Datos_Cocina[[#This Row],[Total Pedido]]</f>
        <v>0.40740740740740738</v>
      </c>
      <c r="L1430" s="2">
        <v>2</v>
      </c>
      <c r="M1430" s="2">
        <v>42</v>
      </c>
      <c r="N1430" s="2" t="s">
        <v>1149</v>
      </c>
    </row>
    <row r="1431" spans="1:14" x14ac:dyDescent="0.3">
      <c r="A1431" s="2">
        <v>583</v>
      </c>
      <c r="B1431" s="2">
        <v>9</v>
      </c>
      <c r="C1431" s="2" t="s">
        <v>30</v>
      </c>
      <c r="D1431" s="2" t="s">
        <v>1170</v>
      </c>
      <c r="E1431" s="4">
        <v>25</v>
      </c>
      <c r="F1431" s="4">
        <f t="shared" si="22"/>
        <v>75</v>
      </c>
      <c r="G1431" s="4">
        <v>40</v>
      </c>
      <c r="H1431" s="4">
        <f>Datos_Cocina[[#This Row],[Precio Unitario]]-Datos_Cocina[[#This Row],[Costo Unitario]]</f>
        <v>15</v>
      </c>
      <c r="I1431" s="4">
        <f>Datos_Cocina[[#This Row],[Ganancia Bruta]]*Datos_Cocina[[#This Row],[Cantidad Ordenada]]</f>
        <v>45</v>
      </c>
      <c r="J1431" s="4">
        <f>Datos_Cocina[[#This Row],[Precio Unitario]]*Datos_Cocina[[#This Row],[Cantidad Ordenada]]</f>
        <v>120</v>
      </c>
      <c r="K1431" s="7">
        <f>Datos_Cocina[[#This Row],[Ganancia Neta]]/Datos_Cocina[[#This Row],[Total Pedido]]</f>
        <v>0.375</v>
      </c>
      <c r="L1431" s="2">
        <v>3</v>
      </c>
      <c r="M1431" s="2">
        <v>50</v>
      </c>
      <c r="N1431" s="2" t="s">
        <v>1149</v>
      </c>
    </row>
    <row r="1432" spans="1:14" x14ac:dyDescent="0.3">
      <c r="A1432" s="2">
        <v>583</v>
      </c>
      <c r="B1432" s="2">
        <v>9</v>
      </c>
      <c r="C1432" s="2" t="s">
        <v>79</v>
      </c>
      <c r="D1432" s="2" t="s">
        <v>1151</v>
      </c>
      <c r="E1432" s="4">
        <v>14</v>
      </c>
      <c r="F1432" s="4">
        <f t="shared" si="22"/>
        <v>28</v>
      </c>
      <c r="G1432" s="4">
        <v>24</v>
      </c>
      <c r="H1432" s="4">
        <f>Datos_Cocina[[#This Row],[Precio Unitario]]-Datos_Cocina[[#This Row],[Costo Unitario]]</f>
        <v>10</v>
      </c>
      <c r="I1432" s="4">
        <f>Datos_Cocina[[#This Row],[Ganancia Bruta]]*Datos_Cocina[[#This Row],[Cantidad Ordenada]]</f>
        <v>20</v>
      </c>
      <c r="J1432" s="4">
        <f>Datos_Cocina[[#This Row],[Precio Unitario]]*Datos_Cocina[[#This Row],[Cantidad Ordenada]]</f>
        <v>48</v>
      </c>
      <c r="K1432" s="7">
        <f>Datos_Cocina[[#This Row],[Ganancia Neta]]/Datos_Cocina[[#This Row],[Total Pedido]]</f>
        <v>0.41666666666666669</v>
      </c>
      <c r="L1432" s="2">
        <v>2</v>
      </c>
      <c r="M1432" s="2">
        <v>29</v>
      </c>
      <c r="N1432" s="2" t="s">
        <v>1149</v>
      </c>
    </row>
    <row r="1433" spans="1:14" x14ac:dyDescent="0.3">
      <c r="A1433" s="2">
        <v>583</v>
      </c>
      <c r="B1433" s="2">
        <v>9</v>
      </c>
      <c r="C1433" s="2" t="s">
        <v>53</v>
      </c>
      <c r="D1433" s="2" t="s">
        <v>1156</v>
      </c>
      <c r="E1433" s="4">
        <v>11</v>
      </c>
      <c r="F1433" s="4">
        <f t="shared" si="22"/>
        <v>33</v>
      </c>
      <c r="G1433" s="4">
        <v>19</v>
      </c>
      <c r="H1433" s="4">
        <f>Datos_Cocina[[#This Row],[Precio Unitario]]-Datos_Cocina[[#This Row],[Costo Unitario]]</f>
        <v>8</v>
      </c>
      <c r="I1433" s="4">
        <f>Datos_Cocina[[#This Row],[Ganancia Bruta]]*Datos_Cocina[[#This Row],[Cantidad Ordenada]]</f>
        <v>24</v>
      </c>
      <c r="J1433" s="4">
        <f>Datos_Cocina[[#This Row],[Precio Unitario]]*Datos_Cocina[[#This Row],[Cantidad Ordenada]]</f>
        <v>57</v>
      </c>
      <c r="K1433" s="7">
        <f>Datos_Cocina[[#This Row],[Ganancia Neta]]/Datos_Cocina[[#This Row],[Total Pedido]]</f>
        <v>0.42105263157894735</v>
      </c>
      <c r="L1433" s="2">
        <v>3</v>
      </c>
      <c r="M1433" s="2">
        <v>15</v>
      </c>
      <c r="N1433" s="2" t="s">
        <v>1154</v>
      </c>
    </row>
    <row r="1434" spans="1:14" x14ac:dyDescent="0.3">
      <c r="A1434" s="2">
        <v>583</v>
      </c>
      <c r="B1434" s="2">
        <v>9</v>
      </c>
      <c r="C1434" s="2" t="s">
        <v>45</v>
      </c>
      <c r="D1434" s="2" t="s">
        <v>1169</v>
      </c>
      <c r="E1434" s="4">
        <v>10</v>
      </c>
      <c r="F1434" s="4">
        <f t="shared" si="22"/>
        <v>10</v>
      </c>
      <c r="G1434" s="4">
        <v>18</v>
      </c>
      <c r="H1434" s="4">
        <f>Datos_Cocina[[#This Row],[Precio Unitario]]-Datos_Cocina[[#This Row],[Costo Unitario]]</f>
        <v>8</v>
      </c>
      <c r="I1434" s="4">
        <f>Datos_Cocina[[#This Row],[Ganancia Bruta]]*Datos_Cocina[[#This Row],[Cantidad Ordenada]]</f>
        <v>8</v>
      </c>
      <c r="J1434" s="4">
        <f>Datos_Cocina[[#This Row],[Precio Unitario]]*Datos_Cocina[[#This Row],[Cantidad Ordenada]]</f>
        <v>18</v>
      </c>
      <c r="K1434" s="7">
        <f>Datos_Cocina[[#This Row],[Ganancia Neta]]/Datos_Cocina[[#This Row],[Total Pedido]]</f>
        <v>0.44444444444444442</v>
      </c>
      <c r="L1434" s="2">
        <v>1</v>
      </c>
      <c r="M1434" s="2">
        <v>11</v>
      </c>
      <c r="N1434" s="2" t="s">
        <v>1154</v>
      </c>
    </row>
    <row r="1435" spans="1:14" x14ac:dyDescent="0.3">
      <c r="A1435" s="2">
        <v>584</v>
      </c>
      <c r="B1435" s="2">
        <v>9</v>
      </c>
      <c r="C1435" s="2" t="s">
        <v>39</v>
      </c>
      <c r="D1435" s="2" t="s">
        <v>1150</v>
      </c>
      <c r="E1435" s="4">
        <v>13</v>
      </c>
      <c r="F1435" s="4">
        <f t="shared" si="22"/>
        <v>13</v>
      </c>
      <c r="G1435" s="4">
        <v>21</v>
      </c>
      <c r="H1435" s="4">
        <f>Datos_Cocina[[#This Row],[Precio Unitario]]-Datos_Cocina[[#This Row],[Costo Unitario]]</f>
        <v>8</v>
      </c>
      <c r="I1435" s="4">
        <f>Datos_Cocina[[#This Row],[Ganancia Bruta]]*Datos_Cocina[[#This Row],[Cantidad Ordenada]]</f>
        <v>8</v>
      </c>
      <c r="J1435" s="4">
        <f>Datos_Cocina[[#This Row],[Precio Unitario]]*Datos_Cocina[[#This Row],[Cantidad Ordenada]]</f>
        <v>21</v>
      </c>
      <c r="K1435" s="7">
        <f>Datos_Cocina[[#This Row],[Ganancia Neta]]/Datos_Cocina[[#This Row],[Total Pedido]]</f>
        <v>0.38095238095238093</v>
      </c>
      <c r="L1435" s="2">
        <v>1</v>
      </c>
      <c r="M1435" s="2">
        <v>57</v>
      </c>
      <c r="N1435" s="2" t="s">
        <v>1149</v>
      </c>
    </row>
    <row r="1436" spans="1:14" x14ac:dyDescent="0.3">
      <c r="A1436" s="2">
        <v>584</v>
      </c>
      <c r="B1436" s="2">
        <v>9</v>
      </c>
      <c r="C1436" s="2" t="s">
        <v>56</v>
      </c>
      <c r="D1436" s="2" t="s">
        <v>1167</v>
      </c>
      <c r="E1436" s="4">
        <v>19</v>
      </c>
      <c r="F1436" s="4">
        <f t="shared" si="22"/>
        <v>38</v>
      </c>
      <c r="G1436" s="4">
        <v>31</v>
      </c>
      <c r="H1436" s="4">
        <f>Datos_Cocina[[#This Row],[Precio Unitario]]-Datos_Cocina[[#This Row],[Costo Unitario]]</f>
        <v>12</v>
      </c>
      <c r="I1436" s="4">
        <f>Datos_Cocina[[#This Row],[Ganancia Bruta]]*Datos_Cocina[[#This Row],[Cantidad Ordenada]]</f>
        <v>24</v>
      </c>
      <c r="J1436" s="4">
        <f>Datos_Cocina[[#This Row],[Precio Unitario]]*Datos_Cocina[[#This Row],[Cantidad Ordenada]]</f>
        <v>62</v>
      </c>
      <c r="K1436" s="7">
        <f>Datos_Cocina[[#This Row],[Ganancia Neta]]/Datos_Cocina[[#This Row],[Total Pedido]]</f>
        <v>0.38709677419354838</v>
      </c>
      <c r="L1436" s="2">
        <v>2</v>
      </c>
      <c r="M1436" s="2">
        <v>34</v>
      </c>
      <c r="N1436" s="2" t="s">
        <v>1154</v>
      </c>
    </row>
    <row r="1437" spans="1:14" x14ac:dyDescent="0.3">
      <c r="A1437" s="2">
        <v>584</v>
      </c>
      <c r="B1437" s="2">
        <v>9</v>
      </c>
      <c r="C1437" s="2" t="s">
        <v>25</v>
      </c>
      <c r="D1437" s="2" t="s">
        <v>1159</v>
      </c>
      <c r="E1437" s="4">
        <v>16</v>
      </c>
      <c r="F1437" s="4">
        <f t="shared" si="22"/>
        <v>32</v>
      </c>
      <c r="G1437" s="4">
        <v>28</v>
      </c>
      <c r="H1437" s="4">
        <f>Datos_Cocina[[#This Row],[Precio Unitario]]-Datos_Cocina[[#This Row],[Costo Unitario]]</f>
        <v>12</v>
      </c>
      <c r="I1437" s="4">
        <f>Datos_Cocina[[#This Row],[Ganancia Bruta]]*Datos_Cocina[[#This Row],[Cantidad Ordenada]]</f>
        <v>24</v>
      </c>
      <c r="J1437" s="4">
        <f>Datos_Cocina[[#This Row],[Precio Unitario]]*Datos_Cocina[[#This Row],[Cantidad Ordenada]]</f>
        <v>56</v>
      </c>
      <c r="K1437" s="7">
        <f>Datos_Cocina[[#This Row],[Ganancia Neta]]/Datos_Cocina[[#This Row],[Total Pedido]]</f>
        <v>0.42857142857142855</v>
      </c>
      <c r="L1437" s="2">
        <v>2</v>
      </c>
      <c r="M1437" s="2">
        <v>23</v>
      </c>
      <c r="N1437" s="2" t="s">
        <v>1154</v>
      </c>
    </row>
    <row r="1438" spans="1:14" x14ac:dyDescent="0.3">
      <c r="A1438" s="2">
        <v>585</v>
      </c>
      <c r="B1438" s="2">
        <v>3</v>
      </c>
      <c r="C1438" s="2" t="s">
        <v>60</v>
      </c>
      <c r="D1438" s="2" t="s">
        <v>1165</v>
      </c>
      <c r="E1438" s="4">
        <v>15</v>
      </c>
      <c r="F1438" s="4">
        <f t="shared" si="22"/>
        <v>15</v>
      </c>
      <c r="G1438" s="4">
        <v>25</v>
      </c>
      <c r="H1438" s="4">
        <f>Datos_Cocina[[#This Row],[Precio Unitario]]-Datos_Cocina[[#This Row],[Costo Unitario]]</f>
        <v>10</v>
      </c>
      <c r="I1438" s="4">
        <f>Datos_Cocina[[#This Row],[Ganancia Bruta]]*Datos_Cocina[[#This Row],[Cantidad Ordenada]]</f>
        <v>10</v>
      </c>
      <c r="J1438" s="4">
        <f>Datos_Cocina[[#This Row],[Precio Unitario]]*Datos_Cocina[[#This Row],[Cantidad Ordenada]]</f>
        <v>25</v>
      </c>
      <c r="K1438" s="7">
        <f>Datos_Cocina[[#This Row],[Ganancia Neta]]/Datos_Cocina[[#This Row],[Total Pedido]]</f>
        <v>0.4</v>
      </c>
      <c r="L1438" s="2">
        <v>1</v>
      </c>
      <c r="M1438" s="2">
        <v>30</v>
      </c>
      <c r="N1438" s="2" t="s">
        <v>1149</v>
      </c>
    </row>
    <row r="1439" spans="1:14" x14ac:dyDescent="0.3">
      <c r="A1439" s="2">
        <v>585</v>
      </c>
      <c r="B1439" s="2">
        <v>3</v>
      </c>
      <c r="C1439" s="2" t="s">
        <v>12</v>
      </c>
      <c r="D1439" s="2" t="s">
        <v>1164</v>
      </c>
      <c r="E1439" s="4">
        <v>21</v>
      </c>
      <c r="F1439" s="4">
        <f t="shared" si="22"/>
        <v>21</v>
      </c>
      <c r="G1439" s="4">
        <v>35</v>
      </c>
      <c r="H1439" s="4">
        <f>Datos_Cocina[[#This Row],[Precio Unitario]]-Datos_Cocina[[#This Row],[Costo Unitario]]</f>
        <v>14</v>
      </c>
      <c r="I1439" s="4">
        <f>Datos_Cocina[[#This Row],[Ganancia Bruta]]*Datos_Cocina[[#This Row],[Cantidad Ordenada]]</f>
        <v>14</v>
      </c>
      <c r="J1439" s="4">
        <f>Datos_Cocina[[#This Row],[Precio Unitario]]*Datos_Cocina[[#This Row],[Cantidad Ordenada]]</f>
        <v>35</v>
      </c>
      <c r="K1439" s="7">
        <f>Datos_Cocina[[#This Row],[Ganancia Neta]]/Datos_Cocina[[#This Row],[Total Pedido]]</f>
        <v>0.4</v>
      </c>
      <c r="L1439" s="2">
        <v>1</v>
      </c>
      <c r="M1439" s="2">
        <v>8</v>
      </c>
      <c r="N1439" s="2" t="s">
        <v>1149</v>
      </c>
    </row>
    <row r="1440" spans="1:14" x14ac:dyDescent="0.3">
      <c r="A1440" s="2">
        <v>585</v>
      </c>
      <c r="B1440" s="2">
        <v>3</v>
      </c>
      <c r="C1440" s="2" t="s">
        <v>114</v>
      </c>
      <c r="D1440" s="2" t="s">
        <v>1168</v>
      </c>
      <c r="E1440" s="4">
        <v>19</v>
      </c>
      <c r="F1440" s="4">
        <f t="shared" si="22"/>
        <v>19</v>
      </c>
      <c r="G1440" s="4">
        <v>32</v>
      </c>
      <c r="H1440" s="4">
        <f>Datos_Cocina[[#This Row],[Precio Unitario]]-Datos_Cocina[[#This Row],[Costo Unitario]]</f>
        <v>13</v>
      </c>
      <c r="I1440" s="4">
        <f>Datos_Cocina[[#This Row],[Ganancia Bruta]]*Datos_Cocina[[#This Row],[Cantidad Ordenada]]</f>
        <v>13</v>
      </c>
      <c r="J1440" s="4">
        <f>Datos_Cocina[[#This Row],[Precio Unitario]]*Datos_Cocina[[#This Row],[Cantidad Ordenada]]</f>
        <v>32</v>
      </c>
      <c r="K1440" s="7">
        <f>Datos_Cocina[[#This Row],[Ganancia Neta]]/Datos_Cocina[[#This Row],[Total Pedido]]</f>
        <v>0.40625</v>
      </c>
      <c r="L1440" s="2">
        <v>1</v>
      </c>
      <c r="M1440" s="2">
        <v>35</v>
      </c>
      <c r="N1440" s="2" t="s">
        <v>1149</v>
      </c>
    </row>
    <row r="1441" spans="1:14" x14ac:dyDescent="0.3">
      <c r="A1441" s="2">
        <v>585</v>
      </c>
      <c r="B1441" s="2">
        <v>3</v>
      </c>
      <c r="C1441" s="2" t="s">
        <v>45</v>
      </c>
      <c r="D1441" s="2" t="s">
        <v>1169</v>
      </c>
      <c r="E1441" s="4">
        <v>10</v>
      </c>
      <c r="F1441" s="4">
        <f t="shared" si="22"/>
        <v>20</v>
      </c>
      <c r="G1441" s="4">
        <v>18</v>
      </c>
      <c r="H1441" s="4">
        <f>Datos_Cocina[[#This Row],[Precio Unitario]]-Datos_Cocina[[#This Row],[Costo Unitario]]</f>
        <v>8</v>
      </c>
      <c r="I1441" s="4">
        <f>Datos_Cocina[[#This Row],[Ganancia Bruta]]*Datos_Cocina[[#This Row],[Cantidad Ordenada]]</f>
        <v>16</v>
      </c>
      <c r="J1441" s="4">
        <f>Datos_Cocina[[#This Row],[Precio Unitario]]*Datos_Cocina[[#This Row],[Cantidad Ordenada]]</f>
        <v>36</v>
      </c>
      <c r="K1441" s="7">
        <f>Datos_Cocina[[#This Row],[Ganancia Neta]]/Datos_Cocina[[#This Row],[Total Pedido]]</f>
        <v>0.44444444444444442</v>
      </c>
      <c r="L1441" s="2">
        <v>2</v>
      </c>
      <c r="M1441" s="2">
        <v>22</v>
      </c>
      <c r="N1441" s="2" t="s">
        <v>1154</v>
      </c>
    </row>
    <row r="1442" spans="1:14" x14ac:dyDescent="0.3">
      <c r="A1442" s="2">
        <v>586</v>
      </c>
      <c r="B1442" s="2">
        <v>17</v>
      </c>
      <c r="C1442" s="2" t="s">
        <v>121</v>
      </c>
      <c r="D1442" s="2" t="s">
        <v>1163</v>
      </c>
      <c r="E1442" s="4">
        <v>20</v>
      </c>
      <c r="F1442" s="4">
        <f t="shared" si="22"/>
        <v>60</v>
      </c>
      <c r="G1442" s="4">
        <v>33</v>
      </c>
      <c r="H1442" s="4">
        <f>Datos_Cocina[[#This Row],[Precio Unitario]]-Datos_Cocina[[#This Row],[Costo Unitario]]</f>
        <v>13</v>
      </c>
      <c r="I1442" s="4">
        <f>Datos_Cocina[[#This Row],[Ganancia Bruta]]*Datos_Cocina[[#This Row],[Cantidad Ordenada]]</f>
        <v>39</v>
      </c>
      <c r="J1442" s="4">
        <f>Datos_Cocina[[#This Row],[Precio Unitario]]*Datos_Cocina[[#This Row],[Cantidad Ordenada]]</f>
        <v>99</v>
      </c>
      <c r="K1442" s="7">
        <f>Datos_Cocina[[#This Row],[Ganancia Neta]]/Datos_Cocina[[#This Row],[Total Pedido]]</f>
        <v>0.39393939393939392</v>
      </c>
      <c r="L1442" s="2">
        <v>3</v>
      </c>
      <c r="M1442" s="2">
        <v>47</v>
      </c>
      <c r="N1442" s="2" t="s">
        <v>1149</v>
      </c>
    </row>
    <row r="1443" spans="1:14" x14ac:dyDescent="0.3">
      <c r="A1443" s="2">
        <v>586</v>
      </c>
      <c r="B1443" s="2">
        <v>17</v>
      </c>
      <c r="C1443" s="2" t="s">
        <v>79</v>
      </c>
      <c r="D1443" s="2" t="s">
        <v>1151</v>
      </c>
      <c r="E1443" s="4">
        <v>14</v>
      </c>
      <c r="F1443" s="4">
        <f t="shared" si="22"/>
        <v>42</v>
      </c>
      <c r="G1443" s="4">
        <v>24</v>
      </c>
      <c r="H1443" s="4">
        <f>Datos_Cocina[[#This Row],[Precio Unitario]]-Datos_Cocina[[#This Row],[Costo Unitario]]</f>
        <v>10</v>
      </c>
      <c r="I1443" s="4">
        <f>Datos_Cocina[[#This Row],[Ganancia Bruta]]*Datos_Cocina[[#This Row],[Cantidad Ordenada]]</f>
        <v>30</v>
      </c>
      <c r="J1443" s="4">
        <f>Datos_Cocina[[#This Row],[Precio Unitario]]*Datos_Cocina[[#This Row],[Cantidad Ordenada]]</f>
        <v>72</v>
      </c>
      <c r="K1443" s="7">
        <f>Datos_Cocina[[#This Row],[Ganancia Neta]]/Datos_Cocina[[#This Row],[Total Pedido]]</f>
        <v>0.41666666666666669</v>
      </c>
      <c r="L1443" s="2">
        <v>3</v>
      </c>
      <c r="M1443" s="2">
        <v>45</v>
      </c>
      <c r="N1443" s="2" t="s">
        <v>1154</v>
      </c>
    </row>
    <row r="1444" spans="1:14" x14ac:dyDescent="0.3">
      <c r="A1444" s="2">
        <v>587</v>
      </c>
      <c r="B1444" s="2">
        <v>7</v>
      </c>
      <c r="C1444" s="2" t="s">
        <v>79</v>
      </c>
      <c r="D1444" s="2" t="s">
        <v>1151</v>
      </c>
      <c r="E1444" s="4">
        <v>14</v>
      </c>
      <c r="F1444" s="4">
        <f t="shared" si="22"/>
        <v>28</v>
      </c>
      <c r="G1444" s="4">
        <v>24</v>
      </c>
      <c r="H1444" s="4">
        <f>Datos_Cocina[[#This Row],[Precio Unitario]]-Datos_Cocina[[#This Row],[Costo Unitario]]</f>
        <v>10</v>
      </c>
      <c r="I1444" s="4">
        <f>Datos_Cocina[[#This Row],[Ganancia Bruta]]*Datos_Cocina[[#This Row],[Cantidad Ordenada]]</f>
        <v>20</v>
      </c>
      <c r="J1444" s="4">
        <f>Datos_Cocina[[#This Row],[Precio Unitario]]*Datos_Cocina[[#This Row],[Cantidad Ordenada]]</f>
        <v>48</v>
      </c>
      <c r="K1444" s="7">
        <f>Datos_Cocina[[#This Row],[Ganancia Neta]]/Datos_Cocina[[#This Row],[Total Pedido]]</f>
        <v>0.41666666666666669</v>
      </c>
      <c r="L1444" s="2">
        <v>2</v>
      </c>
      <c r="M1444" s="2">
        <v>43</v>
      </c>
      <c r="N1444" s="2" t="s">
        <v>1149</v>
      </c>
    </row>
    <row r="1445" spans="1:14" x14ac:dyDescent="0.3">
      <c r="A1445" s="2">
        <v>588</v>
      </c>
      <c r="B1445" s="2">
        <v>15</v>
      </c>
      <c r="C1445" s="2" t="s">
        <v>60</v>
      </c>
      <c r="D1445" s="2" t="s">
        <v>1165</v>
      </c>
      <c r="E1445" s="4">
        <v>15</v>
      </c>
      <c r="F1445" s="4">
        <f t="shared" si="22"/>
        <v>45</v>
      </c>
      <c r="G1445" s="4">
        <v>25</v>
      </c>
      <c r="H1445" s="4">
        <f>Datos_Cocina[[#This Row],[Precio Unitario]]-Datos_Cocina[[#This Row],[Costo Unitario]]</f>
        <v>10</v>
      </c>
      <c r="I1445" s="4">
        <f>Datos_Cocina[[#This Row],[Ganancia Bruta]]*Datos_Cocina[[#This Row],[Cantidad Ordenada]]</f>
        <v>30</v>
      </c>
      <c r="J1445" s="4">
        <f>Datos_Cocina[[#This Row],[Precio Unitario]]*Datos_Cocina[[#This Row],[Cantidad Ordenada]]</f>
        <v>75</v>
      </c>
      <c r="K1445" s="7">
        <f>Datos_Cocina[[#This Row],[Ganancia Neta]]/Datos_Cocina[[#This Row],[Total Pedido]]</f>
        <v>0.4</v>
      </c>
      <c r="L1445" s="2">
        <v>3</v>
      </c>
      <c r="M1445" s="2">
        <v>12</v>
      </c>
      <c r="N1445" s="2" t="s">
        <v>1149</v>
      </c>
    </row>
    <row r="1446" spans="1:14" x14ac:dyDescent="0.3">
      <c r="A1446" s="2">
        <v>588</v>
      </c>
      <c r="B1446" s="2">
        <v>15</v>
      </c>
      <c r="C1446" s="2" t="s">
        <v>74</v>
      </c>
      <c r="D1446" s="2" t="s">
        <v>1160</v>
      </c>
      <c r="E1446" s="4">
        <v>15</v>
      </c>
      <c r="F1446" s="4">
        <f t="shared" si="22"/>
        <v>15</v>
      </c>
      <c r="G1446" s="4">
        <v>26</v>
      </c>
      <c r="H1446" s="4">
        <f>Datos_Cocina[[#This Row],[Precio Unitario]]-Datos_Cocina[[#This Row],[Costo Unitario]]</f>
        <v>11</v>
      </c>
      <c r="I1446" s="4">
        <f>Datos_Cocina[[#This Row],[Ganancia Bruta]]*Datos_Cocina[[#This Row],[Cantidad Ordenada]]</f>
        <v>11</v>
      </c>
      <c r="J1446" s="4">
        <f>Datos_Cocina[[#This Row],[Precio Unitario]]*Datos_Cocina[[#This Row],[Cantidad Ordenada]]</f>
        <v>26</v>
      </c>
      <c r="K1446" s="7">
        <f>Datos_Cocina[[#This Row],[Ganancia Neta]]/Datos_Cocina[[#This Row],[Total Pedido]]</f>
        <v>0.42307692307692307</v>
      </c>
      <c r="L1446" s="2">
        <v>1</v>
      </c>
      <c r="M1446" s="2">
        <v>25</v>
      </c>
      <c r="N1446" s="2" t="s">
        <v>1149</v>
      </c>
    </row>
    <row r="1447" spans="1:14" x14ac:dyDescent="0.3">
      <c r="A1447" s="2">
        <v>589</v>
      </c>
      <c r="B1447" s="2">
        <v>10</v>
      </c>
      <c r="C1447" s="2" t="s">
        <v>39</v>
      </c>
      <c r="D1447" s="2" t="s">
        <v>1150</v>
      </c>
      <c r="E1447" s="4">
        <v>13</v>
      </c>
      <c r="F1447" s="4">
        <f t="shared" si="22"/>
        <v>39</v>
      </c>
      <c r="G1447" s="4">
        <v>21</v>
      </c>
      <c r="H1447" s="4">
        <f>Datos_Cocina[[#This Row],[Precio Unitario]]-Datos_Cocina[[#This Row],[Costo Unitario]]</f>
        <v>8</v>
      </c>
      <c r="I1447" s="4">
        <f>Datos_Cocina[[#This Row],[Ganancia Bruta]]*Datos_Cocina[[#This Row],[Cantidad Ordenada]]</f>
        <v>24</v>
      </c>
      <c r="J1447" s="4">
        <f>Datos_Cocina[[#This Row],[Precio Unitario]]*Datos_Cocina[[#This Row],[Cantidad Ordenada]]</f>
        <v>63</v>
      </c>
      <c r="K1447" s="7">
        <f>Datos_Cocina[[#This Row],[Ganancia Neta]]/Datos_Cocina[[#This Row],[Total Pedido]]</f>
        <v>0.38095238095238093</v>
      </c>
      <c r="L1447" s="2">
        <v>3</v>
      </c>
      <c r="M1447" s="2">
        <v>7</v>
      </c>
      <c r="N1447" s="2" t="s">
        <v>1154</v>
      </c>
    </row>
    <row r="1448" spans="1:14" x14ac:dyDescent="0.3">
      <c r="A1448" s="2">
        <v>589</v>
      </c>
      <c r="B1448" s="2">
        <v>10</v>
      </c>
      <c r="C1448" s="2" t="s">
        <v>97</v>
      </c>
      <c r="D1448" s="2" t="s">
        <v>1153</v>
      </c>
      <c r="E1448" s="4">
        <v>14</v>
      </c>
      <c r="F1448" s="4">
        <f t="shared" si="22"/>
        <v>14</v>
      </c>
      <c r="G1448" s="4">
        <v>23</v>
      </c>
      <c r="H1448" s="4">
        <f>Datos_Cocina[[#This Row],[Precio Unitario]]-Datos_Cocina[[#This Row],[Costo Unitario]]</f>
        <v>9</v>
      </c>
      <c r="I1448" s="4">
        <f>Datos_Cocina[[#This Row],[Ganancia Bruta]]*Datos_Cocina[[#This Row],[Cantidad Ordenada]]</f>
        <v>9</v>
      </c>
      <c r="J1448" s="4">
        <f>Datos_Cocina[[#This Row],[Precio Unitario]]*Datos_Cocina[[#This Row],[Cantidad Ordenada]]</f>
        <v>23</v>
      </c>
      <c r="K1448" s="7">
        <f>Datos_Cocina[[#This Row],[Ganancia Neta]]/Datos_Cocina[[#This Row],[Total Pedido]]</f>
        <v>0.39130434782608697</v>
      </c>
      <c r="L1448" s="2">
        <v>1</v>
      </c>
      <c r="M1448" s="2">
        <v>45</v>
      </c>
      <c r="N1448" s="2" t="s">
        <v>1154</v>
      </c>
    </row>
    <row r="1449" spans="1:14" x14ac:dyDescent="0.3">
      <c r="A1449" s="2">
        <v>589</v>
      </c>
      <c r="B1449" s="2">
        <v>10</v>
      </c>
      <c r="C1449" s="2" t="s">
        <v>114</v>
      </c>
      <c r="D1449" s="2" t="s">
        <v>1168</v>
      </c>
      <c r="E1449" s="4">
        <v>19</v>
      </c>
      <c r="F1449" s="4">
        <f t="shared" si="22"/>
        <v>57</v>
      </c>
      <c r="G1449" s="4">
        <v>32</v>
      </c>
      <c r="H1449" s="4">
        <f>Datos_Cocina[[#This Row],[Precio Unitario]]-Datos_Cocina[[#This Row],[Costo Unitario]]</f>
        <v>13</v>
      </c>
      <c r="I1449" s="4">
        <f>Datos_Cocina[[#This Row],[Ganancia Bruta]]*Datos_Cocina[[#This Row],[Cantidad Ordenada]]</f>
        <v>39</v>
      </c>
      <c r="J1449" s="4">
        <f>Datos_Cocina[[#This Row],[Precio Unitario]]*Datos_Cocina[[#This Row],[Cantidad Ordenada]]</f>
        <v>96</v>
      </c>
      <c r="K1449" s="7">
        <f>Datos_Cocina[[#This Row],[Ganancia Neta]]/Datos_Cocina[[#This Row],[Total Pedido]]</f>
        <v>0.40625</v>
      </c>
      <c r="L1449" s="2">
        <v>3</v>
      </c>
      <c r="M1449" s="2">
        <v>9</v>
      </c>
      <c r="N1449" s="2" t="s">
        <v>1154</v>
      </c>
    </row>
    <row r="1450" spans="1:14" x14ac:dyDescent="0.3">
      <c r="A1450" s="2">
        <v>589</v>
      </c>
      <c r="B1450" s="2">
        <v>10</v>
      </c>
      <c r="C1450" s="2" t="s">
        <v>34</v>
      </c>
      <c r="D1450" s="2" t="s">
        <v>1161</v>
      </c>
      <c r="E1450" s="4">
        <v>20</v>
      </c>
      <c r="F1450" s="4">
        <f t="shared" si="22"/>
        <v>60</v>
      </c>
      <c r="G1450" s="4">
        <v>34</v>
      </c>
      <c r="H1450" s="4">
        <f>Datos_Cocina[[#This Row],[Precio Unitario]]-Datos_Cocina[[#This Row],[Costo Unitario]]</f>
        <v>14</v>
      </c>
      <c r="I1450" s="4">
        <f>Datos_Cocina[[#This Row],[Ganancia Bruta]]*Datos_Cocina[[#This Row],[Cantidad Ordenada]]</f>
        <v>42</v>
      </c>
      <c r="J1450" s="4">
        <f>Datos_Cocina[[#This Row],[Precio Unitario]]*Datos_Cocina[[#This Row],[Cantidad Ordenada]]</f>
        <v>102</v>
      </c>
      <c r="K1450" s="7">
        <f>Datos_Cocina[[#This Row],[Ganancia Neta]]/Datos_Cocina[[#This Row],[Total Pedido]]</f>
        <v>0.41176470588235292</v>
      </c>
      <c r="L1450" s="2">
        <v>3</v>
      </c>
      <c r="M1450" s="2">
        <v>59</v>
      </c>
      <c r="N1450" s="2" t="s">
        <v>1154</v>
      </c>
    </row>
    <row r="1451" spans="1:14" x14ac:dyDescent="0.3">
      <c r="A1451" s="2">
        <v>590</v>
      </c>
      <c r="B1451" s="2">
        <v>3</v>
      </c>
      <c r="C1451" s="2" t="s">
        <v>67</v>
      </c>
      <c r="D1451" s="2" t="s">
        <v>1155</v>
      </c>
      <c r="E1451" s="4">
        <v>12</v>
      </c>
      <c r="F1451" s="4">
        <f t="shared" si="22"/>
        <v>12</v>
      </c>
      <c r="G1451" s="4">
        <v>20</v>
      </c>
      <c r="H1451" s="4">
        <f>Datos_Cocina[[#This Row],[Precio Unitario]]-Datos_Cocina[[#This Row],[Costo Unitario]]</f>
        <v>8</v>
      </c>
      <c r="I1451" s="4">
        <f>Datos_Cocina[[#This Row],[Ganancia Bruta]]*Datos_Cocina[[#This Row],[Cantidad Ordenada]]</f>
        <v>8</v>
      </c>
      <c r="J1451" s="4">
        <f>Datos_Cocina[[#This Row],[Precio Unitario]]*Datos_Cocina[[#This Row],[Cantidad Ordenada]]</f>
        <v>20</v>
      </c>
      <c r="K1451" s="7">
        <f>Datos_Cocina[[#This Row],[Ganancia Neta]]/Datos_Cocina[[#This Row],[Total Pedido]]</f>
        <v>0.4</v>
      </c>
      <c r="L1451" s="2">
        <v>1</v>
      </c>
      <c r="M1451" s="2">
        <v>21</v>
      </c>
      <c r="N1451" s="2" t="s">
        <v>1149</v>
      </c>
    </row>
    <row r="1452" spans="1:14" x14ac:dyDescent="0.3">
      <c r="A1452" s="2">
        <v>590</v>
      </c>
      <c r="B1452" s="2">
        <v>3</v>
      </c>
      <c r="C1452" s="2" t="s">
        <v>34</v>
      </c>
      <c r="D1452" s="2" t="s">
        <v>1161</v>
      </c>
      <c r="E1452" s="4">
        <v>20</v>
      </c>
      <c r="F1452" s="4">
        <f t="shared" si="22"/>
        <v>60</v>
      </c>
      <c r="G1452" s="4">
        <v>34</v>
      </c>
      <c r="H1452" s="4">
        <f>Datos_Cocina[[#This Row],[Precio Unitario]]-Datos_Cocina[[#This Row],[Costo Unitario]]</f>
        <v>14</v>
      </c>
      <c r="I1452" s="4">
        <f>Datos_Cocina[[#This Row],[Ganancia Bruta]]*Datos_Cocina[[#This Row],[Cantidad Ordenada]]</f>
        <v>42</v>
      </c>
      <c r="J1452" s="4">
        <f>Datos_Cocina[[#This Row],[Precio Unitario]]*Datos_Cocina[[#This Row],[Cantidad Ordenada]]</f>
        <v>102</v>
      </c>
      <c r="K1452" s="7">
        <f>Datos_Cocina[[#This Row],[Ganancia Neta]]/Datos_Cocina[[#This Row],[Total Pedido]]</f>
        <v>0.41176470588235292</v>
      </c>
      <c r="L1452" s="2">
        <v>3</v>
      </c>
      <c r="M1452" s="2">
        <v>43</v>
      </c>
      <c r="N1452" s="2" t="s">
        <v>1149</v>
      </c>
    </row>
    <row r="1453" spans="1:14" x14ac:dyDescent="0.3">
      <c r="A1453" s="2">
        <v>591</v>
      </c>
      <c r="B1453" s="2">
        <v>11</v>
      </c>
      <c r="C1453" s="2" t="s">
        <v>30</v>
      </c>
      <c r="D1453" s="2" t="s">
        <v>1170</v>
      </c>
      <c r="E1453" s="4">
        <v>25</v>
      </c>
      <c r="F1453" s="4">
        <f t="shared" si="22"/>
        <v>75</v>
      </c>
      <c r="G1453" s="4">
        <v>40</v>
      </c>
      <c r="H1453" s="4">
        <f>Datos_Cocina[[#This Row],[Precio Unitario]]-Datos_Cocina[[#This Row],[Costo Unitario]]</f>
        <v>15</v>
      </c>
      <c r="I1453" s="4">
        <f>Datos_Cocina[[#This Row],[Ganancia Bruta]]*Datos_Cocina[[#This Row],[Cantidad Ordenada]]</f>
        <v>45</v>
      </c>
      <c r="J1453" s="4">
        <f>Datos_Cocina[[#This Row],[Precio Unitario]]*Datos_Cocina[[#This Row],[Cantidad Ordenada]]</f>
        <v>120</v>
      </c>
      <c r="K1453" s="7">
        <f>Datos_Cocina[[#This Row],[Ganancia Neta]]/Datos_Cocina[[#This Row],[Total Pedido]]</f>
        <v>0.375</v>
      </c>
      <c r="L1453" s="2">
        <v>3</v>
      </c>
      <c r="M1453" s="2">
        <v>51</v>
      </c>
      <c r="N1453" s="2" t="s">
        <v>1154</v>
      </c>
    </row>
    <row r="1454" spans="1:14" x14ac:dyDescent="0.3">
      <c r="A1454" s="2">
        <v>592</v>
      </c>
      <c r="B1454" s="2">
        <v>5</v>
      </c>
      <c r="C1454" s="2" t="s">
        <v>60</v>
      </c>
      <c r="D1454" s="2" t="s">
        <v>1165</v>
      </c>
      <c r="E1454" s="4">
        <v>15</v>
      </c>
      <c r="F1454" s="4">
        <f t="shared" si="22"/>
        <v>30</v>
      </c>
      <c r="G1454" s="4">
        <v>25</v>
      </c>
      <c r="H1454" s="4">
        <f>Datos_Cocina[[#This Row],[Precio Unitario]]-Datos_Cocina[[#This Row],[Costo Unitario]]</f>
        <v>10</v>
      </c>
      <c r="I1454" s="4">
        <f>Datos_Cocina[[#This Row],[Ganancia Bruta]]*Datos_Cocina[[#This Row],[Cantidad Ordenada]]</f>
        <v>20</v>
      </c>
      <c r="J1454" s="4">
        <f>Datos_Cocina[[#This Row],[Precio Unitario]]*Datos_Cocina[[#This Row],[Cantidad Ordenada]]</f>
        <v>50</v>
      </c>
      <c r="K1454" s="7">
        <f>Datos_Cocina[[#This Row],[Ganancia Neta]]/Datos_Cocina[[#This Row],[Total Pedido]]</f>
        <v>0.4</v>
      </c>
      <c r="L1454" s="2">
        <v>2</v>
      </c>
      <c r="M1454" s="2">
        <v>42</v>
      </c>
      <c r="N1454" s="2" t="s">
        <v>1154</v>
      </c>
    </row>
    <row r="1455" spans="1:14" x14ac:dyDescent="0.3">
      <c r="A1455" s="2">
        <v>592</v>
      </c>
      <c r="B1455" s="2">
        <v>5</v>
      </c>
      <c r="C1455" s="2" t="s">
        <v>100</v>
      </c>
      <c r="D1455" s="2" t="s">
        <v>1166</v>
      </c>
      <c r="E1455" s="4">
        <v>13</v>
      </c>
      <c r="F1455" s="4">
        <f t="shared" si="22"/>
        <v>26</v>
      </c>
      <c r="G1455" s="4">
        <v>22</v>
      </c>
      <c r="H1455" s="4">
        <f>Datos_Cocina[[#This Row],[Precio Unitario]]-Datos_Cocina[[#This Row],[Costo Unitario]]</f>
        <v>9</v>
      </c>
      <c r="I1455" s="4">
        <f>Datos_Cocina[[#This Row],[Ganancia Bruta]]*Datos_Cocina[[#This Row],[Cantidad Ordenada]]</f>
        <v>18</v>
      </c>
      <c r="J1455" s="4">
        <f>Datos_Cocina[[#This Row],[Precio Unitario]]*Datos_Cocina[[#This Row],[Cantidad Ordenada]]</f>
        <v>44</v>
      </c>
      <c r="K1455" s="7">
        <f>Datos_Cocina[[#This Row],[Ganancia Neta]]/Datos_Cocina[[#This Row],[Total Pedido]]</f>
        <v>0.40909090909090912</v>
      </c>
      <c r="L1455" s="2">
        <v>2</v>
      </c>
      <c r="M1455" s="2">
        <v>59</v>
      </c>
      <c r="N1455" s="2" t="s">
        <v>1154</v>
      </c>
    </row>
    <row r="1456" spans="1:14" x14ac:dyDescent="0.3">
      <c r="A1456" s="2">
        <v>593</v>
      </c>
      <c r="B1456" s="2">
        <v>17</v>
      </c>
      <c r="C1456" s="2" t="s">
        <v>30</v>
      </c>
      <c r="D1456" s="2" t="s">
        <v>1170</v>
      </c>
      <c r="E1456" s="4">
        <v>25</v>
      </c>
      <c r="F1456" s="4">
        <f t="shared" si="22"/>
        <v>25</v>
      </c>
      <c r="G1456" s="4">
        <v>40</v>
      </c>
      <c r="H1456" s="4">
        <f>Datos_Cocina[[#This Row],[Precio Unitario]]-Datos_Cocina[[#This Row],[Costo Unitario]]</f>
        <v>15</v>
      </c>
      <c r="I1456" s="4">
        <f>Datos_Cocina[[#This Row],[Ganancia Bruta]]*Datos_Cocina[[#This Row],[Cantidad Ordenada]]</f>
        <v>15</v>
      </c>
      <c r="J1456" s="4">
        <f>Datos_Cocina[[#This Row],[Precio Unitario]]*Datos_Cocina[[#This Row],[Cantidad Ordenada]]</f>
        <v>40</v>
      </c>
      <c r="K1456" s="7">
        <f>Datos_Cocina[[#This Row],[Ganancia Neta]]/Datos_Cocina[[#This Row],[Total Pedido]]</f>
        <v>0.375</v>
      </c>
      <c r="L1456" s="2">
        <v>1</v>
      </c>
      <c r="M1456" s="2">
        <v>30</v>
      </c>
      <c r="N1456" s="2" t="s">
        <v>1154</v>
      </c>
    </row>
    <row r="1457" spans="1:14" x14ac:dyDescent="0.3">
      <c r="A1457" s="2">
        <v>593</v>
      </c>
      <c r="B1457" s="2">
        <v>17</v>
      </c>
      <c r="C1457" s="2" t="s">
        <v>56</v>
      </c>
      <c r="D1457" s="2" t="s">
        <v>1167</v>
      </c>
      <c r="E1457" s="4">
        <v>19</v>
      </c>
      <c r="F1457" s="4">
        <f t="shared" si="22"/>
        <v>19</v>
      </c>
      <c r="G1457" s="4">
        <v>31</v>
      </c>
      <c r="H1457" s="4">
        <f>Datos_Cocina[[#This Row],[Precio Unitario]]-Datos_Cocina[[#This Row],[Costo Unitario]]</f>
        <v>12</v>
      </c>
      <c r="I1457" s="4">
        <f>Datos_Cocina[[#This Row],[Ganancia Bruta]]*Datos_Cocina[[#This Row],[Cantidad Ordenada]]</f>
        <v>12</v>
      </c>
      <c r="J1457" s="4">
        <f>Datos_Cocina[[#This Row],[Precio Unitario]]*Datos_Cocina[[#This Row],[Cantidad Ordenada]]</f>
        <v>31</v>
      </c>
      <c r="K1457" s="7">
        <f>Datos_Cocina[[#This Row],[Ganancia Neta]]/Datos_Cocina[[#This Row],[Total Pedido]]</f>
        <v>0.38709677419354838</v>
      </c>
      <c r="L1457" s="2">
        <v>1</v>
      </c>
      <c r="M1457" s="2">
        <v>8</v>
      </c>
      <c r="N1457" s="2" t="s">
        <v>1154</v>
      </c>
    </row>
    <row r="1458" spans="1:14" x14ac:dyDescent="0.3">
      <c r="A1458" s="2">
        <v>593</v>
      </c>
      <c r="B1458" s="2">
        <v>17</v>
      </c>
      <c r="C1458" s="2" t="s">
        <v>42</v>
      </c>
      <c r="D1458" s="2" t="s">
        <v>1158</v>
      </c>
      <c r="E1458" s="4">
        <v>22</v>
      </c>
      <c r="F1458" s="4">
        <f t="shared" si="22"/>
        <v>44</v>
      </c>
      <c r="G1458" s="4">
        <v>36</v>
      </c>
      <c r="H1458" s="4">
        <f>Datos_Cocina[[#This Row],[Precio Unitario]]-Datos_Cocina[[#This Row],[Costo Unitario]]</f>
        <v>14</v>
      </c>
      <c r="I1458" s="4">
        <f>Datos_Cocina[[#This Row],[Ganancia Bruta]]*Datos_Cocina[[#This Row],[Cantidad Ordenada]]</f>
        <v>28</v>
      </c>
      <c r="J1458" s="4">
        <f>Datos_Cocina[[#This Row],[Precio Unitario]]*Datos_Cocina[[#This Row],[Cantidad Ordenada]]</f>
        <v>72</v>
      </c>
      <c r="K1458" s="7">
        <f>Datos_Cocina[[#This Row],[Ganancia Neta]]/Datos_Cocina[[#This Row],[Total Pedido]]</f>
        <v>0.3888888888888889</v>
      </c>
      <c r="L1458" s="2">
        <v>2</v>
      </c>
      <c r="M1458" s="2">
        <v>5</v>
      </c>
      <c r="N1458" s="2" t="s">
        <v>1154</v>
      </c>
    </row>
    <row r="1459" spans="1:14" x14ac:dyDescent="0.3">
      <c r="A1459" s="2">
        <v>593</v>
      </c>
      <c r="B1459" s="2">
        <v>17</v>
      </c>
      <c r="C1459" s="2" t="s">
        <v>121</v>
      </c>
      <c r="D1459" s="2" t="s">
        <v>1163</v>
      </c>
      <c r="E1459" s="4">
        <v>20</v>
      </c>
      <c r="F1459" s="4">
        <f t="shared" si="22"/>
        <v>40</v>
      </c>
      <c r="G1459" s="4">
        <v>33</v>
      </c>
      <c r="H1459" s="4">
        <f>Datos_Cocina[[#This Row],[Precio Unitario]]-Datos_Cocina[[#This Row],[Costo Unitario]]</f>
        <v>13</v>
      </c>
      <c r="I1459" s="4">
        <f>Datos_Cocina[[#This Row],[Ganancia Bruta]]*Datos_Cocina[[#This Row],[Cantidad Ordenada]]</f>
        <v>26</v>
      </c>
      <c r="J1459" s="4">
        <f>Datos_Cocina[[#This Row],[Precio Unitario]]*Datos_Cocina[[#This Row],[Cantidad Ordenada]]</f>
        <v>66</v>
      </c>
      <c r="K1459" s="7">
        <f>Datos_Cocina[[#This Row],[Ganancia Neta]]/Datos_Cocina[[#This Row],[Total Pedido]]</f>
        <v>0.39393939393939392</v>
      </c>
      <c r="L1459" s="2">
        <v>2</v>
      </c>
      <c r="M1459" s="2">
        <v>5</v>
      </c>
      <c r="N1459" s="2" t="s">
        <v>1149</v>
      </c>
    </row>
    <row r="1460" spans="1:14" x14ac:dyDescent="0.3">
      <c r="A1460" s="2">
        <v>594</v>
      </c>
      <c r="B1460" s="2">
        <v>17</v>
      </c>
      <c r="C1460" s="2" t="s">
        <v>121</v>
      </c>
      <c r="D1460" s="2" t="s">
        <v>1163</v>
      </c>
      <c r="E1460" s="4">
        <v>20</v>
      </c>
      <c r="F1460" s="4">
        <f t="shared" si="22"/>
        <v>20</v>
      </c>
      <c r="G1460" s="4">
        <v>33</v>
      </c>
      <c r="H1460" s="4">
        <f>Datos_Cocina[[#This Row],[Precio Unitario]]-Datos_Cocina[[#This Row],[Costo Unitario]]</f>
        <v>13</v>
      </c>
      <c r="I1460" s="4">
        <f>Datos_Cocina[[#This Row],[Ganancia Bruta]]*Datos_Cocina[[#This Row],[Cantidad Ordenada]]</f>
        <v>13</v>
      </c>
      <c r="J1460" s="4">
        <f>Datos_Cocina[[#This Row],[Precio Unitario]]*Datos_Cocina[[#This Row],[Cantidad Ordenada]]</f>
        <v>33</v>
      </c>
      <c r="K1460" s="7">
        <f>Datos_Cocina[[#This Row],[Ganancia Neta]]/Datos_Cocina[[#This Row],[Total Pedido]]</f>
        <v>0.39393939393939392</v>
      </c>
      <c r="L1460" s="2">
        <v>1</v>
      </c>
      <c r="M1460" s="2">
        <v>5</v>
      </c>
      <c r="N1460" s="2" t="s">
        <v>1154</v>
      </c>
    </row>
    <row r="1461" spans="1:14" x14ac:dyDescent="0.3">
      <c r="A1461" s="2">
        <v>594</v>
      </c>
      <c r="B1461" s="2">
        <v>17</v>
      </c>
      <c r="C1461" s="2" t="s">
        <v>67</v>
      </c>
      <c r="D1461" s="2" t="s">
        <v>1155</v>
      </c>
      <c r="E1461" s="4">
        <v>12</v>
      </c>
      <c r="F1461" s="4">
        <f t="shared" si="22"/>
        <v>24</v>
      </c>
      <c r="G1461" s="4">
        <v>20</v>
      </c>
      <c r="H1461" s="4">
        <f>Datos_Cocina[[#This Row],[Precio Unitario]]-Datos_Cocina[[#This Row],[Costo Unitario]]</f>
        <v>8</v>
      </c>
      <c r="I1461" s="4">
        <f>Datos_Cocina[[#This Row],[Ganancia Bruta]]*Datos_Cocina[[#This Row],[Cantidad Ordenada]]</f>
        <v>16</v>
      </c>
      <c r="J1461" s="4">
        <f>Datos_Cocina[[#This Row],[Precio Unitario]]*Datos_Cocina[[#This Row],[Cantidad Ordenada]]</f>
        <v>40</v>
      </c>
      <c r="K1461" s="7">
        <f>Datos_Cocina[[#This Row],[Ganancia Neta]]/Datos_Cocina[[#This Row],[Total Pedido]]</f>
        <v>0.4</v>
      </c>
      <c r="L1461" s="2">
        <v>2</v>
      </c>
      <c r="M1461" s="2">
        <v>49</v>
      </c>
      <c r="N1461" s="2" t="s">
        <v>1154</v>
      </c>
    </row>
    <row r="1462" spans="1:14" x14ac:dyDescent="0.3">
      <c r="A1462" s="2">
        <v>594</v>
      </c>
      <c r="B1462" s="2">
        <v>17</v>
      </c>
      <c r="C1462" s="2" t="s">
        <v>100</v>
      </c>
      <c r="D1462" s="2" t="s">
        <v>1166</v>
      </c>
      <c r="E1462" s="4">
        <v>13</v>
      </c>
      <c r="F1462" s="4">
        <f t="shared" si="22"/>
        <v>39</v>
      </c>
      <c r="G1462" s="4">
        <v>22</v>
      </c>
      <c r="H1462" s="4">
        <f>Datos_Cocina[[#This Row],[Precio Unitario]]-Datos_Cocina[[#This Row],[Costo Unitario]]</f>
        <v>9</v>
      </c>
      <c r="I1462" s="4">
        <f>Datos_Cocina[[#This Row],[Ganancia Bruta]]*Datos_Cocina[[#This Row],[Cantidad Ordenada]]</f>
        <v>27</v>
      </c>
      <c r="J1462" s="4">
        <f>Datos_Cocina[[#This Row],[Precio Unitario]]*Datos_Cocina[[#This Row],[Cantidad Ordenada]]</f>
        <v>66</v>
      </c>
      <c r="K1462" s="7">
        <f>Datos_Cocina[[#This Row],[Ganancia Neta]]/Datos_Cocina[[#This Row],[Total Pedido]]</f>
        <v>0.40909090909090912</v>
      </c>
      <c r="L1462" s="2">
        <v>3</v>
      </c>
      <c r="M1462" s="2">
        <v>44</v>
      </c>
      <c r="N1462" s="2" t="s">
        <v>1154</v>
      </c>
    </row>
    <row r="1463" spans="1:14" x14ac:dyDescent="0.3">
      <c r="A1463" s="2">
        <v>595</v>
      </c>
      <c r="B1463" s="2">
        <v>9</v>
      </c>
      <c r="C1463" s="2" t="s">
        <v>39</v>
      </c>
      <c r="D1463" s="2" t="s">
        <v>1150</v>
      </c>
      <c r="E1463" s="4">
        <v>13</v>
      </c>
      <c r="F1463" s="4">
        <f t="shared" si="22"/>
        <v>26</v>
      </c>
      <c r="G1463" s="4">
        <v>21</v>
      </c>
      <c r="H1463" s="4">
        <f>Datos_Cocina[[#This Row],[Precio Unitario]]-Datos_Cocina[[#This Row],[Costo Unitario]]</f>
        <v>8</v>
      </c>
      <c r="I1463" s="4">
        <f>Datos_Cocina[[#This Row],[Ganancia Bruta]]*Datos_Cocina[[#This Row],[Cantidad Ordenada]]</f>
        <v>16</v>
      </c>
      <c r="J1463" s="4">
        <f>Datos_Cocina[[#This Row],[Precio Unitario]]*Datos_Cocina[[#This Row],[Cantidad Ordenada]]</f>
        <v>42</v>
      </c>
      <c r="K1463" s="7">
        <f>Datos_Cocina[[#This Row],[Ganancia Neta]]/Datos_Cocina[[#This Row],[Total Pedido]]</f>
        <v>0.38095238095238093</v>
      </c>
      <c r="L1463" s="2">
        <v>2</v>
      </c>
      <c r="M1463" s="2">
        <v>5</v>
      </c>
      <c r="N1463" s="2" t="s">
        <v>1154</v>
      </c>
    </row>
    <row r="1464" spans="1:14" x14ac:dyDescent="0.3">
      <c r="A1464" s="2">
        <v>595</v>
      </c>
      <c r="B1464" s="2">
        <v>9</v>
      </c>
      <c r="C1464" s="2" t="s">
        <v>37</v>
      </c>
      <c r="D1464" s="2" t="s">
        <v>1157</v>
      </c>
      <c r="E1464" s="4">
        <v>18</v>
      </c>
      <c r="F1464" s="4">
        <f t="shared" si="22"/>
        <v>18</v>
      </c>
      <c r="G1464" s="4">
        <v>30</v>
      </c>
      <c r="H1464" s="4">
        <f>Datos_Cocina[[#This Row],[Precio Unitario]]-Datos_Cocina[[#This Row],[Costo Unitario]]</f>
        <v>12</v>
      </c>
      <c r="I1464" s="4">
        <f>Datos_Cocina[[#This Row],[Ganancia Bruta]]*Datos_Cocina[[#This Row],[Cantidad Ordenada]]</f>
        <v>12</v>
      </c>
      <c r="J1464" s="4">
        <f>Datos_Cocina[[#This Row],[Precio Unitario]]*Datos_Cocina[[#This Row],[Cantidad Ordenada]]</f>
        <v>30</v>
      </c>
      <c r="K1464" s="7">
        <f>Datos_Cocina[[#This Row],[Ganancia Neta]]/Datos_Cocina[[#This Row],[Total Pedido]]</f>
        <v>0.4</v>
      </c>
      <c r="L1464" s="2">
        <v>1</v>
      </c>
      <c r="M1464" s="2">
        <v>44</v>
      </c>
      <c r="N1464" s="2" t="s">
        <v>1149</v>
      </c>
    </row>
    <row r="1465" spans="1:14" x14ac:dyDescent="0.3">
      <c r="A1465" s="2">
        <v>596</v>
      </c>
      <c r="B1465" s="2">
        <v>18</v>
      </c>
      <c r="C1465" s="2" t="s">
        <v>97</v>
      </c>
      <c r="D1465" s="2" t="s">
        <v>1153</v>
      </c>
      <c r="E1465" s="4">
        <v>14</v>
      </c>
      <c r="F1465" s="4">
        <f t="shared" si="22"/>
        <v>28</v>
      </c>
      <c r="G1465" s="4">
        <v>23</v>
      </c>
      <c r="H1465" s="4">
        <f>Datos_Cocina[[#This Row],[Precio Unitario]]-Datos_Cocina[[#This Row],[Costo Unitario]]</f>
        <v>9</v>
      </c>
      <c r="I1465" s="4">
        <f>Datos_Cocina[[#This Row],[Ganancia Bruta]]*Datos_Cocina[[#This Row],[Cantidad Ordenada]]</f>
        <v>18</v>
      </c>
      <c r="J1465" s="4">
        <f>Datos_Cocina[[#This Row],[Precio Unitario]]*Datos_Cocina[[#This Row],[Cantidad Ordenada]]</f>
        <v>46</v>
      </c>
      <c r="K1465" s="7">
        <f>Datos_Cocina[[#This Row],[Ganancia Neta]]/Datos_Cocina[[#This Row],[Total Pedido]]</f>
        <v>0.39130434782608697</v>
      </c>
      <c r="L1465" s="2">
        <v>2</v>
      </c>
      <c r="M1465" s="2">
        <v>47</v>
      </c>
      <c r="N1465" s="2" t="s">
        <v>1149</v>
      </c>
    </row>
    <row r="1466" spans="1:14" x14ac:dyDescent="0.3">
      <c r="A1466" s="2">
        <v>596</v>
      </c>
      <c r="B1466" s="2">
        <v>18</v>
      </c>
      <c r="C1466" s="2" t="s">
        <v>60</v>
      </c>
      <c r="D1466" s="2" t="s">
        <v>1165</v>
      </c>
      <c r="E1466" s="4">
        <v>15</v>
      </c>
      <c r="F1466" s="4">
        <f t="shared" si="22"/>
        <v>30</v>
      </c>
      <c r="G1466" s="4">
        <v>25</v>
      </c>
      <c r="H1466" s="4">
        <f>Datos_Cocina[[#This Row],[Precio Unitario]]-Datos_Cocina[[#This Row],[Costo Unitario]]</f>
        <v>10</v>
      </c>
      <c r="I1466" s="4">
        <f>Datos_Cocina[[#This Row],[Ganancia Bruta]]*Datos_Cocina[[#This Row],[Cantidad Ordenada]]</f>
        <v>20</v>
      </c>
      <c r="J1466" s="4">
        <f>Datos_Cocina[[#This Row],[Precio Unitario]]*Datos_Cocina[[#This Row],[Cantidad Ordenada]]</f>
        <v>50</v>
      </c>
      <c r="K1466" s="7">
        <f>Datos_Cocina[[#This Row],[Ganancia Neta]]/Datos_Cocina[[#This Row],[Total Pedido]]</f>
        <v>0.4</v>
      </c>
      <c r="L1466" s="2">
        <v>2</v>
      </c>
      <c r="M1466" s="2">
        <v>19</v>
      </c>
      <c r="N1466" s="2" t="s">
        <v>1154</v>
      </c>
    </row>
    <row r="1467" spans="1:14" x14ac:dyDescent="0.3">
      <c r="A1467" s="2">
        <v>596</v>
      </c>
      <c r="B1467" s="2">
        <v>18</v>
      </c>
      <c r="C1467" s="2" t="s">
        <v>114</v>
      </c>
      <c r="D1467" s="2" t="s">
        <v>1168</v>
      </c>
      <c r="E1467" s="4">
        <v>19</v>
      </c>
      <c r="F1467" s="4">
        <f t="shared" si="22"/>
        <v>57</v>
      </c>
      <c r="G1467" s="4">
        <v>32</v>
      </c>
      <c r="H1467" s="4">
        <f>Datos_Cocina[[#This Row],[Precio Unitario]]-Datos_Cocina[[#This Row],[Costo Unitario]]</f>
        <v>13</v>
      </c>
      <c r="I1467" s="4">
        <f>Datos_Cocina[[#This Row],[Ganancia Bruta]]*Datos_Cocina[[#This Row],[Cantidad Ordenada]]</f>
        <v>39</v>
      </c>
      <c r="J1467" s="4">
        <f>Datos_Cocina[[#This Row],[Precio Unitario]]*Datos_Cocina[[#This Row],[Cantidad Ordenada]]</f>
        <v>96</v>
      </c>
      <c r="K1467" s="7">
        <f>Datos_Cocina[[#This Row],[Ganancia Neta]]/Datos_Cocina[[#This Row],[Total Pedido]]</f>
        <v>0.40625</v>
      </c>
      <c r="L1467" s="2">
        <v>3</v>
      </c>
      <c r="M1467" s="2">
        <v>42</v>
      </c>
      <c r="N1467" s="2" t="s">
        <v>1149</v>
      </c>
    </row>
    <row r="1468" spans="1:14" x14ac:dyDescent="0.3">
      <c r="A1468" s="2">
        <v>596</v>
      </c>
      <c r="B1468" s="2">
        <v>18</v>
      </c>
      <c r="C1468" s="2" t="s">
        <v>79</v>
      </c>
      <c r="D1468" s="2" t="s">
        <v>1151</v>
      </c>
      <c r="E1468" s="4">
        <v>14</v>
      </c>
      <c r="F1468" s="4">
        <f t="shared" si="22"/>
        <v>28</v>
      </c>
      <c r="G1468" s="4">
        <v>24</v>
      </c>
      <c r="H1468" s="4">
        <f>Datos_Cocina[[#This Row],[Precio Unitario]]-Datos_Cocina[[#This Row],[Costo Unitario]]</f>
        <v>10</v>
      </c>
      <c r="I1468" s="4">
        <f>Datos_Cocina[[#This Row],[Ganancia Bruta]]*Datos_Cocina[[#This Row],[Cantidad Ordenada]]</f>
        <v>20</v>
      </c>
      <c r="J1468" s="4">
        <f>Datos_Cocina[[#This Row],[Precio Unitario]]*Datos_Cocina[[#This Row],[Cantidad Ordenada]]</f>
        <v>48</v>
      </c>
      <c r="K1468" s="7">
        <f>Datos_Cocina[[#This Row],[Ganancia Neta]]/Datos_Cocina[[#This Row],[Total Pedido]]</f>
        <v>0.41666666666666669</v>
      </c>
      <c r="L1468" s="2">
        <v>2</v>
      </c>
      <c r="M1468" s="2">
        <v>50</v>
      </c>
      <c r="N1468" s="2" t="s">
        <v>1149</v>
      </c>
    </row>
    <row r="1469" spans="1:14" x14ac:dyDescent="0.3">
      <c r="A1469" s="2">
        <v>597</v>
      </c>
      <c r="B1469" s="2">
        <v>16</v>
      </c>
      <c r="C1469" s="2" t="s">
        <v>30</v>
      </c>
      <c r="D1469" s="2" t="s">
        <v>1170</v>
      </c>
      <c r="E1469" s="4">
        <v>25</v>
      </c>
      <c r="F1469" s="4">
        <f t="shared" si="22"/>
        <v>50</v>
      </c>
      <c r="G1469" s="4">
        <v>40</v>
      </c>
      <c r="H1469" s="4">
        <f>Datos_Cocina[[#This Row],[Precio Unitario]]-Datos_Cocina[[#This Row],[Costo Unitario]]</f>
        <v>15</v>
      </c>
      <c r="I1469" s="4">
        <f>Datos_Cocina[[#This Row],[Ganancia Bruta]]*Datos_Cocina[[#This Row],[Cantidad Ordenada]]</f>
        <v>30</v>
      </c>
      <c r="J1469" s="4">
        <f>Datos_Cocina[[#This Row],[Precio Unitario]]*Datos_Cocina[[#This Row],[Cantidad Ordenada]]</f>
        <v>80</v>
      </c>
      <c r="K1469" s="7">
        <f>Datos_Cocina[[#This Row],[Ganancia Neta]]/Datos_Cocina[[#This Row],[Total Pedido]]</f>
        <v>0.375</v>
      </c>
      <c r="L1469" s="2">
        <v>2</v>
      </c>
      <c r="M1469" s="2">
        <v>39</v>
      </c>
      <c r="N1469" s="2" t="s">
        <v>1149</v>
      </c>
    </row>
    <row r="1470" spans="1:14" x14ac:dyDescent="0.3">
      <c r="A1470" s="2">
        <v>597</v>
      </c>
      <c r="B1470" s="2">
        <v>16</v>
      </c>
      <c r="C1470" s="2" t="s">
        <v>79</v>
      </c>
      <c r="D1470" s="2" t="s">
        <v>1151</v>
      </c>
      <c r="E1470" s="4">
        <v>14</v>
      </c>
      <c r="F1470" s="4">
        <f t="shared" si="22"/>
        <v>14</v>
      </c>
      <c r="G1470" s="4">
        <v>24</v>
      </c>
      <c r="H1470" s="4">
        <f>Datos_Cocina[[#This Row],[Precio Unitario]]-Datos_Cocina[[#This Row],[Costo Unitario]]</f>
        <v>10</v>
      </c>
      <c r="I1470" s="4">
        <f>Datos_Cocina[[#This Row],[Ganancia Bruta]]*Datos_Cocina[[#This Row],[Cantidad Ordenada]]</f>
        <v>10</v>
      </c>
      <c r="J1470" s="4">
        <f>Datos_Cocina[[#This Row],[Precio Unitario]]*Datos_Cocina[[#This Row],[Cantidad Ordenada]]</f>
        <v>24</v>
      </c>
      <c r="K1470" s="7">
        <f>Datos_Cocina[[#This Row],[Ganancia Neta]]/Datos_Cocina[[#This Row],[Total Pedido]]</f>
        <v>0.41666666666666669</v>
      </c>
      <c r="L1470" s="2">
        <v>1</v>
      </c>
      <c r="M1470" s="2">
        <v>8</v>
      </c>
      <c r="N1470" s="2" t="s">
        <v>1149</v>
      </c>
    </row>
    <row r="1471" spans="1:14" x14ac:dyDescent="0.3">
      <c r="A1471" s="2">
        <v>597</v>
      </c>
      <c r="B1471" s="2">
        <v>16</v>
      </c>
      <c r="C1471" s="2" t="s">
        <v>25</v>
      </c>
      <c r="D1471" s="2" t="s">
        <v>1159</v>
      </c>
      <c r="E1471" s="4">
        <v>16</v>
      </c>
      <c r="F1471" s="4">
        <f t="shared" si="22"/>
        <v>16</v>
      </c>
      <c r="G1471" s="4">
        <v>28</v>
      </c>
      <c r="H1471" s="4">
        <f>Datos_Cocina[[#This Row],[Precio Unitario]]-Datos_Cocina[[#This Row],[Costo Unitario]]</f>
        <v>12</v>
      </c>
      <c r="I1471" s="4">
        <f>Datos_Cocina[[#This Row],[Ganancia Bruta]]*Datos_Cocina[[#This Row],[Cantidad Ordenada]]</f>
        <v>12</v>
      </c>
      <c r="J1471" s="4">
        <f>Datos_Cocina[[#This Row],[Precio Unitario]]*Datos_Cocina[[#This Row],[Cantidad Ordenada]]</f>
        <v>28</v>
      </c>
      <c r="K1471" s="7">
        <f>Datos_Cocina[[#This Row],[Ganancia Neta]]/Datos_Cocina[[#This Row],[Total Pedido]]</f>
        <v>0.42857142857142855</v>
      </c>
      <c r="L1471" s="2">
        <v>1</v>
      </c>
      <c r="M1471" s="2">
        <v>39</v>
      </c>
      <c r="N1471" s="2" t="s">
        <v>1149</v>
      </c>
    </row>
    <row r="1472" spans="1:14" x14ac:dyDescent="0.3">
      <c r="A1472" s="2">
        <v>597</v>
      </c>
      <c r="B1472" s="2">
        <v>16</v>
      </c>
      <c r="C1472" s="2" t="s">
        <v>45</v>
      </c>
      <c r="D1472" s="2" t="s">
        <v>1169</v>
      </c>
      <c r="E1472" s="4">
        <v>10</v>
      </c>
      <c r="F1472" s="4">
        <f t="shared" si="22"/>
        <v>10</v>
      </c>
      <c r="G1472" s="4">
        <v>18</v>
      </c>
      <c r="H1472" s="4">
        <f>Datos_Cocina[[#This Row],[Precio Unitario]]-Datos_Cocina[[#This Row],[Costo Unitario]]</f>
        <v>8</v>
      </c>
      <c r="I1472" s="4">
        <f>Datos_Cocina[[#This Row],[Ganancia Bruta]]*Datos_Cocina[[#This Row],[Cantidad Ordenada]]</f>
        <v>8</v>
      </c>
      <c r="J1472" s="4">
        <f>Datos_Cocina[[#This Row],[Precio Unitario]]*Datos_Cocina[[#This Row],[Cantidad Ordenada]]</f>
        <v>18</v>
      </c>
      <c r="K1472" s="7">
        <f>Datos_Cocina[[#This Row],[Ganancia Neta]]/Datos_Cocina[[#This Row],[Total Pedido]]</f>
        <v>0.44444444444444442</v>
      </c>
      <c r="L1472" s="2">
        <v>1</v>
      </c>
      <c r="M1472" s="2">
        <v>55</v>
      </c>
      <c r="N1472" s="2" t="s">
        <v>1149</v>
      </c>
    </row>
    <row r="1473" spans="1:14" x14ac:dyDescent="0.3">
      <c r="A1473" s="2">
        <v>598</v>
      </c>
      <c r="B1473" s="2">
        <v>9</v>
      </c>
      <c r="C1473" s="2" t="s">
        <v>56</v>
      </c>
      <c r="D1473" s="2" t="s">
        <v>1167</v>
      </c>
      <c r="E1473" s="4">
        <v>19</v>
      </c>
      <c r="F1473" s="4">
        <f t="shared" si="22"/>
        <v>57</v>
      </c>
      <c r="G1473" s="4">
        <v>31</v>
      </c>
      <c r="H1473" s="4">
        <f>Datos_Cocina[[#This Row],[Precio Unitario]]-Datos_Cocina[[#This Row],[Costo Unitario]]</f>
        <v>12</v>
      </c>
      <c r="I1473" s="4">
        <f>Datos_Cocina[[#This Row],[Ganancia Bruta]]*Datos_Cocina[[#This Row],[Cantidad Ordenada]]</f>
        <v>36</v>
      </c>
      <c r="J1473" s="4">
        <f>Datos_Cocina[[#This Row],[Precio Unitario]]*Datos_Cocina[[#This Row],[Cantidad Ordenada]]</f>
        <v>93</v>
      </c>
      <c r="K1473" s="7">
        <f>Datos_Cocina[[#This Row],[Ganancia Neta]]/Datos_Cocina[[#This Row],[Total Pedido]]</f>
        <v>0.38709677419354838</v>
      </c>
      <c r="L1473" s="2">
        <v>3</v>
      </c>
      <c r="M1473" s="2">
        <v>15</v>
      </c>
      <c r="N1473" s="2" t="s">
        <v>1154</v>
      </c>
    </row>
    <row r="1474" spans="1:14" x14ac:dyDescent="0.3">
      <c r="A1474" s="2">
        <v>598</v>
      </c>
      <c r="B1474" s="2">
        <v>9</v>
      </c>
      <c r="C1474" s="2" t="s">
        <v>114</v>
      </c>
      <c r="D1474" s="2" t="s">
        <v>1168</v>
      </c>
      <c r="E1474" s="4">
        <v>19</v>
      </c>
      <c r="F1474" s="4">
        <f t="shared" ref="F1474:F1537" si="23">E1474*L1474</f>
        <v>38</v>
      </c>
      <c r="G1474" s="4">
        <v>32</v>
      </c>
      <c r="H1474" s="4">
        <f>Datos_Cocina[[#This Row],[Precio Unitario]]-Datos_Cocina[[#This Row],[Costo Unitario]]</f>
        <v>13</v>
      </c>
      <c r="I1474" s="4">
        <f>Datos_Cocina[[#This Row],[Ganancia Bruta]]*Datos_Cocina[[#This Row],[Cantidad Ordenada]]</f>
        <v>26</v>
      </c>
      <c r="J1474" s="4">
        <f>Datos_Cocina[[#This Row],[Precio Unitario]]*Datos_Cocina[[#This Row],[Cantidad Ordenada]]</f>
        <v>64</v>
      </c>
      <c r="K1474" s="7">
        <f>Datos_Cocina[[#This Row],[Ganancia Neta]]/Datos_Cocina[[#This Row],[Total Pedido]]</f>
        <v>0.40625</v>
      </c>
      <c r="L1474" s="2">
        <v>2</v>
      </c>
      <c r="M1474" s="2">
        <v>22</v>
      </c>
      <c r="N1474" s="2" t="s">
        <v>1154</v>
      </c>
    </row>
    <row r="1475" spans="1:14" x14ac:dyDescent="0.3">
      <c r="A1475" s="2">
        <v>598</v>
      </c>
      <c r="B1475" s="2">
        <v>9</v>
      </c>
      <c r="C1475" s="2" t="s">
        <v>74</v>
      </c>
      <c r="D1475" s="2" t="s">
        <v>1160</v>
      </c>
      <c r="E1475" s="4">
        <v>15</v>
      </c>
      <c r="F1475" s="4">
        <f t="shared" si="23"/>
        <v>30</v>
      </c>
      <c r="G1475" s="4">
        <v>26</v>
      </c>
      <c r="H1475" s="4">
        <f>Datos_Cocina[[#This Row],[Precio Unitario]]-Datos_Cocina[[#This Row],[Costo Unitario]]</f>
        <v>11</v>
      </c>
      <c r="I1475" s="4">
        <f>Datos_Cocina[[#This Row],[Ganancia Bruta]]*Datos_Cocina[[#This Row],[Cantidad Ordenada]]</f>
        <v>22</v>
      </c>
      <c r="J1475" s="4">
        <f>Datos_Cocina[[#This Row],[Precio Unitario]]*Datos_Cocina[[#This Row],[Cantidad Ordenada]]</f>
        <v>52</v>
      </c>
      <c r="K1475" s="7">
        <f>Datos_Cocina[[#This Row],[Ganancia Neta]]/Datos_Cocina[[#This Row],[Total Pedido]]</f>
        <v>0.42307692307692307</v>
      </c>
      <c r="L1475" s="2">
        <v>2</v>
      </c>
      <c r="M1475" s="2">
        <v>44</v>
      </c>
      <c r="N1475" s="2" t="s">
        <v>1154</v>
      </c>
    </row>
    <row r="1476" spans="1:14" x14ac:dyDescent="0.3">
      <c r="A1476" s="2">
        <v>599</v>
      </c>
      <c r="B1476" s="2">
        <v>11</v>
      </c>
      <c r="C1476" s="2" t="s">
        <v>56</v>
      </c>
      <c r="D1476" s="2" t="s">
        <v>1167</v>
      </c>
      <c r="E1476" s="4">
        <v>19</v>
      </c>
      <c r="F1476" s="4">
        <f t="shared" si="23"/>
        <v>19</v>
      </c>
      <c r="G1476" s="4">
        <v>31</v>
      </c>
      <c r="H1476" s="4">
        <f>Datos_Cocina[[#This Row],[Precio Unitario]]-Datos_Cocina[[#This Row],[Costo Unitario]]</f>
        <v>12</v>
      </c>
      <c r="I1476" s="4">
        <f>Datos_Cocina[[#This Row],[Ganancia Bruta]]*Datos_Cocina[[#This Row],[Cantidad Ordenada]]</f>
        <v>12</v>
      </c>
      <c r="J1476" s="4">
        <f>Datos_Cocina[[#This Row],[Precio Unitario]]*Datos_Cocina[[#This Row],[Cantidad Ordenada]]</f>
        <v>31</v>
      </c>
      <c r="K1476" s="7">
        <f>Datos_Cocina[[#This Row],[Ganancia Neta]]/Datos_Cocina[[#This Row],[Total Pedido]]</f>
        <v>0.38709677419354838</v>
      </c>
      <c r="L1476" s="2">
        <v>1</v>
      </c>
      <c r="M1476" s="2">
        <v>49</v>
      </c>
      <c r="N1476" s="2" t="s">
        <v>1154</v>
      </c>
    </row>
    <row r="1477" spans="1:14" x14ac:dyDescent="0.3">
      <c r="A1477" s="2">
        <v>599</v>
      </c>
      <c r="B1477" s="2">
        <v>11</v>
      </c>
      <c r="C1477" s="2" t="s">
        <v>12</v>
      </c>
      <c r="D1477" s="2" t="s">
        <v>1164</v>
      </c>
      <c r="E1477" s="4">
        <v>21</v>
      </c>
      <c r="F1477" s="4">
        <f t="shared" si="23"/>
        <v>42</v>
      </c>
      <c r="G1477" s="4">
        <v>35</v>
      </c>
      <c r="H1477" s="4">
        <f>Datos_Cocina[[#This Row],[Precio Unitario]]-Datos_Cocina[[#This Row],[Costo Unitario]]</f>
        <v>14</v>
      </c>
      <c r="I1477" s="4">
        <f>Datos_Cocina[[#This Row],[Ganancia Bruta]]*Datos_Cocina[[#This Row],[Cantidad Ordenada]]</f>
        <v>28</v>
      </c>
      <c r="J1477" s="4">
        <f>Datos_Cocina[[#This Row],[Precio Unitario]]*Datos_Cocina[[#This Row],[Cantidad Ordenada]]</f>
        <v>70</v>
      </c>
      <c r="K1477" s="7">
        <f>Datos_Cocina[[#This Row],[Ganancia Neta]]/Datos_Cocina[[#This Row],[Total Pedido]]</f>
        <v>0.4</v>
      </c>
      <c r="L1477" s="2">
        <v>2</v>
      </c>
      <c r="M1477" s="2">
        <v>54</v>
      </c>
      <c r="N1477" s="2" t="s">
        <v>1154</v>
      </c>
    </row>
    <row r="1478" spans="1:14" x14ac:dyDescent="0.3">
      <c r="A1478" s="2">
        <v>599</v>
      </c>
      <c r="B1478" s="2">
        <v>11</v>
      </c>
      <c r="C1478" s="2" t="s">
        <v>34</v>
      </c>
      <c r="D1478" s="2" t="s">
        <v>1161</v>
      </c>
      <c r="E1478" s="4">
        <v>20</v>
      </c>
      <c r="F1478" s="4">
        <f t="shared" si="23"/>
        <v>40</v>
      </c>
      <c r="G1478" s="4">
        <v>34</v>
      </c>
      <c r="H1478" s="4">
        <f>Datos_Cocina[[#This Row],[Precio Unitario]]-Datos_Cocina[[#This Row],[Costo Unitario]]</f>
        <v>14</v>
      </c>
      <c r="I1478" s="4">
        <f>Datos_Cocina[[#This Row],[Ganancia Bruta]]*Datos_Cocina[[#This Row],[Cantidad Ordenada]]</f>
        <v>28</v>
      </c>
      <c r="J1478" s="4">
        <f>Datos_Cocina[[#This Row],[Precio Unitario]]*Datos_Cocina[[#This Row],[Cantidad Ordenada]]</f>
        <v>68</v>
      </c>
      <c r="K1478" s="7">
        <f>Datos_Cocina[[#This Row],[Ganancia Neta]]/Datos_Cocina[[#This Row],[Total Pedido]]</f>
        <v>0.41176470588235292</v>
      </c>
      <c r="L1478" s="2">
        <v>2</v>
      </c>
      <c r="M1478" s="2">
        <v>5</v>
      </c>
      <c r="N1478" s="2" t="s">
        <v>1154</v>
      </c>
    </row>
    <row r="1479" spans="1:14" x14ac:dyDescent="0.3">
      <c r="A1479" s="2">
        <v>600</v>
      </c>
      <c r="B1479" s="2">
        <v>14</v>
      </c>
      <c r="C1479" s="2" t="s">
        <v>37</v>
      </c>
      <c r="D1479" s="2" t="s">
        <v>1157</v>
      </c>
      <c r="E1479" s="4">
        <v>18</v>
      </c>
      <c r="F1479" s="4">
        <f t="shared" si="23"/>
        <v>36</v>
      </c>
      <c r="G1479" s="4">
        <v>30</v>
      </c>
      <c r="H1479" s="4">
        <f>Datos_Cocina[[#This Row],[Precio Unitario]]-Datos_Cocina[[#This Row],[Costo Unitario]]</f>
        <v>12</v>
      </c>
      <c r="I1479" s="4">
        <f>Datos_Cocina[[#This Row],[Ganancia Bruta]]*Datos_Cocina[[#This Row],[Cantidad Ordenada]]</f>
        <v>24</v>
      </c>
      <c r="J1479" s="4">
        <f>Datos_Cocina[[#This Row],[Precio Unitario]]*Datos_Cocina[[#This Row],[Cantidad Ordenada]]</f>
        <v>60</v>
      </c>
      <c r="K1479" s="7">
        <f>Datos_Cocina[[#This Row],[Ganancia Neta]]/Datos_Cocina[[#This Row],[Total Pedido]]</f>
        <v>0.4</v>
      </c>
      <c r="L1479" s="2">
        <v>2</v>
      </c>
      <c r="M1479" s="2">
        <v>43</v>
      </c>
      <c r="N1479" s="2" t="s">
        <v>1154</v>
      </c>
    </row>
    <row r="1480" spans="1:14" x14ac:dyDescent="0.3">
      <c r="A1480" s="2">
        <v>600</v>
      </c>
      <c r="B1480" s="2">
        <v>14</v>
      </c>
      <c r="C1480" s="2" t="s">
        <v>25</v>
      </c>
      <c r="D1480" s="2" t="s">
        <v>1159</v>
      </c>
      <c r="E1480" s="4">
        <v>16</v>
      </c>
      <c r="F1480" s="4">
        <f t="shared" si="23"/>
        <v>48</v>
      </c>
      <c r="G1480" s="4">
        <v>28</v>
      </c>
      <c r="H1480" s="4">
        <f>Datos_Cocina[[#This Row],[Precio Unitario]]-Datos_Cocina[[#This Row],[Costo Unitario]]</f>
        <v>12</v>
      </c>
      <c r="I1480" s="4">
        <f>Datos_Cocina[[#This Row],[Ganancia Bruta]]*Datos_Cocina[[#This Row],[Cantidad Ordenada]]</f>
        <v>36</v>
      </c>
      <c r="J1480" s="4">
        <f>Datos_Cocina[[#This Row],[Precio Unitario]]*Datos_Cocina[[#This Row],[Cantidad Ordenada]]</f>
        <v>84</v>
      </c>
      <c r="K1480" s="7">
        <f>Datos_Cocina[[#This Row],[Ganancia Neta]]/Datos_Cocina[[#This Row],[Total Pedido]]</f>
        <v>0.42857142857142855</v>
      </c>
      <c r="L1480" s="2">
        <v>3</v>
      </c>
      <c r="M1480" s="2">
        <v>22</v>
      </c>
      <c r="N1480" s="2" t="s">
        <v>1149</v>
      </c>
    </row>
    <row r="1481" spans="1:14" x14ac:dyDescent="0.3">
      <c r="A1481" s="2">
        <v>601</v>
      </c>
      <c r="B1481" s="2">
        <v>13</v>
      </c>
      <c r="C1481" s="2" t="s">
        <v>30</v>
      </c>
      <c r="D1481" s="2" t="s">
        <v>1170</v>
      </c>
      <c r="E1481" s="4">
        <v>25</v>
      </c>
      <c r="F1481" s="4">
        <f t="shared" si="23"/>
        <v>50</v>
      </c>
      <c r="G1481" s="4">
        <v>40</v>
      </c>
      <c r="H1481" s="4">
        <f>Datos_Cocina[[#This Row],[Precio Unitario]]-Datos_Cocina[[#This Row],[Costo Unitario]]</f>
        <v>15</v>
      </c>
      <c r="I1481" s="4">
        <f>Datos_Cocina[[#This Row],[Ganancia Bruta]]*Datos_Cocina[[#This Row],[Cantidad Ordenada]]</f>
        <v>30</v>
      </c>
      <c r="J1481" s="4">
        <f>Datos_Cocina[[#This Row],[Precio Unitario]]*Datos_Cocina[[#This Row],[Cantidad Ordenada]]</f>
        <v>80</v>
      </c>
      <c r="K1481" s="7">
        <f>Datos_Cocina[[#This Row],[Ganancia Neta]]/Datos_Cocina[[#This Row],[Total Pedido]]</f>
        <v>0.375</v>
      </c>
      <c r="L1481" s="2">
        <v>2</v>
      </c>
      <c r="M1481" s="2">
        <v>11</v>
      </c>
      <c r="N1481" s="2" t="s">
        <v>1149</v>
      </c>
    </row>
    <row r="1482" spans="1:14" x14ac:dyDescent="0.3">
      <c r="A1482" s="2">
        <v>601</v>
      </c>
      <c r="B1482" s="2">
        <v>13</v>
      </c>
      <c r="C1482" s="2" t="s">
        <v>97</v>
      </c>
      <c r="D1482" s="2" t="s">
        <v>1153</v>
      </c>
      <c r="E1482" s="4">
        <v>14</v>
      </c>
      <c r="F1482" s="4">
        <f t="shared" si="23"/>
        <v>14</v>
      </c>
      <c r="G1482" s="4">
        <v>23</v>
      </c>
      <c r="H1482" s="4">
        <f>Datos_Cocina[[#This Row],[Precio Unitario]]-Datos_Cocina[[#This Row],[Costo Unitario]]</f>
        <v>9</v>
      </c>
      <c r="I1482" s="4">
        <f>Datos_Cocina[[#This Row],[Ganancia Bruta]]*Datos_Cocina[[#This Row],[Cantidad Ordenada]]</f>
        <v>9</v>
      </c>
      <c r="J1482" s="4">
        <f>Datos_Cocina[[#This Row],[Precio Unitario]]*Datos_Cocina[[#This Row],[Cantidad Ordenada]]</f>
        <v>23</v>
      </c>
      <c r="K1482" s="7">
        <f>Datos_Cocina[[#This Row],[Ganancia Neta]]/Datos_Cocina[[#This Row],[Total Pedido]]</f>
        <v>0.39130434782608697</v>
      </c>
      <c r="L1482" s="2">
        <v>1</v>
      </c>
      <c r="M1482" s="2">
        <v>44</v>
      </c>
      <c r="N1482" s="2" t="s">
        <v>1149</v>
      </c>
    </row>
    <row r="1483" spans="1:14" x14ac:dyDescent="0.3">
      <c r="A1483" s="2">
        <v>601</v>
      </c>
      <c r="B1483" s="2">
        <v>13</v>
      </c>
      <c r="C1483" s="2" t="s">
        <v>12</v>
      </c>
      <c r="D1483" s="2" t="s">
        <v>1164</v>
      </c>
      <c r="E1483" s="4">
        <v>21</v>
      </c>
      <c r="F1483" s="4">
        <f t="shared" si="23"/>
        <v>63</v>
      </c>
      <c r="G1483" s="4">
        <v>35</v>
      </c>
      <c r="H1483" s="4">
        <f>Datos_Cocina[[#This Row],[Precio Unitario]]-Datos_Cocina[[#This Row],[Costo Unitario]]</f>
        <v>14</v>
      </c>
      <c r="I1483" s="4">
        <f>Datos_Cocina[[#This Row],[Ganancia Bruta]]*Datos_Cocina[[#This Row],[Cantidad Ordenada]]</f>
        <v>42</v>
      </c>
      <c r="J1483" s="4">
        <f>Datos_Cocina[[#This Row],[Precio Unitario]]*Datos_Cocina[[#This Row],[Cantidad Ordenada]]</f>
        <v>105</v>
      </c>
      <c r="K1483" s="7">
        <f>Datos_Cocina[[#This Row],[Ganancia Neta]]/Datos_Cocina[[#This Row],[Total Pedido]]</f>
        <v>0.4</v>
      </c>
      <c r="L1483" s="2">
        <v>3</v>
      </c>
      <c r="M1483" s="2">
        <v>32</v>
      </c>
      <c r="N1483" s="2" t="s">
        <v>1154</v>
      </c>
    </row>
    <row r="1484" spans="1:14" x14ac:dyDescent="0.3">
      <c r="A1484" s="2">
        <v>601</v>
      </c>
      <c r="B1484" s="2">
        <v>13</v>
      </c>
      <c r="C1484" s="2" t="s">
        <v>25</v>
      </c>
      <c r="D1484" s="2" t="s">
        <v>1159</v>
      </c>
      <c r="E1484" s="4">
        <v>16</v>
      </c>
      <c r="F1484" s="4">
        <f t="shared" si="23"/>
        <v>48</v>
      </c>
      <c r="G1484" s="4">
        <v>28</v>
      </c>
      <c r="H1484" s="4">
        <f>Datos_Cocina[[#This Row],[Precio Unitario]]-Datos_Cocina[[#This Row],[Costo Unitario]]</f>
        <v>12</v>
      </c>
      <c r="I1484" s="4">
        <f>Datos_Cocina[[#This Row],[Ganancia Bruta]]*Datos_Cocina[[#This Row],[Cantidad Ordenada]]</f>
        <v>36</v>
      </c>
      <c r="J1484" s="4">
        <f>Datos_Cocina[[#This Row],[Precio Unitario]]*Datos_Cocina[[#This Row],[Cantidad Ordenada]]</f>
        <v>84</v>
      </c>
      <c r="K1484" s="7">
        <f>Datos_Cocina[[#This Row],[Ganancia Neta]]/Datos_Cocina[[#This Row],[Total Pedido]]</f>
        <v>0.42857142857142855</v>
      </c>
      <c r="L1484" s="2">
        <v>3</v>
      </c>
      <c r="M1484" s="2">
        <v>28</v>
      </c>
      <c r="N1484" s="2" t="s">
        <v>1154</v>
      </c>
    </row>
    <row r="1485" spans="1:14" x14ac:dyDescent="0.3">
      <c r="A1485" s="2">
        <v>602</v>
      </c>
      <c r="B1485" s="2">
        <v>12</v>
      </c>
      <c r="C1485" s="2" t="s">
        <v>30</v>
      </c>
      <c r="D1485" s="2" t="s">
        <v>1170</v>
      </c>
      <c r="E1485" s="4">
        <v>25</v>
      </c>
      <c r="F1485" s="4">
        <f t="shared" si="23"/>
        <v>25</v>
      </c>
      <c r="G1485" s="4">
        <v>40</v>
      </c>
      <c r="H1485" s="4">
        <f>Datos_Cocina[[#This Row],[Precio Unitario]]-Datos_Cocina[[#This Row],[Costo Unitario]]</f>
        <v>15</v>
      </c>
      <c r="I1485" s="4">
        <f>Datos_Cocina[[#This Row],[Ganancia Bruta]]*Datos_Cocina[[#This Row],[Cantidad Ordenada]]</f>
        <v>15</v>
      </c>
      <c r="J1485" s="4">
        <f>Datos_Cocina[[#This Row],[Precio Unitario]]*Datos_Cocina[[#This Row],[Cantidad Ordenada]]</f>
        <v>40</v>
      </c>
      <c r="K1485" s="7">
        <f>Datos_Cocina[[#This Row],[Ganancia Neta]]/Datos_Cocina[[#This Row],[Total Pedido]]</f>
        <v>0.375</v>
      </c>
      <c r="L1485" s="2">
        <v>1</v>
      </c>
      <c r="M1485" s="2">
        <v>36</v>
      </c>
      <c r="N1485" s="2" t="s">
        <v>1149</v>
      </c>
    </row>
    <row r="1486" spans="1:14" x14ac:dyDescent="0.3">
      <c r="A1486" s="2">
        <v>602</v>
      </c>
      <c r="B1486" s="2">
        <v>12</v>
      </c>
      <c r="C1486" s="2" t="s">
        <v>37</v>
      </c>
      <c r="D1486" s="2" t="s">
        <v>1157</v>
      </c>
      <c r="E1486" s="4">
        <v>18</v>
      </c>
      <c r="F1486" s="4">
        <f t="shared" si="23"/>
        <v>54</v>
      </c>
      <c r="G1486" s="4">
        <v>30</v>
      </c>
      <c r="H1486" s="4">
        <f>Datos_Cocina[[#This Row],[Precio Unitario]]-Datos_Cocina[[#This Row],[Costo Unitario]]</f>
        <v>12</v>
      </c>
      <c r="I1486" s="4">
        <f>Datos_Cocina[[#This Row],[Ganancia Bruta]]*Datos_Cocina[[#This Row],[Cantidad Ordenada]]</f>
        <v>36</v>
      </c>
      <c r="J1486" s="4">
        <f>Datos_Cocina[[#This Row],[Precio Unitario]]*Datos_Cocina[[#This Row],[Cantidad Ordenada]]</f>
        <v>90</v>
      </c>
      <c r="K1486" s="7">
        <f>Datos_Cocina[[#This Row],[Ganancia Neta]]/Datos_Cocina[[#This Row],[Total Pedido]]</f>
        <v>0.4</v>
      </c>
      <c r="L1486" s="2">
        <v>3</v>
      </c>
      <c r="M1486" s="2">
        <v>12</v>
      </c>
      <c r="N1486" s="2" t="s">
        <v>1154</v>
      </c>
    </row>
    <row r="1487" spans="1:14" x14ac:dyDescent="0.3">
      <c r="A1487" s="2">
        <v>602</v>
      </c>
      <c r="B1487" s="2">
        <v>12</v>
      </c>
      <c r="C1487" s="2" t="s">
        <v>12</v>
      </c>
      <c r="D1487" s="2" t="s">
        <v>1164</v>
      </c>
      <c r="E1487" s="4">
        <v>21</v>
      </c>
      <c r="F1487" s="4">
        <f t="shared" si="23"/>
        <v>42</v>
      </c>
      <c r="G1487" s="4">
        <v>35</v>
      </c>
      <c r="H1487" s="4">
        <f>Datos_Cocina[[#This Row],[Precio Unitario]]-Datos_Cocina[[#This Row],[Costo Unitario]]</f>
        <v>14</v>
      </c>
      <c r="I1487" s="4">
        <f>Datos_Cocina[[#This Row],[Ganancia Bruta]]*Datos_Cocina[[#This Row],[Cantidad Ordenada]]</f>
        <v>28</v>
      </c>
      <c r="J1487" s="4">
        <f>Datos_Cocina[[#This Row],[Precio Unitario]]*Datos_Cocina[[#This Row],[Cantidad Ordenada]]</f>
        <v>70</v>
      </c>
      <c r="K1487" s="7">
        <f>Datos_Cocina[[#This Row],[Ganancia Neta]]/Datos_Cocina[[#This Row],[Total Pedido]]</f>
        <v>0.4</v>
      </c>
      <c r="L1487" s="2">
        <v>2</v>
      </c>
      <c r="M1487" s="2">
        <v>56</v>
      </c>
      <c r="N1487" s="2" t="s">
        <v>1154</v>
      </c>
    </row>
    <row r="1488" spans="1:14" x14ac:dyDescent="0.3">
      <c r="A1488" s="2">
        <v>602</v>
      </c>
      <c r="B1488" s="2">
        <v>12</v>
      </c>
      <c r="C1488" s="2" t="s">
        <v>100</v>
      </c>
      <c r="D1488" s="2" t="s">
        <v>1166</v>
      </c>
      <c r="E1488" s="4">
        <v>13</v>
      </c>
      <c r="F1488" s="4">
        <f t="shared" si="23"/>
        <v>39</v>
      </c>
      <c r="G1488" s="4">
        <v>22</v>
      </c>
      <c r="H1488" s="4">
        <f>Datos_Cocina[[#This Row],[Precio Unitario]]-Datos_Cocina[[#This Row],[Costo Unitario]]</f>
        <v>9</v>
      </c>
      <c r="I1488" s="4">
        <f>Datos_Cocina[[#This Row],[Ganancia Bruta]]*Datos_Cocina[[#This Row],[Cantidad Ordenada]]</f>
        <v>27</v>
      </c>
      <c r="J1488" s="4">
        <f>Datos_Cocina[[#This Row],[Precio Unitario]]*Datos_Cocina[[#This Row],[Cantidad Ordenada]]</f>
        <v>66</v>
      </c>
      <c r="K1488" s="7">
        <f>Datos_Cocina[[#This Row],[Ganancia Neta]]/Datos_Cocina[[#This Row],[Total Pedido]]</f>
        <v>0.40909090909090912</v>
      </c>
      <c r="L1488" s="2">
        <v>3</v>
      </c>
      <c r="M1488" s="2">
        <v>58</v>
      </c>
      <c r="N1488" s="2" t="s">
        <v>1154</v>
      </c>
    </row>
    <row r="1489" spans="1:14" x14ac:dyDescent="0.3">
      <c r="A1489" s="2">
        <v>603</v>
      </c>
      <c r="B1489" s="2">
        <v>19</v>
      </c>
      <c r="C1489" s="2" t="s">
        <v>56</v>
      </c>
      <c r="D1489" s="2" t="s">
        <v>1167</v>
      </c>
      <c r="E1489" s="4">
        <v>19</v>
      </c>
      <c r="F1489" s="4">
        <f t="shared" si="23"/>
        <v>38</v>
      </c>
      <c r="G1489" s="4">
        <v>31</v>
      </c>
      <c r="H1489" s="4">
        <f>Datos_Cocina[[#This Row],[Precio Unitario]]-Datos_Cocina[[#This Row],[Costo Unitario]]</f>
        <v>12</v>
      </c>
      <c r="I1489" s="4">
        <f>Datos_Cocina[[#This Row],[Ganancia Bruta]]*Datos_Cocina[[#This Row],[Cantidad Ordenada]]</f>
        <v>24</v>
      </c>
      <c r="J1489" s="4">
        <f>Datos_Cocina[[#This Row],[Precio Unitario]]*Datos_Cocina[[#This Row],[Cantidad Ordenada]]</f>
        <v>62</v>
      </c>
      <c r="K1489" s="7">
        <f>Datos_Cocina[[#This Row],[Ganancia Neta]]/Datos_Cocina[[#This Row],[Total Pedido]]</f>
        <v>0.38709677419354838</v>
      </c>
      <c r="L1489" s="2">
        <v>2</v>
      </c>
      <c r="M1489" s="2">
        <v>17</v>
      </c>
      <c r="N1489" s="2" t="s">
        <v>1154</v>
      </c>
    </row>
    <row r="1490" spans="1:14" x14ac:dyDescent="0.3">
      <c r="A1490" s="2">
        <v>604</v>
      </c>
      <c r="B1490" s="2">
        <v>14</v>
      </c>
      <c r="C1490" s="2" t="s">
        <v>12</v>
      </c>
      <c r="D1490" s="2" t="s">
        <v>1164</v>
      </c>
      <c r="E1490" s="4">
        <v>21</v>
      </c>
      <c r="F1490" s="4">
        <f t="shared" si="23"/>
        <v>63</v>
      </c>
      <c r="G1490" s="4">
        <v>35</v>
      </c>
      <c r="H1490" s="4">
        <f>Datos_Cocina[[#This Row],[Precio Unitario]]-Datos_Cocina[[#This Row],[Costo Unitario]]</f>
        <v>14</v>
      </c>
      <c r="I1490" s="4">
        <f>Datos_Cocina[[#This Row],[Ganancia Bruta]]*Datos_Cocina[[#This Row],[Cantidad Ordenada]]</f>
        <v>42</v>
      </c>
      <c r="J1490" s="4">
        <f>Datos_Cocina[[#This Row],[Precio Unitario]]*Datos_Cocina[[#This Row],[Cantidad Ordenada]]</f>
        <v>105</v>
      </c>
      <c r="K1490" s="7">
        <f>Datos_Cocina[[#This Row],[Ganancia Neta]]/Datos_Cocina[[#This Row],[Total Pedido]]</f>
        <v>0.4</v>
      </c>
      <c r="L1490" s="2">
        <v>3</v>
      </c>
      <c r="M1490" s="2">
        <v>42</v>
      </c>
      <c r="N1490" s="2" t="s">
        <v>1154</v>
      </c>
    </row>
    <row r="1491" spans="1:14" x14ac:dyDescent="0.3">
      <c r="A1491" s="2">
        <v>605</v>
      </c>
      <c r="B1491" s="2">
        <v>19</v>
      </c>
      <c r="C1491" s="2" t="s">
        <v>30</v>
      </c>
      <c r="D1491" s="2" t="s">
        <v>1170</v>
      </c>
      <c r="E1491" s="4">
        <v>25</v>
      </c>
      <c r="F1491" s="4">
        <f t="shared" si="23"/>
        <v>25</v>
      </c>
      <c r="G1491" s="4">
        <v>40</v>
      </c>
      <c r="H1491" s="4">
        <f>Datos_Cocina[[#This Row],[Precio Unitario]]-Datos_Cocina[[#This Row],[Costo Unitario]]</f>
        <v>15</v>
      </c>
      <c r="I1491" s="4">
        <f>Datos_Cocina[[#This Row],[Ganancia Bruta]]*Datos_Cocina[[#This Row],[Cantidad Ordenada]]</f>
        <v>15</v>
      </c>
      <c r="J1491" s="4">
        <f>Datos_Cocina[[#This Row],[Precio Unitario]]*Datos_Cocina[[#This Row],[Cantidad Ordenada]]</f>
        <v>40</v>
      </c>
      <c r="K1491" s="7">
        <f>Datos_Cocina[[#This Row],[Ganancia Neta]]/Datos_Cocina[[#This Row],[Total Pedido]]</f>
        <v>0.375</v>
      </c>
      <c r="L1491" s="2">
        <v>1</v>
      </c>
      <c r="M1491" s="2">
        <v>24</v>
      </c>
      <c r="N1491" s="2" t="s">
        <v>1149</v>
      </c>
    </row>
    <row r="1492" spans="1:14" x14ac:dyDescent="0.3">
      <c r="A1492" s="2">
        <v>605</v>
      </c>
      <c r="B1492" s="2">
        <v>19</v>
      </c>
      <c r="C1492" s="2" t="s">
        <v>37</v>
      </c>
      <c r="D1492" s="2" t="s">
        <v>1157</v>
      </c>
      <c r="E1492" s="4">
        <v>18</v>
      </c>
      <c r="F1492" s="4">
        <f t="shared" si="23"/>
        <v>54</v>
      </c>
      <c r="G1492" s="4">
        <v>30</v>
      </c>
      <c r="H1492" s="4">
        <f>Datos_Cocina[[#This Row],[Precio Unitario]]-Datos_Cocina[[#This Row],[Costo Unitario]]</f>
        <v>12</v>
      </c>
      <c r="I1492" s="4">
        <f>Datos_Cocina[[#This Row],[Ganancia Bruta]]*Datos_Cocina[[#This Row],[Cantidad Ordenada]]</f>
        <v>36</v>
      </c>
      <c r="J1492" s="4">
        <f>Datos_Cocina[[#This Row],[Precio Unitario]]*Datos_Cocina[[#This Row],[Cantidad Ordenada]]</f>
        <v>90</v>
      </c>
      <c r="K1492" s="7">
        <f>Datos_Cocina[[#This Row],[Ganancia Neta]]/Datos_Cocina[[#This Row],[Total Pedido]]</f>
        <v>0.4</v>
      </c>
      <c r="L1492" s="2">
        <v>3</v>
      </c>
      <c r="M1492" s="2">
        <v>50</v>
      </c>
      <c r="N1492" s="2" t="s">
        <v>1149</v>
      </c>
    </row>
    <row r="1493" spans="1:14" x14ac:dyDescent="0.3">
      <c r="A1493" s="2">
        <v>605</v>
      </c>
      <c r="B1493" s="2">
        <v>19</v>
      </c>
      <c r="C1493" s="2" t="s">
        <v>67</v>
      </c>
      <c r="D1493" s="2" t="s">
        <v>1155</v>
      </c>
      <c r="E1493" s="4">
        <v>12</v>
      </c>
      <c r="F1493" s="4">
        <f t="shared" si="23"/>
        <v>12</v>
      </c>
      <c r="G1493" s="4">
        <v>20</v>
      </c>
      <c r="H1493" s="4">
        <f>Datos_Cocina[[#This Row],[Precio Unitario]]-Datos_Cocina[[#This Row],[Costo Unitario]]</f>
        <v>8</v>
      </c>
      <c r="I1493" s="4">
        <f>Datos_Cocina[[#This Row],[Ganancia Bruta]]*Datos_Cocina[[#This Row],[Cantidad Ordenada]]</f>
        <v>8</v>
      </c>
      <c r="J1493" s="4">
        <f>Datos_Cocina[[#This Row],[Precio Unitario]]*Datos_Cocina[[#This Row],[Cantidad Ordenada]]</f>
        <v>20</v>
      </c>
      <c r="K1493" s="7">
        <f>Datos_Cocina[[#This Row],[Ganancia Neta]]/Datos_Cocina[[#This Row],[Total Pedido]]</f>
        <v>0.4</v>
      </c>
      <c r="L1493" s="2">
        <v>1</v>
      </c>
      <c r="M1493" s="2">
        <v>47</v>
      </c>
      <c r="N1493" s="2" t="s">
        <v>1154</v>
      </c>
    </row>
    <row r="1494" spans="1:14" x14ac:dyDescent="0.3">
      <c r="A1494" s="2">
        <v>605</v>
      </c>
      <c r="B1494" s="2">
        <v>19</v>
      </c>
      <c r="C1494" s="2" t="s">
        <v>12</v>
      </c>
      <c r="D1494" s="2" t="s">
        <v>1164</v>
      </c>
      <c r="E1494" s="4">
        <v>21</v>
      </c>
      <c r="F1494" s="4">
        <f t="shared" si="23"/>
        <v>42</v>
      </c>
      <c r="G1494" s="4">
        <v>35</v>
      </c>
      <c r="H1494" s="4">
        <f>Datos_Cocina[[#This Row],[Precio Unitario]]-Datos_Cocina[[#This Row],[Costo Unitario]]</f>
        <v>14</v>
      </c>
      <c r="I1494" s="4">
        <f>Datos_Cocina[[#This Row],[Ganancia Bruta]]*Datos_Cocina[[#This Row],[Cantidad Ordenada]]</f>
        <v>28</v>
      </c>
      <c r="J1494" s="4">
        <f>Datos_Cocina[[#This Row],[Precio Unitario]]*Datos_Cocina[[#This Row],[Cantidad Ordenada]]</f>
        <v>70</v>
      </c>
      <c r="K1494" s="7">
        <f>Datos_Cocina[[#This Row],[Ganancia Neta]]/Datos_Cocina[[#This Row],[Total Pedido]]</f>
        <v>0.4</v>
      </c>
      <c r="L1494" s="2">
        <v>2</v>
      </c>
      <c r="M1494" s="2">
        <v>55</v>
      </c>
      <c r="N1494" s="2" t="s">
        <v>1149</v>
      </c>
    </row>
    <row r="1495" spans="1:14" x14ac:dyDescent="0.3">
      <c r="A1495" s="2">
        <v>606</v>
      </c>
      <c r="B1495" s="2">
        <v>1</v>
      </c>
      <c r="C1495" s="2" t="s">
        <v>60</v>
      </c>
      <c r="D1495" s="2" t="s">
        <v>1165</v>
      </c>
      <c r="E1495" s="4">
        <v>15</v>
      </c>
      <c r="F1495" s="4">
        <f t="shared" si="23"/>
        <v>30</v>
      </c>
      <c r="G1495" s="4">
        <v>25</v>
      </c>
      <c r="H1495" s="4">
        <f>Datos_Cocina[[#This Row],[Precio Unitario]]-Datos_Cocina[[#This Row],[Costo Unitario]]</f>
        <v>10</v>
      </c>
      <c r="I1495" s="4">
        <f>Datos_Cocina[[#This Row],[Ganancia Bruta]]*Datos_Cocina[[#This Row],[Cantidad Ordenada]]</f>
        <v>20</v>
      </c>
      <c r="J1495" s="4">
        <f>Datos_Cocina[[#This Row],[Precio Unitario]]*Datos_Cocina[[#This Row],[Cantidad Ordenada]]</f>
        <v>50</v>
      </c>
      <c r="K1495" s="7">
        <f>Datos_Cocina[[#This Row],[Ganancia Neta]]/Datos_Cocina[[#This Row],[Total Pedido]]</f>
        <v>0.4</v>
      </c>
      <c r="L1495" s="2">
        <v>2</v>
      </c>
      <c r="M1495" s="2">
        <v>47</v>
      </c>
      <c r="N1495" s="2" t="s">
        <v>1154</v>
      </c>
    </row>
    <row r="1496" spans="1:14" x14ac:dyDescent="0.3">
      <c r="A1496" s="2">
        <v>606</v>
      </c>
      <c r="B1496" s="2">
        <v>1</v>
      </c>
      <c r="C1496" s="2" t="s">
        <v>50</v>
      </c>
      <c r="D1496" s="2" t="s">
        <v>1162</v>
      </c>
      <c r="E1496" s="4">
        <v>16</v>
      </c>
      <c r="F1496" s="4">
        <f t="shared" si="23"/>
        <v>48</v>
      </c>
      <c r="G1496" s="4">
        <v>27</v>
      </c>
      <c r="H1496" s="4">
        <f>Datos_Cocina[[#This Row],[Precio Unitario]]-Datos_Cocina[[#This Row],[Costo Unitario]]</f>
        <v>11</v>
      </c>
      <c r="I1496" s="4">
        <f>Datos_Cocina[[#This Row],[Ganancia Bruta]]*Datos_Cocina[[#This Row],[Cantidad Ordenada]]</f>
        <v>33</v>
      </c>
      <c r="J1496" s="4">
        <f>Datos_Cocina[[#This Row],[Precio Unitario]]*Datos_Cocina[[#This Row],[Cantidad Ordenada]]</f>
        <v>81</v>
      </c>
      <c r="K1496" s="7">
        <f>Datos_Cocina[[#This Row],[Ganancia Neta]]/Datos_Cocina[[#This Row],[Total Pedido]]</f>
        <v>0.40740740740740738</v>
      </c>
      <c r="L1496" s="2">
        <v>3</v>
      </c>
      <c r="M1496" s="2">
        <v>48</v>
      </c>
      <c r="N1496" s="2" t="s">
        <v>1149</v>
      </c>
    </row>
    <row r="1497" spans="1:14" x14ac:dyDescent="0.3">
      <c r="A1497" s="2">
        <v>606</v>
      </c>
      <c r="B1497" s="2">
        <v>1</v>
      </c>
      <c r="C1497" s="2" t="s">
        <v>74</v>
      </c>
      <c r="D1497" s="2" t="s">
        <v>1160</v>
      </c>
      <c r="E1497" s="4">
        <v>15</v>
      </c>
      <c r="F1497" s="4">
        <f t="shared" si="23"/>
        <v>30</v>
      </c>
      <c r="G1497" s="4">
        <v>26</v>
      </c>
      <c r="H1497" s="4">
        <f>Datos_Cocina[[#This Row],[Precio Unitario]]-Datos_Cocina[[#This Row],[Costo Unitario]]</f>
        <v>11</v>
      </c>
      <c r="I1497" s="4">
        <f>Datos_Cocina[[#This Row],[Ganancia Bruta]]*Datos_Cocina[[#This Row],[Cantidad Ordenada]]</f>
        <v>22</v>
      </c>
      <c r="J1497" s="4">
        <f>Datos_Cocina[[#This Row],[Precio Unitario]]*Datos_Cocina[[#This Row],[Cantidad Ordenada]]</f>
        <v>52</v>
      </c>
      <c r="K1497" s="7">
        <f>Datos_Cocina[[#This Row],[Ganancia Neta]]/Datos_Cocina[[#This Row],[Total Pedido]]</f>
        <v>0.42307692307692307</v>
      </c>
      <c r="L1497" s="2">
        <v>2</v>
      </c>
      <c r="M1497" s="2">
        <v>50</v>
      </c>
      <c r="N1497" s="2" t="s">
        <v>1149</v>
      </c>
    </row>
    <row r="1498" spans="1:14" x14ac:dyDescent="0.3">
      <c r="A1498" s="2">
        <v>607</v>
      </c>
      <c r="B1498" s="2">
        <v>10</v>
      </c>
      <c r="C1498" s="2" t="s">
        <v>30</v>
      </c>
      <c r="D1498" s="2" t="s">
        <v>1170</v>
      </c>
      <c r="E1498" s="4">
        <v>25</v>
      </c>
      <c r="F1498" s="4">
        <f t="shared" si="23"/>
        <v>25</v>
      </c>
      <c r="G1498" s="4">
        <v>40</v>
      </c>
      <c r="H1498" s="4">
        <f>Datos_Cocina[[#This Row],[Precio Unitario]]-Datos_Cocina[[#This Row],[Costo Unitario]]</f>
        <v>15</v>
      </c>
      <c r="I1498" s="4">
        <f>Datos_Cocina[[#This Row],[Ganancia Bruta]]*Datos_Cocina[[#This Row],[Cantidad Ordenada]]</f>
        <v>15</v>
      </c>
      <c r="J1498" s="4">
        <f>Datos_Cocina[[#This Row],[Precio Unitario]]*Datos_Cocina[[#This Row],[Cantidad Ordenada]]</f>
        <v>40</v>
      </c>
      <c r="K1498" s="7">
        <f>Datos_Cocina[[#This Row],[Ganancia Neta]]/Datos_Cocina[[#This Row],[Total Pedido]]</f>
        <v>0.375</v>
      </c>
      <c r="L1498" s="2">
        <v>1</v>
      </c>
      <c r="M1498" s="2">
        <v>25</v>
      </c>
      <c r="N1498" s="2" t="s">
        <v>1154</v>
      </c>
    </row>
    <row r="1499" spans="1:14" x14ac:dyDescent="0.3">
      <c r="A1499" s="2">
        <v>607</v>
      </c>
      <c r="B1499" s="2">
        <v>10</v>
      </c>
      <c r="C1499" s="2" t="s">
        <v>25</v>
      </c>
      <c r="D1499" s="2" t="s">
        <v>1159</v>
      </c>
      <c r="E1499" s="4">
        <v>16</v>
      </c>
      <c r="F1499" s="4">
        <f t="shared" si="23"/>
        <v>16</v>
      </c>
      <c r="G1499" s="4">
        <v>28</v>
      </c>
      <c r="H1499" s="4">
        <f>Datos_Cocina[[#This Row],[Precio Unitario]]-Datos_Cocina[[#This Row],[Costo Unitario]]</f>
        <v>12</v>
      </c>
      <c r="I1499" s="4">
        <f>Datos_Cocina[[#This Row],[Ganancia Bruta]]*Datos_Cocina[[#This Row],[Cantidad Ordenada]]</f>
        <v>12</v>
      </c>
      <c r="J1499" s="4">
        <f>Datos_Cocina[[#This Row],[Precio Unitario]]*Datos_Cocina[[#This Row],[Cantidad Ordenada]]</f>
        <v>28</v>
      </c>
      <c r="K1499" s="7">
        <f>Datos_Cocina[[#This Row],[Ganancia Neta]]/Datos_Cocina[[#This Row],[Total Pedido]]</f>
        <v>0.42857142857142855</v>
      </c>
      <c r="L1499" s="2">
        <v>1</v>
      </c>
      <c r="M1499" s="2">
        <v>44</v>
      </c>
      <c r="N1499" s="2" t="s">
        <v>1154</v>
      </c>
    </row>
    <row r="1500" spans="1:14" x14ac:dyDescent="0.3">
      <c r="A1500" s="2">
        <v>608</v>
      </c>
      <c r="B1500" s="2">
        <v>7</v>
      </c>
      <c r="C1500" s="2" t="s">
        <v>20</v>
      </c>
      <c r="D1500" s="2" t="s">
        <v>1152</v>
      </c>
      <c r="E1500" s="4">
        <v>17</v>
      </c>
      <c r="F1500" s="4">
        <f t="shared" si="23"/>
        <v>17</v>
      </c>
      <c r="G1500" s="4">
        <v>29</v>
      </c>
      <c r="H1500" s="4">
        <f>Datos_Cocina[[#This Row],[Precio Unitario]]-Datos_Cocina[[#This Row],[Costo Unitario]]</f>
        <v>12</v>
      </c>
      <c r="I1500" s="4">
        <f>Datos_Cocina[[#This Row],[Ganancia Bruta]]*Datos_Cocina[[#This Row],[Cantidad Ordenada]]</f>
        <v>12</v>
      </c>
      <c r="J1500" s="4">
        <f>Datos_Cocina[[#This Row],[Precio Unitario]]*Datos_Cocina[[#This Row],[Cantidad Ordenada]]</f>
        <v>29</v>
      </c>
      <c r="K1500" s="7">
        <f>Datos_Cocina[[#This Row],[Ganancia Neta]]/Datos_Cocina[[#This Row],[Total Pedido]]</f>
        <v>0.41379310344827586</v>
      </c>
      <c r="L1500" s="2">
        <v>1</v>
      </c>
      <c r="M1500" s="2">
        <v>45</v>
      </c>
      <c r="N1500" s="2" t="s">
        <v>1154</v>
      </c>
    </row>
    <row r="1501" spans="1:14" x14ac:dyDescent="0.3">
      <c r="A1501" s="2">
        <v>609</v>
      </c>
      <c r="B1501" s="2">
        <v>1</v>
      </c>
      <c r="C1501" s="2" t="s">
        <v>114</v>
      </c>
      <c r="D1501" s="2" t="s">
        <v>1168</v>
      </c>
      <c r="E1501" s="4">
        <v>19</v>
      </c>
      <c r="F1501" s="4">
        <f t="shared" si="23"/>
        <v>19</v>
      </c>
      <c r="G1501" s="4">
        <v>32</v>
      </c>
      <c r="H1501" s="4">
        <f>Datos_Cocina[[#This Row],[Precio Unitario]]-Datos_Cocina[[#This Row],[Costo Unitario]]</f>
        <v>13</v>
      </c>
      <c r="I1501" s="4">
        <f>Datos_Cocina[[#This Row],[Ganancia Bruta]]*Datos_Cocina[[#This Row],[Cantidad Ordenada]]</f>
        <v>13</v>
      </c>
      <c r="J1501" s="4">
        <f>Datos_Cocina[[#This Row],[Precio Unitario]]*Datos_Cocina[[#This Row],[Cantidad Ordenada]]</f>
        <v>32</v>
      </c>
      <c r="K1501" s="7">
        <f>Datos_Cocina[[#This Row],[Ganancia Neta]]/Datos_Cocina[[#This Row],[Total Pedido]]</f>
        <v>0.40625</v>
      </c>
      <c r="L1501" s="2">
        <v>1</v>
      </c>
      <c r="M1501" s="2">
        <v>27</v>
      </c>
      <c r="N1501" s="2" t="s">
        <v>1149</v>
      </c>
    </row>
    <row r="1502" spans="1:14" x14ac:dyDescent="0.3">
      <c r="A1502" s="2">
        <v>610</v>
      </c>
      <c r="B1502" s="2">
        <v>19</v>
      </c>
      <c r="C1502" s="2" t="s">
        <v>74</v>
      </c>
      <c r="D1502" s="2" t="s">
        <v>1160</v>
      </c>
      <c r="E1502" s="4">
        <v>15</v>
      </c>
      <c r="F1502" s="4">
        <f t="shared" si="23"/>
        <v>15</v>
      </c>
      <c r="G1502" s="4">
        <v>26</v>
      </c>
      <c r="H1502" s="4">
        <f>Datos_Cocina[[#This Row],[Precio Unitario]]-Datos_Cocina[[#This Row],[Costo Unitario]]</f>
        <v>11</v>
      </c>
      <c r="I1502" s="4">
        <f>Datos_Cocina[[#This Row],[Ganancia Bruta]]*Datos_Cocina[[#This Row],[Cantidad Ordenada]]</f>
        <v>11</v>
      </c>
      <c r="J1502" s="4">
        <f>Datos_Cocina[[#This Row],[Precio Unitario]]*Datos_Cocina[[#This Row],[Cantidad Ordenada]]</f>
        <v>26</v>
      </c>
      <c r="K1502" s="7">
        <f>Datos_Cocina[[#This Row],[Ganancia Neta]]/Datos_Cocina[[#This Row],[Total Pedido]]</f>
        <v>0.42307692307692307</v>
      </c>
      <c r="L1502" s="2">
        <v>1</v>
      </c>
      <c r="M1502" s="2">
        <v>39</v>
      </c>
      <c r="N1502" s="2" t="s">
        <v>1149</v>
      </c>
    </row>
    <row r="1503" spans="1:14" x14ac:dyDescent="0.3">
      <c r="A1503" s="2">
        <v>610</v>
      </c>
      <c r="B1503" s="2">
        <v>19</v>
      </c>
      <c r="C1503" s="2" t="s">
        <v>45</v>
      </c>
      <c r="D1503" s="2" t="s">
        <v>1169</v>
      </c>
      <c r="E1503" s="4">
        <v>10</v>
      </c>
      <c r="F1503" s="4">
        <f t="shared" si="23"/>
        <v>10</v>
      </c>
      <c r="G1503" s="4">
        <v>18</v>
      </c>
      <c r="H1503" s="4">
        <f>Datos_Cocina[[#This Row],[Precio Unitario]]-Datos_Cocina[[#This Row],[Costo Unitario]]</f>
        <v>8</v>
      </c>
      <c r="I1503" s="4">
        <f>Datos_Cocina[[#This Row],[Ganancia Bruta]]*Datos_Cocina[[#This Row],[Cantidad Ordenada]]</f>
        <v>8</v>
      </c>
      <c r="J1503" s="4">
        <f>Datos_Cocina[[#This Row],[Precio Unitario]]*Datos_Cocina[[#This Row],[Cantidad Ordenada]]</f>
        <v>18</v>
      </c>
      <c r="K1503" s="7">
        <f>Datos_Cocina[[#This Row],[Ganancia Neta]]/Datos_Cocina[[#This Row],[Total Pedido]]</f>
        <v>0.44444444444444442</v>
      </c>
      <c r="L1503" s="2">
        <v>1</v>
      </c>
      <c r="M1503" s="2">
        <v>8</v>
      </c>
      <c r="N1503" s="2" t="s">
        <v>1154</v>
      </c>
    </row>
    <row r="1504" spans="1:14" x14ac:dyDescent="0.3">
      <c r="A1504" s="2">
        <v>611</v>
      </c>
      <c r="B1504" s="2">
        <v>13</v>
      </c>
      <c r="C1504" s="2" t="s">
        <v>39</v>
      </c>
      <c r="D1504" s="2" t="s">
        <v>1150</v>
      </c>
      <c r="E1504" s="4">
        <v>13</v>
      </c>
      <c r="F1504" s="4">
        <f t="shared" si="23"/>
        <v>26</v>
      </c>
      <c r="G1504" s="4">
        <v>21</v>
      </c>
      <c r="H1504" s="4">
        <f>Datos_Cocina[[#This Row],[Precio Unitario]]-Datos_Cocina[[#This Row],[Costo Unitario]]</f>
        <v>8</v>
      </c>
      <c r="I1504" s="4">
        <f>Datos_Cocina[[#This Row],[Ganancia Bruta]]*Datos_Cocina[[#This Row],[Cantidad Ordenada]]</f>
        <v>16</v>
      </c>
      <c r="J1504" s="4">
        <f>Datos_Cocina[[#This Row],[Precio Unitario]]*Datos_Cocina[[#This Row],[Cantidad Ordenada]]</f>
        <v>42</v>
      </c>
      <c r="K1504" s="7">
        <f>Datos_Cocina[[#This Row],[Ganancia Neta]]/Datos_Cocina[[#This Row],[Total Pedido]]</f>
        <v>0.38095238095238093</v>
      </c>
      <c r="L1504" s="2">
        <v>2</v>
      </c>
      <c r="M1504" s="2">
        <v>53</v>
      </c>
      <c r="N1504" s="2" t="s">
        <v>1149</v>
      </c>
    </row>
    <row r="1505" spans="1:14" x14ac:dyDescent="0.3">
      <c r="A1505" s="2">
        <v>611</v>
      </c>
      <c r="B1505" s="2">
        <v>13</v>
      </c>
      <c r="C1505" s="2" t="s">
        <v>42</v>
      </c>
      <c r="D1505" s="2" t="s">
        <v>1158</v>
      </c>
      <c r="E1505" s="4">
        <v>22</v>
      </c>
      <c r="F1505" s="4">
        <f t="shared" si="23"/>
        <v>22</v>
      </c>
      <c r="G1505" s="4">
        <v>36</v>
      </c>
      <c r="H1505" s="4">
        <f>Datos_Cocina[[#This Row],[Precio Unitario]]-Datos_Cocina[[#This Row],[Costo Unitario]]</f>
        <v>14</v>
      </c>
      <c r="I1505" s="4">
        <f>Datos_Cocina[[#This Row],[Ganancia Bruta]]*Datos_Cocina[[#This Row],[Cantidad Ordenada]]</f>
        <v>14</v>
      </c>
      <c r="J1505" s="4">
        <f>Datos_Cocina[[#This Row],[Precio Unitario]]*Datos_Cocina[[#This Row],[Cantidad Ordenada]]</f>
        <v>36</v>
      </c>
      <c r="K1505" s="7">
        <f>Datos_Cocina[[#This Row],[Ganancia Neta]]/Datos_Cocina[[#This Row],[Total Pedido]]</f>
        <v>0.3888888888888889</v>
      </c>
      <c r="L1505" s="2">
        <v>1</v>
      </c>
      <c r="M1505" s="2">
        <v>30</v>
      </c>
      <c r="N1505" s="2" t="s">
        <v>1149</v>
      </c>
    </row>
    <row r="1506" spans="1:14" x14ac:dyDescent="0.3">
      <c r="A1506" s="2">
        <v>612</v>
      </c>
      <c r="B1506" s="2">
        <v>11</v>
      </c>
      <c r="C1506" s="2" t="s">
        <v>42</v>
      </c>
      <c r="D1506" s="2" t="s">
        <v>1158</v>
      </c>
      <c r="E1506" s="4">
        <v>22</v>
      </c>
      <c r="F1506" s="4">
        <f t="shared" si="23"/>
        <v>66</v>
      </c>
      <c r="G1506" s="4">
        <v>36</v>
      </c>
      <c r="H1506" s="4">
        <f>Datos_Cocina[[#This Row],[Precio Unitario]]-Datos_Cocina[[#This Row],[Costo Unitario]]</f>
        <v>14</v>
      </c>
      <c r="I1506" s="4">
        <f>Datos_Cocina[[#This Row],[Ganancia Bruta]]*Datos_Cocina[[#This Row],[Cantidad Ordenada]]</f>
        <v>42</v>
      </c>
      <c r="J1506" s="4">
        <f>Datos_Cocina[[#This Row],[Precio Unitario]]*Datos_Cocina[[#This Row],[Cantidad Ordenada]]</f>
        <v>108</v>
      </c>
      <c r="K1506" s="7">
        <f>Datos_Cocina[[#This Row],[Ganancia Neta]]/Datos_Cocina[[#This Row],[Total Pedido]]</f>
        <v>0.3888888888888889</v>
      </c>
      <c r="L1506" s="2">
        <v>3</v>
      </c>
      <c r="M1506" s="2">
        <v>37</v>
      </c>
      <c r="N1506" s="2" t="s">
        <v>1154</v>
      </c>
    </row>
    <row r="1507" spans="1:14" x14ac:dyDescent="0.3">
      <c r="A1507" s="2">
        <v>612</v>
      </c>
      <c r="B1507" s="2">
        <v>11</v>
      </c>
      <c r="C1507" s="2" t="s">
        <v>67</v>
      </c>
      <c r="D1507" s="2" t="s">
        <v>1155</v>
      </c>
      <c r="E1507" s="4">
        <v>12</v>
      </c>
      <c r="F1507" s="4">
        <f t="shared" si="23"/>
        <v>24</v>
      </c>
      <c r="G1507" s="4">
        <v>20</v>
      </c>
      <c r="H1507" s="4">
        <f>Datos_Cocina[[#This Row],[Precio Unitario]]-Datos_Cocina[[#This Row],[Costo Unitario]]</f>
        <v>8</v>
      </c>
      <c r="I1507" s="4">
        <f>Datos_Cocina[[#This Row],[Ganancia Bruta]]*Datos_Cocina[[#This Row],[Cantidad Ordenada]]</f>
        <v>16</v>
      </c>
      <c r="J1507" s="4">
        <f>Datos_Cocina[[#This Row],[Precio Unitario]]*Datos_Cocina[[#This Row],[Cantidad Ordenada]]</f>
        <v>40</v>
      </c>
      <c r="K1507" s="7">
        <f>Datos_Cocina[[#This Row],[Ganancia Neta]]/Datos_Cocina[[#This Row],[Total Pedido]]</f>
        <v>0.4</v>
      </c>
      <c r="L1507" s="2">
        <v>2</v>
      </c>
      <c r="M1507" s="2">
        <v>51</v>
      </c>
      <c r="N1507" s="2" t="s">
        <v>1154</v>
      </c>
    </row>
    <row r="1508" spans="1:14" x14ac:dyDescent="0.3">
      <c r="A1508" s="2">
        <v>612</v>
      </c>
      <c r="B1508" s="2">
        <v>11</v>
      </c>
      <c r="C1508" s="2" t="s">
        <v>50</v>
      </c>
      <c r="D1508" s="2" t="s">
        <v>1162</v>
      </c>
      <c r="E1508" s="4">
        <v>16</v>
      </c>
      <c r="F1508" s="4">
        <f t="shared" si="23"/>
        <v>16</v>
      </c>
      <c r="G1508" s="4">
        <v>27</v>
      </c>
      <c r="H1508" s="4">
        <f>Datos_Cocina[[#This Row],[Precio Unitario]]-Datos_Cocina[[#This Row],[Costo Unitario]]</f>
        <v>11</v>
      </c>
      <c r="I1508" s="4">
        <f>Datos_Cocina[[#This Row],[Ganancia Bruta]]*Datos_Cocina[[#This Row],[Cantidad Ordenada]]</f>
        <v>11</v>
      </c>
      <c r="J1508" s="4">
        <f>Datos_Cocina[[#This Row],[Precio Unitario]]*Datos_Cocina[[#This Row],[Cantidad Ordenada]]</f>
        <v>27</v>
      </c>
      <c r="K1508" s="7">
        <f>Datos_Cocina[[#This Row],[Ganancia Neta]]/Datos_Cocina[[#This Row],[Total Pedido]]</f>
        <v>0.40740740740740738</v>
      </c>
      <c r="L1508" s="2">
        <v>1</v>
      </c>
      <c r="M1508" s="2">
        <v>26</v>
      </c>
      <c r="N1508" s="2" t="s">
        <v>1154</v>
      </c>
    </row>
    <row r="1509" spans="1:14" x14ac:dyDescent="0.3">
      <c r="A1509" s="2">
        <v>612</v>
      </c>
      <c r="B1509" s="2">
        <v>11</v>
      </c>
      <c r="C1509" s="2" t="s">
        <v>25</v>
      </c>
      <c r="D1509" s="2" t="s">
        <v>1159</v>
      </c>
      <c r="E1509" s="4">
        <v>16</v>
      </c>
      <c r="F1509" s="4">
        <f t="shared" si="23"/>
        <v>32</v>
      </c>
      <c r="G1509" s="4">
        <v>28</v>
      </c>
      <c r="H1509" s="4">
        <f>Datos_Cocina[[#This Row],[Precio Unitario]]-Datos_Cocina[[#This Row],[Costo Unitario]]</f>
        <v>12</v>
      </c>
      <c r="I1509" s="4">
        <f>Datos_Cocina[[#This Row],[Ganancia Bruta]]*Datos_Cocina[[#This Row],[Cantidad Ordenada]]</f>
        <v>24</v>
      </c>
      <c r="J1509" s="4">
        <f>Datos_Cocina[[#This Row],[Precio Unitario]]*Datos_Cocina[[#This Row],[Cantidad Ordenada]]</f>
        <v>56</v>
      </c>
      <c r="K1509" s="7">
        <f>Datos_Cocina[[#This Row],[Ganancia Neta]]/Datos_Cocina[[#This Row],[Total Pedido]]</f>
        <v>0.42857142857142855</v>
      </c>
      <c r="L1509" s="2">
        <v>2</v>
      </c>
      <c r="M1509" s="2">
        <v>15</v>
      </c>
      <c r="N1509" s="2" t="s">
        <v>1154</v>
      </c>
    </row>
    <row r="1510" spans="1:14" x14ac:dyDescent="0.3">
      <c r="A1510" s="2">
        <v>613</v>
      </c>
      <c r="B1510" s="2">
        <v>1</v>
      </c>
      <c r="C1510" s="2" t="s">
        <v>97</v>
      </c>
      <c r="D1510" s="2" t="s">
        <v>1153</v>
      </c>
      <c r="E1510" s="4">
        <v>14</v>
      </c>
      <c r="F1510" s="4">
        <f t="shared" si="23"/>
        <v>42</v>
      </c>
      <c r="G1510" s="4">
        <v>23</v>
      </c>
      <c r="H1510" s="4">
        <f>Datos_Cocina[[#This Row],[Precio Unitario]]-Datos_Cocina[[#This Row],[Costo Unitario]]</f>
        <v>9</v>
      </c>
      <c r="I1510" s="4">
        <f>Datos_Cocina[[#This Row],[Ganancia Bruta]]*Datos_Cocina[[#This Row],[Cantidad Ordenada]]</f>
        <v>27</v>
      </c>
      <c r="J1510" s="4">
        <f>Datos_Cocina[[#This Row],[Precio Unitario]]*Datos_Cocina[[#This Row],[Cantidad Ordenada]]</f>
        <v>69</v>
      </c>
      <c r="K1510" s="7">
        <f>Datos_Cocina[[#This Row],[Ganancia Neta]]/Datos_Cocina[[#This Row],[Total Pedido]]</f>
        <v>0.39130434782608697</v>
      </c>
      <c r="L1510" s="2">
        <v>3</v>
      </c>
      <c r="M1510" s="2">
        <v>23</v>
      </c>
      <c r="N1510" s="2" t="s">
        <v>1149</v>
      </c>
    </row>
    <row r="1511" spans="1:14" x14ac:dyDescent="0.3">
      <c r="A1511" s="2">
        <v>613</v>
      </c>
      <c r="B1511" s="2">
        <v>1</v>
      </c>
      <c r="C1511" s="2" t="s">
        <v>12</v>
      </c>
      <c r="D1511" s="2" t="s">
        <v>1164</v>
      </c>
      <c r="E1511" s="4">
        <v>21</v>
      </c>
      <c r="F1511" s="4">
        <f t="shared" si="23"/>
        <v>63</v>
      </c>
      <c r="G1511" s="4">
        <v>35</v>
      </c>
      <c r="H1511" s="4">
        <f>Datos_Cocina[[#This Row],[Precio Unitario]]-Datos_Cocina[[#This Row],[Costo Unitario]]</f>
        <v>14</v>
      </c>
      <c r="I1511" s="4">
        <f>Datos_Cocina[[#This Row],[Ganancia Bruta]]*Datos_Cocina[[#This Row],[Cantidad Ordenada]]</f>
        <v>42</v>
      </c>
      <c r="J1511" s="4">
        <f>Datos_Cocina[[#This Row],[Precio Unitario]]*Datos_Cocina[[#This Row],[Cantidad Ordenada]]</f>
        <v>105</v>
      </c>
      <c r="K1511" s="7">
        <f>Datos_Cocina[[#This Row],[Ganancia Neta]]/Datos_Cocina[[#This Row],[Total Pedido]]</f>
        <v>0.4</v>
      </c>
      <c r="L1511" s="2">
        <v>3</v>
      </c>
      <c r="M1511" s="2">
        <v>57</v>
      </c>
      <c r="N1511" s="2" t="s">
        <v>1149</v>
      </c>
    </row>
    <row r="1512" spans="1:14" x14ac:dyDescent="0.3">
      <c r="A1512" s="2">
        <v>613</v>
      </c>
      <c r="B1512" s="2">
        <v>1</v>
      </c>
      <c r="C1512" s="2" t="s">
        <v>53</v>
      </c>
      <c r="D1512" s="2" t="s">
        <v>1156</v>
      </c>
      <c r="E1512" s="4">
        <v>11</v>
      </c>
      <c r="F1512" s="4">
        <f t="shared" si="23"/>
        <v>33</v>
      </c>
      <c r="G1512" s="4">
        <v>19</v>
      </c>
      <c r="H1512" s="4">
        <f>Datos_Cocina[[#This Row],[Precio Unitario]]-Datos_Cocina[[#This Row],[Costo Unitario]]</f>
        <v>8</v>
      </c>
      <c r="I1512" s="4">
        <f>Datos_Cocina[[#This Row],[Ganancia Bruta]]*Datos_Cocina[[#This Row],[Cantidad Ordenada]]</f>
        <v>24</v>
      </c>
      <c r="J1512" s="4">
        <f>Datos_Cocina[[#This Row],[Precio Unitario]]*Datos_Cocina[[#This Row],[Cantidad Ordenada]]</f>
        <v>57</v>
      </c>
      <c r="K1512" s="7">
        <f>Datos_Cocina[[#This Row],[Ganancia Neta]]/Datos_Cocina[[#This Row],[Total Pedido]]</f>
        <v>0.42105263157894735</v>
      </c>
      <c r="L1512" s="2">
        <v>3</v>
      </c>
      <c r="M1512" s="2">
        <v>41</v>
      </c>
      <c r="N1512" s="2" t="s">
        <v>1149</v>
      </c>
    </row>
    <row r="1513" spans="1:14" x14ac:dyDescent="0.3">
      <c r="A1513" s="2">
        <v>613</v>
      </c>
      <c r="B1513" s="2">
        <v>1</v>
      </c>
      <c r="C1513" s="2" t="s">
        <v>45</v>
      </c>
      <c r="D1513" s="2" t="s">
        <v>1169</v>
      </c>
      <c r="E1513" s="4">
        <v>10</v>
      </c>
      <c r="F1513" s="4">
        <f t="shared" si="23"/>
        <v>30</v>
      </c>
      <c r="G1513" s="4">
        <v>18</v>
      </c>
      <c r="H1513" s="4">
        <f>Datos_Cocina[[#This Row],[Precio Unitario]]-Datos_Cocina[[#This Row],[Costo Unitario]]</f>
        <v>8</v>
      </c>
      <c r="I1513" s="4">
        <f>Datos_Cocina[[#This Row],[Ganancia Bruta]]*Datos_Cocina[[#This Row],[Cantidad Ordenada]]</f>
        <v>24</v>
      </c>
      <c r="J1513" s="4">
        <f>Datos_Cocina[[#This Row],[Precio Unitario]]*Datos_Cocina[[#This Row],[Cantidad Ordenada]]</f>
        <v>54</v>
      </c>
      <c r="K1513" s="7">
        <f>Datos_Cocina[[#This Row],[Ganancia Neta]]/Datos_Cocina[[#This Row],[Total Pedido]]</f>
        <v>0.44444444444444442</v>
      </c>
      <c r="L1513" s="2">
        <v>3</v>
      </c>
      <c r="M1513" s="2">
        <v>31</v>
      </c>
      <c r="N1513" s="2" t="s">
        <v>1149</v>
      </c>
    </row>
    <row r="1514" spans="1:14" x14ac:dyDescent="0.3">
      <c r="A1514" s="2">
        <v>614</v>
      </c>
      <c r="B1514" s="2">
        <v>19</v>
      </c>
      <c r="C1514" s="2" t="s">
        <v>79</v>
      </c>
      <c r="D1514" s="2" t="s">
        <v>1151</v>
      </c>
      <c r="E1514" s="4">
        <v>14</v>
      </c>
      <c r="F1514" s="4">
        <f t="shared" si="23"/>
        <v>42</v>
      </c>
      <c r="G1514" s="4">
        <v>24</v>
      </c>
      <c r="H1514" s="4">
        <f>Datos_Cocina[[#This Row],[Precio Unitario]]-Datos_Cocina[[#This Row],[Costo Unitario]]</f>
        <v>10</v>
      </c>
      <c r="I1514" s="4">
        <f>Datos_Cocina[[#This Row],[Ganancia Bruta]]*Datos_Cocina[[#This Row],[Cantidad Ordenada]]</f>
        <v>30</v>
      </c>
      <c r="J1514" s="4">
        <f>Datos_Cocina[[#This Row],[Precio Unitario]]*Datos_Cocina[[#This Row],[Cantidad Ordenada]]</f>
        <v>72</v>
      </c>
      <c r="K1514" s="7">
        <f>Datos_Cocina[[#This Row],[Ganancia Neta]]/Datos_Cocina[[#This Row],[Total Pedido]]</f>
        <v>0.41666666666666669</v>
      </c>
      <c r="L1514" s="2">
        <v>3</v>
      </c>
      <c r="M1514" s="2">
        <v>50</v>
      </c>
      <c r="N1514" s="2" t="s">
        <v>1154</v>
      </c>
    </row>
    <row r="1515" spans="1:14" x14ac:dyDescent="0.3">
      <c r="A1515" s="2">
        <v>615</v>
      </c>
      <c r="B1515" s="2">
        <v>7</v>
      </c>
      <c r="C1515" s="2" t="s">
        <v>56</v>
      </c>
      <c r="D1515" s="2" t="s">
        <v>1167</v>
      </c>
      <c r="E1515" s="4">
        <v>19</v>
      </c>
      <c r="F1515" s="4">
        <f t="shared" si="23"/>
        <v>57</v>
      </c>
      <c r="G1515" s="4">
        <v>31</v>
      </c>
      <c r="H1515" s="4">
        <f>Datos_Cocina[[#This Row],[Precio Unitario]]-Datos_Cocina[[#This Row],[Costo Unitario]]</f>
        <v>12</v>
      </c>
      <c r="I1515" s="4">
        <f>Datos_Cocina[[#This Row],[Ganancia Bruta]]*Datos_Cocina[[#This Row],[Cantidad Ordenada]]</f>
        <v>36</v>
      </c>
      <c r="J1515" s="4">
        <f>Datos_Cocina[[#This Row],[Precio Unitario]]*Datos_Cocina[[#This Row],[Cantidad Ordenada]]</f>
        <v>93</v>
      </c>
      <c r="K1515" s="7">
        <f>Datos_Cocina[[#This Row],[Ganancia Neta]]/Datos_Cocina[[#This Row],[Total Pedido]]</f>
        <v>0.38709677419354838</v>
      </c>
      <c r="L1515" s="2">
        <v>3</v>
      </c>
      <c r="M1515" s="2">
        <v>50</v>
      </c>
      <c r="N1515" s="2" t="s">
        <v>1154</v>
      </c>
    </row>
    <row r="1516" spans="1:14" x14ac:dyDescent="0.3">
      <c r="A1516" s="2">
        <v>615</v>
      </c>
      <c r="B1516" s="2">
        <v>7</v>
      </c>
      <c r="C1516" s="2" t="s">
        <v>97</v>
      </c>
      <c r="D1516" s="2" t="s">
        <v>1153</v>
      </c>
      <c r="E1516" s="4">
        <v>14</v>
      </c>
      <c r="F1516" s="4">
        <f t="shared" si="23"/>
        <v>42</v>
      </c>
      <c r="G1516" s="4">
        <v>23</v>
      </c>
      <c r="H1516" s="4">
        <f>Datos_Cocina[[#This Row],[Precio Unitario]]-Datos_Cocina[[#This Row],[Costo Unitario]]</f>
        <v>9</v>
      </c>
      <c r="I1516" s="4">
        <f>Datos_Cocina[[#This Row],[Ganancia Bruta]]*Datos_Cocina[[#This Row],[Cantidad Ordenada]]</f>
        <v>27</v>
      </c>
      <c r="J1516" s="4">
        <f>Datos_Cocina[[#This Row],[Precio Unitario]]*Datos_Cocina[[#This Row],[Cantidad Ordenada]]</f>
        <v>69</v>
      </c>
      <c r="K1516" s="7">
        <f>Datos_Cocina[[#This Row],[Ganancia Neta]]/Datos_Cocina[[#This Row],[Total Pedido]]</f>
        <v>0.39130434782608697</v>
      </c>
      <c r="L1516" s="2">
        <v>3</v>
      </c>
      <c r="M1516" s="2">
        <v>43</v>
      </c>
      <c r="N1516" s="2" t="s">
        <v>1154</v>
      </c>
    </row>
    <row r="1517" spans="1:14" x14ac:dyDescent="0.3">
      <c r="A1517" s="2">
        <v>615</v>
      </c>
      <c r="B1517" s="2">
        <v>7</v>
      </c>
      <c r="C1517" s="2" t="s">
        <v>60</v>
      </c>
      <c r="D1517" s="2" t="s">
        <v>1165</v>
      </c>
      <c r="E1517" s="4">
        <v>15</v>
      </c>
      <c r="F1517" s="4">
        <f t="shared" si="23"/>
        <v>45</v>
      </c>
      <c r="G1517" s="4">
        <v>25</v>
      </c>
      <c r="H1517" s="4">
        <f>Datos_Cocina[[#This Row],[Precio Unitario]]-Datos_Cocina[[#This Row],[Costo Unitario]]</f>
        <v>10</v>
      </c>
      <c r="I1517" s="4">
        <f>Datos_Cocina[[#This Row],[Ganancia Bruta]]*Datos_Cocina[[#This Row],[Cantidad Ordenada]]</f>
        <v>30</v>
      </c>
      <c r="J1517" s="4">
        <f>Datos_Cocina[[#This Row],[Precio Unitario]]*Datos_Cocina[[#This Row],[Cantidad Ordenada]]</f>
        <v>75</v>
      </c>
      <c r="K1517" s="7">
        <f>Datos_Cocina[[#This Row],[Ganancia Neta]]/Datos_Cocina[[#This Row],[Total Pedido]]</f>
        <v>0.4</v>
      </c>
      <c r="L1517" s="2">
        <v>3</v>
      </c>
      <c r="M1517" s="2">
        <v>41</v>
      </c>
      <c r="N1517" s="2" t="s">
        <v>1154</v>
      </c>
    </row>
    <row r="1518" spans="1:14" x14ac:dyDescent="0.3">
      <c r="A1518" s="2">
        <v>615</v>
      </c>
      <c r="B1518" s="2">
        <v>7</v>
      </c>
      <c r="C1518" s="2" t="s">
        <v>114</v>
      </c>
      <c r="D1518" s="2" t="s">
        <v>1168</v>
      </c>
      <c r="E1518" s="4">
        <v>19</v>
      </c>
      <c r="F1518" s="4">
        <f t="shared" si="23"/>
        <v>57</v>
      </c>
      <c r="G1518" s="4">
        <v>32</v>
      </c>
      <c r="H1518" s="4">
        <f>Datos_Cocina[[#This Row],[Precio Unitario]]-Datos_Cocina[[#This Row],[Costo Unitario]]</f>
        <v>13</v>
      </c>
      <c r="I1518" s="4">
        <f>Datos_Cocina[[#This Row],[Ganancia Bruta]]*Datos_Cocina[[#This Row],[Cantidad Ordenada]]</f>
        <v>39</v>
      </c>
      <c r="J1518" s="4">
        <f>Datos_Cocina[[#This Row],[Precio Unitario]]*Datos_Cocina[[#This Row],[Cantidad Ordenada]]</f>
        <v>96</v>
      </c>
      <c r="K1518" s="7">
        <f>Datos_Cocina[[#This Row],[Ganancia Neta]]/Datos_Cocina[[#This Row],[Total Pedido]]</f>
        <v>0.40625</v>
      </c>
      <c r="L1518" s="2">
        <v>3</v>
      </c>
      <c r="M1518" s="2">
        <v>22</v>
      </c>
      <c r="N1518" s="2" t="s">
        <v>1149</v>
      </c>
    </row>
    <row r="1519" spans="1:14" x14ac:dyDescent="0.3">
      <c r="A1519" s="2">
        <v>616</v>
      </c>
      <c r="B1519" s="2">
        <v>4</v>
      </c>
      <c r="C1519" s="2" t="s">
        <v>37</v>
      </c>
      <c r="D1519" s="2" t="s">
        <v>1157</v>
      </c>
      <c r="E1519" s="4">
        <v>18</v>
      </c>
      <c r="F1519" s="4">
        <f t="shared" si="23"/>
        <v>36</v>
      </c>
      <c r="G1519" s="4">
        <v>30</v>
      </c>
      <c r="H1519" s="4">
        <f>Datos_Cocina[[#This Row],[Precio Unitario]]-Datos_Cocina[[#This Row],[Costo Unitario]]</f>
        <v>12</v>
      </c>
      <c r="I1519" s="4">
        <f>Datos_Cocina[[#This Row],[Ganancia Bruta]]*Datos_Cocina[[#This Row],[Cantidad Ordenada]]</f>
        <v>24</v>
      </c>
      <c r="J1519" s="4">
        <f>Datos_Cocina[[#This Row],[Precio Unitario]]*Datos_Cocina[[#This Row],[Cantidad Ordenada]]</f>
        <v>60</v>
      </c>
      <c r="K1519" s="7">
        <f>Datos_Cocina[[#This Row],[Ganancia Neta]]/Datos_Cocina[[#This Row],[Total Pedido]]</f>
        <v>0.4</v>
      </c>
      <c r="L1519" s="2">
        <v>2</v>
      </c>
      <c r="M1519" s="2">
        <v>14</v>
      </c>
      <c r="N1519" s="2" t="s">
        <v>1149</v>
      </c>
    </row>
    <row r="1520" spans="1:14" x14ac:dyDescent="0.3">
      <c r="A1520" s="2">
        <v>616</v>
      </c>
      <c r="B1520" s="2">
        <v>4</v>
      </c>
      <c r="C1520" s="2" t="s">
        <v>79</v>
      </c>
      <c r="D1520" s="2" t="s">
        <v>1151</v>
      </c>
      <c r="E1520" s="4">
        <v>14</v>
      </c>
      <c r="F1520" s="4">
        <f t="shared" si="23"/>
        <v>42</v>
      </c>
      <c r="G1520" s="4">
        <v>24</v>
      </c>
      <c r="H1520" s="4">
        <f>Datos_Cocina[[#This Row],[Precio Unitario]]-Datos_Cocina[[#This Row],[Costo Unitario]]</f>
        <v>10</v>
      </c>
      <c r="I1520" s="4">
        <f>Datos_Cocina[[#This Row],[Ganancia Bruta]]*Datos_Cocina[[#This Row],[Cantidad Ordenada]]</f>
        <v>30</v>
      </c>
      <c r="J1520" s="4">
        <f>Datos_Cocina[[#This Row],[Precio Unitario]]*Datos_Cocina[[#This Row],[Cantidad Ordenada]]</f>
        <v>72</v>
      </c>
      <c r="K1520" s="7">
        <f>Datos_Cocina[[#This Row],[Ganancia Neta]]/Datos_Cocina[[#This Row],[Total Pedido]]</f>
        <v>0.41666666666666669</v>
      </c>
      <c r="L1520" s="2">
        <v>3</v>
      </c>
      <c r="M1520" s="2">
        <v>33</v>
      </c>
      <c r="N1520" s="2" t="s">
        <v>1154</v>
      </c>
    </row>
    <row r="1521" spans="1:14" x14ac:dyDescent="0.3">
      <c r="A1521" s="2">
        <v>617</v>
      </c>
      <c r="B1521" s="2">
        <v>13</v>
      </c>
      <c r="C1521" s="2" t="s">
        <v>37</v>
      </c>
      <c r="D1521" s="2" t="s">
        <v>1157</v>
      </c>
      <c r="E1521" s="4">
        <v>18</v>
      </c>
      <c r="F1521" s="4">
        <f t="shared" si="23"/>
        <v>54</v>
      </c>
      <c r="G1521" s="4">
        <v>30</v>
      </c>
      <c r="H1521" s="4">
        <f>Datos_Cocina[[#This Row],[Precio Unitario]]-Datos_Cocina[[#This Row],[Costo Unitario]]</f>
        <v>12</v>
      </c>
      <c r="I1521" s="4">
        <f>Datos_Cocina[[#This Row],[Ganancia Bruta]]*Datos_Cocina[[#This Row],[Cantidad Ordenada]]</f>
        <v>36</v>
      </c>
      <c r="J1521" s="4">
        <f>Datos_Cocina[[#This Row],[Precio Unitario]]*Datos_Cocina[[#This Row],[Cantidad Ordenada]]</f>
        <v>90</v>
      </c>
      <c r="K1521" s="7">
        <f>Datos_Cocina[[#This Row],[Ganancia Neta]]/Datos_Cocina[[#This Row],[Total Pedido]]</f>
        <v>0.4</v>
      </c>
      <c r="L1521" s="2">
        <v>3</v>
      </c>
      <c r="M1521" s="2">
        <v>33</v>
      </c>
      <c r="N1521" s="2" t="s">
        <v>1149</v>
      </c>
    </row>
    <row r="1522" spans="1:14" x14ac:dyDescent="0.3">
      <c r="A1522" s="2">
        <v>617</v>
      </c>
      <c r="B1522" s="2">
        <v>13</v>
      </c>
      <c r="C1522" s="2" t="s">
        <v>74</v>
      </c>
      <c r="D1522" s="2" t="s">
        <v>1160</v>
      </c>
      <c r="E1522" s="4">
        <v>15</v>
      </c>
      <c r="F1522" s="4">
        <f t="shared" si="23"/>
        <v>30</v>
      </c>
      <c r="G1522" s="4">
        <v>26</v>
      </c>
      <c r="H1522" s="4">
        <f>Datos_Cocina[[#This Row],[Precio Unitario]]-Datos_Cocina[[#This Row],[Costo Unitario]]</f>
        <v>11</v>
      </c>
      <c r="I1522" s="4">
        <f>Datos_Cocina[[#This Row],[Ganancia Bruta]]*Datos_Cocina[[#This Row],[Cantidad Ordenada]]</f>
        <v>22</v>
      </c>
      <c r="J1522" s="4">
        <f>Datos_Cocina[[#This Row],[Precio Unitario]]*Datos_Cocina[[#This Row],[Cantidad Ordenada]]</f>
        <v>52</v>
      </c>
      <c r="K1522" s="7">
        <f>Datos_Cocina[[#This Row],[Ganancia Neta]]/Datos_Cocina[[#This Row],[Total Pedido]]</f>
        <v>0.42307692307692307</v>
      </c>
      <c r="L1522" s="2">
        <v>2</v>
      </c>
      <c r="M1522" s="2">
        <v>18</v>
      </c>
      <c r="N1522" s="2" t="s">
        <v>1149</v>
      </c>
    </row>
    <row r="1523" spans="1:14" x14ac:dyDescent="0.3">
      <c r="A1523" s="2">
        <v>618</v>
      </c>
      <c r="B1523" s="2">
        <v>3</v>
      </c>
      <c r="C1523" s="2" t="s">
        <v>56</v>
      </c>
      <c r="D1523" s="2" t="s">
        <v>1167</v>
      </c>
      <c r="E1523" s="4">
        <v>19</v>
      </c>
      <c r="F1523" s="4">
        <f t="shared" si="23"/>
        <v>57</v>
      </c>
      <c r="G1523" s="4">
        <v>31</v>
      </c>
      <c r="H1523" s="4">
        <f>Datos_Cocina[[#This Row],[Precio Unitario]]-Datos_Cocina[[#This Row],[Costo Unitario]]</f>
        <v>12</v>
      </c>
      <c r="I1523" s="4">
        <f>Datos_Cocina[[#This Row],[Ganancia Bruta]]*Datos_Cocina[[#This Row],[Cantidad Ordenada]]</f>
        <v>36</v>
      </c>
      <c r="J1523" s="4">
        <f>Datos_Cocina[[#This Row],[Precio Unitario]]*Datos_Cocina[[#This Row],[Cantidad Ordenada]]</f>
        <v>93</v>
      </c>
      <c r="K1523" s="7">
        <f>Datos_Cocina[[#This Row],[Ganancia Neta]]/Datos_Cocina[[#This Row],[Total Pedido]]</f>
        <v>0.38709677419354838</v>
      </c>
      <c r="L1523" s="2">
        <v>3</v>
      </c>
      <c r="M1523" s="2">
        <v>35</v>
      </c>
      <c r="N1523" s="2" t="s">
        <v>1154</v>
      </c>
    </row>
    <row r="1524" spans="1:14" x14ac:dyDescent="0.3">
      <c r="A1524" s="2">
        <v>618</v>
      </c>
      <c r="B1524" s="2">
        <v>3</v>
      </c>
      <c r="C1524" s="2" t="s">
        <v>42</v>
      </c>
      <c r="D1524" s="2" t="s">
        <v>1158</v>
      </c>
      <c r="E1524" s="4">
        <v>22</v>
      </c>
      <c r="F1524" s="4">
        <f t="shared" si="23"/>
        <v>66</v>
      </c>
      <c r="G1524" s="4">
        <v>36</v>
      </c>
      <c r="H1524" s="4">
        <f>Datos_Cocina[[#This Row],[Precio Unitario]]-Datos_Cocina[[#This Row],[Costo Unitario]]</f>
        <v>14</v>
      </c>
      <c r="I1524" s="4">
        <f>Datos_Cocina[[#This Row],[Ganancia Bruta]]*Datos_Cocina[[#This Row],[Cantidad Ordenada]]</f>
        <v>42</v>
      </c>
      <c r="J1524" s="4">
        <f>Datos_Cocina[[#This Row],[Precio Unitario]]*Datos_Cocina[[#This Row],[Cantidad Ordenada]]</f>
        <v>108</v>
      </c>
      <c r="K1524" s="7">
        <f>Datos_Cocina[[#This Row],[Ganancia Neta]]/Datos_Cocina[[#This Row],[Total Pedido]]</f>
        <v>0.3888888888888889</v>
      </c>
      <c r="L1524" s="2">
        <v>3</v>
      </c>
      <c r="M1524" s="2">
        <v>53</v>
      </c>
      <c r="N1524" s="2" t="s">
        <v>1154</v>
      </c>
    </row>
    <row r="1525" spans="1:14" x14ac:dyDescent="0.3">
      <c r="A1525" s="2">
        <v>618</v>
      </c>
      <c r="B1525" s="2">
        <v>3</v>
      </c>
      <c r="C1525" s="2" t="s">
        <v>114</v>
      </c>
      <c r="D1525" s="2" t="s">
        <v>1168</v>
      </c>
      <c r="E1525" s="4">
        <v>19</v>
      </c>
      <c r="F1525" s="4">
        <f t="shared" si="23"/>
        <v>38</v>
      </c>
      <c r="G1525" s="4">
        <v>32</v>
      </c>
      <c r="H1525" s="4">
        <f>Datos_Cocina[[#This Row],[Precio Unitario]]-Datos_Cocina[[#This Row],[Costo Unitario]]</f>
        <v>13</v>
      </c>
      <c r="I1525" s="4">
        <f>Datos_Cocina[[#This Row],[Ganancia Bruta]]*Datos_Cocina[[#This Row],[Cantidad Ordenada]]</f>
        <v>26</v>
      </c>
      <c r="J1525" s="4">
        <f>Datos_Cocina[[#This Row],[Precio Unitario]]*Datos_Cocina[[#This Row],[Cantidad Ordenada]]</f>
        <v>64</v>
      </c>
      <c r="K1525" s="7">
        <f>Datos_Cocina[[#This Row],[Ganancia Neta]]/Datos_Cocina[[#This Row],[Total Pedido]]</f>
        <v>0.40625</v>
      </c>
      <c r="L1525" s="2">
        <v>2</v>
      </c>
      <c r="M1525" s="2">
        <v>6</v>
      </c>
      <c r="N1525" s="2" t="s">
        <v>1149</v>
      </c>
    </row>
    <row r="1526" spans="1:14" x14ac:dyDescent="0.3">
      <c r="A1526" s="2">
        <v>618</v>
      </c>
      <c r="B1526" s="2">
        <v>3</v>
      </c>
      <c r="C1526" s="2" t="s">
        <v>45</v>
      </c>
      <c r="D1526" s="2" t="s">
        <v>1169</v>
      </c>
      <c r="E1526" s="4">
        <v>10</v>
      </c>
      <c r="F1526" s="4">
        <f t="shared" si="23"/>
        <v>30</v>
      </c>
      <c r="G1526" s="4">
        <v>18</v>
      </c>
      <c r="H1526" s="4">
        <f>Datos_Cocina[[#This Row],[Precio Unitario]]-Datos_Cocina[[#This Row],[Costo Unitario]]</f>
        <v>8</v>
      </c>
      <c r="I1526" s="4">
        <f>Datos_Cocina[[#This Row],[Ganancia Bruta]]*Datos_Cocina[[#This Row],[Cantidad Ordenada]]</f>
        <v>24</v>
      </c>
      <c r="J1526" s="4">
        <f>Datos_Cocina[[#This Row],[Precio Unitario]]*Datos_Cocina[[#This Row],[Cantidad Ordenada]]</f>
        <v>54</v>
      </c>
      <c r="K1526" s="7">
        <f>Datos_Cocina[[#This Row],[Ganancia Neta]]/Datos_Cocina[[#This Row],[Total Pedido]]</f>
        <v>0.44444444444444442</v>
      </c>
      <c r="L1526" s="2">
        <v>3</v>
      </c>
      <c r="M1526" s="2">
        <v>24</v>
      </c>
      <c r="N1526" s="2" t="s">
        <v>1154</v>
      </c>
    </row>
    <row r="1527" spans="1:14" x14ac:dyDescent="0.3">
      <c r="A1527" s="2">
        <v>619</v>
      </c>
      <c r="B1527" s="2">
        <v>6</v>
      </c>
      <c r="C1527" s="2" t="s">
        <v>50</v>
      </c>
      <c r="D1527" s="2" t="s">
        <v>1162</v>
      </c>
      <c r="E1527" s="4">
        <v>16</v>
      </c>
      <c r="F1527" s="4">
        <f t="shared" si="23"/>
        <v>32</v>
      </c>
      <c r="G1527" s="4">
        <v>27</v>
      </c>
      <c r="H1527" s="4">
        <f>Datos_Cocina[[#This Row],[Precio Unitario]]-Datos_Cocina[[#This Row],[Costo Unitario]]</f>
        <v>11</v>
      </c>
      <c r="I1527" s="4">
        <f>Datos_Cocina[[#This Row],[Ganancia Bruta]]*Datos_Cocina[[#This Row],[Cantidad Ordenada]]</f>
        <v>22</v>
      </c>
      <c r="J1527" s="4">
        <f>Datos_Cocina[[#This Row],[Precio Unitario]]*Datos_Cocina[[#This Row],[Cantidad Ordenada]]</f>
        <v>54</v>
      </c>
      <c r="K1527" s="7">
        <f>Datos_Cocina[[#This Row],[Ganancia Neta]]/Datos_Cocina[[#This Row],[Total Pedido]]</f>
        <v>0.40740740740740738</v>
      </c>
      <c r="L1527" s="2">
        <v>2</v>
      </c>
      <c r="M1527" s="2">
        <v>40</v>
      </c>
      <c r="N1527" s="2" t="s">
        <v>1154</v>
      </c>
    </row>
    <row r="1528" spans="1:14" x14ac:dyDescent="0.3">
      <c r="A1528" s="2">
        <v>619</v>
      </c>
      <c r="B1528" s="2">
        <v>6</v>
      </c>
      <c r="C1528" s="2" t="s">
        <v>74</v>
      </c>
      <c r="D1528" s="2" t="s">
        <v>1160</v>
      </c>
      <c r="E1528" s="4">
        <v>15</v>
      </c>
      <c r="F1528" s="4">
        <f t="shared" si="23"/>
        <v>45</v>
      </c>
      <c r="G1528" s="4">
        <v>26</v>
      </c>
      <c r="H1528" s="4">
        <f>Datos_Cocina[[#This Row],[Precio Unitario]]-Datos_Cocina[[#This Row],[Costo Unitario]]</f>
        <v>11</v>
      </c>
      <c r="I1528" s="4">
        <f>Datos_Cocina[[#This Row],[Ganancia Bruta]]*Datos_Cocina[[#This Row],[Cantidad Ordenada]]</f>
        <v>33</v>
      </c>
      <c r="J1528" s="4">
        <f>Datos_Cocina[[#This Row],[Precio Unitario]]*Datos_Cocina[[#This Row],[Cantidad Ordenada]]</f>
        <v>78</v>
      </c>
      <c r="K1528" s="7">
        <f>Datos_Cocina[[#This Row],[Ganancia Neta]]/Datos_Cocina[[#This Row],[Total Pedido]]</f>
        <v>0.42307692307692307</v>
      </c>
      <c r="L1528" s="2">
        <v>3</v>
      </c>
      <c r="M1528" s="2">
        <v>56</v>
      </c>
      <c r="N1528" s="2" t="s">
        <v>1149</v>
      </c>
    </row>
    <row r="1529" spans="1:14" x14ac:dyDescent="0.3">
      <c r="A1529" s="2">
        <v>620</v>
      </c>
      <c r="B1529" s="2">
        <v>16</v>
      </c>
      <c r="C1529" s="2" t="s">
        <v>53</v>
      </c>
      <c r="D1529" s="2" t="s">
        <v>1156</v>
      </c>
      <c r="E1529" s="4">
        <v>11</v>
      </c>
      <c r="F1529" s="4">
        <f t="shared" si="23"/>
        <v>33</v>
      </c>
      <c r="G1529" s="4">
        <v>19</v>
      </c>
      <c r="H1529" s="4">
        <f>Datos_Cocina[[#This Row],[Precio Unitario]]-Datos_Cocina[[#This Row],[Costo Unitario]]</f>
        <v>8</v>
      </c>
      <c r="I1529" s="4">
        <f>Datos_Cocina[[#This Row],[Ganancia Bruta]]*Datos_Cocina[[#This Row],[Cantidad Ordenada]]</f>
        <v>24</v>
      </c>
      <c r="J1529" s="4">
        <f>Datos_Cocina[[#This Row],[Precio Unitario]]*Datos_Cocina[[#This Row],[Cantidad Ordenada]]</f>
        <v>57</v>
      </c>
      <c r="K1529" s="7">
        <f>Datos_Cocina[[#This Row],[Ganancia Neta]]/Datos_Cocina[[#This Row],[Total Pedido]]</f>
        <v>0.42105263157894735</v>
      </c>
      <c r="L1529" s="2">
        <v>3</v>
      </c>
      <c r="M1529" s="2">
        <v>40</v>
      </c>
      <c r="N1529" s="2" t="s">
        <v>1149</v>
      </c>
    </row>
    <row r="1530" spans="1:14" x14ac:dyDescent="0.3">
      <c r="A1530" s="2">
        <v>621</v>
      </c>
      <c r="B1530" s="2">
        <v>5</v>
      </c>
      <c r="C1530" s="2" t="s">
        <v>12</v>
      </c>
      <c r="D1530" s="2" t="s">
        <v>1164</v>
      </c>
      <c r="E1530" s="4">
        <v>21</v>
      </c>
      <c r="F1530" s="4">
        <f t="shared" si="23"/>
        <v>63</v>
      </c>
      <c r="G1530" s="4">
        <v>35</v>
      </c>
      <c r="H1530" s="4">
        <f>Datos_Cocina[[#This Row],[Precio Unitario]]-Datos_Cocina[[#This Row],[Costo Unitario]]</f>
        <v>14</v>
      </c>
      <c r="I1530" s="4">
        <f>Datos_Cocina[[#This Row],[Ganancia Bruta]]*Datos_Cocina[[#This Row],[Cantidad Ordenada]]</f>
        <v>42</v>
      </c>
      <c r="J1530" s="4">
        <f>Datos_Cocina[[#This Row],[Precio Unitario]]*Datos_Cocina[[#This Row],[Cantidad Ordenada]]</f>
        <v>105</v>
      </c>
      <c r="K1530" s="7">
        <f>Datos_Cocina[[#This Row],[Ganancia Neta]]/Datos_Cocina[[#This Row],[Total Pedido]]</f>
        <v>0.4</v>
      </c>
      <c r="L1530" s="2">
        <v>3</v>
      </c>
      <c r="M1530" s="2">
        <v>8</v>
      </c>
      <c r="N1530" s="2" t="s">
        <v>1149</v>
      </c>
    </row>
    <row r="1531" spans="1:14" x14ac:dyDescent="0.3">
      <c r="A1531" s="2">
        <v>622</v>
      </c>
      <c r="B1531" s="2">
        <v>7</v>
      </c>
      <c r="C1531" s="2" t="s">
        <v>56</v>
      </c>
      <c r="D1531" s="2" t="s">
        <v>1167</v>
      </c>
      <c r="E1531" s="4">
        <v>19</v>
      </c>
      <c r="F1531" s="4">
        <f t="shared" si="23"/>
        <v>57</v>
      </c>
      <c r="G1531" s="4">
        <v>31</v>
      </c>
      <c r="H1531" s="4">
        <f>Datos_Cocina[[#This Row],[Precio Unitario]]-Datos_Cocina[[#This Row],[Costo Unitario]]</f>
        <v>12</v>
      </c>
      <c r="I1531" s="4">
        <f>Datos_Cocina[[#This Row],[Ganancia Bruta]]*Datos_Cocina[[#This Row],[Cantidad Ordenada]]</f>
        <v>36</v>
      </c>
      <c r="J1531" s="4">
        <f>Datos_Cocina[[#This Row],[Precio Unitario]]*Datos_Cocina[[#This Row],[Cantidad Ordenada]]</f>
        <v>93</v>
      </c>
      <c r="K1531" s="7">
        <f>Datos_Cocina[[#This Row],[Ganancia Neta]]/Datos_Cocina[[#This Row],[Total Pedido]]</f>
        <v>0.38709677419354838</v>
      </c>
      <c r="L1531" s="2">
        <v>3</v>
      </c>
      <c r="M1531" s="2">
        <v>53</v>
      </c>
      <c r="N1531" s="2" t="s">
        <v>1154</v>
      </c>
    </row>
    <row r="1532" spans="1:14" x14ac:dyDescent="0.3">
      <c r="A1532" s="2">
        <v>622</v>
      </c>
      <c r="B1532" s="2">
        <v>7</v>
      </c>
      <c r="C1532" s="2" t="s">
        <v>25</v>
      </c>
      <c r="D1532" s="2" t="s">
        <v>1159</v>
      </c>
      <c r="E1532" s="4">
        <v>16</v>
      </c>
      <c r="F1532" s="4">
        <f t="shared" si="23"/>
        <v>16</v>
      </c>
      <c r="G1532" s="4">
        <v>28</v>
      </c>
      <c r="H1532" s="4">
        <f>Datos_Cocina[[#This Row],[Precio Unitario]]-Datos_Cocina[[#This Row],[Costo Unitario]]</f>
        <v>12</v>
      </c>
      <c r="I1532" s="4">
        <f>Datos_Cocina[[#This Row],[Ganancia Bruta]]*Datos_Cocina[[#This Row],[Cantidad Ordenada]]</f>
        <v>12</v>
      </c>
      <c r="J1532" s="4">
        <f>Datos_Cocina[[#This Row],[Precio Unitario]]*Datos_Cocina[[#This Row],[Cantidad Ordenada]]</f>
        <v>28</v>
      </c>
      <c r="K1532" s="7">
        <f>Datos_Cocina[[#This Row],[Ganancia Neta]]/Datos_Cocina[[#This Row],[Total Pedido]]</f>
        <v>0.42857142857142855</v>
      </c>
      <c r="L1532" s="2">
        <v>1</v>
      </c>
      <c r="M1532" s="2">
        <v>25</v>
      </c>
      <c r="N1532" s="2" t="s">
        <v>1154</v>
      </c>
    </row>
    <row r="1533" spans="1:14" x14ac:dyDescent="0.3">
      <c r="A1533" s="2">
        <v>623</v>
      </c>
      <c r="B1533" s="2">
        <v>13</v>
      </c>
      <c r="C1533" s="2" t="s">
        <v>60</v>
      </c>
      <c r="D1533" s="2" t="s">
        <v>1165</v>
      </c>
      <c r="E1533" s="4">
        <v>15</v>
      </c>
      <c r="F1533" s="4">
        <f t="shared" si="23"/>
        <v>15</v>
      </c>
      <c r="G1533" s="4">
        <v>25</v>
      </c>
      <c r="H1533" s="4">
        <f>Datos_Cocina[[#This Row],[Precio Unitario]]-Datos_Cocina[[#This Row],[Costo Unitario]]</f>
        <v>10</v>
      </c>
      <c r="I1533" s="4">
        <f>Datos_Cocina[[#This Row],[Ganancia Bruta]]*Datos_Cocina[[#This Row],[Cantidad Ordenada]]</f>
        <v>10</v>
      </c>
      <c r="J1533" s="4">
        <f>Datos_Cocina[[#This Row],[Precio Unitario]]*Datos_Cocina[[#This Row],[Cantidad Ordenada]]</f>
        <v>25</v>
      </c>
      <c r="K1533" s="7">
        <f>Datos_Cocina[[#This Row],[Ganancia Neta]]/Datos_Cocina[[#This Row],[Total Pedido]]</f>
        <v>0.4</v>
      </c>
      <c r="L1533" s="2">
        <v>1</v>
      </c>
      <c r="M1533" s="2">
        <v>20</v>
      </c>
      <c r="N1533" s="2" t="s">
        <v>1154</v>
      </c>
    </row>
    <row r="1534" spans="1:14" x14ac:dyDescent="0.3">
      <c r="A1534" s="2">
        <v>623</v>
      </c>
      <c r="B1534" s="2">
        <v>13</v>
      </c>
      <c r="C1534" s="2" t="s">
        <v>12</v>
      </c>
      <c r="D1534" s="2" t="s">
        <v>1164</v>
      </c>
      <c r="E1534" s="4">
        <v>21</v>
      </c>
      <c r="F1534" s="4">
        <f t="shared" si="23"/>
        <v>42</v>
      </c>
      <c r="G1534" s="4">
        <v>35</v>
      </c>
      <c r="H1534" s="4">
        <f>Datos_Cocina[[#This Row],[Precio Unitario]]-Datos_Cocina[[#This Row],[Costo Unitario]]</f>
        <v>14</v>
      </c>
      <c r="I1534" s="4">
        <f>Datos_Cocina[[#This Row],[Ganancia Bruta]]*Datos_Cocina[[#This Row],[Cantidad Ordenada]]</f>
        <v>28</v>
      </c>
      <c r="J1534" s="4">
        <f>Datos_Cocina[[#This Row],[Precio Unitario]]*Datos_Cocina[[#This Row],[Cantidad Ordenada]]</f>
        <v>70</v>
      </c>
      <c r="K1534" s="7">
        <f>Datos_Cocina[[#This Row],[Ganancia Neta]]/Datos_Cocina[[#This Row],[Total Pedido]]</f>
        <v>0.4</v>
      </c>
      <c r="L1534" s="2">
        <v>2</v>
      </c>
      <c r="M1534" s="2">
        <v>59</v>
      </c>
      <c r="N1534" s="2" t="s">
        <v>1154</v>
      </c>
    </row>
    <row r="1535" spans="1:14" x14ac:dyDescent="0.3">
      <c r="A1535" s="2">
        <v>623</v>
      </c>
      <c r="B1535" s="2">
        <v>13</v>
      </c>
      <c r="C1535" s="2" t="s">
        <v>114</v>
      </c>
      <c r="D1535" s="2" t="s">
        <v>1168</v>
      </c>
      <c r="E1535" s="4">
        <v>19</v>
      </c>
      <c r="F1535" s="4">
        <f t="shared" si="23"/>
        <v>57</v>
      </c>
      <c r="G1535" s="4">
        <v>32</v>
      </c>
      <c r="H1535" s="4">
        <f>Datos_Cocina[[#This Row],[Precio Unitario]]-Datos_Cocina[[#This Row],[Costo Unitario]]</f>
        <v>13</v>
      </c>
      <c r="I1535" s="4">
        <f>Datos_Cocina[[#This Row],[Ganancia Bruta]]*Datos_Cocina[[#This Row],[Cantidad Ordenada]]</f>
        <v>39</v>
      </c>
      <c r="J1535" s="4">
        <f>Datos_Cocina[[#This Row],[Precio Unitario]]*Datos_Cocina[[#This Row],[Cantidad Ordenada]]</f>
        <v>96</v>
      </c>
      <c r="K1535" s="7">
        <f>Datos_Cocina[[#This Row],[Ganancia Neta]]/Datos_Cocina[[#This Row],[Total Pedido]]</f>
        <v>0.40625</v>
      </c>
      <c r="L1535" s="2">
        <v>3</v>
      </c>
      <c r="M1535" s="2">
        <v>43</v>
      </c>
      <c r="N1535" s="2" t="s">
        <v>1149</v>
      </c>
    </row>
    <row r="1536" spans="1:14" x14ac:dyDescent="0.3">
      <c r="A1536" s="2">
        <v>623</v>
      </c>
      <c r="B1536" s="2">
        <v>13</v>
      </c>
      <c r="C1536" s="2" t="s">
        <v>100</v>
      </c>
      <c r="D1536" s="2" t="s">
        <v>1166</v>
      </c>
      <c r="E1536" s="4">
        <v>13</v>
      </c>
      <c r="F1536" s="4">
        <f t="shared" si="23"/>
        <v>26</v>
      </c>
      <c r="G1536" s="4">
        <v>22</v>
      </c>
      <c r="H1536" s="4">
        <f>Datos_Cocina[[#This Row],[Precio Unitario]]-Datos_Cocina[[#This Row],[Costo Unitario]]</f>
        <v>9</v>
      </c>
      <c r="I1536" s="4">
        <f>Datos_Cocina[[#This Row],[Ganancia Bruta]]*Datos_Cocina[[#This Row],[Cantidad Ordenada]]</f>
        <v>18</v>
      </c>
      <c r="J1536" s="4">
        <f>Datos_Cocina[[#This Row],[Precio Unitario]]*Datos_Cocina[[#This Row],[Cantidad Ordenada]]</f>
        <v>44</v>
      </c>
      <c r="K1536" s="7">
        <f>Datos_Cocina[[#This Row],[Ganancia Neta]]/Datos_Cocina[[#This Row],[Total Pedido]]</f>
        <v>0.40909090909090912</v>
      </c>
      <c r="L1536" s="2">
        <v>2</v>
      </c>
      <c r="M1536" s="2">
        <v>23</v>
      </c>
      <c r="N1536" s="2" t="s">
        <v>1154</v>
      </c>
    </row>
    <row r="1537" spans="1:14" x14ac:dyDescent="0.3">
      <c r="A1537" s="2">
        <v>624</v>
      </c>
      <c r="B1537" s="2">
        <v>1</v>
      </c>
      <c r="C1537" s="2" t="s">
        <v>39</v>
      </c>
      <c r="D1537" s="2" t="s">
        <v>1150</v>
      </c>
      <c r="E1537" s="4">
        <v>13</v>
      </c>
      <c r="F1537" s="4">
        <f t="shared" si="23"/>
        <v>26</v>
      </c>
      <c r="G1537" s="4">
        <v>21</v>
      </c>
      <c r="H1537" s="4">
        <f>Datos_Cocina[[#This Row],[Precio Unitario]]-Datos_Cocina[[#This Row],[Costo Unitario]]</f>
        <v>8</v>
      </c>
      <c r="I1537" s="4">
        <f>Datos_Cocina[[#This Row],[Ganancia Bruta]]*Datos_Cocina[[#This Row],[Cantidad Ordenada]]</f>
        <v>16</v>
      </c>
      <c r="J1537" s="4">
        <f>Datos_Cocina[[#This Row],[Precio Unitario]]*Datos_Cocina[[#This Row],[Cantidad Ordenada]]</f>
        <v>42</v>
      </c>
      <c r="K1537" s="7">
        <f>Datos_Cocina[[#This Row],[Ganancia Neta]]/Datos_Cocina[[#This Row],[Total Pedido]]</f>
        <v>0.38095238095238093</v>
      </c>
      <c r="L1537" s="2">
        <v>2</v>
      </c>
      <c r="M1537" s="2">
        <v>15</v>
      </c>
      <c r="N1537" s="2" t="s">
        <v>1149</v>
      </c>
    </row>
    <row r="1538" spans="1:14" x14ac:dyDescent="0.3">
      <c r="A1538" s="2">
        <v>624</v>
      </c>
      <c r="B1538" s="2">
        <v>1</v>
      </c>
      <c r="C1538" s="2" t="s">
        <v>42</v>
      </c>
      <c r="D1538" s="2" t="s">
        <v>1158</v>
      </c>
      <c r="E1538" s="4">
        <v>22</v>
      </c>
      <c r="F1538" s="4">
        <f t="shared" ref="F1538:F1601" si="24">E1538*L1538</f>
        <v>22</v>
      </c>
      <c r="G1538" s="4">
        <v>36</v>
      </c>
      <c r="H1538" s="4">
        <f>Datos_Cocina[[#This Row],[Precio Unitario]]-Datos_Cocina[[#This Row],[Costo Unitario]]</f>
        <v>14</v>
      </c>
      <c r="I1538" s="4">
        <f>Datos_Cocina[[#This Row],[Ganancia Bruta]]*Datos_Cocina[[#This Row],[Cantidad Ordenada]]</f>
        <v>14</v>
      </c>
      <c r="J1538" s="4">
        <f>Datos_Cocina[[#This Row],[Precio Unitario]]*Datos_Cocina[[#This Row],[Cantidad Ordenada]]</f>
        <v>36</v>
      </c>
      <c r="K1538" s="7">
        <f>Datos_Cocina[[#This Row],[Ganancia Neta]]/Datos_Cocina[[#This Row],[Total Pedido]]</f>
        <v>0.3888888888888889</v>
      </c>
      <c r="L1538" s="2">
        <v>1</v>
      </c>
      <c r="M1538" s="2">
        <v>19</v>
      </c>
      <c r="N1538" s="2" t="s">
        <v>1149</v>
      </c>
    </row>
    <row r="1539" spans="1:14" x14ac:dyDescent="0.3">
      <c r="A1539" s="2">
        <v>624</v>
      </c>
      <c r="B1539" s="2">
        <v>1</v>
      </c>
      <c r="C1539" s="2" t="s">
        <v>79</v>
      </c>
      <c r="D1539" s="2" t="s">
        <v>1151</v>
      </c>
      <c r="E1539" s="4">
        <v>14</v>
      </c>
      <c r="F1539" s="4">
        <f t="shared" si="24"/>
        <v>14</v>
      </c>
      <c r="G1539" s="4">
        <v>24</v>
      </c>
      <c r="H1539" s="4">
        <f>Datos_Cocina[[#This Row],[Precio Unitario]]-Datos_Cocina[[#This Row],[Costo Unitario]]</f>
        <v>10</v>
      </c>
      <c r="I1539" s="4">
        <f>Datos_Cocina[[#This Row],[Ganancia Bruta]]*Datos_Cocina[[#This Row],[Cantidad Ordenada]]</f>
        <v>10</v>
      </c>
      <c r="J1539" s="4">
        <f>Datos_Cocina[[#This Row],[Precio Unitario]]*Datos_Cocina[[#This Row],[Cantidad Ordenada]]</f>
        <v>24</v>
      </c>
      <c r="K1539" s="7">
        <f>Datos_Cocina[[#This Row],[Ganancia Neta]]/Datos_Cocina[[#This Row],[Total Pedido]]</f>
        <v>0.41666666666666669</v>
      </c>
      <c r="L1539" s="2">
        <v>1</v>
      </c>
      <c r="M1539" s="2">
        <v>45</v>
      </c>
      <c r="N1539" s="2" t="s">
        <v>1154</v>
      </c>
    </row>
    <row r="1540" spans="1:14" x14ac:dyDescent="0.3">
      <c r="A1540" s="2">
        <v>625</v>
      </c>
      <c r="B1540" s="2">
        <v>5</v>
      </c>
      <c r="C1540" s="2" t="s">
        <v>30</v>
      </c>
      <c r="D1540" s="2" t="s">
        <v>1170</v>
      </c>
      <c r="E1540" s="4">
        <v>25</v>
      </c>
      <c r="F1540" s="4">
        <f t="shared" si="24"/>
        <v>25</v>
      </c>
      <c r="G1540" s="4">
        <v>40</v>
      </c>
      <c r="H1540" s="4">
        <f>Datos_Cocina[[#This Row],[Precio Unitario]]-Datos_Cocina[[#This Row],[Costo Unitario]]</f>
        <v>15</v>
      </c>
      <c r="I1540" s="4">
        <f>Datos_Cocina[[#This Row],[Ganancia Bruta]]*Datos_Cocina[[#This Row],[Cantidad Ordenada]]</f>
        <v>15</v>
      </c>
      <c r="J1540" s="4">
        <f>Datos_Cocina[[#This Row],[Precio Unitario]]*Datos_Cocina[[#This Row],[Cantidad Ordenada]]</f>
        <v>40</v>
      </c>
      <c r="K1540" s="7">
        <f>Datos_Cocina[[#This Row],[Ganancia Neta]]/Datos_Cocina[[#This Row],[Total Pedido]]</f>
        <v>0.375</v>
      </c>
      <c r="L1540" s="2">
        <v>1</v>
      </c>
      <c r="M1540" s="2">
        <v>46</v>
      </c>
      <c r="N1540" s="2" t="s">
        <v>1149</v>
      </c>
    </row>
    <row r="1541" spans="1:14" x14ac:dyDescent="0.3">
      <c r="A1541" s="2">
        <v>625</v>
      </c>
      <c r="B1541" s="2">
        <v>5</v>
      </c>
      <c r="C1541" s="2" t="s">
        <v>39</v>
      </c>
      <c r="D1541" s="2" t="s">
        <v>1150</v>
      </c>
      <c r="E1541" s="4">
        <v>13</v>
      </c>
      <c r="F1541" s="4">
        <f t="shared" si="24"/>
        <v>39</v>
      </c>
      <c r="G1541" s="4">
        <v>21</v>
      </c>
      <c r="H1541" s="4">
        <f>Datos_Cocina[[#This Row],[Precio Unitario]]-Datos_Cocina[[#This Row],[Costo Unitario]]</f>
        <v>8</v>
      </c>
      <c r="I1541" s="4">
        <f>Datos_Cocina[[#This Row],[Ganancia Bruta]]*Datos_Cocina[[#This Row],[Cantidad Ordenada]]</f>
        <v>24</v>
      </c>
      <c r="J1541" s="4">
        <f>Datos_Cocina[[#This Row],[Precio Unitario]]*Datos_Cocina[[#This Row],[Cantidad Ordenada]]</f>
        <v>63</v>
      </c>
      <c r="K1541" s="7">
        <f>Datos_Cocina[[#This Row],[Ganancia Neta]]/Datos_Cocina[[#This Row],[Total Pedido]]</f>
        <v>0.38095238095238093</v>
      </c>
      <c r="L1541" s="2">
        <v>3</v>
      </c>
      <c r="M1541" s="2">
        <v>39</v>
      </c>
      <c r="N1541" s="2" t="s">
        <v>1154</v>
      </c>
    </row>
    <row r="1542" spans="1:14" x14ac:dyDescent="0.3">
      <c r="A1542" s="2">
        <v>625</v>
      </c>
      <c r="B1542" s="2">
        <v>5</v>
      </c>
      <c r="C1542" s="2" t="s">
        <v>45</v>
      </c>
      <c r="D1542" s="2" t="s">
        <v>1169</v>
      </c>
      <c r="E1542" s="4">
        <v>10</v>
      </c>
      <c r="F1542" s="4">
        <f t="shared" si="24"/>
        <v>20</v>
      </c>
      <c r="G1542" s="4">
        <v>18</v>
      </c>
      <c r="H1542" s="4">
        <f>Datos_Cocina[[#This Row],[Precio Unitario]]-Datos_Cocina[[#This Row],[Costo Unitario]]</f>
        <v>8</v>
      </c>
      <c r="I1542" s="4">
        <f>Datos_Cocina[[#This Row],[Ganancia Bruta]]*Datos_Cocina[[#This Row],[Cantidad Ordenada]]</f>
        <v>16</v>
      </c>
      <c r="J1542" s="4">
        <f>Datos_Cocina[[#This Row],[Precio Unitario]]*Datos_Cocina[[#This Row],[Cantidad Ordenada]]</f>
        <v>36</v>
      </c>
      <c r="K1542" s="7">
        <f>Datos_Cocina[[#This Row],[Ganancia Neta]]/Datos_Cocina[[#This Row],[Total Pedido]]</f>
        <v>0.44444444444444442</v>
      </c>
      <c r="L1542" s="2">
        <v>2</v>
      </c>
      <c r="M1542" s="2">
        <v>12</v>
      </c>
      <c r="N1542" s="2" t="s">
        <v>1154</v>
      </c>
    </row>
    <row r="1543" spans="1:14" x14ac:dyDescent="0.3">
      <c r="A1543" s="2">
        <v>626</v>
      </c>
      <c r="B1543" s="2">
        <v>14</v>
      </c>
      <c r="C1543" s="2" t="s">
        <v>37</v>
      </c>
      <c r="D1543" s="2" t="s">
        <v>1157</v>
      </c>
      <c r="E1543" s="4">
        <v>18</v>
      </c>
      <c r="F1543" s="4">
        <f t="shared" si="24"/>
        <v>36</v>
      </c>
      <c r="G1543" s="4">
        <v>30</v>
      </c>
      <c r="H1543" s="4">
        <f>Datos_Cocina[[#This Row],[Precio Unitario]]-Datos_Cocina[[#This Row],[Costo Unitario]]</f>
        <v>12</v>
      </c>
      <c r="I1543" s="4">
        <f>Datos_Cocina[[#This Row],[Ganancia Bruta]]*Datos_Cocina[[#This Row],[Cantidad Ordenada]]</f>
        <v>24</v>
      </c>
      <c r="J1543" s="4">
        <f>Datos_Cocina[[#This Row],[Precio Unitario]]*Datos_Cocina[[#This Row],[Cantidad Ordenada]]</f>
        <v>60</v>
      </c>
      <c r="K1543" s="7">
        <f>Datos_Cocina[[#This Row],[Ganancia Neta]]/Datos_Cocina[[#This Row],[Total Pedido]]</f>
        <v>0.4</v>
      </c>
      <c r="L1543" s="2">
        <v>2</v>
      </c>
      <c r="M1543" s="2">
        <v>11</v>
      </c>
      <c r="N1543" s="2" t="s">
        <v>1154</v>
      </c>
    </row>
    <row r="1544" spans="1:14" x14ac:dyDescent="0.3">
      <c r="A1544" s="2">
        <v>626</v>
      </c>
      <c r="B1544" s="2">
        <v>14</v>
      </c>
      <c r="C1544" s="2" t="s">
        <v>20</v>
      </c>
      <c r="D1544" s="2" t="s">
        <v>1152</v>
      </c>
      <c r="E1544" s="4">
        <v>17</v>
      </c>
      <c r="F1544" s="4">
        <f t="shared" si="24"/>
        <v>17</v>
      </c>
      <c r="G1544" s="4">
        <v>29</v>
      </c>
      <c r="H1544" s="4">
        <f>Datos_Cocina[[#This Row],[Precio Unitario]]-Datos_Cocina[[#This Row],[Costo Unitario]]</f>
        <v>12</v>
      </c>
      <c r="I1544" s="4">
        <f>Datos_Cocina[[#This Row],[Ganancia Bruta]]*Datos_Cocina[[#This Row],[Cantidad Ordenada]]</f>
        <v>12</v>
      </c>
      <c r="J1544" s="4">
        <f>Datos_Cocina[[#This Row],[Precio Unitario]]*Datos_Cocina[[#This Row],[Cantidad Ordenada]]</f>
        <v>29</v>
      </c>
      <c r="K1544" s="7">
        <f>Datos_Cocina[[#This Row],[Ganancia Neta]]/Datos_Cocina[[#This Row],[Total Pedido]]</f>
        <v>0.41379310344827586</v>
      </c>
      <c r="L1544" s="2">
        <v>1</v>
      </c>
      <c r="M1544" s="2">
        <v>11</v>
      </c>
      <c r="N1544" s="2" t="s">
        <v>1149</v>
      </c>
    </row>
    <row r="1545" spans="1:14" x14ac:dyDescent="0.3">
      <c r="A1545" s="2">
        <v>626</v>
      </c>
      <c r="B1545" s="2">
        <v>14</v>
      </c>
      <c r="C1545" s="2" t="s">
        <v>79</v>
      </c>
      <c r="D1545" s="2" t="s">
        <v>1151</v>
      </c>
      <c r="E1545" s="4">
        <v>14</v>
      </c>
      <c r="F1545" s="4">
        <f t="shared" si="24"/>
        <v>28</v>
      </c>
      <c r="G1545" s="4">
        <v>24</v>
      </c>
      <c r="H1545" s="4">
        <f>Datos_Cocina[[#This Row],[Precio Unitario]]-Datos_Cocina[[#This Row],[Costo Unitario]]</f>
        <v>10</v>
      </c>
      <c r="I1545" s="4">
        <f>Datos_Cocina[[#This Row],[Ganancia Bruta]]*Datos_Cocina[[#This Row],[Cantidad Ordenada]]</f>
        <v>20</v>
      </c>
      <c r="J1545" s="4">
        <f>Datos_Cocina[[#This Row],[Precio Unitario]]*Datos_Cocina[[#This Row],[Cantidad Ordenada]]</f>
        <v>48</v>
      </c>
      <c r="K1545" s="7">
        <f>Datos_Cocina[[#This Row],[Ganancia Neta]]/Datos_Cocina[[#This Row],[Total Pedido]]</f>
        <v>0.41666666666666669</v>
      </c>
      <c r="L1545" s="2">
        <v>2</v>
      </c>
      <c r="M1545" s="2">
        <v>36</v>
      </c>
      <c r="N1545" s="2" t="s">
        <v>1149</v>
      </c>
    </row>
    <row r="1546" spans="1:14" x14ac:dyDescent="0.3">
      <c r="A1546" s="2">
        <v>627</v>
      </c>
      <c r="B1546" s="2">
        <v>4</v>
      </c>
      <c r="C1546" s="2" t="s">
        <v>39</v>
      </c>
      <c r="D1546" s="2" t="s">
        <v>1150</v>
      </c>
      <c r="E1546" s="4">
        <v>13</v>
      </c>
      <c r="F1546" s="4">
        <f t="shared" si="24"/>
        <v>13</v>
      </c>
      <c r="G1546" s="4">
        <v>21</v>
      </c>
      <c r="H1546" s="4">
        <f>Datos_Cocina[[#This Row],[Precio Unitario]]-Datos_Cocina[[#This Row],[Costo Unitario]]</f>
        <v>8</v>
      </c>
      <c r="I1546" s="4">
        <f>Datos_Cocina[[#This Row],[Ganancia Bruta]]*Datos_Cocina[[#This Row],[Cantidad Ordenada]]</f>
        <v>8</v>
      </c>
      <c r="J1546" s="4">
        <f>Datos_Cocina[[#This Row],[Precio Unitario]]*Datos_Cocina[[#This Row],[Cantidad Ordenada]]</f>
        <v>21</v>
      </c>
      <c r="K1546" s="7">
        <f>Datos_Cocina[[#This Row],[Ganancia Neta]]/Datos_Cocina[[#This Row],[Total Pedido]]</f>
        <v>0.38095238095238093</v>
      </c>
      <c r="L1546" s="2">
        <v>1</v>
      </c>
      <c r="M1546" s="2">
        <v>37</v>
      </c>
      <c r="N1546" s="2" t="s">
        <v>1154</v>
      </c>
    </row>
    <row r="1547" spans="1:14" x14ac:dyDescent="0.3">
      <c r="A1547" s="2">
        <v>628</v>
      </c>
      <c r="B1547" s="2">
        <v>2</v>
      </c>
      <c r="C1547" s="2" t="s">
        <v>30</v>
      </c>
      <c r="D1547" s="2" t="s">
        <v>1170</v>
      </c>
      <c r="E1547" s="4">
        <v>25</v>
      </c>
      <c r="F1547" s="4">
        <f t="shared" si="24"/>
        <v>75</v>
      </c>
      <c r="G1547" s="4">
        <v>40</v>
      </c>
      <c r="H1547" s="4">
        <f>Datos_Cocina[[#This Row],[Precio Unitario]]-Datos_Cocina[[#This Row],[Costo Unitario]]</f>
        <v>15</v>
      </c>
      <c r="I1547" s="4">
        <f>Datos_Cocina[[#This Row],[Ganancia Bruta]]*Datos_Cocina[[#This Row],[Cantidad Ordenada]]</f>
        <v>45</v>
      </c>
      <c r="J1547" s="4">
        <f>Datos_Cocina[[#This Row],[Precio Unitario]]*Datos_Cocina[[#This Row],[Cantidad Ordenada]]</f>
        <v>120</v>
      </c>
      <c r="K1547" s="7">
        <f>Datos_Cocina[[#This Row],[Ganancia Neta]]/Datos_Cocina[[#This Row],[Total Pedido]]</f>
        <v>0.375</v>
      </c>
      <c r="L1547" s="2">
        <v>3</v>
      </c>
      <c r="M1547" s="2">
        <v>33</v>
      </c>
      <c r="N1547" s="2" t="s">
        <v>1149</v>
      </c>
    </row>
    <row r="1548" spans="1:14" x14ac:dyDescent="0.3">
      <c r="A1548" s="2">
        <v>628</v>
      </c>
      <c r="B1548" s="2">
        <v>2</v>
      </c>
      <c r="C1548" s="2" t="s">
        <v>79</v>
      </c>
      <c r="D1548" s="2" t="s">
        <v>1151</v>
      </c>
      <c r="E1548" s="4">
        <v>14</v>
      </c>
      <c r="F1548" s="4">
        <f t="shared" si="24"/>
        <v>28</v>
      </c>
      <c r="G1548" s="4">
        <v>24</v>
      </c>
      <c r="H1548" s="4">
        <f>Datos_Cocina[[#This Row],[Precio Unitario]]-Datos_Cocina[[#This Row],[Costo Unitario]]</f>
        <v>10</v>
      </c>
      <c r="I1548" s="4">
        <f>Datos_Cocina[[#This Row],[Ganancia Bruta]]*Datos_Cocina[[#This Row],[Cantidad Ordenada]]</f>
        <v>20</v>
      </c>
      <c r="J1548" s="4">
        <f>Datos_Cocina[[#This Row],[Precio Unitario]]*Datos_Cocina[[#This Row],[Cantidad Ordenada]]</f>
        <v>48</v>
      </c>
      <c r="K1548" s="7">
        <f>Datos_Cocina[[#This Row],[Ganancia Neta]]/Datos_Cocina[[#This Row],[Total Pedido]]</f>
        <v>0.41666666666666669</v>
      </c>
      <c r="L1548" s="2">
        <v>2</v>
      </c>
      <c r="M1548" s="2">
        <v>10</v>
      </c>
      <c r="N1548" s="2" t="s">
        <v>1154</v>
      </c>
    </row>
    <row r="1549" spans="1:14" x14ac:dyDescent="0.3">
      <c r="A1549" s="2">
        <v>629</v>
      </c>
      <c r="B1549" s="2">
        <v>17</v>
      </c>
      <c r="C1549" s="2" t="s">
        <v>67</v>
      </c>
      <c r="D1549" s="2" t="s">
        <v>1155</v>
      </c>
      <c r="E1549" s="4">
        <v>12</v>
      </c>
      <c r="F1549" s="4">
        <f t="shared" si="24"/>
        <v>36</v>
      </c>
      <c r="G1549" s="4">
        <v>20</v>
      </c>
      <c r="H1549" s="4">
        <f>Datos_Cocina[[#This Row],[Precio Unitario]]-Datos_Cocina[[#This Row],[Costo Unitario]]</f>
        <v>8</v>
      </c>
      <c r="I1549" s="4">
        <f>Datos_Cocina[[#This Row],[Ganancia Bruta]]*Datos_Cocina[[#This Row],[Cantidad Ordenada]]</f>
        <v>24</v>
      </c>
      <c r="J1549" s="4">
        <f>Datos_Cocina[[#This Row],[Precio Unitario]]*Datos_Cocina[[#This Row],[Cantidad Ordenada]]</f>
        <v>60</v>
      </c>
      <c r="K1549" s="7">
        <f>Datos_Cocina[[#This Row],[Ganancia Neta]]/Datos_Cocina[[#This Row],[Total Pedido]]</f>
        <v>0.4</v>
      </c>
      <c r="L1549" s="2">
        <v>3</v>
      </c>
      <c r="M1549" s="2">
        <v>19</v>
      </c>
      <c r="N1549" s="2" t="s">
        <v>1154</v>
      </c>
    </row>
    <row r="1550" spans="1:14" x14ac:dyDescent="0.3">
      <c r="A1550" s="2">
        <v>629</v>
      </c>
      <c r="B1550" s="2">
        <v>17</v>
      </c>
      <c r="C1550" s="2" t="s">
        <v>34</v>
      </c>
      <c r="D1550" s="2" t="s">
        <v>1161</v>
      </c>
      <c r="E1550" s="4">
        <v>20</v>
      </c>
      <c r="F1550" s="4">
        <f t="shared" si="24"/>
        <v>20</v>
      </c>
      <c r="G1550" s="4">
        <v>34</v>
      </c>
      <c r="H1550" s="4">
        <f>Datos_Cocina[[#This Row],[Precio Unitario]]-Datos_Cocina[[#This Row],[Costo Unitario]]</f>
        <v>14</v>
      </c>
      <c r="I1550" s="4">
        <f>Datos_Cocina[[#This Row],[Ganancia Bruta]]*Datos_Cocina[[#This Row],[Cantidad Ordenada]]</f>
        <v>14</v>
      </c>
      <c r="J1550" s="4">
        <f>Datos_Cocina[[#This Row],[Precio Unitario]]*Datos_Cocina[[#This Row],[Cantidad Ordenada]]</f>
        <v>34</v>
      </c>
      <c r="K1550" s="7">
        <f>Datos_Cocina[[#This Row],[Ganancia Neta]]/Datos_Cocina[[#This Row],[Total Pedido]]</f>
        <v>0.41176470588235292</v>
      </c>
      <c r="L1550" s="2">
        <v>1</v>
      </c>
      <c r="M1550" s="2">
        <v>22</v>
      </c>
      <c r="N1550" s="2" t="s">
        <v>1149</v>
      </c>
    </row>
    <row r="1551" spans="1:14" x14ac:dyDescent="0.3">
      <c r="A1551" s="2">
        <v>629</v>
      </c>
      <c r="B1551" s="2">
        <v>17</v>
      </c>
      <c r="C1551" s="2" t="s">
        <v>45</v>
      </c>
      <c r="D1551" s="2" t="s">
        <v>1169</v>
      </c>
      <c r="E1551" s="4">
        <v>10</v>
      </c>
      <c r="F1551" s="4">
        <f t="shared" si="24"/>
        <v>20</v>
      </c>
      <c r="G1551" s="4">
        <v>18</v>
      </c>
      <c r="H1551" s="4">
        <f>Datos_Cocina[[#This Row],[Precio Unitario]]-Datos_Cocina[[#This Row],[Costo Unitario]]</f>
        <v>8</v>
      </c>
      <c r="I1551" s="4">
        <f>Datos_Cocina[[#This Row],[Ganancia Bruta]]*Datos_Cocina[[#This Row],[Cantidad Ordenada]]</f>
        <v>16</v>
      </c>
      <c r="J1551" s="4">
        <f>Datos_Cocina[[#This Row],[Precio Unitario]]*Datos_Cocina[[#This Row],[Cantidad Ordenada]]</f>
        <v>36</v>
      </c>
      <c r="K1551" s="7">
        <f>Datos_Cocina[[#This Row],[Ganancia Neta]]/Datos_Cocina[[#This Row],[Total Pedido]]</f>
        <v>0.44444444444444442</v>
      </c>
      <c r="L1551" s="2">
        <v>2</v>
      </c>
      <c r="M1551" s="2">
        <v>43</v>
      </c>
      <c r="N1551" s="2" t="s">
        <v>1149</v>
      </c>
    </row>
    <row r="1552" spans="1:14" x14ac:dyDescent="0.3">
      <c r="A1552" s="2">
        <v>630</v>
      </c>
      <c r="B1552" s="2">
        <v>2</v>
      </c>
      <c r="C1552" s="2" t="s">
        <v>30</v>
      </c>
      <c r="D1552" s="2" t="s">
        <v>1170</v>
      </c>
      <c r="E1552" s="4">
        <v>25</v>
      </c>
      <c r="F1552" s="4">
        <f t="shared" si="24"/>
        <v>75</v>
      </c>
      <c r="G1552" s="4">
        <v>40</v>
      </c>
      <c r="H1552" s="4">
        <f>Datos_Cocina[[#This Row],[Precio Unitario]]-Datos_Cocina[[#This Row],[Costo Unitario]]</f>
        <v>15</v>
      </c>
      <c r="I1552" s="4">
        <f>Datos_Cocina[[#This Row],[Ganancia Bruta]]*Datos_Cocina[[#This Row],[Cantidad Ordenada]]</f>
        <v>45</v>
      </c>
      <c r="J1552" s="4">
        <f>Datos_Cocina[[#This Row],[Precio Unitario]]*Datos_Cocina[[#This Row],[Cantidad Ordenada]]</f>
        <v>120</v>
      </c>
      <c r="K1552" s="7">
        <f>Datos_Cocina[[#This Row],[Ganancia Neta]]/Datos_Cocina[[#This Row],[Total Pedido]]</f>
        <v>0.375</v>
      </c>
      <c r="L1552" s="2">
        <v>3</v>
      </c>
      <c r="M1552" s="2">
        <v>56</v>
      </c>
      <c r="N1552" s="2" t="s">
        <v>1154</v>
      </c>
    </row>
    <row r="1553" spans="1:14" x14ac:dyDescent="0.3">
      <c r="A1553" s="2">
        <v>630</v>
      </c>
      <c r="B1553" s="2">
        <v>2</v>
      </c>
      <c r="C1553" s="2" t="s">
        <v>56</v>
      </c>
      <c r="D1553" s="2" t="s">
        <v>1167</v>
      </c>
      <c r="E1553" s="4">
        <v>19</v>
      </c>
      <c r="F1553" s="4">
        <f t="shared" si="24"/>
        <v>38</v>
      </c>
      <c r="G1553" s="4">
        <v>31</v>
      </c>
      <c r="H1553" s="4">
        <f>Datos_Cocina[[#This Row],[Precio Unitario]]-Datos_Cocina[[#This Row],[Costo Unitario]]</f>
        <v>12</v>
      </c>
      <c r="I1553" s="4">
        <f>Datos_Cocina[[#This Row],[Ganancia Bruta]]*Datos_Cocina[[#This Row],[Cantidad Ordenada]]</f>
        <v>24</v>
      </c>
      <c r="J1553" s="4">
        <f>Datos_Cocina[[#This Row],[Precio Unitario]]*Datos_Cocina[[#This Row],[Cantidad Ordenada]]</f>
        <v>62</v>
      </c>
      <c r="K1553" s="7">
        <f>Datos_Cocina[[#This Row],[Ganancia Neta]]/Datos_Cocina[[#This Row],[Total Pedido]]</f>
        <v>0.38709677419354838</v>
      </c>
      <c r="L1553" s="2">
        <v>2</v>
      </c>
      <c r="M1553" s="2">
        <v>19</v>
      </c>
      <c r="N1553" s="2" t="s">
        <v>1154</v>
      </c>
    </row>
    <row r="1554" spans="1:14" x14ac:dyDescent="0.3">
      <c r="A1554" s="2">
        <v>631</v>
      </c>
      <c r="B1554" s="2">
        <v>6</v>
      </c>
      <c r="C1554" s="2" t="s">
        <v>100</v>
      </c>
      <c r="D1554" s="2" t="s">
        <v>1166</v>
      </c>
      <c r="E1554" s="4">
        <v>13</v>
      </c>
      <c r="F1554" s="4">
        <f t="shared" si="24"/>
        <v>39</v>
      </c>
      <c r="G1554" s="4">
        <v>22</v>
      </c>
      <c r="H1554" s="4">
        <f>Datos_Cocina[[#This Row],[Precio Unitario]]-Datos_Cocina[[#This Row],[Costo Unitario]]</f>
        <v>9</v>
      </c>
      <c r="I1554" s="4">
        <f>Datos_Cocina[[#This Row],[Ganancia Bruta]]*Datos_Cocina[[#This Row],[Cantidad Ordenada]]</f>
        <v>27</v>
      </c>
      <c r="J1554" s="4">
        <f>Datos_Cocina[[#This Row],[Precio Unitario]]*Datos_Cocina[[#This Row],[Cantidad Ordenada]]</f>
        <v>66</v>
      </c>
      <c r="K1554" s="7">
        <f>Datos_Cocina[[#This Row],[Ganancia Neta]]/Datos_Cocina[[#This Row],[Total Pedido]]</f>
        <v>0.40909090909090912</v>
      </c>
      <c r="L1554" s="2">
        <v>3</v>
      </c>
      <c r="M1554" s="2">
        <v>46</v>
      </c>
      <c r="N1554" s="2" t="s">
        <v>1154</v>
      </c>
    </row>
    <row r="1555" spans="1:14" x14ac:dyDescent="0.3">
      <c r="A1555" s="2">
        <v>632</v>
      </c>
      <c r="B1555" s="2">
        <v>16</v>
      </c>
      <c r="C1555" s="2" t="s">
        <v>121</v>
      </c>
      <c r="D1555" s="2" t="s">
        <v>1163</v>
      </c>
      <c r="E1555" s="4">
        <v>20</v>
      </c>
      <c r="F1555" s="4">
        <f t="shared" si="24"/>
        <v>20</v>
      </c>
      <c r="G1555" s="4">
        <v>33</v>
      </c>
      <c r="H1555" s="4">
        <f>Datos_Cocina[[#This Row],[Precio Unitario]]-Datos_Cocina[[#This Row],[Costo Unitario]]</f>
        <v>13</v>
      </c>
      <c r="I1555" s="4">
        <f>Datos_Cocina[[#This Row],[Ganancia Bruta]]*Datos_Cocina[[#This Row],[Cantidad Ordenada]]</f>
        <v>13</v>
      </c>
      <c r="J1555" s="4">
        <f>Datos_Cocina[[#This Row],[Precio Unitario]]*Datos_Cocina[[#This Row],[Cantidad Ordenada]]</f>
        <v>33</v>
      </c>
      <c r="K1555" s="7">
        <f>Datos_Cocina[[#This Row],[Ganancia Neta]]/Datos_Cocina[[#This Row],[Total Pedido]]</f>
        <v>0.39393939393939392</v>
      </c>
      <c r="L1555" s="2">
        <v>1</v>
      </c>
      <c r="M1555" s="2">
        <v>47</v>
      </c>
      <c r="N1555" s="2" t="s">
        <v>1154</v>
      </c>
    </row>
    <row r="1556" spans="1:14" x14ac:dyDescent="0.3">
      <c r="A1556" s="2">
        <v>632</v>
      </c>
      <c r="B1556" s="2">
        <v>16</v>
      </c>
      <c r="C1556" s="2" t="s">
        <v>114</v>
      </c>
      <c r="D1556" s="2" t="s">
        <v>1168</v>
      </c>
      <c r="E1556" s="4">
        <v>19</v>
      </c>
      <c r="F1556" s="4">
        <f t="shared" si="24"/>
        <v>57</v>
      </c>
      <c r="G1556" s="4">
        <v>32</v>
      </c>
      <c r="H1556" s="4">
        <f>Datos_Cocina[[#This Row],[Precio Unitario]]-Datos_Cocina[[#This Row],[Costo Unitario]]</f>
        <v>13</v>
      </c>
      <c r="I1556" s="4">
        <f>Datos_Cocina[[#This Row],[Ganancia Bruta]]*Datos_Cocina[[#This Row],[Cantidad Ordenada]]</f>
        <v>39</v>
      </c>
      <c r="J1556" s="4">
        <f>Datos_Cocina[[#This Row],[Precio Unitario]]*Datos_Cocina[[#This Row],[Cantidad Ordenada]]</f>
        <v>96</v>
      </c>
      <c r="K1556" s="7">
        <f>Datos_Cocina[[#This Row],[Ganancia Neta]]/Datos_Cocina[[#This Row],[Total Pedido]]</f>
        <v>0.40625</v>
      </c>
      <c r="L1556" s="2">
        <v>3</v>
      </c>
      <c r="M1556" s="2">
        <v>41</v>
      </c>
      <c r="N1556" s="2" t="s">
        <v>1149</v>
      </c>
    </row>
    <row r="1557" spans="1:14" x14ac:dyDescent="0.3">
      <c r="A1557" s="2">
        <v>633</v>
      </c>
      <c r="B1557" s="2">
        <v>16</v>
      </c>
      <c r="C1557" s="2" t="s">
        <v>37</v>
      </c>
      <c r="D1557" s="2" t="s">
        <v>1157</v>
      </c>
      <c r="E1557" s="4">
        <v>18</v>
      </c>
      <c r="F1557" s="4">
        <f t="shared" si="24"/>
        <v>54</v>
      </c>
      <c r="G1557" s="4">
        <v>30</v>
      </c>
      <c r="H1557" s="4">
        <f>Datos_Cocina[[#This Row],[Precio Unitario]]-Datos_Cocina[[#This Row],[Costo Unitario]]</f>
        <v>12</v>
      </c>
      <c r="I1557" s="4">
        <f>Datos_Cocina[[#This Row],[Ganancia Bruta]]*Datos_Cocina[[#This Row],[Cantidad Ordenada]]</f>
        <v>36</v>
      </c>
      <c r="J1557" s="4">
        <f>Datos_Cocina[[#This Row],[Precio Unitario]]*Datos_Cocina[[#This Row],[Cantidad Ordenada]]</f>
        <v>90</v>
      </c>
      <c r="K1557" s="7">
        <f>Datos_Cocina[[#This Row],[Ganancia Neta]]/Datos_Cocina[[#This Row],[Total Pedido]]</f>
        <v>0.4</v>
      </c>
      <c r="L1557" s="2">
        <v>3</v>
      </c>
      <c r="M1557" s="2">
        <v>10</v>
      </c>
      <c r="N1557" s="2" t="s">
        <v>1154</v>
      </c>
    </row>
    <row r="1558" spans="1:14" x14ac:dyDescent="0.3">
      <c r="A1558" s="2">
        <v>633</v>
      </c>
      <c r="B1558" s="2">
        <v>16</v>
      </c>
      <c r="C1558" s="2" t="s">
        <v>100</v>
      </c>
      <c r="D1558" s="2" t="s">
        <v>1166</v>
      </c>
      <c r="E1558" s="4">
        <v>13</v>
      </c>
      <c r="F1558" s="4">
        <f t="shared" si="24"/>
        <v>26</v>
      </c>
      <c r="G1558" s="4">
        <v>22</v>
      </c>
      <c r="H1558" s="4">
        <f>Datos_Cocina[[#This Row],[Precio Unitario]]-Datos_Cocina[[#This Row],[Costo Unitario]]</f>
        <v>9</v>
      </c>
      <c r="I1558" s="4">
        <f>Datos_Cocina[[#This Row],[Ganancia Bruta]]*Datos_Cocina[[#This Row],[Cantidad Ordenada]]</f>
        <v>18</v>
      </c>
      <c r="J1558" s="4">
        <f>Datos_Cocina[[#This Row],[Precio Unitario]]*Datos_Cocina[[#This Row],[Cantidad Ordenada]]</f>
        <v>44</v>
      </c>
      <c r="K1558" s="7">
        <f>Datos_Cocina[[#This Row],[Ganancia Neta]]/Datos_Cocina[[#This Row],[Total Pedido]]</f>
        <v>0.40909090909090912</v>
      </c>
      <c r="L1558" s="2">
        <v>2</v>
      </c>
      <c r="M1558" s="2">
        <v>34</v>
      </c>
      <c r="N1558" s="2" t="s">
        <v>1154</v>
      </c>
    </row>
    <row r="1559" spans="1:14" x14ac:dyDescent="0.3">
      <c r="A1559" s="2">
        <v>633</v>
      </c>
      <c r="B1559" s="2">
        <v>16</v>
      </c>
      <c r="C1559" s="2" t="s">
        <v>79</v>
      </c>
      <c r="D1559" s="2" t="s">
        <v>1151</v>
      </c>
      <c r="E1559" s="4">
        <v>14</v>
      </c>
      <c r="F1559" s="4">
        <f t="shared" si="24"/>
        <v>28</v>
      </c>
      <c r="G1559" s="4">
        <v>24</v>
      </c>
      <c r="H1559" s="4">
        <f>Datos_Cocina[[#This Row],[Precio Unitario]]-Datos_Cocina[[#This Row],[Costo Unitario]]</f>
        <v>10</v>
      </c>
      <c r="I1559" s="4">
        <f>Datos_Cocina[[#This Row],[Ganancia Bruta]]*Datos_Cocina[[#This Row],[Cantidad Ordenada]]</f>
        <v>20</v>
      </c>
      <c r="J1559" s="4">
        <f>Datos_Cocina[[#This Row],[Precio Unitario]]*Datos_Cocina[[#This Row],[Cantidad Ordenada]]</f>
        <v>48</v>
      </c>
      <c r="K1559" s="7">
        <f>Datos_Cocina[[#This Row],[Ganancia Neta]]/Datos_Cocina[[#This Row],[Total Pedido]]</f>
        <v>0.41666666666666669</v>
      </c>
      <c r="L1559" s="2">
        <v>2</v>
      </c>
      <c r="M1559" s="2">
        <v>51</v>
      </c>
      <c r="N1559" s="2" t="s">
        <v>1149</v>
      </c>
    </row>
    <row r="1560" spans="1:14" x14ac:dyDescent="0.3">
      <c r="A1560" s="2">
        <v>633</v>
      </c>
      <c r="B1560" s="2">
        <v>16</v>
      </c>
      <c r="C1560" s="2" t="s">
        <v>45</v>
      </c>
      <c r="D1560" s="2" t="s">
        <v>1169</v>
      </c>
      <c r="E1560" s="4">
        <v>10</v>
      </c>
      <c r="F1560" s="4">
        <f t="shared" si="24"/>
        <v>30</v>
      </c>
      <c r="G1560" s="4">
        <v>18</v>
      </c>
      <c r="H1560" s="4">
        <f>Datos_Cocina[[#This Row],[Precio Unitario]]-Datos_Cocina[[#This Row],[Costo Unitario]]</f>
        <v>8</v>
      </c>
      <c r="I1560" s="4">
        <f>Datos_Cocina[[#This Row],[Ganancia Bruta]]*Datos_Cocina[[#This Row],[Cantidad Ordenada]]</f>
        <v>24</v>
      </c>
      <c r="J1560" s="4">
        <f>Datos_Cocina[[#This Row],[Precio Unitario]]*Datos_Cocina[[#This Row],[Cantidad Ordenada]]</f>
        <v>54</v>
      </c>
      <c r="K1560" s="7">
        <f>Datos_Cocina[[#This Row],[Ganancia Neta]]/Datos_Cocina[[#This Row],[Total Pedido]]</f>
        <v>0.44444444444444442</v>
      </c>
      <c r="L1560" s="2">
        <v>3</v>
      </c>
      <c r="M1560" s="2">
        <v>54</v>
      </c>
      <c r="N1560" s="2" t="s">
        <v>1149</v>
      </c>
    </row>
    <row r="1561" spans="1:14" x14ac:dyDescent="0.3">
      <c r="A1561" s="2">
        <v>634</v>
      </c>
      <c r="B1561" s="2">
        <v>2</v>
      </c>
      <c r="C1561" s="2" t="s">
        <v>30</v>
      </c>
      <c r="D1561" s="2" t="s">
        <v>1170</v>
      </c>
      <c r="E1561" s="4">
        <v>25</v>
      </c>
      <c r="F1561" s="4">
        <f t="shared" si="24"/>
        <v>75</v>
      </c>
      <c r="G1561" s="4">
        <v>40</v>
      </c>
      <c r="H1561" s="4">
        <f>Datos_Cocina[[#This Row],[Precio Unitario]]-Datos_Cocina[[#This Row],[Costo Unitario]]</f>
        <v>15</v>
      </c>
      <c r="I1561" s="4">
        <f>Datos_Cocina[[#This Row],[Ganancia Bruta]]*Datos_Cocina[[#This Row],[Cantidad Ordenada]]</f>
        <v>45</v>
      </c>
      <c r="J1561" s="4">
        <f>Datos_Cocina[[#This Row],[Precio Unitario]]*Datos_Cocina[[#This Row],[Cantidad Ordenada]]</f>
        <v>120</v>
      </c>
      <c r="K1561" s="7">
        <f>Datos_Cocina[[#This Row],[Ganancia Neta]]/Datos_Cocina[[#This Row],[Total Pedido]]</f>
        <v>0.375</v>
      </c>
      <c r="L1561" s="2">
        <v>3</v>
      </c>
      <c r="M1561" s="2">
        <v>38</v>
      </c>
      <c r="N1561" s="2" t="s">
        <v>1149</v>
      </c>
    </row>
    <row r="1562" spans="1:14" x14ac:dyDescent="0.3">
      <c r="A1562" s="2">
        <v>634</v>
      </c>
      <c r="B1562" s="2">
        <v>2</v>
      </c>
      <c r="C1562" s="2" t="s">
        <v>60</v>
      </c>
      <c r="D1562" s="2" t="s">
        <v>1165</v>
      </c>
      <c r="E1562" s="4">
        <v>15</v>
      </c>
      <c r="F1562" s="4">
        <f t="shared" si="24"/>
        <v>45</v>
      </c>
      <c r="G1562" s="4">
        <v>25</v>
      </c>
      <c r="H1562" s="4">
        <f>Datos_Cocina[[#This Row],[Precio Unitario]]-Datos_Cocina[[#This Row],[Costo Unitario]]</f>
        <v>10</v>
      </c>
      <c r="I1562" s="4">
        <f>Datos_Cocina[[#This Row],[Ganancia Bruta]]*Datos_Cocina[[#This Row],[Cantidad Ordenada]]</f>
        <v>30</v>
      </c>
      <c r="J1562" s="4">
        <f>Datos_Cocina[[#This Row],[Precio Unitario]]*Datos_Cocina[[#This Row],[Cantidad Ordenada]]</f>
        <v>75</v>
      </c>
      <c r="K1562" s="7">
        <f>Datos_Cocina[[#This Row],[Ganancia Neta]]/Datos_Cocina[[#This Row],[Total Pedido]]</f>
        <v>0.4</v>
      </c>
      <c r="L1562" s="2">
        <v>3</v>
      </c>
      <c r="M1562" s="2">
        <v>43</v>
      </c>
      <c r="N1562" s="2" t="s">
        <v>1149</v>
      </c>
    </row>
    <row r="1563" spans="1:14" x14ac:dyDescent="0.3">
      <c r="A1563" s="2">
        <v>634</v>
      </c>
      <c r="B1563" s="2">
        <v>2</v>
      </c>
      <c r="C1563" s="2" t="s">
        <v>12</v>
      </c>
      <c r="D1563" s="2" t="s">
        <v>1164</v>
      </c>
      <c r="E1563" s="4">
        <v>21</v>
      </c>
      <c r="F1563" s="4">
        <f t="shared" si="24"/>
        <v>63</v>
      </c>
      <c r="G1563" s="4">
        <v>35</v>
      </c>
      <c r="H1563" s="4">
        <f>Datos_Cocina[[#This Row],[Precio Unitario]]-Datos_Cocina[[#This Row],[Costo Unitario]]</f>
        <v>14</v>
      </c>
      <c r="I1563" s="4">
        <f>Datos_Cocina[[#This Row],[Ganancia Bruta]]*Datos_Cocina[[#This Row],[Cantidad Ordenada]]</f>
        <v>42</v>
      </c>
      <c r="J1563" s="4">
        <f>Datos_Cocina[[#This Row],[Precio Unitario]]*Datos_Cocina[[#This Row],[Cantidad Ordenada]]</f>
        <v>105</v>
      </c>
      <c r="K1563" s="7">
        <f>Datos_Cocina[[#This Row],[Ganancia Neta]]/Datos_Cocina[[#This Row],[Total Pedido]]</f>
        <v>0.4</v>
      </c>
      <c r="L1563" s="2">
        <v>3</v>
      </c>
      <c r="M1563" s="2">
        <v>51</v>
      </c>
      <c r="N1563" s="2" t="s">
        <v>1154</v>
      </c>
    </row>
    <row r="1564" spans="1:14" x14ac:dyDescent="0.3">
      <c r="A1564" s="2">
        <v>634</v>
      </c>
      <c r="B1564" s="2">
        <v>2</v>
      </c>
      <c r="C1564" s="2" t="s">
        <v>100</v>
      </c>
      <c r="D1564" s="2" t="s">
        <v>1166</v>
      </c>
      <c r="E1564" s="4">
        <v>13</v>
      </c>
      <c r="F1564" s="4">
        <f t="shared" si="24"/>
        <v>26</v>
      </c>
      <c r="G1564" s="4">
        <v>22</v>
      </c>
      <c r="H1564" s="4">
        <f>Datos_Cocina[[#This Row],[Precio Unitario]]-Datos_Cocina[[#This Row],[Costo Unitario]]</f>
        <v>9</v>
      </c>
      <c r="I1564" s="4">
        <f>Datos_Cocina[[#This Row],[Ganancia Bruta]]*Datos_Cocina[[#This Row],[Cantidad Ordenada]]</f>
        <v>18</v>
      </c>
      <c r="J1564" s="4">
        <f>Datos_Cocina[[#This Row],[Precio Unitario]]*Datos_Cocina[[#This Row],[Cantidad Ordenada]]</f>
        <v>44</v>
      </c>
      <c r="K1564" s="7">
        <f>Datos_Cocina[[#This Row],[Ganancia Neta]]/Datos_Cocina[[#This Row],[Total Pedido]]</f>
        <v>0.40909090909090912</v>
      </c>
      <c r="L1564" s="2">
        <v>2</v>
      </c>
      <c r="M1564" s="2">
        <v>25</v>
      </c>
      <c r="N1564" s="2" t="s">
        <v>1154</v>
      </c>
    </row>
    <row r="1565" spans="1:14" x14ac:dyDescent="0.3">
      <c r="A1565" s="2">
        <v>635</v>
      </c>
      <c r="B1565" s="2">
        <v>5</v>
      </c>
      <c r="C1565" s="2" t="s">
        <v>20</v>
      </c>
      <c r="D1565" s="2" t="s">
        <v>1152</v>
      </c>
      <c r="E1565" s="4">
        <v>17</v>
      </c>
      <c r="F1565" s="4">
        <f t="shared" si="24"/>
        <v>34</v>
      </c>
      <c r="G1565" s="4">
        <v>29</v>
      </c>
      <c r="H1565" s="4">
        <f>Datos_Cocina[[#This Row],[Precio Unitario]]-Datos_Cocina[[#This Row],[Costo Unitario]]</f>
        <v>12</v>
      </c>
      <c r="I1565" s="4">
        <f>Datos_Cocina[[#This Row],[Ganancia Bruta]]*Datos_Cocina[[#This Row],[Cantidad Ordenada]]</f>
        <v>24</v>
      </c>
      <c r="J1565" s="4">
        <f>Datos_Cocina[[#This Row],[Precio Unitario]]*Datos_Cocina[[#This Row],[Cantidad Ordenada]]</f>
        <v>58</v>
      </c>
      <c r="K1565" s="7">
        <f>Datos_Cocina[[#This Row],[Ganancia Neta]]/Datos_Cocina[[#This Row],[Total Pedido]]</f>
        <v>0.41379310344827586</v>
      </c>
      <c r="L1565" s="2">
        <v>2</v>
      </c>
      <c r="M1565" s="2">
        <v>25</v>
      </c>
      <c r="N1565" s="2" t="s">
        <v>1149</v>
      </c>
    </row>
    <row r="1566" spans="1:14" x14ac:dyDescent="0.3">
      <c r="A1566" s="2">
        <v>636</v>
      </c>
      <c r="B1566" s="2">
        <v>14</v>
      </c>
      <c r="C1566" s="2" t="s">
        <v>39</v>
      </c>
      <c r="D1566" s="2" t="s">
        <v>1150</v>
      </c>
      <c r="E1566" s="4">
        <v>13</v>
      </c>
      <c r="F1566" s="4">
        <f t="shared" si="24"/>
        <v>13</v>
      </c>
      <c r="G1566" s="4">
        <v>21</v>
      </c>
      <c r="H1566" s="4">
        <f>Datos_Cocina[[#This Row],[Precio Unitario]]-Datos_Cocina[[#This Row],[Costo Unitario]]</f>
        <v>8</v>
      </c>
      <c r="I1566" s="4">
        <f>Datos_Cocina[[#This Row],[Ganancia Bruta]]*Datos_Cocina[[#This Row],[Cantidad Ordenada]]</f>
        <v>8</v>
      </c>
      <c r="J1566" s="4">
        <f>Datos_Cocina[[#This Row],[Precio Unitario]]*Datos_Cocina[[#This Row],[Cantidad Ordenada]]</f>
        <v>21</v>
      </c>
      <c r="K1566" s="7">
        <f>Datos_Cocina[[#This Row],[Ganancia Neta]]/Datos_Cocina[[#This Row],[Total Pedido]]</f>
        <v>0.38095238095238093</v>
      </c>
      <c r="L1566" s="2">
        <v>1</v>
      </c>
      <c r="M1566" s="2">
        <v>52</v>
      </c>
      <c r="N1566" s="2" t="s">
        <v>1149</v>
      </c>
    </row>
    <row r="1567" spans="1:14" x14ac:dyDescent="0.3">
      <c r="A1567" s="2">
        <v>636</v>
      </c>
      <c r="B1567" s="2">
        <v>14</v>
      </c>
      <c r="C1567" s="2" t="s">
        <v>79</v>
      </c>
      <c r="D1567" s="2" t="s">
        <v>1151</v>
      </c>
      <c r="E1567" s="4">
        <v>14</v>
      </c>
      <c r="F1567" s="4">
        <f t="shared" si="24"/>
        <v>28</v>
      </c>
      <c r="G1567" s="4">
        <v>24</v>
      </c>
      <c r="H1567" s="4">
        <f>Datos_Cocina[[#This Row],[Precio Unitario]]-Datos_Cocina[[#This Row],[Costo Unitario]]</f>
        <v>10</v>
      </c>
      <c r="I1567" s="4">
        <f>Datos_Cocina[[#This Row],[Ganancia Bruta]]*Datos_Cocina[[#This Row],[Cantidad Ordenada]]</f>
        <v>20</v>
      </c>
      <c r="J1567" s="4">
        <f>Datos_Cocina[[#This Row],[Precio Unitario]]*Datos_Cocina[[#This Row],[Cantidad Ordenada]]</f>
        <v>48</v>
      </c>
      <c r="K1567" s="7">
        <f>Datos_Cocina[[#This Row],[Ganancia Neta]]/Datos_Cocina[[#This Row],[Total Pedido]]</f>
        <v>0.41666666666666669</v>
      </c>
      <c r="L1567" s="2">
        <v>2</v>
      </c>
      <c r="M1567" s="2">
        <v>45</v>
      </c>
      <c r="N1567" s="2" t="s">
        <v>1154</v>
      </c>
    </row>
    <row r="1568" spans="1:14" x14ac:dyDescent="0.3">
      <c r="A1568" s="2">
        <v>636</v>
      </c>
      <c r="B1568" s="2">
        <v>14</v>
      </c>
      <c r="C1568" s="2" t="s">
        <v>53</v>
      </c>
      <c r="D1568" s="2" t="s">
        <v>1156</v>
      </c>
      <c r="E1568" s="4">
        <v>11</v>
      </c>
      <c r="F1568" s="4">
        <f t="shared" si="24"/>
        <v>33</v>
      </c>
      <c r="G1568" s="4">
        <v>19</v>
      </c>
      <c r="H1568" s="4">
        <f>Datos_Cocina[[#This Row],[Precio Unitario]]-Datos_Cocina[[#This Row],[Costo Unitario]]</f>
        <v>8</v>
      </c>
      <c r="I1568" s="4">
        <f>Datos_Cocina[[#This Row],[Ganancia Bruta]]*Datos_Cocina[[#This Row],[Cantidad Ordenada]]</f>
        <v>24</v>
      </c>
      <c r="J1568" s="4">
        <f>Datos_Cocina[[#This Row],[Precio Unitario]]*Datos_Cocina[[#This Row],[Cantidad Ordenada]]</f>
        <v>57</v>
      </c>
      <c r="K1568" s="7">
        <f>Datos_Cocina[[#This Row],[Ganancia Neta]]/Datos_Cocina[[#This Row],[Total Pedido]]</f>
        <v>0.42105263157894735</v>
      </c>
      <c r="L1568" s="2">
        <v>3</v>
      </c>
      <c r="M1568" s="2">
        <v>54</v>
      </c>
      <c r="N1568" s="2" t="s">
        <v>1149</v>
      </c>
    </row>
    <row r="1569" spans="1:14" x14ac:dyDescent="0.3">
      <c r="A1569" s="2">
        <v>637</v>
      </c>
      <c r="B1569" s="2">
        <v>6</v>
      </c>
      <c r="C1569" s="2" t="s">
        <v>121</v>
      </c>
      <c r="D1569" s="2" t="s">
        <v>1163</v>
      </c>
      <c r="E1569" s="4">
        <v>20</v>
      </c>
      <c r="F1569" s="4">
        <f t="shared" si="24"/>
        <v>20</v>
      </c>
      <c r="G1569" s="4">
        <v>33</v>
      </c>
      <c r="H1569" s="4">
        <f>Datos_Cocina[[#This Row],[Precio Unitario]]-Datos_Cocina[[#This Row],[Costo Unitario]]</f>
        <v>13</v>
      </c>
      <c r="I1569" s="4">
        <f>Datos_Cocina[[#This Row],[Ganancia Bruta]]*Datos_Cocina[[#This Row],[Cantidad Ordenada]]</f>
        <v>13</v>
      </c>
      <c r="J1569" s="4">
        <f>Datos_Cocina[[#This Row],[Precio Unitario]]*Datos_Cocina[[#This Row],[Cantidad Ordenada]]</f>
        <v>33</v>
      </c>
      <c r="K1569" s="7">
        <f>Datos_Cocina[[#This Row],[Ganancia Neta]]/Datos_Cocina[[#This Row],[Total Pedido]]</f>
        <v>0.39393939393939392</v>
      </c>
      <c r="L1569" s="2">
        <v>1</v>
      </c>
      <c r="M1569" s="2">
        <v>23</v>
      </c>
      <c r="N1569" s="2" t="s">
        <v>1149</v>
      </c>
    </row>
    <row r="1570" spans="1:14" x14ac:dyDescent="0.3">
      <c r="A1570" s="2">
        <v>637</v>
      </c>
      <c r="B1570" s="2">
        <v>6</v>
      </c>
      <c r="C1570" s="2" t="s">
        <v>60</v>
      </c>
      <c r="D1570" s="2" t="s">
        <v>1165</v>
      </c>
      <c r="E1570" s="4">
        <v>15</v>
      </c>
      <c r="F1570" s="4">
        <f t="shared" si="24"/>
        <v>30</v>
      </c>
      <c r="G1570" s="4">
        <v>25</v>
      </c>
      <c r="H1570" s="4">
        <f>Datos_Cocina[[#This Row],[Precio Unitario]]-Datos_Cocina[[#This Row],[Costo Unitario]]</f>
        <v>10</v>
      </c>
      <c r="I1570" s="4">
        <f>Datos_Cocina[[#This Row],[Ganancia Bruta]]*Datos_Cocina[[#This Row],[Cantidad Ordenada]]</f>
        <v>20</v>
      </c>
      <c r="J1570" s="4">
        <f>Datos_Cocina[[#This Row],[Precio Unitario]]*Datos_Cocina[[#This Row],[Cantidad Ordenada]]</f>
        <v>50</v>
      </c>
      <c r="K1570" s="7">
        <f>Datos_Cocina[[#This Row],[Ganancia Neta]]/Datos_Cocina[[#This Row],[Total Pedido]]</f>
        <v>0.4</v>
      </c>
      <c r="L1570" s="2">
        <v>2</v>
      </c>
      <c r="M1570" s="2">
        <v>32</v>
      </c>
      <c r="N1570" s="2" t="s">
        <v>1154</v>
      </c>
    </row>
    <row r="1571" spans="1:14" x14ac:dyDescent="0.3">
      <c r="A1571" s="2">
        <v>637</v>
      </c>
      <c r="B1571" s="2">
        <v>6</v>
      </c>
      <c r="C1571" s="2" t="s">
        <v>34</v>
      </c>
      <c r="D1571" s="2" t="s">
        <v>1161</v>
      </c>
      <c r="E1571" s="4">
        <v>20</v>
      </c>
      <c r="F1571" s="4">
        <f t="shared" si="24"/>
        <v>20</v>
      </c>
      <c r="G1571" s="4">
        <v>34</v>
      </c>
      <c r="H1571" s="4">
        <f>Datos_Cocina[[#This Row],[Precio Unitario]]-Datos_Cocina[[#This Row],[Costo Unitario]]</f>
        <v>14</v>
      </c>
      <c r="I1571" s="4">
        <f>Datos_Cocina[[#This Row],[Ganancia Bruta]]*Datos_Cocina[[#This Row],[Cantidad Ordenada]]</f>
        <v>14</v>
      </c>
      <c r="J1571" s="4">
        <f>Datos_Cocina[[#This Row],[Precio Unitario]]*Datos_Cocina[[#This Row],[Cantidad Ordenada]]</f>
        <v>34</v>
      </c>
      <c r="K1571" s="7">
        <f>Datos_Cocina[[#This Row],[Ganancia Neta]]/Datos_Cocina[[#This Row],[Total Pedido]]</f>
        <v>0.41176470588235292</v>
      </c>
      <c r="L1571" s="2">
        <v>1</v>
      </c>
      <c r="M1571" s="2">
        <v>6</v>
      </c>
      <c r="N1571" s="2" t="s">
        <v>1149</v>
      </c>
    </row>
    <row r="1572" spans="1:14" x14ac:dyDescent="0.3">
      <c r="A1572" s="2">
        <v>638</v>
      </c>
      <c r="B1572" s="2">
        <v>16</v>
      </c>
      <c r="C1572" s="2" t="s">
        <v>37</v>
      </c>
      <c r="D1572" s="2" t="s">
        <v>1157</v>
      </c>
      <c r="E1572" s="4">
        <v>18</v>
      </c>
      <c r="F1572" s="4">
        <f t="shared" si="24"/>
        <v>54</v>
      </c>
      <c r="G1572" s="4">
        <v>30</v>
      </c>
      <c r="H1572" s="4">
        <f>Datos_Cocina[[#This Row],[Precio Unitario]]-Datos_Cocina[[#This Row],[Costo Unitario]]</f>
        <v>12</v>
      </c>
      <c r="I1572" s="4">
        <f>Datos_Cocina[[#This Row],[Ganancia Bruta]]*Datos_Cocina[[#This Row],[Cantidad Ordenada]]</f>
        <v>36</v>
      </c>
      <c r="J1572" s="4">
        <f>Datos_Cocina[[#This Row],[Precio Unitario]]*Datos_Cocina[[#This Row],[Cantidad Ordenada]]</f>
        <v>90</v>
      </c>
      <c r="K1572" s="7">
        <f>Datos_Cocina[[#This Row],[Ganancia Neta]]/Datos_Cocina[[#This Row],[Total Pedido]]</f>
        <v>0.4</v>
      </c>
      <c r="L1572" s="2">
        <v>3</v>
      </c>
      <c r="M1572" s="2">
        <v>44</v>
      </c>
      <c r="N1572" s="2" t="s">
        <v>1154</v>
      </c>
    </row>
    <row r="1573" spans="1:14" x14ac:dyDescent="0.3">
      <c r="A1573" s="2">
        <v>639</v>
      </c>
      <c r="B1573" s="2">
        <v>8</v>
      </c>
      <c r="C1573" s="2" t="s">
        <v>56</v>
      </c>
      <c r="D1573" s="2" t="s">
        <v>1167</v>
      </c>
      <c r="E1573" s="4">
        <v>19</v>
      </c>
      <c r="F1573" s="4">
        <f t="shared" si="24"/>
        <v>38</v>
      </c>
      <c r="G1573" s="4">
        <v>31</v>
      </c>
      <c r="H1573" s="4">
        <f>Datos_Cocina[[#This Row],[Precio Unitario]]-Datos_Cocina[[#This Row],[Costo Unitario]]</f>
        <v>12</v>
      </c>
      <c r="I1573" s="4">
        <f>Datos_Cocina[[#This Row],[Ganancia Bruta]]*Datos_Cocina[[#This Row],[Cantidad Ordenada]]</f>
        <v>24</v>
      </c>
      <c r="J1573" s="4">
        <f>Datos_Cocina[[#This Row],[Precio Unitario]]*Datos_Cocina[[#This Row],[Cantidad Ordenada]]</f>
        <v>62</v>
      </c>
      <c r="K1573" s="7">
        <f>Datos_Cocina[[#This Row],[Ganancia Neta]]/Datos_Cocina[[#This Row],[Total Pedido]]</f>
        <v>0.38709677419354838</v>
      </c>
      <c r="L1573" s="2">
        <v>2</v>
      </c>
      <c r="M1573" s="2">
        <v>29</v>
      </c>
      <c r="N1573" s="2" t="s">
        <v>1154</v>
      </c>
    </row>
    <row r="1574" spans="1:14" x14ac:dyDescent="0.3">
      <c r="A1574" s="2">
        <v>639</v>
      </c>
      <c r="B1574" s="2">
        <v>8</v>
      </c>
      <c r="C1574" s="2" t="s">
        <v>53</v>
      </c>
      <c r="D1574" s="2" t="s">
        <v>1156</v>
      </c>
      <c r="E1574" s="4">
        <v>11</v>
      </c>
      <c r="F1574" s="4">
        <f t="shared" si="24"/>
        <v>22</v>
      </c>
      <c r="G1574" s="4">
        <v>19</v>
      </c>
      <c r="H1574" s="4">
        <f>Datos_Cocina[[#This Row],[Precio Unitario]]-Datos_Cocina[[#This Row],[Costo Unitario]]</f>
        <v>8</v>
      </c>
      <c r="I1574" s="4">
        <f>Datos_Cocina[[#This Row],[Ganancia Bruta]]*Datos_Cocina[[#This Row],[Cantidad Ordenada]]</f>
        <v>16</v>
      </c>
      <c r="J1574" s="4">
        <f>Datos_Cocina[[#This Row],[Precio Unitario]]*Datos_Cocina[[#This Row],[Cantidad Ordenada]]</f>
        <v>38</v>
      </c>
      <c r="K1574" s="7">
        <f>Datos_Cocina[[#This Row],[Ganancia Neta]]/Datos_Cocina[[#This Row],[Total Pedido]]</f>
        <v>0.42105263157894735</v>
      </c>
      <c r="L1574" s="2">
        <v>2</v>
      </c>
      <c r="M1574" s="2">
        <v>55</v>
      </c>
      <c r="N1574" s="2" t="s">
        <v>1154</v>
      </c>
    </row>
    <row r="1575" spans="1:14" x14ac:dyDescent="0.3">
      <c r="A1575" s="2">
        <v>639</v>
      </c>
      <c r="B1575" s="2">
        <v>8</v>
      </c>
      <c r="C1575" s="2" t="s">
        <v>74</v>
      </c>
      <c r="D1575" s="2" t="s">
        <v>1160</v>
      </c>
      <c r="E1575" s="4">
        <v>15</v>
      </c>
      <c r="F1575" s="4">
        <f t="shared" si="24"/>
        <v>30</v>
      </c>
      <c r="G1575" s="4">
        <v>26</v>
      </c>
      <c r="H1575" s="4">
        <f>Datos_Cocina[[#This Row],[Precio Unitario]]-Datos_Cocina[[#This Row],[Costo Unitario]]</f>
        <v>11</v>
      </c>
      <c r="I1575" s="4">
        <f>Datos_Cocina[[#This Row],[Ganancia Bruta]]*Datos_Cocina[[#This Row],[Cantidad Ordenada]]</f>
        <v>22</v>
      </c>
      <c r="J1575" s="4">
        <f>Datos_Cocina[[#This Row],[Precio Unitario]]*Datos_Cocina[[#This Row],[Cantidad Ordenada]]</f>
        <v>52</v>
      </c>
      <c r="K1575" s="7">
        <f>Datos_Cocina[[#This Row],[Ganancia Neta]]/Datos_Cocina[[#This Row],[Total Pedido]]</f>
        <v>0.42307692307692307</v>
      </c>
      <c r="L1575" s="2">
        <v>2</v>
      </c>
      <c r="M1575" s="2">
        <v>52</v>
      </c>
      <c r="N1575" s="2" t="s">
        <v>1154</v>
      </c>
    </row>
    <row r="1576" spans="1:14" x14ac:dyDescent="0.3">
      <c r="A1576" s="2">
        <v>640</v>
      </c>
      <c r="B1576" s="2">
        <v>14</v>
      </c>
      <c r="C1576" s="2" t="s">
        <v>39</v>
      </c>
      <c r="D1576" s="2" t="s">
        <v>1150</v>
      </c>
      <c r="E1576" s="4">
        <v>13</v>
      </c>
      <c r="F1576" s="4">
        <f t="shared" si="24"/>
        <v>26</v>
      </c>
      <c r="G1576" s="4">
        <v>21</v>
      </c>
      <c r="H1576" s="4">
        <f>Datos_Cocina[[#This Row],[Precio Unitario]]-Datos_Cocina[[#This Row],[Costo Unitario]]</f>
        <v>8</v>
      </c>
      <c r="I1576" s="4">
        <f>Datos_Cocina[[#This Row],[Ganancia Bruta]]*Datos_Cocina[[#This Row],[Cantidad Ordenada]]</f>
        <v>16</v>
      </c>
      <c r="J1576" s="4">
        <f>Datos_Cocina[[#This Row],[Precio Unitario]]*Datos_Cocina[[#This Row],[Cantidad Ordenada]]</f>
        <v>42</v>
      </c>
      <c r="K1576" s="7">
        <f>Datos_Cocina[[#This Row],[Ganancia Neta]]/Datos_Cocina[[#This Row],[Total Pedido]]</f>
        <v>0.38095238095238093</v>
      </c>
      <c r="L1576" s="2">
        <v>2</v>
      </c>
      <c r="M1576" s="2">
        <v>12</v>
      </c>
      <c r="N1576" s="2" t="s">
        <v>1154</v>
      </c>
    </row>
    <row r="1577" spans="1:14" x14ac:dyDescent="0.3">
      <c r="A1577" s="2">
        <v>640</v>
      </c>
      <c r="B1577" s="2">
        <v>14</v>
      </c>
      <c r="C1577" s="2" t="s">
        <v>121</v>
      </c>
      <c r="D1577" s="2" t="s">
        <v>1163</v>
      </c>
      <c r="E1577" s="4">
        <v>20</v>
      </c>
      <c r="F1577" s="4">
        <f t="shared" si="24"/>
        <v>60</v>
      </c>
      <c r="G1577" s="4">
        <v>33</v>
      </c>
      <c r="H1577" s="4">
        <f>Datos_Cocina[[#This Row],[Precio Unitario]]-Datos_Cocina[[#This Row],[Costo Unitario]]</f>
        <v>13</v>
      </c>
      <c r="I1577" s="4">
        <f>Datos_Cocina[[#This Row],[Ganancia Bruta]]*Datos_Cocina[[#This Row],[Cantidad Ordenada]]</f>
        <v>39</v>
      </c>
      <c r="J1577" s="4">
        <f>Datos_Cocina[[#This Row],[Precio Unitario]]*Datos_Cocina[[#This Row],[Cantidad Ordenada]]</f>
        <v>99</v>
      </c>
      <c r="K1577" s="7">
        <f>Datos_Cocina[[#This Row],[Ganancia Neta]]/Datos_Cocina[[#This Row],[Total Pedido]]</f>
        <v>0.39393939393939392</v>
      </c>
      <c r="L1577" s="2">
        <v>3</v>
      </c>
      <c r="M1577" s="2">
        <v>56</v>
      </c>
      <c r="N1577" s="2" t="s">
        <v>1149</v>
      </c>
    </row>
    <row r="1578" spans="1:14" x14ac:dyDescent="0.3">
      <c r="A1578" s="2">
        <v>640</v>
      </c>
      <c r="B1578" s="2">
        <v>14</v>
      </c>
      <c r="C1578" s="2" t="s">
        <v>74</v>
      </c>
      <c r="D1578" s="2" t="s">
        <v>1160</v>
      </c>
      <c r="E1578" s="4">
        <v>15</v>
      </c>
      <c r="F1578" s="4">
        <f t="shared" si="24"/>
        <v>45</v>
      </c>
      <c r="G1578" s="4">
        <v>26</v>
      </c>
      <c r="H1578" s="4">
        <f>Datos_Cocina[[#This Row],[Precio Unitario]]-Datos_Cocina[[#This Row],[Costo Unitario]]</f>
        <v>11</v>
      </c>
      <c r="I1578" s="4">
        <f>Datos_Cocina[[#This Row],[Ganancia Bruta]]*Datos_Cocina[[#This Row],[Cantidad Ordenada]]</f>
        <v>33</v>
      </c>
      <c r="J1578" s="4">
        <f>Datos_Cocina[[#This Row],[Precio Unitario]]*Datos_Cocina[[#This Row],[Cantidad Ordenada]]</f>
        <v>78</v>
      </c>
      <c r="K1578" s="7">
        <f>Datos_Cocina[[#This Row],[Ganancia Neta]]/Datos_Cocina[[#This Row],[Total Pedido]]</f>
        <v>0.42307692307692307</v>
      </c>
      <c r="L1578" s="2">
        <v>3</v>
      </c>
      <c r="M1578" s="2">
        <v>7</v>
      </c>
      <c r="N1578" s="2" t="s">
        <v>1149</v>
      </c>
    </row>
    <row r="1579" spans="1:14" x14ac:dyDescent="0.3">
      <c r="A1579" s="2">
        <v>641</v>
      </c>
      <c r="B1579" s="2">
        <v>2</v>
      </c>
      <c r="C1579" s="2" t="s">
        <v>97</v>
      </c>
      <c r="D1579" s="2" t="s">
        <v>1153</v>
      </c>
      <c r="E1579" s="4">
        <v>14</v>
      </c>
      <c r="F1579" s="4">
        <f t="shared" si="24"/>
        <v>28</v>
      </c>
      <c r="G1579" s="4">
        <v>23</v>
      </c>
      <c r="H1579" s="4">
        <f>Datos_Cocina[[#This Row],[Precio Unitario]]-Datos_Cocina[[#This Row],[Costo Unitario]]</f>
        <v>9</v>
      </c>
      <c r="I1579" s="4">
        <f>Datos_Cocina[[#This Row],[Ganancia Bruta]]*Datos_Cocina[[#This Row],[Cantidad Ordenada]]</f>
        <v>18</v>
      </c>
      <c r="J1579" s="4">
        <f>Datos_Cocina[[#This Row],[Precio Unitario]]*Datos_Cocina[[#This Row],[Cantidad Ordenada]]</f>
        <v>46</v>
      </c>
      <c r="K1579" s="7">
        <f>Datos_Cocina[[#This Row],[Ganancia Neta]]/Datos_Cocina[[#This Row],[Total Pedido]]</f>
        <v>0.39130434782608697</v>
      </c>
      <c r="L1579" s="2">
        <v>2</v>
      </c>
      <c r="M1579" s="2">
        <v>29</v>
      </c>
      <c r="N1579" s="2" t="s">
        <v>1154</v>
      </c>
    </row>
    <row r="1580" spans="1:14" x14ac:dyDescent="0.3">
      <c r="A1580" s="2">
        <v>641</v>
      </c>
      <c r="B1580" s="2">
        <v>2</v>
      </c>
      <c r="C1580" s="2" t="s">
        <v>60</v>
      </c>
      <c r="D1580" s="2" t="s">
        <v>1165</v>
      </c>
      <c r="E1580" s="4">
        <v>15</v>
      </c>
      <c r="F1580" s="4">
        <f t="shared" si="24"/>
        <v>45</v>
      </c>
      <c r="G1580" s="4">
        <v>25</v>
      </c>
      <c r="H1580" s="4">
        <f>Datos_Cocina[[#This Row],[Precio Unitario]]-Datos_Cocina[[#This Row],[Costo Unitario]]</f>
        <v>10</v>
      </c>
      <c r="I1580" s="4">
        <f>Datos_Cocina[[#This Row],[Ganancia Bruta]]*Datos_Cocina[[#This Row],[Cantidad Ordenada]]</f>
        <v>30</v>
      </c>
      <c r="J1580" s="4">
        <f>Datos_Cocina[[#This Row],[Precio Unitario]]*Datos_Cocina[[#This Row],[Cantidad Ordenada]]</f>
        <v>75</v>
      </c>
      <c r="K1580" s="7">
        <f>Datos_Cocina[[#This Row],[Ganancia Neta]]/Datos_Cocina[[#This Row],[Total Pedido]]</f>
        <v>0.4</v>
      </c>
      <c r="L1580" s="2">
        <v>3</v>
      </c>
      <c r="M1580" s="2">
        <v>28</v>
      </c>
      <c r="N1580" s="2" t="s">
        <v>1149</v>
      </c>
    </row>
    <row r="1581" spans="1:14" x14ac:dyDescent="0.3">
      <c r="A1581" s="2">
        <v>641</v>
      </c>
      <c r="B1581" s="2">
        <v>2</v>
      </c>
      <c r="C1581" s="2" t="s">
        <v>20</v>
      </c>
      <c r="D1581" s="2" t="s">
        <v>1152</v>
      </c>
      <c r="E1581" s="4">
        <v>17</v>
      </c>
      <c r="F1581" s="4">
        <f t="shared" si="24"/>
        <v>51</v>
      </c>
      <c r="G1581" s="4">
        <v>29</v>
      </c>
      <c r="H1581" s="4">
        <f>Datos_Cocina[[#This Row],[Precio Unitario]]-Datos_Cocina[[#This Row],[Costo Unitario]]</f>
        <v>12</v>
      </c>
      <c r="I1581" s="4">
        <f>Datos_Cocina[[#This Row],[Ganancia Bruta]]*Datos_Cocina[[#This Row],[Cantidad Ordenada]]</f>
        <v>36</v>
      </c>
      <c r="J1581" s="4">
        <f>Datos_Cocina[[#This Row],[Precio Unitario]]*Datos_Cocina[[#This Row],[Cantidad Ordenada]]</f>
        <v>87</v>
      </c>
      <c r="K1581" s="7">
        <f>Datos_Cocina[[#This Row],[Ganancia Neta]]/Datos_Cocina[[#This Row],[Total Pedido]]</f>
        <v>0.41379310344827586</v>
      </c>
      <c r="L1581" s="2">
        <v>3</v>
      </c>
      <c r="M1581" s="2">
        <v>17</v>
      </c>
      <c r="N1581" s="2" t="s">
        <v>1154</v>
      </c>
    </row>
    <row r="1582" spans="1:14" x14ac:dyDescent="0.3">
      <c r="A1582" s="2">
        <v>642</v>
      </c>
      <c r="B1582" s="2">
        <v>15</v>
      </c>
      <c r="C1582" s="2" t="s">
        <v>39</v>
      </c>
      <c r="D1582" s="2" t="s">
        <v>1150</v>
      </c>
      <c r="E1582" s="4">
        <v>13</v>
      </c>
      <c r="F1582" s="4">
        <f t="shared" si="24"/>
        <v>39</v>
      </c>
      <c r="G1582" s="4">
        <v>21</v>
      </c>
      <c r="H1582" s="4">
        <f>Datos_Cocina[[#This Row],[Precio Unitario]]-Datos_Cocina[[#This Row],[Costo Unitario]]</f>
        <v>8</v>
      </c>
      <c r="I1582" s="4">
        <f>Datos_Cocina[[#This Row],[Ganancia Bruta]]*Datos_Cocina[[#This Row],[Cantidad Ordenada]]</f>
        <v>24</v>
      </c>
      <c r="J1582" s="4">
        <f>Datos_Cocina[[#This Row],[Precio Unitario]]*Datos_Cocina[[#This Row],[Cantidad Ordenada]]</f>
        <v>63</v>
      </c>
      <c r="K1582" s="7">
        <f>Datos_Cocina[[#This Row],[Ganancia Neta]]/Datos_Cocina[[#This Row],[Total Pedido]]</f>
        <v>0.38095238095238093</v>
      </c>
      <c r="L1582" s="2">
        <v>3</v>
      </c>
      <c r="M1582" s="2">
        <v>6</v>
      </c>
      <c r="N1582" s="2" t="s">
        <v>1149</v>
      </c>
    </row>
    <row r="1583" spans="1:14" x14ac:dyDescent="0.3">
      <c r="A1583" s="2">
        <v>642</v>
      </c>
      <c r="B1583" s="2">
        <v>15</v>
      </c>
      <c r="C1583" s="2" t="s">
        <v>20</v>
      </c>
      <c r="D1583" s="2" t="s">
        <v>1152</v>
      </c>
      <c r="E1583" s="4">
        <v>17</v>
      </c>
      <c r="F1583" s="4">
        <f t="shared" si="24"/>
        <v>51</v>
      </c>
      <c r="G1583" s="4">
        <v>29</v>
      </c>
      <c r="H1583" s="4">
        <f>Datos_Cocina[[#This Row],[Precio Unitario]]-Datos_Cocina[[#This Row],[Costo Unitario]]</f>
        <v>12</v>
      </c>
      <c r="I1583" s="4">
        <f>Datos_Cocina[[#This Row],[Ganancia Bruta]]*Datos_Cocina[[#This Row],[Cantidad Ordenada]]</f>
        <v>36</v>
      </c>
      <c r="J1583" s="4">
        <f>Datos_Cocina[[#This Row],[Precio Unitario]]*Datos_Cocina[[#This Row],[Cantidad Ordenada]]</f>
        <v>87</v>
      </c>
      <c r="K1583" s="7">
        <f>Datos_Cocina[[#This Row],[Ganancia Neta]]/Datos_Cocina[[#This Row],[Total Pedido]]</f>
        <v>0.41379310344827586</v>
      </c>
      <c r="L1583" s="2">
        <v>3</v>
      </c>
      <c r="M1583" s="2">
        <v>18</v>
      </c>
      <c r="N1583" s="2" t="s">
        <v>1149</v>
      </c>
    </row>
    <row r="1584" spans="1:14" x14ac:dyDescent="0.3">
      <c r="A1584" s="2">
        <v>642</v>
      </c>
      <c r="B1584" s="2">
        <v>15</v>
      </c>
      <c r="C1584" s="2" t="s">
        <v>74</v>
      </c>
      <c r="D1584" s="2" t="s">
        <v>1160</v>
      </c>
      <c r="E1584" s="4">
        <v>15</v>
      </c>
      <c r="F1584" s="4">
        <f t="shared" si="24"/>
        <v>15</v>
      </c>
      <c r="G1584" s="4">
        <v>26</v>
      </c>
      <c r="H1584" s="4">
        <f>Datos_Cocina[[#This Row],[Precio Unitario]]-Datos_Cocina[[#This Row],[Costo Unitario]]</f>
        <v>11</v>
      </c>
      <c r="I1584" s="4">
        <f>Datos_Cocina[[#This Row],[Ganancia Bruta]]*Datos_Cocina[[#This Row],[Cantidad Ordenada]]</f>
        <v>11</v>
      </c>
      <c r="J1584" s="4">
        <f>Datos_Cocina[[#This Row],[Precio Unitario]]*Datos_Cocina[[#This Row],[Cantidad Ordenada]]</f>
        <v>26</v>
      </c>
      <c r="K1584" s="7">
        <f>Datos_Cocina[[#This Row],[Ganancia Neta]]/Datos_Cocina[[#This Row],[Total Pedido]]</f>
        <v>0.42307692307692307</v>
      </c>
      <c r="L1584" s="2">
        <v>1</v>
      </c>
      <c r="M1584" s="2">
        <v>57</v>
      </c>
      <c r="N1584" s="2" t="s">
        <v>1149</v>
      </c>
    </row>
    <row r="1585" spans="1:14" x14ac:dyDescent="0.3">
      <c r="A1585" s="2">
        <v>643</v>
      </c>
      <c r="B1585" s="2">
        <v>17</v>
      </c>
      <c r="C1585" s="2" t="s">
        <v>121</v>
      </c>
      <c r="D1585" s="2" t="s">
        <v>1163</v>
      </c>
      <c r="E1585" s="4">
        <v>20</v>
      </c>
      <c r="F1585" s="4">
        <f t="shared" si="24"/>
        <v>20</v>
      </c>
      <c r="G1585" s="4">
        <v>33</v>
      </c>
      <c r="H1585" s="4">
        <f>Datos_Cocina[[#This Row],[Precio Unitario]]-Datos_Cocina[[#This Row],[Costo Unitario]]</f>
        <v>13</v>
      </c>
      <c r="I1585" s="4">
        <f>Datos_Cocina[[#This Row],[Ganancia Bruta]]*Datos_Cocina[[#This Row],[Cantidad Ordenada]]</f>
        <v>13</v>
      </c>
      <c r="J1585" s="4">
        <f>Datos_Cocina[[#This Row],[Precio Unitario]]*Datos_Cocina[[#This Row],[Cantidad Ordenada]]</f>
        <v>33</v>
      </c>
      <c r="K1585" s="7">
        <f>Datos_Cocina[[#This Row],[Ganancia Neta]]/Datos_Cocina[[#This Row],[Total Pedido]]</f>
        <v>0.39393939393939392</v>
      </c>
      <c r="L1585" s="2">
        <v>1</v>
      </c>
      <c r="M1585" s="2">
        <v>18</v>
      </c>
      <c r="N1585" s="2" t="s">
        <v>1154</v>
      </c>
    </row>
    <row r="1586" spans="1:14" x14ac:dyDescent="0.3">
      <c r="A1586" s="2">
        <v>644</v>
      </c>
      <c r="B1586" s="2">
        <v>9</v>
      </c>
      <c r="C1586" s="2" t="s">
        <v>56</v>
      </c>
      <c r="D1586" s="2" t="s">
        <v>1167</v>
      </c>
      <c r="E1586" s="4">
        <v>19</v>
      </c>
      <c r="F1586" s="4">
        <f t="shared" si="24"/>
        <v>57</v>
      </c>
      <c r="G1586" s="4">
        <v>31</v>
      </c>
      <c r="H1586" s="4">
        <f>Datos_Cocina[[#This Row],[Precio Unitario]]-Datos_Cocina[[#This Row],[Costo Unitario]]</f>
        <v>12</v>
      </c>
      <c r="I1586" s="4">
        <f>Datos_Cocina[[#This Row],[Ganancia Bruta]]*Datos_Cocina[[#This Row],[Cantidad Ordenada]]</f>
        <v>36</v>
      </c>
      <c r="J1586" s="4">
        <f>Datos_Cocina[[#This Row],[Precio Unitario]]*Datos_Cocina[[#This Row],[Cantidad Ordenada]]</f>
        <v>93</v>
      </c>
      <c r="K1586" s="7">
        <f>Datos_Cocina[[#This Row],[Ganancia Neta]]/Datos_Cocina[[#This Row],[Total Pedido]]</f>
        <v>0.38709677419354838</v>
      </c>
      <c r="L1586" s="2">
        <v>3</v>
      </c>
      <c r="M1586" s="2">
        <v>51</v>
      </c>
      <c r="N1586" s="2" t="s">
        <v>1154</v>
      </c>
    </row>
    <row r="1587" spans="1:14" x14ac:dyDescent="0.3">
      <c r="A1587" s="2">
        <v>645</v>
      </c>
      <c r="B1587" s="2">
        <v>6</v>
      </c>
      <c r="C1587" s="2" t="s">
        <v>121</v>
      </c>
      <c r="D1587" s="2" t="s">
        <v>1163</v>
      </c>
      <c r="E1587" s="4">
        <v>20</v>
      </c>
      <c r="F1587" s="4">
        <f t="shared" si="24"/>
        <v>60</v>
      </c>
      <c r="G1587" s="4">
        <v>33</v>
      </c>
      <c r="H1587" s="4">
        <f>Datos_Cocina[[#This Row],[Precio Unitario]]-Datos_Cocina[[#This Row],[Costo Unitario]]</f>
        <v>13</v>
      </c>
      <c r="I1587" s="4">
        <f>Datos_Cocina[[#This Row],[Ganancia Bruta]]*Datos_Cocina[[#This Row],[Cantidad Ordenada]]</f>
        <v>39</v>
      </c>
      <c r="J1587" s="4">
        <f>Datos_Cocina[[#This Row],[Precio Unitario]]*Datos_Cocina[[#This Row],[Cantidad Ordenada]]</f>
        <v>99</v>
      </c>
      <c r="K1587" s="7">
        <f>Datos_Cocina[[#This Row],[Ganancia Neta]]/Datos_Cocina[[#This Row],[Total Pedido]]</f>
        <v>0.39393939393939392</v>
      </c>
      <c r="L1587" s="2">
        <v>3</v>
      </c>
      <c r="M1587" s="2">
        <v>43</v>
      </c>
      <c r="N1587" s="2" t="s">
        <v>1149</v>
      </c>
    </row>
    <row r="1588" spans="1:14" x14ac:dyDescent="0.3">
      <c r="A1588" s="2">
        <v>645</v>
      </c>
      <c r="B1588" s="2">
        <v>6</v>
      </c>
      <c r="C1588" s="2" t="s">
        <v>50</v>
      </c>
      <c r="D1588" s="2" t="s">
        <v>1162</v>
      </c>
      <c r="E1588" s="4">
        <v>16</v>
      </c>
      <c r="F1588" s="4">
        <f t="shared" si="24"/>
        <v>48</v>
      </c>
      <c r="G1588" s="4">
        <v>27</v>
      </c>
      <c r="H1588" s="4">
        <f>Datos_Cocina[[#This Row],[Precio Unitario]]-Datos_Cocina[[#This Row],[Costo Unitario]]</f>
        <v>11</v>
      </c>
      <c r="I1588" s="4">
        <f>Datos_Cocina[[#This Row],[Ganancia Bruta]]*Datos_Cocina[[#This Row],[Cantidad Ordenada]]</f>
        <v>33</v>
      </c>
      <c r="J1588" s="4">
        <f>Datos_Cocina[[#This Row],[Precio Unitario]]*Datos_Cocina[[#This Row],[Cantidad Ordenada]]</f>
        <v>81</v>
      </c>
      <c r="K1588" s="7">
        <f>Datos_Cocina[[#This Row],[Ganancia Neta]]/Datos_Cocina[[#This Row],[Total Pedido]]</f>
        <v>0.40740740740740738</v>
      </c>
      <c r="L1588" s="2">
        <v>3</v>
      </c>
      <c r="M1588" s="2">
        <v>54</v>
      </c>
      <c r="N1588" s="2" t="s">
        <v>1154</v>
      </c>
    </row>
    <row r="1589" spans="1:14" x14ac:dyDescent="0.3">
      <c r="A1589" s="2">
        <v>646</v>
      </c>
      <c r="B1589" s="2">
        <v>12</v>
      </c>
      <c r="C1589" s="2" t="s">
        <v>12</v>
      </c>
      <c r="D1589" s="2" t="s">
        <v>1164</v>
      </c>
      <c r="E1589" s="4">
        <v>21</v>
      </c>
      <c r="F1589" s="4">
        <f t="shared" si="24"/>
        <v>42</v>
      </c>
      <c r="G1589" s="4">
        <v>35</v>
      </c>
      <c r="H1589" s="4">
        <f>Datos_Cocina[[#This Row],[Precio Unitario]]-Datos_Cocina[[#This Row],[Costo Unitario]]</f>
        <v>14</v>
      </c>
      <c r="I1589" s="4">
        <f>Datos_Cocina[[#This Row],[Ganancia Bruta]]*Datos_Cocina[[#This Row],[Cantidad Ordenada]]</f>
        <v>28</v>
      </c>
      <c r="J1589" s="4">
        <f>Datos_Cocina[[#This Row],[Precio Unitario]]*Datos_Cocina[[#This Row],[Cantidad Ordenada]]</f>
        <v>70</v>
      </c>
      <c r="K1589" s="7">
        <f>Datos_Cocina[[#This Row],[Ganancia Neta]]/Datos_Cocina[[#This Row],[Total Pedido]]</f>
        <v>0.4</v>
      </c>
      <c r="L1589" s="2">
        <v>2</v>
      </c>
      <c r="M1589" s="2">
        <v>36</v>
      </c>
      <c r="N1589" s="2" t="s">
        <v>1154</v>
      </c>
    </row>
    <row r="1590" spans="1:14" x14ac:dyDescent="0.3">
      <c r="A1590" s="2">
        <v>647</v>
      </c>
      <c r="B1590" s="2">
        <v>12</v>
      </c>
      <c r="C1590" s="2" t="s">
        <v>56</v>
      </c>
      <c r="D1590" s="2" t="s">
        <v>1167</v>
      </c>
      <c r="E1590" s="4">
        <v>19</v>
      </c>
      <c r="F1590" s="4">
        <f t="shared" si="24"/>
        <v>38</v>
      </c>
      <c r="G1590" s="4">
        <v>31</v>
      </c>
      <c r="H1590" s="4">
        <f>Datos_Cocina[[#This Row],[Precio Unitario]]-Datos_Cocina[[#This Row],[Costo Unitario]]</f>
        <v>12</v>
      </c>
      <c r="I1590" s="4">
        <f>Datos_Cocina[[#This Row],[Ganancia Bruta]]*Datos_Cocina[[#This Row],[Cantidad Ordenada]]</f>
        <v>24</v>
      </c>
      <c r="J1590" s="4">
        <f>Datos_Cocina[[#This Row],[Precio Unitario]]*Datos_Cocina[[#This Row],[Cantidad Ordenada]]</f>
        <v>62</v>
      </c>
      <c r="K1590" s="7">
        <f>Datos_Cocina[[#This Row],[Ganancia Neta]]/Datos_Cocina[[#This Row],[Total Pedido]]</f>
        <v>0.38709677419354838</v>
      </c>
      <c r="L1590" s="2">
        <v>2</v>
      </c>
      <c r="M1590" s="2">
        <v>26</v>
      </c>
      <c r="N1590" s="2" t="s">
        <v>1149</v>
      </c>
    </row>
    <row r="1591" spans="1:14" x14ac:dyDescent="0.3">
      <c r="A1591" s="2">
        <v>647</v>
      </c>
      <c r="B1591" s="2">
        <v>12</v>
      </c>
      <c r="C1591" s="2" t="s">
        <v>45</v>
      </c>
      <c r="D1591" s="2" t="s">
        <v>1169</v>
      </c>
      <c r="E1591" s="4">
        <v>10</v>
      </c>
      <c r="F1591" s="4">
        <f t="shared" si="24"/>
        <v>20</v>
      </c>
      <c r="G1591" s="4">
        <v>18</v>
      </c>
      <c r="H1591" s="4">
        <f>Datos_Cocina[[#This Row],[Precio Unitario]]-Datos_Cocina[[#This Row],[Costo Unitario]]</f>
        <v>8</v>
      </c>
      <c r="I1591" s="4">
        <f>Datos_Cocina[[#This Row],[Ganancia Bruta]]*Datos_Cocina[[#This Row],[Cantidad Ordenada]]</f>
        <v>16</v>
      </c>
      <c r="J1591" s="4">
        <f>Datos_Cocina[[#This Row],[Precio Unitario]]*Datos_Cocina[[#This Row],[Cantidad Ordenada]]</f>
        <v>36</v>
      </c>
      <c r="K1591" s="7">
        <f>Datos_Cocina[[#This Row],[Ganancia Neta]]/Datos_Cocina[[#This Row],[Total Pedido]]</f>
        <v>0.44444444444444442</v>
      </c>
      <c r="L1591" s="2">
        <v>2</v>
      </c>
      <c r="M1591" s="2">
        <v>13</v>
      </c>
      <c r="N1591" s="2" t="s">
        <v>1149</v>
      </c>
    </row>
    <row r="1592" spans="1:14" x14ac:dyDescent="0.3">
      <c r="A1592" s="2">
        <v>648</v>
      </c>
      <c r="B1592" s="2">
        <v>9</v>
      </c>
      <c r="C1592" s="2" t="s">
        <v>25</v>
      </c>
      <c r="D1592" s="2" t="s">
        <v>1159</v>
      </c>
      <c r="E1592" s="4">
        <v>16</v>
      </c>
      <c r="F1592" s="4">
        <f t="shared" si="24"/>
        <v>32</v>
      </c>
      <c r="G1592" s="4">
        <v>28</v>
      </c>
      <c r="H1592" s="4">
        <f>Datos_Cocina[[#This Row],[Precio Unitario]]-Datos_Cocina[[#This Row],[Costo Unitario]]</f>
        <v>12</v>
      </c>
      <c r="I1592" s="4">
        <f>Datos_Cocina[[#This Row],[Ganancia Bruta]]*Datos_Cocina[[#This Row],[Cantidad Ordenada]]</f>
        <v>24</v>
      </c>
      <c r="J1592" s="4">
        <f>Datos_Cocina[[#This Row],[Precio Unitario]]*Datos_Cocina[[#This Row],[Cantidad Ordenada]]</f>
        <v>56</v>
      </c>
      <c r="K1592" s="7">
        <f>Datos_Cocina[[#This Row],[Ganancia Neta]]/Datos_Cocina[[#This Row],[Total Pedido]]</f>
        <v>0.42857142857142855</v>
      </c>
      <c r="L1592" s="2">
        <v>2</v>
      </c>
      <c r="M1592" s="2">
        <v>47</v>
      </c>
      <c r="N1592" s="2" t="s">
        <v>1154</v>
      </c>
    </row>
    <row r="1593" spans="1:14" x14ac:dyDescent="0.3">
      <c r="A1593" s="2">
        <v>649</v>
      </c>
      <c r="B1593" s="2">
        <v>9</v>
      </c>
      <c r="C1593" s="2" t="s">
        <v>60</v>
      </c>
      <c r="D1593" s="2" t="s">
        <v>1165</v>
      </c>
      <c r="E1593" s="4">
        <v>15</v>
      </c>
      <c r="F1593" s="4">
        <f t="shared" si="24"/>
        <v>15</v>
      </c>
      <c r="G1593" s="4">
        <v>25</v>
      </c>
      <c r="H1593" s="4">
        <f>Datos_Cocina[[#This Row],[Precio Unitario]]-Datos_Cocina[[#This Row],[Costo Unitario]]</f>
        <v>10</v>
      </c>
      <c r="I1593" s="4">
        <f>Datos_Cocina[[#This Row],[Ganancia Bruta]]*Datos_Cocina[[#This Row],[Cantidad Ordenada]]</f>
        <v>10</v>
      </c>
      <c r="J1593" s="4">
        <f>Datos_Cocina[[#This Row],[Precio Unitario]]*Datos_Cocina[[#This Row],[Cantidad Ordenada]]</f>
        <v>25</v>
      </c>
      <c r="K1593" s="7">
        <f>Datos_Cocina[[#This Row],[Ganancia Neta]]/Datos_Cocina[[#This Row],[Total Pedido]]</f>
        <v>0.4</v>
      </c>
      <c r="L1593" s="2">
        <v>1</v>
      </c>
      <c r="M1593" s="2">
        <v>32</v>
      </c>
      <c r="N1593" s="2" t="s">
        <v>1149</v>
      </c>
    </row>
    <row r="1594" spans="1:14" x14ac:dyDescent="0.3">
      <c r="A1594" s="2">
        <v>649</v>
      </c>
      <c r="B1594" s="2">
        <v>9</v>
      </c>
      <c r="C1594" s="2" t="s">
        <v>67</v>
      </c>
      <c r="D1594" s="2" t="s">
        <v>1155</v>
      </c>
      <c r="E1594" s="4">
        <v>12</v>
      </c>
      <c r="F1594" s="4">
        <f t="shared" si="24"/>
        <v>36</v>
      </c>
      <c r="G1594" s="4">
        <v>20</v>
      </c>
      <c r="H1594" s="4">
        <f>Datos_Cocina[[#This Row],[Precio Unitario]]-Datos_Cocina[[#This Row],[Costo Unitario]]</f>
        <v>8</v>
      </c>
      <c r="I1594" s="4">
        <f>Datos_Cocina[[#This Row],[Ganancia Bruta]]*Datos_Cocina[[#This Row],[Cantidad Ordenada]]</f>
        <v>24</v>
      </c>
      <c r="J1594" s="4">
        <f>Datos_Cocina[[#This Row],[Precio Unitario]]*Datos_Cocina[[#This Row],[Cantidad Ordenada]]</f>
        <v>60</v>
      </c>
      <c r="K1594" s="7">
        <f>Datos_Cocina[[#This Row],[Ganancia Neta]]/Datos_Cocina[[#This Row],[Total Pedido]]</f>
        <v>0.4</v>
      </c>
      <c r="L1594" s="2">
        <v>3</v>
      </c>
      <c r="M1594" s="2">
        <v>15</v>
      </c>
      <c r="N1594" s="2" t="s">
        <v>1154</v>
      </c>
    </row>
    <row r="1595" spans="1:14" x14ac:dyDescent="0.3">
      <c r="A1595" s="2">
        <v>649</v>
      </c>
      <c r="B1595" s="2">
        <v>9</v>
      </c>
      <c r="C1595" s="2" t="s">
        <v>20</v>
      </c>
      <c r="D1595" s="2" t="s">
        <v>1152</v>
      </c>
      <c r="E1595" s="4">
        <v>17</v>
      </c>
      <c r="F1595" s="4">
        <f t="shared" si="24"/>
        <v>51</v>
      </c>
      <c r="G1595" s="4">
        <v>29</v>
      </c>
      <c r="H1595" s="4">
        <f>Datos_Cocina[[#This Row],[Precio Unitario]]-Datos_Cocina[[#This Row],[Costo Unitario]]</f>
        <v>12</v>
      </c>
      <c r="I1595" s="4">
        <f>Datos_Cocina[[#This Row],[Ganancia Bruta]]*Datos_Cocina[[#This Row],[Cantidad Ordenada]]</f>
        <v>36</v>
      </c>
      <c r="J1595" s="4">
        <f>Datos_Cocina[[#This Row],[Precio Unitario]]*Datos_Cocina[[#This Row],[Cantidad Ordenada]]</f>
        <v>87</v>
      </c>
      <c r="K1595" s="7">
        <f>Datos_Cocina[[#This Row],[Ganancia Neta]]/Datos_Cocina[[#This Row],[Total Pedido]]</f>
        <v>0.41379310344827586</v>
      </c>
      <c r="L1595" s="2">
        <v>3</v>
      </c>
      <c r="M1595" s="2">
        <v>22</v>
      </c>
      <c r="N1595" s="2" t="s">
        <v>1149</v>
      </c>
    </row>
    <row r="1596" spans="1:14" x14ac:dyDescent="0.3">
      <c r="A1596" s="2">
        <v>649</v>
      </c>
      <c r="B1596" s="2">
        <v>9</v>
      </c>
      <c r="C1596" s="2" t="s">
        <v>25</v>
      </c>
      <c r="D1596" s="2" t="s">
        <v>1159</v>
      </c>
      <c r="E1596" s="4">
        <v>16</v>
      </c>
      <c r="F1596" s="4">
        <f t="shared" si="24"/>
        <v>48</v>
      </c>
      <c r="G1596" s="4">
        <v>28</v>
      </c>
      <c r="H1596" s="4">
        <f>Datos_Cocina[[#This Row],[Precio Unitario]]-Datos_Cocina[[#This Row],[Costo Unitario]]</f>
        <v>12</v>
      </c>
      <c r="I1596" s="4">
        <f>Datos_Cocina[[#This Row],[Ganancia Bruta]]*Datos_Cocina[[#This Row],[Cantidad Ordenada]]</f>
        <v>36</v>
      </c>
      <c r="J1596" s="4">
        <f>Datos_Cocina[[#This Row],[Precio Unitario]]*Datos_Cocina[[#This Row],[Cantidad Ordenada]]</f>
        <v>84</v>
      </c>
      <c r="K1596" s="7">
        <f>Datos_Cocina[[#This Row],[Ganancia Neta]]/Datos_Cocina[[#This Row],[Total Pedido]]</f>
        <v>0.42857142857142855</v>
      </c>
      <c r="L1596" s="2">
        <v>3</v>
      </c>
      <c r="M1596" s="2">
        <v>40</v>
      </c>
      <c r="N1596" s="2" t="s">
        <v>1154</v>
      </c>
    </row>
    <row r="1597" spans="1:14" x14ac:dyDescent="0.3">
      <c r="A1597" s="2">
        <v>650</v>
      </c>
      <c r="B1597" s="2">
        <v>11</v>
      </c>
      <c r="C1597" s="2" t="s">
        <v>39</v>
      </c>
      <c r="D1597" s="2" t="s">
        <v>1150</v>
      </c>
      <c r="E1597" s="4">
        <v>13</v>
      </c>
      <c r="F1597" s="4">
        <f t="shared" si="24"/>
        <v>26</v>
      </c>
      <c r="G1597" s="4">
        <v>21</v>
      </c>
      <c r="H1597" s="4">
        <f>Datos_Cocina[[#This Row],[Precio Unitario]]-Datos_Cocina[[#This Row],[Costo Unitario]]</f>
        <v>8</v>
      </c>
      <c r="I1597" s="4">
        <f>Datos_Cocina[[#This Row],[Ganancia Bruta]]*Datos_Cocina[[#This Row],[Cantidad Ordenada]]</f>
        <v>16</v>
      </c>
      <c r="J1597" s="4">
        <f>Datos_Cocina[[#This Row],[Precio Unitario]]*Datos_Cocina[[#This Row],[Cantidad Ordenada]]</f>
        <v>42</v>
      </c>
      <c r="K1597" s="7">
        <f>Datos_Cocina[[#This Row],[Ganancia Neta]]/Datos_Cocina[[#This Row],[Total Pedido]]</f>
        <v>0.38095238095238093</v>
      </c>
      <c r="L1597" s="2">
        <v>2</v>
      </c>
      <c r="M1597" s="2">
        <v>18</v>
      </c>
      <c r="N1597" s="2" t="s">
        <v>1149</v>
      </c>
    </row>
    <row r="1598" spans="1:14" x14ac:dyDescent="0.3">
      <c r="A1598" s="2">
        <v>650</v>
      </c>
      <c r="B1598" s="2">
        <v>11</v>
      </c>
      <c r="C1598" s="2" t="s">
        <v>12</v>
      </c>
      <c r="D1598" s="2" t="s">
        <v>1164</v>
      </c>
      <c r="E1598" s="4">
        <v>21</v>
      </c>
      <c r="F1598" s="4">
        <f t="shared" si="24"/>
        <v>63</v>
      </c>
      <c r="G1598" s="4">
        <v>35</v>
      </c>
      <c r="H1598" s="4">
        <f>Datos_Cocina[[#This Row],[Precio Unitario]]-Datos_Cocina[[#This Row],[Costo Unitario]]</f>
        <v>14</v>
      </c>
      <c r="I1598" s="4">
        <f>Datos_Cocina[[#This Row],[Ganancia Bruta]]*Datos_Cocina[[#This Row],[Cantidad Ordenada]]</f>
        <v>42</v>
      </c>
      <c r="J1598" s="4">
        <f>Datos_Cocina[[#This Row],[Precio Unitario]]*Datos_Cocina[[#This Row],[Cantidad Ordenada]]</f>
        <v>105</v>
      </c>
      <c r="K1598" s="7">
        <f>Datos_Cocina[[#This Row],[Ganancia Neta]]/Datos_Cocina[[#This Row],[Total Pedido]]</f>
        <v>0.4</v>
      </c>
      <c r="L1598" s="2">
        <v>3</v>
      </c>
      <c r="M1598" s="2">
        <v>11</v>
      </c>
      <c r="N1598" s="2" t="s">
        <v>1154</v>
      </c>
    </row>
    <row r="1599" spans="1:14" x14ac:dyDescent="0.3">
      <c r="A1599" s="2">
        <v>650</v>
      </c>
      <c r="B1599" s="2">
        <v>11</v>
      </c>
      <c r="C1599" s="2" t="s">
        <v>114</v>
      </c>
      <c r="D1599" s="2" t="s">
        <v>1168</v>
      </c>
      <c r="E1599" s="4">
        <v>19</v>
      </c>
      <c r="F1599" s="4">
        <f t="shared" si="24"/>
        <v>19</v>
      </c>
      <c r="G1599" s="4">
        <v>32</v>
      </c>
      <c r="H1599" s="4">
        <f>Datos_Cocina[[#This Row],[Precio Unitario]]-Datos_Cocina[[#This Row],[Costo Unitario]]</f>
        <v>13</v>
      </c>
      <c r="I1599" s="4">
        <f>Datos_Cocina[[#This Row],[Ganancia Bruta]]*Datos_Cocina[[#This Row],[Cantidad Ordenada]]</f>
        <v>13</v>
      </c>
      <c r="J1599" s="4">
        <f>Datos_Cocina[[#This Row],[Precio Unitario]]*Datos_Cocina[[#This Row],[Cantidad Ordenada]]</f>
        <v>32</v>
      </c>
      <c r="K1599" s="7">
        <f>Datos_Cocina[[#This Row],[Ganancia Neta]]/Datos_Cocina[[#This Row],[Total Pedido]]</f>
        <v>0.40625</v>
      </c>
      <c r="L1599" s="2">
        <v>1</v>
      </c>
      <c r="M1599" s="2">
        <v>12</v>
      </c>
      <c r="N1599" s="2" t="s">
        <v>1149</v>
      </c>
    </row>
    <row r="1600" spans="1:14" x14ac:dyDescent="0.3">
      <c r="A1600" s="2">
        <v>650</v>
      </c>
      <c r="B1600" s="2">
        <v>11</v>
      </c>
      <c r="C1600" s="2" t="s">
        <v>20</v>
      </c>
      <c r="D1600" s="2" t="s">
        <v>1152</v>
      </c>
      <c r="E1600" s="4">
        <v>17</v>
      </c>
      <c r="F1600" s="4">
        <f t="shared" si="24"/>
        <v>34</v>
      </c>
      <c r="G1600" s="4">
        <v>29</v>
      </c>
      <c r="H1600" s="4">
        <f>Datos_Cocina[[#This Row],[Precio Unitario]]-Datos_Cocina[[#This Row],[Costo Unitario]]</f>
        <v>12</v>
      </c>
      <c r="I1600" s="4">
        <f>Datos_Cocina[[#This Row],[Ganancia Bruta]]*Datos_Cocina[[#This Row],[Cantidad Ordenada]]</f>
        <v>24</v>
      </c>
      <c r="J1600" s="4">
        <f>Datos_Cocina[[#This Row],[Precio Unitario]]*Datos_Cocina[[#This Row],[Cantidad Ordenada]]</f>
        <v>58</v>
      </c>
      <c r="K1600" s="7">
        <f>Datos_Cocina[[#This Row],[Ganancia Neta]]/Datos_Cocina[[#This Row],[Total Pedido]]</f>
        <v>0.41379310344827586</v>
      </c>
      <c r="L1600" s="2">
        <v>2</v>
      </c>
      <c r="M1600" s="2">
        <v>35</v>
      </c>
      <c r="N1600" s="2" t="s">
        <v>1149</v>
      </c>
    </row>
    <row r="1601" spans="1:14" x14ac:dyDescent="0.3">
      <c r="A1601" s="2">
        <v>651</v>
      </c>
      <c r="B1601" s="2">
        <v>16</v>
      </c>
      <c r="C1601" s="2" t="s">
        <v>30</v>
      </c>
      <c r="D1601" s="2" t="s">
        <v>1170</v>
      </c>
      <c r="E1601" s="4">
        <v>25</v>
      </c>
      <c r="F1601" s="4">
        <f t="shared" si="24"/>
        <v>50</v>
      </c>
      <c r="G1601" s="4">
        <v>40</v>
      </c>
      <c r="H1601" s="4">
        <f>Datos_Cocina[[#This Row],[Precio Unitario]]-Datos_Cocina[[#This Row],[Costo Unitario]]</f>
        <v>15</v>
      </c>
      <c r="I1601" s="4">
        <f>Datos_Cocina[[#This Row],[Ganancia Bruta]]*Datos_Cocina[[#This Row],[Cantidad Ordenada]]</f>
        <v>30</v>
      </c>
      <c r="J1601" s="4">
        <f>Datos_Cocina[[#This Row],[Precio Unitario]]*Datos_Cocina[[#This Row],[Cantidad Ordenada]]</f>
        <v>80</v>
      </c>
      <c r="K1601" s="7">
        <f>Datos_Cocina[[#This Row],[Ganancia Neta]]/Datos_Cocina[[#This Row],[Total Pedido]]</f>
        <v>0.375</v>
      </c>
      <c r="L1601" s="2">
        <v>2</v>
      </c>
      <c r="M1601" s="2">
        <v>50</v>
      </c>
      <c r="N1601" s="2" t="s">
        <v>1154</v>
      </c>
    </row>
    <row r="1602" spans="1:14" x14ac:dyDescent="0.3">
      <c r="A1602" s="2">
        <v>651</v>
      </c>
      <c r="B1602" s="2">
        <v>16</v>
      </c>
      <c r="C1602" s="2" t="s">
        <v>39</v>
      </c>
      <c r="D1602" s="2" t="s">
        <v>1150</v>
      </c>
      <c r="E1602" s="4">
        <v>13</v>
      </c>
      <c r="F1602" s="4">
        <f t="shared" ref="F1602:F1665" si="25">E1602*L1602</f>
        <v>39</v>
      </c>
      <c r="G1602" s="4">
        <v>21</v>
      </c>
      <c r="H1602" s="4">
        <f>Datos_Cocina[[#This Row],[Precio Unitario]]-Datos_Cocina[[#This Row],[Costo Unitario]]</f>
        <v>8</v>
      </c>
      <c r="I1602" s="4">
        <f>Datos_Cocina[[#This Row],[Ganancia Bruta]]*Datos_Cocina[[#This Row],[Cantidad Ordenada]]</f>
        <v>24</v>
      </c>
      <c r="J1602" s="4">
        <f>Datos_Cocina[[#This Row],[Precio Unitario]]*Datos_Cocina[[#This Row],[Cantidad Ordenada]]</f>
        <v>63</v>
      </c>
      <c r="K1602" s="7">
        <f>Datos_Cocina[[#This Row],[Ganancia Neta]]/Datos_Cocina[[#This Row],[Total Pedido]]</f>
        <v>0.38095238095238093</v>
      </c>
      <c r="L1602" s="2">
        <v>3</v>
      </c>
      <c r="M1602" s="2">
        <v>9</v>
      </c>
      <c r="N1602" s="2" t="s">
        <v>1154</v>
      </c>
    </row>
    <row r="1603" spans="1:14" x14ac:dyDescent="0.3">
      <c r="A1603" s="2">
        <v>651</v>
      </c>
      <c r="B1603" s="2">
        <v>16</v>
      </c>
      <c r="C1603" s="2" t="s">
        <v>121</v>
      </c>
      <c r="D1603" s="2" t="s">
        <v>1163</v>
      </c>
      <c r="E1603" s="4">
        <v>20</v>
      </c>
      <c r="F1603" s="4">
        <f t="shared" si="25"/>
        <v>40</v>
      </c>
      <c r="G1603" s="4">
        <v>33</v>
      </c>
      <c r="H1603" s="4">
        <f>Datos_Cocina[[#This Row],[Precio Unitario]]-Datos_Cocina[[#This Row],[Costo Unitario]]</f>
        <v>13</v>
      </c>
      <c r="I1603" s="4">
        <f>Datos_Cocina[[#This Row],[Ganancia Bruta]]*Datos_Cocina[[#This Row],[Cantidad Ordenada]]</f>
        <v>26</v>
      </c>
      <c r="J1603" s="4">
        <f>Datos_Cocina[[#This Row],[Precio Unitario]]*Datos_Cocina[[#This Row],[Cantidad Ordenada]]</f>
        <v>66</v>
      </c>
      <c r="K1603" s="7">
        <f>Datos_Cocina[[#This Row],[Ganancia Neta]]/Datos_Cocina[[#This Row],[Total Pedido]]</f>
        <v>0.39393939393939392</v>
      </c>
      <c r="L1603" s="2">
        <v>2</v>
      </c>
      <c r="M1603" s="2">
        <v>29</v>
      </c>
      <c r="N1603" s="2" t="s">
        <v>1154</v>
      </c>
    </row>
    <row r="1604" spans="1:14" x14ac:dyDescent="0.3">
      <c r="A1604" s="2">
        <v>652</v>
      </c>
      <c r="B1604" s="2">
        <v>14</v>
      </c>
      <c r="C1604" s="2" t="s">
        <v>56</v>
      </c>
      <c r="D1604" s="2" t="s">
        <v>1167</v>
      </c>
      <c r="E1604" s="4">
        <v>19</v>
      </c>
      <c r="F1604" s="4">
        <f t="shared" si="25"/>
        <v>38</v>
      </c>
      <c r="G1604" s="4">
        <v>31</v>
      </c>
      <c r="H1604" s="4">
        <f>Datos_Cocina[[#This Row],[Precio Unitario]]-Datos_Cocina[[#This Row],[Costo Unitario]]</f>
        <v>12</v>
      </c>
      <c r="I1604" s="4">
        <f>Datos_Cocina[[#This Row],[Ganancia Bruta]]*Datos_Cocina[[#This Row],[Cantidad Ordenada]]</f>
        <v>24</v>
      </c>
      <c r="J1604" s="4">
        <f>Datos_Cocina[[#This Row],[Precio Unitario]]*Datos_Cocina[[#This Row],[Cantidad Ordenada]]</f>
        <v>62</v>
      </c>
      <c r="K1604" s="7">
        <f>Datos_Cocina[[#This Row],[Ganancia Neta]]/Datos_Cocina[[#This Row],[Total Pedido]]</f>
        <v>0.38709677419354838</v>
      </c>
      <c r="L1604" s="2">
        <v>2</v>
      </c>
      <c r="M1604" s="2">
        <v>12</v>
      </c>
      <c r="N1604" s="2" t="s">
        <v>1154</v>
      </c>
    </row>
    <row r="1605" spans="1:14" x14ac:dyDescent="0.3">
      <c r="A1605" s="2">
        <v>652</v>
      </c>
      <c r="B1605" s="2">
        <v>14</v>
      </c>
      <c r="C1605" s="2" t="s">
        <v>42</v>
      </c>
      <c r="D1605" s="2" t="s">
        <v>1158</v>
      </c>
      <c r="E1605" s="4">
        <v>22</v>
      </c>
      <c r="F1605" s="4">
        <f t="shared" si="25"/>
        <v>66</v>
      </c>
      <c r="G1605" s="4">
        <v>36</v>
      </c>
      <c r="H1605" s="4">
        <f>Datos_Cocina[[#This Row],[Precio Unitario]]-Datos_Cocina[[#This Row],[Costo Unitario]]</f>
        <v>14</v>
      </c>
      <c r="I1605" s="4">
        <f>Datos_Cocina[[#This Row],[Ganancia Bruta]]*Datos_Cocina[[#This Row],[Cantidad Ordenada]]</f>
        <v>42</v>
      </c>
      <c r="J1605" s="4">
        <f>Datos_Cocina[[#This Row],[Precio Unitario]]*Datos_Cocina[[#This Row],[Cantidad Ordenada]]</f>
        <v>108</v>
      </c>
      <c r="K1605" s="7">
        <f>Datos_Cocina[[#This Row],[Ganancia Neta]]/Datos_Cocina[[#This Row],[Total Pedido]]</f>
        <v>0.3888888888888889</v>
      </c>
      <c r="L1605" s="2">
        <v>3</v>
      </c>
      <c r="M1605" s="2">
        <v>38</v>
      </c>
      <c r="N1605" s="2" t="s">
        <v>1149</v>
      </c>
    </row>
    <row r="1606" spans="1:14" x14ac:dyDescent="0.3">
      <c r="A1606" s="2">
        <v>653</v>
      </c>
      <c r="B1606" s="2">
        <v>13</v>
      </c>
      <c r="C1606" s="2" t="s">
        <v>37</v>
      </c>
      <c r="D1606" s="2" t="s">
        <v>1157</v>
      </c>
      <c r="E1606" s="4">
        <v>18</v>
      </c>
      <c r="F1606" s="4">
        <f t="shared" si="25"/>
        <v>54</v>
      </c>
      <c r="G1606" s="4">
        <v>30</v>
      </c>
      <c r="H1606" s="4">
        <f>Datos_Cocina[[#This Row],[Precio Unitario]]-Datos_Cocina[[#This Row],[Costo Unitario]]</f>
        <v>12</v>
      </c>
      <c r="I1606" s="4">
        <f>Datos_Cocina[[#This Row],[Ganancia Bruta]]*Datos_Cocina[[#This Row],[Cantidad Ordenada]]</f>
        <v>36</v>
      </c>
      <c r="J1606" s="4">
        <f>Datos_Cocina[[#This Row],[Precio Unitario]]*Datos_Cocina[[#This Row],[Cantidad Ordenada]]</f>
        <v>90</v>
      </c>
      <c r="K1606" s="7">
        <f>Datos_Cocina[[#This Row],[Ganancia Neta]]/Datos_Cocina[[#This Row],[Total Pedido]]</f>
        <v>0.4</v>
      </c>
      <c r="L1606" s="2">
        <v>3</v>
      </c>
      <c r="M1606" s="2">
        <v>46</v>
      </c>
      <c r="N1606" s="2" t="s">
        <v>1154</v>
      </c>
    </row>
    <row r="1607" spans="1:14" x14ac:dyDescent="0.3">
      <c r="A1607" s="2">
        <v>653</v>
      </c>
      <c r="B1607" s="2">
        <v>13</v>
      </c>
      <c r="C1607" s="2" t="s">
        <v>12</v>
      </c>
      <c r="D1607" s="2" t="s">
        <v>1164</v>
      </c>
      <c r="E1607" s="4">
        <v>21</v>
      </c>
      <c r="F1607" s="4">
        <f t="shared" si="25"/>
        <v>42</v>
      </c>
      <c r="G1607" s="4">
        <v>35</v>
      </c>
      <c r="H1607" s="4">
        <f>Datos_Cocina[[#This Row],[Precio Unitario]]-Datos_Cocina[[#This Row],[Costo Unitario]]</f>
        <v>14</v>
      </c>
      <c r="I1607" s="4">
        <f>Datos_Cocina[[#This Row],[Ganancia Bruta]]*Datos_Cocina[[#This Row],[Cantidad Ordenada]]</f>
        <v>28</v>
      </c>
      <c r="J1607" s="4">
        <f>Datos_Cocina[[#This Row],[Precio Unitario]]*Datos_Cocina[[#This Row],[Cantidad Ordenada]]</f>
        <v>70</v>
      </c>
      <c r="K1607" s="7">
        <f>Datos_Cocina[[#This Row],[Ganancia Neta]]/Datos_Cocina[[#This Row],[Total Pedido]]</f>
        <v>0.4</v>
      </c>
      <c r="L1607" s="2">
        <v>2</v>
      </c>
      <c r="M1607" s="2">
        <v>53</v>
      </c>
      <c r="N1607" s="2" t="s">
        <v>1154</v>
      </c>
    </row>
    <row r="1608" spans="1:14" x14ac:dyDescent="0.3">
      <c r="A1608" s="2">
        <v>653</v>
      </c>
      <c r="B1608" s="2">
        <v>13</v>
      </c>
      <c r="C1608" s="2" t="s">
        <v>25</v>
      </c>
      <c r="D1608" s="2" t="s">
        <v>1159</v>
      </c>
      <c r="E1608" s="4">
        <v>16</v>
      </c>
      <c r="F1608" s="4">
        <f t="shared" si="25"/>
        <v>48</v>
      </c>
      <c r="G1608" s="4">
        <v>28</v>
      </c>
      <c r="H1608" s="4">
        <f>Datos_Cocina[[#This Row],[Precio Unitario]]-Datos_Cocina[[#This Row],[Costo Unitario]]</f>
        <v>12</v>
      </c>
      <c r="I1608" s="4">
        <f>Datos_Cocina[[#This Row],[Ganancia Bruta]]*Datos_Cocina[[#This Row],[Cantidad Ordenada]]</f>
        <v>36</v>
      </c>
      <c r="J1608" s="4">
        <f>Datos_Cocina[[#This Row],[Precio Unitario]]*Datos_Cocina[[#This Row],[Cantidad Ordenada]]</f>
        <v>84</v>
      </c>
      <c r="K1608" s="7">
        <f>Datos_Cocina[[#This Row],[Ganancia Neta]]/Datos_Cocina[[#This Row],[Total Pedido]]</f>
        <v>0.42857142857142855</v>
      </c>
      <c r="L1608" s="2">
        <v>3</v>
      </c>
      <c r="M1608" s="2">
        <v>51</v>
      </c>
      <c r="N1608" s="2" t="s">
        <v>1149</v>
      </c>
    </row>
    <row r="1609" spans="1:14" x14ac:dyDescent="0.3">
      <c r="A1609" s="2">
        <v>654</v>
      </c>
      <c r="B1609" s="2">
        <v>12</v>
      </c>
      <c r="C1609" s="2" t="s">
        <v>67</v>
      </c>
      <c r="D1609" s="2" t="s">
        <v>1155</v>
      </c>
      <c r="E1609" s="4">
        <v>12</v>
      </c>
      <c r="F1609" s="4">
        <f t="shared" si="25"/>
        <v>12</v>
      </c>
      <c r="G1609" s="4">
        <v>20</v>
      </c>
      <c r="H1609" s="4">
        <f>Datos_Cocina[[#This Row],[Precio Unitario]]-Datos_Cocina[[#This Row],[Costo Unitario]]</f>
        <v>8</v>
      </c>
      <c r="I1609" s="4">
        <f>Datos_Cocina[[#This Row],[Ganancia Bruta]]*Datos_Cocina[[#This Row],[Cantidad Ordenada]]</f>
        <v>8</v>
      </c>
      <c r="J1609" s="4">
        <f>Datos_Cocina[[#This Row],[Precio Unitario]]*Datos_Cocina[[#This Row],[Cantidad Ordenada]]</f>
        <v>20</v>
      </c>
      <c r="K1609" s="7">
        <f>Datos_Cocina[[#This Row],[Ganancia Neta]]/Datos_Cocina[[#This Row],[Total Pedido]]</f>
        <v>0.4</v>
      </c>
      <c r="L1609" s="2">
        <v>1</v>
      </c>
      <c r="M1609" s="2">
        <v>13</v>
      </c>
      <c r="N1609" s="2" t="s">
        <v>1154</v>
      </c>
    </row>
    <row r="1610" spans="1:14" x14ac:dyDescent="0.3">
      <c r="A1610" s="2">
        <v>654</v>
      </c>
      <c r="B1610" s="2">
        <v>12</v>
      </c>
      <c r="C1610" s="2" t="s">
        <v>100</v>
      </c>
      <c r="D1610" s="2" t="s">
        <v>1166</v>
      </c>
      <c r="E1610" s="4">
        <v>13</v>
      </c>
      <c r="F1610" s="4">
        <f t="shared" si="25"/>
        <v>13</v>
      </c>
      <c r="G1610" s="4">
        <v>22</v>
      </c>
      <c r="H1610" s="4">
        <f>Datos_Cocina[[#This Row],[Precio Unitario]]-Datos_Cocina[[#This Row],[Costo Unitario]]</f>
        <v>9</v>
      </c>
      <c r="I1610" s="4">
        <f>Datos_Cocina[[#This Row],[Ganancia Bruta]]*Datos_Cocina[[#This Row],[Cantidad Ordenada]]</f>
        <v>9</v>
      </c>
      <c r="J1610" s="4">
        <f>Datos_Cocina[[#This Row],[Precio Unitario]]*Datos_Cocina[[#This Row],[Cantidad Ordenada]]</f>
        <v>22</v>
      </c>
      <c r="K1610" s="7">
        <f>Datos_Cocina[[#This Row],[Ganancia Neta]]/Datos_Cocina[[#This Row],[Total Pedido]]</f>
        <v>0.40909090909090912</v>
      </c>
      <c r="L1610" s="2">
        <v>1</v>
      </c>
      <c r="M1610" s="2">
        <v>31</v>
      </c>
      <c r="N1610" s="2" t="s">
        <v>1154</v>
      </c>
    </row>
    <row r="1611" spans="1:14" x14ac:dyDescent="0.3">
      <c r="A1611" s="2">
        <v>655</v>
      </c>
      <c r="B1611" s="2">
        <v>5</v>
      </c>
      <c r="C1611" s="2" t="s">
        <v>56</v>
      </c>
      <c r="D1611" s="2" t="s">
        <v>1167</v>
      </c>
      <c r="E1611" s="4">
        <v>19</v>
      </c>
      <c r="F1611" s="4">
        <f t="shared" si="25"/>
        <v>57</v>
      </c>
      <c r="G1611" s="4">
        <v>31</v>
      </c>
      <c r="H1611" s="4">
        <f>Datos_Cocina[[#This Row],[Precio Unitario]]-Datos_Cocina[[#This Row],[Costo Unitario]]</f>
        <v>12</v>
      </c>
      <c r="I1611" s="4">
        <f>Datos_Cocina[[#This Row],[Ganancia Bruta]]*Datos_Cocina[[#This Row],[Cantidad Ordenada]]</f>
        <v>36</v>
      </c>
      <c r="J1611" s="4">
        <f>Datos_Cocina[[#This Row],[Precio Unitario]]*Datos_Cocina[[#This Row],[Cantidad Ordenada]]</f>
        <v>93</v>
      </c>
      <c r="K1611" s="7">
        <f>Datos_Cocina[[#This Row],[Ganancia Neta]]/Datos_Cocina[[#This Row],[Total Pedido]]</f>
        <v>0.38709677419354838</v>
      </c>
      <c r="L1611" s="2">
        <v>3</v>
      </c>
      <c r="M1611" s="2">
        <v>36</v>
      </c>
      <c r="N1611" s="2" t="s">
        <v>1149</v>
      </c>
    </row>
    <row r="1612" spans="1:14" x14ac:dyDescent="0.3">
      <c r="A1612" s="2">
        <v>656</v>
      </c>
      <c r="B1612" s="2">
        <v>19</v>
      </c>
      <c r="C1612" s="2" t="s">
        <v>42</v>
      </c>
      <c r="D1612" s="2" t="s">
        <v>1158</v>
      </c>
      <c r="E1612" s="4">
        <v>22</v>
      </c>
      <c r="F1612" s="4">
        <f t="shared" si="25"/>
        <v>22</v>
      </c>
      <c r="G1612" s="4">
        <v>36</v>
      </c>
      <c r="H1612" s="4">
        <f>Datos_Cocina[[#This Row],[Precio Unitario]]-Datos_Cocina[[#This Row],[Costo Unitario]]</f>
        <v>14</v>
      </c>
      <c r="I1612" s="4">
        <f>Datos_Cocina[[#This Row],[Ganancia Bruta]]*Datos_Cocina[[#This Row],[Cantidad Ordenada]]</f>
        <v>14</v>
      </c>
      <c r="J1612" s="4">
        <f>Datos_Cocina[[#This Row],[Precio Unitario]]*Datos_Cocina[[#This Row],[Cantidad Ordenada]]</f>
        <v>36</v>
      </c>
      <c r="K1612" s="7">
        <f>Datos_Cocina[[#This Row],[Ganancia Neta]]/Datos_Cocina[[#This Row],[Total Pedido]]</f>
        <v>0.3888888888888889</v>
      </c>
      <c r="L1612" s="2">
        <v>1</v>
      </c>
      <c r="M1612" s="2">
        <v>14</v>
      </c>
      <c r="N1612" s="2" t="s">
        <v>1154</v>
      </c>
    </row>
    <row r="1613" spans="1:14" x14ac:dyDescent="0.3">
      <c r="A1613" s="2">
        <v>656</v>
      </c>
      <c r="B1613" s="2">
        <v>19</v>
      </c>
      <c r="C1613" s="2" t="s">
        <v>97</v>
      </c>
      <c r="D1613" s="2" t="s">
        <v>1153</v>
      </c>
      <c r="E1613" s="4">
        <v>14</v>
      </c>
      <c r="F1613" s="4">
        <f t="shared" si="25"/>
        <v>14</v>
      </c>
      <c r="G1613" s="4">
        <v>23</v>
      </c>
      <c r="H1613" s="4">
        <f>Datos_Cocina[[#This Row],[Precio Unitario]]-Datos_Cocina[[#This Row],[Costo Unitario]]</f>
        <v>9</v>
      </c>
      <c r="I1613" s="4">
        <f>Datos_Cocina[[#This Row],[Ganancia Bruta]]*Datos_Cocina[[#This Row],[Cantidad Ordenada]]</f>
        <v>9</v>
      </c>
      <c r="J1613" s="4">
        <f>Datos_Cocina[[#This Row],[Precio Unitario]]*Datos_Cocina[[#This Row],[Cantidad Ordenada]]</f>
        <v>23</v>
      </c>
      <c r="K1613" s="7">
        <f>Datos_Cocina[[#This Row],[Ganancia Neta]]/Datos_Cocina[[#This Row],[Total Pedido]]</f>
        <v>0.39130434782608697</v>
      </c>
      <c r="L1613" s="2">
        <v>1</v>
      </c>
      <c r="M1613" s="2">
        <v>13</v>
      </c>
      <c r="N1613" s="2" t="s">
        <v>1154</v>
      </c>
    </row>
    <row r="1614" spans="1:14" x14ac:dyDescent="0.3">
      <c r="A1614" s="2">
        <v>656</v>
      </c>
      <c r="B1614" s="2">
        <v>19</v>
      </c>
      <c r="C1614" s="2" t="s">
        <v>67</v>
      </c>
      <c r="D1614" s="2" t="s">
        <v>1155</v>
      </c>
      <c r="E1614" s="4">
        <v>12</v>
      </c>
      <c r="F1614" s="4">
        <f t="shared" si="25"/>
        <v>36</v>
      </c>
      <c r="G1614" s="4">
        <v>20</v>
      </c>
      <c r="H1614" s="4">
        <f>Datos_Cocina[[#This Row],[Precio Unitario]]-Datos_Cocina[[#This Row],[Costo Unitario]]</f>
        <v>8</v>
      </c>
      <c r="I1614" s="4">
        <f>Datos_Cocina[[#This Row],[Ganancia Bruta]]*Datos_Cocina[[#This Row],[Cantidad Ordenada]]</f>
        <v>24</v>
      </c>
      <c r="J1614" s="4">
        <f>Datos_Cocina[[#This Row],[Precio Unitario]]*Datos_Cocina[[#This Row],[Cantidad Ordenada]]</f>
        <v>60</v>
      </c>
      <c r="K1614" s="7">
        <f>Datos_Cocina[[#This Row],[Ganancia Neta]]/Datos_Cocina[[#This Row],[Total Pedido]]</f>
        <v>0.4</v>
      </c>
      <c r="L1614" s="2">
        <v>3</v>
      </c>
      <c r="M1614" s="2">
        <v>44</v>
      </c>
      <c r="N1614" s="2" t="s">
        <v>1149</v>
      </c>
    </row>
    <row r="1615" spans="1:14" x14ac:dyDescent="0.3">
      <c r="A1615" s="2">
        <v>656</v>
      </c>
      <c r="B1615" s="2">
        <v>19</v>
      </c>
      <c r="C1615" s="2" t="s">
        <v>53</v>
      </c>
      <c r="D1615" s="2" t="s">
        <v>1156</v>
      </c>
      <c r="E1615" s="4">
        <v>11</v>
      </c>
      <c r="F1615" s="4">
        <f t="shared" si="25"/>
        <v>22</v>
      </c>
      <c r="G1615" s="4">
        <v>19</v>
      </c>
      <c r="H1615" s="4">
        <f>Datos_Cocina[[#This Row],[Precio Unitario]]-Datos_Cocina[[#This Row],[Costo Unitario]]</f>
        <v>8</v>
      </c>
      <c r="I1615" s="4">
        <f>Datos_Cocina[[#This Row],[Ganancia Bruta]]*Datos_Cocina[[#This Row],[Cantidad Ordenada]]</f>
        <v>16</v>
      </c>
      <c r="J1615" s="4">
        <f>Datos_Cocina[[#This Row],[Precio Unitario]]*Datos_Cocina[[#This Row],[Cantidad Ordenada]]</f>
        <v>38</v>
      </c>
      <c r="K1615" s="7">
        <f>Datos_Cocina[[#This Row],[Ganancia Neta]]/Datos_Cocina[[#This Row],[Total Pedido]]</f>
        <v>0.42105263157894735</v>
      </c>
      <c r="L1615" s="2">
        <v>2</v>
      </c>
      <c r="M1615" s="2">
        <v>39</v>
      </c>
      <c r="N1615" s="2" t="s">
        <v>1149</v>
      </c>
    </row>
    <row r="1616" spans="1:14" x14ac:dyDescent="0.3">
      <c r="A1616" s="2">
        <v>657</v>
      </c>
      <c r="B1616" s="2">
        <v>1</v>
      </c>
      <c r="C1616" s="2" t="s">
        <v>30</v>
      </c>
      <c r="D1616" s="2" t="s">
        <v>1170</v>
      </c>
      <c r="E1616" s="4">
        <v>25</v>
      </c>
      <c r="F1616" s="4">
        <f t="shared" si="25"/>
        <v>50</v>
      </c>
      <c r="G1616" s="4">
        <v>40</v>
      </c>
      <c r="H1616" s="4">
        <f>Datos_Cocina[[#This Row],[Precio Unitario]]-Datos_Cocina[[#This Row],[Costo Unitario]]</f>
        <v>15</v>
      </c>
      <c r="I1616" s="4">
        <f>Datos_Cocina[[#This Row],[Ganancia Bruta]]*Datos_Cocina[[#This Row],[Cantidad Ordenada]]</f>
        <v>30</v>
      </c>
      <c r="J1616" s="4">
        <f>Datos_Cocina[[#This Row],[Precio Unitario]]*Datos_Cocina[[#This Row],[Cantidad Ordenada]]</f>
        <v>80</v>
      </c>
      <c r="K1616" s="7">
        <f>Datos_Cocina[[#This Row],[Ganancia Neta]]/Datos_Cocina[[#This Row],[Total Pedido]]</f>
        <v>0.375</v>
      </c>
      <c r="L1616" s="2">
        <v>2</v>
      </c>
      <c r="M1616" s="2">
        <v>55</v>
      </c>
      <c r="N1616" s="2" t="s">
        <v>1149</v>
      </c>
    </row>
    <row r="1617" spans="1:14" x14ac:dyDescent="0.3">
      <c r="A1617" s="2">
        <v>657</v>
      </c>
      <c r="B1617" s="2">
        <v>1</v>
      </c>
      <c r="C1617" s="2" t="s">
        <v>97</v>
      </c>
      <c r="D1617" s="2" t="s">
        <v>1153</v>
      </c>
      <c r="E1617" s="4">
        <v>14</v>
      </c>
      <c r="F1617" s="4">
        <f t="shared" si="25"/>
        <v>28</v>
      </c>
      <c r="G1617" s="4">
        <v>23</v>
      </c>
      <c r="H1617" s="4">
        <f>Datos_Cocina[[#This Row],[Precio Unitario]]-Datos_Cocina[[#This Row],[Costo Unitario]]</f>
        <v>9</v>
      </c>
      <c r="I1617" s="4">
        <f>Datos_Cocina[[#This Row],[Ganancia Bruta]]*Datos_Cocina[[#This Row],[Cantidad Ordenada]]</f>
        <v>18</v>
      </c>
      <c r="J1617" s="4">
        <f>Datos_Cocina[[#This Row],[Precio Unitario]]*Datos_Cocina[[#This Row],[Cantidad Ordenada]]</f>
        <v>46</v>
      </c>
      <c r="K1617" s="7">
        <f>Datos_Cocina[[#This Row],[Ganancia Neta]]/Datos_Cocina[[#This Row],[Total Pedido]]</f>
        <v>0.39130434782608697</v>
      </c>
      <c r="L1617" s="2">
        <v>2</v>
      </c>
      <c r="M1617" s="2">
        <v>39</v>
      </c>
      <c r="N1617" s="2" t="s">
        <v>1149</v>
      </c>
    </row>
    <row r="1618" spans="1:14" x14ac:dyDescent="0.3">
      <c r="A1618" s="2">
        <v>657</v>
      </c>
      <c r="B1618" s="2">
        <v>1</v>
      </c>
      <c r="C1618" s="2" t="s">
        <v>12</v>
      </c>
      <c r="D1618" s="2" t="s">
        <v>1164</v>
      </c>
      <c r="E1618" s="4">
        <v>21</v>
      </c>
      <c r="F1618" s="4">
        <f t="shared" si="25"/>
        <v>42</v>
      </c>
      <c r="G1618" s="4">
        <v>35</v>
      </c>
      <c r="H1618" s="4">
        <f>Datos_Cocina[[#This Row],[Precio Unitario]]-Datos_Cocina[[#This Row],[Costo Unitario]]</f>
        <v>14</v>
      </c>
      <c r="I1618" s="4">
        <f>Datos_Cocina[[#This Row],[Ganancia Bruta]]*Datos_Cocina[[#This Row],[Cantidad Ordenada]]</f>
        <v>28</v>
      </c>
      <c r="J1618" s="4">
        <f>Datos_Cocina[[#This Row],[Precio Unitario]]*Datos_Cocina[[#This Row],[Cantidad Ordenada]]</f>
        <v>70</v>
      </c>
      <c r="K1618" s="7">
        <f>Datos_Cocina[[#This Row],[Ganancia Neta]]/Datos_Cocina[[#This Row],[Total Pedido]]</f>
        <v>0.4</v>
      </c>
      <c r="L1618" s="2">
        <v>2</v>
      </c>
      <c r="M1618" s="2">
        <v>40</v>
      </c>
      <c r="N1618" s="2" t="s">
        <v>1149</v>
      </c>
    </row>
    <row r="1619" spans="1:14" x14ac:dyDescent="0.3">
      <c r="A1619" s="2">
        <v>658</v>
      </c>
      <c r="B1619" s="2">
        <v>19</v>
      </c>
      <c r="C1619" s="2" t="s">
        <v>114</v>
      </c>
      <c r="D1619" s="2" t="s">
        <v>1168</v>
      </c>
      <c r="E1619" s="4">
        <v>19</v>
      </c>
      <c r="F1619" s="4">
        <f t="shared" si="25"/>
        <v>19</v>
      </c>
      <c r="G1619" s="4">
        <v>32</v>
      </c>
      <c r="H1619" s="4">
        <f>Datos_Cocina[[#This Row],[Precio Unitario]]-Datos_Cocina[[#This Row],[Costo Unitario]]</f>
        <v>13</v>
      </c>
      <c r="I1619" s="4">
        <f>Datos_Cocina[[#This Row],[Ganancia Bruta]]*Datos_Cocina[[#This Row],[Cantidad Ordenada]]</f>
        <v>13</v>
      </c>
      <c r="J1619" s="4">
        <f>Datos_Cocina[[#This Row],[Precio Unitario]]*Datos_Cocina[[#This Row],[Cantidad Ordenada]]</f>
        <v>32</v>
      </c>
      <c r="K1619" s="7">
        <f>Datos_Cocina[[#This Row],[Ganancia Neta]]/Datos_Cocina[[#This Row],[Total Pedido]]</f>
        <v>0.40625</v>
      </c>
      <c r="L1619" s="2">
        <v>1</v>
      </c>
      <c r="M1619" s="2">
        <v>21</v>
      </c>
      <c r="N1619" s="2" t="s">
        <v>1149</v>
      </c>
    </row>
    <row r="1620" spans="1:14" x14ac:dyDescent="0.3">
      <c r="A1620" s="2">
        <v>658</v>
      </c>
      <c r="B1620" s="2">
        <v>19</v>
      </c>
      <c r="C1620" s="2" t="s">
        <v>50</v>
      </c>
      <c r="D1620" s="2" t="s">
        <v>1162</v>
      </c>
      <c r="E1620" s="4">
        <v>16</v>
      </c>
      <c r="F1620" s="4">
        <f t="shared" si="25"/>
        <v>32</v>
      </c>
      <c r="G1620" s="4">
        <v>27</v>
      </c>
      <c r="H1620" s="4">
        <f>Datos_Cocina[[#This Row],[Precio Unitario]]-Datos_Cocina[[#This Row],[Costo Unitario]]</f>
        <v>11</v>
      </c>
      <c r="I1620" s="4">
        <f>Datos_Cocina[[#This Row],[Ganancia Bruta]]*Datos_Cocina[[#This Row],[Cantidad Ordenada]]</f>
        <v>22</v>
      </c>
      <c r="J1620" s="4">
        <f>Datos_Cocina[[#This Row],[Precio Unitario]]*Datos_Cocina[[#This Row],[Cantidad Ordenada]]</f>
        <v>54</v>
      </c>
      <c r="K1620" s="7">
        <f>Datos_Cocina[[#This Row],[Ganancia Neta]]/Datos_Cocina[[#This Row],[Total Pedido]]</f>
        <v>0.40740740740740738</v>
      </c>
      <c r="L1620" s="2">
        <v>2</v>
      </c>
      <c r="M1620" s="2">
        <v>27</v>
      </c>
      <c r="N1620" s="2" t="s">
        <v>1149</v>
      </c>
    </row>
    <row r="1621" spans="1:14" x14ac:dyDescent="0.3">
      <c r="A1621" s="2">
        <v>659</v>
      </c>
      <c r="B1621" s="2">
        <v>9</v>
      </c>
      <c r="C1621" s="2" t="s">
        <v>20</v>
      </c>
      <c r="D1621" s="2" t="s">
        <v>1152</v>
      </c>
      <c r="E1621" s="4">
        <v>17</v>
      </c>
      <c r="F1621" s="4">
        <f t="shared" si="25"/>
        <v>51</v>
      </c>
      <c r="G1621" s="4">
        <v>29</v>
      </c>
      <c r="H1621" s="4">
        <f>Datos_Cocina[[#This Row],[Precio Unitario]]-Datos_Cocina[[#This Row],[Costo Unitario]]</f>
        <v>12</v>
      </c>
      <c r="I1621" s="4">
        <f>Datos_Cocina[[#This Row],[Ganancia Bruta]]*Datos_Cocina[[#This Row],[Cantidad Ordenada]]</f>
        <v>36</v>
      </c>
      <c r="J1621" s="4">
        <f>Datos_Cocina[[#This Row],[Precio Unitario]]*Datos_Cocina[[#This Row],[Cantidad Ordenada]]</f>
        <v>87</v>
      </c>
      <c r="K1621" s="7">
        <f>Datos_Cocina[[#This Row],[Ganancia Neta]]/Datos_Cocina[[#This Row],[Total Pedido]]</f>
        <v>0.41379310344827586</v>
      </c>
      <c r="L1621" s="2">
        <v>3</v>
      </c>
      <c r="M1621" s="2">
        <v>31</v>
      </c>
      <c r="N1621" s="2" t="s">
        <v>1154</v>
      </c>
    </row>
    <row r="1622" spans="1:14" x14ac:dyDescent="0.3">
      <c r="A1622" s="2">
        <v>660</v>
      </c>
      <c r="B1622" s="2">
        <v>19</v>
      </c>
      <c r="C1622" s="2" t="s">
        <v>30</v>
      </c>
      <c r="D1622" s="2" t="s">
        <v>1170</v>
      </c>
      <c r="E1622" s="4">
        <v>25</v>
      </c>
      <c r="F1622" s="4">
        <f t="shared" si="25"/>
        <v>50</v>
      </c>
      <c r="G1622" s="4">
        <v>40</v>
      </c>
      <c r="H1622" s="4">
        <f>Datos_Cocina[[#This Row],[Precio Unitario]]-Datos_Cocina[[#This Row],[Costo Unitario]]</f>
        <v>15</v>
      </c>
      <c r="I1622" s="4">
        <f>Datos_Cocina[[#This Row],[Ganancia Bruta]]*Datos_Cocina[[#This Row],[Cantidad Ordenada]]</f>
        <v>30</v>
      </c>
      <c r="J1622" s="4">
        <f>Datos_Cocina[[#This Row],[Precio Unitario]]*Datos_Cocina[[#This Row],[Cantidad Ordenada]]</f>
        <v>80</v>
      </c>
      <c r="K1622" s="7">
        <f>Datos_Cocina[[#This Row],[Ganancia Neta]]/Datos_Cocina[[#This Row],[Total Pedido]]</f>
        <v>0.375</v>
      </c>
      <c r="L1622" s="2">
        <v>2</v>
      </c>
      <c r="M1622" s="2">
        <v>5</v>
      </c>
      <c r="N1622" s="2" t="s">
        <v>1149</v>
      </c>
    </row>
    <row r="1623" spans="1:14" x14ac:dyDescent="0.3">
      <c r="A1623" s="2">
        <v>660</v>
      </c>
      <c r="B1623" s="2">
        <v>19</v>
      </c>
      <c r="C1623" s="2" t="s">
        <v>37</v>
      </c>
      <c r="D1623" s="2" t="s">
        <v>1157</v>
      </c>
      <c r="E1623" s="4">
        <v>18</v>
      </c>
      <c r="F1623" s="4">
        <f t="shared" si="25"/>
        <v>54</v>
      </c>
      <c r="G1623" s="4">
        <v>30</v>
      </c>
      <c r="H1623" s="4">
        <f>Datos_Cocina[[#This Row],[Precio Unitario]]-Datos_Cocina[[#This Row],[Costo Unitario]]</f>
        <v>12</v>
      </c>
      <c r="I1623" s="4">
        <f>Datos_Cocina[[#This Row],[Ganancia Bruta]]*Datos_Cocina[[#This Row],[Cantidad Ordenada]]</f>
        <v>36</v>
      </c>
      <c r="J1623" s="4">
        <f>Datos_Cocina[[#This Row],[Precio Unitario]]*Datos_Cocina[[#This Row],[Cantidad Ordenada]]</f>
        <v>90</v>
      </c>
      <c r="K1623" s="7">
        <f>Datos_Cocina[[#This Row],[Ganancia Neta]]/Datos_Cocina[[#This Row],[Total Pedido]]</f>
        <v>0.4</v>
      </c>
      <c r="L1623" s="2">
        <v>3</v>
      </c>
      <c r="M1623" s="2">
        <v>16</v>
      </c>
      <c r="N1623" s="2" t="s">
        <v>1154</v>
      </c>
    </row>
    <row r="1624" spans="1:14" x14ac:dyDescent="0.3">
      <c r="A1624" s="2">
        <v>660</v>
      </c>
      <c r="B1624" s="2">
        <v>19</v>
      </c>
      <c r="C1624" s="2" t="s">
        <v>53</v>
      </c>
      <c r="D1624" s="2" t="s">
        <v>1156</v>
      </c>
      <c r="E1624" s="4">
        <v>11</v>
      </c>
      <c r="F1624" s="4">
        <f t="shared" si="25"/>
        <v>22</v>
      </c>
      <c r="G1624" s="4">
        <v>19</v>
      </c>
      <c r="H1624" s="4">
        <f>Datos_Cocina[[#This Row],[Precio Unitario]]-Datos_Cocina[[#This Row],[Costo Unitario]]</f>
        <v>8</v>
      </c>
      <c r="I1624" s="4">
        <f>Datos_Cocina[[#This Row],[Ganancia Bruta]]*Datos_Cocina[[#This Row],[Cantidad Ordenada]]</f>
        <v>16</v>
      </c>
      <c r="J1624" s="4">
        <f>Datos_Cocina[[#This Row],[Precio Unitario]]*Datos_Cocina[[#This Row],[Cantidad Ordenada]]</f>
        <v>38</v>
      </c>
      <c r="K1624" s="7">
        <f>Datos_Cocina[[#This Row],[Ganancia Neta]]/Datos_Cocina[[#This Row],[Total Pedido]]</f>
        <v>0.42105263157894735</v>
      </c>
      <c r="L1624" s="2">
        <v>2</v>
      </c>
      <c r="M1624" s="2">
        <v>24</v>
      </c>
      <c r="N1624" s="2" t="s">
        <v>1149</v>
      </c>
    </row>
    <row r="1625" spans="1:14" x14ac:dyDescent="0.3">
      <c r="A1625" s="2">
        <v>661</v>
      </c>
      <c r="B1625" s="2">
        <v>16</v>
      </c>
      <c r="C1625" s="2" t="s">
        <v>56</v>
      </c>
      <c r="D1625" s="2" t="s">
        <v>1167</v>
      </c>
      <c r="E1625" s="4">
        <v>19</v>
      </c>
      <c r="F1625" s="4">
        <f t="shared" si="25"/>
        <v>19</v>
      </c>
      <c r="G1625" s="4">
        <v>31</v>
      </c>
      <c r="H1625" s="4">
        <f>Datos_Cocina[[#This Row],[Precio Unitario]]-Datos_Cocina[[#This Row],[Costo Unitario]]</f>
        <v>12</v>
      </c>
      <c r="I1625" s="4">
        <f>Datos_Cocina[[#This Row],[Ganancia Bruta]]*Datos_Cocina[[#This Row],[Cantidad Ordenada]]</f>
        <v>12</v>
      </c>
      <c r="J1625" s="4">
        <f>Datos_Cocina[[#This Row],[Precio Unitario]]*Datos_Cocina[[#This Row],[Cantidad Ordenada]]</f>
        <v>31</v>
      </c>
      <c r="K1625" s="7">
        <f>Datos_Cocina[[#This Row],[Ganancia Neta]]/Datos_Cocina[[#This Row],[Total Pedido]]</f>
        <v>0.38709677419354838</v>
      </c>
      <c r="L1625" s="2">
        <v>1</v>
      </c>
      <c r="M1625" s="2">
        <v>22</v>
      </c>
      <c r="N1625" s="2" t="s">
        <v>1149</v>
      </c>
    </row>
    <row r="1626" spans="1:14" x14ac:dyDescent="0.3">
      <c r="A1626" s="2">
        <v>661</v>
      </c>
      <c r="B1626" s="2">
        <v>16</v>
      </c>
      <c r="C1626" s="2" t="s">
        <v>97</v>
      </c>
      <c r="D1626" s="2" t="s">
        <v>1153</v>
      </c>
      <c r="E1626" s="4">
        <v>14</v>
      </c>
      <c r="F1626" s="4">
        <f t="shared" si="25"/>
        <v>42</v>
      </c>
      <c r="G1626" s="4">
        <v>23</v>
      </c>
      <c r="H1626" s="4">
        <f>Datos_Cocina[[#This Row],[Precio Unitario]]-Datos_Cocina[[#This Row],[Costo Unitario]]</f>
        <v>9</v>
      </c>
      <c r="I1626" s="4">
        <f>Datos_Cocina[[#This Row],[Ganancia Bruta]]*Datos_Cocina[[#This Row],[Cantidad Ordenada]]</f>
        <v>27</v>
      </c>
      <c r="J1626" s="4">
        <f>Datos_Cocina[[#This Row],[Precio Unitario]]*Datos_Cocina[[#This Row],[Cantidad Ordenada]]</f>
        <v>69</v>
      </c>
      <c r="K1626" s="7">
        <f>Datos_Cocina[[#This Row],[Ganancia Neta]]/Datos_Cocina[[#This Row],[Total Pedido]]</f>
        <v>0.39130434782608697</v>
      </c>
      <c r="L1626" s="2">
        <v>3</v>
      </c>
      <c r="M1626" s="2">
        <v>56</v>
      </c>
      <c r="N1626" s="2" t="s">
        <v>1149</v>
      </c>
    </row>
    <row r="1627" spans="1:14" x14ac:dyDescent="0.3">
      <c r="A1627" s="2">
        <v>661</v>
      </c>
      <c r="B1627" s="2">
        <v>16</v>
      </c>
      <c r="C1627" s="2" t="s">
        <v>60</v>
      </c>
      <c r="D1627" s="2" t="s">
        <v>1165</v>
      </c>
      <c r="E1627" s="4">
        <v>15</v>
      </c>
      <c r="F1627" s="4">
        <f t="shared" si="25"/>
        <v>30</v>
      </c>
      <c r="G1627" s="4">
        <v>25</v>
      </c>
      <c r="H1627" s="4">
        <f>Datos_Cocina[[#This Row],[Precio Unitario]]-Datos_Cocina[[#This Row],[Costo Unitario]]</f>
        <v>10</v>
      </c>
      <c r="I1627" s="4">
        <f>Datos_Cocina[[#This Row],[Ganancia Bruta]]*Datos_Cocina[[#This Row],[Cantidad Ordenada]]</f>
        <v>20</v>
      </c>
      <c r="J1627" s="4">
        <f>Datos_Cocina[[#This Row],[Precio Unitario]]*Datos_Cocina[[#This Row],[Cantidad Ordenada]]</f>
        <v>50</v>
      </c>
      <c r="K1627" s="7">
        <f>Datos_Cocina[[#This Row],[Ganancia Neta]]/Datos_Cocina[[#This Row],[Total Pedido]]</f>
        <v>0.4</v>
      </c>
      <c r="L1627" s="2">
        <v>2</v>
      </c>
      <c r="M1627" s="2">
        <v>30</v>
      </c>
      <c r="N1627" s="2" t="s">
        <v>1154</v>
      </c>
    </row>
    <row r="1628" spans="1:14" x14ac:dyDescent="0.3">
      <c r="A1628" s="2">
        <v>661</v>
      </c>
      <c r="B1628" s="2">
        <v>16</v>
      </c>
      <c r="C1628" s="2" t="s">
        <v>25</v>
      </c>
      <c r="D1628" s="2" t="s">
        <v>1159</v>
      </c>
      <c r="E1628" s="4">
        <v>16</v>
      </c>
      <c r="F1628" s="4">
        <f t="shared" si="25"/>
        <v>32</v>
      </c>
      <c r="G1628" s="4">
        <v>28</v>
      </c>
      <c r="H1628" s="4">
        <f>Datos_Cocina[[#This Row],[Precio Unitario]]-Datos_Cocina[[#This Row],[Costo Unitario]]</f>
        <v>12</v>
      </c>
      <c r="I1628" s="4">
        <f>Datos_Cocina[[#This Row],[Ganancia Bruta]]*Datos_Cocina[[#This Row],[Cantidad Ordenada]]</f>
        <v>24</v>
      </c>
      <c r="J1628" s="4">
        <f>Datos_Cocina[[#This Row],[Precio Unitario]]*Datos_Cocina[[#This Row],[Cantidad Ordenada]]</f>
        <v>56</v>
      </c>
      <c r="K1628" s="7">
        <f>Datos_Cocina[[#This Row],[Ganancia Neta]]/Datos_Cocina[[#This Row],[Total Pedido]]</f>
        <v>0.42857142857142855</v>
      </c>
      <c r="L1628" s="2">
        <v>2</v>
      </c>
      <c r="M1628" s="2">
        <v>27</v>
      </c>
      <c r="N1628" s="2" t="s">
        <v>1149</v>
      </c>
    </row>
    <row r="1629" spans="1:14" x14ac:dyDescent="0.3">
      <c r="A1629" s="2">
        <v>662</v>
      </c>
      <c r="B1629" s="2">
        <v>15</v>
      </c>
      <c r="C1629" s="2" t="s">
        <v>42</v>
      </c>
      <c r="D1629" s="2" t="s">
        <v>1158</v>
      </c>
      <c r="E1629" s="4">
        <v>22</v>
      </c>
      <c r="F1629" s="4">
        <f t="shared" si="25"/>
        <v>22</v>
      </c>
      <c r="G1629" s="4">
        <v>36</v>
      </c>
      <c r="H1629" s="4">
        <f>Datos_Cocina[[#This Row],[Precio Unitario]]-Datos_Cocina[[#This Row],[Costo Unitario]]</f>
        <v>14</v>
      </c>
      <c r="I1629" s="4">
        <f>Datos_Cocina[[#This Row],[Ganancia Bruta]]*Datos_Cocina[[#This Row],[Cantidad Ordenada]]</f>
        <v>14</v>
      </c>
      <c r="J1629" s="4">
        <f>Datos_Cocina[[#This Row],[Precio Unitario]]*Datos_Cocina[[#This Row],[Cantidad Ordenada]]</f>
        <v>36</v>
      </c>
      <c r="K1629" s="7">
        <f>Datos_Cocina[[#This Row],[Ganancia Neta]]/Datos_Cocina[[#This Row],[Total Pedido]]</f>
        <v>0.3888888888888889</v>
      </c>
      <c r="L1629" s="2">
        <v>1</v>
      </c>
      <c r="M1629" s="2">
        <v>41</v>
      </c>
      <c r="N1629" s="2" t="s">
        <v>1154</v>
      </c>
    </row>
    <row r="1630" spans="1:14" x14ac:dyDescent="0.3">
      <c r="A1630" s="2">
        <v>662</v>
      </c>
      <c r="B1630" s="2">
        <v>15</v>
      </c>
      <c r="C1630" s="2" t="s">
        <v>60</v>
      </c>
      <c r="D1630" s="2" t="s">
        <v>1165</v>
      </c>
      <c r="E1630" s="4">
        <v>15</v>
      </c>
      <c r="F1630" s="4">
        <f t="shared" si="25"/>
        <v>15</v>
      </c>
      <c r="G1630" s="4">
        <v>25</v>
      </c>
      <c r="H1630" s="4">
        <f>Datos_Cocina[[#This Row],[Precio Unitario]]-Datos_Cocina[[#This Row],[Costo Unitario]]</f>
        <v>10</v>
      </c>
      <c r="I1630" s="4">
        <f>Datos_Cocina[[#This Row],[Ganancia Bruta]]*Datos_Cocina[[#This Row],[Cantidad Ordenada]]</f>
        <v>10</v>
      </c>
      <c r="J1630" s="4">
        <f>Datos_Cocina[[#This Row],[Precio Unitario]]*Datos_Cocina[[#This Row],[Cantidad Ordenada]]</f>
        <v>25</v>
      </c>
      <c r="K1630" s="7">
        <f>Datos_Cocina[[#This Row],[Ganancia Neta]]/Datos_Cocina[[#This Row],[Total Pedido]]</f>
        <v>0.4</v>
      </c>
      <c r="L1630" s="2">
        <v>1</v>
      </c>
      <c r="M1630" s="2">
        <v>10</v>
      </c>
      <c r="N1630" s="2" t="s">
        <v>1149</v>
      </c>
    </row>
    <row r="1631" spans="1:14" x14ac:dyDescent="0.3">
      <c r="A1631" s="2">
        <v>662</v>
      </c>
      <c r="B1631" s="2">
        <v>15</v>
      </c>
      <c r="C1631" s="2" t="s">
        <v>79</v>
      </c>
      <c r="D1631" s="2" t="s">
        <v>1151</v>
      </c>
      <c r="E1631" s="4">
        <v>14</v>
      </c>
      <c r="F1631" s="4">
        <f t="shared" si="25"/>
        <v>42</v>
      </c>
      <c r="G1631" s="4">
        <v>24</v>
      </c>
      <c r="H1631" s="4">
        <f>Datos_Cocina[[#This Row],[Precio Unitario]]-Datos_Cocina[[#This Row],[Costo Unitario]]</f>
        <v>10</v>
      </c>
      <c r="I1631" s="4">
        <f>Datos_Cocina[[#This Row],[Ganancia Bruta]]*Datos_Cocina[[#This Row],[Cantidad Ordenada]]</f>
        <v>30</v>
      </c>
      <c r="J1631" s="4">
        <f>Datos_Cocina[[#This Row],[Precio Unitario]]*Datos_Cocina[[#This Row],[Cantidad Ordenada]]</f>
        <v>72</v>
      </c>
      <c r="K1631" s="7">
        <f>Datos_Cocina[[#This Row],[Ganancia Neta]]/Datos_Cocina[[#This Row],[Total Pedido]]</f>
        <v>0.41666666666666669</v>
      </c>
      <c r="L1631" s="2">
        <v>3</v>
      </c>
      <c r="M1631" s="2">
        <v>34</v>
      </c>
      <c r="N1631" s="2" t="s">
        <v>1154</v>
      </c>
    </row>
    <row r="1632" spans="1:14" x14ac:dyDescent="0.3">
      <c r="A1632" s="2">
        <v>663</v>
      </c>
      <c r="B1632" s="2">
        <v>3</v>
      </c>
      <c r="C1632" s="2" t="s">
        <v>67</v>
      </c>
      <c r="D1632" s="2" t="s">
        <v>1155</v>
      </c>
      <c r="E1632" s="4">
        <v>12</v>
      </c>
      <c r="F1632" s="4">
        <f t="shared" si="25"/>
        <v>12</v>
      </c>
      <c r="G1632" s="4">
        <v>20</v>
      </c>
      <c r="H1632" s="4">
        <f>Datos_Cocina[[#This Row],[Precio Unitario]]-Datos_Cocina[[#This Row],[Costo Unitario]]</f>
        <v>8</v>
      </c>
      <c r="I1632" s="4">
        <f>Datos_Cocina[[#This Row],[Ganancia Bruta]]*Datos_Cocina[[#This Row],[Cantidad Ordenada]]</f>
        <v>8</v>
      </c>
      <c r="J1632" s="4">
        <f>Datos_Cocina[[#This Row],[Precio Unitario]]*Datos_Cocina[[#This Row],[Cantidad Ordenada]]</f>
        <v>20</v>
      </c>
      <c r="K1632" s="7">
        <f>Datos_Cocina[[#This Row],[Ganancia Neta]]/Datos_Cocina[[#This Row],[Total Pedido]]</f>
        <v>0.4</v>
      </c>
      <c r="L1632" s="2">
        <v>1</v>
      </c>
      <c r="M1632" s="2">
        <v>42</v>
      </c>
      <c r="N1632" s="2" t="s">
        <v>1149</v>
      </c>
    </row>
    <row r="1633" spans="1:14" x14ac:dyDescent="0.3">
      <c r="A1633" s="2">
        <v>663</v>
      </c>
      <c r="B1633" s="2">
        <v>3</v>
      </c>
      <c r="C1633" s="2" t="s">
        <v>20</v>
      </c>
      <c r="D1633" s="2" t="s">
        <v>1152</v>
      </c>
      <c r="E1633" s="4">
        <v>17</v>
      </c>
      <c r="F1633" s="4">
        <f t="shared" si="25"/>
        <v>34</v>
      </c>
      <c r="G1633" s="4">
        <v>29</v>
      </c>
      <c r="H1633" s="4">
        <f>Datos_Cocina[[#This Row],[Precio Unitario]]-Datos_Cocina[[#This Row],[Costo Unitario]]</f>
        <v>12</v>
      </c>
      <c r="I1633" s="4">
        <f>Datos_Cocina[[#This Row],[Ganancia Bruta]]*Datos_Cocina[[#This Row],[Cantidad Ordenada]]</f>
        <v>24</v>
      </c>
      <c r="J1633" s="4">
        <f>Datos_Cocina[[#This Row],[Precio Unitario]]*Datos_Cocina[[#This Row],[Cantidad Ordenada]]</f>
        <v>58</v>
      </c>
      <c r="K1633" s="7">
        <f>Datos_Cocina[[#This Row],[Ganancia Neta]]/Datos_Cocina[[#This Row],[Total Pedido]]</f>
        <v>0.41379310344827586</v>
      </c>
      <c r="L1633" s="2">
        <v>2</v>
      </c>
      <c r="M1633" s="2">
        <v>5</v>
      </c>
      <c r="N1633" s="2" t="s">
        <v>1149</v>
      </c>
    </row>
    <row r="1634" spans="1:14" x14ac:dyDescent="0.3">
      <c r="A1634" s="2">
        <v>663</v>
      </c>
      <c r="B1634" s="2">
        <v>3</v>
      </c>
      <c r="C1634" s="2" t="s">
        <v>45</v>
      </c>
      <c r="D1634" s="2" t="s">
        <v>1169</v>
      </c>
      <c r="E1634" s="4">
        <v>10</v>
      </c>
      <c r="F1634" s="4">
        <f t="shared" si="25"/>
        <v>20</v>
      </c>
      <c r="G1634" s="4">
        <v>18</v>
      </c>
      <c r="H1634" s="4">
        <f>Datos_Cocina[[#This Row],[Precio Unitario]]-Datos_Cocina[[#This Row],[Costo Unitario]]</f>
        <v>8</v>
      </c>
      <c r="I1634" s="4">
        <f>Datos_Cocina[[#This Row],[Ganancia Bruta]]*Datos_Cocina[[#This Row],[Cantidad Ordenada]]</f>
        <v>16</v>
      </c>
      <c r="J1634" s="4">
        <f>Datos_Cocina[[#This Row],[Precio Unitario]]*Datos_Cocina[[#This Row],[Cantidad Ordenada]]</f>
        <v>36</v>
      </c>
      <c r="K1634" s="7">
        <f>Datos_Cocina[[#This Row],[Ganancia Neta]]/Datos_Cocina[[#This Row],[Total Pedido]]</f>
        <v>0.44444444444444442</v>
      </c>
      <c r="L1634" s="2">
        <v>2</v>
      </c>
      <c r="M1634" s="2">
        <v>40</v>
      </c>
      <c r="N1634" s="2" t="s">
        <v>1149</v>
      </c>
    </row>
    <row r="1635" spans="1:14" x14ac:dyDescent="0.3">
      <c r="A1635" s="2">
        <v>664</v>
      </c>
      <c r="B1635" s="2">
        <v>20</v>
      </c>
      <c r="C1635" s="2" t="s">
        <v>100</v>
      </c>
      <c r="D1635" s="2" t="s">
        <v>1166</v>
      </c>
      <c r="E1635" s="4">
        <v>13</v>
      </c>
      <c r="F1635" s="4">
        <f t="shared" si="25"/>
        <v>39</v>
      </c>
      <c r="G1635" s="4">
        <v>22</v>
      </c>
      <c r="H1635" s="4">
        <f>Datos_Cocina[[#This Row],[Precio Unitario]]-Datos_Cocina[[#This Row],[Costo Unitario]]</f>
        <v>9</v>
      </c>
      <c r="I1635" s="4">
        <f>Datos_Cocina[[#This Row],[Ganancia Bruta]]*Datos_Cocina[[#This Row],[Cantidad Ordenada]]</f>
        <v>27</v>
      </c>
      <c r="J1635" s="4">
        <f>Datos_Cocina[[#This Row],[Precio Unitario]]*Datos_Cocina[[#This Row],[Cantidad Ordenada]]</f>
        <v>66</v>
      </c>
      <c r="K1635" s="7">
        <f>Datos_Cocina[[#This Row],[Ganancia Neta]]/Datos_Cocina[[#This Row],[Total Pedido]]</f>
        <v>0.40909090909090912</v>
      </c>
      <c r="L1635" s="2">
        <v>3</v>
      </c>
      <c r="M1635" s="2">
        <v>48</v>
      </c>
      <c r="N1635" s="2" t="s">
        <v>1149</v>
      </c>
    </row>
    <row r="1636" spans="1:14" x14ac:dyDescent="0.3">
      <c r="A1636" s="2">
        <v>664</v>
      </c>
      <c r="B1636" s="2">
        <v>20</v>
      </c>
      <c r="C1636" s="2" t="s">
        <v>53</v>
      </c>
      <c r="D1636" s="2" t="s">
        <v>1156</v>
      </c>
      <c r="E1636" s="4">
        <v>11</v>
      </c>
      <c r="F1636" s="4">
        <f t="shared" si="25"/>
        <v>22</v>
      </c>
      <c r="G1636" s="4">
        <v>19</v>
      </c>
      <c r="H1636" s="4">
        <f>Datos_Cocina[[#This Row],[Precio Unitario]]-Datos_Cocina[[#This Row],[Costo Unitario]]</f>
        <v>8</v>
      </c>
      <c r="I1636" s="4">
        <f>Datos_Cocina[[#This Row],[Ganancia Bruta]]*Datos_Cocina[[#This Row],[Cantidad Ordenada]]</f>
        <v>16</v>
      </c>
      <c r="J1636" s="4">
        <f>Datos_Cocina[[#This Row],[Precio Unitario]]*Datos_Cocina[[#This Row],[Cantidad Ordenada]]</f>
        <v>38</v>
      </c>
      <c r="K1636" s="7">
        <f>Datos_Cocina[[#This Row],[Ganancia Neta]]/Datos_Cocina[[#This Row],[Total Pedido]]</f>
        <v>0.42105263157894735</v>
      </c>
      <c r="L1636" s="2">
        <v>2</v>
      </c>
      <c r="M1636" s="2">
        <v>42</v>
      </c>
      <c r="N1636" s="2" t="s">
        <v>1154</v>
      </c>
    </row>
    <row r="1637" spans="1:14" x14ac:dyDescent="0.3">
      <c r="A1637" s="2">
        <v>664</v>
      </c>
      <c r="B1637" s="2">
        <v>20</v>
      </c>
      <c r="C1637" s="2" t="s">
        <v>45</v>
      </c>
      <c r="D1637" s="2" t="s">
        <v>1169</v>
      </c>
      <c r="E1637" s="4">
        <v>10</v>
      </c>
      <c r="F1637" s="4">
        <f t="shared" si="25"/>
        <v>10</v>
      </c>
      <c r="G1637" s="4">
        <v>18</v>
      </c>
      <c r="H1637" s="4">
        <f>Datos_Cocina[[#This Row],[Precio Unitario]]-Datos_Cocina[[#This Row],[Costo Unitario]]</f>
        <v>8</v>
      </c>
      <c r="I1637" s="4">
        <f>Datos_Cocina[[#This Row],[Ganancia Bruta]]*Datos_Cocina[[#This Row],[Cantidad Ordenada]]</f>
        <v>8</v>
      </c>
      <c r="J1637" s="4">
        <f>Datos_Cocina[[#This Row],[Precio Unitario]]*Datos_Cocina[[#This Row],[Cantidad Ordenada]]</f>
        <v>18</v>
      </c>
      <c r="K1637" s="7">
        <f>Datos_Cocina[[#This Row],[Ganancia Neta]]/Datos_Cocina[[#This Row],[Total Pedido]]</f>
        <v>0.44444444444444442</v>
      </c>
      <c r="L1637" s="2">
        <v>1</v>
      </c>
      <c r="M1637" s="2">
        <v>9</v>
      </c>
      <c r="N1637" s="2" t="s">
        <v>1154</v>
      </c>
    </row>
    <row r="1638" spans="1:14" x14ac:dyDescent="0.3">
      <c r="A1638" s="2">
        <v>665</v>
      </c>
      <c r="B1638" s="2">
        <v>6</v>
      </c>
      <c r="C1638" s="2" t="s">
        <v>60</v>
      </c>
      <c r="D1638" s="2" t="s">
        <v>1165</v>
      </c>
      <c r="E1638" s="4">
        <v>15</v>
      </c>
      <c r="F1638" s="4">
        <f t="shared" si="25"/>
        <v>45</v>
      </c>
      <c r="G1638" s="4">
        <v>25</v>
      </c>
      <c r="H1638" s="4">
        <f>Datos_Cocina[[#This Row],[Precio Unitario]]-Datos_Cocina[[#This Row],[Costo Unitario]]</f>
        <v>10</v>
      </c>
      <c r="I1638" s="4">
        <f>Datos_Cocina[[#This Row],[Ganancia Bruta]]*Datos_Cocina[[#This Row],[Cantidad Ordenada]]</f>
        <v>30</v>
      </c>
      <c r="J1638" s="4">
        <f>Datos_Cocina[[#This Row],[Precio Unitario]]*Datos_Cocina[[#This Row],[Cantidad Ordenada]]</f>
        <v>75</v>
      </c>
      <c r="K1638" s="7">
        <f>Datos_Cocina[[#This Row],[Ganancia Neta]]/Datos_Cocina[[#This Row],[Total Pedido]]</f>
        <v>0.4</v>
      </c>
      <c r="L1638" s="2">
        <v>3</v>
      </c>
      <c r="M1638" s="2">
        <v>25</v>
      </c>
      <c r="N1638" s="2" t="s">
        <v>1149</v>
      </c>
    </row>
    <row r="1639" spans="1:14" x14ac:dyDescent="0.3">
      <c r="A1639" s="2">
        <v>665</v>
      </c>
      <c r="B1639" s="2">
        <v>6</v>
      </c>
      <c r="C1639" s="2" t="s">
        <v>50</v>
      </c>
      <c r="D1639" s="2" t="s">
        <v>1162</v>
      </c>
      <c r="E1639" s="4">
        <v>16</v>
      </c>
      <c r="F1639" s="4">
        <f t="shared" si="25"/>
        <v>32</v>
      </c>
      <c r="G1639" s="4">
        <v>27</v>
      </c>
      <c r="H1639" s="4">
        <f>Datos_Cocina[[#This Row],[Precio Unitario]]-Datos_Cocina[[#This Row],[Costo Unitario]]</f>
        <v>11</v>
      </c>
      <c r="I1639" s="4">
        <f>Datos_Cocina[[#This Row],[Ganancia Bruta]]*Datos_Cocina[[#This Row],[Cantidad Ordenada]]</f>
        <v>22</v>
      </c>
      <c r="J1639" s="4">
        <f>Datos_Cocina[[#This Row],[Precio Unitario]]*Datos_Cocina[[#This Row],[Cantidad Ordenada]]</f>
        <v>54</v>
      </c>
      <c r="K1639" s="7">
        <f>Datos_Cocina[[#This Row],[Ganancia Neta]]/Datos_Cocina[[#This Row],[Total Pedido]]</f>
        <v>0.40740740740740738</v>
      </c>
      <c r="L1639" s="2">
        <v>2</v>
      </c>
      <c r="M1639" s="2">
        <v>15</v>
      </c>
      <c r="N1639" s="2" t="s">
        <v>1149</v>
      </c>
    </row>
    <row r="1640" spans="1:14" x14ac:dyDescent="0.3">
      <c r="A1640" s="2">
        <v>666</v>
      </c>
      <c r="B1640" s="2">
        <v>8</v>
      </c>
      <c r="C1640" s="2" t="s">
        <v>67</v>
      </c>
      <c r="D1640" s="2" t="s">
        <v>1155</v>
      </c>
      <c r="E1640" s="4">
        <v>12</v>
      </c>
      <c r="F1640" s="4">
        <f t="shared" si="25"/>
        <v>24</v>
      </c>
      <c r="G1640" s="4">
        <v>20</v>
      </c>
      <c r="H1640" s="4">
        <f>Datos_Cocina[[#This Row],[Precio Unitario]]-Datos_Cocina[[#This Row],[Costo Unitario]]</f>
        <v>8</v>
      </c>
      <c r="I1640" s="4">
        <f>Datos_Cocina[[#This Row],[Ganancia Bruta]]*Datos_Cocina[[#This Row],[Cantidad Ordenada]]</f>
        <v>16</v>
      </c>
      <c r="J1640" s="4">
        <f>Datos_Cocina[[#This Row],[Precio Unitario]]*Datos_Cocina[[#This Row],[Cantidad Ordenada]]</f>
        <v>40</v>
      </c>
      <c r="K1640" s="7">
        <f>Datos_Cocina[[#This Row],[Ganancia Neta]]/Datos_Cocina[[#This Row],[Total Pedido]]</f>
        <v>0.4</v>
      </c>
      <c r="L1640" s="2">
        <v>2</v>
      </c>
      <c r="M1640" s="2">
        <v>27</v>
      </c>
      <c r="N1640" s="2" t="s">
        <v>1149</v>
      </c>
    </row>
    <row r="1641" spans="1:14" x14ac:dyDescent="0.3">
      <c r="A1641" s="2">
        <v>667</v>
      </c>
      <c r="B1641" s="2">
        <v>6</v>
      </c>
      <c r="C1641" s="2" t="s">
        <v>42</v>
      </c>
      <c r="D1641" s="2" t="s">
        <v>1158</v>
      </c>
      <c r="E1641" s="4">
        <v>22</v>
      </c>
      <c r="F1641" s="4">
        <f t="shared" si="25"/>
        <v>22</v>
      </c>
      <c r="G1641" s="4">
        <v>36</v>
      </c>
      <c r="H1641" s="4">
        <f>Datos_Cocina[[#This Row],[Precio Unitario]]-Datos_Cocina[[#This Row],[Costo Unitario]]</f>
        <v>14</v>
      </c>
      <c r="I1641" s="4">
        <f>Datos_Cocina[[#This Row],[Ganancia Bruta]]*Datos_Cocina[[#This Row],[Cantidad Ordenada]]</f>
        <v>14</v>
      </c>
      <c r="J1641" s="4">
        <f>Datos_Cocina[[#This Row],[Precio Unitario]]*Datos_Cocina[[#This Row],[Cantidad Ordenada]]</f>
        <v>36</v>
      </c>
      <c r="K1641" s="7">
        <f>Datos_Cocina[[#This Row],[Ganancia Neta]]/Datos_Cocina[[#This Row],[Total Pedido]]</f>
        <v>0.3888888888888889</v>
      </c>
      <c r="L1641" s="2">
        <v>1</v>
      </c>
      <c r="M1641" s="2">
        <v>12</v>
      </c>
      <c r="N1641" s="2" t="s">
        <v>1154</v>
      </c>
    </row>
    <row r="1642" spans="1:14" x14ac:dyDescent="0.3">
      <c r="A1642" s="2">
        <v>668</v>
      </c>
      <c r="B1642" s="2">
        <v>12</v>
      </c>
      <c r="C1642" s="2" t="s">
        <v>60</v>
      </c>
      <c r="D1642" s="2" t="s">
        <v>1165</v>
      </c>
      <c r="E1642" s="4">
        <v>15</v>
      </c>
      <c r="F1642" s="4">
        <f t="shared" si="25"/>
        <v>45</v>
      </c>
      <c r="G1642" s="4">
        <v>25</v>
      </c>
      <c r="H1642" s="4">
        <f>Datos_Cocina[[#This Row],[Precio Unitario]]-Datos_Cocina[[#This Row],[Costo Unitario]]</f>
        <v>10</v>
      </c>
      <c r="I1642" s="4">
        <f>Datos_Cocina[[#This Row],[Ganancia Bruta]]*Datos_Cocina[[#This Row],[Cantidad Ordenada]]</f>
        <v>30</v>
      </c>
      <c r="J1642" s="4">
        <f>Datos_Cocina[[#This Row],[Precio Unitario]]*Datos_Cocina[[#This Row],[Cantidad Ordenada]]</f>
        <v>75</v>
      </c>
      <c r="K1642" s="7">
        <f>Datos_Cocina[[#This Row],[Ganancia Neta]]/Datos_Cocina[[#This Row],[Total Pedido]]</f>
        <v>0.4</v>
      </c>
      <c r="L1642" s="2">
        <v>3</v>
      </c>
      <c r="M1642" s="2">
        <v>47</v>
      </c>
      <c r="N1642" s="2" t="s">
        <v>1154</v>
      </c>
    </row>
    <row r="1643" spans="1:14" x14ac:dyDescent="0.3">
      <c r="A1643" s="2">
        <v>668</v>
      </c>
      <c r="B1643" s="2">
        <v>12</v>
      </c>
      <c r="C1643" s="2" t="s">
        <v>79</v>
      </c>
      <c r="D1643" s="2" t="s">
        <v>1151</v>
      </c>
      <c r="E1643" s="4">
        <v>14</v>
      </c>
      <c r="F1643" s="4">
        <f t="shared" si="25"/>
        <v>28</v>
      </c>
      <c r="G1643" s="4">
        <v>24</v>
      </c>
      <c r="H1643" s="4">
        <f>Datos_Cocina[[#This Row],[Precio Unitario]]-Datos_Cocina[[#This Row],[Costo Unitario]]</f>
        <v>10</v>
      </c>
      <c r="I1643" s="4">
        <f>Datos_Cocina[[#This Row],[Ganancia Bruta]]*Datos_Cocina[[#This Row],[Cantidad Ordenada]]</f>
        <v>20</v>
      </c>
      <c r="J1643" s="4">
        <f>Datos_Cocina[[#This Row],[Precio Unitario]]*Datos_Cocina[[#This Row],[Cantidad Ordenada]]</f>
        <v>48</v>
      </c>
      <c r="K1643" s="7">
        <f>Datos_Cocina[[#This Row],[Ganancia Neta]]/Datos_Cocina[[#This Row],[Total Pedido]]</f>
        <v>0.41666666666666669</v>
      </c>
      <c r="L1643" s="2">
        <v>2</v>
      </c>
      <c r="M1643" s="2">
        <v>9</v>
      </c>
      <c r="N1643" s="2" t="s">
        <v>1149</v>
      </c>
    </row>
    <row r="1644" spans="1:14" x14ac:dyDescent="0.3">
      <c r="A1644" s="2">
        <v>668</v>
      </c>
      <c r="B1644" s="2">
        <v>12</v>
      </c>
      <c r="C1644" s="2" t="s">
        <v>74</v>
      </c>
      <c r="D1644" s="2" t="s">
        <v>1160</v>
      </c>
      <c r="E1644" s="4">
        <v>15</v>
      </c>
      <c r="F1644" s="4">
        <f t="shared" si="25"/>
        <v>45</v>
      </c>
      <c r="G1644" s="4">
        <v>26</v>
      </c>
      <c r="H1644" s="4">
        <f>Datos_Cocina[[#This Row],[Precio Unitario]]-Datos_Cocina[[#This Row],[Costo Unitario]]</f>
        <v>11</v>
      </c>
      <c r="I1644" s="4">
        <f>Datos_Cocina[[#This Row],[Ganancia Bruta]]*Datos_Cocina[[#This Row],[Cantidad Ordenada]]</f>
        <v>33</v>
      </c>
      <c r="J1644" s="4">
        <f>Datos_Cocina[[#This Row],[Precio Unitario]]*Datos_Cocina[[#This Row],[Cantidad Ordenada]]</f>
        <v>78</v>
      </c>
      <c r="K1644" s="7">
        <f>Datos_Cocina[[#This Row],[Ganancia Neta]]/Datos_Cocina[[#This Row],[Total Pedido]]</f>
        <v>0.42307692307692307</v>
      </c>
      <c r="L1644" s="2">
        <v>3</v>
      </c>
      <c r="M1644" s="2">
        <v>59</v>
      </c>
      <c r="N1644" s="2" t="s">
        <v>1154</v>
      </c>
    </row>
    <row r="1645" spans="1:14" x14ac:dyDescent="0.3">
      <c r="A1645" s="2">
        <v>669</v>
      </c>
      <c r="B1645" s="2">
        <v>10</v>
      </c>
      <c r="C1645" s="2" t="s">
        <v>56</v>
      </c>
      <c r="D1645" s="2" t="s">
        <v>1167</v>
      </c>
      <c r="E1645" s="4">
        <v>19</v>
      </c>
      <c r="F1645" s="4">
        <f t="shared" si="25"/>
        <v>19</v>
      </c>
      <c r="G1645" s="4">
        <v>31</v>
      </c>
      <c r="H1645" s="4">
        <f>Datos_Cocina[[#This Row],[Precio Unitario]]-Datos_Cocina[[#This Row],[Costo Unitario]]</f>
        <v>12</v>
      </c>
      <c r="I1645" s="4">
        <f>Datos_Cocina[[#This Row],[Ganancia Bruta]]*Datos_Cocina[[#This Row],[Cantidad Ordenada]]</f>
        <v>12</v>
      </c>
      <c r="J1645" s="4">
        <f>Datos_Cocina[[#This Row],[Precio Unitario]]*Datos_Cocina[[#This Row],[Cantidad Ordenada]]</f>
        <v>31</v>
      </c>
      <c r="K1645" s="7">
        <f>Datos_Cocina[[#This Row],[Ganancia Neta]]/Datos_Cocina[[#This Row],[Total Pedido]]</f>
        <v>0.38709677419354838</v>
      </c>
      <c r="L1645" s="2">
        <v>1</v>
      </c>
      <c r="M1645" s="2">
        <v>13</v>
      </c>
      <c r="N1645" s="2" t="s">
        <v>1149</v>
      </c>
    </row>
    <row r="1646" spans="1:14" x14ac:dyDescent="0.3">
      <c r="A1646" s="2">
        <v>669</v>
      </c>
      <c r="B1646" s="2">
        <v>10</v>
      </c>
      <c r="C1646" s="2" t="s">
        <v>114</v>
      </c>
      <c r="D1646" s="2" t="s">
        <v>1168</v>
      </c>
      <c r="E1646" s="4">
        <v>19</v>
      </c>
      <c r="F1646" s="4">
        <f t="shared" si="25"/>
        <v>57</v>
      </c>
      <c r="G1646" s="4">
        <v>32</v>
      </c>
      <c r="H1646" s="4">
        <f>Datos_Cocina[[#This Row],[Precio Unitario]]-Datos_Cocina[[#This Row],[Costo Unitario]]</f>
        <v>13</v>
      </c>
      <c r="I1646" s="4">
        <f>Datos_Cocina[[#This Row],[Ganancia Bruta]]*Datos_Cocina[[#This Row],[Cantidad Ordenada]]</f>
        <v>39</v>
      </c>
      <c r="J1646" s="4">
        <f>Datos_Cocina[[#This Row],[Precio Unitario]]*Datos_Cocina[[#This Row],[Cantidad Ordenada]]</f>
        <v>96</v>
      </c>
      <c r="K1646" s="7">
        <f>Datos_Cocina[[#This Row],[Ganancia Neta]]/Datos_Cocina[[#This Row],[Total Pedido]]</f>
        <v>0.40625</v>
      </c>
      <c r="L1646" s="2">
        <v>3</v>
      </c>
      <c r="M1646" s="2">
        <v>42</v>
      </c>
      <c r="N1646" s="2" t="s">
        <v>1149</v>
      </c>
    </row>
    <row r="1647" spans="1:14" x14ac:dyDescent="0.3">
      <c r="A1647" s="2">
        <v>669</v>
      </c>
      <c r="B1647" s="2">
        <v>10</v>
      </c>
      <c r="C1647" s="2" t="s">
        <v>50</v>
      </c>
      <c r="D1647" s="2" t="s">
        <v>1162</v>
      </c>
      <c r="E1647" s="4">
        <v>16</v>
      </c>
      <c r="F1647" s="4">
        <f t="shared" si="25"/>
        <v>32</v>
      </c>
      <c r="G1647" s="4">
        <v>27</v>
      </c>
      <c r="H1647" s="4">
        <f>Datos_Cocina[[#This Row],[Precio Unitario]]-Datos_Cocina[[#This Row],[Costo Unitario]]</f>
        <v>11</v>
      </c>
      <c r="I1647" s="4">
        <f>Datos_Cocina[[#This Row],[Ganancia Bruta]]*Datos_Cocina[[#This Row],[Cantidad Ordenada]]</f>
        <v>22</v>
      </c>
      <c r="J1647" s="4">
        <f>Datos_Cocina[[#This Row],[Precio Unitario]]*Datos_Cocina[[#This Row],[Cantidad Ordenada]]</f>
        <v>54</v>
      </c>
      <c r="K1647" s="7">
        <f>Datos_Cocina[[#This Row],[Ganancia Neta]]/Datos_Cocina[[#This Row],[Total Pedido]]</f>
        <v>0.40740740740740738</v>
      </c>
      <c r="L1647" s="2">
        <v>2</v>
      </c>
      <c r="M1647" s="2">
        <v>14</v>
      </c>
      <c r="N1647" s="2" t="s">
        <v>1149</v>
      </c>
    </row>
    <row r="1648" spans="1:14" x14ac:dyDescent="0.3">
      <c r="A1648" s="2">
        <v>670</v>
      </c>
      <c r="B1648" s="2">
        <v>16</v>
      </c>
      <c r="C1648" s="2" t="s">
        <v>42</v>
      </c>
      <c r="D1648" s="2" t="s">
        <v>1158</v>
      </c>
      <c r="E1648" s="4">
        <v>22</v>
      </c>
      <c r="F1648" s="4">
        <f t="shared" si="25"/>
        <v>22</v>
      </c>
      <c r="G1648" s="4">
        <v>36</v>
      </c>
      <c r="H1648" s="4">
        <f>Datos_Cocina[[#This Row],[Precio Unitario]]-Datos_Cocina[[#This Row],[Costo Unitario]]</f>
        <v>14</v>
      </c>
      <c r="I1648" s="4">
        <f>Datos_Cocina[[#This Row],[Ganancia Bruta]]*Datos_Cocina[[#This Row],[Cantidad Ordenada]]</f>
        <v>14</v>
      </c>
      <c r="J1648" s="4">
        <f>Datos_Cocina[[#This Row],[Precio Unitario]]*Datos_Cocina[[#This Row],[Cantidad Ordenada]]</f>
        <v>36</v>
      </c>
      <c r="K1648" s="7">
        <f>Datos_Cocina[[#This Row],[Ganancia Neta]]/Datos_Cocina[[#This Row],[Total Pedido]]</f>
        <v>0.3888888888888889</v>
      </c>
      <c r="L1648" s="2">
        <v>1</v>
      </c>
      <c r="M1648" s="2">
        <v>32</v>
      </c>
      <c r="N1648" s="2" t="s">
        <v>1154</v>
      </c>
    </row>
    <row r="1649" spans="1:14" x14ac:dyDescent="0.3">
      <c r="A1649" s="2">
        <v>670</v>
      </c>
      <c r="B1649" s="2">
        <v>16</v>
      </c>
      <c r="C1649" s="2" t="s">
        <v>97</v>
      </c>
      <c r="D1649" s="2" t="s">
        <v>1153</v>
      </c>
      <c r="E1649" s="4">
        <v>14</v>
      </c>
      <c r="F1649" s="4">
        <f t="shared" si="25"/>
        <v>14</v>
      </c>
      <c r="G1649" s="4">
        <v>23</v>
      </c>
      <c r="H1649" s="4">
        <f>Datos_Cocina[[#This Row],[Precio Unitario]]-Datos_Cocina[[#This Row],[Costo Unitario]]</f>
        <v>9</v>
      </c>
      <c r="I1649" s="4">
        <f>Datos_Cocina[[#This Row],[Ganancia Bruta]]*Datos_Cocina[[#This Row],[Cantidad Ordenada]]</f>
        <v>9</v>
      </c>
      <c r="J1649" s="4">
        <f>Datos_Cocina[[#This Row],[Precio Unitario]]*Datos_Cocina[[#This Row],[Cantidad Ordenada]]</f>
        <v>23</v>
      </c>
      <c r="K1649" s="7">
        <f>Datos_Cocina[[#This Row],[Ganancia Neta]]/Datos_Cocina[[#This Row],[Total Pedido]]</f>
        <v>0.39130434782608697</v>
      </c>
      <c r="L1649" s="2">
        <v>1</v>
      </c>
      <c r="M1649" s="2">
        <v>26</v>
      </c>
      <c r="N1649" s="2" t="s">
        <v>1154</v>
      </c>
    </row>
    <row r="1650" spans="1:14" x14ac:dyDescent="0.3">
      <c r="A1650" s="2">
        <v>670</v>
      </c>
      <c r="B1650" s="2">
        <v>16</v>
      </c>
      <c r="C1650" s="2" t="s">
        <v>12</v>
      </c>
      <c r="D1650" s="2" t="s">
        <v>1164</v>
      </c>
      <c r="E1650" s="4">
        <v>21</v>
      </c>
      <c r="F1650" s="4">
        <f t="shared" si="25"/>
        <v>21</v>
      </c>
      <c r="G1650" s="4">
        <v>35</v>
      </c>
      <c r="H1650" s="4">
        <f>Datos_Cocina[[#This Row],[Precio Unitario]]-Datos_Cocina[[#This Row],[Costo Unitario]]</f>
        <v>14</v>
      </c>
      <c r="I1650" s="4">
        <f>Datos_Cocina[[#This Row],[Ganancia Bruta]]*Datos_Cocina[[#This Row],[Cantidad Ordenada]]</f>
        <v>14</v>
      </c>
      <c r="J1650" s="4">
        <f>Datos_Cocina[[#This Row],[Precio Unitario]]*Datos_Cocina[[#This Row],[Cantidad Ordenada]]</f>
        <v>35</v>
      </c>
      <c r="K1650" s="7">
        <f>Datos_Cocina[[#This Row],[Ganancia Neta]]/Datos_Cocina[[#This Row],[Total Pedido]]</f>
        <v>0.4</v>
      </c>
      <c r="L1650" s="2">
        <v>1</v>
      </c>
      <c r="M1650" s="2">
        <v>17</v>
      </c>
      <c r="N1650" s="2" t="s">
        <v>1149</v>
      </c>
    </row>
    <row r="1651" spans="1:14" x14ac:dyDescent="0.3">
      <c r="A1651" s="2">
        <v>671</v>
      </c>
      <c r="B1651" s="2">
        <v>17</v>
      </c>
      <c r="C1651" s="2" t="s">
        <v>60</v>
      </c>
      <c r="D1651" s="2" t="s">
        <v>1165</v>
      </c>
      <c r="E1651" s="4">
        <v>15</v>
      </c>
      <c r="F1651" s="4">
        <f t="shared" si="25"/>
        <v>30</v>
      </c>
      <c r="G1651" s="4">
        <v>25</v>
      </c>
      <c r="H1651" s="4">
        <f>Datos_Cocina[[#This Row],[Precio Unitario]]-Datos_Cocina[[#This Row],[Costo Unitario]]</f>
        <v>10</v>
      </c>
      <c r="I1651" s="4">
        <f>Datos_Cocina[[#This Row],[Ganancia Bruta]]*Datos_Cocina[[#This Row],[Cantidad Ordenada]]</f>
        <v>20</v>
      </c>
      <c r="J1651" s="4">
        <f>Datos_Cocina[[#This Row],[Precio Unitario]]*Datos_Cocina[[#This Row],[Cantidad Ordenada]]</f>
        <v>50</v>
      </c>
      <c r="K1651" s="7">
        <f>Datos_Cocina[[#This Row],[Ganancia Neta]]/Datos_Cocina[[#This Row],[Total Pedido]]</f>
        <v>0.4</v>
      </c>
      <c r="L1651" s="2">
        <v>2</v>
      </c>
      <c r="M1651" s="2">
        <v>32</v>
      </c>
      <c r="N1651" s="2" t="s">
        <v>1154</v>
      </c>
    </row>
    <row r="1652" spans="1:14" x14ac:dyDescent="0.3">
      <c r="A1652" s="2">
        <v>671</v>
      </c>
      <c r="B1652" s="2">
        <v>17</v>
      </c>
      <c r="C1652" s="2" t="s">
        <v>12</v>
      </c>
      <c r="D1652" s="2" t="s">
        <v>1164</v>
      </c>
      <c r="E1652" s="4">
        <v>21</v>
      </c>
      <c r="F1652" s="4">
        <f t="shared" si="25"/>
        <v>42</v>
      </c>
      <c r="G1652" s="4">
        <v>35</v>
      </c>
      <c r="H1652" s="4">
        <f>Datos_Cocina[[#This Row],[Precio Unitario]]-Datos_Cocina[[#This Row],[Costo Unitario]]</f>
        <v>14</v>
      </c>
      <c r="I1652" s="4">
        <f>Datos_Cocina[[#This Row],[Ganancia Bruta]]*Datos_Cocina[[#This Row],[Cantidad Ordenada]]</f>
        <v>28</v>
      </c>
      <c r="J1652" s="4">
        <f>Datos_Cocina[[#This Row],[Precio Unitario]]*Datos_Cocina[[#This Row],[Cantidad Ordenada]]</f>
        <v>70</v>
      </c>
      <c r="K1652" s="7">
        <f>Datos_Cocina[[#This Row],[Ganancia Neta]]/Datos_Cocina[[#This Row],[Total Pedido]]</f>
        <v>0.4</v>
      </c>
      <c r="L1652" s="2">
        <v>2</v>
      </c>
      <c r="M1652" s="2">
        <v>29</v>
      </c>
      <c r="N1652" s="2" t="s">
        <v>1149</v>
      </c>
    </row>
    <row r="1653" spans="1:14" x14ac:dyDescent="0.3">
      <c r="A1653" s="2">
        <v>671</v>
      </c>
      <c r="B1653" s="2">
        <v>17</v>
      </c>
      <c r="C1653" s="2" t="s">
        <v>114</v>
      </c>
      <c r="D1653" s="2" t="s">
        <v>1168</v>
      </c>
      <c r="E1653" s="4">
        <v>19</v>
      </c>
      <c r="F1653" s="4">
        <f t="shared" si="25"/>
        <v>38</v>
      </c>
      <c r="G1653" s="4">
        <v>32</v>
      </c>
      <c r="H1653" s="4">
        <f>Datos_Cocina[[#This Row],[Precio Unitario]]-Datos_Cocina[[#This Row],[Costo Unitario]]</f>
        <v>13</v>
      </c>
      <c r="I1653" s="4">
        <f>Datos_Cocina[[#This Row],[Ganancia Bruta]]*Datos_Cocina[[#This Row],[Cantidad Ordenada]]</f>
        <v>26</v>
      </c>
      <c r="J1653" s="4">
        <f>Datos_Cocina[[#This Row],[Precio Unitario]]*Datos_Cocina[[#This Row],[Cantidad Ordenada]]</f>
        <v>64</v>
      </c>
      <c r="K1653" s="7">
        <f>Datos_Cocina[[#This Row],[Ganancia Neta]]/Datos_Cocina[[#This Row],[Total Pedido]]</f>
        <v>0.40625</v>
      </c>
      <c r="L1653" s="2">
        <v>2</v>
      </c>
      <c r="M1653" s="2">
        <v>34</v>
      </c>
      <c r="N1653" s="2" t="s">
        <v>1154</v>
      </c>
    </row>
    <row r="1654" spans="1:14" x14ac:dyDescent="0.3">
      <c r="A1654" s="2">
        <v>672</v>
      </c>
      <c r="B1654" s="2">
        <v>12</v>
      </c>
      <c r="C1654" s="2" t="s">
        <v>39</v>
      </c>
      <c r="D1654" s="2" t="s">
        <v>1150</v>
      </c>
      <c r="E1654" s="4">
        <v>13</v>
      </c>
      <c r="F1654" s="4">
        <f t="shared" si="25"/>
        <v>26</v>
      </c>
      <c r="G1654" s="4">
        <v>21</v>
      </c>
      <c r="H1654" s="4">
        <f>Datos_Cocina[[#This Row],[Precio Unitario]]-Datos_Cocina[[#This Row],[Costo Unitario]]</f>
        <v>8</v>
      </c>
      <c r="I1654" s="4">
        <f>Datos_Cocina[[#This Row],[Ganancia Bruta]]*Datos_Cocina[[#This Row],[Cantidad Ordenada]]</f>
        <v>16</v>
      </c>
      <c r="J1654" s="4">
        <f>Datos_Cocina[[#This Row],[Precio Unitario]]*Datos_Cocina[[#This Row],[Cantidad Ordenada]]</f>
        <v>42</v>
      </c>
      <c r="K1654" s="7">
        <f>Datos_Cocina[[#This Row],[Ganancia Neta]]/Datos_Cocina[[#This Row],[Total Pedido]]</f>
        <v>0.38095238095238093</v>
      </c>
      <c r="L1654" s="2">
        <v>2</v>
      </c>
      <c r="M1654" s="2">
        <v>15</v>
      </c>
      <c r="N1654" s="2" t="s">
        <v>1149</v>
      </c>
    </row>
    <row r="1655" spans="1:14" x14ac:dyDescent="0.3">
      <c r="A1655" s="2">
        <v>672</v>
      </c>
      <c r="B1655" s="2">
        <v>12</v>
      </c>
      <c r="C1655" s="2" t="s">
        <v>114</v>
      </c>
      <c r="D1655" s="2" t="s">
        <v>1168</v>
      </c>
      <c r="E1655" s="4">
        <v>19</v>
      </c>
      <c r="F1655" s="4">
        <f t="shared" si="25"/>
        <v>57</v>
      </c>
      <c r="G1655" s="4">
        <v>32</v>
      </c>
      <c r="H1655" s="4">
        <f>Datos_Cocina[[#This Row],[Precio Unitario]]-Datos_Cocina[[#This Row],[Costo Unitario]]</f>
        <v>13</v>
      </c>
      <c r="I1655" s="4">
        <f>Datos_Cocina[[#This Row],[Ganancia Bruta]]*Datos_Cocina[[#This Row],[Cantidad Ordenada]]</f>
        <v>39</v>
      </c>
      <c r="J1655" s="4">
        <f>Datos_Cocina[[#This Row],[Precio Unitario]]*Datos_Cocina[[#This Row],[Cantidad Ordenada]]</f>
        <v>96</v>
      </c>
      <c r="K1655" s="7">
        <f>Datos_Cocina[[#This Row],[Ganancia Neta]]/Datos_Cocina[[#This Row],[Total Pedido]]</f>
        <v>0.40625</v>
      </c>
      <c r="L1655" s="2">
        <v>3</v>
      </c>
      <c r="M1655" s="2">
        <v>21</v>
      </c>
      <c r="N1655" s="2" t="s">
        <v>1149</v>
      </c>
    </row>
    <row r="1656" spans="1:14" x14ac:dyDescent="0.3">
      <c r="A1656" s="2">
        <v>672</v>
      </c>
      <c r="B1656" s="2">
        <v>12</v>
      </c>
      <c r="C1656" s="2" t="s">
        <v>53</v>
      </c>
      <c r="D1656" s="2" t="s">
        <v>1156</v>
      </c>
      <c r="E1656" s="4">
        <v>11</v>
      </c>
      <c r="F1656" s="4">
        <f t="shared" si="25"/>
        <v>11</v>
      </c>
      <c r="G1656" s="4">
        <v>19</v>
      </c>
      <c r="H1656" s="4">
        <f>Datos_Cocina[[#This Row],[Precio Unitario]]-Datos_Cocina[[#This Row],[Costo Unitario]]</f>
        <v>8</v>
      </c>
      <c r="I1656" s="4">
        <f>Datos_Cocina[[#This Row],[Ganancia Bruta]]*Datos_Cocina[[#This Row],[Cantidad Ordenada]]</f>
        <v>8</v>
      </c>
      <c r="J1656" s="4">
        <f>Datos_Cocina[[#This Row],[Precio Unitario]]*Datos_Cocina[[#This Row],[Cantidad Ordenada]]</f>
        <v>19</v>
      </c>
      <c r="K1656" s="7">
        <f>Datos_Cocina[[#This Row],[Ganancia Neta]]/Datos_Cocina[[#This Row],[Total Pedido]]</f>
        <v>0.42105263157894735</v>
      </c>
      <c r="L1656" s="2">
        <v>1</v>
      </c>
      <c r="M1656" s="2">
        <v>42</v>
      </c>
      <c r="N1656" s="2" t="s">
        <v>1154</v>
      </c>
    </row>
    <row r="1657" spans="1:14" x14ac:dyDescent="0.3">
      <c r="A1657" s="2">
        <v>673</v>
      </c>
      <c r="B1657" s="2">
        <v>20</v>
      </c>
      <c r="C1657" s="2" t="s">
        <v>30</v>
      </c>
      <c r="D1657" s="2" t="s">
        <v>1170</v>
      </c>
      <c r="E1657" s="4">
        <v>25</v>
      </c>
      <c r="F1657" s="4">
        <f t="shared" si="25"/>
        <v>50</v>
      </c>
      <c r="G1657" s="4">
        <v>40</v>
      </c>
      <c r="H1657" s="4">
        <f>Datos_Cocina[[#This Row],[Precio Unitario]]-Datos_Cocina[[#This Row],[Costo Unitario]]</f>
        <v>15</v>
      </c>
      <c r="I1657" s="4">
        <f>Datos_Cocina[[#This Row],[Ganancia Bruta]]*Datos_Cocina[[#This Row],[Cantidad Ordenada]]</f>
        <v>30</v>
      </c>
      <c r="J1657" s="4">
        <f>Datos_Cocina[[#This Row],[Precio Unitario]]*Datos_Cocina[[#This Row],[Cantidad Ordenada]]</f>
        <v>80</v>
      </c>
      <c r="K1657" s="7">
        <f>Datos_Cocina[[#This Row],[Ganancia Neta]]/Datos_Cocina[[#This Row],[Total Pedido]]</f>
        <v>0.375</v>
      </c>
      <c r="L1657" s="2">
        <v>2</v>
      </c>
      <c r="M1657" s="2">
        <v>13</v>
      </c>
      <c r="N1657" s="2" t="s">
        <v>1154</v>
      </c>
    </row>
    <row r="1658" spans="1:14" x14ac:dyDescent="0.3">
      <c r="A1658" s="2">
        <v>673</v>
      </c>
      <c r="B1658" s="2">
        <v>20</v>
      </c>
      <c r="C1658" s="2" t="s">
        <v>60</v>
      </c>
      <c r="D1658" s="2" t="s">
        <v>1165</v>
      </c>
      <c r="E1658" s="4">
        <v>15</v>
      </c>
      <c r="F1658" s="4">
        <f t="shared" si="25"/>
        <v>30</v>
      </c>
      <c r="G1658" s="4">
        <v>25</v>
      </c>
      <c r="H1658" s="4">
        <f>Datos_Cocina[[#This Row],[Precio Unitario]]-Datos_Cocina[[#This Row],[Costo Unitario]]</f>
        <v>10</v>
      </c>
      <c r="I1658" s="4">
        <f>Datos_Cocina[[#This Row],[Ganancia Bruta]]*Datos_Cocina[[#This Row],[Cantidad Ordenada]]</f>
        <v>20</v>
      </c>
      <c r="J1658" s="4">
        <f>Datos_Cocina[[#This Row],[Precio Unitario]]*Datos_Cocina[[#This Row],[Cantidad Ordenada]]</f>
        <v>50</v>
      </c>
      <c r="K1658" s="7">
        <f>Datos_Cocina[[#This Row],[Ganancia Neta]]/Datos_Cocina[[#This Row],[Total Pedido]]</f>
        <v>0.4</v>
      </c>
      <c r="L1658" s="2">
        <v>2</v>
      </c>
      <c r="M1658" s="2">
        <v>45</v>
      </c>
      <c r="N1658" s="2" t="s">
        <v>1149</v>
      </c>
    </row>
    <row r="1659" spans="1:14" x14ac:dyDescent="0.3">
      <c r="A1659" s="2">
        <v>673</v>
      </c>
      <c r="B1659" s="2">
        <v>20</v>
      </c>
      <c r="C1659" s="2" t="s">
        <v>37</v>
      </c>
      <c r="D1659" s="2" t="s">
        <v>1157</v>
      </c>
      <c r="E1659" s="4">
        <v>18</v>
      </c>
      <c r="F1659" s="4">
        <f t="shared" si="25"/>
        <v>18</v>
      </c>
      <c r="G1659" s="4">
        <v>30</v>
      </c>
      <c r="H1659" s="4">
        <f>Datos_Cocina[[#This Row],[Precio Unitario]]-Datos_Cocina[[#This Row],[Costo Unitario]]</f>
        <v>12</v>
      </c>
      <c r="I1659" s="4">
        <f>Datos_Cocina[[#This Row],[Ganancia Bruta]]*Datos_Cocina[[#This Row],[Cantidad Ordenada]]</f>
        <v>12</v>
      </c>
      <c r="J1659" s="4">
        <f>Datos_Cocina[[#This Row],[Precio Unitario]]*Datos_Cocina[[#This Row],[Cantidad Ordenada]]</f>
        <v>30</v>
      </c>
      <c r="K1659" s="7">
        <f>Datos_Cocina[[#This Row],[Ganancia Neta]]/Datos_Cocina[[#This Row],[Total Pedido]]</f>
        <v>0.4</v>
      </c>
      <c r="L1659" s="2">
        <v>1</v>
      </c>
      <c r="M1659" s="2">
        <v>25</v>
      </c>
      <c r="N1659" s="2" t="s">
        <v>1154</v>
      </c>
    </row>
    <row r="1660" spans="1:14" x14ac:dyDescent="0.3">
      <c r="A1660" s="2">
        <v>673</v>
      </c>
      <c r="B1660" s="2">
        <v>20</v>
      </c>
      <c r="C1660" s="2" t="s">
        <v>12</v>
      </c>
      <c r="D1660" s="2" t="s">
        <v>1164</v>
      </c>
      <c r="E1660" s="4">
        <v>21</v>
      </c>
      <c r="F1660" s="4">
        <f t="shared" si="25"/>
        <v>63</v>
      </c>
      <c r="G1660" s="4">
        <v>35</v>
      </c>
      <c r="H1660" s="4">
        <f>Datos_Cocina[[#This Row],[Precio Unitario]]-Datos_Cocina[[#This Row],[Costo Unitario]]</f>
        <v>14</v>
      </c>
      <c r="I1660" s="4">
        <f>Datos_Cocina[[#This Row],[Ganancia Bruta]]*Datos_Cocina[[#This Row],[Cantidad Ordenada]]</f>
        <v>42</v>
      </c>
      <c r="J1660" s="4">
        <f>Datos_Cocina[[#This Row],[Precio Unitario]]*Datos_Cocina[[#This Row],[Cantidad Ordenada]]</f>
        <v>105</v>
      </c>
      <c r="K1660" s="7">
        <f>Datos_Cocina[[#This Row],[Ganancia Neta]]/Datos_Cocina[[#This Row],[Total Pedido]]</f>
        <v>0.4</v>
      </c>
      <c r="L1660" s="2">
        <v>3</v>
      </c>
      <c r="M1660" s="2">
        <v>10</v>
      </c>
      <c r="N1660" s="2" t="s">
        <v>1154</v>
      </c>
    </row>
    <row r="1661" spans="1:14" x14ac:dyDescent="0.3">
      <c r="A1661" s="2">
        <v>674</v>
      </c>
      <c r="B1661" s="2">
        <v>1</v>
      </c>
      <c r="C1661" s="2" t="s">
        <v>39</v>
      </c>
      <c r="D1661" s="2" t="s">
        <v>1150</v>
      </c>
      <c r="E1661" s="4">
        <v>13</v>
      </c>
      <c r="F1661" s="4">
        <f t="shared" si="25"/>
        <v>13</v>
      </c>
      <c r="G1661" s="4">
        <v>21</v>
      </c>
      <c r="H1661" s="4">
        <f>Datos_Cocina[[#This Row],[Precio Unitario]]-Datos_Cocina[[#This Row],[Costo Unitario]]</f>
        <v>8</v>
      </c>
      <c r="I1661" s="4">
        <f>Datos_Cocina[[#This Row],[Ganancia Bruta]]*Datos_Cocina[[#This Row],[Cantidad Ordenada]]</f>
        <v>8</v>
      </c>
      <c r="J1661" s="4">
        <f>Datos_Cocina[[#This Row],[Precio Unitario]]*Datos_Cocina[[#This Row],[Cantidad Ordenada]]</f>
        <v>21</v>
      </c>
      <c r="K1661" s="7">
        <f>Datos_Cocina[[#This Row],[Ganancia Neta]]/Datos_Cocina[[#This Row],[Total Pedido]]</f>
        <v>0.38095238095238093</v>
      </c>
      <c r="L1661" s="2">
        <v>1</v>
      </c>
      <c r="M1661" s="2">
        <v>35</v>
      </c>
      <c r="N1661" s="2" t="s">
        <v>1154</v>
      </c>
    </row>
    <row r="1662" spans="1:14" x14ac:dyDescent="0.3">
      <c r="A1662" s="2">
        <v>674</v>
      </c>
      <c r="B1662" s="2">
        <v>1</v>
      </c>
      <c r="C1662" s="2" t="s">
        <v>56</v>
      </c>
      <c r="D1662" s="2" t="s">
        <v>1167</v>
      </c>
      <c r="E1662" s="4">
        <v>19</v>
      </c>
      <c r="F1662" s="4">
        <f t="shared" si="25"/>
        <v>57</v>
      </c>
      <c r="G1662" s="4">
        <v>31</v>
      </c>
      <c r="H1662" s="4">
        <f>Datos_Cocina[[#This Row],[Precio Unitario]]-Datos_Cocina[[#This Row],[Costo Unitario]]</f>
        <v>12</v>
      </c>
      <c r="I1662" s="4">
        <f>Datos_Cocina[[#This Row],[Ganancia Bruta]]*Datos_Cocina[[#This Row],[Cantidad Ordenada]]</f>
        <v>36</v>
      </c>
      <c r="J1662" s="4">
        <f>Datos_Cocina[[#This Row],[Precio Unitario]]*Datos_Cocina[[#This Row],[Cantidad Ordenada]]</f>
        <v>93</v>
      </c>
      <c r="K1662" s="7">
        <f>Datos_Cocina[[#This Row],[Ganancia Neta]]/Datos_Cocina[[#This Row],[Total Pedido]]</f>
        <v>0.38709677419354838</v>
      </c>
      <c r="L1662" s="2">
        <v>3</v>
      </c>
      <c r="M1662" s="2">
        <v>7</v>
      </c>
      <c r="N1662" s="2" t="s">
        <v>1149</v>
      </c>
    </row>
    <row r="1663" spans="1:14" x14ac:dyDescent="0.3">
      <c r="A1663" s="2">
        <v>674</v>
      </c>
      <c r="B1663" s="2">
        <v>1</v>
      </c>
      <c r="C1663" s="2" t="s">
        <v>53</v>
      </c>
      <c r="D1663" s="2" t="s">
        <v>1156</v>
      </c>
      <c r="E1663" s="4">
        <v>11</v>
      </c>
      <c r="F1663" s="4">
        <f t="shared" si="25"/>
        <v>33</v>
      </c>
      <c r="G1663" s="4">
        <v>19</v>
      </c>
      <c r="H1663" s="4">
        <f>Datos_Cocina[[#This Row],[Precio Unitario]]-Datos_Cocina[[#This Row],[Costo Unitario]]</f>
        <v>8</v>
      </c>
      <c r="I1663" s="4">
        <f>Datos_Cocina[[#This Row],[Ganancia Bruta]]*Datos_Cocina[[#This Row],[Cantidad Ordenada]]</f>
        <v>24</v>
      </c>
      <c r="J1663" s="4">
        <f>Datos_Cocina[[#This Row],[Precio Unitario]]*Datos_Cocina[[#This Row],[Cantidad Ordenada]]</f>
        <v>57</v>
      </c>
      <c r="K1663" s="7">
        <f>Datos_Cocina[[#This Row],[Ganancia Neta]]/Datos_Cocina[[#This Row],[Total Pedido]]</f>
        <v>0.42105263157894735</v>
      </c>
      <c r="L1663" s="2">
        <v>3</v>
      </c>
      <c r="M1663" s="2">
        <v>11</v>
      </c>
      <c r="N1663" s="2" t="s">
        <v>1154</v>
      </c>
    </row>
    <row r="1664" spans="1:14" x14ac:dyDescent="0.3">
      <c r="A1664" s="2">
        <v>674</v>
      </c>
      <c r="B1664" s="2">
        <v>1</v>
      </c>
      <c r="C1664" s="2" t="s">
        <v>45</v>
      </c>
      <c r="D1664" s="2" t="s">
        <v>1169</v>
      </c>
      <c r="E1664" s="4">
        <v>10</v>
      </c>
      <c r="F1664" s="4">
        <f t="shared" si="25"/>
        <v>20</v>
      </c>
      <c r="G1664" s="4">
        <v>18</v>
      </c>
      <c r="H1664" s="4">
        <f>Datos_Cocina[[#This Row],[Precio Unitario]]-Datos_Cocina[[#This Row],[Costo Unitario]]</f>
        <v>8</v>
      </c>
      <c r="I1664" s="4">
        <f>Datos_Cocina[[#This Row],[Ganancia Bruta]]*Datos_Cocina[[#This Row],[Cantidad Ordenada]]</f>
        <v>16</v>
      </c>
      <c r="J1664" s="4">
        <f>Datos_Cocina[[#This Row],[Precio Unitario]]*Datos_Cocina[[#This Row],[Cantidad Ordenada]]</f>
        <v>36</v>
      </c>
      <c r="K1664" s="7">
        <f>Datos_Cocina[[#This Row],[Ganancia Neta]]/Datos_Cocina[[#This Row],[Total Pedido]]</f>
        <v>0.44444444444444442</v>
      </c>
      <c r="L1664" s="2">
        <v>2</v>
      </c>
      <c r="M1664" s="2">
        <v>12</v>
      </c>
      <c r="N1664" s="2" t="s">
        <v>1154</v>
      </c>
    </row>
    <row r="1665" spans="1:14" x14ac:dyDescent="0.3">
      <c r="A1665" s="2">
        <v>675</v>
      </c>
      <c r="B1665" s="2">
        <v>5</v>
      </c>
      <c r="C1665" s="2" t="s">
        <v>42</v>
      </c>
      <c r="D1665" s="2" t="s">
        <v>1158</v>
      </c>
      <c r="E1665" s="4">
        <v>22</v>
      </c>
      <c r="F1665" s="4">
        <f t="shared" si="25"/>
        <v>66</v>
      </c>
      <c r="G1665" s="4">
        <v>36</v>
      </c>
      <c r="H1665" s="4">
        <f>Datos_Cocina[[#This Row],[Precio Unitario]]-Datos_Cocina[[#This Row],[Costo Unitario]]</f>
        <v>14</v>
      </c>
      <c r="I1665" s="4">
        <f>Datos_Cocina[[#This Row],[Ganancia Bruta]]*Datos_Cocina[[#This Row],[Cantidad Ordenada]]</f>
        <v>42</v>
      </c>
      <c r="J1665" s="4">
        <f>Datos_Cocina[[#This Row],[Precio Unitario]]*Datos_Cocina[[#This Row],[Cantidad Ordenada]]</f>
        <v>108</v>
      </c>
      <c r="K1665" s="7">
        <f>Datos_Cocina[[#This Row],[Ganancia Neta]]/Datos_Cocina[[#This Row],[Total Pedido]]</f>
        <v>0.3888888888888889</v>
      </c>
      <c r="L1665" s="2">
        <v>3</v>
      </c>
      <c r="M1665" s="2">
        <v>59</v>
      </c>
      <c r="N1665" s="2" t="s">
        <v>1154</v>
      </c>
    </row>
    <row r="1666" spans="1:14" x14ac:dyDescent="0.3">
      <c r="A1666" s="2">
        <v>675</v>
      </c>
      <c r="B1666" s="2">
        <v>5</v>
      </c>
      <c r="C1666" s="2" t="s">
        <v>60</v>
      </c>
      <c r="D1666" s="2" t="s">
        <v>1165</v>
      </c>
      <c r="E1666" s="4">
        <v>15</v>
      </c>
      <c r="F1666" s="4">
        <f t="shared" ref="F1666:F1729" si="26">E1666*L1666</f>
        <v>15</v>
      </c>
      <c r="G1666" s="4">
        <v>25</v>
      </c>
      <c r="H1666" s="4">
        <f>Datos_Cocina[[#This Row],[Precio Unitario]]-Datos_Cocina[[#This Row],[Costo Unitario]]</f>
        <v>10</v>
      </c>
      <c r="I1666" s="4">
        <f>Datos_Cocina[[#This Row],[Ganancia Bruta]]*Datos_Cocina[[#This Row],[Cantidad Ordenada]]</f>
        <v>10</v>
      </c>
      <c r="J1666" s="4">
        <f>Datos_Cocina[[#This Row],[Precio Unitario]]*Datos_Cocina[[#This Row],[Cantidad Ordenada]]</f>
        <v>25</v>
      </c>
      <c r="K1666" s="7">
        <f>Datos_Cocina[[#This Row],[Ganancia Neta]]/Datos_Cocina[[#This Row],[Total Pedido]]</f>
        <v>0.4</v>
      </c>
      <c r="L1666" s="2">
        <v>1</v>
      </c>
      <c r="M1666" s="2">
        <v>8</v>
      </c>
      <c r="N1666" s="2" t="s">
        <v>1154</v>
      </c>
    </row>
    <row r="1667" spans="1:14" x14ac:dyDescent="0.3">
      <c r="A1667" s="2">
        <v>675</v>
      </c>
      <c r="B1667" s="2">
        <v>5</v>
      </c>
      <c r="C1667" s="2" t="s">
        <v>67</v>
      </c>
      <c r="D1667" s="2" t="s">
        <v>1155</v>
      </c>
      <c r="E1667" s="4">
        <v>12</v>
      </c>
      <c r="F1667" s="4">
        <f t="shared" si="26"/>
        <v>36</v>
      </c>
      <c r="G1667" s="4">
        <v>20</v>
      </c>
      <c r="H1667" s="4">
        <f>Datos_Cocina[[#This Row],[Precio Unitario]]-Datos_Cocina[[#This Row],[Costo Unitario]]</f>
        <v>8</v>
      </c>
      <c r="I1667" s="4">
        <f>Datos_Cocina[[#This Row],[Ganancia Bruta]]*Datos_Cocina[[#This Row],[Cantidad Ordenada]]</f>
        <v>24</v>
      </c>
      <c r="J1667" s="4">
        <f>Datos_Cocina[[#This Row],[Precio Unitario]]*Datos_Cocina[[#This Row],[Cantidad Ordenada]]</f>
        <v>60</v>
      </c>
      <c r="K1667" s="7">
        <f>Datos_Cocina[[#This Row],[Ganancia Neta]]/Datos_Cocina[[#This Row],[Total Pedido]]</f>
        <v>0.4</v>
      </c>
      <c r="L1667" s="2">
        <v>3</v>
      </c>
      <c r="M1667" s="2">
        <v>54</v>
      </c>
      <c r="N1667" s="2" t="s">
        <v>1149</v>
      </c>
    </row>
    <row r="1668" spans="1:14" x14ac:dyDescent="0.3">
      <c r="A1668" s="2">
        <v>676</v>
      </c>
      <c r="B1668" s="2">
        <v>7</v>
      </c>
      <c r="C1668" s="2" t="s">
        <v>39</v>
      </c>
      <c r="D1668" s="2" t="s">
        <v>1150</v>
      </c>
      <c r="E1668" s="4">
        <v>13</v>
      </c>
      <c r="F1668" s="4">
        <f t="shared" si="26"/>
        <v>26</v>
      </c>
      <c r="G1668" s="4">
        <v>21</v>
      </c>
      <c r="H1668" s="4">
        <f>Datos_Cocina[[#This Row],[Precio Unitario]]-Datos_Cocina[[#This Row],[Costo Unitario]]</f>
        <v>8</v>
      </c>
      <c r="I1668" s="4">
        <f>Datos_Cocina[[#This Row],[Ganancia Bruta]]*Datos_Cocina[[#This Row],[Cantidad Ordenada]]</f>
        <v>16</v>
      </c>
      <c r="J1668" s="4">
        <f>Datos_Cocina[[#This Row],[Precio Unitario]]*Datos_Cocina[[#This Row],[Cantidad Ordenada]]</f>
        <v>42</v>
      </c>
      <c r="K1668" s="7">
        <f>Datos_Cocina[[#This Row],[Ganancia Neta]]/Datos_Cocina[[#This Row],[Total Pedido]]</f>
        <v>0.38095238095238093</v>
      </c>
      <c r="L1668" s="2">
        <v>2</v>
      </c>
      <c r="M1668" s="2">
        <v>24</v>
      </c>
      <c r="N1668" s="2" t="s">
        <v>1154</v>
      </c>
    </row>
    <row r="1669" spans="1:14" x14ac:dyDescent="0.3">
      <c r="A1669" s="2">
        <v>676</v>
      </c>
      <c r="B1669" s="2">
        <v>7</v>
      </c>
      <c r="C1669" s="2" t="s">
        <v>56</v>
      </c>
      <c r="D1669" s="2" t="s">
        <v>1167</v>
      </c>
      <c r="E1669" s="4">
        <v>19</v>
      </c>
      <c r="F1669" s="4">
        <f t="shared" si="26"/>
        <v>19</v>
      </c>
      <c r="G1669" s="4">
        <v>31</v>
      </c>
      <c r="H1669" s="4">
        <f>Datos_Cocina[[#This Row],[Precio Unitario]]-Datos_Cocina[[#This Row],[Costo Unitario]]</f>
        <v>12</v>
      </c>
      <c r="I1669" s="4">
        <f>Datos_Cocina[[#This Row],[Ganancia Bruta]]*Datos_Cocina[[#This Row],[Cantidad Ordenada]]</f>
        <v>12</v>
      </c>
      <c r="J1669" s="4">
        <f>Datos_Cocina[[#This Row],[Precio Unitario]]*Datos_Cocina[[#This Row],[Cantidad Ordenada]]</f>
        <v>31</v>
      </c>
      <c r="K1669" s="7">
        <f>Datos_Cocina[[#This Row],[Ganancia Neta]]/Datos_Cocina[[#This Row],[Total Pedido]]</f>
        <v>0.38709677419354838</v>
      </c>
      <c r="L1669" s="2">
        <v>1</v>
      </c>
      <c r="M1669" s="2">
        <v>45</v>
      </c>
      <c r="N1669" s="2" t="s">
        <v>1154</v>
      </c>
    </row>
    <row r="1670" spans="1:14" x14ac:dyDescent="0.3">
      <c r="A1670" s="2">
        <v>676</v>
      </c>
      <c r="B1670" s="2">
        <v>7</v>
      </c>
      <c r="C1670" s="2" t="s">
        <v>97</v>
      </c>
      <c r="D1670" s="2" t="s">
        <v>1153</v>
      </c>
      <c r="E1670" s="4">
        <v>14</v>
      </c>
      <c r="F1670" s="4">
        <f t="shared" si="26"/>
        <v>14</v>
      </c>
      <c r="G1670" s="4">
        <v>23</v>
      </c>
      <c r="H1670" s="4">
        <f>Datos_Cocina[[#This Row],[Precio Unitario]]-Datos_Cocina[[#This Row],[Costo Unitario]]</f>
        <v>9</v>
      </c>
      <c r="I1670" s="4">
        <f>Datos_Cocina[[#This Row],[Ganancia Bruta]]*Datos_Cocina[[#This Row],[Cantidad Ordenada]]</f>
        <v>9</v>
      </c>
      <c r="J1670" s="4">
        <f>Datos_Cocina[[#This Row],[Precio Unitario]]*Datos_Cocina[[#This Row],[Cantidad Ordenada]]</f>
        <v>23</v>
      </c>
      <c r="K1670" s="7">
        <f>Datos_Cocina[[#This Row],[Ganancia Neta]]/Datos_Cocina[[#This Row],[Total Pedido]]</f>
        <v>0.39130434782608697</v>
      </c>
      <c r="L1670" s="2">
        <v>1</v>
      </c>
      <c r="M1670" s="2">
        <v>40</v>
      </c>
      <c r="N1670" s="2" t="s">
        <v>1149</v>
      </c>
    </row>
    <row r="1671" spans="1:14" x14ac:dyDescent="0.3">
      <c r="A1671" s="2">
        <v>676</v>
      </c>
      <c r="B1671" s="2">
        <v>7</v>
      </c>
      <c r="C1671" s="2" t="s">
        <v>25</v>
      </c>
      <c r="D1671" s="2" t="s">
        <v>1159</v>
      </c>
      <c r="E1671" s="4">
        <v>16</v>
      </c>
      <c r="F1671" s="4">
        <f t="shared" si="26"/>
        <v>16</v>
      </c>
      <c r="G1671" s="4">
        <v>28</v>
      </c>
      <c r="H1671" s="4">
        <f>Datos_Cocina[[#This Row],[Precio Unitario]]-Datos_Cocina[[#This Row],[Costo Unitario]]</f>
        <v>12</v>
      </c>
      <c r="I1671" s="4">
        <f>Datos_Cocina[[#This Row],[Ganancia Bruta]]*Datos_Cocina[[#This Row],[Cantidad Ordenada]]</f>
        <v>12</v>
      </c>
      <c r="J1671" s="4">
        <f>Datos_Cocina[[#This Row],[Precio Unitario]]*Datos_Cocina[[#This Row],[Cantidad Ordenada]]</f>
        <v>28</v>
      </c>
      <c r="K1671" s="7">
        <f>Datos_Cocina[[#This Row],[Ganancia Neta]]/Datos_Cocina[[#This Row],[Total Pedido]]</f>
        <v>0.42857142857142855</v>
      </c>
      <c r="L1671" s="2">
        <v>1</v>
      </c>
      <c r="M1671" s="2">
        <v>12</v>
      </c>
      <c r="N1671" s="2" t="s">
        <v>1149</v>
      </c>
    </row>
    <row r="1672" spans="1:14" x14ac:dyDescent="0.3">
      <c r="A1672" s="2">
        <v>677</v>
      </c>
      <c r="B1672" s="2">
        <v>14</v>
      </c>
      <c r="C1672" s="2" t="s">
        <v>67</v>
      </c>
      <c r="D1672" s="2" t="s">
        <v>1155</v>
      </c>
      <c r="E1672" s="4">
        <v>12</v>
      </c>
      <c r="F1672" s="4">
        <f t="shared" si="26"/>
        <v>24</v>
      </c>
      <c r="G1672" s="4">
        <v>20</v>
      </c>
      <c r="H1672" s="4">
        <f>Datos_Cocina[[#This Row],[Precio Unitario]]-Datos_Cocina[[#This Row],[Costo Unitario]]</f>
        <v>8</v>
      </c>
      <c r="I1672" s="4">
        <f>Datos_Cocina[[#This Row],[Ganancia Bruta]]*Datos_Cocina[[#This Row],[Cantidad Ordenada]]</f>
        <v>16</v>
      </c>
      <c r="J1672" s="4">
        <f>Datos_Cocina[[#This Row],[Precio Unitario]]*Datos_Cocina[[#This Row],[Cantidad Ordenada]]</f>
        <v>40</v>
      </c>
      <c r="K1672" s="7">
        <f>Datos_Cocina[[#This Row],[Ganancia Neta]]/Datos_Cocina[[#This Row],[Total Pedido]]</f>
        <v>0.4</v>
      </c>
      <c r="L1672" s="2">
        <v>2</v>
      </c>
      <c r="M1672" s="2">
        <v>55</v>
      </c>
      <c r="N1672" s="2" t="s">
        <v>1154</v>
      </c>
    </row>
    <row r="1673" spans="1:14" x14ac:dyDescent="0.3">
      <c r="A1673" s="2">
        <v>677</v>
      </c>
      <c r="B1673" s="2">
        <v>14</v>
      </c>
      <c r="C1673" s="2" t="s">
        <v>12</v>
      </c>
      <c r="D1673" s="2" t="s">
        <v>1164</v>
      </c>
      <c r="E1673" s="4">
        <v>21</v>
      </c>
      <c r="F1673" s="4">
        <f t="shared" si="26"/>
        <v>42</v>
      </c>
      <c r="G1673" s="4">
        <v>35</v>
      </c>
      <c r="H1673" s="4">
        <f>Datos_Cocina[[#This Row],[Precio Unitario]]-Datos_Cocina[[#This Row],[Costo Unitario]]</f>
        <v>14</v>
      </c>
      <c r="I1673" s="4">
        <f>Datos_Cocina[[#This Row],[Ganancia Bruta]]*Datos_Cocina[[#This Row],[Cantidad Ordenada]]</f>
        <v>28</v>
      </c>
      <c r="J1673" s="4">
        <f>Datos_Cocina[[#This Row],[Precio Unitario]]*Datos_Cocina[[#This Row],[Cantidad Ordenada]]</f>
        <v>70</v>
      </c>
      <c r="K1673" s="7">
        <f>Datos_Cocina[[#This Row],[Ganancia Neta]]/Datos_Cocina[[#This Row],[Total Pedido]]</f>
        <v>0.4</v>
      </c>
      <c r="L1673" s="2">
        <v>2</v>
      </c>
      <c r="M1673" s="2">
        <v>59</v>
      </c>
      <c r="N1673" s="2" t="s">
        <v>1149</v>
      </c>
    </row>
    <row r="1674" spans="1:14" x14ac:dyDescent="0.3">
      <c r="A1674" s="2">
        <v>677</v>
      </c>
      <c r="B1674" s="2">
        <v>14</v>
      </c>
      <c r="C1674" s="2" t="s">
        <v>34</v>
      </c>
      <c r="D1674" s="2" t="s">
        <v>1161</v>
      </c>
      <c r="E1674" s="4">
        <v>20</v>
      </c>
      <c r="F1674" s="4">
        <f t="shared" si="26"/>
        <v>20</v>
      </c>
      <c r="G1674" s="4">
        <v>34</v>
      </c>
      <c r="H1674" s="4">
        <f>Datos_Cocina[[#This Row],[Precio Unitario]]-Datos_Cocina[[#This Row],[Costo Unitario]]</f>
        <v>14</v>
      </c>
      <c r="I1674" s="4">
        <f>Datos_Cocina[[#This Row],[Ganancia Bruta]]*Datos_Cocina[[#This Row],[Cantidad Ordenada]]</f>
        <v>14</v>
      </c>
      <c r="J1674" s="4">
        <f>Datos_Cocina[[#This Row],[Precio Unitario]]*Datos_Cocina[[#This Row],[Cantidad Ordenada]]</f>
        <v>34</v>
      </c>
      <c r="K1674" s="7">
        <f>Datos_Cocina[[#This Row],[Ganancia Neta]]/Datos_Cocina[[#This Row],[Total Pedido]]</f>
        <v>0.41176470588235292</v>
      </c>
      <c r="L1674" s="2">
        <v>1</v>
      </c>
      <c r="M1674" s="2">
        <v>34</v>
      </c>
      <c r="N1674" s="2" t="s">
        <v>1149</v>
      </c>
    </row>
    <row r="1675" spans="1:14" x14ac:dyDescent="0.3">
      <c r="A1675" s="2">
        <v>678</v>
      </c>
      <c r="B1675" s="2">
        <v>19</v>
      </c>
      <c r="C1675" s="2" t="s">
        <v>12</v>
      </c>
      <c r="D1675" s="2" t="s">
        <v>1164</v>
      </c>
      <c r="E1675" s="4">
        <v>21</v>
      </c>
      <c r="F1675" s="4">
        <f t="shared" si="26"/>
        <v>42</v>
      </c>
      <c r="G1675" s="4">
        <v>35</v>
      </c>
      <c r="H1675" s="4">
        <f>Datos_Cocina[[#This Row],[Precio Unitario]]-Datos_Cocina[[#This Row],[Costo Unitario]]</f>
        <v>14</v>
      </c>
      <c r="I1675" s="4">
        <f>Datos_Cocina[[#This Row],[Ganancia Bruta]]*Datos_Cocina[[#This Row],[Cantidad Ordenada]]</f>
        <v>28</v>
      </c>
      <c r="J1675" s="4">
        <f>Datos_Cocina[[#This Row],[Precio Unitario]]*Datos_Cocina[[#This Row],[Cantidad Ordenada]]</f>
        <v>70</v>
      </c>
      <c r="K1675" s="7">
        <f>Datos_Cocina[[#This Row],[Ganancia Neta]]/Datos_Cocina[[#This Row],[Total Pedido]]</f>
        <v>0.4</v>
      </c>
      <c r="L1675" s="2">
        <v>2</v>
      </c>
      <c r="M1675" s="2">
        <v>37</v>
      </c>
      <c r="N1675" s="2" t="s">
        <v>1149</v>
      </c>
    </row>
    <row r="1676" spans="1:14" x14ac:dyDescent="0.3">
      <c r="A1676" s="2">
        <v>678</v>
      </c>
      <c r="B1676" s="2">
        <v>19</v>
      </c>
      <c r="C1676" s="2" t="s">
        <v>20</v>
      </c>
      <c r="D1676" s="2" t="s">
        <v>1152</v>
      </c>
      <c r="E1676" s="4">
        <v>17</v>
      </c>
      <c r="F1676" s="4">
        <f t="shared" si="26"/>
        <v>17</v>
      </c>
      <c r="G1676" s="4">
        <v>29</v>
      </c>
      <c r="H1676" s="4">
        <f>Datos_Cocina[[#This Row],[Precio Unitario]]-Datos_Cocina[[#This Row],[Costo Unitario]]</f>
        <v>12</v>
      </c>
      <c r="I1676" s="4">
        <f>Datos_Cocina[[#This Row],[Ganancia Bruta]]*Datos_Cocina[[#This Row],[Cantidad Ordenada]]</f>
        <v>12</v>
      </c>
      <c r="J1676" s="4">
        <f>Datos_Cocina[[#This Row],[Precio Unitario]]*Datos_Cocina[[#This Row],[Cantidad Ordenada]]</f>
        <v>29</v>
      </c>
      <c r="K1676" s="7">
        <f>Datos_Cocina[[#This Row],[Ganancia Neta]]/Datos_Cocina[[#This Row],[Total Pedido]]</f>
        <v>0.41379310344827586</v>
      </c>
      <c r="L1676" s="2">
        <v>1</v>
      </c>
      <c r="M1676" s="2">
        <v>27</v>
      </c>
      <c r="N1676" s="2" t="s">
        <v>1154</v>
      </c>
    </row>
    <row r="1677" spans="1:14" x14ac:dyDescent="0.3">
      <c r="A1677" s="2">
        <v>678</v>
      </c>
      <c r="B1677" s="2">
        <v>19</v>
      </c>
      <c r="C1677" s="2" t="s">
        <v>79</v>
      </c>
      <c r="D1677" s="2" t="s">
        <v>1151</v>
      </c>
      <c r="E1677" s="4">
        <v>14</v>
      </c>
      <c r="F1677" s="4">
        <f t="shared" si="26"/>
        <v>28</v>
      </c>
      <c r="G1677" s="4">
        <v>24</v>
      </c>
      <c r="H1677" s="4">
        <f>Datos_Cocina[[#This Row],[Precio Unitario]]-Datos_Cocina[[#This Row],[Costo Unitario]]</f>
        <v>10</v>
      </c>
      <c r="I1677" s="4">
        <f>Datos_Cocina[[#This Row],[Ganancia Bruta]]*Datos_Cocina[[#This Row],[Cantidad Ordenada]]</f>
        <v>20</v>
      </c>
      <c r="J1677" s="4">
        <f>Datos_Cocina[[#This Row],[Precio Unitario]]*Datos_Cocina[[#This Row],[Cantidad Ordenada]]</f>
        <v>48</v>
      </c>
      <c r="K1677" s="7">
        <f>Datos_Cocina[[#This Row],[Ganancia Neta]]/Datos_Cocina[[#This Row],[Total Pedido]]</f>
        <v>0.41666666666666669</v>
      </c>
      <c r="L1677" s="2">
        <v>2</v>
      </c>
      <c r="M1677" s="2">
        <v>20</v>
      </c>
      <c r="N1677" s="2" t="s">
        <v>1149</v>
      </c>
    </row>
    <row r="1678" spans="1:14" x14ac:dyDescent="0.3">
      <c r="A1678" s="2">
        <v>678</v>
      </c>
      <c r="B1678" s="2">
        <v>19</v>
      </c>
      <c r="C1678" s="2" t="s">
        <v>53</v>
      </c>
      <c r="D1678" s="2" t="s">
        <v>1156</v>
      </c>
      <c r="E1678" s="4">
        <v>11</v>
      </c>
      <c r="F1678" s="4">
        <f t="shared" si="26"/>
        <v>33</v>
      </c>
      <c r="G1678" s="4">
        <v>19</v>
      </c>
      <c r="H1678" s="4">
        <f>Datos_Cocina[[#This Row],[Precio Unitario]]-Datos_Cocina[[#This Row],[Costo Unitario]]</f>
        <v>8</v>
      </c>
      <c r="I1678" s="4">
        <f>Datos_Cocina[[#This Row],[Ganancia Bruta]]*Datos_Cocina[[#This Row],[Cantidad Ordenada]]</f>
        <v>24</v>
      </c>
      <c r="J1678" s="4">
        <f>Datos_Cocina[[#This Row],[Precio Unitario]]*Datos_Cocina[[#This Row],[Cantidad Ordenada]]</f>
        <v>57</v>
      </c>
      <c r="K1678" s="7">
        <f>Datos_Cocina[[#This Row],[Ganancia Neta]]/Datos_Cocina[[#This Row],[Total Pedido]]</f>
        <v>0.42105263157894735</v>
      </c>
      <c r="L1678" s="2">
        <v>3</v>
      </c>
      <c r="M1678" s="2">
        <v>37</v>
      </c>
      <c r="N1678" s="2" t="s">
        <v>1149</v>
      </c>
    </row>
    <row r="1679" spans="1:14" x14ac:dyDescent="0.3">
      <c r="A1679" s="2">
        <v>679</v>
      </c>
      <c r="B1679" s="2">
        <v>9</v>
      </c>
      <c r="C1679" s="2" t="s">
        <v>39</v>
      </c>
      <c r="D1679" s="2" t="s">
        <v>1150</v>
      </c>
      <c r="E1679" s="4">
        <v>13</v>
      </c>
      <c r="F1679" s="4">
        <f t="shared" si="26"/>
        <v>26</v>
      </c>
      <c r="G1679" s="4">
        <v>21</v>
      </c>
      <c r="H1679" s="4">
        <f>Datos_Cocina[[#This Row],[Precio Unitario]]-Datos_Cocina[[#This Row],[Costo Unitario]]</f>
        <v>8</v>
      </c>
      <c r="I1679" s="4">
        <f>Datos_Cocina[[#This Row],[Ganancia Bruta]]*Datos_Cocina[[#This Row],[Cantidad Ordenada]]</f>
        <v>16</v>
      </c>
      <c r="J1679" s="4">
        <f>Datos_Cocina[[#This Row],[Precio Unitario]]*Datos_Cocina[[#This Row],[Cantidad Ordenada]]</f>
        <v>42</v>
      </c>
      <c r="K1679" s="7">
        <f>Datos_Cocina[[#This Row],[Ganancia Neta]]/Datos_Cocina[[#This Row],[Total Pedido]]</f>
        <v>0.38095238095238093</v>
      </c>
      <c r="L1679" s="2">
        <v>2</v>
      </c>
      <c r="M1679" s="2">
        <v>27</v>
      </c>
      <c r="N1679" s="2" t="s">
        <v>1149</v>
      </c>
    </row>
    <row r="1680" spans="1:14" x14ac:dyDescent="0.3">
      <c r="A1680" s="2">
        <v>679</v>
      </c>
      <c r="B1680" s="2">
        <v>9</v>
      </c>
      <c r="C1680" s="2" t="s">
        <v>60</v>
      </c>
      <c r="D1680" s="2" t="s">
        <v>1165</v>
      </c>
      <c r="E1680" s="4">
        <v>15</v>
      </c>
      <c r="F1680" s="4">
        <f t="shared" si="26"/>
        <v>45</v>
      </c>
      <c r="G1680" s="4">
        <v>25</v>
      </c>
      <c r="H1680" s="4">
        <f>Datos_Cocina[[#This Row],[Precio Unitario]]-Datos_Cocina[[#This Row],[Costo Unitario]]</f>
        <v>10</v>
      </c>
      <c r="I1680" s="4">
        <f>Datos_Cocina[[#This Row],[Ganancia Bruta]]*Datos_Cocina[[#This Row],[Cantidad Ordenada]]</f>
        <v>30</v>
      </c>
      <c r="J1680" s="4">
        <f>Datos_Cocina[[#This Row],[Precio Unitario]]*Datos_Cocina[[#This Row],[Cantidad Ordenada]]</f>
        <v>75</v>
      </c>
      <c r="K1680" s="7">
        <f>Datos_Cocina[[#This Row],[Ganancia Neta]]/Datos_Cocina[[#This Row],[Total Pedido]]</f>
        <v>0.4</v>
      </c>
      <c r="L1680" s="2">
        <v>3</v>
      </c>
      <c r="M1680" s="2">
        <v>52</v>
      </c>
      <c r="N1680" s="2" t="s">
        <v>1149</v>
      </c>
    </row>
    <row r="1681" spans="1:14" x14ac:dyDescent="0.3">
      <c r="A1681" s="2">
        <v>679</v>
      </c>
      <c r="B1681" s="2">
        <v>9</v>
      </c>
      <c r="C1681" s="2" t="s">
        <v>74</v>
      </c>
      <c r="D1681" s="2" t="s">
        <v>1160</v>
      </c>
      <c r="E1681" s="4">
        <v>15</v>
      </c>
      <c r="F1681" s="4">
        <f t="shared" si="26"/>
        <v>15</v>
      </c>
      <c r="G1681" s="4">
        <v>26</v>
      </c>
      <c r="H1681" s="4">
        <f>Datos_Cocina[[#This Row],[Precio Unitario]]-Datos_Cocina[[#This Row],[Costo Unitario]]</f>
        <v>11</v>
      </c>
      <c r="I1681" s="4">
        <f>Datos_Cocina[[#This Row],[Ganancia Bruta]]*Datos_Cocina[[#This Row],[Cantidad Ordenada]]</f>
        <v>11</v>
      </c>
      <c r="J1681" s="4">
        <f>Datos_Cocina[[#This Row],[Precio Unitario]]*Datos_Cocina[[#This Row],[Cantidad Ordenada]]</f>
        <v>26</v>
      </c>
      <c r="K1681" s="7">
        <f>Datos_Cocina[[#This Row],[Ganancia Neta]]/Datos_Cocina[[#This Row],[Total Pedido]]</f>
        <v>0.42307692307692307</v>
      </c>
      <c r="L1681" s="2">
        <v>1</v>
      </c>
      <c r="M1681" s="2">
        <v>11</v>
      </c>
      <c r="N1681" s="2" t="s">
        <v>1149</v>
      </c>
    </row>
    <row r="1682" spans="1:14" x14ac:dyDescent="0.3">
      <c r="A1682" s="2">
        <v>679</v>
      </c>
      <c r="B1682" s="2">
        <v>9</v>
      </c>
      <c r="C1682" s="2" t="s">
        <v>25</v>
      </c>
      <c r="D1682" s="2" t="s">
        <v>1159</v>
      </c>
      <c r="E1682" s="4">
        <v>16</v>
      </c>
      <c r="F1682" s="4">
        <f t="shared" si="26"/>
        <v>32</v>
      </c>
      <c r="G1682" s="4">
        <v>28</v>
      </c>
      <c r="H1682" s="4">
        <f>Datos_Cocina[[#This Row],[Precio Unitario]]-Datos_Cocina[[#This Row],[Costo Unitario]]</f>
        <v>12</v>
      </c>
      <c r="I1682" s="4">
        <f>Datos_Cocina[[#This Row],[Ganancia Bruta]]*Datos_Cocina[[#This Row],[Cantidad Ordenada]]</f>
        <v>24</v>
      </c>
      <c r="J1682" s="4">
        <f>Datos_Cocina[[#This Row],[Precio Unitario]]*Datos_Cocina[[#This Row],[Cantidad Ordenada]]</f>
        <v>56</v>
      </c>
      <c r="K1682" s="7">
        <f>Datos_Cocina[[#This Row],[Ganancia Neta]]/Datos_Cocina[[#This Row],[Total Pedido]]</f>
        <v>0.42857142857142855</v>
      </c>
      <c r="L1682" s="2">
        <v>2</v>
      </c>
      <c r="M1682" s="2">
        <v>16</v>
      </c>
      <c r="N1682" s="2" t="s">
        <v>1149</v>
      </c>
    </row>
    <row r="1683" spans="1:14" x14ac:dyDescent="0.3">
      <c r="A1683" s="2">
        <v>680</v>
      </c>
      <c r="B1683" s="2">
        <v>5</v>
      </c>
      <c r="C1683" s="2" t="s">
        <v>121</v>
      </c>
      <c r="D1683" s="2" t="s">
        <v>1163</v>
      </c>
      <c r="E1683" s="4">
        <v>20</v>
      </c>
      <c r="F1683" s="4">
        <f t="shared" si="26"/>
        <v>40</v>
      </c>
      <c r="G1683" s="4">
        <v>33</v>
      </c>
      <c r="H1683" s="4">
        <f>Datos_Cocina[[#This Row],[Precio Unitario]]-Datos_Cocina[[#This Row],[Costo Unitario]]</f>
        <v>13</v>
      </c>
      <c r="I1683" s="4">
        <f>Datos_Cocina[[#This Row],[Ganancia Bruta]]*Datos_Cocina[[#This Row],[Cantidad Ordenada]]</f>
        <v>26</v>
      </c>
      <c r="J1683" s="4">
        <f>Datos_Cocina[[#This Row],[Precio Unitario]]*Datos_Cocina[[#This Row],[Cantidad Ordenada]]</f>
        <v>66</v>
      </c>
      <c r="K1683" s="7">
        <f>Datos_Cocina[[#This Row],[Ganancia Neta]]/Datos_Cocina[[#This Row],[Total Pedido]]</f>
        <v>0.39393939393939392</v>
      </c>
      <c r="L1683" s="2">
        <v>2</v>
      </c>
      <c r="M1683" s="2">
        <v>56</v>
      </c>
      <c r="N1683" s="2" t="s">
        <v>1154</v>
      </c>
    </row>
    <row r="1684" spans="1:14" x14ac:dyDescent="0.3">
      <c r="A1684" s="2">
        <v>680</v>
      </c>
      <c r="B1684" s="2">
        <v>5</v>
      </c>
      <c r="C1684" s="2" t="s">
        <v>67</v>
      </c>
      <c r="D1684" s="2" t="s">
        <v>1155</v>
      </c>
      <c r="E1684" s="4">
        <v>12</v>
      </c>
      <c r="F1684" s="4">
        <f t="shared" si="26"/>
        <v>36</v>
      </c>
      <c r="G1684" s="4">
        <v>20</v>
      </c>
      <c r="H1684" s="4">
        <f>Datos_Cocina[[#This Row],[Precio Unitario]]-Datos_Cocina[[#This Row],[Costo Unitario]]</f>
        <v>8</v>
      </c>
      <c r="I1684" s="4">
        <f>Datos_Cocina[[#This Row],[Ganancia Bruta]]*Datos_Cocina[[#This Row],[Cantidad Ordenada]]</f>
        <v>24</v>
      </c>
      <c r="J1684" s="4">
        <f>Datos_Cocina[[#This Row],[Precio Unitario]]*Datos_Cocina[[#This Row],[Cantidad Ordenada]]</f>
        <v>60</v>
      </c>
      <c r="K1684" s="7">
        <f>Datos_Cocina[[#This Row],[Ganancia Neta]]/Datos_Cocina[[#This Row],[Total Pedido]]</f>
        <v>0.4</v>
      </c>
      <c r="L1684" s="2">
        <v>3</v>
      </c>
      <c r="M1684" s="2">
        <v>49</v>
      </c>
      <c r="N1684" s="2" t="s">
        <v>1149</v>
      </c>
    </row>
    <row r="1685" spans="1:14" x14ac:dyDescent="0.3">
      <c r="A1685" s="2">
        <v>680</v>
      </c>
      <c r="B1685" s="2">
        <v>5</v>
      </c>
      <c r="C1685" s="2" t="s">
        <v>45</v>
      </c>
      <c r="D1685" s="2" t="s">
        <v>1169</v>
      </c>
      <c r="E1685" s="4">
        <v>10</v>
      </c>
      <c r="F1685" s="4">
        <f t="shared" si="26"/>
        <v>20</v>
      </c>
      <c r="G1685" s="4">
        <v>18</v>
      </c>
      <c r="H1685" s="4">
        <f>Datos_Cocina[[#This Row],[Precio Unitario]]-Datos_Cocina[[#This Row],[Costo Unitario]]</f>
        <v>8</v>
      </c>
      <c r="I1685" s="4">
        <f>Datos_Cocina[[#This Row],[Ganancia Bruta]]*Datos_Cocina[[#This Row],[Cantidad Ordenada]]</f>
        <v>16</v>
      </c>
      <c r="J1685" s="4">
        <f>Datos_Cocina[[#This Row],[Precio Unitario]]*Datos_Cocina[[#This Row],[Cantidad Ordenada]]</f>
        <v>36</v>
      </c>
      <c r="K1685" s="7">
        <f>Datos_Cocina[[#This Row],[Ganancia Neta]]/Datos_Cocina[[#This Row],[Total Pedido]]</f>
        <v>0.44444444444444442</v>
      </c>
      <c r="L1685" s="2">
        <v>2</v>
      </c>
      <c r="M1685" s="2">
        <v>6</v>
      </c>
      <c r="N1685" s="2" t="s">
        <v>1149</v>
      </c>
    </row>
    <row r="1686" spans="1:14" x14ac:dyDescent="0.3">
      <c r="A1686" s="2">
        <v>681</v>
      </c>
      <c r="B1686" s="2">
        <v>2</v>
      </c>
      <c r="C1686" s="2" t="s">
        <v>39</v>
      </c>
      <c r="D1686" s="2" t="s">
        <v>1150</v>
      </c>
      <c r="E1686" s="4">
        <v>13</v>
      </c>
      <c r="F1686" s="4">
        <f t="shared" si="26"/>
        <v>26</v>
      </c>
      <c r="G1686" s="4">
        <v>21</v>
      </c>
      <c r="H1686" s="4">
        <f>Datos_Cocina[[#This Row],[Precio Unitario]]-Datos_Cocina[[#This Row],[Costo Unitario]]</f>
        <v>8</v>
      </c>
      <c r="I1686" s="4">
        <f>Datos_Cocina[[#This Row],[Ganancia Bruta]]*Datos_Cocina[[#This Row],[Cantidad Ordenada]]</f>
        <v>16</v>
      </c>
      <c r="J1686" s="4">
        <f>Datos_Cocina[[#This Row],[Precio Unitario]]*Datos_Cocina[[#This Row],[Cantidad Ordenada]]</f>
        <v>42</v>
      </c>
      <c r="K1686" s="7">
        <f>Datos_Cocina[[#This Row],[Ganancia Neta]]/Datos_Cocina[[#This Row],[Total Pedido]]</f>
        <v>0.38095238095238093</v>
      </c>
      <c r="L1686" s="2">
        <v>2</v>
      </c>
      <c r="M1686" s="2">
        <v>21</v>
      </c>
      <c r="N1686" s="2" t="s">
        <v>1149</v>
      </c>
    </row>
    <row r="1687" spans="1:14" x14ac:dyDescent="0.3">
      <c r="A1687" s="2">
        <v>681</v>
      </c>
      <c r="B1687" s="2">
        <v>2</v>
      </c>
      <c r="C1687" s="2" t="s">
        <v>121</v>
      </c>
      <c r="D1687" s="2" t="s">
        <v>1163</v>
      </c>
      <c r="E1687" s="4">
        <v>20</v>
      </c>
      <c r="F1687" s="4">
        <f t="shared" si="26"/>
        <v>20</v>
      </c>
      <c r="G1687" s="4">
        <v>33</v>
      </c>
      <c r="H1687" s="4">
        <f>Datos_Cocina[[#This Row],[Precio Unitario]]-Datos_Cocina[[#This Row],[Costo Unitario]]</f>
        <v>13</v>
      </c>
      <c r="I1687" s="4">
        <f>Datos_Cocina[[#This Row],[Ganancia Bruta]]*Datos_Cocina[[#This Row],[Cantidad Ordenada]]</f>
        <v>13</v>
      </c>
      <c r="J1687" s="4">
        <f>Datos_Cocina[[#This Row],[Precio Unitario]]*Datos_Cocina[[#This Row],[Cantidad Ordenada]]</f>
        <v>33</v>
      </c>
      <c r="K1687" s="7">
        <f>Datos_Cocina[[#This Row],[Ganancia Neta]]/Datos_Cocina[[#This Row],[Total Pedido]]</f>
        <v>0.39393939393939392</v>
      </c>
      <c r="L1687" s="2">
        <v>1</v>
      </c>
      <c r="M1687" s="2">
        <v>44</v>
      </c>
      <c r="N1687" s="2" t="s">
        <v>1154</v>
      </c>
    </row>
    <row r="1688" spans="1:14" x14ac:dyDescent="0.3">
      <c r="A1688" s="2">
        <v>682</v>
      </c>
      <c r="B1688" s="2">
        <v>1</v>
      </c>
      <c r="C1688" s="2" t="s">
        <v>97</v>
      </c>
      <c r="D1688" s="2" t="s">
        <v>1153</v>
      </c>
      <c r="E1688" s="4">
        <v>14</v>
      </c>
      <c r="F1688" s="4">
        <f t="shared" si="26"/>
        <v>14</v>
      </c>
      <c r="G1688" s="4">
        <v>23</v>
      </c>
      <c r="H1688" s="4">
        <f>Datos_Cocina[[#This Row],[Precio Unitario]]-Datos_Cocina[[#This Row],[Costo Unitario]]</f>
        <v>9</v>
      </c>
      <c r="I1688" s="4">
        <f>Datos_Cocina[[#This Row],[Ganancia Bruta]]*Datos_Cocina[[#This Row],[Cantidad Ordenada]]</f>
        <v>9</v>
      </c>
      <c r="J1688" s="4">
        <f>Datos_Cocina[[#This Row],[Precio Unitario]]*Datos_Cocina[[#This Row],[Cantidad Ordenada]]</f>
        <v>23</v>
      </c>
      <c r="K1688" s="7">
        <f>Datos_Cocina[[#This Row],[Ganancia Neta]]/Datos_Cocina[[#This Row],[Total Pedido]]</f>
        <v>0.39130434782608697</v>
      </c>
      <c r="L1688" s="2">
        <v>1</v>
      </c>
      <c r="M1688" s="2">
        <v>43</v>
      </c>
      <c r="N1688" s="2" t="s">
        <v>1154</v>
      </c>
    </row>
    <row r="1689" spans="1:14" x14ac:dyDescent="0.3">
      <c r="A1689" s="2">
        <v>683</v>
      </c>
      <c r="B1689" s="2">
        <v>2</v>
      </c>
      <c r="C1689" s="2" t="s">
        <v>30</v>
      </c>
      <c r="D1689" s="2" t="s">
        <v>1170</v>
      </c>
      <c r="E1689" s="4">
        <v>25</v>
      </c>
      <c r="F1689" s="4">
        <f t="shared" si="26"/>
        <v>25</v>
      </c>
      <c r="G1689" s="4">
        <v>40</v>
      </c>
      <c r="H1689" s="4">
        <f>Datos_Cocina[[#This Row],[Precio Unitario]]-Datos_Cocina[[#This Row],[Costo Unitario]]</f>
        <v>15</v>
      </c>
      <c r="I1689" s="4">
        <f>Datos_Cocina[[#This Row],[Ganancia Bruta]]*Datos_Cocina[[#This Row],[Cantidad Ordenada]]</f>
        <v>15</v>
      </c>
      <c r="J1689" s="4">
        <f>Datos_Cocina[[#This Row],[Precio Unitario]]*Datos_Cocina[[#This Row],[Cantidad Ordenada]]</f>
        <v>40</v>
      </c>
      <c r="K1689" s="7">
        <f>Datos_Cocina[[#This Row],[Ganancia Neta]]/Datos_Cocina[[#This Row],[Total Pedido]]</f>
        <v>0.375</v>
      </c>
      <c r="L1689" s="2">
        <v>1</v>
      </c>
      <c r="M1689" s="2">
        <v>6</v>
      </c>
      <c r="N1689" s="2" t="s">
        <v>1149</v>
      </c>
    </row>
    <row r="1690" spans="1:14" x14ac:dyDescent="0.3">
      <c r="A1690" s="2">
        <v>683</v>
      </c>
      <c r="B1690" s="2">
        <v>2</v>
      </c>
      <c r="C1690" s="2" t="s">
        <v>56</v>
      </c>
      <c r="D1690" s="2" t="s">
        <v>1167</v>
      </c>
      <c r="E1690" s="4">
        <v>19</v>
      </c>
      <c r="F1690" s="4">
        <f t="shared" si="26"/>
        <v>38</v>
      </c>
      <c r="G1690" s="4">
        <v>31</v>
      </c>
      <c r="H1690" s="4">
        <f>Datos_Cocina[[#This Row],[Precio Unitario]]-Datos_Cocina[[#This Row],[Costo Unitario]]</f>
        <v>12</v>
      </c>
      <c r="I1690" s="4">
        <f>Datos_Cocina[[#This Row],[Ganancia Bruta]]*Datos_Cocina[[#This Row],[Cantidad Ordenada]]</f>
        <v>24</v>
      </c>
      <c r="J1690" s="4">
        <f>Datos_Cocina[[#This Row],[Precio Unitario]]*Datos_Cocina[[#This Row],[Cantidad Ordenada]]</f>
        <v>62</v>
      </c>
      <c r="K1690" s="7">
        <f>Datos_Cocina[[#This Row],[Ganancia Neta]]/Datos_Cocina[[#This Row],[Total Pedido]]</f>
        <v>0.38709677419354838</v>
      </c>
      <c r="L1690" s="2">
        <v>2</v>
      </c>
      <c r="M1690" s="2">
        <v>16</v>
      </c>
      <c r="N1690" s="2" t="s">
        <v>1149</v>
      </c>
    </row>
    <row r="1691" spans="1:14" x14ac:dyDescent="0.3">
      <c r="A1691" s="2">
        <v>683</v>
      </c>
      <c r="B1691" s="2">
        <v>2</v>
      </c>
      <c r="C1691" s="2" t="s">
        <v>67</v>
      </c>
      <c r="D1691" s="2" t="s">
        <v>1155</v>
      </c>
      <c r="E1691" s="4">
        <v>12</v>
      </c>
      <c r="F1691" s="4">
        <f t="shared" si="26"/>
        <v>24</v>
      </c>
      <c r="G1691" s="4">
        <v>20</v>
      </c>
      <c r="H1691" s="4">
        <f>Datos_Cocina[[#This Row],[Precio Unitario]]-Datos_Cocina[[#This Row],[Costo Unitario]]</f>
        <v>8</v>
      </c>
      <c r="I1691" s="4">
        <f>Datos_Cocina[[#This Row],[Ganancia Bruta]]*Datos_Cocina[[#This Row],[Cantidad Ordenada]]</f>
        <v>16</v>
      </c>
      <c r="J1691" s="4">
        <f>Datos_Cocina[[#This Row],[Precio Unitario]]*Datos_Cocina[[#This Row],[Cantidad Ordenada]]</f>
        <v>40</v>
      </c>
      <c r="K1691" s="7">
        <f>Datos_Cocina[[#This Row],[Ganancia Neta]]/Datos_Cocina[[#This Row],[Total Pedido]]</f>
        <v>0.4</v>
      </c>
      <c r="L1691" s="2">
        <v>2</v>
      </c>
      <c r="M1691" s="2">
        <v>35</v>
      </c>
      <c r="N1691" s="2" t="s">
        <v>1154</v>
      </c>
    </row>
    <row r="1692" spans="1:14" x14ac:dyDescent="0.3">
      <c r="A1692" s="2">
        <v>683</v>
      </c>
      <c r="B1692" s="2">
        <v>2</v>
      </c>
      <c r="C1692" s="2" t="s">
        <v>100</v>
      </c>
      <c r="D1692" s="2" t="s">
        <v>1166</v>
      </c>
      <c r="E1692" s="4">
        <v>13</v>
      </c>
      <c r="F1692" s="4">
        <f t="shared" si="26"/>
        <v>13</v>
      </c>
      <c r="G1692" s="4">
        <v>22</v>
      </c>
      <c r="H1692" s="4">
        <f>Datos_Cocina[[#This Row],[Precio Unitario]]-Datos_Cocina[[#This Row],[Costo Unitario]]</f>
        <v>9</v>
      </c>
      <c r="I1692" s="4">
        <f>Datos_Cocina[[#This Row],[Ganancia Bruta]]*Datos_Cocina[[#This Row],[Cantidad Ordenada]]</f>
        <v>9</v>
      </c>
      <c r="J1692" s="4">
        <f>Datos_Cocina[[#This Row],[Precio Unitario]]*Datos_Cocina[[#This Row],[Cantidad Ordenada]]</f>
        <v>22</v>
      </c>
      <c r="K1692" s="7">
        <f>Datos_Cocina[[#This Row],[Ganancia Neta]]/Datos_Cocina[[#This Row],[Total Pedido]]</f>
        <v>0.40909090909090912</v>
      </c>
      <c r="L1692" s="2">
        <v>1</v>
      </c>
      <c r="M1692" s="2">
        <v>25</v>
      </c>
      <c r="N1692" s="2" t="s">
        <v>1149</v>
      </c>
    </row>
    <row r="1693" spans="1:14" x14ac:dyDescent="0.3">
      <c r="A1693" s="2">
        <v>684</v>
      </c>
      <c r="B1693" s="2">
        <v>10</v>
      </c>
      <c r="C1693" s="2" t="s">
        <v>56</v>
      </c>
      <c r="D1693" s="2" t="s">
        <v>1167</v>
      </c>
      <c r="E1693" s="4">
        <v>19</v>
      </c>
      <c r="F1693" s="4">
        <f t="shared" si="26"/>
        <v>19</v>
      </c>
      <c r="G1693" s="4">
        <v>31</v>
      </c>
      <c r="H1693" s="4">
        <f>Datos_Cocina[[#This Row],[Precio Unitario]]-Datos_Cocina[[#This Row],[Costo Unitario]]</f>
        <v>12</v>
      </c>
      <c r="I1693" s="4">
        <f>Datos_Cocina[[#This Row],[Ganancia Bruta]]*Datos_Cocina[[#This Row],[Cantidad Ordenada]]</f>
        <v>12</v>
      </c>
      <c r="J1693" s="4">
        <f>Datos_Cocina[[#This Row],[Precio Unitario]]*Datos_Cocina[[#This Row],[Cantidad Ordenada]]</f>
        <v>31</v>
      </c>
      <c r="K1693" s="7">
        <f>Datos_Cocina[[#This Row],[Ganancia Neta]]/Datos_Cocina[[#This Row],[Total Pedido]]</f>
        <v>0.38709677419354838</v>
      </c>
      <c r="L1693" s="2">
        <v>1</v>
      </c>
      <c r="M1693" s="2">
        <v>10</v>
      </c>
      <c r="N1693" s="2" t="s">
        <v>1149</v>
      </c>
    </row>
    <row r="1694" spans="1:14" x14ac:dyDescent="0.3">
      <c r="A1694" s="2">
        <v>684</v>
      </c>
      <c r="B1694" s="2">
        <v>10</v>
      </c>
      <c r="C1694" s="2" t="s">
        <v>42</v>
      </c>
      <c r="D1694" s="2" t="s">
        <v>1158</v>
      </c>
      <c r="E1694" s="4">
        <v>22</v>
      </c>
      <c r="F1694" s="4">
        <f t="shared" si="26"/>
        <v>22</v>
      </c>
      <c r="G1694" s="4">
        <v>36</v>
      </c>
      <c r="H1694" s="4">
        <f>Datos_Cocina[[#This Row],[Precio Unitario]]-Datos_Cocina[[#This Row],[Costo Unitario]]</f>
        <v>14</v>
      </c>
      <c r="I1694" s="4">
        <f>Datos_Cocina[[#This Row],[Ganancia Bruta]]*Datos_Cocina[[#This Row],[Cantidad Ordenada]]</f>
        <v>14</v>
      </c>
      <c r="J1694" s="4">
        <f>Datos_Cocina[[#This Row],[Precio Unitario]]*Datos_Cocina[[#This Row],[Cantidad Ordenada]]</f>
        <v>36</v>
      </c>
      <c r="K1694" s="7">
        <f>Datos_Cocina[[#This Row],[Ganancia Neta]]/Datos_Cocina[[#This Row],[Total Pedido]]</f>
        <v>0.3888888888888889</v>
      </c>
      <c r="L1694" s="2">
        <v>1</v>
      </c>
      <c r="M1694" s="2">
        <v>38</v>
      </c>
      <c r="N1694" s="2" t="s">
        <v>1154</v>
      </c>
    </row>
    <row r="1695" spans="1:14" x14ac:dyDescent="0.3">
      <c r="A1695" s="2">
        <v>684</v>
      </c>
      <c r="B1695" s="2">
        <v>10</v>
      </c>
      <c r="C1695" s="2" t="s">
        <v>20</v>
      </c>
      <c r="D1695" s="2" t="s">
        <v>1152</v>
      </c>
      <c r="E1695" s="4">
        <v>17</v>
      </c>
      <c r="F1695" s="4">
        <f t="shared" si="26"/>
        <v>51</v>
      </c>
      <c r="G1695" s="4">
        <v>29</v>
      </c>
      <c r="H1695" s="4">
        <f>Datos_Cocina[[#This Row],[Precio Unitario]]-Datos_Cocina[[#This Row],[Costo Unitario]]</f>
        <v>12</v>
      </c>
      <c r="I1695" s="4">
        <f>Datos_Cocina[[#This Row],[Ganancia Bruta]]*Datos_Cocina[[#This Row],[Cantidad Ordenada]]</f>
        <v>36</v>
      </c>
      <c r="J1695" s="4">
        <f>Datos_Cocina[[#This Row],[Precio Unitario]]*Datos_Cocina[[#This Row],[Cantidad Ordenada]]</f>
        <v>87</v>
      </c>
      <c r="K1695" s="7">
        <f>Datos_Cocina[[#This Row],[Ganancia Neta]]/Datos_Cocina[[#This Row],[Total Pedido]]</f>
        <v>0.41379310344827586</v>
      </c>
      <c r="L1695" s="2">
        <v>3</v>
      </c>
      <c r="M1695" s="2">
        <v>37</v>
      </c>
      <c r="N1695" s="2" t="s">
        <v>1154</v>
      </c>
    </row>
    <row r="1696" spans="1:14" x14ac:dyDescent="0.3">
      <c r="A1696" s="2">
        <v>684</v>
      </c>
      <c r="B1696" s="2">
        <v>10</v>
      </c>
      <c r="C1696" s="2" t="s">
        <v>74</v>
      </c>
      <c r="D1696" s="2" t="s">
        <v>1160</v>
      </c>
      <c r="E1696" s="4">
        <v>15</v>
      </c>
      <c r="F1696" s="4">
        <f t="shared" si="26"/>
        <v>15</v>
      </c>
      <c r="G1696" s="4">
        <v>26</v>
      </c>
      <c r="H1696" s="4">
        <f>Datos_Cocina[[#This Row],[Precio Unitario]]-Datos_Cocina[[#This Row],[Costo Unitario]]</f>
        <v>11</v>
      </c>
      <c r="I1696" s="4">
        <f>Datos_Cocina[[#This Row],[Ganancia Bruta]]*Datos_Cocina[[#This Row],[Cantidad Ordenada]]</f>
        <v>11</v>
      </c>
      <c r="J1696" s="4">
        <f>Datos_Cocina[[#This Row],[Precio Unitario]]*Datos_Cocina[[#This Row],[Cantidad Ordenada]]</f>
        <v>26</v>
      </c>
      <c r="K1696" s="7">
        <f>Datos_Cocina[[#This Row],[Ganancia Neta]]/Datos_Cocina[[#This Row],[Total Pedido]]</f>
        <v>0.42307692307692307</v>
      </c>
      <c r="L1696" s="2">
        <v>1</v>
      </c>
      <c r="M1696" s="2">
        <v>25</v>
      </c>
      <c r="N1696" s="2" t="s">
        <v>1154</v>
      </c>
    </row>
    <row r="1697" spans="1:14" x14ac:dyDescent="0.3">
      <c r="A1697" s="2">
        <v>685</v>
      </c>
      <c r="B1697" s="2">
        <v>5</v>
      </c>
      <c r="C1697" s="2" t="s">
        <v>50</v>
      </c>
      <c r="D1697" s="2" t="s">
        <v>1162</v>
      </c>
      <c r="E1697" s="4">
        <v>16</v>
      </c>
      <c r="F1697" s="4">
        <f t="shared" si="26"/>
        <v>32</v>
      </c>
      <c r="G1697" s="4">
        <v>27</v>
      </c>
      <c r="H1697" s="4">
        <f>Datos_Cocina[[#This Row],[Precio Unitario]]-Datos_Cocina[[#This Row],[Costo Unitario]]</f>
        <v>11</v>
      </c>
      <c r="I1697" s="4">
        <f>Datos_Cocina[[#This Row],[Ganancia Bruta]]*Datos_Cocina[[#This Row],[Cantidad Ordenada]]</f>
        <v>22</v>
      </c>
      <c r="J1697" s="4">
        <f>Datos_Cocina[[#This Row],[Precio Unitario]]*Datos_Cocina[[#This Row],[Cantidad Ordenada]]</f>
        <v>54</v>
      </c>
      <c r="K1697" s="7">
        <f>Datos_Cocina[[#This Row],[Ganancia Neta]]/Datos_Cocina[[#This Row],[Total Pedido]]</f>
        <v>0.40740740740740738</v>
      </c>
      <c r="L1697" s="2">
        <v>2</v>
      </c>
      <c r="M1697" s="2">
        <v>17</v>
      </c>
      <c r="N1697" s="2" t="s">
        <v>1149</v>
      </c>
    </row>
    <row r="1698" spans="1:14" x14ac:dyDescent="0.3">
      <c r="A1698" s="2">
        <v>686</v>
      </c>
      <c r="B1698" s="2">
        <v>10</v>
      </c>
      <c r="C1698" s="2" t="s">
        <v>56</v>
      </c>
      <c r="D1698" s="2" t="s">
        <v>1167</v>
      </c>
      <c r="E1698" s="4">
        <v>19</v>
      </c>
      <c r="F1698" s="4">
        <f t="shared" si="26"/>
        <v>38</v>
      </c>
      <c r="G1698" s="4">
        <v>31</v>
      </c>
      <c r="H1698" s="4">
        <f>Datos_Cocina[[#This Row],[Precio Unitario]]-Datos_Cocina[[#This Row],[Costo Unitario]]</f>
        <v>12</v>
      </c>
      <c r="I1698" s="4">
        <f>Datos_Cocina[[#This Row],[Ganancia Bruta]]*Datos_Cocina[[#This Row],[Cantidad Ordenada]]</f>
        <v>24</v>
      </c>
      <c r="J1698" s="4">
        <f>Datos_Cocina[[#This Row],[Precio Unitario]]*Datos_Cocina[[#This Row],[Cantidad Ordenada]]</f>
        <v>62</v>
      </c>
      <c r="K1698" s="7">
        <f>Datos_Cocina[[#This Row],[Ganancia Neta]]/Datos_Cocina[[#This Row],[Total Pedido]]</f>
        <v>0.38709677419354838</v>
      </c>
      <c r="L1698" s="2">
        <v>2</v>
      </c>
      <c r="M1698" s="2">
        <v>37</v>
      </c>
      <c r="N1698" s="2" t="s">
        <v>1154</v>
      </c>
    </row>
    <row r="1699" spans="1:14" x14ac:dyDescent="0.3">
      <c r="A1699" s="2">
        <v>686</v>
      </c>
      <c r="B1699" s="2">
        <v>10</v>
      </c>
      <c r="C1699" s="2" t="s">
        <v>67</v>
      </c>
      <c r="D1699" s="2" t="s">
        <v>1155</v>
      </c>
      <c r="E1699" s="4">
        <v>12</v>
      </c>
      <c r="F1699" s="4">
        <f t="shared" si="26"/>
        <v>24</v>
      </c>
      <c r="G1699" s="4">
        <v>20</v>
      </c>
      <c r="H1699" s="4">
        <f>Datos_Cocina[[#This Row],[Precio Unitario]]-Datos_Cocina[[#This Row],[Costo Unitario]]</f>
        <v>8</v>
      </c>
      <c r="I1699" s="4">
        <f>Datos_Cocina[[#This Row],[Ganancia Bruta]]*Datos_Cocina[[#This Row],[Cantidad Ordenada]]</f>
        <v>16</v>
      </c>
      <c r="J1699" s="4">
        <f>Datos_Cocina[[#This Row],[Precio Unitario]]*Datos_Cocina[[#This Row],[Cantidad Ordenada]]</f>
        <v>40</v>
      </c>
      <c r="K1699" s="7">
        <f>Datos_Cocina[[#This Row],[Ganancia Neta]]/Datos_Cocina[[#This Row],[Total Pedido]]</f>
        <v>0.4</v>
      </c>
      <c r="L1699" s="2">
        <v>2</v>
      </c>
      <c r="M1699" s="2">
        <v>21</v>
      </c>
      <c r="N1699" s="2" t="s">
        <v>1149</v>
      </c>
    </row>
    <row r="1700" spans="1:14" x14ac:dyDescent="0.3">
      <c r="A1700" s="2">
        <v>687</v>
      </c>
      <c r="B1700" s="2">
        <v>2</v>
      </c>
      <c r="C1700" s="2" t="s">
        <v>42</v>
      </c>
      <c r="D1700" s="2" t="s">
        <v>1158</v>
      </c>
      <c r="E1700" s="4">
        <v>22</v>
      </c>
      <c r="F1700" s="4">
        <f t="shared" si="26"/>
        <v>44</v>
      </c>
      <c r="G1700" s="4">
        <v>36</v>
      </c>
      <c r="H1700" s="4">
        <f>Datos_Cocina[[#This Row],[Precio Unitario]]-Datos_Cocina[[#This Row],[Costo Unitario]]</f>
        <v>14</v>
      </c>
      <c r="I1700" s="4">
        <f>Datos_Cocina[[#This Row],[Ganancia Bruta]]*Datos_Cocina[[#This Row],[Cantidad Ordenada]]</f>
        <v>28</v>
      </c>
      <c r="J1700" s="4">
        <f>Datos_Cocina[[#This Row],[Precio Unitario]]*Datos_Cocina[[#This Row],[Cantidad Ordenada]]</f>
        <v>72</v>
      </c>
      <c r="K1700" s="7">
        <f>Datos_Cocina[[#This Row],[Ganancia Neta]]/Datos_Cocina[[#This Row],[Total Pedido]]</f>
        <v>0.3888888888888889</v>
      </c>
      <c r="L1700" s="2">
        <v>2</v>
      </c>
      <c r="M1700" s="2">
        <v>29</v>
      </c>
      <c r="N1700" s="2" t="s">
        <v>1154</v>
      </c>
    </row>
    <row r="1701" spans="1:14" x14ac:dyDescent="0.3">
      <c r="A1701" s="2">
        <v>688</v>
      </c>
      <c r="B1701" s="2">
        <v>3</v>
      </c>
      <c r="C1701" s="2" t="s">
        <v>20</v>
      </c>
      <c r="D1701" s="2" t="s">
        <v>1152</v>
      </c>
      <c r="E1701" s="4">
        <v>17</v>
      </c>
      <c r="F1701" s="4">
        <f t="shared" si="26"/>
        <v>17</v>
      </c>
      <c r="G1701" s="4">
        <v>29</v>
      </c>
      <c r="H1701" s="4">
        <f>Datos_Cocina[[#This Row],[Precio Unitario]]-Datos_Cocina[[#This Row],[Costo Unitario]]</f>
        <v>12</v>
      </c>
      <c r="I1701" s="4">
        <f>Datos_Cocina[[#This Row],[Ganancia Bruta]]*Datos_Cocina[[#This Row],[Cantidad Ordenada]]</f>
        <v>12</v>
      </c>
      <c r="J1701" s="4">
        <f>Datos_Cocina[[#This Row],[Precio Unitario]]*Datos_Cocina[[#This Row],[Cantidad Ordenada]]</f>
        <v>29</v>
      </c>
      <c r="K1701" s="7">
        <f>Datos_Cocina[[#This Row],[Ganancia Neta]]/Datos_Cocina[[#This Row],[Total Pedido]]</f>
        <v>0.41379310344827586</v>
      </c>
      <c r="L1701" s="2">
        <v>1</v>
      </c>
      <c r="M1701" s="2">
        <v>14</v>
      </c>
      <c r="N1701" s="2" t="s">
        <v>1149</v>
      </c>
    </row>
    <row r="1702" spans="1:14" x14ac:dyDescent="0.3">
      <c r="A1702" s="2">
        <v>689</v>
      </c>
      <c r="B1702" s="2">
        <v>14</v>
      </c>
      <c r="C1702" s="2" t="s">
        <v>39</v>
      </c>
      <c r="D1702" s="2" t="s">
        <v>1150</v>
      </c>
      <c r="E1702" s="4">
        <v>13</v>
      </c>
      <c r="F1702" s="4">
        <f t="shared" si="26"/>
        <v>13</v>
      </c>
      <c r="G1702" s="4">
        <v>21</v>
      </c>
      <c r="H1702" s="4">
        <f>Datos_Cocina[[#This Row],[Precio Unitario]]-Datos_Cocina[[#This Row],[Costo Unitario]]</f>
        <v>8</v>
      </c>
      <c r="I1702" s="4">
        <f>Datos_Cocina[[#This Row],[Ganancia Bruta]]*Datos_Cocina[[#This Row],[Cantidad Ordenada]]</f>
        <v>8</v>
      </c>
      <c r="J1702" s="4">
        <f>Datos_Cocina[[#This Row],[Precio Unitario]]*Datos_Cocina[[#This Row],[Cantidad Ordenada]]</f>
        <v>21</v>
      </c>
      <c r="K1702" s="7">
        <f>Datos_Cocina[[#This Row],[Ganancia Neta]]/Datos_Cocina[[#This Row],[Total Pedido]]</f>
        <v>0.38095238095238093</v>
      </c>
      <c r="L1702" s="2">
        <v>1</v>
      </c>
      <c r="M1702" s="2">
        <v>6</v>
      </c>
      <c r="N1702" s="2" t="s">
        <v>1149</v>
      </c>
    </row>
    <row r="1703" spans="1:14" x14ac:dyDescent="0.3">
      <c r="A1703" s="2">
        <v>689</v>
      </c>
      <c r="B1703" s="2">
        <v>14</v>
      </c>
      <c r="C1703" s="2" t="s">
        <v>97</v>
      </c>
      <c r="D1703" s="2" t="s">
        <v>1153</v>
      </c>
      <c r="E1703" s="4">
        <v>14</v>
      </c>
      <c r="F1703" s="4">
        <f t="shared" si="26"/>
        <v>42</v>
      </c>
      <c r="G1703" s="4">
        <v>23</v>
      </c>
      <c r="H1703" s="4">
        <f>Datos_Cocina[[#This Row],[Precio Unitario]]-Datos_Cocina[[#This Row],[Costo Unitario]]</f>
        <v>9</v>
      </c>
      <c r="I1703" s="4">
        <f>Datos_Cocina[[#This Row],[Ganancia Bruta]]*Datos_Cocina[[#This Row],[Cantidad Ordenada]]</f>
        <v>27</v>
      </c>
      <c r="J1703" s="4">
        <f>Datos_Cocina[[#This Row],[Precio Unitario]]*Datos_Cocina[[#This Row],[Cantidad Ordenada]]</f>
        <v>69</v>
      </c>
      <c r="K1703" s="7">
        <f>Datos_Cocina[[#This Row],[Ganancia Neta]]/Datos_Cocina[[#This Row],[Total Pedido]]</f>
        <v>0.39130434782608697</v>
      </c>
      <c r="L1703" s="2">
        <v>3</v>
      </c>
      <c r="M1703" s="2">
        <v>16</v>
      </c>
      <c r="N1703" s="2" t="s">
        <v>1154</v>
      </c>
    </row>
    <row r="1704" spans="1:14" x14ac:dyDescent="0.3">
      <c r="A1704" s="2">
        <v>689</v>
      </c>
      <c r="B1704" s="2">
        <v>14</v>
      </c>
      <c r="C1704" s="2" t="s">
        <v>60</v>
      </c>
      <c r="D1704" s="2" t="s">
        <v>1165</v>
      </c>
      <c r="E1704" s="4">
        <v>15</v>
      </c>
      <c r="F1704" s="4">
        <f t="shared" si="26"/>
        <v>45</v>
      </c>
      <c r="G1704" s="4">
        <v>25</v>
      </c>
      <c r="H1704" s="4">
        <f>Datos_Cocina[[#This Row],[Precio Unitario]]-Datos_Cocina[[#This Row],[Costo Unitario]]</f>
        <v>10</v>
      </c>
      <c r="I1704" s="4">
        <f>Datos_Cocina[[#This Row],[Ganancia Bruta]]*Datos_Cocina[[#This Row],[Cantidad Ordenada]]</f>
        <v>30</v>
      </c>
      <c r="J1704" s="4">
        <f>Datos_Cocina[[#This Row],[Precio Unitario]]*Datos_Cocina[[#This Row],[Cantidad Ordenada]]</f>
        <v>75</v>
      </c>
      <c r="K1704" s="7">
        <f>Datos_Cocina[[#This Row],[Ganancia Neta]]/Datos_Cocina[[#This Row],[Total Pedido]]</f>
        <v>0.4</v>
      </c>
      <c r="L1704" s="2">
        <v>3</v>
      </c>
      <c r="M1704" s="2">
        <v>7</v>
      </c>
      <c r="N1704" s="2" t="s">
        <v>1154</v>
      </c>
    </row>
    <row r="1705" spans="1:14" x14ac:dyDescent="0.3">
      <c r="A1705" s="2">
        <v>690</v>
      </c>
      <c r="B1705" s="2">
        <v>15</v>
      </c>
      <c r="C1705" s="2" t="s">
        <v>30</v>
      </c>
      <c r="D1705" s="2" t="s">
        <v>1170</v>
      </c>
      <c r="E1705" s="4">
        <v>25</v>
      </c>
      <c r="F1705" s="4">
        <f t="shared" si="26"/>
        <v>25</v>
      </c>
      <c r="G1705" s="4">
        <v>40</v>
      </c>
      <c r="H1705" s="4">
        <f>Datos_Cocina[[#This Row],[Precio Unitario]]-Datos_Cocina[[#This Row],[Costo Unitario]]</f>
        <v>15</v>
      </c>
      <c r="I1705" s="4">
        <f>Datos_Cocina[[#This Row],[Ganancia Bruta]]*Datos_Cocina[[#This Row],[Cantidad Ordenada]]</f>
        <v>15</v>
      </c>
      <c r="J1705" s="4">
        <f>Datos_Cocina[[#This Row],[Precio Unitario]]*Datos_Cocina[[#This Row],[Cantidad Ordenada]]</f>
        <v>40</v>
      </c>
      <c r="K1705" s="7">
        <f>Datos_Cocina[[#This Row],[Ganancia Neta]]/Datos_Cocina[[#This Row],[Total Pedido]]</f>
        <v>0.375</v>
      </c>
      <c r="L1705" s="2">
        <v>1</v>
      </c>
      <c r="M1705" s="2">
        <v>49</v>
      </c>
      <c r="N1705" s="2" t="s">
        <v>1154</v>
      </c>
    </row>
    <row r="1706" spans="1:14" x14ac:dyDescent="0.3">
      <c r="A1706" s="2">
        <v>690</v>
      </c>
      <c r="B1706" s="2">
        <v>15</v>
      </c>
      <c r="C1706" s="2" t="s">
        <v>56</v>
      </c>
      <c r="D1706" s="2" t="s">
        <v>1167</v>
      </c>
      <c r="E1706" s="4">
        <v>19</v>
      </c>
      <c r="F1706" s="4">
        <f t="shared" si="26"/>
        <v>38</v>
      </c>
      <c r="G1706" s="4">
        <v>31</v>
      </c>
      <c r="H1706" s="4">
        <f>Datos_Cocina[[#This Row],[Precio Unitario]]-Datos_Cocina[[#This Row],[Costo Unitario]]</f>
        <v>12</v>
      </c>
      <c r="I1706" s="4">
        <f>Datos_Cocina[[#This Row],[Ganancia Bruta]]*Datos_Cocina[[#This Row],[Cantidad Ordenada]]</f>
        <v>24</v>
      </c>
      <c r="J1706" s="4">
        <f>Datos_Cocina[[#This Row],[Precio Unitario]]*Datos_Cocina[[#This Row],[Cantidad Ordenada]]</f>
        <v>62</v>
      </c>
      <c r="K1706" s="7">
        <f>Datos_Cocina[[#This Row],[Ganancia Neta]]/Datos_Cocina[[#This Row],[Total Pedido]]</f>
        <v>0.38709677419354838</v>
      </c>
      <c r="L1706" s="2">
        <v>2</v>
      </c>
      <c r="M1706" s="2">
        <v>16</v>
      </c>
      <c r="N1706" s="2" t="s">
        <v>1154</v>
      </c>
    </row>
    <row r="1707" spans="1:14" x14ac:dyDescent="0.3">
      <c r="A1707" s="2">
        <v>690</v>
      </c>
      <c r="B1707" s="2">
        <v>15</v>
      </c>
      <c r="C1707" s="2" t="s">
        <v>121</v>
      </c>
      <c r="D1707" s="2" t="s">
        <v>1163</v>
      </c>
      <c r="E1707" s="4">
        <v>20</v>
      </c>
      <c r="F1707" s="4">
        <f t="shared" si="26"/>
        <v>20</v>
      </c>
      <c r="G1707" s="4">
        <v>33</v>
      </c>
      <c r="H1707" s="4">
        <f>Datos_Cocina[[#This Row],[Precio Unitario]]-Datos_Cocina[[#This Row],[Costo Unitario]]</f>
        <v>13</v>
      </c>
      <c r="I1707" s="4">
        <f>Datos_Cocina[[#This Row],[Ganancia Bruta]]*Datos_Cocina[[#This Row],[Cantidad Ordenada]]</f>
        <v>13</v>
      </c>
      <c r="J1707" s="4">
        <f>Datos_Cocina[[#This Row],[Precio Unitario]]*Datos_Cocina[[#This Row],[Cantidad Ordenada]]</f>
        <v>33</v>
      </c>
      <c r="K1707" s="7">
        <f>Datos_Cocina[[#This Row],[Ganancia Neta]]/Datos_Cocina[[#This Row],[Total Pedido]]</f>
        <v>0.39393939393939392</v>
      </c>
      <c r="L1707" s="2">
        <v>1</v>
      </c>
      <c r="M1707" s="2">
        <v>24</v>
      </c>
      <c r="N1707" s="2" t="s">
        <v>1154</v>
      </c>
    </row>
    <row r="1708" spans="1:14" x14ac:dyDescent="0.3">
      <c r="A1708" s="2">
        <v>690</v>
      </c>
      <c r="B1708" s="2">
        <v>15</v>
      </c>
      <c r="C1708" s="2" t="s">
        <v>25</v>
      </c>
      <c r="D1708" s="2" t="s">
        <v>1159</v>
      </c>
      <c r="E1708" s="4">
        <v>16</v>
      </c>
      <c r="F1708" s="4">
        <f t="shared" si="26"/>
        <v>32</v>
      </c>
      <c r="G1708" s="4">
        <v>28</v>
      </c>
      <c r="H1708" s="4">
        <f>Datos_Cocina[[#This Row],[Precio Unitario]]-Datos_Cocina[[#This Row],[Costo Unitario]]</f>
        <v>12</v>
      </c>
      <c r="I1708" s="4">
        <f>Datos_Cocina[[#This Row],[Ganancia Bruta]]*Datos_Cocina[[#This Row],[Cantidad Ordenada]]</f>
        <v>24</v>
      </c>
      <c r="J1708" s="4">
        <f>Datos_Cocina[[#This Row],[Precio Unitario]]*Datos_Cocina[[#This Row],[Cantidad Ordenada]]</f>
        <v>56</v>
      </c>
      <c r="K1708" s="7">
        <f>Datos_Cocina[[#This Row],[Ganancia Neta]]/Datos_Cocina[[#This Row],[Total Pedido]]</f>
        <v>0.42857142857142855</v>
      </c>
      <c r="L1708" s="2">
        <v>2</v>
      </c>
      <c r="M1708" s="2">
        <v>54</v>
      </c>
      <c r="N1708" s="2" t="s">
        <v>1154</v>
      </c>
    </row>
    <row r="1709" spans="1:14" x14ac:dyDescent="0.3">
      <c r="A1709" s="2">
        <v>691</v>
      </c>
      <c r="B1709" s="2">
        <v>19</v>
      </c>
      <c r="C1709" s="2" t="s">
        <v>100</v>
      </c>
      <c r="D1709" s="2" t="s">
        <v>1166</v>
      </c>
      <c r="E1709" s="4">
        <v>13</v>
      </c>
      <c r="F1709" s="4">
        <f t="shared" si="26"/>
        <v>39</v>
      </c>
      <c r="G1709" s="4">
        <v>22</v>
      </c>
      <c r="H1709" s="4">
        <f>Datos_Cocina[[#This Row],[Precio Unitario]]-Datos_Cocina[[#This Row],[Costo Unitario]]</f>
        <v>9</v>
      </c>
      <c r="I1709" s="4">
        <f>Datos_Cocina[[#This Row],[Ganancia Bruta]]*Datos_Cocina[[#This Row],[Cantidad Ordenada]]</f>
        <v>27</v>
      </c>
      <c r="J1709" s="4">
        <f>Datos_Cocina[[#This Row],[Precio Unitario]]*Datos_Cocina[[#This Row],[Cantidad Ordenada]]</f>
        <v>66</v>
      </c>
      <c r="K1709" s="7">
        <f>Datos_Cocina[[#This Row],[Ganancia Neta]]/Datos_Cocina[[#This Row],[Total Pedido]]</f>
        <v>0.40909090909090912</v>
      </c>
      <c r="L1709" s="2">
        <v>3</v>
      </c>
      <c r="M1709" s="2">
        <v>34</v>
      </c>
      <c r="N1709" s="2" t="s">
        <v>1154</v>
      </c>
    </row>
    <row r="1710" spans="1:14" x14ac:dyDescent="0.3">
      <c r="A1710" s="2">
        <v>692</v>
      </c>
      <c r="B1710" s="2">
        <v>9</v>
      </c>
      <c r="C1710" s="2" t="s">
        <v>37</v>
      </c>
      <c r="D1710" s="2" t="s">
        <v>1157</v>
      </c>
      <c r="E1710" s="4">
        <v>18</v>
      </c>
      <c r="F1710" s="4">
        <f t="shared" si="26"/>
        <v>18</v>
      </c>
      <c r="G1710" s="4">
        <v>30</v>
      </c>
      <c r="H1710" s="4">
        <f>Datos_Cocina[[#This Row],[Precio Unitario]]-Datos_Cocina[[#This Row],[Costo Unitario]]</f>
        <v>12</v>
      </c>
      <c r="I1710" s="4">
        <f>Datos_Cocina[[#This Row],[Ganancia Bruta]]*Datos_Cocina[[#This Row],[Cantidad Ordenada]]</f>
        <v>12</v>
      </c>
      <c r="J1710" s="4">
        <f>Datos_Cocina[[#This Row],[Precio Unitario]]*Datos_Cocina[[#This Row],[Cantidad Ordenada]]</f>
        <v>30</v>
      </c>
      <c r="K1710" s="7">
        <f>Datos_Cocina[[#This Row],[Ganancia Neta]]/Datos_Cocina[[#This Row],[Total Pedido]]</f>
        <v>0.4</v>
      </c>
      <c r="L1710" s="2">
        <v>1</v>
      </c>
      <c r="M1710" s="2">
        <v>49</v>
      </c>
      <c r="N1710" s="2" t="s">
        <v>1154</v>
      </c>
    </row>
    <row r="1711" spans="1:14" x14ac:dyDescent="0.3">
      <c r="A1711" s="2">
        <v>692</v>
      </c>
      <c r="B1711" s="2">
        <v>9</v>
      </c>
      <c r="C1711" s="2" t="s">
        <v>67</v>
      </c>
      <c r="D1711" s="2" t="s">
        <v>1155</v>
      </c>
      <c r="E1711" s="4">
        <v>12</v>
      </c>
      <c r="F1711" s="4">
        <f t="shared" si="26"/>
        <v>12</v>
      </c>
      <c r="G1711" s="4">
        <v>20</v>
      </c>
      <c r="H1711" s="4">
        <f>Datos_Cocina[[#This Row],[Precio Unitario]]-Datos_Cocina[[#This Row],[Costo Unitario]]</f>
        <v>8</v>
      </c>
      <c r="I1711" s="4">
        <f>Datos_Cocina[[#This Row],[Ganancia Bruta]]*Datos_Cocina[[#This Row],[Cantidad Ordenada]]</f>
        <v>8</v>
      </c>
      <c r="J1711" s="4">
        <f>Datos_Cocina[[#This Row],[Precio Unitario]]*Datos_Cocina[[#This Row],[Cantidad Ordenada]]</f>
        <v>20</v>
      </c>
      <c r="K1711" s="7">
        <f>Datos_Cocina[[#This Row],[Ganancia Neta]]/Datos_Cocina[[#This Row],[Total Pedido]]</f>
        <v>0.4</v>
      </c>
      <c r="L1711" s="2">
        <v>1</v>
      </c>
      <c r="M1711" s="2">
        <v>7</v>
      </c>
      <c r="N1711" s="2" t="s">
        <v>1154</v>
      </c>
    </row>
    <row r="1712" spans="1:14" x14ac:dyDescent="0.3">
      <c r="A1712" s="2">
        <v>692</v>
      </c>
      <c r="B1712" s="2">
        <v>9</v>
      </c>
      <c r="C1712" s="2" t="s">
        <v>12</v>
      </c>
      <c r="D1712" s="2" t="s">
        <v>1164</v>
      </c>
      <c r="E1712" s="4">
        <v>21</v>
      </c>
      <c r="F1712" s="4">
        <f t="shared" si="26"/>
        <v>63</v>
      </c>
      <c r="G1712" s="4">
        <v>35</v>
      </c>
      <c r="H1712" s="4">
        <f>Datos_Cocina[[#This Row],[Precio Unitario]]-Datos_Cocina[[#This Row],[Costo Unitario]]</f>
        <v>14</v>
      </c>
      <c r="I1712" s="4">
        <f>Datos_Cocina[[#This Row],[Ganancia Bruta]]*Datos_Cocina[[#This Row],[Cantidad Ordenada]]</f>
        <v>42</v>
      </c>
      <c r="J1712" s="4">
        <f>Datos_Cocina[[#This Row],[Precio Unitario]]*Datos_Cocina[[#This Row],[Cantidad Ordenada]]</f>
        <v>105</v>
      </c>
      <c r="K1712" s="7">
        <f>Datos_Cocina[[#This Row],[Ganancia Neta]]/Datos_Cocina[[#This Row],[Total Pedido]]</f>
        <v>0.4</v>
      </c>
      <c r="L1712" s="2">
        <v>3</v>
      </c>
      <c r="M1712" s="2">
        <v>33</v>
      </c>
      <c r="N1712" s="2" t="s">
        <v>1149</v>
      </c>
    </row>
    <row r="1713" spans="1:14" x14ac:dyDescent="0.3">
      <c r="A1713" s="2">
        <v>692</v>
      </c>
      <c r="B1713" s="2">
        <v>9</v>
      </c>
      <c r="C1713" s="2" t="s">
        <v>45</v>
      </c>
      <c r="D1713" s="2" t="s">
        <v>1169</v>
      </c>
      <c r="E1713" s="4">
        <v>10</v>
      </c>
      <c r="F1713" s="4">
        <f t="shared" si="26"/>
        <v>10</v>
      </c>
      <c r="G1713" s="4">
        <v>18</v>
      </c>
      <c r="H1713" s="4">
        <f>Datos_Cocina[[#This Row],[Precio Unitario]]-Datos_Cocina[[#This Row],[Costo Unitario]]</f>
        <v>8</v>
      </c>
      <c r="I1713" s="4">
        <f>Datos_Cocina[[#This Row],[Ganancia Bruta]]*Datos_Cocina[[#This Row],[Cantidad Ordenada]]</f>
        <v>8</v>
      </c>
      <c r="J1713" s="4">
        <f>Datos_Cocina[[#This Row],[Precio Unitario]]*Datos_Cocina[[#This Row],[Cantidad Ordenada]]</f>
        <v>18</v>
      </c>
      <c r="K1713" s="7">
        <f>Datos_Cocina[[#This Row],[Ganancia Neta]]/Datos_Cocina[[#This Row],[Total Pedido]]</f>
        <v>0.44444444444444442</v>
      </c>
      <c r="L1713" s="2">
        <v>1</v>
      </c>
      <c r="M1713" s="2">
        <v>11</v>
      </c>
      <c r="N1713" s="2" t="s">
        <v>1154</v>
      </c>
    </row>
    <row r="1714" spans="1:14" x14ac:dyDescent="0.3">
      <c r="A1714" s="2">
        <v>693</v>
      </c>
      <c r="B1714" s="2">
        <v>15</v>
      </c>
      <c r="C1714" s="2" t="s">
        <v>39</v>
      </c>
      <c r="D1714" s="2" t="s">
        <v>1150</v>
      </c>
      <c r="E1714" s="4">
        <v>13</v>
      </c>
      <c r="F1714" s="4">
        <f t="shared" si="26"/>
        <v>26</v>
      </c>
      <c r="G1714" s="4">
        <v>21</v>
      </c>
      <c r="H1714" s="4">
        <f>Datos_Cocina[[#This Row],[Precio Unitario]]-Datos_Cocina[[#This Row],[Costo Unitario]]</f>
        <v>8</v>
      </c>
      <c r="I1714" s="4">
        <f>Datos_Cocina[[#This Row],[Ganancia Bruta]]*Datos_Cocina[[#This Row],[Cantidad Ordenada]]</f>
        <v>16</v>
      </c>
      <c r="J1714" s="4">
        <f>Datos_Cocina[[#This Row],[Precio Unitario]]*Datos_Cocina[[#This Row],[Cantidad Ordenada]]</f>
        <v>42</v>
      </c>
      <c r="K1714" s="7">
        <f>Datos_Cocina[[#This Row],[Ganancia Neta]]/Datos_Cocina[[#This Row],[Total Pedido]]</f>
        <v>0.38095238095238093</v>
      </c>
      <c r="L1714" s="2">
        <v>2</v>
      </c>
      <c r="M1714" s="2">
        <v>24</v>
      </c>
      <c r="N1714" s="2" t="s">
        <v>1154</v>
      </c>
    </row>
    <row r="1715" spans="1:14" x14ac:dyDescent="0.3">
      <c r="A1715" s="2">
        <v>693</v>
      </c>
      <c r="B1715" s="2">
        <v>15</v>
      </c>
      <c r="C1715" s="2" t="s">
        <v>42</v>
      </c>
      <c r="D1715" s="2" t="s">
        <v>1158</v>
      </c>
      <c r="E1715" s="4">
        <v>22</v>
      </c>
      <c r="F1715" s="4">
        <f t="shared" si="26"/>
        <v>22</v>
      </c>
      <c r="G1715" s="4">
        <v>36</v>
      </c>
      <c r="H1715" s="4">
        <f>Datos_Cocina[[#This Row],[Precio Unitario]]-Datos_Cocina[[#This Row],[Costo Unitario]]</f>
        <v>14</v>
      </c>
      <c r="I1715" s="4">
        <f>Datos_Cocina[[#This Row],[Ganancia Bruta]]*Datos_Cocina[[#This Row],[Cantidad Ordenada]]</f>
        <v>14</v>
      </c>
      <c r="J1715" s="4">
        <f>Datos_Cocina[[#This Row],[Precio Unitario]]*Datos_Cocina[[#This Row],[Cantidad Ordenada]]</f>
        <v>36</v>
      </c>
      <c r="K1715" s="7">
        <f>Datos_Cocina[[#This Row],[Ganancia Neta]]/Datos_Cocina[[#This Row],[Total Pedido]]</f>
        <v>0.3888888888888889</v>
      </c>
      <c r="L1715" s="2">
        <v>1</v>
      </c>
      <c r="M1715" s="2">
        <v>20</v>
      </c>
      <c r="N1715" s="2" t="s">
        <v>1154</v>
      </c>
    </row>
    <row r="1716" spans="1:14" x14ac:dyDescent="0.3">
      <c r="A1716" s="2">
        <v>694</v>
      </c>
      <c r="B1716" s="2">
        <v>5</v>
      </c>
      <c r="C1716" s="2" t="s">
        <v>30</v>
      </c>
      <c r="D1716" s="2" t="s">
        <v>1170</v>
      </c>
      <c r="E1716" s="4">
        <v>25</v>
      </c>
      <c r="F1716" s="4">
        <f t="shared" si="26"/>
        <v>25</v>
      </c>
      <c r="G1716" s="4">
        <v>40</v>
      </c>
      <c r="H1716" s="4">
        <f>Datos_Cocina[[#This Row],[Precio Unitario]]-Datos_Cocina[[#This Row],[Costo Unitario]]</f>
        <v>15</v>
      </c>
      <c r="I1716" s="4">
        <f>Datos_Cocina[[#This Row],[Ganancia Bruta]]*Datos_Cocina[[#This Row],[Cantidad Ordenada]]</f>
        <v>15</v>
      </c>
      <c r="J1716" s="4">
        <f>Datos_Cocina[[#This Row],[Precio Unitario]]*Datos_Cocina[[#This Row],[Cantidad Ordenada]]</f>
        <v>40</v>
      </c>
      <c r="K1716" s="7">
        <f>Datos_Cocina[[#This Row],[Ganancia Neta]]/Datos_Cocina[[#This Row],[Total Pedido]]</f>
        <v>0.375</v>
      </c>
      <c r="L1716" s="2">
        <v>1</v>
      </c>
      <c r="M1716" s="2">
        <v>40</v>
      </c>
      <c r="N1716" s="2" t="s">
        <v>1154</v>
      </c>
    </row>
    <row r="1717" spans="1:14" x14ac:dyDescent="0.3">
      <c r="A1717" s="2">
        <v>694</v>
      </c>
      <c r="B1717" s="2">
        <v>5</v>
      </c>
      <c r="C1717" s="2" t="s">
        <v>39</v>
      </c>
      <c r="D1717" s="2" t="s">
        <v>1150</v>
      </c>
      <c r="E1717" s="4">
        <v>13</v>
      </c>
      <c r="F1717" s="4">
        <f t="shared" si="26"/>
        <v>13</v>
      </c>
      <c r="G1717" s="4">
        <v>21</v>
      </c>
      <c r="H1717" s="4">
        <f>Datos_Cocina[[#This Row],[Precio Unitario]]-Datos_Cocina[[#This Row],[Costo Unitario]]</f>
        <v>8</v>
      </c>
      <c r="I1717" s="4">
        <f>Datos_Cocina[[#This Row],[Ganancia Bruta]]*Datos_Cocina[[#This Row],[Cantidad Ordenada]]</f>
        <v>8</v>
      </c>
      <c r="J1717" s="4">
        <f>Datos_Cocina[[#This Row],[Precio Unitario]]*Datos_Cocina[[#This Row],[Cantidad Ordenada]]</f>
        <v>21</v>
      </c>
      <c r="K1717" s="7">
        <f>Datos_Cocina[[#This Row],[Ganancia Neta]]/Datos_Cocina[[#This Row],[Total Pedido]]</f>
        <v>0.38095238095238093</v>
      </c>
      <c r="L1717" s="2">
        <v>1</v>
      </c>
      <c r="M1717" s="2">
        <v>42</v>
      </c>
      <c r="N1717" s="2" t="s">
        <v>1149</v>
      </c>
    </row>
    <row r="1718" spans="1:14" x14ac:dyDescent="0.3">
      <c r="A1718" s="2">
        <v>694</v>
      </c>
      <c r="B1718" s="2">
        <v>5</v>
      </c>
      <c r="C1718" s="2" t="s">
        <v>67</v>
      </c>
      <c r="D1718" s="2" t="s">
        <v>1155</v>
      </c>
      <c r="E1718" s="4">
        <v>12</v>
      </c>
      <c r="F1718" s="4">
        <f t="shared" si="26"/>
        <v>36</v>
      </c>
      <c r="G1718" s="4">
        <v>20</v>
      </c>
      <c r="H1718" s="4">
        <f>Datos_Cocina[[#This Row],[Precio Unitario]]-Datos_Cocina[[#This Row],[Costo Unitario]]</f>
        <v>8</v>
      </c>
      <c r="I1718" s="4">
        <f>Datos_Cocina[[#This Row],[Ganancia Bruta]]*Datos_Cocina[[#This Row],[Cantidad Ordenada]]</f>
        <v>24</v>
      </c>
      <c r="J1718" s="4">
        <f>Datos_Cocina[[#This Row],[Precio Unitario]]*Datos_Cocina[[#This Row],[Cantidad Ordenada]]</f>
        <v>60</v>
      </c>
      <c r="K1718" s="7">
        <f>Datos_Cocina[[#This Row],[Ganancia Neta]]/Datos_Cocina[[#This Row],[Total Pedido]]</f>
        <v>0.4</v>
      </c>
      <c r="L1718" s="2">
        <v>3</v>
      </c>
      <c r="M1718" s="2">
        <v>20</v>
      </c>
      <c r="N1718" s="2" t="s">
        <v>1154</v>
      </c>
    </row>
    <row r="1719" spans="1:14" x14ac:dyDescent="0.3">
      <c r="A1719" s="2">
        <v>694</v>
      </c>
      <c r="B1719" s="2">
        <v>5</v>
      </c>
      <c r="C1719" s="2" t="s">
        <v>45</v>
      </c>
      <c r="D1719" s="2" t="s">
        <v>1169</v>
      </c>
      <c r="E1719" s="4">
        <v>10</v>
      </c>
      <c r="F1719" s="4">
        <f t="shared" si="26"/>
        <v>20</v>
      </c>
      <c r="G1719" s="4">
        <v>18</v>
      </c>
      <c r="H1719" s="4">
        <f>Datos_Cocina[[#This Row],[Precio Unitario]]-Datos_Cocina[[#This Row],[Costo Unitario]]</f>
        <v>8</v>
      </c>
      <c r="I1719" s="4">
        <f>Datos_Cocina[[#This Row],[Ganancia Bruta]]*Datos_Cocina[[#This Row],[Cantidad Ordenada]]</f>
        <v>16</v>
      </c>
      <c r="J1719" s="4">
        <f>Datos_Cocina[[#This Row],[Precio Unitario]]*Datos_Cocina[[#This Row],[Cantidad Ordenada]]</f>
        <v>36</v>
      </c>
      <c r="K1719" s="7">
        <f>Datos_Cocina[[#This Row],[Ganancia Neta]]/Datos_Cocina[[#This Row],[Total Pedido]]</f>
        <v>0.44444444444444442</v>
      </c>
      <c r="L1719" s="2">
        <v>2</v>
      </c>
      <c r="M1719" s="2">
        <v>26</v>
      </c>
      <c r="N1719" s="2" t="s">
        <v>1149</v>
      </c>
    </row>
    <row r="1720" spans="1:14" x14ac:dyDescent="0.3">
      <c r="A1720" s="2">
        <v>695</v>
      </c>
      <c r="B1720" s="2">
        <v>9</v>
      </c>
      <c r="C1720" s="2" t="s">
        <v>37</v>
      </c>
      <c r="D1720" s="2" t="s">
        <v>1157</v>
      </c>
      <c r="E1720" s="4">
        <v>18</v>
      </c>
      <c r="F1720" s="4">
        <f t="shared" si="26"/>
        <v>36</v>
      </c>
      <c r="G1720" s="4">
        <v>30</v>
      </c>
      <c r="H1720" s="4">
        <f>Datos_Cocina[[#This Row],[Precio Unitario]]-Datos_Cocina[[#This Row],[Costo Unitario]]</f>
        <v>12</v>
      </c>
      <c r="I1720" s="4">
        <f>Datos_Cocina[[#This Row],[Ganancia Bruta]]*Datos_Cocina[[#This Row],[Cantidad Ordenada]]</f>
        <v>24</v>
      </c>
      <c r="J1720" s="4">
        <f>Datos_Cocina[[#This Row],[Precio Unitario]]*Datos_Cocina[[#This Row],[Cantidad Ordenada]]</f>
        <v>60</v>
      </c>
      <c r="K1720" s="7">
        <f>Datos_Cocina[[#This Row],[Ganancia Neta]]/Datos_Cocina[[#This Row],[Total Pedido]]</f>
        <v>0.4</v>
      </c>
      <c r="L1720" s="2">
        <v>2</v>
      </c>
      <c r="M1720" s="2">
        <v>7</v>
      </c>
      <c r="N1720" s="2" t="s">
        <v>1149</v>
      </c>
    </row>
    <row r="1721" spans="1:14" x14ac:dyDescent="0.3">
      <c r="A1721" s="2">
        <v>695</v>
      </c>
      <c r="B1721" s="2">
        <v>9</v>
      </c>
      <c r="C1721" s="2" t="s">
        <v>25</v>
      </c>
      <c r="D1721" s="2" t="s">
        <v>1159</v>
      </c>
      <c r="E1721" s="4">
        <v>16</v>
      </c>
      <c r="F1721" s="4">
        <f t="shared" si="26"/>
        <v>32</v>
      </c>
      <c r="G1721" s="4">
        <v>28</v>
      </c>
      <c r="H1721" s="4">
        <f>Datos_Cocina[[#This Row],[Precio Unitario]]-Datos_Cocina[[#This Row],[Costo Unitario]]</f>
        <v>12</v>
      </c>
      <c r="I1721" s="4">
        <f>Datos_Cocina[[#This Row],[Ganancia Bruta]]*Datos_Cocina[[#This Row],[Cantidad Ordenada]]</f>
        <v>24</v>
      </c>
      <c r="J1721" s="4">
        <f>Datos_Cocina[[#This Row],[Precio Unitario]]*Datos_Cocina[[#This Row],[Cantidad Ordenada]]</f>
        <v>56</v>
      </c>
      <c r="K1721" s="7">
        <f>Datos_Cocina[[#This Row],[Ganancia Neta]]/Datos_Cocina[[#This Row],[Total Pedido]]</f>
        <v>0.42857142857142855</v>
      </c>
      <c r="L1721" s="2">
        <v>2</v>
      </c>
      <c r="M1721" s="2">
        <v>30</v>
      </c>
      <c r="N1721" s="2" t="s">
        <v>1149</v>
      </c>
    </row>
    <row r="1722" spans="1:14" x14ac:dyDescent="0.3">
      <c r="A1722" s="2">
        <v>696</v>
      </c>
      <c r="B1722" s="2">
        <v>2</v>
      </c>
      <c r="C1722" s="2" t="s">
        <v>97</v>
      </c>
      <c r="D1722" s="2" t="s">
        <v>1153</v>
      </c>
      <c r="E1722" s="4">
        <v>14</v>
      </c>
      <c r="F1722" s="4">
        <f t="shared" si="26"/>
        <v>28</v>
      </c>
      <c r="G1722" s="4">
        <v>23</v>
      </c>
      <c r="H1722" s="4">
        <f>Datos_Cocina[[#This Row],[Precio Unitario]]-Datos_Cocina[[#This Row],[Costo Unitario]]</f>
        <v>9</v>
      </c>
      <c r="I1722" s="4">
        <f>Datos_Cocina[[#This Row],[Ganancia Bruta]]*Datos_Cocina[[#This Row],[Cantidad Ordenada]]</f>
        <v>18</v>
      </c>
      <c r="J1722" s="4">
        <f>Datos_Cocina[[#This Row],[Precio Unitario]]*Datos_Cocina[[#This Row],[Cantidad Ordenada]]</f>
        <v>46</v>
      </c>
      <c r="K1722" s="7">
        <f>Datos_Cocina[[#This Row],[Ganancia Neta]]/Datos_Cocina[[#This Row],[Total Pedido]]</f>
        <v>0.39130434782608697</v>
      </c>
      <c r="L1722" s="2">
        <v>2</v>
      </c>
      <c r="M1722" s="2">
        <v>23</v>
      </c>
      <c r="N1722" s="2" t="s">
        <v>1154</v>
      </c>
    </row>
    <row r="1723" spans="1:14" x14ac:dyDescent="0.3">
      <c r="A1723" s="2">
        <v>697</v>
      </c>
      <c r="B1723" s="2">
        <v>4</v>
      </c>
      <c r="C1723" s="2" t="s">
        <v>97</v>
      </c>
      <c r="D1723" s="2" t="s">
        <v>1153</v>
      </c>
      <c r="E1723" s="4">
        <v>14</v>
      </c>
      <c r="F1723" s="4">
        <f t="shared" si="26"/>
        <v>28</v>
      </c>
      <c r="G1723" s="4">
        <v>23</v>
      </c>
      <c r="H1723" s="4">
        <f>Datos_Cocina[[#This Row],[Precio Unitario]]-Datos_Cocina[[#This Row],[Costo Unitario]]</f>
        <v>9</v>
      </c>
      <c r="I1723" s="4">
        <f>Datos_Cocina[[#This Row],[Ganancia Bruta]]*Datos_Cocina[[#This Row],[Cantidad Ordenada]]</f>
        <v>18</v>
      </c>
      <c r="J1723" s="4">
        <f>Datos_Cocina[[#This Row],[Precio Unitario]]*Datos_Cocina[[#This Row],[Cantidad Ordenada]]</f>
        <v>46</v>
      </c>
      <c r="K1723" s="7">
        <f>Datos_Cocina[[#This Row],[Ganancia Neta]]/Datos_Cocina[[#This Row],[Total Pedido]]</f>
        <v>0.39130434782608697</v>
      </c>
      <c r="L1723" s="2">
        <v>2</v>
      </c>
      <c r="M1723" s="2">
        <v>24</v>
      </c>
      <c r="N1723" s="2" t="s">
        <v>1154</v>
      </c>
    </row>
    <row r="1724" spans="1:14" x14ac:dyDescent="0.3">
      <c r="A1724" s="2">
        <v>697</v>
      </c>
      <c r="B1724" s="2">
        <v>4</v>
      </c>
      <c r="C1724" s="2" t="s">
        <v>121</v>
      </c>
      <c r="D1724" s="2" t="s">
        <v>1163</v>
      </c>
      <c r="E1724" s="4">
        <v>20</v>
      </c>
      <c r="F1724" s="4">
        <f t="shared" si="26"/>
        <v>40</v>
      </c>
      <c r="G1724" s="4">
        <v>33</v>
      </c>
      <c r="H1724" s="4">
        <f>Datos_Cocina[[#This Row],[Precio Unitario]]-Datos_Cocina[[#This Row],[Costo Unitario]]</f>
        <v>13</v>
      </c>
      <c r="I1724" s="4">
        <f>Datos_Cocina[[#This Row],[Ganancia Bruta]]*Datos_Cocina[[#This Row],[Cantidad Ordenada]]</f>
        <v>26</v>
      </c>
      <c r="J1724" s="4">
        <f>Datos_Cocina[[#This Row],[Precio Unitario]]*Datos_Cocina[[#This Row],[Cantidad Ordenada]]</f>
        <v>66</v>
      </c>
      <c r="K1724" s="7">
        <f>Datos_Cocina[[#This Row],[Ganancia Neta]]/Datos_Cocina[[#This Row],[Total Pedido]]</f>
        <v>0.39393939393939392</v>
      </c>
      <c r="L1724" s="2">
        <v>2</v>
      </c>
      <c r="M1724" s="2">
        <v>41</v>
      </c>
      <c r="N1724" s="2" t="s">
        <v>1149</v>
      </c>
    </row>
    <row r="1725" spans="1:14" x14ac:dyDescent="0.3">
      <c r="A1725" s="2">
        <v>697</v>
      </c>
      <c r="B1725" s="2">
        <v>4</v>
      </c>
      <c r="C1725" s="2" t="s">
        <v>37</v>
      </c>
      <c r="D1725" s="2" t="s">
        <v>1157</v>
      </c>
      <c r="E1725" s="4">
        <v>18</v>
      </c>
      <c r="F1725" s="4">
        <f t="shared" si="26"/>
        <v>36</v>
      </c>
      <c r="G1725" s="4">
        <v>30</v>
      </c>
      <c r="H1725" s="4">
        <f>Datos_Cocina[[#This Row],[Precio Unitario]]-Datos_Cocina[[#This Row],[Costo Unitario]]</f>
        <v>12</v>
      </c>
      <c r="I1725" s="4">
        <f>Datos_Cocina[[#This Row],[Ganancia Bruta]]*Datos_Cocina[[#This Row],[Cantidad Ordenada]]</f>
        <v>24</v>
      </c>
      <c r="J1725" s="4">
        <f>Datos_Cocina[[#This Row],[Precio Unitario]]*Datos_Cocina[[#This Row],[Cantidad Ordenada]]</f>
        <v>60</v>
      </c>
      <c r="K1725" s="7">
        <f>Datos_Cocina[[#This Row],[Ganancia Neta]]/Datos_Cocina[[#This Row],[Total Pedido]]</f>
        <v>0.4</v>
      </c>
      <c r="L1725" s="2">
        <v>2</v>
      </c>
      <c r="M1725" s="2">
        <v>35</v>
      </c>
      <c r="N1725" s="2" t="s">
        <v>1149</v>
      </c>
    </row>
    <row r="1726" spans="1:14" x14ac:dyDescent="0.3">
      <c r="A1726" s="2">
        <v>697</v>
      </c>
      <c r="B1726" s="2">
        <v>4</v>
      </c>
      <c r="C1726" s="2" t="s">
        <v>50</v>
      </c>
      <c r="D1726" s="2" t="s">
        <v>1162</v>
      </c>
      <c r="E1726" s="4">
        <v>16</v>
      </c>
      <c r="F1726" s="4">
        <f t="shared" si="26"/>
        <v>16</v>
      </c>
      <c r="G1726" s="4">
        <v>27</v>
      </c>
      <c r="H1726" s="4">
        <f>Datos_Cocina[[#This Row],[Precio Unitario]]-Datos_Cocina[[#This Row],[Costo Unitario]]</f>
        <v>11</v>
      </c>
      <c r="I1726" s="4">
        <f>Datos_Cocina[[#This Row],[Ganancia Bruta]]*Datos_Cocina[[#This Row],[Cantidad Ordenada]]</f>
        <v>11</v>
      </c>
      <c r="J1726" s="4">
        <f>Datos_Cocina[[#This Row],[Precio Unitario]]*Datos_Cocina[[#This Row],[Cantidad Ordenada]]</f>
        <v>27</v>
      </c>
      <c r="K1726" s="7">
        <f>Datos_Cocina[[#This Row],[Ganancia Neta]]/Datos_Cocina[[#This Row],[Total Pedido]]</f>
        <v>0.40740740740740738</v>
      </c>
      <c r="L1726" s="2">
        <v>1</v>
      </c>
      <c r="M1726" s="2">
        <v>7</v>
      </c>
      <c r="N1726" s="2" t="s">
        <v>1154</v>
      </c>
    </row>
    <row r="1727" spans="1:14" x14ac:dyDescent="0.3">
      <c r="A1727" s="2">
        <v>698</v>
      </c>
      <c r="B1727" s="2">
        <v>19</v>
      </c>
      <c r="C1727" s="2" t="s">
        <v>39</v>
      </c>
      <c r="D1727" s="2" t="s">
        <v>1150</v>
      </c>
      <c r="E1727" s="4">
        <v>13</v>
      </c>
      <c r="F1727" s="4">
        <f t="shared" si="26"/>
        <v>39</v>
      </c>
      <c r="G1727" s="4">
        <v>21</v>
      </c>
      <c r="H1727" s="4">
        <f>Datos_Cocina[[#This Row],[Precio Unitario]]-Datos_Cocina[[#This Row],[Costo Unitario]]</f>
        <v>8</v>
      </c>
      <c r="I1727" s="4">
        <f>Datos_Cocina[[#This Row],[Ganancia Bruta]]*Datos_Cocina[[#This Row],[Cantidad Ordenada]]</f>
        <v>24</v>
      </c>
      <c r="J1727" s="4">
        <f>Datos_Cocina[[#This Row],[Precio Unitario]]*Datos_Cocina[[#This Row],[Cantidad Ordenada]]</f>
        <v>63</v>
      </c>
      <c r="K1727" s="7">
        <f>Datos_Cocina[[#This Row],[Ganancia Neta]]/Datos_Cocina[[#This Row],[Total Pedido]]</f>
        <v>0.38095238095238093</v>
      </c>
      <c r="L1727" s="2">
        <v>3</v>
      </c>
      <c r="M1727" s="2">
        <v>15</v>
      </c>
      <c r="N1727" s="2" t="s">
        <v>1149</v>
      </c>
    </row>
    <row r="1728" spans="1:14" x14ac:dyDescent="0.3">
      <c r="A1728" s="2">
        <v>698</v>
      </c>
      <c r="B1728" s="2">
        <v>19</v>
      </c>
      <c r="C1728" s="2" t="s">
        <v>97</v>
      </c>
      <c r="D1728" s="2" t="s">
        <v>1153</v>
      </c>
      <c r="E1728" s="4">
        <v>14</v>
      </c>
      <c r="F1728" s="4">
        <f t="shared" si="26"/>
        <v>42</v>
      </c>
      <c r="G1728" s="4">
        <v>23</v>
      </c>
      <c r="H1728" s="4">
        <f>Datos_Cocina[[#This Row],[Precio Unitario]]-Datos_Cocina[[#This Row],[Costo Unitario]]</f>
        <v>9</v>
      </c>
      <c r="I1728" s="4">
        <f>Datos_Cocina[[#This Row],[Ganancia Bruta]]*Datos_Cocina[[#This Row],[Cantidad Ordenada]]</f>
        <v>27</v>
      </c>
      <c r="J1728" s="4">
        <f>Datos_Cocina[[#This Row],[Precio Unitario]]*Datos_Cocina[[#This Row],[Cantidad Ordenada]]</f>
        <v>69</v>
      </c>
      <c r="K1728" s="7">
        <f>Datos_Cocina[[#This Row],[Ganancia Neta]]/Datos_Cocina[[#This Row],[Total Pedido]]</f>
        <v>0.39130434782608697</v>
      </c>
      <c r="L1728" s="2">
        <v>3</v>
      </c>
      <c r="M1728" s="2">
        <v>19</v>
      </c>
      <c r="N1728" s="2" t="s">
        <v>1149</v>
      </c>
    </row>
    <row r="1729" spans="1:14" x14ac:dyDescent="0.3">
      <c r="A1729" s="2">
        <v>698</v>
      </c>
      <c r="B1729" s="2">
        <v>19</v>
      </c>
      <c r="C1729" s="2" t="s">
        <v>50</v>
      </c>
      <c r="D1729" s="2" t="s">
        <v>1162</v>
      </c>
      <c r="E1729" s="4">
        <v>16</v>
      </c>
      <c r="F1729" s="4">
        <f t="shared" si="26"/>
        <v>16</v>
      </c>
      <c r="G1729" s="4">
        <v>27</v>
      </c>
      <c r="H1729" s="4">
        <f>Datos_Cocina[[#This Row],[Precio Unitario]]-Datos_Cocina[[#This Row],[Costo Unitario]]</f>
        <v>11</v>
      </c>
      <c r="I1729" s="4">
        <f>Datos_Cocina[[#This Row],[Ganancia Bruta]]*Datos_Cocina[[#This Row],[Cantidad Ordenada]]</f>
        <v>11</v>
      </c>
      <c r="J1729" s="4">
        <f>Datos_Cocina[[#This Row],[Precio Unitario]]*Datos_Cocina[[#This Row],[Cantidad Ordenada]]</f>
        <v>27</v>
      </c>
      <c r="K1729" s="7">
        <f>Datos_Cocina[[#This Row],[Ganancia Neta]]/Datos_Cocina[[#This Row],[Total Pedido]]</f>
        <v>0.40740740740740738</v>
      </c>
      <c r="L1729" s="2">
        <v>1</v>
      </c>
      <c r="M1729" s="2">
        <v>55</v>
      </c>
      <c r="N1729" s="2" t="s">
        <v>1149</v>
      </c>
    </row>
    <row r="1730" spans="1:14" x14ac:dyDescent="0.3">
      <c r="A1730" s="2">
        <v>698</v>
      </c>
      <c r="B1730" s="2">
        <v>19</v>
      </c>
      <c r="C1730" s="2" t="s">
        <v>74</v>
      </c>
      <c r="D1730" s="2" t="s">
        <v>1160</v>
      </c>
      <c r="E1730" s="4">
        <v>15</v>
      </c>
      <c r="F1730" s="4">
        <f t="shared" ref="F1730:F1793" si="27">E1730*L1730</f>
        <v>15</v>
      </c>
      <c r="G1730" s="4">
        <v>26</v>
      </c>
      <c r="H1730" s="4">
        <f>Datos_Cocina[[#This Row],[Precio Unitario]]-Datos_Cocina[[#This Row],[Costo Unitario]]</f>
        <v>11</v>
      </c>
      <c r="I1730" s="4">
        <f>Datos_Cocina[[#This Row],[Ganancia Bruta]]*Datos_Cocina[[#This Row],[Cantidad Ordenada]]</f>
        <v>11</v>
      </c>
      <c r="J1730" s="4">
        <f>Datos_Cocina[[#This Row],[Precio Unitario]]*Datos_Cocina[[#This Row],[Cantidad Ordenada]]</f>
        <v>26</v>
      </c>
      <c r="K1730" s="7">
        <f>Datos_Cocina[[#This Row],[Ganancia Neta]]/Datos_Cocina[[#This Row],[Total Pedido]]</f>
        <v>0.42307692307692307</v>
      </c>
      <c r="L1730" s="2">
        <v>1</v>
      </c>
      <c r="M1730" s="2">
        <v>12</v>
      </c>
      <c r="N1730" s="2" t="s">
        <v>1149</v>
      </c>
    </row>
    <row r="1731" spans="1:14" x14ac:dyDescent="0.3">
      <c r="A1731" s="2">
        <v>699</v>
      </c>
      <c r="B1731" s="2">
        <v>8</v>
      </c>
      <c r="C1731" s="2" t="s">
        <v>20</v>
      </c>
      <c r="D1731" s="2" t="s">
        <v>1152</v>
      </c>
      <c r="E1731" s="4">
        <v>17</v>
      </c>
      <c r="F1731" s="4">
        <f t="shared" si="27"/>
        <v>34</v>
      </c>
      <c r="G1731" s="4">
        <v>29</v>
      </c>
      <c r="H1731" s="4">
        <f>Datos_Cocina[[#This Row],[Precio Unitario]]-Datos_Cocina[[#This Row],[Costo Unitario]]</f>
        <v>12</v>
      </c>
      <c r="I1731" s="4">
        <f>Datos_Cocina[[#This Row],[Ganancia Bruta]]*Datos_Cocina[[#This Row],[Cantidad Ordenada]]</f>
        <v>24</v>
      </c>
      <c r="J1731" s="4">
        <f>Datos_Cocina[[#This Row],[Precio Unitario]]*Datos_Cocina[[#This Row],[Cantidad Ordenada]]</f>
        <v>58</v>
      </c>
      <c r="K1731" s="7">
        <f>Datos_Cocina[[#This Row],[Ganancia Neta]]/Datos_Cocina[[#This Row],[Total Pedido]]</f>
        <v>0.41379310344827586</v>
      </c>
      <c r="L1731" s="2">
        <v>2</v>
      </c>
      <c r="M1731" s="2">
        <v>11</v>
      </c>
      <c r="N1731" s="2" t="s">
        <v>1149</v>
      </c>
    </row>
    <row r="1732" spans="1:14" x14ac:dyDescent="0.3">
      <c r="A1732" s="2">
        <v>700</v>
      </c>
      <c r="B1732" s="2">
        <v>8</v>
      </c>
      <c r="C1732" s="2" t="s">
        <v>50</v>
      </c>
      <c r="D1732" s="2" t="s">
        <v>1162</v>
      </c>
      <c r="E1732" s="4">
        <v>16</v>
      </c>
      <c r="F1732" s="4">
        <f t="shared" si="27"/>
        <v>32</v>
      </c>
      <c r="G1732" s="4">
        <v>27</v>
      </c>
      <c r="H1732" s="4">
        <f>Datos_Cocina[[#This Row],[Precio Unitario]]-Datos_Cocina[[#This Row],[Costo Unitario]]</f>
        <v>11</v>
      </c>
      <c r="I1732" s="4">
        <f>Datos_Cocina[[#This Row],[Ganancia Bruta]]*Datos_Cocina[[#This Row],[Cantidad Ordenada]]</f>
        <v>22</v>
      </c>
      <c r="J1732" s="4">
        <f>Datos_Cocina[[#This Row],[Precio Unitario]]*Datos_Cocina[[#This Row],[Cantidad Ordenada]]</f>
        <v>54</v>
      </c>
      <c r="K1732" s="7">
        <f>Datos_Cocina[[#This Row],[Ganancia Neta]]/Datos_Cocina[[#This Row],[Total Pedido]]</f>
        <v>0.40740740740740738</v>
      </c>
      <c r="L1732" s="2">
        <v>2</v>
      </c>
      <c r="M1732" s="2">
        <v>14</v>
      </c>
      <c r="N1732" s="2" t="s">
        <v>1149</v>
      </c>
    </row>
    <row r="1733" spans="1:14" x14ac:dyDescent="0.3">
      <c r="A1733" s="2">
        <v>700</v>
      </c>
      <c r="B1733" s="2">
        <v>8</v>
      </c>
      <c r="C1733" s="2" t="s">
        <v>34</v>
      </c>
      <c r="D1733" s="2" t="s">
        <v>1161</v>
      </c>
      <c r="E1733" s="4">
        <v>20</v>
      </c>
      <c r="F1733" s="4">
        <f t="shared" si="27"/>
        <v>60</v>
      </c>
      <c r="G1733" s="4">
        <v>34</v>
      </c>
      <c r="H1733" s="4">
        <f>Datos_Cocina[[#This Row],[Precio Unitario]]-Datos_Cocina[[#This Row],[Costo Unitario]]</f>
        <v>14</v>
      </c>
      <c r="I1733" s="4">
        <f>Datos_Cocina[[#This Row],[Ganancia Bruta]]*Datos_Cocina[[#This Row],[Cantidad Ordenada]]</f>
        <v>42</v>
      </c>
      <c r="J1733" s="4">
        <f>Datos_Cocina[[#This Row],[Precio Unitario]]*Datos_Cocina[[#This Row],[Cantidad Ordenada]]</f>
        <v>102</v>
      </c>
      <c r="K1733" s="7">
        <f>Datos_Cocina[[#This Row],[Ganancia Neta]]/Datos_Cocina[[#This Row],[Total Pedido]]</f>
        <v>0.41176470588235292</v>
      </c>
      <c r="L1733" s="2">
        <v>3</v>
      </c>
      <c r="M1733" s="2">
        <v>37</v>
      </c>
      <c r="N1733" s="2" t="s">
        <v>1149</v>
      </c>
    </row>
    <row r="1734" spans="1:14" x14ac:dyDescent="0.3">
      <c r="A1734" s="2">
        <v>700</v>
      </c>
      <c r="B1734" s="2">
        <v>8</v>
      </c>
      <c r="C1734" s="2" t="s">
        <v>74</v>
      </c>
      <c r="D1734" s="2" t="s">
        <v>1160</v>
      </c>
      <c r="E1734" s="4">
        <v>15</v>
      </c>
      <c r="F1734" s="4">
        <f t="shared" si="27"/>
        <v>45</v>
      </c>
      <c r="G1734" s="4">
        <v>26</v>
      </c>
      <c r="H1734" s="4">
        <f>Datos_Cocina[[#This Row],[Precio Unitario]]-Datos_Cocina[[#This Row],[Costo Unitario]]</f>
        <v>11</v>
      </c>
      <c r="I1734" s="4">
        <f>Datos_Cocina[[#This Row],[Ganancia Bruta]]*Datos_Cocina[[#This Row],[Cantidad Ordenada]]</f>
        <v>33</v>
      </c>
      <c r="J1734" s="4">
        <f>Datos_Cocina[[#This Row],[Precio Unitario]]*Datos_Cocina[[#This Row],[Cantidad Ordenada]]</f>
        <v>78</v>
      </c>
      <c r="K1734" s="7">
        <f>Datos_Cocina[[#This Row],[Ganancia Neta]]/Datos_Cocina[[#This Row],[Total Pedido]]</f>
        <v>0.42307692307692307</v>
      </c>
      <c r="L1734" s="2">
        <v>3</v>
      </c>
      <c r="M1734" s="2">
        <v>35</v>
      </c>
      <c r="N1734" s="2" t="s">
        <v>1149</v>
      </c>
    </row>
    <row r="1735" spans="1:14" x14ac:dyDescent="0.3">
      <c r="A1735" s="2">
        <v>701</v>
      </c>
      <c r="B1735" s="2">
        <v>19</v>
      </c>
      <c r="C1735" s="2" t="s">
        <v>121</v>
      </c>
      <c r="D1735" s="2" t="s">
        <v>1163</v>
      </c>
      <c r="E1735" s="4">
        <v>20</v>
      </c>
      <c r="F1735" s="4">
        <f t="shared" si="27"/>
        <v>40</v>
      </c>
      <c r="G1735" s="4">
        <v>33</v>
      </c>
      <c r="H1735" s="4">
        <f>Datos_Cocina[[#This Row],[Precio Unitario]]-Datos_Cocina[[#This Row],[Costo Unitario]]</f>
        <v>13</v>
      </c>
      <c r="I1735" s="4">
        <f>Datos_Cocina[[#This Row],[Ganancia Bruta]]*Datos_Cocina[[#This Row],[Cantidad Ordenada]]</f>
        <v>26</v>
      </c>
      <c r="J1735" s="4">
        <f>Datos_Cocina[[#This Row],[Precio Unitario]]*Datos_Cocina[[#This Row],[Cantidad Ordenada]]</f>
        <v>66</v>
      </c>
      <c r="K1735" s="7">
        <f>Datos_Cocina[[#This Row],[Ganancia Neta]]/Datos_Cocina[[#This Row],[Total Pedido]]</f>
        <v>0.39393939393939392</v>
      </c>
      <c r="L1735" s="2">
        <v>2</v>
      </c>
      <c r="M1735" s="2">
        <v>42</v>
      </c>
      <c r="N1735" s="2" t="s">
        <v>1149</v>
      </c>
    </row>
    <row r="1736" spans="1:14" x14ac:dyDescent="0.3">
      <c r="A1736" s="2">
        <v>701</v>
      </c>
      <c r="B1736" s="2">
        <v>19</v>
      </c>
      <c r="C1736" s="2" t="s">
        <v>45</v>
      </c>
      <c r="D1736" s="2" t="s">
        <v>1169</v>
      </c>
      <c r="E1736" s="4">
        <v>10</v>
      </c>
      <c r="F1736" s="4">
        <f t="shared" si="27"/>
        <v>20</v>
      </c>
      <c r="G1736" s="4">
        <v>18</v>
      </c>
      <c r="H1736" s="4">
        <f>Datos_Cocina[[#This Row],[Precio Unitario]]-Datos_Cocina[[#This Row],[Costo Unitario]]</f>
        <v>8</v>
      </c>
      <c r="I1736" s="4">
        <f>Datos_Cocina[[#This Row],[Ganancia Bruta]]*Datos_Cocina[[#This Row],[Cantidad Ordenada]]</f>
        <v>16</v>
      </c>
      <c r="J1736" s="4">
        <f>Datos_Cocina[[#This Row],[Precio Unitario]]*Datos_Cocina[[#This Row],[Cantidad Ordenada]]</f>
        <v>36</v>
      </c>
      <c r="K1736" s="7">
        <f>Datos_Cocina[[#This Row],[Ganancia Neta]]/Datos_Cocina[[#This Row],[Total Pedido]]</f>
        <v>0.44444444444444442</v>
      </c>
      <c r="L1736" s="2">
        <v>2</v>
      </c>
      <c r="M1736" s="2">
        <v>55</v>
      </c>
      <c r="N1736" s="2" t="s">
        <v>1149</v>
      </c>
    </row>
    <row r="1737" spans="1:14" x14ac:dyDescent="0.3">
      <c r="A1737" s="2">
        <v>702</v>
      </c>
      <c r="B1737" s="2">
        <v>13</v>
      </c>
      <c r="C1737" s="2" t="s">
        <v>39</v>
      </c>
      <c r="D1737" s="2" t="s">
        <v>1150</v>
      </c>
      <c r="E1737" s="4">
        <v>13</v>
      </c>
      <c r="F1737" s="4">
        <f t="shared" si="27"/>
        <v>13</v>
      </c>
      <c r="G1737" s="4">
        <v>21</v>
      </c>
      <c r="H1737" s="4">
        <f>Datos_Cocina[[#This Row],[Precio Unitario]]-Datos_Cocina[[#This Row],[Costo Unitario]]</f>
        <v>8</v>
      </c>
      <c r="I1737" s="4">
        <f>Datos_Cocina[[#This Row],[Ganancia Bruta]]*Datos_Cocina[[#This Row],[Cantidad Ordenada]]</f>
        <v>8</v>
      </c>
      <c r="J1737" s="4">
        <f>Datos_Cocina[[#This Row],[Precio Unitario]]*Datos_Cocina[[#This Row],[Cantidad Ordenada]]</f>
        <v>21</v>
      </c>
      <c r="K1737" s="7">
        <f>Datos_Cocina[[#This Row],[Ganancia Neta]]/Datos_Cocina[[#This Row],[Total Pedido]]</f>
        <v>0.38095238095238093</v>
      </c>
      <c r="L1737" s="2">
        <v>1</v>
      </c>
      <c r="M1737" s="2">
        <v>36</v>
      </c>
      <c r="N1737" s="2" t="s">
        <v>1154</v>
      </c>
    </row>
    <row r="1738" spans="1:14" x14ac:dyDescent="0.3">
      <c r="A1738" s="2">
        <v>702</v>
      </c>
      <c r="B1738" s="2">
        <v>13</v>
      </c>
      <c r="C1738" s="2" t="s">
        <v>50</v>
      </c>
      <c r="D1738" s="2" t="s">
        <v>1162</v>
      </c>
      <c r="E1738" s="4">
        <v>16</v>
      </c>
      <c r="F1738" s="4">
        <f t="shared" si="27"/>
        <v>32</v>
      </c>
      <c r="G1738" s="4">
        <v>27</v>
      </c>
      <c r="H1738" s="4">
        <f>Datos_Cocina[[#This Row],[Precio Unitario]]-Datos_Cocina[[#This Row],[Costo Unitario]]</f>
        <v>11</v>
      </c>
      <c r="I1738" s="4">
        <f>Datos_Cocina[[#This Row],[Ganancia Bruta]]*Datos_Cocina[[#This Row],[Cantidad Ordenada]]</f>
        <v>22</v>
      </c>
      <c r="J1738" s="4">
        <f>Datos_Cocina[[#This Row],[Precio Unitario]]*Datos_Cocina[[#This Row],[Cantidad Ordenada]]</f>
        <v>54</v>
      </c>
      <c r="K1738" s="7">
        <f>Datos_Cocina[[#This Row],[Ganancia Neta]]/Datos_Cocina[[#This Row],[Total Pedido]]</f>
        <v>0.40740740740740738</v>
      </c>
      <c r="L1738" s="2">
        <v>2</v>
      </c>
      <c r="M1738" s="2">
        <v>29</v>
      </c>
      <c r="N1738" s="2" t="s">
        <v>1149</v>
      </c>
    </row>
    <row r="1739" spans="1:14" x14ac:dyDescent="0.3">
      <c r="A1739" s="2">
        <v>702</v>
      </c>
      <c r="B1739" s="2">
        <v>13</v>
      </c>
      <c r="C1739" s="2" t="s">
        <v>25</v>
      </c>
      <c r="D1739" s="2" t="s">
        <v>1159</v>
      </c>
      <c r="E1739" s="4">
        <v>16</v>
      </c>
      <c r="F1739" s="4">
        <f t="shared" si="27"/>
        <v>48</v>
      </c>
      <c r="G1739" s="4">
        <v>28</v>
      </c>
      <c r="H1739" s="4">
        <f>Datos_Cocina[[#This Row],[Precio Unitario]]-Datos_Cocina[[#This Row],[Costo Unitario]]</f>
        <v>12</v>
      </c>
      <c r="I1739" s="4">
        <f>Datos_Cocina[[#This Row],[Ganancia Bruta]]*Datos_Cocina[[#This Row],[Cantidad Ordenada]]</f>
        <v>36</v>
      </c>
      <c r="J1739" s="4">
        <f>Datos_Cocina[[#This Row],[Precio Unitario]]*Datos_Cocina[[#This Row],[Cantidad Ordenada]]</f>
        <v>84</v>
      </c>
      <c r="K1739" s="7">
        <f>Datos_Cocina[[#This Row],[Ganancia Neta]]/Datos_Cocina[[#This Row],[Total Pedido]]</f>
        <v>0.42857142857142855</v>
      </c>
      <c r="L1739" s="2">
        <v>3</v>
      </c>
      <c r="M1739" s="2">
        <v>31</v>
      </c>
      <c r="N1739" s="2" t="s">
        <v>1154</v>
      </c>
    </row>
    <row r="1740" spans="1:14" x14ac:dyDescent="0.3">
      <c r="A1740" s="2">
        <v>702</v>
      </c>
      <c r="B1740" s="2">
        <v>13</v>
      </c>
      <c r="C1740" s="2" t="s">
        <v>45</v>
      </c>
      <c r="D1740" s="2" t="s">
        <v>1169</v>
      </c>
      <c r="E1740" s="4">
        <v>10</v>
      </c>
      <c r="F1740" s="4">
        <f t="shared" si="27"/>
        <v>20</v>
      </c>
      <c r="G1740" s="4">
        <v>18</v>
      </c>
      <c r="H1740" s="4">
        <f>Datos_Cocina[[#This Row],[Precio Unitario]]-Datos_Cocina[[#This Row],[Costo Unitario]]</f>
        <v>8</v>
      </c>
      <c r="I1740" s="4">
        <f>Datos_Cocina[[#This Row],[Ganancia Bruta]]*Datos_Cocina[[#This Row],[Cantidad Ordenada]]</f>
        <v>16</v>
      </c>
      <c r="J1740" s="4">
        <f>Datos_Cocina[[#This Row],[Precio Unitario]]*Datos_Cocina[[#This Row],[Cantidad Ordenada]]</f>
        <v>36</v>
      </c>
      <c r="K1740" s="7">
        <f>Datos_Cocina[[#This Row],[Ganancia Neta]]/Datos_Cocina[[#This Row],[Total Pedido]]</f>
        <v>0.44444444444444442</v>
      </c>
      <c r="L1740" s="2">
        <v>2</v>
      </c>
      <c r="M1740" s="2">
        <v>59</v>
      </c>
      <c r="N1740" s="2" t="s">
        <v>1154</v>
      </c>
    </row>
    <row r="1741" spans="1:14" x14ac:dyDescent="0.3">
      <c r="A1741" s="2">
        <v>703</v>
      </c>
      <c r="B1741" s="2">
        <v>9</v>
      </c>
      <c r="C1741" s="2" t="s">
        <v>39</v>
      </c>
      <c r="D1741" s="2" t="s">
        <v>1150</v>
      </c>
      <c r="E1741" s="4">
        <v>13</v>
      </c>
      <c r="F1741" s="4">
        <f t="shared" si="27"/>
        <v>39</v>
      </c>
      <c r="G1741" s="4">
        <v>21</v>
      </c>
      <c r="H1741" s="4">
        <f>Datos_Cocina[[#This Row],[Precio Unitario]]-Datos_Cocina[[#This Row],[Costo Unitario]]</f>
        <v>8</v>
      </c>
      <c r="I1741" s="4">
        <f>Datos_Cocina[[#This Row],[Ganancia Bruta]]*Datos_Cocina[[#This Row],[Cantidad Ordenada]]</f>
        <v>24</v>
      </c>
      <c r="J1741" s="4">
        <f>Datos_Cocina[[#This Row],[Precio Unitario]]*Datos_Cocina[[#This Row],[Cantidad Ordenada]]</f>
        <v>63</v>
      </c>
      <c r="K1741" s="7">
        <f>Datos_Cocina[[#This Row],[Ganancia Neta]]/Datos_Cocina[[#This Row],[Total Pedido]]</f>
        <v>0.38095238095238093</v>
      </c>
      <c r="L1741" s="2">
        <v>3</v>
      </c>
      <c r="M1741" s="2">
        <v>29</v>
      </c>
      <c r="N1741" s="2" t="s">
        <v>1149</v>
      </c>
    </row>
    <row r="1742" spans="1:14" x14ac:dyDescent="0.3">
      <c r="A1742" s="2">
        <v>704</v>
      </c>
      <c r="B1742" s="2">
        <v>13</v>
      </c>
      <c r="C1742" s="2" t="s">
        <v>45</v>
      </c>
      <c r="D1742" s="2" t="s">
        <v>1169</v>
      </c>
      <c r="E1742" s="4">
        <v>10</v>
      </c>
      <c r="F1742" s="4">
        <f t="shared" si="27"/>
        <v>10</v>
      </c>
      <c r="G1742" s="4">
        <v>18</v>
      </c>
      <c r="H1742" s="4">
        <f>Datos_Cocina[[#This Row],[Precio Unitario]]-Datos_Cocina[[#This Row],[Costo Unitario]]</f>
        <v>8</v>
      </c>
      <c r="I1742" s="4">
        <f>Datos_Cocina[[#This Row],[Ganancia Bruta]]*Datos_Cocina[[#This Row],[Cantidad Ordenada]]</f>
        <v>8</v>
      </c>
      <c r="J1742" s="4">
        <f>Datos_Cocina[[#This Row],[Precio Unitario]]*Datos_Cocina[[#This Row],[Cantidad Ordenada]]</f>
        <v>18</v>
      </c>
      <c r="K1742" s="7">
        <f>Datos_Cocina[[#This Row],[Ganancia Neta]]/Datos_Cocina[[#This Row],[Total Pedido]]</f>
        <v>0.44444444444444442</v>
      </c>
      <c r="L1742" s="2">
        <v>1</v>
      </c>
      <c r="M1742" s="2">
        <v>38</v>
      </c>
      <c r="N1742" s="2" t="s">
        <v>1154</v>
      </c>
    </row>
    <row r="1743" spans="1:14" x14ac:dyDescent="0.3">
      <c r="A1743" s="2">
        <v>705</v>
      </c>
      <c r="B1743" s="2">
        <v>12</v>
      </c>
      <c r="C1743" s="2" t="s">
        <v>67</v>
      </c>
      <c r="D1743" s="2" t="s">
        <v>1155</v>
      </c>
      <c r="E1743" s="4">
        <v>12</v>
      </c>
      <c r="F1743" s="4">
        <f t="shared" si="27"/>
        <v>36</v>
      </c>
      <c r="G1743" s="4">
        <v>20</v>
      </c>
      <c r="H1743" s="4">
        <f>Datos_Cocina[[#This Row],[Precio Unitario]]-Datos_Cocina[[#This Row],[Costo Unitario]]</f>
        <v>8</v>
      </c>
      <c r="I1743" s="4">
        <f>Datos_Cocina[[#This Row],[Ganancia Bruta]]*Datos_Cocina[[#This Row],[Cantidad Ordenada]]</f>
        <v>24</v>
      </c>
      <c r="J1743" s="4">
        <f>Datos_Cocina[[#This Row],[Precio Unitario]]*Datos_Cocina[[#This Row],[Cantidad Ordenada]]</f>
        <v>60</v>
      </c>
      <c r="K1743" s="7">
        <f>Datos_Cocina[[#This Row],[Ganancia Neta]]/Datos_Cocina[[#This Row],[Total Pedido]]</f>
        <v>0.4</v>
      </c>
      <c r="L1743" s="2">
        <v>3</v>
      </c>
      <c r="M1743" s="2">
        <v>25</v>
      </c>
      <c r="N1743" s="2" t="s">
        <v>1149</v>
      </c>
    </row>
    <row r="1744" spans="1:14" x14ac:dyDescent="0.3">
      <c r="A1744" s="2">
        <v>705</v>
      </c>
      <c r="B1744" s="2">
        <v>12</v>
      </c>
      <c r="C1744" s="2" t="s">
        <v>74</v>
      </c>
      <c r="D1744" s="2" t="s">
        <v>1160</v>
      </c>
      <c r="E1744" s="4">
        <v>15</v>
      </c>
      <c r="F1744" s="4">
        <f t="shared" si="27"/>
        <v>30</v>
      </c>
      <c r="G1744" s="4">
        <v>26</v>
      </c>
      <c r="H1744" s="4">
        <f>Datos_Cocina[[#This Row],[Precio Unitario]]-Datos_Cocina[[#This Row],[Costo Unitario]]</f>
        <v>11</v>
      </c>
      <c r="I1744" s="4">
        <f>Datos_Cocina[[#This Row],[Ganancia Bruta]]*Datos_Cocina[[#This Row],[Cantidad Ordenada]]</f>
        <v>22</v>
      </c>
      <c r="J1744" s="4">
        <f>Datos_Cocina[[#This Row],[Precio Unitario]]*Datos_Cocina[[#This Row],[Cantidad Ordenada]]</f>
        <v>52</v>
      </c>
      <c r="K1744" s="7">
        <f>Datos_Cocina[[#This Row],[Ganancia Neta]]/Datos_Cocina[[#This Row],[Total Pedido]]</f>
        <v>0.42307692307692307</v>
      </c>
      <c r="L1744" s="2">
        <v>2</v>
      </c>
      <c r="M1744" s="2">
        <v>8</v>
      </c>
      <c r="N1744" s="2" t="s">
        <v>1154</v>
      </c>
    </row>
    <row r="1745" spans="1:14" x14ac:dyDescent="0.3">
      <c r="A1745" s="2">
        <v>706</v>
      </c>
      <c r="B1745" s="2">
        <v>20</v>
      </c>
      <c r="C1745" s="2" t="s">
        <v>45</v>
      </c>
      <c r="D1745" s="2" t="s">
        <v>1169</v>
      </c>
      <c r="E1745" s="4">
        <v>10</v>
      </c>
      <c r="F1745" s="4">
        <f t="shared" si="27"/>
        <v>30</v>
      </c>
      <c r="G1745" s="4">
        <v>18</v>
      </c>
      <c r="H1745" s="4">
        <f>Datos_Cocina[[#This Row],[Precio Unitario]]-Datos_Cocina[[#This Row],[Costo Unitario]]</f>
        <v>8</v>
      </c>
      <c r="I1745" s="4">
        <f>Datos_Cocina[[#This Row],[Ganancia Bruta]]*Datos_Cocina[[#This Row],[Cantidad Ordenada]]</f>
        <v>24</v>
      </c>
      <c r="J1745" s="4">
        <f>Datos_Cocina[[#This Row],[Precio Unitario]]*Datos_Cocina[[#This Row],[Cantidad Ordenada]]</f>
        <v>54</v>
      </c>
      <c r="K1745" s="7">
        <f>Datos_Cocina[[#This Row],[Ganancia Neta]]/Datos_Cocina[[#This Row],[Total Pedido]]</f>
        <v>0.44444444444444442</v>
      </c>
      <c r="L1745" s="2">
        <v>3</v>
      </c>
      <c r="M1745" s="2">
        <v>33</v>
      </c>
      <c r="N1745" s="2" t="s">
        <v>1149</v>
      </c>
    </row>
    <row r="1746" spans="1:14" x14ac:dyDescent="0.3">
      <c r="A1746" s="2">
        <v>707</v>
      </c>
      <c r="B1746" s="2">
        <v>15</v>
      </c>
      <c r="C1746" s="2" t="s">
        <v>39</v>
      </c>
      <c r="D1746" s="2" t="s">
        <v>1150</v>
      </c>
      <c r="E1746" s="4">
        <v>13</v>
      </c>
      <c r="F1746" s="4">
        <f t="shared" si="27"/>
        <v>13</v>
      </c>
      <c r="G1746" s="4">
        <v>21</v>
      </c>
      <c r="H1746" s="4">
        <f>Datos_Cocina[[#This Row],[Precio Unitario]]-Datos_Cocina[[#This Row],[Costo Unitario]]</f>
        <v>8</v>
      </c>
      <c r="I1746" s="4">
        <f>Datos_Cocina[[#This Row],[Ganancia Bruta]]*Datos_Cocina[[#This Row],[Cantidad Ordenada]]</f>
        <v>8</v>
      </c>
      <c r="J1746" s="4">
        <f>Datos_Cocina[[#This Row],[Precio Unitario]]*Datos_Cocina[[#This Row],[Cantidad Ordenada]]</f>
        <v>21</v>
      </c>
      <c r="K1746" s="7">
        <f>Datos_Cocina[[#This Row],[Ganancia Neta]]/Datos_Cocina[[#This Row],[Total Pedido]]</f>
        <v>0.38095238095238093</v>
      </c>
      <c r="L1746" s="2">
        <v>1</v>
      </c>
      <c r="M1746" s="2">
        <v>42</v>
      </c>
      <c r="N1746" s="2" t="s">
        <v>1149</v>
      </c>
    </row>
    <row r="1747" spans="1:14" x14ac:dyDescent="0.3">
      <c r="A1747" s="2">
        <v>707</v>
      </c>
      <c r="B1747" s="2">
        <v>15</v>
      </c>
      <c r="C1747" s="2" t="s">
        <v>42</v>
      </c>
      <c r="D1747" s="2" t="s">
        <v>1158</v>
      </c>
      <c r="E1747" s="4">
        <v>22</v>
      </c>
      <c r="F1747" s="4">
        <f t="shared" si="27"/>
        <v>44</v>
      </c>
      <c r="G1747" s="4">
        <v>36</v>
      </c>
      <c r="H1747" s="4">
        <f>Datos_Cocina[[#This Row],[Precio Unitario]]-Datos_Cocina[[#This Row],[Costo Unitario]]</f>
        <v>14</v>
      </c>
      <c r="I1747" s="4">
        <f>Datos_Cocina[[#This Row],[Ganancia Bruta]]*Datos_Cocina[[#This Row],[Cantidad Ordenada]]</f>
        <v>28</v>
      </c>
      <c r="J1747" s="4">
        <f>Datos_Cocina[[#This Row],[Precio Unitario]]*Datos_Cocina[[#This Row],[Cantidad Ordenada]]</f>
        <v>72</v>
      </c>
      <c r="K1747" s="7">
        <f>Datos_Cocina[[#This Row],[Ganancia Neta]]/Datos_Cocina[[#This Row],[Total Pedido]]</f>
        <v>0.3888888888888889</v>
      </c>
      <c r="L1747" s="2">
        <v>2</v>
      </c>
      <c r="M1747" s="2">
        <v>11</v>
      </c>
      <c r="N1747" s="2" t="s">
        <v>1154</v>
      </c>
    </row>
    <row r="1748" spans="1:14" x14ac:dyDescent="0.3">
      <c r="A1748" s="2">
        <v>707</v>
      </c>
      <c r="B1748" s="2">
        <v>15</v>
      </c>
      <c r="C1748" s="2" t="s">
        <v>37</v>
      </c>
      <c r="D1748" s="2" t="s">
        <v>1157</v>
      </c>
      <c r="E1748" s="4">
        <v>18</v>
      </c>
      <c r="F1748" s="4">
        <f t="shared" si="27"/>
        <v>36</v>
      </c>
      <c r="G1748" s="4">
        <v>30</v>
      </c>
      <c r="H1748" s="4">
        <f>Datos_Cocina[[#This Row],[Precio Unitario]]-Datos_Cocina[[#This Row],[Costo Unitario]]</f>
        <v>12</v>
      </c>
      <c r="I1748" s="4">
        <f>Datos_Cocina[[#This Row],[Ganancia Bruta]]*Datos_Cocina[[#This Row],[Cantidad Ordenada]]</f>
        <v>24</v>
      </c>
      <c r="J1748" s="4">
        <f>Datos_Cocina[[#This Row],[Precio Unitario]]*Datos_Cocina[[#This Row],[Cantidad Ordenada]]</f>
        <v>60</v>
      </c>
      <c r="K1748" s="7">
        <f>Datos_Cocina[[#This Row],[Ganancia Neta]]/Datos_Cocina[[#This Row],[Total Pedido]]</f>
        <v>0.4</v>
      </c>
      <c r="L1748" s="2">
        <v>2</v>
      </c>
      <c r="M1748" s="2">
        <v>53</v>
      </c>
      <c r="N1748" s="2" t="s">
        <v>1154</v>
      </c>
    </row>
    <row r="1749" spans="1:14" x14ac:dyDescent="0.3">
      <c r="A1749" s="2">
        <v>707</v>
      </c>
      <c r="B1749" s="2">
        <v>15</v>
      </c>
      <c r="C1749" s="2" t="s">
        <v>114</v>
      </c>
      <c r="D1749" s="2" t="s">
        <v>1168</v>
      </c>
      <c r="E1749" s="4">
        <v>19</v>
      </c>
      <c r="F1749" s="4">
        <f t="shared" si="27"/>
        <v>19</v>
      </c>
      <c r="G1749" s="4">
        <v>32</v>
      </c>
      <c r="H1749" s="4">
        <f>Datos_Cocina[[#This Row],[Precio Unitario]]-Datos_Cocina[[#This Row],[Costo Unitario]]</f>
        <v>13</v>
      </c>
      <c r="I1749" s="4">
        <f>Datos_Cocina[[#This Row],[Ganancia Bruta]]*Datos_Cocina[[#This Row],[Cantidad Ordenada]]</f>
        <v>13</v>
      </c>
      <c r="J1749" s="4">
        <f>Datos_Cocina[[#This Row],[Precio Unitario]]*Datos_Cocina[[#This Row],[Cantidad Ordenada]]</f>
        <v>32</v>
      </c>
      <c r="K1749" s="7">
        <f>Datos_Cocina[[#This Row],[Ganancia Neta]]/Datos_Cocina[[#This Row],[Total Pedido]]</f>
        <v>0.40625</v>
      </c>
      <c r="L1749" s="2">
        <v>1</v>
      </c>
      <c r="M1749" s="2">
        <v>31</v>
      </c>
      <c r="N1749" s="2" t="s">
        <v>1154</v>
      </c>
    </row>
    <row r="1750" spans="1:14" x14ac:dyDescent="0.3">
      <c r="A1750" s="2">
        <v>708</v>
      </c>
      <c r="B1750" s="2">
        <v>5</v>
      </c>
      <c r="C1750" s="2" t="s">
        <v>50</v>
      </c>
      <c r="D1750" s="2" t="s">
        <v>1162</v>
      </c>
      <c r="E1750" s="4">
        <v>16</v>
      </c>
      <c r="F1750" s="4">
        <f t="shared" si="27"/>
        <v>32</v>
      </c>
      <c r="G1750" s="4">
        <v>27</v>
      </c>
      <c r="H1750" s="4">
        <f>Datos_Cocina[[#This Row],[Precio Unitario]]-Datos_Cocina[[#This Row],[Costo Unitario]]</f>
        <v>11</v>
      </c>
      <c r="I1750" s="4">
        <f>Datos_Cocina[[#This Row],[Ganancia Bruta]]*Datos_Cocina[[#This Row],[Cantidad Ordenada]]</f>
        <v>22</v>
      </c>
      <c r="J1750" s="4">
        <f>Datos_Cocina[[#This Row],[Precio Unitario]]*Datos_Cocina[[#This Row],[Cantidad Ordenada]]</f>
        <v>54</v>
      </c>
      <c r="K1750" s="7">
        <f>Datos_Cocina[[#This Row],[Ganancia Neta]]/Datos_Cocina[[#This Row],[Total Pedido]]</f>
        <v>0.40740740740740738</v>
      </c>
      <c r="L1750" s="2">
        <v>2</v>
      </c>
      <c r="M1750" s="2">
        <v>24</v>
      </c>
      <c r="N1750" s="2" t="s">
        <v>1149</v>
      </c>
    </row>
    <row r="1751" spans="1:14" x14ac:dyDescent="0.3">
      <c r="A1751" s="2">
        <v>709</v>
      </c>
      <c r="B1751" s="2">
        <v>8</v>
      </c>
      <c r="C1751" s="2" t="s">
        <v>39</v>
      </c>
      <c r="D1751" s="2" t="s">
        <v>1150</v>
      </c>
      <c r="E1751" s="4">
        <v>13</v>
      </c>
      <c r="F1751" s="4">
        <f t="shared" si="27"/>
        <v>26</v>
      </c>
      <c r="G1751" s="4">
        <v>21</v>
      </c>
      <c r="H1751" s="4">
        <f>Datos_Cocina[[#This Row],[Precio Unitario]]-Datos_Cocina[[#This Row],[Costo Unitario]]</f>
        <v>8</v>
      </c>
      <c r="I1751" s="4">
        <f>Datos_Cocina[[#This Row],[Ganancia Bruta]]*Datos_Cocina[[#This Row],[Cantidad Ordenada]]</f>
        <v>16</v>
      </c>
      <c r="J1751" s="4">
        <f>Datos_Cocina[[#This Row],[Precio Unitario]]*Datos_Cocina[[#This Row],[Cantidad Ordenada]]</f>
        <v>42</v>
      </c>
      <c r="K1751" s="7">
        <f>Datos_Cocina[[#This Row],[Ganancia Neta]]/Datos_Cocina[[#This Row],[Total Pedido]]</f>
        <v>0.38095238095238093</v>
      </c>
      <c r="L1751" s="2">
        <v>2</v>
      </c>
      <c r="M1751" s="2">
        <v>7</v>
      </c>
      <c r="N1751" s="2" t="s">
        <v>1154</v>
      </c>
    </row>
    <row r="1752" spans="1:14" x14ac:dyDescent="0.3">
      <c r="A1752" s="2">
        <v>709</v>
      </c>
      <c r="B1752" s="2">
        <v>8</v>
      </c>
      <c r="C1752" s="2" t="s">
        <v>121</v>
      </c>
      <c r="D1752" s="2" t="s">
        <v>1163</v>
      </c>
      <c r="E1752" s="4">
        <v>20</v>
      </c>
      <c r="F1752" s="4">
        <f t="shared" si="27"/>
        <v>40</v>
      </c>
      <c r="G1752" s="4">
        <v>33</v>
      </c>
      <c r="H1752" s="4">
        <f>Datos_Cocina[[#This Row],[Precio Unitario]]-Datos_Cocina[[#This Row],[Costo Unitario]]</f>
        <v>13</v>
      </c>
      <c r="I1752" s="4">
        <f>Datos_Cocina[[#This Row],[Ganancia Bruta]]*Datos_Cocina[[#This Row],[Cantidad Ordenada]]</f>
        <v>26</v>
      </c>
      <c r="J1752" s="4">
        <f>Datos_Cocina[[#This Row],[Precio Unitario]]*Datos_Cocina[[#This Row],[Cantidad Ordenada]]</f>
        <v>66</v>
      </c>
      <c r="K1752" s="7">
        <f>Datos_Cocina[[#This Row],[Ganancia Neta]]/Datos_Cocina[[#This Row],[Total Pedido]]</f>
        <v>0.39393939393939392</v>
      </c>
      <c r="L1752" s="2">
        <v>2</v>
      </c>
      <c r="M1752" s="2">
        <v>27</v>
      </c>
      <c r="N1752" s="2" t="s">
        <v>1149</v>
      </c>
    </row>
    <row r="1753" spans="1:14" x14ac:dyDescent="0.3">
      <c r="A1753" s="2">
        <v>709</v>
      </c>
      <c r="B1753" s="2">
        <v>8</v>
      </c>
      <c r="C1753" s="2" t="s">
        <v>60</v>
      </c>
      <c r="D1753" s="2" t="s">
        <v>1165</v>
      </c>
      <c r="E1753" s="4">
        <v>15</v>
      </c>
      <c r="F1753" s="4">
        <f t="shared" si="27"/>
        <v>30</v>
      </c>
      <c r="G1753" s="4">
        <v>25</v>
      </c>
      <c r="H1753" s="4">
        <f>Datos_Cocina[[#This Row],[Precio Unitario]]-Datos_Cocina[[#This Row],[Costo Unitario]]</f>
        <v>10</v>
      </c>
      <c r="I1753" s="4">
        <f>Datos_Cocina[[#This Row],[Ganancia Bruta]]*Datos_Cocina[[#This Row],[Cantidad Ordenada]]</f>
        <v>20</v>
      </c>
      <c r="J1753" s="4">
        <f>Datos_Cocina[[#This Row],[Precio Unitario]]*Datos_Cocina[[#This Row],[Cantidad Ordenada]]</f>
        <v>50</v>
      </c>
      <c r="K1753" s="7">
        <f>Datos_Cocina[[#This Row],[Ganancia Neta]]/Datos_Cocina[[#This Row],[Total Pedido]]</f>
        <v>0.4</v>
      </c>
      <c r="L1753" s="2">
        <v>2</v>
      </c>
      <c r="M1753" s="2">
        <v>31</v>
      </c>
      <c r="N1753" s="2" t="s">
        <v>1154</v>
      </c>
    </row>
    <row r="1754" spans="1:14" x14ac:dyDescent="0.3">
      <c r="A1754" s="2">
        <v>709</v>
      </c>
      <c r="B1754" s="2">
        <v>8</v>
      </c>
      <c r="C1754" s="2" t="s">
        <v>12</v>
      </c>
      <c r="D1754" s="2" t="s">
        <v>1164</v>
      </c>
      <c r="E1754" s="4">
        <v>21</v>
      </c>
      <c r="F1754" s="4">
        <f t="shared" si="27"/>
        <v>21</v>
      </c>
      <c r="G1754" s="4">
        <v>35</v>
      </c>
      <c r="H1754" s="4">
        <f>Datos_Cocina[[#This Row],[Precio Unitario]]-Datos_Cocina[[#This Row],[Costo Unitario]]</f>
        <v>14</v>
      </c>
      <c r="I1754" s="4">
        <f>Datos_Cocina[[#This Row],[Ganancia Bruta]]*Datos_Cocina[[#This Row],[Cantidad Ordenada]]</f>
        <v>14</v>
      </c>
      <c r="J1754" s="4">
        <f>Datos_Cocina[[#This Row],[Precio Unitario]]*Datos_Cocina[[#This Row],[Cantidad Ordenada]]</f>
        <v>35</v>
      </c>
      <c r="K1754" s="7">
        <f>Datos_Cocina[[#This Row],[Ganancia Neta]]/Datos_Cocina[[#This Row],[Total Pedido]]</f>
        <v>0.4</v>
      </c>
      <c r="L1754" s="2">
        <v>1</v>
      </c>
      <c r="M1754" s="2">
        <v>33</v>
      </c>
      <c r="N1754" s="2" t="s">
        <v>1149</v>
      </c>
    </row>
    <row r="1755" spans="1:14" x14ac:dyDescent="0.3">
      <c r="A1755" s="2">
        <v>710</v>
      </c>
      <c r="B1755" s="2">
        <v>18</v>
      </c>
      <c r="C1755" s="2" t="s">
        <v>97</v>
      </c>
      <c r="D1755" s="2" t="s">
        <v>1153</v>
      </c>
      <c r="E1755" s="4">
        <v>14</v>
      </c>
      <c r="F1755" s="4">
        <f t="shared" si="27"/>
        <v>14</v>
      </c>
      <c r="G1755" s="4">
        <v>23</v>
      </c>
      <c r="H1755" s="4">
        <f>Datos_Cocina[[#This Row],[Precio Unitario]]-Datos_Cocina[[#This Row],[Costo Unitario]]</f>
        <v>9</v>
      </c>
      <c r="I1755" s="4">
        <f>Datos_Cocina[[#This Row],[Ganancia Bruta]]*Datos_Cocina[[#This Row],[Cantidad Ordenada]]</f>
        <v>9</v>
      </c>
      <c r="J1755" s="4">
        <f>Datos_Cocina[[#This Row],[Precio Unitario]]*Datos_Cocina[[#This Row],[Cantidad Ordenada]]</f>
        <v>23</v>
      </c>
      <c r="K1755" s="7">
        <f>Datos_Cocina[[#This Row],[Ganancia Neta]]/Datos_Cocina[[#This Row],[Total Pedido]]</f>
        <v>0.39130434782608697</v>
      </c>
      <c r="L1755" s="2">
        <v>1</v>
      </c>
      <c r="M1755" s="2">
        <v>43</v>
      </c>
      <c r="N1755" s="2" t="s">
        <v>1149</v>
      </c>
    </row>
    <row r="1756" spans="1:14" x14ac:dyDescent="0.3">
      <c r="A1756" s="2">
        <v>710</v>
      </c>
      <c r="B1756" s="2">
        <v>18</v>
      </c>
      <c r="C1756" s="2" t="s">
        <v>67</v>
      </c>
      <c r="D1756" s="2" t="s">
        <v>1155</v>
      </c>
      <c r="E1756" s="4">
        <v>12</v>
      </c>
      <c r="F1756" s="4">
        <f t="shared" si="27"/>
        <v>24</v>
      </c>
      <c r="G1756" s="4">
        <v>20</v>
      </c>
      <c r="H1756" s="4">
        <f>Datos_Cocina[[#This Row],[Precio Unitario]]-Datos_Cocina[[#This Row],[Costo Unitario]]</f>
        <v>8</v>
      </c>
      <c r="I1756" s="4">
        <f>Datos_Cocina[[#This Row],[Ganancia Bruta]]*Datos_Cocina[[#This Row],[Cantidad Ordenada]]</f>
        <v>16</v>
      </c>
      <c r="J1756" s="4">
        <f>Datos_Cocina[[#This Row],[Precio Unitario]]*Datos_Cocina[[#This Row],[Cantidad Ordenada]]</f>
        <v>40</v>
      </c>
      <c r="K1756" s="7">
        <f>Datos_Cocina[[#This Row],[Ganancia Neta]]/Datos_Cocina[[#This Row],[Total Pedido]]</f>
        <v>0.4</v>
      </c>
      <c r="L1756" s="2">
        <v>2</v>
      </c>
      <c r="M1756" s="2">
        <v>32</v>
      </c>
      <c r="N1756" s="2" t="s">
        <v>1154</v>
      </c>
    </row>
    <row r="1757" spans="1:14" x14ac:dyDescent="0.3">
      <c r="A1757" s="2">
        <v>710</v>
      </c>
      <c r="B1757" s="2">
        <v>18</v>
      </c>
      <c r="C1757" s="2" t="s">
        <v>53</v>
      </c>
      <c r="D1757" s="2" t="s">
        <v>1156</v>
      </c>
      <c r="E1757" s="4">
        <v>11</v>
      </c>
      <c r="F1757" s="4">
        <f t="shared" si="27"/>
        <v>33</v>
      </c>
      <c r="G1757" s="4">
        <v>19</v>
      </c>
      <c r="H1757" s="4">
        <f>Datos_Cocina[[#This Row],[Precio Unitario]]-Datos_Cocina[[#This Row],[Costo Unitario]]</f>
        <v>8</v>
      </c>
      <c r="I1757" s="4">
        <f>Datos_Cocina[[#This Row],[Ganancia Bruta]]*Datos_Cocina[[#This Row],[Cantidad Ordenada]]</f>
        <v>24</v>
      </c>
      <c r="J1757" s="4">
        <f>Datos_Cocina[[#This Row],[Precio Unitario]]*Datos_Cocina[[#This Row],[Cantidad Ordenada]]</f>
        <v>57</v>
      </c>
      <c r="K1757" s="7">
        <f>Datos_Cocina[[#This Row],[Ganancia Neta]]/Datos_Cocina[[#This Row],[Total Pedido]]</f>
        <v>0.42105263157894735</v>
      </c>
      <c r="L1757" s="2">
        <v>3</v>
      </c>
      <c r="M1757" s="2">
        <v>45</v>
      </c>
      <c r="N1757" s="2" t="s">
        <v>1149</v>
      </c>
    </row>
    <row r="1758" spans="1:14" x14ac:dyDescent="0.3">
      <c r="A1758" s="2">
        <v>710</v>
      </c>
      <c r="B1758" s="2">
        <v>18</v>
      </c>
      <c r="C1758" s="2" t="s">
        <v>45</v>
      </c>
      <c r="D1758" s="2" t="s">
        <v>1169</v>
      </c>
      <c r="E1758" s="4">
        <v>10</v>
      </c>
      <c r="F1758" s="4">
        <f t="shared" si="27"/>
        <v>10</v>
      </c>
      <c r="G1758" s="4">
        <v>18</v>
      </c>
      <c r="H1758" s="4">
        <f>Datos_Cocina[[#This Row],[Precio Unitario]]-Datos_Cocina[[#This Row],[Costo Unitario]]</f>
        <v>8</v>
      </c>
      <c r="I1758" s="4">
        <f>Datos_Cocina[[#This Row],[Ganancia Bruta]]*Datos_Cocina[[#This Row],[Cantidad Ordenada]]</f>
        <v>8</v>
      </c>
      <c r="J1758" s="4">
        <f>Datos_Cocina[[#This Row],[Precio Unitario]]*Datos_Cocina[[#This Row],[Cantidad Ordenada]]</f>
        <v>18</v>
      </c>
      <c r="K1758" s="7">
        <f>Datos_Cocina[[#This Row],[Ganancia Neta]]/Datos_Cocina[[#This Row],[Total Pedido]]</f>
        <v>0.44444444444444442</v>
      </c>
      <c r="L1758" s="2">
        <v>1</v>
      </c>
      <c r="M1758" s="2">
        <v>20</v>
      </c>
      <c r="N1758" s="2" t="s">
        <v>1149</v>
      </c>
    </row>
    <row r="1759" spans="1:14" x14ac:dyDescent="0.3">
      <c r="A1759" s="2">
        <v>711</v>
      </c>
      <c r="B1759" s="2">
        <v>20</v>
      </c>
      <c r="C1759" s="2" t="s">
        <v>114</v>
      </c>
      <c r="D1759" s="2" t="s">
        <v>1168</v>
      </c>
      <c r="E1759" s="4">
        <v>19</v>
      </c>
      <c r="F1759" s="4">
        <f t="shared" si="27"/>
        <v>38</v>
      </c>
      <c r="G1759" s="4">
        <v>32</v>
      </c>
      <c r="H1759" s="4">
        <f>Datos_Cocina[[#This Row],[Precio Unitario]]-Datos_Cocina[[#This Row],[Costo Unitario]]</f>
        <v>13</v>
      </c>
      <c r="I1759" s="4">
        <f>Datos_Cocina[[#This Row],[Ganancia Bruta]]*Datos_Cocina[[#This Row],[Cantidad Ordenada]]</f>
        <v>26</v>
      </c>
      <c r="J1759" s="4">
        <f>Datos_Cocina[[#This Row],[Precio Unitario]]*Datos_Cocina[[#This Row],[Cantidad Ordenada]]</f>
        <v>64</v>
      </c>
      <c r="K1759" s="7">
        <f>Datos_Cocina[[#This Row],[Ganancia Neta]]/Datos_Cocina[[#This Row],[Total Pedido]]</f>
        <v>0.40625</v>
      </c>
      <c r="L1759" s="2">
        <v>2</v>
      </c>
      <c r="M1759" s="2">
        <v>16</v>
      </c>
      <c r="N1759" s="2" t="s">
        <v>1149</v>
      </c>
    </row>
    <row r="1760" spans="1:14" x14ac:dyDescent="0.3">
      <c r="A1760" s="2">
        <v>711</v>
      </c>
      <c r="B1760" s="2">
        <v>20</v>
      </c>
      <c r="C1760" s="2" t="s">
        <v>34</v>
      </c>
      <c r="D1760" s="2" t="s">
        <v>1161</v>
      </c>
      <c r="E1760" s="4">
        <v>20</v>
      </c>
      <c r="F1760" s="4">
        <f t="shared" si="27"/>
        <v>60</v>
      </c>
      <c r="G1760" s="4">
        <v>34</v>
      </c>
      <c r="H1760" s="4">
        <f>Datos_Cocina[[#This Row],[Precio Unitario]]-Datos_Cocina[[#This Row],[Costo Unitario]]</f>
        <v>14</v>
      </c>
      <c r="I1760" s="4">
        <f>Datos_Cocina[[#This Row],[Ganancia Bruta]]*Datos_Cocina[[#This Row],[Cantidad Ordenada]]</f>
        <v>42</v>
      </c>
      <c r="J1760" s="4">
        <f>Datos_Cocina[[#This Row],[Precio Unitario]]*Datos_Cocina[[#This Row],[Cantidad Ordenada]]</f>
        <v>102</v>
      </c>
      <c r="K1760" s="7">
        <f>Datos_Cocina[[#This Row],[Ganancia Neta]]/Datos_Cocina[[#This Row],[Total Pedido]]</f>
        <v>0.41176470588235292</v>
      </c>
      <c r="L1760" s="2">
        <v>3</v>
      </c>
      <c r="M1760" s="2">
        <v>43</v>
      </c>
      <c r="N1760" s="2" t="s">
        <v>1154</v>
      </c>
    </row>
    <row r="1761" spans="1:14" x14ac:dyDescent="0.3">
      <c r="A1761" s="2">
        <v>712</v>
      </c>
      <c r="B1761" s="2">
        <v>10</v>
      </c>
      <c r="C1761" s="2" t="s">
        <v>79</v>
      </c>
      <c r="D1761" s="2" t="s">
        <v>1151</v>
      </c>
      <c r="E1761" s="4">
        <v>14</v>
      </c>
      <c r="F1761" s="4">
        <f t="shared" si="27"/>
        <v>28</v>
      </c>
      <c r="G1761" s="4">
        <v>24</v>
      </c>
      <c r="H1761" s="4">
        <f>Datos_Cocina[[#This Row],[Precio Unitario]]-Datos_Cocina[[#This Row],[Costo Unitario]]</f>
        <v>10</v>
      </c>
      <c r="I1761" s="4">
        <f>Datos_Cocina[[#This Row],[Ganancia Bruta]]*Datos_Cocina[[#This Row],[Cantidad Ordenada]]</f>
        <v>20</v>
      </c>
      <c r="J1761" s="4">
        <f>Datos_Cocina[[#This Row],[Precio Unitario]]*Datos_Cocina[[#This Row],[Cantidad Ordenada]]</f>
        <v>48</v>
      </c>
      <c r="K1761" s="7">
        <f>Datos_Cocina[[#This Row],[Ganancia Neta]]/Datos_Cocina[[#This Row],[Total Pedido]]</f>
        <v>0.41666666666666669</v>
      </c>
      <c r="L1761" s="2">
        <v>2</v>
      </c>
      <c r="M1761" s="2">
        <v>49</v>
      </c>
      <c r="N1761" s="2" t="s">
        <v>1154</v>
      </c>
    </row>
    <row r="1762" spans="1:14" x14ac:dyDescent="0.3">
      <c r="A1762" s="2">
        <v>713</v>
      </c>
      <c r="B1762" s="2">
        <v>6</v>
      </c>
      <c r="C1762" s="2" t="s">
        <v>121</v>
      </c>
      <c r="D1762" s="2" t="s">
        <v>1163</v>
      </c>
      <c r="E1762" s="4">
        <v>20</v>
      </c>
      <c r="F1762" s="4">
        <f t="shared" si="27"/>
        <v>60</v>
      </c>
      <c r="G1762" s="4">
        <v>33</v>
      </c>
      <c r="H1762" s="4">
        <f>Datos_Cocina[[#This Row],[Precio Unitario]]-Datos_Cocina[[#This Row],[Costo Unitario]]</f>
        <v>13</v>
      </c>
      <c r="I1762" s="4">
        <f>Datos_Cocina[[#This Row],[Ganancia Bruta]]*Datos_Cocina[[#This Row],[Cantidad Ordenada]]</f>
        <v>39</v>
      </c>
      <c r="J1762" s="4">
        <f>Datos_Cocina[[#This Row],[Precio Unitario]]*Datos_Cocina[[#This Row],[Cantidad Ordenada]]</f>
        <v>99</v>
      </c>
      <c r="K1762" s="7">
        <f>Datos_Cocina[[#This Row],[Ganancia Neta]]/Datos_Cocina[[#This Row],[Total Pedido]]</f>
        <v>0.39393939393939392</v>
      </c>
      <c r="L1762" s="2">
        <v>3</v>
      </c>
      <c r="M1762" s="2">
        <v>41</v>
      </c>
      <c r="N1762" s="2" t="s">
        <v>1149</v>
      </c>
    </row>
    <row r="1763" spans="1:14" x14ac:dyDescent="0.3">
      <c r="A1763" s="2">
        <v>713</v>
      </c>
      <c r="B1763" s="2">
        <v>6</v>
      </c>
      <c r="C1763" s="2" t="s">
        <v>114</v>
      </c>
      <c r="D1763" s="2" t="s">
        <v>1168</v>
      </c>
      <c r="E1763" s="4">
        <v>19</v>
      </c>
      <c r="F1763" s="4">
        <f t="shared" si="27"/>
        <v>57</v>
      </c>
      <c r="G1763" s="4">
        <v>32</v>
      </c>
      <c r="H1763" s="4">
        <f>Datos_Cocina[[#This Row],[Precio Unitario]]-Datos_Cocina[[#This Row],[Costo Unitario]]</f>
        <v>13</v>
      </c>
      <c r="I1763" s="4">
        <f>Datos_Cocina[[#This Row],[Ganancia Bruta]]*Datos_Cocina[[#This Row],[Cantidad Ordenada]]</f>
        <v>39</v>
      </c>
      <c r="J1763" s="4">
        <f>Datos_Cocina[[#This Row],[Precio Unitario]]*Datos_Cocina[[#This Row],[Cantidad Ordenada]]</f>
        <v>96</v>
      </c>
      <c r="K1763" s="7">
        <f>Datos_Cocina[[#This Row],[Ganancia Neta]]/Datos_Cocina[[#This Row],[Total Pedido]]</f>
        <v>0.40625</v>
      </c>
      <c r="L1763" s="2">
        <v>3</v>
      </c>
      <c r="M1763" s="2">
        <v>45</v>
      </c>
      <c r="N1763" s="2" t="s">
        <v>1154</v>
      </c>
    </row>
    <row r="1764" spans="1:14" x14ac:dyDescent="0.3">
      <c r="A1764" s="2">
        <v>713</v>
      </c>
      <c r="B1764" s="2">
        <v>6</v>
      </c>
      <c r="C1764" s="2" t="s">
        <v>20</v>
      </c>
      <c r="D1764" s="2" t="s">
        <v>1152</v>
      </c>
      <c r="E1764" s="4">
        <v>17</v>
      </c>
      <c r="F1764" s="4">
        <f t="shared" si="27"/>
        <v>51</v>
      </c>
      <c r="G1764" s="4">
        <v>29</v>
      </c>
      <c r="H1764" s="4">
        <f>Datos_Cocina[[#This Row],[Precio Unitario]]-Datos_Cocina[[#This Row],[Costo Unitario]]</f>
        <v>12</v>
      </c>
      <c r="I1764" s="4">
        <f>Datos_Cocina[[#This Row],[Ganancia Bruta]]*Datos_Cocina[[#This Row],[Cantidad Ordenada]]</f>
        <v>36</v>
      </c>
      <c r="J1764" s="4">
        <f>Datos_Cocina[[#This Row],[Precio Unitario]]*Datos_Cocina[[#This Row],[Cantidad Ordenada]]</f>
        <v>87</v>
      </c>
      <c r="K1764" s="7">
        <f>Datos_Cocina[[#This Row],[Ganancia Neta]]/Datos_Cocina[[#This Row],[Total Pedido]]</f>
        <v>0.41379310344827586</v>
      </c>
      <c r="L1764" s="2">
        <v>3</v>
      </c>
      <c r="M1764" s="2">
        <v>14</v>
      </c>
      <c r="N1764" s="2" t="s">
        <v>1149</v>
      </c>
    </row>
    <row r="1765" spans="1:14" x14ac:dyDescent="0.3">
      <c r="A1765" s="2">
        <v>713</v>
      </c>
      <c r="B1765" s="2">
        <v>6</v>
      </c>
      <c r="C1765" s="2" t="s">
        <v>74</v>
      </c>
      <c r="D1765" s="2" t="s">
        <v>1160</v>
      </c>
      <c r="E1765" s="4">
        <v>15</v>
      </c>
      <c r="F1765" s="4">
        <f t="shared" si="27"/>
        <v>45</v>
      </c>
      <c r="G1765" s="4">
        <v>26</v>
      </c>
      <c r="H1765" s="4">
        <f>Datos_Cocina[[#This Row],[Precio Unitario]]-Datos_Cocina[[#This Row],[Costo Unitario]]</f>
        <v>11</v>
      </c>
      <c r="I1765" s="4">
        <f>Datos_Cocina[[#This Row],[Ganancia Bruta]]*Datos_Cocina[[#This Row],[Cantidad Ordenada]]</f>
        <v>33</v>
      </c>
      <c r="J1765" s="4">
        <f>Datos_Cocina[[#This Row],[Precio Unitario]]*Datos_Cocina[[#This Row],[Cantidad Ordenada]]</f>
        <v>78</v>
      </c>
      <c r="K1765" s="7">
        <f>Datos_Cocina[[#This Row],[Ganancia Neta]]/Datos_Cocina[[#This Row],[Total Pedido]]</f>
        <v>0.42307692307692307</v>
      </c>
      <c r="L1765" s="2">
        <v>3</v>
      </c>
      <c r="M1765" s="2">
        <v>25</v>
      </c>
      <c r="N1765" s="2" t="s">
        <v>1154</v>
      </c>
    </row>
    <row r="1766" spans="1:14" x14ac:dyDescent="0.3">
      <c r="A1766" s="2">
        <v>714</v>
      </c>
      <c r="B1766" s="2">
        <v>19</v>
      </c>
      <c r="C1766" s="2" t="s">
        <v>121</v>
      </c>
      <c r="D1766" s="2" t="s">
        <v>1163</v>
      </c>
      <c r="E1766" s="4">
        <v>20</v>
      </c>
      <c r="F1766" s="4">
        <f t="shared" si="27"/>
        <v>20</v>
      </c>
      <c r="G1766" s="4">
        <v>33</v>
      </c>
      <c r="H1766" s="4">
        <f>Datos_Cocina[[#This Row],[Precio Unitario]]-Datos_Cocina[[#This Row],[Costo Unitario]]</f>
        <v>13</v>
      </c>
      <c r="I1766" s="4">
        <f>Datos_Cocina[[#This Row],[Ganancia Bruta]]*Datos_Cocina[[#This Row],[Cantidad Ordenada]]</f>
        <v>13</v>
      </c>
      <c r="J1766" s="4">
        <f>Datos_Cocina[[#This Row],[Precio Unitario]]*Datos_Cocina[[#This Row],[Cantidad Ordenada]]</f>
        <v>33</v>
      </c>
      <c r="K1766" s="7">
        <f>Datos_Cocina[[#This Row],[Ganancia Neta]]/Datos_Cocina[[#This Row],[Total Pedido]]</f>
        <v>0.39393939393939392</v>
      </c>
      <c r="L1766" s="2">
        <v>1</v>
      </c>
      <c r="M1766" s="2">
        <v>29</v>
      </c>
      <c r="N1766" s="2" t="s">
        <v>1149</v>
      </c>
    </row>
    <row r="1767" spans="1:14" x14ac:dyDescent="0.3">
      <c r="A1767" s="2">
        <v>714</v>
      </c>
      <c r="B1767" s="2">
        <v>19</v>
      </c>
      <c r="C1767" s="2" t="s">
        <v>37</v>
      </c>
      <c r="D1767" s="2" t="s">
        <v>1157</v>
      </c>
      <c r="E1767" s="4">
        <v>18</v>
      </c>
      <c r="F1767" s="4">
        <f t="shared" si="27"/>
        <v>54</v>
      </c>
      <c r="G1767" s="4">
        <v>30</v>
      </c>
      <c r="H1767" s="4">
        <f>Datos_Cocina[[#This Row],[Precio Unitario]]-Datos_Cocina[[#This Row],[Costo Unitario]]</f>
        <v>12</v>
      </c>
      <c r="I1767" s="4">
        <f>Datos_Cocina[[#This Row],[Ganancia Bruta]]*Datos_Cocina[[#This Row],[Cantidad Ordenada]]</f>
        <v>36</v>
      </c>
      <c r="J1767" s="4">
        <f>Datos_Cocina[[#This Row],[Precio Unitario]]*Datos_Cocina[[#This Row],[Cantidad Ordenada]]</f>
        <v>90</v>
      </c>
      <c r="K1767" s="7">
        <f>Datos_Cocina[[#This Row],[Ganancia Neta]]/Datos_Cocina[[#This Row],[Total Pedido]]</f>
        <v>0.4</v>
      </c>
      <c r="L1767" s="2">
        <v>3</v>
      </c>
      <c r="M1767" s="2">
        <v>17</v>
      </c>
      <c r="N1767" s="2" t="s">
        <v>1149</v>
      </c>
    </row>
    <row r="1768" spans="1:14" x14ac:dyDescent="0.3">
      <c r="A1768" s="2">
        <v>714</v>
      </c>
      <c r="B1768" s="2">
        <v>19</v>
      </c>
      <c r="C1768" s="2" t="s">
        <v>34</v>
      </c>
      <c r="D1768" s="2" t="s">
        <v>1161</v>
      </c>
      <c r="E1768" s="4">
        <v>20</v>
      </c>
      <c r="F1768" s="4">
        <f t="shared" si="27"/>
        <v>60</v>
      </c>
      <c r="G1768" s="4">
        <v>34</v>
      </c>
      <c r="H1768" s="4">
        <f>Datos_Cocina[[#This Row],[Precio Unitario]]-Datos_Cocina[[#This Row],[Costo Unitario]]</f>
        <v>14</v>
      </c>
      <c r="I1768" s="4">
        <f>Datos_Cocina[[#This Row],[Ganancia Bruta]]*Datos_Cocina[[#This Row],[Cantidad Ordenada]]</f>
        <v>42</v>
      </c>
      <c r="J1768" s="4">
        <f>Datos_Cocina[[#This Row],[Precio Unitario]]*Datos_Cocina[[#This Row],[Cantidad Ordenada]]</f>
        <v>102</v>
      </c>
      <c r="K1768" s="7">
        <f>Datos_Cocina[[#This Row],[Ganancia Neta]]/Datos_Cocina[[#This Row],[Total Pedido]]</f>
        <v>0.41176470588235292</v>
      </c>
      <c r="L1768" s="2">
        <v>3</v>
      </c>
      <c r="M1768" s="2">
        <v>17</v>
      </c>
      <c r="N1768" s="2" t="s">
        <v>1149</v>
      </c>
    </row>
    <row r="1769" spans="1:14" x14ac:dyDescent="0.3">
      <c r="A1769" s="2">
        <v>715</v>
      </c>
      <c r="B1769" s="2">
        <v>12</v>
      </c>
      <c r="C1769" s="2" t="s">
        <v>60</v>
      </c>
      <c r="D1769" s="2" t="s">
        <v>1165</v>
      </c>
      <c r="E1769" s="4">
        <v>15</v>
      </c>
      <c r="F1769" s="4">
        <f t="shared" si="27"/>
        <v>45</v>
      </c>
      <c r="G1769" s="4">
        <v>25</v>
      </c>
      <c r="H1769" s="4">
        <f>Datos_Cocina[[#This Row],[Precio Unitario]]-Datos_Cocina[[#This Row],[Costo Unitario]]</f>
        <v>10</v>
      </c>
      <c r="I1769" s="4">
        <f>Datos_Cocina[[#This Row],[Ganancia Bruta]]*Datos_Cocina[[#This Row],[Cantidad Ordenada]]</f>
        <v>30</v>
      </c>
      <c r="J1769" s="4">
        <f>Datos_Cocina[[#This Row],[Precio Unitario]]*Datos_Cocina[[#This Row],[Cantidad Ordenada]]</f>
        <v>75</v>
      </c>
      <c r="K1769" s="7">
        <f>Datos_Cocina[[#This Row],[Ganancia Neta]]/Datos_Cocina[[#This Row],[Total Pedido]]</f>
        <v>0.4</v>
      </c>
      <c r="L1769" s="2">
        <v>3</v>
      </c>
      <c r="M1769" s="2">
        <v>38</v>
      </c>
      <c r="N1769" s="2" t="s">
        <v>1154</v>
      </c>
    </row>
    <row r="1770" spans="1:14" x14ac:dyDescent="0.3">
      <c r="A1770" s="2">
        <v>715</v>
      </c>
      <c r="B1770" s="2">
        <v>12</v>
      </c>
      <c r="C1770" s="2" t="s">
        <v>37</v>
      </c>
      <c r="D1770" s="2" t="s">
        <v>1157</v>
      </c>
      <c r="E1770" s="4">
        <v>18</v>
      </c>
      <c r="F1770" s="4">
        <f t="shared" si="27"/>
        <v>54</v>
      </c>
      <c r="G1770" s="4">
        <v>30</v>
      </c>
      <c r="H1770" s="4">
        <f>Datos_Cocina[[#This Row],[Precio Unitario]]-Datos_Cocina[[#This Row],[Costo Unitario]]</f>
        <v>12</v>
      </c>
      <c r="I1770" s="4">
        <f>Datos_Cocina[[#This Row],[Ganancia Bruta]]*Datos_Cocina[[#This Row],[Cantidad Ordenada]]</f>
        <v>36</v>
      </c>
      <c r="J1770" s="4">
        <f>Datos_Cocina[[#This Row],[Precio Unitario]]*Datos_Cocina[[#This Row],[Cantidad Ordenada]]</f>
        <v>90</v>
      </c>
      <c r="K1770" s="7">
        <f>Datos_Cocina[[#This Row],[Ganancia Neta]]/Datos_Cocina[[#This Row],[Total Pedido]]</f>
        <v>0.4</v>
      </c>
      <c r="L1770" s="2">
        <v>3</v>
      </c>
      <c r="M1770" s="2">
        <v>35</v>
      </c>
      <c r="N1770" s="2" t="s">
        <v>1154</v>
      </c>
    </row>
    <row r="1771" spans="1:14" x14ac:dyDescent="0.3">
      <c r="A1771" s="2">
        <v>715</v>
      </c>
      <c r="B1771" s="2">
        <v>12</v>
      </c>
      <c r="C1771" s="2" t="s">
        <v>50</v>
      </c>
      <c r="D1771" s="2" t="s">
        <v>1162</v>
      </c>
      <c r="E1771" s="4">
        <v>16</v>
      </c>
      <c r="F1771" s="4">
        <f t="shared" si="27"/>
        <v>16</v>
      </c>
      <c r="G1771" s="4">
        <v>27</v>
      </c>
      <c r="H1771" s="4">
        <f>Datos_Cocina[[#This Row],[Precio Unitario]]-Datos_Cocina[[#This Row],[Costo Unitario]]</f>
        <v>11</v>
      </c>
      <c r="I1771" s="4">
        <f>Datos_Cocina[[#This Row],[Ganancia Bruta]]*Datos_Cocina[[#This Row],[Cantidad Ordenada]]</f>
        <v>11</v>
      </c>
      <c r="J1771" s="4">
        <f>Datos_Cocina[[#This Row],[Precio Unitario]]*Datos_Cocina[[#This Row],[Cantidad Ordenada]]</f>
        <v>27</v>
      </c>
      <c r="K1771" s="7">
        <f>Datos_Cocina[[#This Row],[Ganancia Neta]]/Datos_Cocina[[#This Row],[Total Pedido]]</f>
        <v>0.40740740740740738</v>
      </c>
      <c r="L1771" s="2">
        <v>1</v>
      </c>
      <c r="M1771" s="2">
        <v>14</v>
      </c>
      <c r="N1771" s="2" t="s">
        <v>1154</v>
      </c>
    </row>
    <row r="1772" spans="1:14" x14ac:dyDescent="0.3">
      <c r="A1772" s="2">
        <v>715</v>
      </c>
      <c r="B1772" s="2">
        <v>12</v>
      </c>
      <c r="C1772" s="2" t="s">
        <v>45</v>
      </c>
      <c r="D1772" s="2" t="s">
        <v>1169</v>
      </c>
      <c r="E1772" s="4">
        <v>10</v>
      </c>
      <c r="F1772" s="4">
        <f t="shared" si="27"/>
        <v>30</v>
      </c>
      <c r="G1772" s="4">
        <v>18</v>
      </c>
      <c r="H1772" s="4">
        <f>Datos_Cocina[[#This Row],[Precio Unitario]]-Datos_Cocina[[#This Row],[Costo Unitario]]</f>
        <v>8</v>
      </c>
      <c r="I1772" s="4">
        <f>Datos_Cocina[[#This Row],[Ganancia Bruta]]*Datos_Cocina[[#This Row],[Cantidad Ordenada]]</f>
        <v>24</v>
      </c>
      <c r="J1772" s="4">
        <f>Datos_Cocina[[#This Row],[Precio Unitario]]*Datos_Cocina[[#This Row],[Cantidad Ordenada]]</f>
        <v>54</v>
      </c>
      <c r="K1772" s="7">
        <f>Datos_Cocina[[#This Row],[Ganancia Neta]]/Datos_Cocina[[#This Row],[Total Pedido]]</f>
        <v>0.44444444444444442</v>
      </c>
      <c r="L1772" s="2">
        <v>3</v>
      </c>
      <c r="M1772" s="2">
        <v>49</v>
      </c>
      <c r="N1772" s="2" t="s">
        <v>1149</v>
      </c>
    </row>
    <row r="1773" spans="1:14" x14ac:dyDescent="0.3">
      <c r="A1773" s="2">
        <v>716</v>
      </c>
      <c r="B1773" s="2">
        <v>12</v>
      </c>
      <c r="C1773" s="2" t="s">
        <v>39</v>
      </c>
      <c r="D1773" s="2" t="s">
        <v>1150</v>
      </c>
      <c r="E1773" s="4">
        <v>13</v>
      </c>
      <c r="F1773" s="4">
        <f t="shared" si="27"/>
        <v>39</v>
      </c>
      <c r="G1773" s="4">
        <v>21</v>
      </c>
      <c r="H1773" s="4">
        <f>Datos_Cocina[[#This Row],[Precio Unitario]]-Datos_Cocina[[#This Row],[Costo Unitario]]</f>
        <v>8</v>
      </c>
      <c r="I1773" s="4">
        <f>Datos_Cocina[[#This Row],[Ganancia Bruta]]*Datos_Cocina[[#This Row],[Cantidad Ordenada]]</f>
        <v>24</v>
      </c>
      <c r="J1773" s="4">
        <f>Datos_Cocina[[#This Row],[Precio Unitario]]*Datos_Cocina[[#This Row],[Cantidad Ordenada]]</f>
        <v>63</v>
      </c>
      <c r="K1773" s="7">
        <f>Datos_Cocina[[#This Row],[Ganancia Neta]]/Datos_Cocina[[#This Row],[Total Pedido]]</f>
        <v>0.38095238095238093</v>
      </c>
      <c r="L1773" s="2">
        <v>3</v>
      </c>
      <c r="M1773" s="2">
        <v>12</v>
      </c>
      <c r="N1773" s="2" t="s">
        <v>1154</v>
      </c>
    </row>
    <row r="1774" spans="1:14" x14ac:dyDescent="0.3">
      <c r="A1774" s="2">
        <v>716</v>
      </c>
      <c r="B1774" s="2">
        <v>12</v>
      </c>
      <c r="C1774" s="2" t="s">
        <v>56</v>
      </c>
      <c r="D1774" s="2" t="s">
        <v>1167</v>
      </c>
      <c r="E1774" s="4">
        <v>19</v>
      </c>
      <c r="F1774" s="4">
        <f t="shared" si="27"/>
        <v>57</v>
      </c>
      <c r="G1774" s="4">
        <v>31</v>
      </c>
      <c r="H1774" s="4">
        <f>Datos_Cocina[[#This Row],[Precio Unitario]]-Datos_Cocina[[#This Row],[Costo Unitario]]</f>
        <v>12</v>
      </c>
      <c r="I1774" s="4">
        <f>Datos_Cocina[[#This Row],[Ganancia Bruta]]*Datos_Cocina[[#This Row],[Cantidad Ordenada]]</f>
        <v>36</v>
      </c>
      <c r="J1774" s="4">
        <f>Datos_Cocina[[#This Row],[Precio Unitario]]*Datos_Cocina[[#This Row],[Cantidad Ordenada]]</f>
        <v>93</v>
      </c>
      <c r="K1774" s="7">
        <f>Datos_Cocina[[#This Row],[Ganancia Neta]]/Datos_Cocina[[#This Row],[Total Pedido]]</f>
        <v>0.38709677419354838</v>
      </c>
      <c r="L1774" s="2">
        <v>3</v>
      </c>
      <c r="M1774" s="2">
        <v>30</v>
      </c>
      <c r="N1774" s="2" t="s">
        <v>1149</v>
      </c>
    </row>
    <row r="1775" spans="1:14" x14ac:dyDescent="0.3">
      <c r="A1775" s="2">
        <v>716</v>
      </c>
      <c r="B1775" s="2">
        <v>12</v>
      </c>
      <c r="C1775" s="2" t="s">
        <v>60</v>
      </c>
      <c r="D1775" s="2" t="s">
        <v>1165</v>
      </c>
      <c r="E1775" s="4">
        <v>15</v>
      </c>
      <c r="F1775" s="4">
        <f t="shared" si="27"/>
        <v>45</v>
      </c>
      <c r="G1775" s="4">
        <v>25</v>
      </c>
      <c r="H1775" s="4">
        <f>Datos_Cocina[[#This Row],[Precio Unitario]]-Datos_Cocina[[#This Row],[Costo Unitario]]</f>
        <v>10</v>
      </c>
      <c r="I1775" s="4">
        <f>Datos_Cocina[[#This Row],[Ganancia Bruta]]*Datos_Cocina[[#This Row],[Cantidad Ordenada]]</f>
        <v>30</v>
      </c>
      <c r="J1775" s="4">
        <f>Datos_Cocina[[#This Row],[Precio Unitario]]*Datos_Cocina[[#This Row],[Cantidad Ordenada]]</f>
        <v>75</v>
      </c>
      <c r="K1775" s="7">
        <f>Datos_Cocina[[#This Row],[Ganancia Neta]]/Datos_Cocina[[#This Row],[Total Pedido]]</f>
        <v>0.4</v>
      </c>
      <c r="L1775" s="2">
        <v>3</v>
      </c>
      <c r="M1775" s="2">
        <v>48</v>
      </c>
      <c r="N1775" s="2" t="s">
        <v>1154</v>
      </c>
    </row>
    <row r="1776" spans="1:14" x14ac:dyDescent="0.3">
      <c r="A1776" s="2">
        <v>717</v>
      </c>
      <c r="B1776" s="2">
        <v>8</v>
      </c>
      <c r="C1776" s="2" t="s">
        <v>37</v>
      </c>
      <c r="D1776" s="2" t="s">
        <v>1157</v>
      </c>
      <c r="E1776" s="4">
        <v>18</v>
      </c>
      <c r="F1776" s="4">
        <f t="shared" si="27"/>
        <v>18</v>
      </c>
      <c r="G1776" s="4">
        <v>30</v>
      </c>
      <c r="H1776" s="4">
        <f>Datos_Cocina[[#This Row],[Precio Unitario]]-Datos_Cocina[[#This Row],[Costo Unitario]]</f>
        <v>12</v>
      </c>
      <c r="I1776" s="4">
        <f>Datos_Cocina[[#This Row],[Ganancia Bruta]]*Datos_Cocina[[#This Row],[Cantidad Ordenada]]</f>
        <v>12</v>
      </c>
      <c r="J1776" s="4">
        <f>Datos_Cocina[[#This Row],[Precio Unitario]]*Datos_Cocina[[#This Row],[Cantidad Ordenada]]</f>
        <v>30</v>
      </c>
      <c r="K1776" s="7">
        <f>Datos_Cocina[[#This Row],[Ganancia Neta]]/Datos_Cocina[[#This Row],[Total Pedido]]</f>
        <v>0.4</v>
      </c>
      <c r="L1776" s="2">
        <v>1</v>
      </c>
      <c r="M1776" s="2">
        <v>36</v>
      </c>
      <c r="N1776" s="2" t="s">
        <v>1149</v>
      </c>
    </row>
    <row r="1777" spans="1:14" x14ac:dyDescent="0.3">
      <c r="A1777" s="2">
        <v>717</v>
      </c>
      <c r="B1777" s="2">
        <v>8</v>
      </c>
      <c r="C1777" s="2" t="s">
        <v>50</v>
      </c>
      <c r="D1777" s="2" t="s">
        <v>1162</v>
      </c>
      <c r="E1777" s="4">
        <v>16</v>
      </c>
      <c r="F1777" s="4">
        <f t="shared" si="27"/>
        <v>48</v>
      </c>
      <c r="G1777" s="4">
        <v>27</v>
      </c>
      <c r="H1777" s="4">
        <f>Datos_Cocina[[#This Row],[Precio Unitario]]-Datos_Cocina[[#This Row],[Costo Unitario]]</f>
        <v>11</v>
      </c>
      <c r="I1777" s="4">
        <f>Datos_Cocina[[#This Row],[Ganancia Bruta]]*Datos_Cocina[[#This Row],[Cantidad Ordenada]]</f>
        <v>33</v>
      </c>
      <c r="J1777" s="4">
        <f>Datos_Cocina[[#This Row],[Precio Unitario]]*Datos_Cocina[[#This Row],[Cantidad Ordenada]]</f>
        <v>81</v>
      </c>
      <c r="K1777" s="7">
        <f>Datos_Cocina[[#This Row],[Ganancia Neta]]/Datos_Cocina[[#This Row],[Total Pedido]]</f>
        <v>0.40740740740740738</v>
      </c>
      <c r="L1777" s="2">
        <v>3</v>
      </c>
      <c r="M1777" s="2">
        <v>13</v>
      </c>
      <c r="N1777" s="2" t="s">
        <v>1149</v>
      </c>
    </row>
    <row r="1778" spans="1:14" x14ac:dyDescent="0.3">
      <c r="A1778" s="2">
        <v>717</v>
      </c>
      <c r="B1778" s="2">
        <v>8</v>
      </c>
      <c r="C1778" s="2" t="s">
        <v>100</v>
      </c>
      <c r="D1778" s="2" t="s">
        <v>1166</v>
      </c>
      <c r="E1778" s="4">
        <v>13</v>
      </c>
      <c r="F1778" s="4">
        <f t="shared" si="27"/>
        <v>26</v>
      </c>
      <c r="G1778" s="4">
        <v>22</v>
      </c>
      <c r="H1778" s="4">
        <f>Datos_Cocina[[#This Row],[Precio Unitario]]-Datos_Cocina[[#This Row],[Costo Unitario]]</f>
        <v>9</v>
      </c>
      <c r="I1778" s="4">
        <f>Datos_Cocina[[#This Row],[Ganancia Bruta]]*Datos_Cocina[[#This Row],[Cantidad Ordenada]]</f>
        <v>18</v>
      </c>
      <c r="J1778" s="4">
        <f>Datos_Cocina[[#This Row],[Precio Unitario]]*Datos_Cocina[[#This Row],[Cantidad Ordenada]]</f>
        <v>44</v>
      </c>
      <c r="K1778" s="7">
        <f>Datos_Cocina[[#This Row],[Ganancia Neta]]/Datos_Cocina[[#This Row],[Total Pedido]]</f>
        <v>0.40909090909090912</v>
      </c>
      <c r="L1778" s="2">
        <v>2</v>
      </c>
      <c r="M1778" s="2">
        <v>23</v>
      </c>
      <c r="N1778" s="2" t="s">
        <v>1149</v>
      </c>
    </row>
    <row r="1779" spans="1:14" x14ac:dyDescent="0.3">
      <c r="A1779" s="2">
        <v>718</v>
      </c>
      <c r="B1779" s="2">
        <v>7</v>
      </c>
      <c r="C1779" s="2" t="s">
        <v>67</v>
      </c>
      <c r="D1779" s="2" t="s">
        <v>1155</v>
      </c>
      <c r="E1779" s="4">
        <v>12</v>
      </c>
      <c r="F1779" s="4">
        <f t="shared" si="27"/>
        <v>12</v>
      </c>
      <c r="G1779" s="4">
        <v>20</v>
      </c>
      <c r="H1779" s="4">
        <f>Datos_Cocina[[#This Row],[Precio Unitario]]-Datos_Cocina[[#This Row],[Costo Unitario]]</f>
        <v>8</v>
      </c>
      <c r="I1779" s="4">
        <f>Datos_Cocina[[#This Row],[Ganancia Bruta]]*Datos_Cocina[[#This Row],[Cantidad Ordenada]]</f>
        <v>8</v>
      </c>
      <c r="J1779" s="4">
        <f>Datos_Cocina[[#This Row],[Precio Unitario]]*Datos_Cocina[[#This Row],[Cantidad Ordenada]]</f>
        <v>20</v>
      </c>
      <c r="K1779" s="7">
        <f>Datos_Cocina[[#This Row],[Ganancia Neta]]/Datos_Cocina[[#This Row],[Total Pedido]]</f>
        <v>0.4</v>
      </c>
      <c r="L1779" s="2">
        <v>1</v>
      </c>
      <c r="M1779" s="2">
        <v>58</v>
      </c>
      <c r="N1779" s="2" t="s">
        <v>1149</v>
      </c>
    </row>
    <row r="1780" spans="1:14" x14ac:dyDescent="0.3">
      <c r="A1780" s="2">
        <v>719</v>
      </c>
      <c r="B1780" s="2">
        <v>16</v>
      </c>
      <c r="C1780" s="2" t="s">
        <v>30</v>
      </c>
      <c r="D1780" s="2" t="s">
        <v>1170</v>
      </c>
      <c r="E1780" s="4">
        <v>25</v>
      </c>
      <c r="F1780" s="4">
        <f t="shared" si="27"/>
        <v>25</v>
      </c>
      <c r="G1780" s="4">
        <v>40</v>
      </c>
      <c r="H1780" s="4">
        <f>Datos_Cocina[[#This Row],[Precio Unitario]]-Datos_Cocina[[#This Row],[Costo Unitario]]</f>
        <v>15</v>
      </c>
      <c r="I1780" s="4">
        <f>Datos_Cocina[[#This Row],[Ganancia Bruta]]*Datos_Cocina[[#This Row],[Cantidad Ordenada]]</f>
        <v>15</v>
      </c>
      <c r="J1780" s="4">
        <f>Datos_Cocina[[#This Row],[Precio Unitario]]*Datos_Cocina[[#This Row],[Cantidad Ordenada]]</f>
        <v>40</v>
      </c>
      <c r="K1780" s="7">
        <f>Datos_Cocina[[#This Row],[Ganancia Neta]]/Datos_Cocina[[#This Row],[Total Pedido]]</f>
        <v>0.375</v>
      </c>
      <c r="L1780" s="2">
        <v>1</v>
      </c>
      <c r="M1780" s="2">
        <v>15</v>
      </c>
      <c r="N1780" s="2" t="s">
        <v>1154</v>
      </c>
    </row>
    <row r="1781" spans="1:14" x14ac:dyDescent="0.3">
      <c r="A1781" s="2">
        <v>719</v>
      </c>
      <c r="B1781" s="2">
        <v>16</v>
      </c>
      <c r="C1781" s="2" t="s">
        <v>20</v>
      </c>
      <c r="D1781" s="2" t="s">
        <v>1152</v>
      </c>
      <c r="E1781" s="4">
        <v>17</v>
      </c>
      <c r="F1781" s="4">
        <f t="shared" si="27"/>
        <v>17</v>
      </c>
      <c r="G1781" s="4">
        <v>29</v>
      </c>
      <c r="H1781" s="4">
        <f>Datos_Cocina[[#This Row],[Precio Unitario]]-Datos_Cocina[[#This Row],[Costo Unitario]]</f>
        <v>12</v>
      </c>
      <c r="I1781" s="4">
        <f>Datos_Cocina[[#This Row],[Ganancia Bruta]]*Datos_Cocina[[#This Row],[Cantidad Ordenada]]</f>
        <v>12</v>
      </c>
      <c r="J1781" s="4">
        <f>Datos_Cocina[[#This Row],[Precio Unitario]]*Datos_Cocina[[#This Row],[Cantidad Ordenada]]</f>
        <v>29</v>
      </c>
      <c r="K1781" s="7">
        <f>Datos_Cocina[[#This Row],[Ganancia Neta]]/Datos_Cocina[[#This Row],[Total Pedido]]</f>
        <v>0.41379310344827586</v>
      </c>
      <c r="L1781" s="2">
        <v>1</v>
      </c>
      <c r="M1781" s="2">
        <v>21</v>
      </c>
      <c r="N1781" s="2" t="s">
        <v>1154</v>
      </c>
    </row>
    <row r="1782" spans="1:14" x14ac:dyDescent="0.3">
      <c r="A1782" s="2">
        <v>719</v>
      </c>
      <c r="B1782" s="2">
        <v>16</v>
      </c>
      <c r="C1782" s="2" t="s">
        <v>53</v>
      </c>
      <c r="D1782" s="2" t="s">
        <v>1156</v>
      </c>
      <c r="E1782" s="4">
        <v>11</v>
      </c>
      <c r="F1782" s="4">
        <f t="shared" si="27"/>
        <v>22</v>
      </c>
      <c r="G1782" s="4">
        <v>19</v>
      </c>
      <c r="H1782" s="4">
        <f>Datos_Cocina[[#This Row],[Precio Unitario]]-Datos_Cocina[[#This Row],[Costo Unitario]]</f>
        <v>8</v>
      </c>
      <c r="I1782" s="4">
        <f>Datos_Cocina[[#This Row],[Ganancia Bruta]]*Datos_Cocina[[#This Row],[Cantidad Ordenada]]</f>
        <v>16</v>
      </c>
      <c r="J1782" s="4">
        <f>Datos_Cocina[[#This Row],[Precio Unitario]]*Datos_Cocina[[#This Row],[Cantidad Ordenada]]</f>
        <v>38</v>
      </c>
      <c r="K1782" s="7">
        <f>Datos_Cocina[[#This Row],[Ganancia Neta]]/Datos_Cocina[[#This Row],[Total Pedido]]</f>
        <v>0.42105263157894735</v>
      </c>
      <c r="L1782" s="2">
        <v>2</v>
      </c>
      <c r="M1782" s="2">
        <v>34</v>
      </c>
      <c r="N1782" s="2" t="s">
        <v>1154</v>
      </c>
    </row>
    <row r="1783" spans="1:14" x14ac:dyDescent="0.3">
      <c r="A1783" s="2">
        <v>720</v>
      </c>
      <c r="B1783" s="2">
        <v>4</v>
      </c>
      <c r="C1783" s="2" t="s">
        <v>121</v>
      </c>
      <c r="D1783" s="2" t="s">
        <v>1163</v>
      </c>
      <c r="E1783" s="4">
        <v>20</v>
      </c>
      <c r="F1783" s="4">
        <f t="shared" si="27"/>
        <v>20</v>
      </c>
      <c r="G1783" s="4">
        <v>33</v>
      </c>
      <c r="H1783" s="4">
        <f>Datos_Cocina[[#This Row],[Precio Unitario]]-Datos_Cocina[[#This Row],[Costo Unitario]]</f>
        <v>13</v>
      </c>
      <c r="I1783" s="4">
        <f>Datos_Cocina[[#This Row],[Ganancia Bruta]]*Datos_Cocina[[#This Row],[Cantidad Ordenada]]</f>
        <v>13</v>
      </c>
      <c r="J1783" s="4">
        <f>Datos_Cocina[[#This Row],[Precio Unitario]]*Datos_Cocina[[#This Row],[Cantidad Ordenada]]</f>
        <v>33</v>
      </c>
      <c r="K1783" s="7">
        <f>Datos_Cocina[[#This Row],[Ganancia Neta]]/Datos_Cocina[[#This Row],[Total Pedido]]</f>
        <v>0.39393939393939392</v>
      </c>
      <c r="L1783" s="2">
        <v>1</v>
      </c>
      <c r="M1783" s="2">
        <v>36</v>
      </c>
      <c r="N1783" s="2" t="s">
        <v>1154</v>
      </c>
    </row>
    <row r="1784" spans="1:14" x14ac:dyDescent="0.3">
      <c r="A1784" s="2">
        <v>720</v>
      </c>
      <c r="B1784" s="2">
        <v>4</v>
      </c>
      <c r="C1784" s="2" t="s">
        <v>20</v>
      </c>
      <c r="D1784" s="2" t="s">
        <v>1152</v>
      </c>
      <c r="E1784" s="4">
        <v>17</v>
      </c>
      <c r="F1784" s="4">
        <f t="shared" si="27"/>
        <v>51</v>
      </c>
      <c r="G1784" s="4">
        <v>29</v>
      </c>
      <c r="H1784" s="4">
        <f>Datos_Cocina[[#This Row],[Precio Unitario]]-Datos_Cocina[[#This Row],[Costo Unitario]]</f>
        <v>12</v>
      </c>
      <c r="I1784" s="4">
        <f>Datos_Cocina[[#This Row],[Ganancia Bruta]]*Datos_Cocina[[#This Row],[Cantidad Ordenada]]</f>
        <v>36</v>
      </c>
      <c r="J1784" s="4">
        <f>Datos_Cocina[[#This Row],[Precio Unitario]]*Datos_Cocina[[#This Row],[Cantidad Ordenada]]</f>
        <v>87</v>
      </c>
      <c r="K1784" s="7">
        <f>Datos_Cocina[[#This Row],[Ganancia Neta]]/Datos_Cocina[[#This Row],[Total Pedido]]</f>
        <v>0.41379310344827586</v>
      </c>
      <c r="L1784" s="2">
        <v>3</v>
      </c>
      <c r="M1784" s="2">
        <v>44</v>
      </c>
      <c r="N1784" s="2" t="s">
        <v>1149</v>
      </c>
    </row>
    <row r="1785" spans="1:14" x14ac:dyDescent="0.3">
      <c r="A1785" s="2">
        <v>720</v>
      </c>
      <c r="B1785" s="2">
        <v>4</v>
      </c>
      <c r="C1785" s="2" t="s">
        <v>79</v>
      </c>
      <c r="D1785" s="2" t="s">
        <v>1151</v>
      </c>
      <c r="E1785" s="4">
        <v>14</v>
      </c>
      <c r="F1785" s="4">
        <f t="shared" si="27"/>
        <v>28</v>
      </c>
      <c r="G1785" s="4">
        <v>24</v>
      </c>
      <c r="H1785" s="4">
        <f>Datos_Cocina[[#This Row],[Precio Unitario]]-Datos_Cocina[[#This Row],[Costo Unitario]]</f>
        <v>10</v>
      </c>
      <c r="I1785" s="4">
        <f>Datos_Cocina[[#This Row],[Ganancia Bruta]]*Datos_Cocina[[#This Row],[Cantidad Ordenada]]</f>
        <v>20</v>
      </c>
      <c r="J1785" s="4">
        <f>Datos_Cocina[[#This Row],[Precio Unitario]]*Datos_Cocina[[#This Row],[Cantidad Ordenada]]</f>
        <v>48</v>
      </c>
      <c r="K1785" s="7">
        <f>Datos_Cocina[[#This Row],[Ganancia Neta]]/Datos_Cocina[[#This Row],[Total Pedido]]</f>
        <v>0.41666666666666669</v>
      </c>
      <c r="L1785" s="2">
        <v>2</v>
      </c>
      <c r="M1785" s="2">
        <v>53</v>
      </c>
      <c r="N1785" s="2" t="s">
        <v>1149</v>
      </c>
    </row>
    <row r="1786" spans="1:14" x14ac:dyDescent="0.3">
      <c r="A1786" s="2">
        <v>721</v>
      </c>
      <c r="B1786" s="2">
        <v>6</v>
      </c>
      <c r="C1786" s="2" t="s">
        <v>42</v>
      </c>
      <c r="D1786" s="2" t="s">
        <v>1158</v>
      </c>
      <c r="E1786" s="4">
        <v>22</v>
      </c>
      <c r="F1786" s="4">
        <f t="shared" si="27"/>
        <v>22</v>
      </c>
      <c r="G1786" s="4">
        <v>36</v>
      </c>
      <c r="H1786" s="4">
        <f>Datos_Cocina[[#This Row],[Precio Unitario]]-Datos_Cocina[[#This Row],[Costo Unitario]]</f>
        <v>14</v>
      </c>
      <c r="I1786" s="4">
        <f>Datos_Cocina[[#This Row],[Ganancia Bruta]]*Datos_Cocina[[#This Row],[Cantidad Ordenada]]</f>
        <v>14</v>
      </c>
      <c r="J1786" s="4">
        <f>Datos_Cocina[[#This Row],[Precio Unitario]]*Datos_Cocina[[#This Row],[Cantidad Ordenada]]</f>
        <v>36</v>
      </c>
      <c r="K1786" s="7">
        <f>Datos_Cocina[[#This Row],[Ganancia Neta]]/Datos_Cocina[[#This Row],[Total Pedido]]</f>
        <v>0.3888888888888889</v>
      </c>
      <c r="L1786" s="2">
        <v>1</v>
      </c>
      <c r="M1786" s="2">
        <v>15</v>
      </c>
      <c r="N1786" s="2" t="s">
        <v>1149</v>
      </c>
    </row>
    <row r="1787" spans="1:14" x14ac:dyDescent="0.3">
      <c r="A1787" s="2">
        <v>721</v>
      </c>
      <c r="B1787" s="2">
        <v>6</v>
      </c>
      <c r="C1787" s="2" t="s">
        <v>50</v>
      </c>
      <c r="D1787" s="2" t="s">
        <v>1162</v>
      </c>
      <c r="E1787" s="4">
        <v>16</v>
      </c>
      <c r="F1787" s="4">
        <f t="shared" si="27"/>
        <v>48</v>
      </c>
      <c r="G1787" s="4">
        <v>27</v>
      </c>
      <c r="H1787" s="4">
        <f>Datos_Cocina[[#This Row],[Precio Unitario]]-Datos_Cocina[[#This Row],[Costo Unitario]]</f>
        <v>11</v>
      </c>
      <c r="I1787" s="4">
        <f>Datos_Cocina[[#This Row],[Ganancia Bruta]]*Datos_Cocina[[#This Row],[Cantidad Ordenada]]</f>
        <v>33</v>
      </c>
      <c r="J1787" s="4">
        <f>Datos_Cocina[[#This Row],[Precio Unitario]]*Datos_Cocina[[#This Row],[Cantidad Ordenada]]</f>
        <v>81</v>
      </c>
      <c r="K1787" s="7">
        <f>Datos_Cocina[[#This Row],[Ganancia Neta]]/Datos_Cocina[[#This Row],[Total Pedido]]</f>
        <v>0.40740740740740738</v>
      </c>
      <c r="L1787" s="2">
        <v>3</v>
      </c>
      <c r="M1787" s="2">
        <v>54</v>
      </c>
      <c r="N1787" s="2" t="s">
        <v>1149</v>
      </c>
    </row>
    <row r="1788" spans="1:14" x14ac:dyDescent="0.3">
      <c r="A1788" s="2">
        <v>721</v>
      </c>
      <c r="B1788" s="2">
        <v>6</v>
      </c>
      <c r="C1788" s="2" t="s">
        <v>20</v>
      </c>
      <c r="D1788" s="2" t="s">
        <v>1152</v>
      </c>
      <c r="E1788" s="4">
        <v>17</v>
      </c>
      <c r="F1788" s="4">
        <f t="shared" si="27"/>
        <v>17</v>
      </c>
      <c r="G1788" s="4">
        <v>29</v>
      </c>
      <c r="H1788" s="4">
        <f>Datos_Cocina[[#This Row],[Precio Unitario]]-Datos_Cocina[[#This Row],[Costo Unitario]]</f>
        <v>12</v>
      </c>
      <c r="I1788" s="4">
        <f>Datos_Cocina[[#This Row],[Ganancia Bruta]]*Datos_Cocina[[#This Row],[Cantidad Ordenada]]</f>
        <v>12</v>
      </c>
      <c r="J1788" s="4">
        <f>Datos_Cocina[[#This Row],[Precio Unitario]]*Datos_Cocina[[#This Row],[Cantidad Ordenada]]</f>
        <v>29</v>
      </c>
      <c r="K1788" s="7">
        <f>Datos_Cocina[[#This Row],[Ganancia Neta]]/Datos_Cocina[[#This Row],[Total Pedido]]</f>
        <v>0.41379310344827586</v>
      </c>
      <c r="L1788" s="2">
        <v>1</v>
      </c>
      <c r="M1788" s="2">
        <v>20</v>
      </c>
      <c r="N1788" s="2" t="s">
        <v>1149</v>
      </c>
    </row>
    <row r="1789" spans="1:14" x14ac:dyDescent="0.3">
      <c r="A1789" s="2">
        <v>721</v>
      </c>
      <c r="B1789" s="2">
        <v>6</v>
      </c>
      <c r="C1789" s="2" t="s">
        <v>79</v>
      </c>
      <c r="D1789" s="2" t="s">
        <v>1151</v>
      </c>
      <c r="E1789" s="4">
        <v>14</v>
      </c>
      <c r="F1789" s="4">
        <f t="shared" si="27"/>
        <v>42</v>
      </c>
      <c r="G1789" s="4">
        <v>24</v>
      </c>
      <c r="H1789" s="4">
        <f>Datos_Cocina[[#This Row],[Precio Unitario]]-Datos_Cocina[[#This Row],[Costo Unitario]]</f>
        <v>10</v>
      </c>
      <c r="I1789" s="4">
        <f>Datos_Cocina[[#This Row],[Ganancia Bruta]]*Datos_Cocina[[#This Row],[Cantidad Ordenada]]</f>
        <v>30</v>
      </c>
      <c r="J1789" s="4">
        <f>Datos_Cocina[[#This Row],[Precio Unitario]]*Datos_Cocina[[#This Row],[Cantidad Ordenada]]</f>
        <v>72</v>
      </c>
      <c r="K1789" s="7">
        <f>Datos_Cocina[[#This Row],[Ganancia Neta]]/Datos_Cocina[[#This Row],[Total Pedido]]</f>
        <v>0.41666666666666669</v>
      </c>
      <c r="L1789" s="2">
        <v>3</v>
      </c>
      <c r="M1789" s="2">
        <v>44</v>
      </c>
      <c r="N1789" s="2" t="s">
        <v>1154</v>
      </c>
    </row>
    <row r="1790" spans="1:14" x14ac:dyDescent="0.3">
      <c r="A1790" s="2">
        <v>722</v>
      </c>
      <c r="B1790" s="2">
        <v>13</v>
      </c>
      <c r="C1790" s="2" t="s">
        <v>39</v>
      </c>
      <c r="D1790" s="2" t="s">
        <v>1150</v>
      </c>
      <c r="E1790" s="4">
        <v>13</v>
      </c>
      <c r="F1790" s="4">
        <f t="shared" si="27"/>
        <v>39</v>
      </c>
      <c r="G1790" s="4">
        <v>21</v>
      </c>
      <c r="H1790" s="4">
        <f>Datos_Cocina[[#This Row],[Precio Unitario]]-Datos_Cocina[[#This Row],[Costo Unitario]]</f>
        <v>8</v>
      </c>
      <c r="I1790" s="4">
        <f>Datos_Cocina[[#This Row],[Ganancia Bruta]]*Datos_Cocina[[#This Row],[Cantidad Ordenada]]</f>
        <v>24</v>
      </c>
      <c r="J1790" s="4">
        <f>Datos_Cocina[[#This Row],[Precio Unitario]]*Datos_Cocina[[#This Row],[Cantidad Ordenada]]</f>
        <v>63</v>
      </c>
      <c r="K1790" s="7">
        <f>Datos_Cocina[[#This Row],[Ganancia Neta]]/Datos_Cocina[[#This Row],[Total Pedido]]</f>
        <v>0.38095238095238093</v>
      </c>
      <c r="L1790" s="2">
        <v>3</v>
      </c>
      <c r="M1790" s="2">
        <v>43</v>
      </c>
      <c r="N1790" s="2" t="s">
        <v>1154</v>
      </c>
    </row>
    <row r="1791" spans="1:14" x14ac:dyDescent="0.3">
      <c r="A1791" s="2">
        <v>722</v>
      </c>
      <c r="B1791" s="2">
        <v>13</v>
      </c>
      <c r="C1791" s="2" t="s">
        <v>100</v>
      </c>
      <c r="D1791" s="2" t="s">
        <v>1166</v>
      </c>
      <c r="E1791" s="4">
        <v>13</v>
      </c>
      <c r="F1791" s="4">
        <f t="shared" si="27"/>
        <v>13</v>
      </c>
      <c r="G1791" s="4">
        <v>22</v>
      </c>
      <c r="H1791" s="4">
        <f>Datos_Cocina[[#This Row],[Precio Unitario]]-Datos_Cocina[[#This Row],[Costo Unitario]]</f>
        <v>9</v>
      </c>
      <c r="I1791" s="4">
        <f>Datos_Cocina[[#This Row],[Ganancia Bruta]]*Datos_Cocina[[#This Row],[Cantidad Ordenada]]</f>
        <v>9</v>
      </c>
      <c r="J1791" s="4">
        <f>Datos_Cocina[[#This Row],[Precio Unitario]]*Datos_Cocina[[#This Row],[Cantidad Ordenada]]</f>
        <v>22</v>
      </c>
      <c r="K1791" s="7">
        <f>Datos_Cocina[[#This Row],[Ganancia Neta]]/Datos_Cocina[[#This Row],[Total Pedido]]</f>
        <v>0.40909090909090912</v>
      </c>
      <c r="L1791" s="2">
        <v>1</v>
      </c>
      <c r="M1791" s="2">
        <v>16</v>
      </c>
      <c r="N1791" s="2" t="s">
        <v>1154</v>
      </c>
    </row>
    <row r="1792" spans="1:14" x14ac:dyDescent="0.3">
      <c r="A1792" s="2">
        <v>723</v>
      </c>
      <c r="B1792" s="2">
        <v>12</v>
      </c>
      <c r="C1792" s="2" t="s">
        <v>12</v>
      </c>
      <c r="D1792" s="2" t="s">
        <v>1164</v>
      </c>
      <c r="E1792" s="4">
        <v>21</v>
      </c>
      <c r="F1792" s="4">
        <f t="shared" si="27"/>
        <v>42</v>
      </c>
      <c r="G1792" s="4">
        <v>35</v>
      </c>
      <c r="H1792" s="4">
        <f>Datos_Cocina[[#This Row],[Precio Unitario]]-Datos_Cocina[[#This Row],[Costo Unitario]]</f>
        <v>14</v>
      </c>
      <c r="I1792" s="4">
        <f>Datos_Cocina[[#This Row],[Ganancia Bruta]]*Datos_Cocina[[#This Row],[Cantidad Ordenada]]</f>
        <v>28</v>
      </c>
      <c r="J1792" s="4">
        <f>Datos_Cocina[[#This Row],[Precio Unitario]]*Datos_Cocina[[#This Row],[Cantidad Ordenada]]</f>
        <v>70</v>
      </c>
      <c r="K1792" s="7">
        <f>Datos_Cocina[[#This Row],[Ganancia Neta]]/Datos_Cocina[[#This Row],[Total Pedido]]</f>
        <v>0.4</v>
      </c>
      <c r="L1792" s="2">
        <v>2</v>
      </c>
      <c r="M1792" s="2">
        <v>9</v>
      </c>
      <c r="N1792" s="2" t="s">
        <v>1154</v>
      </c>
    </row>
    <row r="1793" spans="1:14" x14ac:dyDescent="0.3">
      <c r="A1793" s="2">
        <v>723</v>
      </c>
      <c r="B1793" s="2">
        <v>12</v>
      </c>
      <c r="C1793" s="2" t="s">
        <v>25</v>
      </c>
      <c r="D1793" s="2" t="s">
        <v>1159</v>
      </c>
      <c r="E1793" s="4">
        <v>16</v>
      </c>
      <c r="F1793" s="4">
        <f t="shared" si="27"/>
        <v>32</v>
      </c>
      <c r="G1793" s="4">
        <v>28</v>
      </c>
      <c r="H1793" s="4">
        <f>Datos_Cocina[[#This Row],[Precio Unitario]]-Datos_Cocina[[#This Row],[Costo Unitario]]</f>
        <v>12</v>
      </c>
      <c r="I1793" s="4">
        <f>Datos_Cocina[[#This Row],[Ganancia Bruta]]*Datos_Cocina[[#This Row],[Cantidad Ordenada]]</f>
        <v>24</v>
      </c>
      <c r="J1793" s="4">
        <f>Datos_Cocina[[#This Row],[Precio Unitario]]*Datos_Cocina[[#This Row],[Cantidad Ordenada]]</f>
        <v>56</v>
      </c>
      <c r="K1793" s="7">
        <f>Datos_Cocina[[#This Row],[Ganancia Neta]]/Datos_Cocina[[#This Row],[Total Pedido]]</f>
        <v>0.42857142857142855</v>
      </c>
      <c r="L1793" s="2">
        <v>2</v>
      </c>
      <c r="M1793" s="2">
        <v>22</v>
      </c>
      <c r="N1793" s="2" t="s">
        <v>1154</v>
      </c>
    </row>
    <row r="1794" spans="1:14" x14ac:dyDescent="0.3">
      <c r="A1794" s="2">
        <v>724</v>
      </c>
      <c r="B1794" s="2">
        <v>8</v>
      </c>
      <c r="C1794" s="2" t="s">
        <v>100</v>
      </c>
      <c r="D1794" s="2" t="s">
        <v>1166</v>
      </c>
      <c r="E1794" s="4">
        <v>13</v>
      </c>
      <c r="F1794" s="4">
        <f t="shared" ref="F1794:F1857" si="28">E1794*L1794</f>
        <v>39</v>
      </c>
      <c r="G1794" s="4">
        <v>22</v>
      </c>
      <c r="H1794" s="4">
        <f>Datos_Cocina[[#This Row],[Precio Unitario]]-Datos_Cocina[[#This Row],[Costo Unitario]]</f>
        <v>9</v>
      </c>
      <c r="I1794" s="4">
        <f>Datos_Cocina[[#This Row],[Ganancia Bruta]]*Datos_Cocina[[#This Row],[Cantidad Ordenada]]</f>
        <v>27</v>
      </c>
      <c r="J1794" s="4">
        <f>Datos_Cocina[[#This Row],[Precio Unitario]]*Datos_Cocina[[#This Row],[Cantidad Ordenada]]</f>
        <v>66</v>
      </c>
      <c r="K1794" s="7">
        <f>Datos_Cocina[[#This Row],[Ganancia Neta]]/Datos_Cocina[[#This Row],[Total Pedido]]</f>
        <v>0.40909090909090912</v>
      </c>
      <c r="L1794" s="2">
        <v>3</v>
      </c>
      <c r="M1794" s="2">
        <v>56</v>
      </c>
      <c r="N1794" s="2" t="s">
        <v>1154</v>
      </c>
    </row>
    <row r="1795" spans="1:14" x14ac:dyDescent="0.3">
      <c r="A1795" s="2">
        <v>725</v>
      </c>
      <c r="B1795" s="2">
        <v>10</v>
      </c>
      <c r="C1795" s="2" t="s">
        <v>100</v>
      </c>
      <c r="D1795" s="2" t="s">
        <v>1166</v>
      </c>
      <c r="E1795" s="4">
        <v>13</v>
      </c>
      <c r="F1795" s="4">
        <f t="shared" si="28"/>
        <v>39</v>
      </c>
      <c r="G1795" s="4">
        <v>22</v>
      </c>
      <c r="H1795" s="4">
        <f>Datos_Cocina[[#This Row],[Precio Unitario]]-Datos_Cocina[[#This Row],[Costo Unitario]]</f>
        <v>9</v>
      </c>
      <c r="I1795" s="4">
        <f>Datos_Cocina[[#This Row],[Ganancia Bruta]]*Datos_Cocina[[#This Row],[Cantidad Ordenada]]</f>
        <v>27</v>
      </c>
      <c r="J1795" s="4">
        <f>Datos_Cocina[[#This Row],[Precio Unitario]]*Datos_Cocina[[#This Row],[Cantidad Ordenada]]</f>
        <v>66</v>
      </c>
      <c r="K1795" s="7">
        <f>Datos_Cocina[[#This Row],[Ganancia Neta]]/Datos_Cocina[[#This Row],[Total Pedido]]</f>
        <v>0.40909090909090912</v>
      </c>
      <c r="L1795" s="2">
        <v>3</v>
      </c>
      <c r="M1795" s="2">
        <v>55</v>
      </c>
      <c r="N1795" s="2" t="s">
        <v>1154</v>
      </c>
    </row>
    <row r="1796" spans="1:14" x14ac:dyDescent="0.3">
      <c r="A1796" s="2">
        <v>725</v>
      </c>
      <c r="B1796" s="2">
        <v>10</v>
      </c>
      <c r="C1796" s="2" t="s">
        <v>34</v>
      </c>
      <c r="D1796" s="2" t="s">
        <v>1161</v>
      </c>
      <c r="E1796" s="4">
        <v>20</v>
      </c>
      <c r="F1796" s="4">
        <f t="shared" si="28"/>
        <v>60</v>
      </c>
      <c r="G1796" s="4">
        <v>34</v>
      </c>
      <c r="H1796" s="4">
        <f>Datos_Cocina[[#This Row],[Precio Unitario]]-Datos_Cocina[[#This Row],[Costo Unitario]]</f>
        <v>14</v>
      </c>
      <c r="I1796" s="4">
        <f>Datos_Cocina[[#This Row],[Ganancia Bruta]]*Datos_Cocina[[#This Row],[Cantidad Ordenada]]</f>
        <v>42</v>
      </c>
      <c r="J1796" s="4">
        <f>Datos_Cocina[[#This Row],[Precio Unitario]]*Datos_Cocina[[#This Row],[Cantidad Ordenada]]</f>
        <v>102</v>
      </c>
      <c r="K1796" s="7">
        <f>Datos_Cocina[[#This Row],[Ganancia Neta]]/Datos_Cocina[[#This Row],[Total Pedido]]</f>
        <v>0.41176470588235292</v>
      </c>
      <c r="L1796" s="2">
        <v>3</v>
      </c>
      <c r="M1796" s="2">
        <v>30</v>
      </c>
      <c r="N1796" s="2" t="s">
        <v>1154</v>
      </c>
    </row>
    <row r="1797" spans="1:14" x14ac:dyDescent="0.3">
      <c r="A1797" s="2">
        <v>726</v>
      </c>
      <c r="B1797" s="2">
        <v>11</v>
      </c>
      <c r="C1797" s="2" t="s">
        <v>42</v>
      </c>
      <c r="D1797" s="2" t="s">
        <v>1158</v>
      </c>
      <c r="E1797" s="4">
        <v>22</v>
      </c>
      <c r="F1797" s="4">
        <f t="shared" si="28"/>
        <v>22</v>
      </c>
      <c r="G1797" s="4">
        <v>36</v>
      </c>
      <c r="H1797" s="4">
        <f>Datos_Cocina[[#This Row],[Precio Unitario]]-Datos_Cocina[[#This Row],[Costo Unitario]]</f>
        <v>14</v>
      </c>
      <c r="I1797" s="4">
        <f>Datos_Cocina[[#This Row],[Ganancia Bruta]]*Datos_Cocina[[#This Row],[Cantidad Ordenada]]</f>
        <v>14</v>
      </c>
      <c r="J1797" s="4">
        <f>Datos_Cocina[[#This Row],[Precio Unitario]]*Datos_Cocina[[#This Row],[Cantidad Ordenada]]</f>
        <v>36</v>
      </c>
      <c r="K1797" s="7">
        <f>Datos_Cocina[[#This Row],[Ganancia Neta]]/Datos_Cocina[[#This Row],[Total Pedido]]</f>
        <v>0.3888888888888889</v>
      </c>
      <c r="L1797" s="2">
        <v>1</v>
      </c>
      <c r="M1797" s="2">
        <v>13</v>
      </c>
      <c r="N1797" s="2" t="s">
        <v>1154</v>
      </c>
    </row>
    <row r="1798" spans="1:14" x14ac:dyDescent="0.3">
      <c r="A1798" s="2">
        <v>726</v>
      </c>
      <c r="B1798" s="2">
        <v>11</v>
      </c>
      <c r="C1798" s="2" t="s">
        <v>97</v>
      </c>
      <c r="D1798" s="2" t="s">
        <v>1153</v>
      </c>
      <c r="E1798" s="4">
        <v>14</v>
      </c>
      <c r="F1798" s="4">
        <f t="shared" si="28"/>
        <v>28</v>
      </c>
      <c r="G1798" s="4">
        <v>23</v>
      </c>
      <c r="H1798" s="4">
        <f>Datos_Cocina[[#This Row],[Precio Unitario]]-Datos_Cocina[[#This Row],[Costo Unitario]]</f>
        <v>9</v>
      </c>
      <c r="I1798" s="4">
        <f>Datos_Cocina[[#This Row],[Ganancia Bruta]]*Datos_Cocina[[#This Row],[Cantidad Ordenada]]</f>
        <v>18</v>
      </c>
      <c r="J1798" s="4">
        <f>Datos_Cocina[[#This Row],[Precio Unitario]]*Datos_Cocina[[#This Row],[Cantidad Ordenada]]</f>
        <v>46</v>
      </c>
      <c r="K1798" s="7">
        <f>Datos_Cocina[[#This Row],[Ganancia Neta]]/Datos_Cocina[[#This Row],[Total Pedido]]</f>
        <v>0.39130434782608697</v>
      </c>
      <c r="L1798" s="2">
        <v>2</v>
      </c>
      <c r="M1798" s="2">
        <v>55</v>
      </c>
      <c r="N1798" s="2" t="s">
        <v>1154</v>
      </c>
    </row>
    <row r="1799" spans="1:14" x14ac:dyDescent="0.3">
      <c r="A1799" s="2">
        <v>726</v>
      </c>
      <c r="B1799" s="2">
        <v>11</v>
      </c>
      <c r="C1799" s="2" t="s">
        <v>100</v>
      </c>
      <c r="D1799" s="2" t="s">
        <v>1166</v>
      </c>
      <c r="E1799" s="4">
        <v>13</v>
      </c>
      <c r="F1799" s="4">
        <f t="shared" si="28"/>
        <v>26</v>
      </c>
      <c r="G1799" s="4">
        <v>22</v>
      </c>
      <c r="H1799" s="4">
        <f>Datos_Cocina[[#This Row],[Precio Unitario]]-Datos_Cocina[[#This Row],[Costo Unitario]]</f>
        <v>9</v>
      </c>
      <c r="I1799" s="4">
        <f>Datos_Cocina[[#This Row],[Ganancia Bruta]]*Datos_Cocina[[#This Row],[Cantidad Ordenada]]</f>
        <v>18</v>
      </c>
      <c r="J1799" s="4">
        <f>Datos_Cocina[[#This Row],[Precio Unitario]]*Datos_Cocina[[#This Row],[Cantidad Ordenada]]</f>
        <v>44</v>
      </c>
      <c r="K1799" s="7">
        <f>Datos_Cocina[[#This Row],[Ganancia Neta]]/Datos_Cocina[[#This Row],[Total Pedido]]</f>
        <v>0.40909090909090912</v>
      </c>
      <c r="L1799" s="2">
        <v>2</v>
      </c>
      <c r="M1799" s="2">
        <v>6</v>
      </c>
      <c r="N1799" s="2" t="s">
        <v>1154</v>
      </c>
    </row>
    <row r="1800" spans="1:14" x14ac:dyDescent="0.3">
      <c r="A1800" s="2">
        <v>727</v>
      </c>
      <c r="B1800" s="2">
        <v>17</v>
      </c>
      <c r="C1800" s="2" t="s">
        <v>67</v>
      </c>
      <c r="D1800" s="2" t="s">
        <v>1155</v>
      </c>
      <c r="E1800" s="4">
        <v>12</v>
      </c>
      <c r="F1800" s="4">
        <f t="shared" si="28"/>
        <v>24</v>
      </c>
      <c r="G1800" s="4">
        <v>20</v>
      </c>
      <c r="H1800" s="4">
        <f>Datos_Cocina[[#This Row],[Precio Unitario]]-Datos_Cocina[[#This Row],[Costo Unitario]]</f>
        <v>8</v>
      </c>
      <c r="I1800" s="4">
        <f>Datos_Cocina[[#This Row],[Ganancia Bruta]]*Datos_Cocina[[#This Row],[Cantidad Ordenada]]</f>
        <v>16</v>
      </c>
      <c r="J1800" s="4">
        <f>Datos_Cocina[[#This Row],[Precio Unitario]]*Datos_Cocina[[#This Row],[Cantidad Ordenada]]</f>
        <v>40</v>
      </c>
      <c r="K1800" s="7">
        <f>Datos_Cocina[[#This Row],[Ganancia Neta]]/Datos_Cocina[[#This Row],[Total Pedido]]</f>
        <v>0.4</v>
      </c>
      <c r="L1800" s="2">
        <v>2</v>
      </c>
      <c r="M1800" s="2">
        <v>21</v>
      </c>
      <c r="N1800" s="2" t="s">
        <v>1149</v>
      </c>
    </row>
    <row r="1801" spans="1:14" x14ac:dyDescent="0.3">
      <c r="A1801" s="2">
        <v>728</v>
      </c>
      <c r="B1801" s="2">
        <v>9</v>
      </c>
      <c r="C1801" s="2" t="s">
        <v>114</v>
      </c>
      <c r="D1801" s="2" t="s">
        <v>1168</v>
      </c>
      <c r="E1801" s="4">
        <v>19</v>
      </c>
      <c r="F1801" s="4">
        <f t="shared" si="28"/>
        <v>57</v>
      </c>
      <c r="G1801" s="4">
        <v>32</v>
      </c>
      <c r="H1801" s="4">
        <f>Datos_Cocina[[#This Row],[Precio Unitario]]-Datos_Cocina[[#This Row],[Costo Unitario]]</f>
        <v>13</v>
      </c>
      <c r="I1801" s="4">
        <f>Datos_Cocina[[#This Row],[Ganancia Bruta]]*Datos_Cocina[[#This Row],[Cantidad Ordenada]]</f>
        <v>39</v>
      </c>
      <c r="J1801" s="4">
        <f>Datos_Cocina[[#This Row],[Precio Unitario]]*Datos_Cocina[[#This Row],[Cantidad Ordenada]]</f>
        <v>96</v>
      </c>
      <c r="K1801" s="7">
        <f>Datos_Cocina[[#This Row],[Ganancia Neta]]/Datos_Cocina[[#This Row],[Total Pedido]]</f>
        <v>0.40625</v>
      </c>
      <c r="L1801" s="2">
        <v>3</v>
      </c>
      <c r="M1801" s="2">
        <v>22</v>
      </c>
      <c r="N1801" s="2" t="s">
        <v>1154</v>
      </c>
    </row>
    <row r="1802" spans="1:14" x14ac:dyDescent="0.3">
      <c r="A1802" s="2">
        <v>728</v>
      </c>
      <c r="B1802" s="2">
        <v>9</v>
      </c>
      <c r="C1802" s="2" t="s">
        <v>50</v>
      </c>
      <c r="D1802" s="2" t="s">
        <v>1162</v>
      </c>
      <c r="E1802" s="4">
        <v>16</v>
      </c>
      <c r="F1802" s="4">
        <f t="shared" si="28"/>
        <v>48</v>
      </c>
      <c r="G1802" s="4">
        <v>27</v>
      </c>
      <c r="H1802" s="4">
        <f>Datos_Cocina[[#This Row],[Precio Unitario]]-Datos_Cocina[[#This Row],[Costo Unitario]]</f>
        <v>11</v>
      </c>
      <c r="I1802" s="4">
        <f>Datos_Cocina[[#This Row],[Ganancia Bruta]]*Datos_Cocina[[#This Row],[Cantidad Ordenada]]</f>
        <v>33</v>
      </c>
      <c r="J1802" s="4">
        <f>Datos_Cocina[[#This Row],[Precio Unitario]]*Datos_Cocina[[#This Row],[Cantidad Ordenada]]</f>
        <v>81</v>
      </c>
      <c r="K1802" s="7">
        <f>Datos_Cocina[[#This Row],[Ganancia Neta]]/Datos_Cocina[[#This Row],[Total Pedido]]</f>
        <v>0.40740740740740738</v>
      </c>
      <c r="L1802" s="2">
        <v>3</v>
      </c>
      <c r="M1802" s="2">
        <v>8</v>
      </c>
      <c r="N1802" s="2" t="s">
        <v>1154</v>
      </c>
    </row>
    <row r="1803" spans="1:14" x14ac:dyDescent="0.3">
      <c r="A1803" s="2">
        <v>728</v>
      </c>
      <c r="B1803" s="2">
        <v>9</v>
      </c>
      <c r="C1803" s="2" t="s">
        <v>45</v>
      </c>
      <c r="D1803" s="2" t="s">
        <v>1169</v>
      </c>
      <c r="E1803" s="4">
        <v>10</v>
      </c>
      <c r="F1803" s="4">
        <f t="shared" si="28"/>
        <v>10</v>
      </c>
      <c r="G1803" s="4">
        <v>18</v>
      </c>
      <c r="H1803" s="4">
        <f>Datos_Cocina[[#This Row],[Precio Unitario]]-Datos_Cocina[[#This Row],[Costo Unitario]]</f>
        <v>8</v>
      </c>
      <c r="I1803" s="4">
        <f>Datos_Cocina[[#This Row],[Ganancia Bruta]]*Datos_Cocina[[#This Row],[Cantidad Ordenada]]</f>
        <v>8</v>
      </c>
      <c r="J1803" s="4">
        <f>Datos_Cocina[[#This Row],[Precio Unitario]]*Datos_Cocina[[#This Row],[Cantidad Ordenada]]</f>
        <v>18</v>
      </c>
      <c r="K1803" s="7">
        <f>Datos_Cocina[[#This Row],[Ganancia Neta]]/Datos_Cocina[[#This Row],[Total Pedido]]</f>
        <v>0.44444444444444442</v>
      </c>
      <c r="L1803" s="2">
        <v>1</v>
      </c>
      <c r="M1803" s="2">
        <v>42</v>
      </c>
      <c r="N1803" s="2" t="s">
        <v>1154</v>
      </c>
    </row>
    <row r="1804" spans="1:14" x14ac:dyDescent="0.3">
      <c r="A1804" s="2">
        <v>729</v>
      </c>
      <c r="B1804" s="2">
        <v>20</v>
      </c>
      <c r="C1804" s="2" t="s">
        <v>67</v>
      </c>
      <c r="D1804" s="2" t="s">
        <v>1155</v>
      </c>
      <c r="E1804" s="4">
        <v>12</v>
      </c>
      <c r="F1804" s="4">
        <f t="shared" si="28"/>
        <v>36</v>
      </c>
      <c r="G1804" s="4">
        <v>20</v>
      </c>
      <c r="H1804" s="4">
        <f>Datos_Cocina[[#This Row],[Precio Unitario]]-Datos_Cocina[[#This Row],[Costo Unitario]]</f>
        <v>8</v>
      </c>
      <c r="I1804" s="4">
        <f>Datos_Cocina[[#This Row],[Ganancia Bruta]]*Datos_Cocina[[#This Row],[Cantidad Ordenada]]</f>
        <v>24</v>
      </c>
      <c r="J1804" s="4">
        <f>Datos_Cocina[[#This Row],[Precio Unitario]]*Datos_Cocina[[#This Row],[Cantidad Ordenada]]</f>
        <v>60</v>
      </c>
      <c r="K1804" s="7">
        <f>Datos_Cocina[[#This Row],[Ganancia Neta]]/Datos_Cocina[[#This Row],[Total Pedido]]</f>
        <v>0.4</v>
      </c>
      <c r="L1804" s="2">
        <v>3</v>
      </c>
      <c r="M1804" s="2">
        <v>8</v>
      </c>
      <c r="N1804" s="2" t="s">
        <v>1149</v>
      </c>
    </row>
    <row r="1805" spans="1:14" x14ac:dyDescent="0.3">
      <c r="A1805" s="2">
        <v>729</v>
      </c>
      <c r="B1805" s="2">
        <v>20</v>
      </c>
      <c r="C1805" s="2" t="s">
        <v>34</v>
      </c>
      <c r="D1805" s="2" t="s">
        <v>1161</v>
      </c>
      <c r="E1805" s="4">
        <v>20</v>
      </c>
      <c r="F1805" s="4">
        <f t="shared" si="28"/>
        <v>40</v>
      </c>
      <c r="G1805" s="4">
        <v>34</v>
      </c>
      <c r="H1805" s="4">
        <f>Datos_Cocina[[#This Row],[Precio Unitario]]-Datos_Cocina[[#This Row],[Costo Unitario]]</f>
        <v>14</v>
      </c>
      <c r="I1805" s="4">
        <f>Datos_Cocina[[#This Row],[Ganancia Bruta]]*Datos_Cocina[[#This Row],[Cantidad Ordenada]]</f>
        <v>28</v>
      </c>
      <c r="J1805" s="4">
        <f>Datos_Cocina[[#This Row],[Precio Unitario]]*Datos_Cocina[[#This Row],[Cantidad Ordenada]]</f>
        <v>68</v>
      </c>
      <c r="K1805" s="7">
        <f>Datos_Cocina[[#This Row],[Ganancia Neta]]/Datos_Cocina[[#This Row],[Total Pedido]]</f>
        <v>0.41176470588235292</v>
      </c>
      <c r="L1805" s="2">
        <v>2</v>
      </c>
      <c r="M1805" s="2">
        <v>57</v>
      </c>
      <c r="N1805" s="2" t="s">
        <v>1154</v>
      </c>
    </row>
    <row r="1806" spans="1:14" x14ac:dyDescent="0.3">
      <c r="A1806" s="2">
        <v>730</v>
      </c>
      <c r="B1806" s="2">
        <v>8</v>
      </c>
      <c r="C1806" s="2" t="s">
        <v>37</v>
      </c>
      <c r="D1806" s="2" t="s">
        <v>1157</v>
      </c>
      <c r="E1806" s="4">
        <v>18</v>
      </c>
      <c r="F1806" s="4">
        <f t="shared" si="28"/>
        <v>54</v>
      </c>
      <c r="G1806" s="4">
        <v>30</v>
      </c>
      <c r="H1806" s="4">
        <f>Datos_Cocina[[#This Row],[Precio Unitario]]-Datos_Cocina[[#This Row],[Costo Unitario]]</f>
        <v>12</v>
      </c>
      <c r="I1806" s="4">
        <f>Datos_Cocina[[#This Row],[Ganancia Bruta]]*Datos_Cocina[[#This Row],[Cantidad Ordenada]]</f>
        <v>36</v>
      </c>
      <c r="J1806" s="4">
        <f>Datos_Cocina[[#This Row],[Precio Unitario]]*Datos_Cocina[[#This Row],[Cantidad Ordenada]]</f>
        <v>90</v>
      </c>
      <c r="K1806" s="7">
        <f>Datos_Cocina[[#This Row],[Ganancia Neta]]/Datos_Cocina[[#This Row],[Total Pedido]]</f>
        <v>0.4</v>
      </c>
      <c r="L1806" s="2">
        <v>3</v>
      </c>
      <c r="M1806" s="2">
        <v>32</v>
      </c>
      <c r="N1806" s="2" t="s">
        <v>1149</v>
      </c>
    </row>
    <row r="1807" spans="1:14" x14ac:dyDescent="0.3">
      <c r="A1807" s="2">
        <v>730</v>
      </c>
      <c r="B1807" s="2">
        <v>8</v>
      </c>
      <c r="C1807" s="2" t="s">
        <v>79</v>
      </c>
      <c r="D1807" s="2" t="s">
        <v>1151</v>
      </c>
      <c r="E1807" s="4">
        <v>14</v>
      </c>
      <c r="F1807" s="4">
        <f t="shared" si="28"/>
        <v>14</v>
      </c>
      <c r="G1807" s="4">
        <v>24</v>
      </c>
      <c r="H1807" s="4">
        <f>Datos_Cocina[[#This Row],[Precio Unitario]]-Datos_Cocina[[#This Row],[Costo Unitario]]</f>
        <v>10</v>
      </c>
      <c r="I1807" s="4">
        <f>Datos_Cocina[[#This Row],[Ganancia Bruta]]*Datos_Cocina[[#This Row],[Cantidad Ordenada]]</f>
        <v>10</v>
      </c>
      <c r="J1807" s="4">
        <f>Datos_Cocina[[#This Row],[Precio Unitario]]*Datos_Cocina[[#This Row],[Cantidad Ordenada]]</f>
        <v>24</v>
      </c>
      <c r="K1807" s="7">
        <f>Datos_Cocina[[#This Row],[Ganancia Neta]]/Datos_Cocina[[#This Row],[Total Pedido]]</f>
        <v>0.41666666666666669</v>
      </c>
      <c r="L1807" s="2">
        <v>1</v>
      </c>
      <c r="M1807" s="2">
        <v>47</v>
      </c>
      <c r="N1807" s="2" t="s">
        <v>1149</v>
      </c>
    </row>
    <row r="1808" spans="1:14" x14ac:dyDescent="0.3">
      <c r="A1808" s="2">
        <v>731</v>
      </c>
      <c r="B1808" s="2">
        <v>17</v>
      </c>
      <c r="C1808" s="2" t="s">
        <v>114</v>
      </c>
      <c r="D1808" s="2" t="s">
        <v>1168</v>
      </c>
      <c r="E1808" s="4">
        <v>19</v>
      </c>
      <c r="F1808" s="4">
        <f t="shared" si="28"/>
        <v>38</v>
      </c>
      <c r="G1808" s="4">
        <v>32</v>
      </c>
      <c r="H1808" s="4">
        <f>Datos_Cocina[[#This Row],[Precio Unitario]]-Datos_Cocina[[#This Row],[Costo Unitario]]</f>
        <v>13</v>
      </c>
      <c r="I1808" s="4">
        <f>Datos_Cocina[[#This Row],[Ganancia Bruta]]*Datos_Cocina[[#This Row],[Cantidad Ordenada]]</f>
        <v>26</v>
      </c>
      <c r="J1808" s="4">
        <f>Datos_Cocina[[#This Row],[Precio Unitario]]*Datos_Cocina[[#This Row],[Cantidad Ordenada]]</f>
        <v>64</v>
      </c>
      <c r="K1808" s="7">
        <f>Datos_Cocina[[#This Row],[Ganancia Neta]]/Datos_Cocina[[#This Row],[Total Pedido]]</f>
        <v>0.40625</v>
      </c>
      <c r="L1808" s="2">
        <v>2</v>
      </c>
      <c r="M1808" s="2">
        <v>47</v>
      </c>
      <c r="N1808" s="2" t="s">
        <v>1149</v>
      </c>
    </row>
    <row r="1809" spans="1:14" x14ac:dyDescent="0.3">
      <c r="A1809" s="2">
        <v>732</v>
      </c>
      <c r="B1809" s="2">
        <v>12</v>
      </c>
      <c r="C1809" s="2" t="s">
        <v>30</v>
      </c>
      <c r="D1809" s="2" t="s">
        <v>1170</v>
      </c>
      <c r="E1809" s="4">
        <v>25</v>
      </c>
      <c r="F1809" s="4">
        <f t="shared" si="28"/>
        <v>75</v>
      </c>
      <c r="G1809" s="4">
        <v>40</v>
      </c>
      <c r="H1809" s="4">
        <f>Datos_Cocina[[#This Row],[Precio Unitario]]-Datos_Cocina[[#This Row],[Costo Unitario]]</f>
        <v>15</v>
      </c>
      <c r="I1809" s="4">
        <f>Datos_Cocina[[#This Row],[Ganancia Bruta]]*Datos_Cocina[[#This Row],[Cantidad Ordenada]]</f>
        <v>45</v>
      </c>
      <c r="J1809" s="4">
        <f>Datos_Cocina[[#This Row],[Precio Unitario]]*Datos_Cocina[[#This Row],[Cantidad Ordenada]]</f>
        <v>120</v>
      </c>
      <c r="K1809" s="7">
        <f>Datos_Cocina[[#This Row],[Ganancia Neta]]/Datos_Cocina[[#This Row],[Total Pedido]]</f>
        <v>0.375</v>
      </c>
      <c r="L1809" s="2">
        <v>3</v>
      </c>
      <c r="M1809" s="2">
        <v>29</v>
      </c>
      <c r="N1809" s="2" t="s">
        <v>1154</v>
      </c>
    </row>
    <row r="1810" spans="1:14" x14ac:dyDescent="0.3">
      <c r="A1810" s="2">
        <v>732</v>
      </c>
      <c r="B1810" s="2">
        <v>12</v>
      </c>
      <c r="C1810" s="2" t="s">
        <v>42</v>
      </c>
      <c r="D1810" s="2" t="s">
        <v>1158</v>
      </c>
      <c r="E1810" s="4">
        <v>22</v>
      </c>
      <c r="F1810" s="4">
        <f t="shared" si="28"/>
        <v>66</v>
      </c>
      <c r="G1810" s="4">
        <v>36</v>
      </c>
      <c r="H1810" s="4">
        <f>Datos_Cocina[[#This Row],[Precio Unitario]]-Datos_Cocina[[#This Row],[Costo Unitario]]</f>
        <v>14</v>
      </c>
      <c r="I1810" s="4">
        <f>Datos_Cocina[[#This Row],[Ganancia Bruta]]*Datos_Cocina[[#This Row],[Cantidad Ordenada]]</f>
        <v>42</v>
      </c>
      <c r="J1810" s="4">
        <f>Datos_Cocina[[#This Row],[Precio Unitario]]*Datos_Cocina[[#This Row],[Cantidad Ordenada]]</f>
        <v>108</v>
      </c>
      <c r="K1810" s="7">
        <f>Datos_Cocina[[#This Row],[Ganancia Neta]]/Datos_Cocina[[#This Row],[Total Pedido]]</f>
        <v>0.3888888888888889</v>
      </c>
      <c r="L1810" s="2">
        <v>3</v>
      </c>
      <c r="M1810" s="2">
        <v>56</v>
      </c>
      <c r="N1810" s="2" t="s">
        <v>1149</v>
      </c>
    </row>
    <row r="1811" spans="1:14" x14ac:dyDescent="0.3">
      <c r="A1811" s="2">
        <v>732</v>
      </c>
      <c r="B1811" s="2">
        <v>12</v>
      </c>
      <c r="C1811" s="2" t="s">
        <v>74</v>
      </c>
      <c r="D1811" s="2" t="s">
        <v>1160</v>
      </c>
      <c r="E1811" s="4">
        <v>15</v>
      </c>
      <c r="F1811" s="4">
        <f t="shared" si="28"/>
        <v>45</v>
      </c>
      <c r="G1811" s="4">
        <v>26</v>
      </c>
      <c r="H1811" s="4">
        <f>Datos_Cocina[[#This Row],[Precio Unitario]]-Datos_Cocina[[#This Row],[Costo Unitario]]</f>
        <v>11</v>
      </c>
      <c r="I1811" s="4">
        <f>Datos_Cocina[[#This Row],[Ganancia Bruta]]*Datos_Cocina[[#This Row],[Cantidad Ordenada]]</f>
        <v>33</v>
      </c>
      <c r="J1811" s="4">
        <f>Datos_Cocina[[#This Row],[Precio Unitario]]*Datos_Cocina[[#This Row],[Cantidad Ordenada]]</f>
        <v>78</v>
      </c>
      <c r="K1811" s="7">
        <f>Datos_Cocina[[#This Row],[Ganancia Neta]]/Datos_Cocina[[#This Row],[Total Pedido]]</f>
        <v>0.42307692307692307</v>
      </c>
      <c r="L1811" s="2">
        <v>3</v>
      </c>
      <c r="M1811" s="2">
        <v>36</v>
      </c>
      <c r="N1811" s="2" t="s">
        <v>1149</v>
      </c>
    </row>
    <row r="1812" spans="1:14" x14ac:dyDescent="0.3">
      <c r="A1812" s="2">
        <v>733</v>
      </c>
      <c r="B1812" s="2">
        <v>14</v>
      </c>
      <c r="C1812" s="2" t="s">
        <v>42</v>
      </c>
      <c r="D1812" s="2" t="s">
        <v>1158</v>
      </c>
      <c r="E1812" s="4">
        <v>22</v>
      </c>
      <c r="F1812" s="4">
        <f t="shared" si="28"/>
        <v>66</v>
      </c>
      <c r="G1812" s="4">
        <v>36</v>
      </c>
      <c r="H1812" s="4">
        <f>Datos_Cocina[[#This Row],[Precio Unitario]]-Datos_Cocina[[#This Row],[Costo Unitario]]</f>
        <v>14</v>
      </c>
      <c r="I1812" s="4">
        <f>Datos_Cocina[[#This Row],[Ganancia Bruta]]*Datos_Cocina[[#This Row],[Cantidad Ordenada]]</f>
        <v>42</v>
      </c>
      <c r="J1812" s="4">
        <f>Datos_Cocina[[#This Row],[Precio Unitario]]*Datos_Cocina[[#This Row],[Cantidad Ordenada]]</f>
        <v>108</v>
      </c>
      <c r="K1812" s="7">
        <f>Datos_Cocina[[#This Row],[Ganancia Neta]]/Datos_Cocina[[#This Row],[Total Pedido]]</f>
        <v>0.3888888888888889</v>
      </c>
      <c r="L1812" s="2">
        <v>3</v>
      </c>
      <c r="M1812" s="2">
        <v>31</v>
      </c>
      <c r="N1812" s="2" t="s">
        <v>1149</v>
      </c>
    </row>
    <row r="1813" spans="1:14" x14ac:dyDescent="0.3">
      <c r="A1813" s="2">
        <v>733</v>
      </c>
      <c r="B1813" s="2">
        <v>14</v>
      </c>
      <c r="C1813" s="2" t="s">
        <v>50</v>
      </c>
      <c r="D1813" s="2" t="s">
        <v>1162</v>
      </c>
      <c r="E1813" s="4">
        <v>16</v>
      </c>
      <c r="F1813" s="4">
        <f t="shared" si="28"/>
        <v>32</v>
      </c>
      <c r="G1813" s="4">
        <v>27</v>
      </c>
      <c r="H1813" s="4">
        <f>Datos_Cocina[[#This Row],[Precio Unitario]]-Datos_Cocina[[#This Row],[Costo Unitario]]</f>
        <v>11</v>
      </c>
      <c r="I1813" s="4">
        <f>Datos_Cocina[[#This Row],[Ganancia Bruta]]*Datos_Cocina[[#This Row],[Cantidad Ordenada]]</f>
        <v>22</v>
      </c>
      <c r="J1813" s="4">
        <f>Datos_Cocina[[#This Row],[Precio Unitario]]*Datos_Cocina[[#This Row],[Cantidad Ordenada]]</f>
        <v>54</v>
      </c>
      <c r="K1813" s="7">
        <f>Datos_Cocina[[#This Row],[Ganancia Neta]]/Datos_Cocina[[#This Row],[Total Pedido]]</f>
        <v>0.40740740740740738</v>
      </c>
      <c r="L1813" s="2">
        <v>2</v>
      </c>
      <c r="M1813" s="2">
        <v>9</v>
      </c>
      <c r="N1813" s="2" t="s">
        <v>1149</v>
      </c>
    </row>
    <row r="1814" spans="1:14" x14ac:dyDescent="0.3">
      <c r="A1814" s="2">
        <v>733</v>
      </c>
      <c r="B1814" s="2">
        <v>14</v>
      </c>
      <c r="C1814" s="2" t="s">
        <v>79</v>
      </c>
      <c r="D1814" s="2" t="s">
        <v>1151</v>
      </c>
      <c r="E1814" s="4">
        <v>14</v>
      </c>
      <c r="F1814" s="4">
        <f t="shared" si="28"/>
        <v>14</v>
      </c>
      <c r="G1814" s="4">
        <v>24</v>
      </c>
      <c r="H1814" s="4">
        <f>Datos_Cocina[[#This Row],[Precio Unitario]]-Datos_Cocina[[#This Row],[Costo Unitario]]</f>
        <v>10</v>
      </c>
      <c r="I1814" s="4">
        <f>Datos_Cocina[[#This Row],[Ganancia Bruta]]*Datos_Cocina[[#This Row],[Cantidad Ordenada]]</f>
        <v>10</v>
      </c>
      <c r="J1814" s="4">
        <f>Datos_Cocina[[#This Row],[Precio Unitario]]*Datos_Cocina[[#This Row],[Cantidad Ordenada]]</f>
        <v>24</v>
      </c>
      <c r="K1814" s="7">
        <f>Datos_Cocina[[#This Row],[Ganancia Neta]]/Datos_Cocina[[#This Row],[Total Pedido]]</f>
        <v>0.41666666666666669</v>
      </c>
      <c r="L1814" s="2">
        <v>1</v>
      </c>
      <c r="M1814" s="2">
        <v>34</v>
      </c>
      <c r="N1814" s="2" t="s">
        <v>1154</v>
      </c>
    </row>
    <row r="1815" spans="1:14" x14ac:dyDescent="0.3">
      <c r="A1815" s="2">
        <v>734</v>
      </c>
      <c r="B1815" s="2">
        <v>14</v>
      </c>
      <c r="C1815" s="2" t="s">
        <v>114</v>
      </c>
      <c r="D1815" s="2" t="s">
        <v>1168</v>
      </c>
      <c r="E1815" s="4">
        <v>19</v>
      </c>
      <c r="F1815" s="4">
        <f t="shared" si="28"/>
        <v>57</v>
      </c>
      <c r="G1815" s="4">
        <v>32</v>
      </c>
      <c r="H1815" s="4">
        <f>Datos_Cocina[[#This Row],[Precio Unitario]]-Datos_Cocina[[#This Row],[Costo Unitario]]</f>
        <v>13</v>
      </c>
      <c r="I1815" s="4">
        <f>Datos_Cocina[[#This Row],[Ganancia Bruta]]*Datos_Cocina[[#This Row],[Cantidad Ordenada]]</f>
        <v>39</v>
      </c>
      <c r="J1815" s="4">
        <f>Datos_Cocina[[#This Row],[Precio Unitario]]*Datos_Cocina[[#This Row],[Cantidad Ordenada]]</f>
        <v>96</v>
      </c>
      <c r="K1815" s="7">
        <f>Datos_Cocina[[#This Row],[Ganancia Neta]]/Datos_Cocina[[#This Row],[Total Pedido]]</f>
        <v>0.40625</v>
      </c>
      <c r="L1815" s="2">
        <v>3</v>
      </c>
      <c r="M1815" s="2">
        <v>11</v>
      </c>
      <c r="N1815" s="2" t="s">
        <v>1149</v>
      </c>
    </row>
    <row r="1816" spans="1:14" x14ac:dyDescent="0.3">
      <c r="A1816" s="2">
        <v>734</v>
      </c>
      <c r="B1816" s="2">
        <v>14</v>
      </c>
      <c r="C1816" s="2" t="s">
        <v>79</v>
      </c>
      <c r="D1816" s="2" t="s">
        <v>1151</v>
      </c>
      <c r="E1816" s="4">
        <v>14</v>
      </c>
      <c r="F1816" s="4">
        <f t="shared" si="28"/>
        <v>14</v>
      </c>
      <c r="G1816" s="4">
        <v>24</v>
      </c>
      <c r="H1816" s="4">
        <f>Datos_Cocina[[#This Row],[Precio Unitario]]-Datos_Cocina[[#This Row],[Costo Unitario]]</f>
        <v>10</v>
      </c>
      <c r="I1816" s="4">
        <f>Datos_Cocina[[#This Row],[Ganancia Bruta]]*Datos_Cocina[[#This Row],[Cantidad Ordenada]]</f>
        <v>10</v>
      </c>
      <c r="J1816" s="4">
        <f>Datos_Cocina[[#This Row],[Precio Unitario]]*Datos_Cocina[[#This Row],[Cantidad Ordenada]]</f>
        <v>24</v>
      </c>
      <c r="K1816" s="7">
        <f>Datos_Cocina[[#This Row],[Ganancia Neta]]/Datos_Cocina[[#This Row],[Total Pedido]]</f>
        <v>0.41666666666666669</v>
      </c>
      <c r="L1816" s="2">
        <v>1</v>
      </c>
      <c r="M1816" s="2">
        <v>16</v>
      </c>
      <c r="N1816" s="2" t="s">
        <v>1154</v>
      </c>
    </row>
    <row r="1817" spans="1:14" x14ac:dyDescent="0.3">
      <c r="A1817" s="2">
        <v>734</v>
      </c>
      <c r="B1817" s="2">
        <v>14</v>
      </c>
      <c r="C1817" s="2" t="s">
        <v>53</v>
      </c>
      <c r="D1817" s="2" t="s">
        <v>1156</v>
      </c>
      <c r="E1817" s="4">
        <v>11</v>
      </c>
      <c r="F1817" s="4">
        <f t="shared" si="28"/>
        <v>11</v>
      </c>
      <c r="G1817" s="4">
        <v>19</v>
      </c>
      <c r="H1817" s="4">
        <f>Datos_Cocina[[#This Row],[Precio Unitario]]-Datos_Cocina[[#This Row],[Costo Unitario]]</f>
        <v>8</v>
      </c>
      <c r="I1817" s="4">
        <f>Datos_Cocina[[#This Row],[Ganancia Bruta]]*Datos_Cocina[[#This Row],[Cantidad Ordenada]]</f>
        <v>8</v>
      </c>
      <c r="J1817" s="4">
        <f>Datos_Cocina[[#This Row],[Precio Unitario]]*Datos_Cocina[[#This Row],[Cantidad Ordenada]]</f>
        <v>19</v>
      </c>
      <c r="K1817" s="7">
        <f>Datos_Cocina[[#This Row],[Ganancia Neta]]/Datos_Cocina[[#This Row],[Total Pedido]]</f>
        <v>0.42105263157894735</v>
      </c>
      <c r="L1817" s="2">
        <v>1</v>
      </c>
      <c r="M1817" s="2">
        <v>25</v>
      </c>
      <c r="N1817" s="2" t="s">
        <v>1154</v>
      </c>
    </row>
    <row r="1818" spans="1:14" x14ac:dyDescent="0.3">
      <c r="A1818" s="2">
        <v>735</v>
      </c>
      <c r="B1818" s="2">
        <v>20</v>
      </c>
      <c r="C1818" s="2" t="s">
        <v>97</v>
      </c>
      <c r="D1818" s="2" t="s">
        <v>1153</v>
      </c>
      <c r="E1818" s="4">
        <v>14</v>
      </c>
      <c r="F1818" s="4">
        <f t="shared" si="28"/>
        <v>28</v>
      </c>
      <c r="G1818" s="4">
        <v>23</v>
      </c>
      <c r="H1818" s="4">
        <f>Datos_Cocina[[#This Row],[Precio Unitario]]-Datos_Cocina[[#This Row],[Costo Unitario]]</f>
        <v>9</v>
      </c>
      <c r="I1818" s="4">
        <f>Datos_Cocina[[#This Row],[Ganancia Bruta]]*Datos_Cocina[[#This Row],[Cantidad Ordenada]]</f>
        <v>18</v>
      </c>
      <c r="J1818" s="4">
        <f>Datos_Cocina[[#This Row],[Precio Unitario]]*Datos_Cocina[[#This Row],[Cantidad Ordenada]]</f>
        <v>46</v>
      </c>
      <c r="K1818" s="7">
        <f>Datos_Cocina[[#This Row],[Ganancia Neta]]/Datos_Cocina[[#This Row],[Total Pedido]]</f>
        <v>0.39130434782608697</v>
      </c>
      <c r="L1818" s="2">
        <v>2</v>
      </c>
      <c r="M1818" s="2">
        <v>30</v>
      </c>
      <c r="N1818" s="2" t="s">
        <v>1149</v>
      </c>
    </row>
    <row r="1819" spans="1:14" x14ac:dyDescent="0.3">
      <c r="A1819" s="2">
        <v>735</v>
      </c>
      <c r="B1819" s="2">
        <v>20</v>
      </c>
      <c r="C1819" s="2" t="s">
        <v>114</v>
      </c>
      <c r="D1819" s="2" t="s">
        <v>1168</v>
      </c>
      <c r="E1819" s="4">
        <v>19</v>
      </c>
      <c r="F1819" s="4">
        <f t="shared" si="28"/>
        <v>57</v>
      </c>
      <c r="G1819" s="4">
        <v>32</v>
      </c>
      <c r="H1819" s="4">
        <f>Datos_Cocina[[#This Row],[Precio Unitario]]-Datos_Cocina[[#This Row],[Costo Unitario]]</f>
        <v>13</v>
      </c>
      <c r="I1819" s="4">
        <f>Datos_Cocina[[#This Row],[Ganancia Bruta]]*Datos_Cocina[[#This Row],[Cantidad Ordenada]]</f>
        <v>39</v>
      </c>
      <c r="J1819" s="4">
        <f>Datos_Cocina[[#This Row],[Precio Unitario]]*Datos_Cocina[[#This Row],[Cantidad Ordenada]]</f>
        <v>96</v>
      </c>
      <c r="K1819" s="7">
        <f>Datos_Cocina[[#This Row],[Ganancia Neta]]/Datos_Cocina[[#This Row],[Total Pedido]]</f>
        <v>0.40625</v>
      </c>
      <c r="L1819" s="2">
        <v>3</v>
      </c>
      <c r="M1819" s="2">
        <v>57</v>
      </c>
      <c r="N1819" s="2" t="s">
        <v>1154</v>
      </c>
    </row>
    <row r="1820" spans="1:14" x14ac:dyDescent="0.3">
      <c r="A1820" s="2">
        <v>736</v>
      </c>
      <c r="B1820" s="2">
        <v>17</v>
      </c>
      <c r="C1820" s="2" t="s">
        <v>56</v>
      </c>
      <c r="D1820" s="2" t="s">
        <v>1167</v>
      </c>
      <c r="E1820" s="4">
        <v>19</v>
      </c>
      <c r="F1820" s="4">
        <f t="shared" si="28"/>
        <v>57</v>
      </c>
      <c r="G1820" s="4">
        <v>31</v>
      </c>
      <c r="H1820" s="4">
        <f>Datos_Cocina[[#This Row],[Precio Unitario]]-Datos_Cocina[[#This Row],[Costo Unitario]]</f>
        <v>12</v>
      </c>
      <c r="I1820" s="4">
        <f>Datos_Cocina[[#This Row],[Ganancia Bruta]]*Datos_Cocina[[#This Row],[Cantidad Ordenada]]</f>
        <v>36</v>
      </c>
      <c r="J1820" s="4">
        <f>Datos_Cocina[[#This Row],[Precio Unitario]]*Datos_Cocina[[#This Row],[Cantidad Ordenada]]</f>
        <v>93</v>
      </c>
      <c r="K1820" s="7">
        <f>Datos_Cocina[[#This Row],[Ganancia Neta]]/Datos_Cocina[[#This Row],[Total Pedido]]</f>
        <v>0.38709677419354838</v>
      </c>
      <c r="L1820" s="2">
        <v>3</v>
      </c>
      <c r="M1820" s="2">
        <v>27</v>
      </c>
      <c r="N1820" s="2" t="s">
        <v>1149</v>
      </c>
    </row>
    <row r="1821" spans="1:14" x14ac:dyDescent="0.3">
      <c r="A1821" s="2">
        <v>736</v>
      </c>
      <c r="B1821" s="2">
        <v>17</v>
      </c>
      <c r="C1821" s="2" t="s">
        <v>100</v>
      </c>
      <c r="D1821" s="2" t="s">
        <v>1166</v>
      </c>
      <c r="E1821" s="4">
        <v>13</v>
      </c>
      <c r="F1821" s="4">
        <f t="shared" si="28"/>
        <v>39</v>
      </c>
      <c r="G1821" s="4">
        <v>22</v>
      </c>
      <c r="H1821" s="4">
        <f>Datos_Cocina[[#This Row],[Precio Unitario]]-Datos_Cocina[[#This Row],[Costo Unitario]]</f>
        <v>9</v>
      </c>
      <c r="I1821" s="4">
        <f>Datos_Cocina[[#This Row],[Ganancia Bruta]]*Datos_Cocina[[#This Row],[Cantidad Ordenada]]</f>
        <v>27</v>
      </c>
      <c r="J1821" s="4">
        <f>Datos_Cocina[[#This Row],[Precio Unitario]]*Datos_Cocina[[#This Row],[Cantidad Ordenada]]</f>
        <v>66</v>
      </c>
      <c r="K1821" s="7">
        <f>Datos_Cocina[[#This Row],[Ganancia Neta]]/Datos_Cocina[[#This Row],[Total Pedido]]</f>
        <v>0.40909090909090912</v>
      </c>
      <c r="L1821" s="2">
        <v>3</v>
      </c>
      <c r="M1821" s="2">
        <v>22</v>
      </c>
      <c r="N1821" s="2" t="s">
        <v>1149</v>
      </c>
    </row>
    <row r="1822" spans="1:14" x14ac:dyDescent="0.3">
      <c r="A1822" s="2">
        <v>736</v>
      </c>
      <c r="B1822" s="2">
        <v>17</v>
      </c>
      <c r="C1822" s="2" t="s">
        <v>25</v>
      </c>
      <c r="D1822" s="2" t="s">
        <v>1159</v>
      </c>
      <c r="E1822" s="4">
        <v>16</v>
      </c>
      <c r="F1822" s="4">
        <f t="shared" si="28"/>
        <v>32</v>
      </c>
      <c r="G1822" s="4">
        <v>28</v>
      </c>
      <c r="H1822" s="4">
        <f>Datos_Cocina[[#This Row],[Precio Unitario]]-Datos_Cocina[[#This Row],[Costo Unitario]]</f>
        <v>12</v>
      </c>
      <c r="I1822" s="4">
        <f>Datos_Cocina[[#This Row],[Ganancia Bruta]]*Datos_Cocina[[#This Row],[Cantidad Ordenada]]</f>
        <v>24</v>
      </c>
      <c r="J1822" s="4">
        <f>Datos_Cocina[[#This Row],[Precio Unitario]]*Datos_Cocina[[#This Row],[Cantidad Ordenada]]</f>
        <v>56</v>
      </c>
      <c r="K1822" s="7">
        <f>Datos_Cocina[[#This Row],[Ganancia Neta]]/Datos_Cocina[[#This Row],[Total Pedido]]</f>
        <v>0.42857142857142855</v>
      </c>
      <c r="L1822" s="2">
        <v>2</v>
      </c>
      <c r="M1822" s="2">
        <v>43</v>
      </c>
      <c r="N1822" s="2" t="s">
        <v>1154</v>
      </c>
    </row>
    <row r="1823" spans="1:14" x14ac:dyDescent="0.3">
      <c r="A1823" s="2">
        <v>737</v>
      </c>
      <c r="B1823" s="2">
        <v>6</v>
      </c>
      <c r="C1823" s="2" t="s">
        <v>37</v>
      </c>
      <c r="D1823" s="2" t="s">
        <v>1157</v>
      </c>
      <c r="E1823" s="4">
        <v>18</v>
      </c>
      <c r="F1823" s="4">
        <f t="shared" si="28"/>
        <v>36</v>
      </c>
      <c r="G1823" s="4">
        <v>30</v>
      </c>
      <c r="H1823" s="4">
        <f>Datos_Cocina[[#This Row],[Precio Unitario]]-Datos_Cocina[[#This Row],[Costo Unitario]]</f>
        <v>12</v>
      </c>
      <c r="I1823" s="4">
        <f>Datos_Cocina[[#This Row],[Ganancia Bruta]]*Datos_Cocina[[#This Row],[Cantidad Ordenada]]</f>
        <v>24</v>
      </c>
      <c r="J1823" s="4">
        <f>Datos_Cocina[[#This Row],[Precio Unitario]]*Datos_Cocina[[#This Row],[Cantidad Ordenada]]</f>
        <v>60</v>
      </c>
      <c r="K1823" s="7">
        <f>Datos_Cocina[[#This Row],[Ganancia Neta]]/Datos_Cocina[[#This Row],[Total Pedido]]</f>
        <v>0.4</v>
      </c>
      <c r="L1823" s="2">
        <v>2</v>
      </c>
      <c r="M1823" s="2">
        <v>5</v>
      </c>
      <c r="N1823" s="2" t="s">
        <v>1154</v>
      </c>
    </row>
    <row r="1824" spans="1:14" x14ac:dyDescent="0.3">
      <c r="A1824" s="2">
        <v>737</v>
      </c>
      <c r="B1824" s="2">
        <v>6</v>
      </c>
      <c r="C1824" s="2" t="s">
        <v>20</v>
      </c>
      <c r="D1824" s="2" t="s">
        <v>1152</v>
      </c>
      <c r="E1824" s="4">
        <v>17</v>
      </c>
      <c r="F1824" s="4">
        <f t="shared" si="28"/>
        <v>34</v>
      </c>
      <c r="G1824" s="4">
        <v>29</v>
      </c>
      <c r="H1824" s="4">
        <f>Datos_Cocina[[#This Row],[Precio Unitario]]-Datos_Cocina[[#This Row],[Costo Unitario]]</f>
        <v>12</v>
      </c>
      <c r="I1824" s="4">
        <f>Datos_Cocina[[#This Row],[Ganancia Bruta]]*Datos_Cocina[[#This Row],[Cantidad Ordenada]]</f>
        <v>24</v>
      </c>
      <c r="J1824" s="4">
        <f>Datos_Cocina[[#This Row],[Precio Unitario]]*Datos_Cocina[[#This Row],[Cantidad Ordenada]]</f>
        <v>58</v>
      </c>
      <c r="K1824" s="7">
        <f>Datos_Cocina[[#This Row],[Ganancia Neta]]/Datos_Cocina[[#This Row],[Total Pedido]]</f>
        <v>0.41379310344827586</v>
      </c>
      <c r="L1824" s="2">
        <v>2</v>
      </c>
      <c r="M1824" s="2">
        <v>17</v>
      </c>
      <c r="N1824" s="2" t="s">
        <v>1149</v>
      </c>
    </row>
    <row r="1825" spans="1:14" x14ac:dyDescent="0.3">
      <c r="A1825" s="2">
        <v>738</v>
      </c>
      <c r="B1825" s="2">
        <v>15</v>
      </c>
      <c r="C1825" s="2" t="s">
        <v>74</v>
      </c>
      <c r="D1825" s="2" t="s">
        <v>1160</v>
      </c>
      <c r="E1825" s="4">
        <v>15</v>
      </c>
      <c r="F1825" s="4">
        <f t="shared" si="28"/>
        <v>30</v>
      </c>
      <c r="G1825" s="4">
        <v>26</v>
      </c>
      <c r="H1825" s="4">
        <f>Datos_Cocina[[#This Row],[Precio Unitario]]-Datos_Cocina[[#This Row],[Costo Unitario]]</f>
        <v>11</v>
      </c>
      <c r="I1825" s="4">
        <f>Datos_Cocina[[#This Row],[Ganancia Bruta]]*Datos_Cocina[[#This Row],[Cantidad Ordenada]]</f>
        <v>22</v>
      </c>
      <c r="J1825" s="4">
        <f>Datos_Cocina[[#This Row],[Precio Unitario]]*Datos_Cocina[[#This Row],[Cantidad Ordenada]]</f>
        <v>52</v>
      </c>
      <c r="K1825" s="7">
        <f>Datos_Cocina[[#This Row],[Ganancia Neta]]/Datos_Cocina[[#This Row],[Total Pedido]]</f>
        <v>0.42307692307692307</v>
      </c>
      <c r="L1825" s="2">
        <v>2</v>
      </c>
      <c r="M1825" s="2">
        <v>59</v>
      </c>
      <c r="N1825" s="2" t="s">
        <v>1154</v>
      </c>
    </row>
    <row r="1826" spans="1:14" x14ac:dyDescent="0.3">
      <c r="A1826" s="2">
        <v>738</v>
      </c>
      <c r="B1826" s="2">
        <v>15</v>
      </c>
      <c r="C1826" s="2" t="s">
        <v>25</v>
      </c>
      <c r="D1826" s="2" t="s">
        <v>1159</v>
      </c>
      <c r="E1826" s="4">
        <v>16</v>
      </c>
      <c r="F1826" s="4">
        <f t="shared" si="28"/>
        <v>16</v>
      </c>
      <c r="G1826" s="4">
        <v>28</v>
      </c>
      <c r="H1826" s="4">
        <f>Datos_Cocina[[#This Row],[Precio Unitario]]-Datos_Cocina[[#This Row],[Costo Unitario]]</f>
        <v>12</v>
      </c>
      <c r="I1826" s="4">
        <f>Datos_Cocina[[#This Row],[Ganancia Bruta]]*Datos_Cocina[[#This Row],[Cantidad Ordenada]]</f>
        <v>12</v>
      </c>
      <c r="J1826" s="4">
        <f>Datos_Cocina[[#This Row],[Precio Unitario]]*Datos_Cocina[[#This Row],[Cantidad Ordenada]]</f>
        <v>28</v>
      </c>
      <c r="K1826" s="7">
        <f>Datos_Cocina[[#This Row],[Ganancia Neta]]/Datos_Cocina[[#This Row],[Total Pedido]]</f>
        <v>0.42857142857142855</v>
      </c>
      <c r="L1826" s="2">
        <v>1</v>
      </c>
      <c r="M1826" s="2">
        <v>15</v>
      </c>
      <c r="N1826" s="2" t="s">
        <v>1154</v>
      </c>
    </row>
    <row r="1827" spans="1:14" x14ac:dyDescent="0.3">
      <c r="A1827" s="2">
        <v>738</v>
      </c>
      <c r="B1827" s="2">
        <v>15</v>
      </c>
      <c r="C1827" s="2" t="s">
        <v>45</v>
      </c>
      <c r="D1827" s="2" t="s">
        <v>1169</v>
      </c>
      <c r="E1827" s="4">
        <v>10</v>
      </c>
      <c r="F1827" s="4">
        <f t="shared" si="28"/>
        <v>30</v>
      </c>
      <c r="G1827" s="4">
        <v>18</v>
      </c>
      <c r="H1827" s="4">
        <f>Datos_Cocina[[#This Row],[Precio Unitario]]-Datos_Cocina[[#This Row],[Costo Unitario]]</f>
        <v>8</v>
      </c>
      <c r="I1827" s="4">
        <f>Datos_Cocina[[#This Row],[Ganancia Bruta]]*Datos_Cocina[[#This Row],[Cantidad Ordenada]]</f>
        <v>24</v>
      </c>
      <c r="J1827" s="4">
        <f>Datos_Cocina[[#This Row],[Precio Unitario]]*Datos_Cocina[[#This Row],[Cantidad Ordenada]]</f>
        <v>54</v>
      </c>
      <c r="K1827" s="7">
        <f>Datos_Cocina[[#This Row],[Ganancia Neta]]/Datos_Cocina[[#This Row],[Total Pedido]]</f>
        <v>0.44444444444444442</v>
      </c>
      <c r="L1827" s="2">
        <v>3</v>
      </c>
      <c r="M1827" s="2">
        <v>20</v>
      </c>
      <c r="N1827" s="2" t="s">
        <v>1149</v>
      </c>
    </row>
    <row r="1828" spans="1:14" x14ac:dyDescent="0.3">
      <c r="A1828" s="2">
        <v>739</v>
      </c>
      <c r="B1828" s="2">
        <v>10</v>
      </c>
      <c r="C1828" s="2" t="s">
        <v>97</v>
      </c>
      <c r="D1828" s="2" t="s">
        <v>1153</v>
      </c>
      <c r="E1828" s="4">
        <v>14</v>
      </c>
      <c r="F1828" s="4">
        <f t="shared" si="28"/>
        <v>28</v>
      </c>
      <c r="G1828" s="4">
        <v>23</v>
      </c>
      <c r="H1828" s="4">
        <f>Datos_Cocina[[#This Row],[Precio Unitario]]-Datos_Cocina[[#This Row],[Costo Unitario]]</f>
        <v>9</v>
      </c>
      <c r="I1828" s="4">
        <f>Datos_Cocina[[#This Row],[Ganancia Bruta]]*Datos_Cocina[[#This Row],[Cantidad Ordenada]]</f>
        <v>18</v>
      </c>
      <c r="J1828" s="4">
        <f>Datos_Cocina[[#This Row],[Precio Unitario]]*Datos_Cocina[[#This Row],[Cantidad Ordenada]]</f>
        <v>46</v>
      </c>
      <c r="K1828" s="7">
        <f>Datos_Cocina[[#This Row],[Ganancia Neta]]/Datos_Cocina[[#This Row],[Total Pedido]]</f>
        <v>0.39130434782608697</v>
      </c>
      <c r="L1828" s="2">
        <v>2</v>
      </c>
      <c r="M1828" s="2">
        <v>54</v>
      </c>
      <c r="N1828" s="2" t="s">
        <v>1154</v>
      </c>
    </row>
    <row r="1829" spans="1:14" x14ac:dyDescent="0.3">
      <c r="A1829" s="2">
        <v>740</v>
      </c>
      <c r="B1829" s="2">
        <v>16</v>
      </c>
      <c r="C1829" s="2" t="s">
        <v>42</v>
      </c>
      <c r="D1829" s="2" t="s">
        <v>1158</v>
      </c>
      <c r="E1829" s="4">
        <v>22</v>
      </c>
      <c r="F1829" s="4">
        <f t="shared" si="28"/>
        <v>66</v>
      </c>
      <c r="G1829" s="4">
        <v>36</v>
      </c>
      <c r="H1829" s="4">
        <f>Datos_Cocina[[#This Row],[Precio Unitario]]-Datos_Cocina[[#This Row],[Costo Unitario]]</f>
        <v>14</v>
      </c>
      <c r="I1829" s="4">
        <f>Datos_Cocina[[#This Row],[Ganancia Bruta]]*Datos_Cocina[[#This Row],[Cantidad Ordenada]]</f>
        <v>42</v>
      </c>
      <c r="J1829" s="4">
        <f>Datos_Cocina[[#This Row],[Precio Unitario]]*Datos_Cocina[[#This Row],[Cantidad Ordenada]]</f>
        <v>108</v>
      </c>
      <c r="K1829" s="7">
        <f>Datos_Cocina[[#This Row],[Ganancia Neta]]/Datos_Cocina[[#This Row],[Total Pedido]]</f>
        <v>0.3888888888888889</v>
      </c>
      <c r="L1829" s="2">
        <v>3</v>
      </c>
      <c r="M1829" s="2">
        <v>45</v>
      </c>
      <c r="N1829" s="2" t="s">
        <v>1149</v>
      </c>
    </row>
    <row r="1830" spans="1:14" x14ac:dyDescent="0.3">
      <c r="A1830" s="2">
        <v>740</v>
      </c>
      <c r="B1830" s="2">
        <v>16</v>
      </c>
      <c r="C1830" s="2" t="s">
        <v>97</v>
      </c>
      <c r="D1830" s="2" t="s">
        <v>1153</v>
      </c>
      <c r="E1830" s="4">
        <v>14</v>
      </c>
      <c r="F1830" s="4">
        <f t="shared" si="28"/>
        <v>42</v>
      </c>
      <c r="G1830" s="4">
        <v>23</v>
      </c>
      <c r="H1830" s="4">
        <f>Datos_Cocina[[#This Row],[Precio Unitario]]-Datos_Cocina[[#This Row],[Costo Unitario]]</f>
        <v>9</v>
      </c>
      <c r="I1830" s="4">
        <f>Datos_Cocina[[#This Row],[Ganancia Bruta]]*Datos_Cocina[[#This Row],[Cantidad Ordenada]]</f>
        <v>27</v>
      </c>
      <c r="J1830" s="4">
        <f>Datos_Cocina[[#This Row],[Precio Unitario]]*Datos_Cocina[[#This Row],[Cantidad Ordenada]]</f>
        <v>69</v>
      </c>
      <c r="K1830" s="7">
        <f>Datos_Cocina[[#This Row],[Ganancia Neta]]/Datos_Cocina[[#This Row],[Total Pedido]]</f>
        <v>0.39130434782608697</v>
      </c>
      <c r="L1830" s="2">
        <v>3</v>
      </c>
      <c r="M1830" s="2">
        <v>21</v>
      </c>
      <c r="N1830" s="2" t="s">
        <v>1149</v>
      </c>
    </row>
    <row r="1831" spans="1:14" x14ac:dyDescent="0.3">
      <c r="A1831" s="2">
        <v>740</v>
      </c>
      <c r="B1831" s="2">
        <v>16</v>
      </c>
      <c r="C1831" s="2" t="s">
        <v>114</v>
      </c>
      <c r="D1831" s="2" t="s">
        <v>1168</v>
      </c>
      <c r="E1831" s="4">
        <v>19</v>
      </c>
      <c r="F1831" s="4">
        <f t="shared" si="28"/>
        <v>19</v>
      </c>
      <c r="G1831" s="4">
        <v>32</v>
      </c>
      <c r="H1831" s="4">
        <f>Datos_Cocina[[#This Row],[Precio Unitario]]-Datos_Cocina[[#This Row],[Costo Unitario]]</f>
        <v>13</v>
      </c>
      <c r="I1831" s="4">
        <f>Datos_Cocina[[#This Row],[Ganancia Bruta]]*Datos_Cocina[[#This Row],[Cantidad Ordenada]]</f>
        <v>13</v>
      </c>
      <c r="J1831" s="4">
        <f>Datos_Cocina[[#This Row],[Precio Unitario]]*Datos_Cocina[[#This Row],[Cantidad Ordenada]]</f>
        <v>32</v>
      </c>
      <c r="K1831" s="7">
        <f>Datos_Cocina[[#This Row],[Ganancia Neta]]/Datos_Cocina[[#This Row],[Total Pedido]]</f>
        <v>0.40625</v>
      </c>
      <c r="L1831" s="2">
        <v>1</v>
      </c>
      <c r="M1831" s="2">
        <v>16</v>
      </c>
      <c r="N1831" s="2" t="s">
        <v>1149</v>
      </c>
    </row>
    <row r="1832" spans="1:14" x14ac:dyDescent="0.3">
      <c r="A1832" s="2">
        <v>740</v>
      </c>
      <c r="B1832" s="2">
        <v>16</v>
      </c>
      <c r="C1832" s="2" t="s">
        <v>25</v>
      </c>
      <c r="D1832" s="2" t="s">
        <v>1159</v>
      </c>
      <c r="E1832" s="4">
        <v>16</v>
      </c>
      <c r="F1832" s="4">
        <f t="shared" si="28"/>
        <v>48</v>
      </c>
      <c r="G1832" s="4">
        <v>28</v>
      </c>
      <c r="H1832" s="4">
        <f>Datos_Cocina[[#This Row],[Precio Unitario]]-Datos_Cocina[[#This Row],[Costo Unitario]]</f>
        <v>12</v>
      </c>
      <c r="I1832" s="4">
        <f>Datos_Cocina[[#This Row],[Ganancia Bruta]]*Datos_Cocina[[#This Row],[Cantidad Ordenada]]</f>
        <v>36</v>
      </c>
      <c r="J1832" s="4">
        <f>Datos_Cocina[[#This Row],[Precio Unitario]]*Datos_Cocina[[#This Row],[Cantidad Ordenada]]</f>
        <v>84</v>
      </c>
      <c r="K1832" s="7">
        <f>Datos_Cocina[[#This Row],[Ganancia Neta]]/Datos_Cocina[[#This Row],[Total Pedido]]</f>
        <v>0.42857142857142855</v>
      </c>
      <c r="L1832" s="2">
        <v>3</v>
      </c>
      <c r="M1832" s="2">
        <v>31</v>
      </c>
      <c r="N1832" s="2" t="s">
        <v>1154</v>
      </c>
    </row>
    <row r="1833" spans="1:14" x14ac:dyDescent="0.3">
      <c r="A1833" s="2">
        <v>741</v>
      </c>
      <c r="B1833" s="2">
        <v>14</v>
      </c>
      <c r="C1833" s="2" t="s">
        <v>121</v>
      </c>
      <c r="D1833" s="2" t="s">
        <v>1163</v>
      </c>
      <c r="E1833" s="4">
        <v>20</v>
      </c>
      <c r="F1833" s="4">
        <f t="shared" si="28"/>
        <v>60</v>
      </c>
      <c r="G1833" s="4">
        <v>33</v>
      </c>
      <c r="H1833" s="4">
        <f>Datos_Cocina[[#This Row],[Precio Unitario]]-Datos_Cocina[[#This Row],[Costo Unitario]]</f>
        <v>13</v>
      </c>
      <c r="I1833" s="4">
        <f>Datos_Cocina[[#This Row],[Ganancia Bruta]]*Datos_Cocina[[#This Row],[Cantidad Ordenada]]</f>
        <v>39</v>
      </c>
      <c r="J1833" s="4">
        <f>Datos_Cocina[[#This Row],[Precio Unitario]]*Datos_Cocina[[#This Row],[Cantidad Ordenada]]</f>
        <v>99</v>
      </c>
      <c r="K1833" s="7">
        <f>Datos_Cocina[[#This Row],[Ganancia Neta]]/Datos_Cocina[[#This Row],[Total Pedido]]</f>
        <v>0.39393939393939392</v>
      </c>
      <c r="L1833" s="2">
        <v>3</v>
      </c>
      <c r="M1833" s="2">
        <v>39</v>
      </c>
      <c r="N1833" s="2" t="s">
        <v>1149</v>
      </c>
    </row>
    <row r="1834" spans="1:14" x14ac:dyDescent="0.3">
      <c r="A1834" s="2">
        <v>741</v>
      </c>
      <c r="B1834" s="2">
        <v>14</v>
      </c>
      <c r="C1834" s="2" t="s">
        <v>20</v>
      </c>
      <c r="D1834" s="2" t="s">
        <v>1152</v>
      </c>
      <c r="E1834" s="4">
        <v>17</v>
      </c>
      <c r="F1834" s="4">
        <f t="shared" si="28"/>
        <v>34</v>
      </c>
      <c r="G1834" s="4">
        <v>29</v>
      </c>
      <c r="H1834" s="4">
        <f>Datos_Cocina[[#This Row],[Precio Unitario]]-Datos_Cocina[[#This Row],[Costo Unitario]]</f>
        <v>12</v>
      </c>
      <c r="I1834" s="4">
        <f>Datos_Cocina[[#This Row],[Ganancia Bruta]]*Datos_Cocina[[#This Row],[Cantidad Ordenada]]</f>
        <v>24</v>
      </c>
      <c r="J1834" s="4">
        <f>Datos_Cocina[[#This Row],[Precio Unitario]]*Datos_Cocina[[#This Row],[Cantidad Ordenada]]</f>
        <v>58</v>
      </c>
      <c r="K1834" s="7">
        <f>Datos_Cocina[[#This Row],[Ganancia Neta]]/Datos_Cocina[[#This Row],[Total Pedido]]</f>
        <v>0.41379310344827586</v>
      </c>
      <c r="L1834" s="2">
        <v>2</v>
      </c>
      <c r="M1834" s="2">
        <v>40</v>
      </c>
      <c r="N1834" s="2" t="s">
        <v>1154</v>
      </c>
    </row>
    <row r="1835" spans="1:14" x14ac:dyDescent="0.3">
      <c r="A1835" s="2">
        <v>741</v>
      </c>
      <c r="B1835" s="2">
        <v>14</v>
      </c>
      <c r="C1835" s="2" t="s">
        <v>79</v>
      </c>
      <c r="D1835" s="2" t="s">
        <v>1151</v>
      </c>
      <c r="E1835" s="4">
        <v>14</v>
      </c>
      <c r="F1835" s="4">
        <f t="shared" si="28"/>
        <v>42</v>
      </c>
      <c r="G1835" s="4">
        <v>24</v>
      </c>
      <c r="H1835" s="4">
        <f>Datos_Cocina[[#This Row],[Precio Unitario]]-Datos_Cocina[[#This Row],[Costo Unitario]]</f>
        <v>10</v>
      </c>
      <c r="I1835" s="4">
        <f>Datos_Cocina[[#This Row],[Ganancia Bruta]]*Datos_Cocina[[#This Row],[Cantidad Ordenada]]</f>
        <v>30</v>
      </c>
      <c r="J1835" s="4">
        <f>Datos_Cocina[[#This Row],[Precio Unitario]]*Datos_Cocina[[#This Row],[Cantidad Ordenada]]</f>
        <v>72</v>
      </c>
      <c r="K1835" s="7">
        <f>Datos_Cocina[[#This Row],[Ganancia Neta]]/Datos_Cocina[[#This Row],[Total Pedido]]</f>
        <v>0.41666666666666669</v>
      </c>
      <c r="L1835" s="2">
        <v>3</v>
      </c>
      <c r="M1835" s="2">
        <v>52</v>
      </c>
      <c r="N1835" s="2" t="s">
        <v>1149</v>
      </c>
    </row>
    <row r="1836" spans="1:14" x14ac:dyDescent="0.3">
      <c r="A1836" s="2">
        <v>741</v>
      </c>
      <c r="B1836" s="2">
        <v>14</v>
      </c>
      <c r="C1836" s="2" t="s">
        <v>25</v>
      </c>
      <c r="D1836" s="2" t="s">
        <v>1159</v>
      </c>
      <c r="E1836" s="4">
        <v>16</v>
      </c>
      <c r="F1836" s="4">
        <f t="shared" si="28"/>
        <v>32</v>
      </c>
      <c r="G1836" s="4">
        <v>28</v>
      </c>
      <c r="H1836" s="4">
        <f>Datos_Cocina[[#This Row],[Precio Unitario]]-Datos_Cocina[[#This Row],[Costo Unitario]]</f>
        <v>12</v>
      </c>
      <c r="I1836" s="4">
        <f>Datos_Cocina[[#This Row],[Ganancia Bruta]]*Datos_Cocina[[#This Row],[Cantidad Ordenada]]</f>
        <v>24</v>
      </c>
      <c r="J1836" s="4">
        <f>Datos_Cocina[[#This Row],[Precio Unitario]]*Datos_Cocina[[#This Row],[Cantidad Ordenada]]</f>
        <v>56</v>
      </c>
      <c r="K1836" s="7">
        <f>Datos_Cocina[[#This Row],[Ganancia Neta]]/Datos_Cocina[[#This Row],[Total Pedido]]</f>
        <v>0.42857142857142855</v>
      </c>
      <c r="L1836" s="2">
        <v>2</v>
      </c>
      <c r="M1836" s="2">
        <v>34</v>
      </c>
      <c r="N1836" s="2" t="s">
        <v>1149</v>
      </c>
    </row>
    <row r="1837" spans="1:14" x14ac:dyDescent="0.3">
      <c r="A1837" s="2">
        <v>742</v>
      </c>
      <c r="B1837" s="2">
        <v>20</v>
      </c>
      <c r="C1837" s="2" t="s">
        <v>56</v>
      </c>
      <c r="D1837" s="2" t="s">
        <v>1167</v>
      </c>
      <c r="E1837" s="4">
        <v>19</v>
      </c>
      <c r="F1837" s="4">
        <f t="shared" si="28"/>
        <v>19</v>
      </c>
      <c r="G1837" s="4">
        <v>31</v>
      </c>
      <c r="H1837" s="4">
        <f>Datos_Cocina[[#This Row],[Precio Unitario]]-Datos_Cocina[[#This Row],[Costo Unitario]]</f>
        <v>12</v>
      </c>
      <c r="I1837" s="4">
        <f>Datos_Cocina[[#This Row],[Ganancia Bruta]]*Datos_Cocina[[#This Row],[Cantidad Ordenada]]</f>
        <v>12</v>
      </c>
      <c r="J1837" s="4">
        <f>Datos_Cocina[[#This Row],[Precio Unitario]]*Datos_Cocina[[#This Row],[Cantidad Ordenada]]</f>
        <v>31</v>
      </c>
      <c r="K1837" s="7">
        <f>Datos_Cocina[[#This Row],[Ganancia Neta]]/Datos_Cocina[[#This Row],[Total Pedido]]</f>
        <v>0.38709677419354838</v>
      </c>
      <c r="L1837" s="2">
        <v>1</v>
      </c>
      <c r="M1837" s="2">
        <v>41</v>
      </c>
      <c r="N1837" s="2" t="s">
        <v>1149</v>
      </c>
    </row>
    <row r="1838" spans="1:14" x14ac:dyDescent="0.3">
      <c r="A1838" s="2">
        <v>742</v>
      </c>
      <c r="B1838" s="2">
        <v>20</v>
      </c>
      <c r="C1838" s="2" t="s">
        <v>37</v>
      </c>
      <c r="D1838" s="2" t="s">
        <v>1157</v>
      </c>
      <c r="E1838" s="4">
        <v>18</v>
      </c>
      <c r="F1838" s="4">
        <f t="shared" si="28"/>
        <v>54</v>
      </c>
      <c r="G1838" s="4">
        <v>30</v>
      </c>
      <c r="H1838" s="4">
        <f>Datos_Cocina[[#This Row],[Precio Unitario]]-Datos_Cocina[[#This Row],[Costo Unitario]]</f>
        <v>12</v>
      </c>
      <c r="I1838" s="4">
        <f>Datos_Cocina[[#This Row],[Ganancia Bruta]]*Datos_Cocina[[#This Row],[Cantidad Ordenada]]</f>
        <v>36</v>
      </c>
      <c r="J1838" s="4">
        <f>Datos_Cocina[[#This Row],[Precio Unitario]]*Datos_Cocina[[#This Row],[Cantidad Ordenada]]</f>
        <v>90</v>
      </c>
      <c r="K1838" s="7">
        <f>Datos_Cocina[[#This Row],[Ganancia Neta]]/Datos_Cocina[[#This Row],[Total Pedido]]</f>
        <v>0.4</v>
      </c>
      <c r="L1838" s="2">
        <v>3</v>
      </c>
      <c r="M1838" s="2">
        <v>43</v>
      </c>
      <c r="N1838" s="2" t="s">
        <v>1154</v>
      </c>
    </row>
    <row r="1839" spans="1:14" x14ac:dyDescent="0.3">
      <c r="A1839" s="2">
        <v>742</v>
      </c>
      <c r="B1839" s="2">
        <v>20</v>
      </c>
      <c r="C1839" s="2" t="s">
        <v>53</v>
      </c>
      <c r="D1839" s="2" t="s">
        <v>1156</v>
      </c>
      <c r="E1839" s="4">
        <v>11</v>
      </c>
      <c r="F1839" s="4">
        <f t="shared" si="28"/>
        <v>11</v>
      </c>
      <c r="G1839" s="4">
        <v>19</v>
      </c>
      <c r="H1839" s="4">
        <f>Datos_Cocina[[#This Row],[Precio Unitario]]-Datos_Cocina[[#This Row],[Costo Unitario]]</f>
        <v>8</v>
      </c>
      <c r="I1839" s="4">
        <f>Datos_Cocina[[#This Row],[Ganancia Bruta]]*Datos_Cocina[[#This Row],[Cantidad Ordenada]]</f>
        <v>8</v>
      </c>
      <c r="J1839" s="4">
        <f>Datos_Cocina[[#This Row],[Precio Unitario]]*Datos_Cocina[[#This Row],[Cantidad Ordenada]]</f>
        <v>19</v>
      </c>
      <c r="K1839" s="7">
        <f>Datos_Cocina[[#This Row],[Ganancia Neta]]/Datos_Cocina[[#This Row],[Total Pedido]]</f>
        <v>0.42105263157894735</v>
      </c>
      <c r="L1839" s="2">
        <v>1</v>
      </c>
      <c r="M1839" s="2">
        <v>35</v>
      </c>
      <c r="N1839" s="2" t="s">
        <v>1154</v>
      </c>
    </row>
    <row r="1840" spans="1:14" x14ac:dyDescent="0.3">
      <c r="A1840" s="2">
        <v>742</v>
      </c>
      <c r="B1840" s="2">
        <v>20</v>
      </c>
      <c r="C1840" s="2" t="s">
        <v>74</v>
      </c>
      <c r="D1840" s="2" t="s">
        <v>1160</v>
      </c>
      <c r="E1840" s="4">
        <v>15</v>
      </c>
      <c r="F1840" s="4">
        <f t="shared" si="28"/>
        <v>15</v>
      </c>
      <c r="G1840" s="4">
        <v>26</v>
      </c>
      <c r="H1840" s="4">
        <f>Datos_Cocina[[#This Row],[Precio Unitario]]-Datos_Cocina[[#This Row],[Costo Unitario]]</f>
        <v>11</v>
      </c>
      <c r="I1840" s="4">
        <f>Datos_Cocina[[#This Row],[Ganancia Bruta]]*Datos_Cocina[[#This Row],[Cantidad Ordenada]]</f>
        <v>11</v>
      </c>
      <c r="J1840" s="4">
        <f>Datos_Cocina[[#This Row],[Precio Unitario]]*Datos_Cocina[[#This Row],[Cantidad Ordenada]]</f>
        <v>26</v>
      </c>
      <c r="K1840" s="7">
        <f>Datos_Cocina[[#This Row],[Ganancia Neta]]/Datos_Cocina[[#This Row],[Total Pedido]]</f>
        <v>0.42307692307692307</v>
      </c>
      <c r="L1840" s="2">
        <v>1</v>
      </c>
      <c r="M1840" s="2">
        <v>26</v>
      </c>
      <c r="N1840" s="2" t="s">
        <v>1149</v>
      </c>
    </row>
    <row r="1841" spans="1:14" x14ac:dyDescent="0.3">
      <c r="A1841" s="2">
        <v>743</v>
      </c>
      <c r="B1841" s="2">
        <v>19</v>
      </c>
      <c r="C1841" s="2" t="s">
        <v>97</v>
      </c>
      <c r="D1841" s="2" t="s">
        <v>1153</v>
      </c>
      <c r="E1841" s="4">
        <v>14</v>
      </c>
      <c r="F1841" s="4">
        <f t="shared" si="28"/>
        <v>28</v>
      </c>
      <c r="G1841" s="4">
        <v>23</v>
      </c>
      <c r="H1841" s="4">
        <f>Datos_Cocina[[#This Row],[Precio Unitario]]-Datos_Cocina[[#This Row],[Costo Unitario]]</f>
        <v>9</v>
      </c>
      <c r="I1841" s="4">
        <f>Datos_Cocina[[#This Row],[Ganancia Bruta]]*Datos_Cocina[[#This Row],[Cantidad Ordenada]]</f>
        <v>18</v>
      </c>
      <c r="J1841" s="4">
        <f>Datos_Cocina[[#This Row],[Precio Unitario]]*Datos_Cocina[[#This Row],[Cantidad Ordenada]]</f>
        <v>46</v>
      </c>
      <c r="K1841" s="7">
        <f>Datos_Cocina[[#This Row],[Ganancia Neta]]/Datos_Cocina[[#This Row],[Total Pedido]]</f>
        <v>0.39130434782608697</v>
      </c>
      <c r="L1841" s="2">
        <v>2</v>
      </c>
      <c r="M1841" s="2">
        <v>43</v>
      </c>
      <c r="N1841" s="2" t="s">
        <v>1149</v>
      </c>
    </row>
    <row r="1842" spans="1:14" x14ac:dyDescent="0.3">
      <c r="A1842" s="2">
        <v>743</v>
      </c>
      <c r="B1842" s="2">
        <v>19</v>
      </c>
      <c r="C1842" s="2" t="s">
        <v>74</v>
      </c>
      <c r="D1842" s="2" t="s">
        <v>1160</v>
      </c>
      <c r="E1842" s="4">
        <v>15</v>
      </c>
      <c r="F1842" s="4">
        <f t="shared" si="28"/>
        <v>30</v>
      </c>
      <c r="G1842" s="4">
        <v>26</v>
      </c>
      <c r="H1842" s="4">
        <f>Datos_Cocina[[#This Row],[Precio Unitario]]-Datos_Cocina[[#This Row],[Costo Unitario]]</f>
        <v>11</v>
      </c>
      <c r="I1842" s="4">
        <f>Datos_Cocina[[#This Row],[Ganancia Bruta]]*Datos_Cocina[[#This Row],[Cantidad Ordenada]]</f>
        <v>22</v>
      </c>
      <c r="J1842" s="4">
        <f>Datos_Cocina[[#This Row],[Precio Unitario]]*Datos_Cocina[[#This Row],[Cantidad Ordenada]]</f>
        <v>52</v>
      </c>
      <c r="K1842" s="7">
        <f>Datos_Cocina[[#This Row],[Ganancia Neta]]/Datos_Cocina[[#This Row],[Total Pedido]]</f>
        <v>0.42307692307692307</v>
      </c>
      <c r="L1842" s="2">
        <v>2</v>
      </c>
      <c r="M1842" s="2">
        <v>59</v>
      </c>
      <c r="N1842" s="2" t="s">
        <v>1149</v>
      </c>
    </row>
    <row r="1843" spans="1:14" x14ac:dyDescent="0.3">
      <c r="A1843" s="2">
        <v>743</v>
      </c>
      <c r="B1843" s="2">
        <v>19</v>
      </c>
      <c r="C1843" s="2" t="s">
        <v>45</v>
      </c>
      <c r="D1843" s="2" t="s">
        <v>1169</v>
      </c>
      <c r="E1843" s="4">
        <v>10</v>
      </c>
      <c r="F1843" s="4">
        <f t="shared" si="28"/>
        <v>20</v>
      </c>
      <c r="G1843" s="4">
        <v>18</v>
      </c>
      <c r="H1843" s="4">
        <f>Datos_Cocina[[#This Row],[Precio Unitario]]-Datos_Cocina[[#This Row],[Costo Unitario]]</f>
        <v>8</v>
      </c>
      <c r="I1843" s="4">
        <f>Datos_Cocina[[#This Row],[Ganancia Bruta]]*Datos_Cocina[[#This Row],[Cantidad Ordenada]]</f>
        <v>16</v>
      </c>
      <c r="J1843" s="4">
        <f>Datos_Cocina[[#This Row],[Precio Unitario]]*Datos_Cocina[[#This Row],[Cantidad Ordenada]]</f>
        <v>36</v>
      </c>
      <c r="K1843" s="7">
        <f>Datos_Cocina[[#This Row],[Ganancia Neta]]/Datos_Cocina[[#This Row],[Total Pedido]]</f>
        <v>0.44444444444444442</v>
      </c>
      <c r="L1843" s="2">
        <v>2</v>
      </c>
      <c r="M1843" s="2">
        <v>41</v>
      </c>
      <c r="N1843" s="2" t="s">
        <v>1154</v>
      </c>
    </row>
    <row r="1844" spans="1:14" x14ac:dyDescent="0.3">
      <c r="A1844" s="2">
        <v>744</v>
      </c>
      <c r="B1844" s="2">
        <v>11</v>
      </c>
      <c r="C1844" s="2" t="s">
        <v>20</v>
      </c>
      <c r="D1844" s="2" t="s">
        <v>1152</v>
      </c>
      <c r="E1844" s="4">
        <v>17</v>
      </c>
      <c r="F1844" s="4">
        <f t="shared" si="28"/>
        <v>34</v>
      </c>
      <c r="G1844" s="4">
        <v>29</v>
      </c>
      <c r="H1844" s="4">
        <f>Datos_Cocina[[#This Row],[Precio Unitario]]-Datos_Cocina[[#This Row],[Costo Unitario]]</f>
        <v>12</v>
      </c>
      <c r="I1844" s="4">
        <f>Datos_Cocina[[#This Row],[Ganancia Bruta]]*Datos_Cocina[[#This Row],[Cantidad Ordenada]]</f>
        <v>24</v>
      </c>
      <c r="J1844" s="4">
        <f>Datos_Cocina[[#This Row],[Precio Unitario]]*Datos_Cocina[[#This Row],[Cantidad Ordenada]]</f>
        <v>58</v>
      </c>
      <c r="K1844" s="7">
        <f>Datos_Cocina[[#This Row],[Ganancia Neta]]/Datos_Cocina[[#This Row],[Total Pedido]]</f>
        <v>0.41379310344827586</v>
      </c>
      <c r="L1844" s="2">
        <v>2</v>
      </c>
      <c r="M1844" s="2">
        <v>10</v>
      </c>
      <c r="N1844" s="2" t="s">
        <v>1154</v>
      </c>
    </row>
    <row r="1845" spans="1:14" x14ac:dyDescent="0.3">
      <c r="A1845" s="2">
        <v>744</v>
      </c>
      <c r="B1845" s="2">
        <v>11</v>
      </c>
      <c r="C1845" s="2" t="s">
        <v>45</v>
      </c>
      <c r="D1845" s="2" t="s">
        <v>1169</v>
      </c>
      <c r="E1845" s="4">
        <v>10</v>
      </c>
      <c r="F1845" s="4">
        <f t="shared" si="28"/>
        <v>10</v>
      </c>
      <c r="G1845" s="4">
        <v>18</v>
      </c>
      <c r="H1845" s="4">
        <f>Datos_Cocina[[#This Row],[Precio Unitario]]-Datos_Cocina[[#This Row],[Costo Unitario]]</f>
        <v>8</v>
      </c>
      <c r="I1845" s="4">
        <f>Datos_Cocina[[#This Row],[Ganancia Bruta]]*Datos_Cocina[[#This Row],[Cantidad Ordenada]]</f>
        <v>8</v>
      </c>
      <c r="J1845" s="4">
        <f>Datos_Cocina[[#This Row],[Precio Unitario]]*Datos_Cocina[[#This Row],[Cantidad Ordenada]]</f>
        <v>18</v>
      </c>
      <c r="K1845" s="7">
        <f>Datos_Cocina[[#This Row],[Ganancia Neta]]/Datos_Cocina[[#This Row],[Total Pedido]]</f>
        <v>0.44444444444444442</v>
      </c>
      <c r="L1845" s="2">
        <v>1</v>
      </c>
      <c r="M1845" s="2">
        <v>57</v>
      </c>
      <c r="N1845" s="2" t="s">
        <v>1154</v>
      </c>
    </row>
    <row r="1846" spans="1:14" x14ac:dyDescent="0.3">
      <c r="A1846" s="2">
        <v>745</v>
      </c>
      <c r="B1846" s="2">
        <v>3</v>
      </c>
      <c r="C1846" s="2" t="s">
        <v>60</v>
      </c>
      <c r="D1846" s="2" t="s">
        <v>1165</v>
      </c>
      <c r="E1846" s="4">
        <v>15</v>
      </c>
      <c r="F1846" s="4">
        <f t="shared" si="28"/>
        <v>30</v>
      </c>
      <c r="G1846" s="4">
        <v>25</v>
      </c>
      <c r="H1846" s="4">
        <f>Datos_Cocina[[#This Row],[Precio Unitario]]-Datos_Cocina[[#This Row],[Costo Unitario]]</f>
        <v>10</v>
      </c>
      <c r="I1846" s="4">
        <f>Datos_Cocina[[#This Row],[Ganancia Bruta]]*Datos_Cocina[[#This Row],[Cantidad Ordenada]]</f>
        <v>20</v>
      </c>
      <c r="J1846" s="4">
        <f>Datos_Cocina[[#This Row],[Precio Unitario]]*Datos_Cocina[[#This Row],[Cantidad Ordenada]]</f>
        <v>50</v>
      </c>
      <c r="K1846" s="7">
        <f>Datos_Cocina[[#This Row],[Ganancia Neta]]/Datos_Cocina[[#This Row],[Total Pedido]]</f>
        <v>0.4</v>
      </c>
      <c r="L1846" s="2">
        <v>2</v>
      </c>
      <c r="M1846" s="2">
        <v>23</v>
      </c>
      <c r="N1846" s="2" t="s">
        <v>1154</v>
      </c>
    </row>
    <row r="1847" spans="1:14" x14ac:dyDescent="0.3">
      <c r="A1847" s="2">
        <v>745</v>
      </c>
      <c r="B1847" s="2">
        <v>3</v>
      </c>
      <c r="C1847" s="2" t="s">
        <v>12</v>
      </c>
      <c r="D1847" s="2" t="s">
        <v>1164</v>
      </c>
      <c r="E1847" s="4">
        <v>21</v>
      </c>
      <c r="F1847" s="4">
        <f t="shared" si="28"/>
        <v>63</v>
      </c>
      <c r="G1847" s="4">
        <v>35</v>
      </c>
      <c r="H1847" s="4">
        <f>Datos_Cocina[[#This Row],[Precio Unitario]]-Datos_Cocina[[#This Row],[Costo Unitario]]</f>
        <v>14</v>
      </c>
      <c r="I1847" s="4">
        <f>Datos_Cocina[[#This Row],[Ganancia Bruta]]*Datos_Cocina[[#This Row],[Cantidad Ordenada]]</f>
        <v>42</v>
      </c>
      <c r="J1847" s="4">
        <f>Datos_Cocina[[#This Row],[Precio Unitario]]*Datos_Cocina[[#This Row],[Cantidad Ordenada]]</f>
        <v>105</v>
      </c>
      <c r="K1847" s="7">
        <f>Datos_Cocina[[#This Row],[Ganancia Neta]]/Datos_Cocina[[#This Row],[Total Pedido]]</f>
        <v>0.4</v>
      </c>
      <c r="L1847" s="2">
        <v>3</v>
      </c>
      <c r="M1847" s="2">
        <v>34</v>
      </c>
      <c r="N1847" s="2" t="s">
        <v>1154</v>
      </c>
    </row>
    <row r="1848" spans="1:14" x14ac:dyDescent="0.3">
      <c r="A1848" s="2">
        <v>745</v>
      </c>
      <c r="B1848" s="2">
        <v>3</v>
      </c>
      <c r="C1848" s="2" t="s">
        <v>50</v>
      </c>
      <c r="D1848" s="2" t="s">
        <v>1162</v>
      </c>
      <c r="E1848" s="4">
        <v>16</v>
      </c>
      <c r="F1848" s="4">
        <f t="shared" si="28"/>
        <v>48</v>
      </c>
      <c r="G1848" s="4">
        <v>27</v>
      </c>
      <c r="H1848" s="4">
        <f>Datos_Cocina[[#This Row],[Precio Unitario]]-Datos_Cocina[[#This Row],[Costo Unitario]]</f>
        <v>11</v>
      </c>
      <c r="I1848" s="4">
        <f>Datos_Cocina[[#This Row],[Ganancia Bruta]]*Datos_Cocina[[#This Row],[Cantidad Ordenada]]</f>
        <v>33</v>
      </c>
      <c r="J1848" s="4">
        <f>Datos_Cocina[[#This Row],[Precio Unitario]]*Datos_Cocina[[#This Row],[Cantidad Ordenada]]</f>
        <v>81</v>
      </c>
      <c r="K1848" s="7">
        <f>Datos_Cocina[[#This Row],[Ganancia Neta]]/Datos_Cocina[[#This Row],[Total Pedido]]</f>
        <v>0.40740740740740738</v>
      </c>
      <c r="L1848" s="2">
        <v>3</v>
      </c>
      <c r="M1848" s="2">
        <v>7</v>
      </c>
      <c r="N1848" s="2" t="s">
        <v>1149</v>
      </c>
    </row>
    <row r="1849" spans="1:14" x14ac:dyDescent="0.3">
      <c r="A1849" s="2">
        <v>745</v>
      </c>
      <c r="B1849" s="2">
        <v>3</v>
      </c>
      <c r="C1849" s="2" t="s">
        <v>79</v>
      </c>
      <c r="D1849" s="2" t="s">
        <v>1151</v>
      </c>
      <c r="E1849" s="4">
        <v>14</v>
      </c>
      <c r="F1849" s="4">
        <f t="shared" si="28"/>
        <v>28</v>
      </c>
      <c r="G1849" s="4">
        <v>24</v>
      </c>
      <c r="H1849" s="4">
        <f>Datos_Cocina[[#This Row],[Precio Unitario]]-Datos_Cocina[[#This Row],[Costo Unitario]]</f>
        <v>10</v>
      </c>
      <c r="I1849" s="4">
        <f>Datos_Cocina[[#This Row],[Ganancia Bruta]]*Datos_Cocina[[#This Row],[Cantidad Ordenada]]</f>
        <v>20</v>
      </c>
      <c r="J1849" s="4">
        <f>Datos_Cocina[[#This Row],[Precio Unitario]]*Datos_Cocina[[#This Row],[Cantidad Ordenada]]</f>
        <v>48</v>
      </c>
      <c r="K1849" s="7">
        <f>Datos_Cocina[[#This Row],[Ganancia Neta]]/Datos_Cocina[[#This Row],[Total Pedido]]</f>
        <v>0.41666666666666669</v>
      </c>
      <c r="L1849" s="2">
        <v>2</v>
      </c>
      <c r="M1849" s="2">
        <v>9</v>
      </c>
      <c r="N1849" s="2" t="s">
        <v>1154</v>
      </c>
    </row>
    <row r="1850" spans="1:14" x14ac:dyDescent="0.3">
      <c r="A1850" s="2">
        <v>746</v>
      </c>
      <c r="B1850" s="2">
        <v>13</v>
      </c>
      <c r="C1850" s="2" t="s">
        <v>12</v>
      </c>
      <c r="D1850" s="2" t="s">
        <v>1164</v>
      </c>
      <c r="E1850" s="4">
        <v>21</v>
      </c>
      <c r="F1850" s="4">
        <f t="shared" si="28"/>
        <v>63</v>
      </c>
      <c r="G1850" s="4">
        <v>35</v>
      </c>
      <c r="H1850" s="4">
        <f>Datos_Cocina[[#This Row],[Precio Unitario]]-Datos_Cocina[[#This Row],[Costo Unitario]]</f>
        <v>14</v>
      </c>
      <c r="I1850" s="4">
        <f>Datos_Cocina[[#This Row],[Ganancia Bruta]]*Datos_Cocina[[#This Row],[Cantidad Ordenada]]</f>
        <v>42</v>
      </c>
      <c r="J1850" s="4">
        <f>Datos_Cocina[[#This Row],[Precio Unitario]]*Datos_Cocina[[#This Row],[Cantidad Ordenada]]</f>
        <v>105</v>
      </c>
      <c r="K1850" s="7">
        <f>Datos_Cocina[[#This Row],[Ganancia Neta]]/Datos_Cocina[[#This Row],[Total Pedido]]</f>
        <v>0.4</v>
      </c>
      <c r="L1850" s="2">
        <v>3</v>
      </c>
      <c r="M1850" s="2">
        <v>34</v>
      </c>
      <c r="N1850" s="2" t="s">
        <v>1154</v>
      </c>
    </row>
    <row r="1851" spans="1:14" x14ac:dyDescent="0.3">
      <c r="A1851" s="2">
        <v>746</v>
      </c>
      <c r="B1851" s="2">
        <v>13</v>
      </c>
      <c r="C1851" s="2" t="s">
        <v>114</v>
      </c>
      <c r="D1851" s="2" t="s">
        <v>1168</v>
      </c>
      <c r="E1851" s="4">
        <v>19</v>
      </c>
      <c r="F1851" s="4">
        <f t="shared" si="28"/>
        <v>57</v>
      </c>
      <c r="G1851" s="4">
        <v>32</v>
      </c>
      <c r="H1851" s="4">
        <f>Datos_Cocina[[#This Row],[Precio Unitario]]-Datos_Cocina[[#This Row],[Costo Unitario]]</f>
        <v>13</v>
      </c>
      <c r="I1851" s="4">
        <f>Datos_Cocina[[#This Row],[Ganancia Bruta]]*Datos_Cocina[[#This Row],[Cantidad Ordenada]]</f>
        <v>39</v>
      </c>
      <c r="J1851" s="4">
        <f>Datos_Cocina[[#This Row],[Precio Unitario]]*Datos_Cocina[[#This Row],[Cantidad Ordenada]]</f>
        <v>96</v>
      </c>
      <c r="K1851" s="7">
        <f>Datos_Cocina[[#This Row],[Ganancia Neta]]/Datos_Cocina[[#This Row],[Total Pedido]]</f>
        <v>0.40625</v>
      </c>
      <c r="L1851" s="2">
        <v>3</v>
      </c>
      <c r="M1851" s="2">
        <v>43</v>
      </c>
      <c r="N1851" s="2" t="s">
        <v>1154</v>
      </c>
    </row>
    <row r="1852" spans="1:14" x14ac:dyDescent="0.3">
      <c r="A1852" s="2">
        <v>747</v>
      </c>
      <c r="B1852" s="2">
        <v>16</v>
      </c>
      <c r="C1852" s="2" t="s">
        <v>60</v>
      </c>
      <c r="D1852" s="2" t="s">
        <v>1165</v>
      </c>
      <c r="E1852" s="4">
        <v>15</v>
      </c>
      <c r="F1852" s="4">
        <f t="shared" si="28"/>
        <v>15</v>
      </c>
      <c r="G1852" s="4">
        <v>25</v>
      </c>
      <c r="H1852" s="4">
        <f>Datos_Cocina[[#This Row],[Precio Unitario]]-Datos_Cocina[[#This Row],[Costo Unitario]]</f>
        <v>10</v>
      </c>
      <c r="I1852" s="4">
        <f>Datos_Cocina[[#This Row],[Ganancia Bruta]]*Datos_Cocina[[#This Row],[Cantidad Ordenada]]</f>
        <v>10</v>
      </c>
      <c r="J1852" s="4">
        <f>Datos_Cocina[[#This Row],[Precio Unitario]]*Datos_Cocina[[#This Row],[Cantidad Ordenada]]</f>
        <v>25</v>
      </c>
      <c r="K1852" s="7">
        <f>Datos_Cocina[[#This Row],[Ganancia Neta]]/Datos_Cocina[[#This Row],[Total Pedido]]</f>
        <v>0.4</v>
      </c>
      <c r="L1852" s="2">
        <v>1</v>
      </c>
      <c r="M1852" s="2">
        <v>28</v>
      </c>
      <c r="N1852" s="2" t="s">
        <v>1154</v>
      </c>
    </row>
    <row r="1853" spans="1:14" x14ac:dyDescent="0.3">
      <c r="A1853" s="2">
        <v>748</v>
      </c>
      <c r="B1853" s="2">
        <v>2</v>
      </c>
      <c r="C1853" s="2" t="s">
        <v>114</v>
      </c>
      <c r="D1853" s="2" t="s">
        <v>1168</v>
      </c>
      <c r="E1853" s="4">
        <v>19</v>
      </c>
      <c r="F1853" s="4">
        <f t="shared" si="28"/>
        <v>19</v>
      </c>
      <c r="G1853" s="4">
        <v>32</v>
      </c>
      <c r="H1853" s="4">
        <f>Datos_Cocina[[#This Row],[Precio Unitario]]-Datos_Cocina[[#This Row],[Costo Unitario]]</f>
        <v>13</v>
      </c>
      <c r="I1853" s="4">
        <f>Datos_Cocina[[#This Row],[Ganancia Bruta]]*Datos_Cocina[[#This Row],[Cantidad Ordenada]]</f>
        <v>13</v>
      </c>
      <c r="J1853" s="4">
        <f>Datos_Cocina[[#This Row],[Precio Unitario]]*Datos_Cocina[[#This Row],[Cantidad Ordenada]]</f>
        <v>32</v>
      </c>
      <c r="K1853" s="7">
        <f>Datos_Cocina[[#This Row],[Ganancia Neta]]/Datos_Cocina[[#This Row],[Total Pedido]]</f>
        <v>0.40625</v>
      </c>
      <c r="L1853" s="2">
        <v>1</v>
      </c>
      <c r="M1853" s="2">
        <v>5</v>
      </c>
      <c r="N1853" s="2" t="s">
        <v>1149</v>
      </c>
    </row>
    <row r="1854" spans="1:14" x14ac:dyDescent="0.3">
      <c r="A1854" s="2">
        <v>748</v>
      </c>
      <c r="B1854" s="2">
        <v>2</v>
      </c>
      <c r="C1854" s="2" t="s">
        <v>74</v>
      </c>
      <c r="D1854" s="2" t="s">
        <v>1160</v>
      </c>
      <c r="E1854" s="4">
        <v>15</v>
      </c>
      <c r="F1854" s="4">
        <f t="shared" si="28"/>
        <v>45</v>
      </c>
      <c r="G1854" s="4">
        <v>26</v>
      </c>
      <c r="H1854" s="4">
        <f>Datos_Cocina[[#This Row],[Precio Unitario]]-Datos_Cocina[[#This Row],[Costo Unitario]]</f>
        <v>11</v>
      </c>
      <c r="I1854" s="4">
        <f>Datos_Cocina[[#This Row],[Ganancia Bruta]]*Datos_Cocina[[#This Row],[Cantidad Ordenada]]</f>
        <v>33</v>
      </c>
      <c r="J1854" s="4">
        <f>Datos_Cocina[[#This Row],[Precio Unitario]]*Datos_Cocina[[#This Row],[Cantidad Ordenada]]</f>
        <v>78</v>
      </c>
      <c r="K1854" s="7">
        <f>Datos_Cocina[[#This Row],[Ganancia Neta]]/Datos_Cocina[[#This Row],[Total Pedido]]</f>
        <v>0.42307692307692307</v>
      </c>
      <c r="L1854" s="2">
        <v>3</v>
      </c>
      <c r="M1854" s="2">
        <v>32</v>
      </c>
      <c r="N1854" s="2" t="s">
        <v>1154</v>
      </c>
    </row>
    <row r="1855" spans="1:14" x14ac:dyDescent="0.3">
      <c r="A1855" s="2">
        <v>749</v>
      </c>
      <c r="B1855" s="2">
        <v>1</v>
      </c>
      <c r="C1855" s="2" t="s">
        <v>12</v>
      </c>
      <c r="D1855" s="2" t="s">
        <v>1164</v>
      </c>
      <c r="E1855" s="4">
        <v>21</v>
      </c>
      <c r="F1855" s="4">
        <f t="shared" si="28"/>
        <v>42</v>
      </c>
      <c r="G1855" s="4">
        <v>35</v>
      </c>
      <c r="H1855" s="4">
        <f>Datos_Cocina[[#This Row],[Precio Unitario]]-Datos_Cocina[[#This Row],[Costo Unitario]]</f>
        <v>14</v>
      </c>
      <c r="I1855" s="4">
        <f>Datos_Cocina[[#This Row],[Ganancia Bruta]]*Datos_Cocina[[#This Row],[Cantidad Ordenada]]</f>
        <v>28</v>
      </c>
      <c r="J1855" s="4">
        <f>Datos_Cocina[[#This Row],[Precio Unitario]]*Datos_Cocina[[#This Row],[Cantidad Ordenada]]</f>
        <v>70</v>
      </c>
      <c r="K1855" s="7">
        <f>Datos_Cocina[[#This Row],[Ganancia Neta]]/Datos_Cocina[[#This Row],[Total Pedido]]</f>
        <v>0.4</v>
      </c>
      <c r="L1855" s="2">
        <v>2</v>
      </c>
      <c r="M1855" s="2">
        <v>8</v>
      </c>
      <c r="N1855" s="2" t="s">
        <v>1154</v>
      </c>
    </row>
    <row r="1856" spans="1:14" x14ac:dyDescent="0.3">
      <c r="A1856" s="2">
        <v>750</v>
      </c>
      <c r="B1856" s="2">
        <v>6</v>
      </c>
      <c r="C1856" s="2" t="s">
        <v>56</v>
      </c>
      <c r="D1856" s="2" t="s">
        <v>1167</v>
      </c>
      <c r="E1856" s="4">
        <v>19</v>
      </c>
      <c r="F1856" s="4">
        <f t="shared" si="28"/>
        <v>57</v>
      </c>
      <c r="G1856" s="4">
        <v>31</v>
      </c>
      <c r="H1856" s="4">
        <f>Datos_Cocina[[#This Row],[Precio Unitario]]-Datos_Cocina[[#This Row],[Costo Unitario]]</f>
        <v>12</v>
      </c>
      <c r="I1856" s="4">
        <f>Datos_Cocina[[#This Row],[Ganancia Bruta]]*Datos_Cocina[[#This Row],[Cantidad Ordenada]]</f>
        <v>36</v>
      </c>
      <c r="J1856" s="4">
        <f>Datos_Cocina[[#This Row],[Precio Unitario]]*Datos_Cocina[[#This Row],[Cantidad Ordenada]]</f>
        <v>93</v>
      </c>
      <c r="K1856" s="7">
        <f>Datos_Cocina[[#This Row],[Ganancia Neta]]/Datos_Cocina[[#This Row],[Total Pedido]]</f>
        <v>0.38709677419354838</v>
      </c>
      <c r="L1856" s="2">
        <v>3</v>
      </c>
      <c r="M1856" s="2">
        <v>47</v>
      </c>
      <c r="N1856" s="2" t="s">
        <v>1154</v>
      </c>
    </row>
    <row r="1857" spans="1:14" x14ac:dyDescent="0.3">
      <c r="A1857" s="2">
        <v>750</v>
      </c>
      <c r="B1857" s="2">
        <v>6</v>
      </c>
      <c r="C1857" s="2" t="s">
        <v>74</v>
      </c>
      <c r="D1857" s="2" t="s">
        <v>1160</v>
      </c>
      <c r="E1857" s="4">
        <v>15</v>
      </c>
      <c r="F1857" s="4">
        <f t="shared" si="28"/>
        <v>15</v>
      </c>
      <c r="G1857" s="4">
        <v>26</v>
      </c>
      <c r="H1857" s="4">
        <f>Datos_Cocina[[#This Row],[Precio Unitario]]-Datos_Cocina[[#This Row],[Costo Unitario]]</f>
        <v>11</v>
      </c>
      <c r="I1857" s="4">
        <f>Datos_Cocina[[#This Row],[Ganancia Bruta]]*Datos_Cocina[[#This Row],[Cantidad Ordenada]]</f>
        <v>11</v>
      </c>
      <c r="J1857" s="4">
        <f>Datos_Cocina[[#This Row],[Precio Unitario]]*Datos_Cocina[[#This Row],[Cantidad Ordenada]]</f>
        <v>26</v>
      </c>
      <c r="K1857" s="7">
        <f>Datos_Cocina[[#This Row],[Ganancia Neta]]/Datos_Cocina[[#This Row],[Total Pedido]]</f>
        <v>0.42307692307692307</v>
      </c>
      <c r="L1857" s="2">
        <v>1</v>
      </c>
      <c r="M1857" s="2">
        <v>39</v>
      </c>
      <c r="N1857" s="2" t="s">
        <v>1154</v>
      </c>
    </row>
    <row r="1858" spans="1:14" x14ac:dyDescent="0.3">
      <c r="A1858" s="2">
        <v>751</v>
      </c>
      <c r="B1858" s="2">
        <v>17</v>
      </c>
      <c r="C1858" s="2" t="s">
        <v>60</v>
      </c>
      <c r="D1858" s="2" t="s">
        <v>1165</v>
      </c>
      <c r="E1858" s="4">
        <v>15</v>
      </c>
      <c r="F1858" s="4">
        <f t="shared" ref="F1858:F1903" si="29">E1858*L1858</f>
        <v>45</v>
      </c>
      <c r="G1858" s="4">
        <v>25</v>
      </c>
      <c r="H1858" s="4">
        <f>Datos_Cocina[[#This Row],[Precio Unitario]]-Datos_Cocina[[#This Row],[Costo Unitario]]</f>
        <v>10</v>
      </c>
      <c r="I1858" s="4">
        <f>Datos_Cocina[[#This Row],[Ganancia Bruta]]*Datos_Cocina[[#This Row],[Cantidad Ordenada]]</f>
        <v>30</v>
      </c>
      <c r="J1858" s="4">
        <f>Datos_Cocina[[#This Row],[Precio Unitario]]*Datos_Cocina[[#This Row],[Cantidad Ordenada]]</f>
        <v>75</v>
      </c>
      <c r="K1858" s="7">
        <f>Datos_Cocina[[#This Row],[Ganancia Neta]]/Datos_Cocina[[#This Row],[Total Pedido]]</f>
        <v>0.4</v>
      </c>
      <c r="L1858" s="2">
        <v>3</v>
      </c>
      <c r="M1858" s="2">
        <v>31</v>
      </c>
      <c r="N1858" s="2" t="s">
        <v>1149</v>
      </c>
    </row>
    <row r="1859" spans="1:14" x14ac:dyDescent="0.3">
      <c r="A1859" s="2">
        <v>751</v>
      </c>
      <c r="B1859" s="2">
        <v>17</v>
      </c>
      <c r="C1859" s="2" t="s">
        <v>100</v>
      </c>
      <c r="D1859" s="2" t="s">
        <v>1166</v>
      </c>
      <c r="E1859" s="4">
        <v>13</v>
      </c>
      <c r="F1859" s="4">
        <f t="shared" si="29"/>
        <v>39</v>
      </c>
      <c r="G1859" s="4">
        <v>22</v>
      </c>
      <c r="H1859" s="4">
        <f>Datos_Cocina[[#This Row],[Precio Unitario]]-Datos_Cocina[[#This Row],[Costo Unitario]]</f>
        <v>9</v>
      </c>
      <c r="I1859" s="4">
        <f>Datos_Cocina[[#This Row],[Ganancia Bruta]]*Datos_Cocina[[#This Row],[Cantidad Ordenada]]</f>
        <v>27</v>
      </c>
      <c r="J1859" s="4">
        <f>Datos_Cocina[[#This Row],[Precio Unitario]]*Datos_Cocina[[#This Row],[Cantidad Ordenada]]</f>
        <v>66</v>
      </c>
      <c r="K1859" s="7">
        <f>Datos_Cocina[[#This Row],[Ganancia Neta]]/Datos_Cocina[[#This Row],[Total Pedido]]</f>
        <v>0.40909090909090912</v>
      </c>
      <c r="L1859" s="2">
        <v>3</v>
      </c>
      <c r="M1859" s="2">
        <v>19</v>
      </c>
      <c r="N1859" s="2" t="s">
        <v>1154</v>
      </c>
    </row>
    <row r="1860" spans="1:14" x14ac:dyDescent="0.3">
      <c r="A1860" s="2">
        <v>751</v>
      </c>
      <c r="B1860" s="2">
        <v>17</v>
      </c>
      <c r="C1860" s="2" t="s">
        <v>20</v>
      </c>
      <c r="D1860" s="2" t="s">
        <v>1152</v>
      </c>
      <c r="E1860" s="4">
        <v>17</v>
      </c>
      <c r="F1860" s="4">
        <f t="shared" si="29"/>
        <v>17</v>
      </c>
      <c r="G1860" s="4">
        <v>29</v>
      </c>
      <c r="H1860" s="4">
        <f>Datos_Cocina[[#This Row],[Precio Unitario]]-Datos_Cocina[[#This Row],[Costo Unitario]]</f>
        <v>12</v>
      </c>
      <c r="I1860" s="4">
        <f>Datos_Cocina[[#This Row],[Ganancia Bruta]]*Datos_Cocina[[#This Row],[Cantidad Ordenada]]</f>
        <v>12</v>
      </c>
      <c r="J1860" s="4">
        <f>Datos_Cocina[[#This Row],[Precio Unitario]]*Datos_Cocina[[#This Row],[Cantidad Ordenada]]</f>
        <v>29</v>
      </c>
      <c r="K1860" s="7">
        <f>Datos_Cocina[[#This Row],[Ganancia Neta]]/Datos_Cocina[[#This Row],[Total Pedido]]</f>
        <v>0.41379310344827586</v>
      </c>
      <c r="L1860" s="2">
        <v>1</v>
      </c>
      <c r="M1860" s="2">
        <v>37</v>
      </c>
      <c r="N1860" s="2" t="s">
        <v>1154</v>
      </c>
    </row>
    <row r="1861" spans="1:14" x14ac:dyDescent="0.3">
      <c r="A1861" s="2">
        <v>752</v>
      </c>
      <c r="B1861" s="2">
        <v>3</v>
      </c>
      <c r="C1861" s="2" t="s">
        <v>37</v>
      </c>
      <c r="D1861" s="2" t="s">
        <v>1157</v>
      </c>
      <c r="E1861" s="4">
        <v>18</v>
      </c>
      <c r="F1861" s="4">
        <f t="shared" si="29"/>
        <v>36</v>
      </c>
      <c r="G1861" s="4">
        <v>30</v>
      </c>
      <c r="H1861" s="4">
        <f>Datos_Cocina[[#This Row],[Precio Unitario]]-Datos_Cocina[[#This Row],[Costo Unitario]]</f>
        <v>12</v>
      </c>
      <c r="I1861" s="4">
        <f>Datos_Cocina[[#This Row],[Ganancia Bruta]]*Datos_Cocina[[#This Row],[Cantidad Ordenada]]</f>
        <v>24</v>
      </c>
      <c r="J1861" s="4">
        <f>Datos_Cocina[[#This Row],[Precio Unitario]]*Datos_Cocina[[#This Row],[Cantidad Ordenada]]</f>
        <v>60</v>
      </c>
      <c r="K1861" s="7">
        <f>Datos_Cocina[[#This Row],[Ganancia Neta]]/Datos_Cocina[[#This Row],[Total Pedido]]</f>
        <v>0.4</v>
      </c>
      <c r="L1861" s="2">
        <v>2</v>
      </c>
      <c r="M1861" s="2">
        <v>30</v>
      </c>
      <c r="N1861" s="2" t="s">
        <v>1149</v>
      </c>
    </row>
    <row r="1862" spans="1:14" x14ac:dyDescent="0.3">
      <c r="A1862" s="2">
        <v>753</v>
      </c>
      <c r="B1862" s="2">
        <v>11</v>
      </c>
      <c r="C1862" s="2" t="s">
        <v>42</v>
      </c>
      <c r="D1862" s="2" t="s">
        <v>1158</v>
      </c>
      <c r="E1862" s="4">
        <v>22</v>
      </c>
      <c r="F1862" s="4">
        <f t="shared" si="29"/>
        <v>22</v>
      </c>
      <c r="G1862" s="4">
        <v>36</v>
      </c>
      <c r="H1862" s="4">
        <f>Datos_Cocina[[#This Row],[Precio Unitario]]-Datos_Cocina[[#This Row],[Costo Unitario]]</f>
        <v>14</v>
      </c>
      <c r="I1862" s="4">
        <f>Datos_Cocina[[#This Row],[Ganancia Bruta]]*Datos_Cocina[[#This Row],[Cantidad Ordenada]]</f>
        <v>14</v>
      </c>
      <c r="J1862" s="4">
        <f>Datos_Cocina[[#This Row],[Precio Unitario]]*Datos_Cocina[[#This Row],[Cantidad Ordenada]]</f>
        <v>36</v>
      </c>
      <c r="K1862" s="7">
        <f>Datos_Cocina[[#This Row],[Ganancia Neta]]/Datos_Cocina[[#This Row],[Total Pedido]]</f>
        <v>0.3888888888888889</v>
      </c>
      <c r="L1862" s="2">
        <v>1</v>
      </c>
      <c r="M1862" s="2">
        <v>46</v>
      </c>
      <c r="N1862" s="2" t="s">
        <v>1154</v>
      </c>
    </row>
    <row r="1863" spans="1:14" x14ac:dyDescent="0.3">
      <c r="A1863" s="2">
        <v>753</v>
      </c>
      <c r="B1863" s="2">
        <v>11</v>
      </c>
      <c r="C1863" s="2" t="s">
        <v>97</v>
      </c>
      <c r="D1863" s="2" t="s">
        <v>1153</v>
      </c>
      <c r="E1863" s="4">
        <v>14</v>
      </c>
      <c r="F1863" s="4">
        <f t="shared" si="29"/>
        <v>14</v>
      </c>
      <c r="G1863" s="4">
        <v>23</v>
      </c>
      <c r="H1863" s="4">
        <f>Datos_Cocina[[#This Row],[Precio Unitario]]-Datos_Cocina[[#This Row],[Costo Unitario]]</f>
        <v>9</v>
      </c>
      <c r="I1863" s="4">
        <f>Datos_Cocina[[#This Row],[Ganancia Bruta]]*Datos_Cocina[[#This Row],[Cantidad Ordenada]]</f>
        <v>9</v>
      </c>
      <c r="J1863" s="4">
        <f>Datos_Cocina[[#This Row],[Precio Unitario]]*Datos_Cocina[[#This Row],[Cantidad Ordenada]]</f>
        <v>23</v>
      </c>
      <c r="K1863" s="7">
        <f>Datos_Cocina[[#This Row],[Ganancia Neta]]/Datos_Cocina[[#This Row],[Total Pedido]]</f>
        <v>0.39130434782608697</v>
      </c>
      <c r="L1863" s="2">
        <v>1</v>
      </c>
      <c r="M1863" s="2">
        <v>23</v>
      </c>
      <c r="N1863" s="2" t="s">
        <v>1149</v>
      </c>
    </row>
    <row r="1864" spans="1:14" x14ac:dyDescent="0.3">
      <c r="A1864" s="2">
        <v>753</v>
      </c>
      <c r="B1864" s="2">
        <v>11</v>
      </c>
      <c r="C1864" s="2" t="s">
        <v>114</v>
      </c>
      <c r="D1864" s="2" t="s">
        <v>1168</v>
      </c>
      <c r="E1864" s="4">
        <v>19</v>
      </c>
      <c r="F1864" s="4">
        <f t="shared" si="29"/>
        <v>19</v>
      </c>
      <c r="G1864" s="4">
        <v>32</v>
      </c>
      <c r="H1864" s="4">
        <f>Datos_Cocina[[#This Row],[Precio Unitario]]-Datos_Cocina[[#This Row],[Costo Unitario]]</f>
        <v>13</v>
      </c>
      <c r="I1864" s="4">
        <f>Datos_Cocina[[#This Row],[Ganancia Bruta]]*Datos_Cocina[[#This Row],[Cantidad Ordenada]]</f>
        <v>13</v>
      </c>
      <c r="J1864" s="4">
        <f>Datos_Cocina[[#This Row],[Precio Unitario]]*Datos_Cocina[[#This Row],[Cantidad Ordenada]]</f>
        <v>32</v>
      </c>
      <c r="K1864" s="7">
        <f>Datos_Cocina[[#This Row],[Ganancia Neta]]/Datos_Cocina[[#This Row],[Total Pedido]]</f>
        <v>0.40625</v>
      </c>
      <c r="L1864" s="2">
        <v>1</v>
      </c>
      <c r="M1864" s="2">
        <v>35</v>
      </c>
      <c r="N1864" s="2" t="s">
        <v>1149</v>
      </c>
    </row>
    <row r="1865" spans="1:14" x14ac:dyDescent="0.3">
      <c r="A1865" s="2">
        <v>753</v>
      </c>
      <c r="B1865" s="2">
        <v>11</v>
      </c>
      <c r="C1865" s="2" t="s">
        <v>79</v>
      </c>
      <c r="D1865" s="2" t="s">
        <v>1151</v>
      </c>
      <c r="E1865" s="4">
        <v>14</v>
      </c>
      <c r="F1865" s="4">
        <f t="shared" si="29"/>
        <v>42</v>
      </c>
      <c r="G1865" s="4">
        <v>24</v>
      </c>
      <c r="H1865" s="4">
        <f>Datos_Cocina[[#This Row],[Precio Unitario]]-Datos_Cocina[[#This Row],[Costo Unitario]]</f>
        <v>10</v>
      </c>
      <c r="I1865" s="4">
        <f>Datos_Cocina[[#This Row],[Ganancia Bruta]]*Datos_Cocina[[#This Row],[Cantidad Ordenada]]</f>
        <v>30</v>
      </c>
      <c r="J1865" s="4">
        <f>Datos_Cocina[[#This Row],[Precio Unitario]]*Datos_Cocina[[#This Row],[Cantidad Ordenada]]</f>
        <v>72</v>
      </c>
      <c r="K1865" s="7">
        <f>Datos_Cocina[[#This Row],[Ganancia Neta]]/Datos_Cocina[[#This Row],[Total Pedido]]</f>
        <v>0.41666666666666669</v>
      </c>
      <c r="L1865" s="2">
        <v>3</v>
      </c>
      <c r="M1865" s="2">
        <v>24</v>
      </c>
      <c r="N1865" s="2" t="s">
        <v>1154</v>
      </c>
    </row>
    <row r="1866" spans="1:14" x14ac:dyDescent="0.3">
      <c r="A1866" s="2">
        <v>754</v>
      </c>
      <c r="B1866" s="2">
        <v>8</v>
      </c>
      <c r="C1866" s="2" t="s">
        <v>50</v>
      </c>
      <c r="D1866" s="2" t="s">
        <v>1162</v>
      </c>
      <c r="E1866" s="4">
        <v>16</v>
      </c>
      <c r="F1866" s="4">
        <f t="shared" si="29"/>
        <v>48</v>
      </c>
      <c r="G1866" s="4">
        <v>27</v>
      </c>
      <c r="H1866" s="4">
        <f>Datos_Cocina[[#This Row],[Precio Unitario]]-Datos_Cocina[[#This Row],[Costo Unitario]]</f>
        <v>11</v>
      </c>
      <c r="I1866" s="4">
        <f>Datos_Cocina[[#This Row],[Ganancia Bruta]]*Datos_Cocina[[#This Row],[Cantidad Ordenada]]</f>
        <v>33</v>
      </c>
      <c r="J1866" s="4">
        <f>Datos_Cocina[[#This Row],[Precio Unitario]]*Datos_Cocina[[#This Row],[Cantidad Ordenada]]</f>
        <v>81</v>
      </c>
      <c r="K1866" s="7">
        <f>Datos_Cocina[[#This Row],[Ganancia Neta]]/Datos_Cocina[[#This Row],[Total Pedido]]</f>
        <v>0.40740740740740738</v>
      </c>
      <c r="L1866" s="2">
        <v>3</v>
      </c>
      <c r="M1866" s="2">
        <v>11</v>
      </c>
      <c r="N1866" s="2" t="s">
        <v>1149</v>
      </c>
    </row>
    <row r="1867" spans="1:14" x14ac:dyDescent="0.3">
      <c r="A1867" s="2">
        <v>754</v>
      </c>
      <c r="B1867" s="2">
        <v>8</v>
      </c>
      <c r="C1867" s="2" t="s">
        <v>79</v>
      </c>
      <c r="D1867" s="2" t="s">
        <v>1151</v>
      </c>
      <c r="E1867" s="4">
        <v>14</v>
      </c>
      <c r="F1867" s="4">
        <f t="shared" si="29"/>
        <v>42</v>
      </c>
      <c r="G1867" s="4">
        <v>24</v>
      </c>
      <c r="H1867" s="4">
        <f>Datos_Cocina[[#This Row],[Precio Unitario]]-Datos_Cocina[[#This Row],[Costo Unitario]]</f>
        <v>10</v>
      </c>
      <c r="I1867" s="4">
        <f>Datos_Cocina[[#This Row],[Ganancia Bruta]]*Datos_Cocina[[#This Row],[Cantidad Ordenada]]</f>
        <v>30</v>
      </c>
      <c r="J1867" s="4">
        <f>Datos_Cocina[[#This Row],[Precio Unitario]]*Datos_Cocina[[#This Row],[Cantidad Ordenada]]</f>
        <v>72</v>
      </c>
      <c r="K1867" s="7">
        <f>Datos_Cocina[[#This Row],[Ganancia Neta]]/Datos_Cocina[[#This Row],[Total Pedido]]</f>
        <v>0.41666666666666669</v>
      </c>
      <c r="L1867" s="2">
        <v>3</v>
      </c>
      <c r="M1867" s="2">
        <v>26</v>
      </c>
      <c r="N1867" s="2" t="s">
        <v>1154</v>
      </c>
    </row>
    <row r="1868" spans="1:14" x14ac:dyDescent="0.3">
      <c r="A1868" s="2">
        <v>754</v>
      </c>
      <c r="B1868" s="2">
        <v>8</v>
      </c>
      <c r="C1868" s="2" t="s">
        <v>25</v>
      </c>
      <c r="D1868" s="2" t="s">
        <v>1159</v>
      </c>
      <c r="E1868" s="4">
        <v>16</v>
      </c>
      <c r="F1868" s="4">
        <f t="shared" si="29"/>
        <v>48</v>
      </c>
      <c r="G1868" s="4">
        <v>28</v>
      </c>
      <c r="H1868" s="4">
        <f>Datos_Cocina[[#This Row],[Precio Unitario]]-Datos_Cocina[[#This Row],[Costo Unitario]]</f>
        <v>12</v>
      </c>
      <c r="I1868" s="4">
        <f>Datos_Cocina[[#This Row],[Ganancia Bruta]]*Datos_Cocina[[#This Row],[Cantidad Ordenada]]</f>
        <v>36</v>
      </c>
      <c r="J1868" s="4">
        <f>Datos_Cocina[[#This Row],[Precio Unitario]]*Datos_Cocina[[#This Row],[Cantidad Ordenada]]</f>
        <v>84</v>
      </c>
      <c r="K1868" s="7">
        <f>Datos_Cocina[[#This Row],[Ganancia Neta]]/Datos_Cocina[[#This Row],[Total Pedido]]</f>
        <v>0.42857142857142855</v>
      </c>
      <c r="L1868" s="2">
        <v>3</v>
      </c>
      <c r="M1868" s="2">
        <v>52</v>
      </c>
      <c r="N1868" s="2" t="s">
        <v>1154</v>
      </c>
    </row>
    <row r="1869" spans="1:14" x14ac:dyDescent="0.3">
      <c r="A1869" s="2">
        <v>755</v>
      </c>
      <c r="B1869" s="2">
        <v>12</v>
      </c>
      <c r="C1869" s="2" t="s">
        <v>39</v>
      </c>
      <c r="D1869" s="2" t="s">
        <v>1150</v>
      </c>
      <c r="E1869" s="4">
        <v>13</v>
      </c>
      <c r="F1869" s="4">
        <f t="shared" si="29"/>
        <v>13</v>
      </c>
      <c r="G1869" s="4">
        <v>21</v>
      </c>
      <c r="H1869" s="4">
        <f>Datos_Cocina[[#This Row],[Precio Unitario]]-Datos_Cocina[[#This Row],[Costo Unitario]]</f>
        <v>8</v>
      </c>
      <c r="I1869" s="4">
        <f>Datos_Cocina[[#This Row],[Ganancia Bruta]]*Datos_Cocina[[#This Row],[Cantidad Ordenada]]</f>
        <v>8</v>
      </c>
      <c r="J1869" s="4">
        <f>Datos_Cocina[[#This Row],[Precio Unitario]]*Datos_Cocina[[#This Row],[Cantidad Ordenada]]</f>
        <v>21</v>
      </c>
      <c r="K1869" s="7">
        <f>Datos_Cocina[[#This Row],[Ganancia Neta]]/Datos_Cocina[[#This Row],[Total Pedido]]</f>
        <v>0.38095238095238093</v>
      </c>
      <c r="L1869" s="2">
        <v>1</v>
      </c>
      <c r="M1869" s="2">
        <v>6</v>
      </c>
      <c r="N1869" s="2" t="s">
        <v>1154</v>
      </c>
    </row>
    <row r="1870" spans="1:14" x14ac:dyDescent="0.3">
      <c r="A1870" s="2">
        <v>755</v>
      </c>
      <c r="B1870" s="2">
        <v>12</v>
      </c>
      <c r="C1870" s="2" t="s">
        <v>60</v>
      </c>
      <c r="D1870" s="2" t="s">
        <v>1165</v>
      </c>
      <c r="E1870" s="4">
        <v>15</v>
      </c>
      <c r="F1870" s="4">
        <f t="shared" si="29"/>
        <v>45</v>
      </c>
      <c r="G1870" s="4">
        <v>25</v>
      </c>
      <c r="H1870" s="4">
        <f>Datos_Cocina[[#This Row],[Precio Unitario]]-Datos_Cocina[[#This Row],[Costo Unitario]]</f>
        <v>10</v>
      </c>
      <c r="I1870" s="4">
        <f>Datos_Cocina[[#This Row],[Ganancia Bruta]]*Datos_Cocina[[#This Row],[Cantidad Ordenada]]</f>
        <v>30</v>
      </c>
      <c r="J1870" s="4">
        <f>Datos_Cocina[[#This Row],[Precio Unitario]]*Datos_Cocina[[#This Row],[Cantidad Ordenada]]</f>
        <v>75</v>
      </c>
      <c r="K1870" s="7">
        <f>Datos_Cocina[[#This Row],[Ganancia Neta]]/Datos_Cocina[[#This Row],[Total Pedido]]</f>
        <v>0.4</v>
      </c>
      <c r="L1870" s="2">
        <v>3</v>
      </c>
      <c r="M1870" s="2">
        <v>37</v>
      </c>
      <c r="N1870" s="2" t="s">
        <v>1154</v>
      </c>
    </row>
    <row r="1871" spans="1:14" x14ac:dyDescent="0.3">
      <c r="A1871" s="2">
        <v>755</v>
      </c>
      <c r="B1871" s="2">
        <v>12</v>
      </c>
      <c r="C1871" s="2" t="s">
        <v>20</v>
      </c>
      <c r="D1871" s="2" t="s">
        <v>1152</v>
      </c>
      <c r="E1871" s="4">
        <v>17</v>
      </c>
      <c r="F1871" s="4">
        <f t="shared" si="29"/>
        <v>34</v>
      </c>
      <c r="G1871" s="4">
        <v>29</v>
      </c>
      <c r="H1871" s="4">
        <f>Datos_Cocina[[#This Row],[Precio Unitario]]-Datos_Cocina[[#This Row],[Costo Unitario]]</f>
        <v>12</v>
      </c>
      <c r="I1871" s="4">
        <f>Datos_Cocina[[#This Row],[Ganancia Bruta]]*Datos_Cocina[[#This Row],[Cantidad Ordenada]]</f>
        <v>24</v>
      </c>
      <c r="J1871" s="4">
        <f>Datos_Cocina[[#This Row],[Precio Unitario]]*Datos_Cocina[[#This Row],[Cantidad Ordenada]]</f>
        <v>58</v>
      </c>
      <c r="K1871" s="7">
        <f>Datos_Cocina[[#This Row],[Ganancia Neta]]/Datos_Cocina[[#This Row],[Total Pedido]]</f>
        <v>0.41379310344827586</v>
      </c>
      <c r="L1871" s="2">
        <v>2</v>
      </c>
      <c r="M1871" s="2">
        <v>20</v>
      </c>
      <c r="N1871" s="2" t="s">
        <v>1149</v>
      </c>
    </row>
    <row r="1872" spans="1:14" x14ac:dyDescent="0.3">
      <c r="A1872" s="2">
        <v>755</v>
      </c>
      <c r="B1872" s="2">
        <v>12</v>
      </c>
      <c r="C1872" s="2" t="s">
        <v>53</v>
      </c>
      <c r="D1872" s="2" t="s">
        <v>1156</v>
      </c>
      <c r="E1872" s="4">
        <v>11</v>
      </c>
      <c r="F1872" s="4">
        <f t="shared" si="29"/>
        <v>33</v>
      </c>
      <c r="G1872" s="4">
        <v>19</v>
      </c>
      <c r="H1872" s="4">
        <f>Datos_Cocina[[#This Row],[Precio Unitario]]-Datos_Cocina[[#This Row],[Costo Unitario]]</f>
        <v>8</v>
      </c>
      <c r="I1872" s="4">
        <f>Datos_Cocina[[#This Row],[Ganancia Bruta]]*Datos_Cocina[[#This Row],[Cantidad Ordenada]]</f>
        <v>24</v>
      </c>
      <c r="J1872" s="4">
        <f>Datos_Cocina[[#This Row],[Precio Unitario]]*Datos_Cocina[[#This Row],[Cantidad Ordenada]]</f>
        <v>57</v>
      </c>
      <c r="K1872" s="7">
        <f>Datos_Cocina[[#This Row],[Ganancia Neta]]/Datos_Cocina[[#This Row],[Total Pedido]]</f>
        <v>0.42105263157894735</v>
      </c>
      <c r="L1872" s="2">
        <v>3</v>
      </c>
      <c r="M1872" s="2">
        <v>46</v>
      </c>
      <c r="N1872" s="2" t="s">
        <v>1154</v>
      </c>
    </row>
    <row r="1873" spans="1:14" x14ac:dyDescent="0.3">
      <c r="A1873" s="2">
        <v>756</v>
      </c>
      <c r="B1873" s="2">
        <v>11</v>
      </c>
      <c r="C1873" s="2" t="s">
        <v>56</v>
      </c>
      <c r="D1873" s="2" t="s">
        <v>1167</v>
      </c>
      <c r="E1873" s="4">
        <v>19</v>
      </c>
      <c r="F1873" s="4">
        <f t="shared" si="29"/>
        <v>19</v>
      </c>
      <c r="G1873" s="4">
        <v>31</v>
      </c>
      <c r="H1873" s="4">
        <f>Datos_Cocina[[#This Row],[Precio Unitario]]-Datos_Cocina[[#This Row],[Costo Unitario]]</f>
        <v>12</v>
      </c>
      <c r="I1873" s="4">
        <f>Datos_Cocina[[#This Row],[Ganancia Bruta]]*Datos_Cocina[[#This Row],[Cantidad Ordenada]]</f>
        <v>12</v>
      </c>
      <c r="J1873" s="4">
        <f>Datos_Cocina[[#This Row],[Precio Unitario]]*Datos_Cocina[[#This Row],[Cantidad Ordenada]]</f>
        <v>31</v>
      </c>
      <c r="K1873" s="7">
        <f>Datos_Cocina[[#This Row],[Ganancia Neta]]/Datos_Cocina[[#This Row],[Total Pedido]]</f>
        <v>0.38709677419354838</v>
      </c>
      <c r="L1873" s="2">
        <v>1</v>
      </c>
      <c r="M1873" s="2">
        <v>21</v>
      </c>
      <c r="N1873" s="2" t="s">
        <v>1154</v>
      </c>
    </row>
    <row r="1874" spans="1:14" x14ac:dyDescent="0.3">
      <c r="A1874" s="2">
        <v>756</v>
      </c>
      <c r="B1874" s="2">
        <v>11</v>
      </c>
      <c r="C1874" s="2" t="s">
        <v>53</v>
      </c>
      <c r="D1874" s="2" t="s">
        <v>1156</v>
      </c>
      <c r="E1874" s="4">
        <v>11</v>
      </c>
      <c r="F1874" s="4">
        <f t="shared" si="29"/>
        <v>11</v>
      </c>
      <c r="G1874" s="4">
        <v>19</v>
      </c>
      <c r="H1874" s="4">
        <f>Datos_Cocina[[#This Row],[Precio Unitario]]-Datos_Cocina[[#This Row],[Costo Unitario]]</f>
        <v>8</v>
      </c>
      <c r="I1874" s="4">
        <f>Datos_Cocina[[#This Row],[Ganancia Bruta]]*Datos_Cocina[[#This Row],[Cantidad Ordenada]]</f>
        <v>8</v>
      </c>
      <c r="J1874" s="4">
        <f>Datos_Cocina[[#This Row],[Precio Unitario]]*Datos_Cocina[[#This Row],[Cantidad Ordenada]]</f>
        <v>19</v>
      </c>
      <c r="K1874" s="7">
        <f>Datos_Cocina[[#This Row],[Ganancia Neta]]/Datos_Cocina[[#This Row],[Total Pedido]]</f>
        <v>0.42105263157894735</v>
      </c>
      <c r="L1874" s="2">
        <v>1</v>
      </c>
      <c r="M1874" s="2">
        <v>13</v>
      </c>
      <c r="N1874" s="2" t="s">
        <v>1154</v>
      </c>
    </row>
    <row r="1875" spans="1:14" x14ac:dyDescent="0.3">
      <c r="A1875" s="2">
        <v>757</v>
      </c>
      <c r="B1875" s="2">
        <v>3</v>
      </c>
      <c r="C1875" s="2" t="s">
        <v>37</v>
      </c>
      <c r="D1875" s="2" t="s">
        <v>1157</v>
      </c>
      <c r="E1875" s="4">
        <v>18</v>
      </c>
      <c r="F1875" s="4">
        <f t="shared" si="29"/>
        <v>36</v>
      </c>
      <c r="G1875" s="4">
        <v>30</v>
      </c>
      <c r="H1875" s="4">
        <f>Datos_Cocina[[#This Row],[Precio Unitario]]-Datos_Cocina[[#This Row],[Costo Unitario]]</f>
        <v>12</v>
      </c>
      <c r="I1875" s="4">
        <f>Datos_Cocina[[#This Row],[Ganancia Bruta]]*Datos_Cocina[[#This Row],[Cantidad Ordenada]]</f>
        <v>24</v>
      </c>
      <c r="J1875" s="4">
        <f>Datos_Cocina[[#This Row],[Precio Unitario]]*Datos_Cocina[[#This Row],[Cantidad Ordenada]]</f>
        <v>60</v>
      </c>
      <c r="K1875" s="7">
        <f>Datos_Cocina[[#This Row],[Ganancia Neta]]/Datos_Cocina[[#This Row],[Total Pedido]]</f>
        <v>0.4</v>
      </c>
      <c r="L1875" s="2">
        <v>2</v>
      </c>
      <c r="M1875" s="2">
        <v>40</v>
      </c>
      <c r="N1875" s="2" t="s">
        <v>1154</v>
      </c>
    </row>
    <row r="1876" spans="1:14" x14ac:dyDescent="0.3">
      <c r="A1876" s="2">
        <v>758</v>
      </c>
      <c r="B1876" s="2">
        <v>18</v>
      </c>
      <c r="C1876" s="2" t="s">
        <v>37</v>
      </c>
      <c r="D1876" s="2" t="s">
        <v>1157</v>
      </c>
      <c r="E1876" s="4">
        <v>18</v>
      </c>
      <c r="F1876" s="4">
        <f t="shared" si="29"/>
        <v>18</v>
      </c>
      <c r="G1876" s="4">
        <v>30</v>
      </c>
      <c r="H1876" s="4">
        <f>Datos_Cocina[[#This Row],[Precio Unitario]]-Datos_Cocina[[#This Row],[Costo Unitario]]</f>
        <v>12</v>
      </c>
      <c r="I1876" s="4">
        <f>Datos_Cocina[[#This Row],[Ganancia Bruta]]*Datos_Cocina[[#This Row],[Cantidad Ordenada]]</f>
        <v>12</v>
      </c>
      <c r="J1876" s="4">
        <f>Datos_Cocina[[#This Row],[Precio Unitario]]*Datos_Cocina[[#This Row],[Cantidad Ordenada]]</f>
        <v>30</v>
      </c>
      <c r="K1876" s="7">
        <f>Datos_Cocina[[#This Row],[Ganancia Neta]]/Datos_Cocina[[#This Row],[Total Pedido]]</f>
        <v>0.4</v>
      </c>
      <c r="L1876" s="2">
        <v>1</v>
      </c>
      <c r="M1876" s="2">
        <v>32</v>
      </c>
      <c r="N1876" s="2" t="s">
        <v>1154</v>
      </c>
    </row>
    <row r="1877" spans="1:14" x14ac:dyDescent="0.3">
      <c r="A1877" s="2">
        <v>758</v>
      </c>
      <c r="B1877" s="2">
        <v>18</v>
      </c>
      <c r="C1877" s="2" t="s">
        <v>100</v>
      </c>
      <c r="D1877" s="2" t="s">
        <v>1166</v>
      </c>
      <c r="E1877" s="4">
        <v>13</v>
      </c>
      <c r="F1877" s="4">
        <f t="shared" si="29"/>
        <v>13</v>
      </c>
      <c r="G1877" s="4">
        <v>22</v>
      </c>
      <c r="H1877" s="4">
        <f>Datos_Cocina[[#This Row],[Precio Unitario]]-Datos_Cocina[[#This Row],[Costo Unitario]]</f>
        <v>9</v>
      </c>
      <c r="I1877" s="4">
        <f>Datos_Cocina[[#This Row],[Ganancia Bruta]]*Datos_Cocina[[#This Row],[Cantidad Ordenada]]</f>
        <v>9</v>
      </c>
      <c r="J1877" s="4">
        <f>Datos_Cocina[[#This Row],[Precio Unitario]]*Datos_Cocina[[#This Row],[Cantidad Ordenada]]</f>
        <v>22</v>
      </c>
      <c r="K1877" s="7">
        <f>Datos_Cocina[[#This Row],[Ganancia Neta]]/Datos_Cocina[[#This Row],[Total Pedido]]</f>
        <v>0.40909090909090912</v>
      </c>
      <c r="L1877" s="2">
        <v>1</v>
      </c>
      <c r="M1877" s="2">
        <v>9</v>
      </c>
      <c r="N1877" s="2" t="s">
        <v>1149</v>
      </c>
    </row>
    <row r="1878" spans="1:14" x14ac:dyDescent="0.3">
      <c r="A1878" s="2">
        <v>759</v>
      </c>
      <c r="B1878" s="2">
        <v>20</v>
      </c>
      <c r="C1878" s="2" t="s">
        <v>121</v>
      </c>
      <c r="D1878" s="2" t="s">
        <v>1163</v>
      </c>
      <c r="E1878" s="4">
        <v>20</v>
      </c>
      <c r="F1878" s="4">
        <f t="shared" si="29"/>
        <v>60</v>
      </c>
      <c r="G1878" s="4">
        <v>33</v>
      </c>
      <c r="H1878" s="4">
        <f>Datos_Cocina[[#This Row],[Precio Unitario]]-Datos_Cocina[[#This Row],[Costo Unitario]]</f>
        <v>13</v>
      </c>
      <c r="I1878" s="4">
        <f>Datos_Cocina[[#This Row],[Ganancia Bruta]]*Datos_Cocina[[#This Row],[Cantidad Ordenada]]</f>
        <v>39</v>
      </c>
      <c r="J1878" s="4">
        <f>Datos_Cocina[[#This Row],[Precio Unitario]]*Datos_Cocina[[#This Row],[Cantidad Ordenada]]</f>
        <v>99</v>
      </c>
      <c r="K1878" s="7">
        <f>Datos_Cocina[[#This Row],[Ganancia Neta]]/Datos_Cocina[[#This Row],[Total Pedido]]</f>
        <v>0.39393939393939392</v>
      </c>
      <c r="L1878" s="2">
        <v>3</v>
      </c>
      <c r="M1878" s="2">
        <v>48</v>
      </c>
      <c r="N1878" s="2" t="s">
        <v>1154</v>
      </c>
    </row>
    <row r="1879" spans="1:14" x14ac:dyDescent="0.3">
      <c r="A1879" s="2">
        <v>759</v>
      </c>
      <c r="B1879" s="2">
        <v>20</v>
      </c>
      <c r="C1879" s="2" t="s">
        <v>60</v>
      </c>
      <c r="D1879" s="2" t="s">
        <v>1165</v>
      </c>
      <c r="E1879" s="4">
        <v>15</v>
      </c>
      <c r="F1879" s="4">
        <f t="shared" si="29"/>
        <v>45</v>
      </c>
      <c r="G1879" s="4">
        <v>25</v>
      </c>
      <c r="H1879" s="4">
        <f>Datos_Cocina[[#This Row],[Precio Unitario]]-Datos_Cocina[[#This Row],[Costo Unitario]]</f>
        <v>10</v>
      </c>
      <c r="I1879" s="4">
        <f>Datos_Cocina[[#This Row],[Ganancia Bruta]]*Datos_Cocina[[#This Row],[Cantidad Ordenada]]</f>
        <v>30</v>
      </c>
      <c r="J1879" s="4">
        <f>Datos_Cocina[[#This Row],[Precio Unitario]]*Datos_Cocina[[#This Row],[Cantidad Ordenada]]</f>
        <v>75</v>
      </c>
      <c r="K1879" s="7">
        <f>Datos_Cocina[[#This Row],[Ganancia Neta]]/Datos_Cocina[[#This Row],[Total Pedido]]</f>
        <v>0.4</v>
      </c>
      <c r="L1879" s="2">
        <v>3</v>
      </c>
      <c r="M1879" s="2">
        <v>41</v>
      </c>
      <c r="N1879" s="2" t="s">
        <v>1154</v>
      </c>
    </row>
    <row r="1880" spans="1:14" x14ac:dyDescent="0.3">
      <c r="A1880" s="2">
        <v>759</v>
      </c>
      <c r="B1880" s="2">
        <v>20</v>
      </c>
      <c r="C1880" s="2" t="s">
        <v>50</v>
      </c>
      <c r="D1880" s="2" t="s">
        <v>1162</v>
      </c>
      <c r="E1880" s="4">
        <v>16</v>
      </c>
      <c r="F1880" s="4">
        <f t="shared" si="29"/>
        <v>48</v>
      </c>
      <c r="G1880" s="4">
        <v>27</v>
      </c>
      <c r="H1880" s="4">
        <f>Datos_Cocina[[#This Row],[Precio Unitario]]-Datos_Cocina[[#This Row],[Costo Unitario]]</f>
        <v>11</v>
      </c>
      <c r="I1880" s="4">
        <f>Datos_Cocina[[#This Row],[Ganancia Bruta]]*Datos_Cocina[[#This Row],[Cantidad Ordenada]]</f>
        <v>33</v>
      </c>
      <c r="J1880" s="4">
        <f>Datos_Cocina[[#This Row],[Precio Unitario]]*Datos_Cocina[[#This Row],[Cantidad Ordenada]]</f>
        <v>81</v>
      </c>
      <c r="K1880" s="7">
        <f>Datos_Cocina[[#This Row],[Ganancia Neta]]/Datos_Cocina[[#This Row],[Total Pedido]]</f>
        <v>0.40740740740740738</v>
      </c>
      <c r="L1880" s="2">
        <v>3</v>
      </c>
      <c r="M1880" s="2">
        <v>51</v>
      </c>
      <c r="N1880" s="2" t="s">
        <v>1154</v>
      </c>
    </row>
    <row r="1881" spans="1:14" x14ac:dyDescent="0.3">
      <c r="A1881" s="2">
        <v>759</v>
      </c>
      <c r="B1881" s="2">
        <v>20</v>
      </c>
      <c r="C1881" s="2" t="s">
        <v>20</v>
      </c>
      <c r="D1881" s="2" t="s">
        <v>1152</v>
      </c>
      <c r="E1881" s="4">
        <v>17</v>
      </c>
      <c r="F1881" s="4">
        <f t="shared" si="29"/>
        <v>51</v>
      </c>
      <c r="G1881" s="4">
        <v>29</v>
      </c>
      <c r="H1881" s="4">
        <f>Datos_Cocina[[#This Row],[Precio Unitario]]-Datos_Cocina[[#This Row],[Costo Unitario]]</f>
        <v>12</v>
      </c>
      <c r="I1881" s="4">
        <f>Datos_Cocina[[#This Row],[Ganancia Bruta]]*Datos_Cocina[[#This Row],[Cantidad Ordenada]]</f>
        <v>36</v>
      </c>
      <c r="J1881" s="4">
        <f>Datos_Cocina[[#This Row],[Precio Unitario]]*Datos_Cocina[[#This Row],[Cantidad Ordenada]]</f>
        <v>87</v>
      </c>
      <c r="K1881" s="7">
        <f>Datos_Cocina[[#This Row],[Ganancia Neta]]/Datos_Cocina[[#This Row],[Total Pedido]]</f>
        <v>0.41379310344827586</v>
      </c>
      <c r="L1881" s="2">
        <v>3</v>
      </c>
      <c r="M1881" s="2">
        <v>56</v>
      </c>
      <c r="N1881" s="2" t="s">
        <v>1149</v>
      </c>
    </row>
    <row r="1882" spans="1:14" x14ac:dyDescent="0.3">
      <c r="A1882" s="2">
        <v>760</v>
      </c>
      <c r="B1882" s="2">
        <v>5</v>
      </c>
      <c r="C1882" s="2" t="s">
        <v>12</v>
      </c>
      <c r="D1882" s="2" t="s">
        <v>1164</v>
      </c>
      <c r="E1882" s="4">
        <v>21</v>
      </c>
      <c r="F1882" s="4">
        <f t="shared" si="29"/>
        <v>63</v>
      </c>
      <c r="G1882" s="4">
        <v>35</v>
      </c>
      <c r="H1882" s="4">
        <f>Datos_Cocina[[#This Row],[Precio Unitario]]-Datos_Cocina[[#This Row],[Costo Unitario]]</f>
        <v>14</v>
      </c>
      <c r="I1882" s="4">
        <f>Datos_Cocina[[#This Row],[Ganancia Bruta]]*Datos_Cocina[[#This Row],[Cantidad Ordenada]]</f>
        <v>42</v>
      </c>
      <c r="J1882" s="4">
        <f>Datos_Cocina[[#This Row],[Precio Unitario]]*Datos_Cocina[[#This Row],[Cantidad Ordenada]]</f>
        <v>105</v>
      </c>
      <c r="K1882" s="7">
        <f>Datos_Cocina[[#This Row],[Ganancia Neta]]/Datos_Cocina[[#This Row],[Total Pedido]]</f>
        <v>0.4</v>
      </c>
      <c r="L1882" s="2">
        <v>3</v>
      </c>
      <c r="M1882" s="2">
        <v>20</v>
      </c>
      <c r="N1882" s="2" t="s">
        <v>1154</v>
      </c>
    </row>
    <row r="1883" spans="1:14" x14ac:dyDescent="0.3">
      <c r="A1883" s="2">
        <v>761</v>
      </c>
      <c r="B1883" s="2">
        <v>4</v>
      </c>
      <c r="C1883" s="2" t="s">
        <v>97</v>
      </c>
      <c r="D1883" s="2" t="s">
        <v>1153</v>
      </c>
      <c r="E1883" s="4">
        <v>14</v>
      </c>
      <c r="F1883" s="4">
        <f t="shared" si="29"/>
        <v>28</v>
      </c>
      <c r="G1883" s="4">
        <v>23</v>
      </c>
      <c r="H1883" s="4">
        <f>Datos_Cocina[[#This Row],[Precio Unitario]]-Datos_Cocina[[#This Row],[Costo Unitario]]</f>
        <v>9</v>
      </c>
      <c r="I1883" s="4">
        <f>Datos_Cocina[[#This Row],[Ganancia Bruta]]*Datos_Cocina[[#This Row],[Cantidad Ordenada]]</f>
        <v>18</v>
      </c>
      <c r="J1883" s="4">
        <f>Datos_Cocina[[#This Row],[Precio Unitario]]*Datos_Cocina[[#This Row],[Cantidad Ordenada]]</f>
        <v>46</v>
      </c>
      <c r="K1883" s="7">
        <f>Datos_Cocina[[#This Row],[Ganancia Neta]]/Datos_Cocina[[#This Row],[Total Pedido]]</f>
        <v>0.39130434782608697</v>
      </c>
      <c r="L1883" s="2">
        <v>2</v>
      </c>
      <c r="M1883" s="2">
        <v>28</v>
      </c>
      <c r="N1883" s="2" t="s">
        <v>1154</v>
      </c>
    </row>
    <row r="1884" spans="1:14" x14ac:dyDescent="0.3">
      <c r="A1884" s="2">
        <v>761</v>
      </c>
      <c r="B1884" s="2">
        <v>4</v>
      </c>
      <c r="C1884" s="2" t="s">
        <v>79</v>
      </c>
      <c r="D1884" s="2" t="s">
        <v>1151</v>
      </c>
      <c r="E1884" s="4">
        <v>14</v>
      </c>
      <c r="F1884" s="4">
        <f t="shared" si="29"/>
        <v>42</v>
      </c>
      <c r="G1884" s="4">
        <v>24</v>
      </c>
      <c r="H1884" s="4">
        <f>Datos_Cocina[[#This Row],[Precio Unitario]]-Datos_Cocina[[#This Row],[Costo Unitario]]</f>
        <v>10</v>
      </c>
      <c r="I1884" s="4">
        <f>Datos_Cocina[[#This Row],[Ganancia Bruta]]*Datos_Cocina[[#This Row],[Cantidad Ordenada]]</f>
        <v>30</v>
      </c>
      <c r="J1884" s="4">
        <f>Datos_Cocina[[#This Row],[Precio Unitario]]*Datos_Cocina[[#This Row],[Cantidad Ordenada]]</f>
        <v>72</v>
      </c>
      <c r="K1884" s="7">
        <f>Datos_Cocina[[#This Row],[Ganancia Neta]]/Datos_Cocina[[#This Row],[Total Pedido]]</f>
        <v>0.41666666666666669</v>
      </c>
      <c r="L1884" s="2">
        <v>3</v>
      </c>
      <c r="M1884" s="2">
        <v>54</v>
      </c>
      <c r="N1884" s="2" t="s">
        <v>1149</v>
      </c>
    </row>
    <row r="1885" spans="1:14" x14ac:dyDescent="0.3">
      <c r="A1885" s="2">
        <v>761</v>
      </c>
      <c r="B1885" s="2">
        <v>4</v>
      </c>
      <c r="C1885" s="2" t="s">
        <v>25</v>
      </c>
      <c r="D1885" s="2" t="s">
        <v>1159</v>
      </c>
      <c r="E1885" s="4">
        <v>16</v>
      </c>
      <c r="F1885" s="4">
        <f t="shared" si="29"/>
        <v>32</v>
      </c>
      <c r="G1885" s="4">
        <v>28</v>
      </c>
      <c r="H1885" s="4">
        <f>Datos_Cocina[[#This Row],[Precio Unitario]]-Datos_Cocina[[#This Row],[Costo Unitario]]</f>
        <v>12</v>
      </c>
      <c r="I1885" s="4">
        <f>Datos_Cocina[[#This Row],[Ganancia Bruta]]*Datos_Cocina[[#This Row],[Cantidad Ordenada]]</f>
        <v>24</v>
      </c>
      <c r="J1885" s="4">
        <f>Datos_Cocina[[#This Row],[Precio Unitario]]*Datos_Cocina[[#This Row],[Cantidad Ordenada]]</f>
        <v>56</v>
      </c>
      <c r="K1885" s="7">
        <f>Datos_Cocina[[#This Row],[Ganancia Neta]]/Datos_Cocina[[#This Row],[Total Pedido]]</f>
        <v>0.42857142857142855</v>
      </c>
      <c r="L1885" s="2">
        <v>2</v>
      </c>
      <c r="M1885" s="2">
        <v>20</v>
      </c>
      <c r="N1885" s="2" t="s">
        <v>1154</v>
      </c>
    </row>
    <row r="1886" spans="1:14" x14ac:dyDescent="0.3">
      <c r="A1886" s="2">
        <v>762</v>
      </c>
      <c r="B1886" s="2">
        <v>4</v>
      </c>
      <c r="C1886" s="2" t="s">
        <v>39</v>
      </c>
      <c r="D1886" s="2" t="s">
        <v>1150</v>
      </c>
      <c r="E1886" s="4">
        <v>13</v>
      </c>
      <c r="F1886" s="4">
        <f t="shared" si="29"/>
        <v>13</v>
      </c>
      <c r="G1886" s="4">
        <v>21</v>
      </c>
      <c r="H1886" s="4">
        <f>Datos_Cocina[[#This Row],[Precio Unitario]]-Datos_Cocina[[#This Row],[Costo Unitario]]</f>
        <v>8</v>
      </c>
      <c r="I1886" s="4">
        <f>Datos_Cocina[[#This Row],[Ganancia Bruta]]*Datos_Cocina[[#This Row],[Cantidad Ordenada]]</f>
        <v>8</v>
      </c>
      <c r="J1886" s="4">
        <f>Datos_Cocina[[#This Row],[Precio Unitario]]*Datos_Cocina[[#This Row],[Cantidad Ordenada]]</f>
        <v>21</v>
      </c>
      <c r="K1886" s="7">
        <f>Datos_Cocina[[#This Row],[Ganancia Neta]]/Datos_Cocina[[#This Row],[Total Pedido]]</f>
        <v>0.38095238095238093</v>
      </c>
      <c r="L1886" s="2">
        <v>1</v>
      </c>
      <c r="M1886" s="2">
        <v>20</v>
      </c>
      <c r="N1886" s="2" t="s">
        <v>1149</v>
      </c>
    </row>
    <row r="1887" spans="1:14" x14ac:dyDescent="0.3">
      <c r="A1887" s="2">
        <v>762</v>
      </c>
      <c r="B1887" s="2">
        <v>4</v>
      </c>
      <c r="C1887" s="2" t="s">
        <v>74</v>
      </c>
      <c r="D1887" s="2" t="s">
        <v>1160</v>
      </c>
      <c r="E1887" s="4">
        <v>15</v>
      </c>
      <c r="F1887" s="4">
        <f t="shared" si="29"/>
        <v>45</v>
      </c>
      <c r="G1887" s="4">
        <v>26</v>
      </c>
      <c r="H1887" s="4">
        <f>Datos_Cocina[[#This Row],[Precio Unitario]]-Datos_Cocina[[#This Row],[Costo Unitario]]</f>
        <v>11</v>
      </c>
      <c r="I1887" s="4">
        <f>Datos_Cocina[[#This Row],[Ganancia Bruta]]*Datos_Cocina[[#This Row],[Cantidad Ordenada]]</f>
        <v>33</v>
      </c>
      <c r="J1887" s="4">
        <f>Datos_Cocina[[#This Row],[Precio Unitario]]*Datos_Cocina[[#This Row],[Cantidad Ordenada]]</f>
        <v>78</v>
      </c>
      <c r="K1887" s="7">
        <f>Datos_Cocina[[#This Row],[Ganancia Neta]]/Datos_Cocina[[#This Row],[Total Pedido]]</f>
        <v>0.42307692307692307</v>
      </c>
      <c r="L1887" s="2">
        <v>3</v>
      </c>
      <c r="M1887" s="2">
        <v>9</v>
      </c>
      <c r="N1887" s="2" t="s">
        <v>1154</v>
      </c>
    </row>
    <row r="1888" spans="1:14" x14ac:dyDescent="0.3">
      <c r="A1888" s="2">
        <v>763</v>
      </c>
      <c r="B1888" s="2">
        <v>18</v>
      </c>
      <c r="C1888" s="2" t="s">
        <v>121</v>
      </c>
      <c r="D1888" s="2" t="s">
        <v>1163</v>
      </c>
      <c r="E1888" s="4">
        <v>20</v>
      </c>
      <c r="F1888" s="4">
        <f t="shared" si="29"/>
        <v>40</v>
      </c>
      <c r="G1888" s="4">
        <v>33</v>
      </c>
      <c r="H1888" s="4">
        <f>Datos_Cocina[[#This Row],[Precio Unitario]]-Datos_Cocina[[#This Row],[Costo Unitario]]</f>
        <v>13</v>
      </c>
      <c r="I1888" s="4">
        <f>Datos_Cocina[[#This Row],[Ganancia Bruta]]*Datos_Cocina[[#This Row],[Cantidad Ordenada]]</f>
        <v>26</v>
      </c>
      <c r="J1888" s="4">
        <f>Datos_Cocina[[#This Row],[Precio Unitario]]*Datos_Cocina[[#This Row],[Cantidad Ordenada]]</f>
        <v>66</v>
      </c>
      <c r="K1888" s="7">
        <f>Datos_Cocina[[#This Row],[Ganancia Neta]]/Datos_Cocina[[#This Row],[Total Pedido]]</f>
        <v>0.39393939393939392</v>
      </c>
      <c r="L1888" s="2">
        <v>2</v>
      </c>
      <c r="M1888" s="2">
        <v>14</v>
      </c>
      <c r="N1888" s="2" t="s">
        <v>1149</v>
      </c>
    </row>
    <row r="1889" spans="1:14" x14ac:dyDescent="0.3">
      <c r="A1889" s="2">
        <v>763</v>
      </c>
      <c r="B1889" s="2">
        <v>18</v>
      </c>
      <c r="C1889" s="2" t="s">
        <v>53</v>
      </c>
      <c r="D1889" s="2" t="s">
        <v>1156</v>
      </c>
      <c r="E1889" s="4">
        <v>11</v>
      </c>
      <c r="F1889" s="4">
        <f t="shared" si="29"/>
        <v>22</v>
      </c>
      <c r="G1889" s="4">
        <v>19</v>
      </c>
      <c r="H1889" s="4">
        <f>Datos_Cocina[[#This Row],[Precio Unitario]]-Datos_Cocina[[#This Row],[Costo Unitario]]</f>
        <v>8</v>
      </c>
      <c r="I1889" s="4">
        <f>Datos_Cocina[[#This Row],[Ganancia Bruta]]*Datos_Cocina[[#This Row],[Cantidad Ordenada]]</f>
        <v>16</v>
      </c>
      <c r="J1889" s="4">
        <f>Datos_Cocina[[#This Row],[Precio Unitario]]*Datos_Cocina[[#This Row],[Cantidad Ordenada]]</f>
        <v>38</v>
      </c>
      <c r="K1889" s="7">
        <f>Datos_Cocina[[#This Row],[Ganancia Neta]]/Datos_Cocina[[#This Row],[Total Pedido]]</f>
        <v>0.42105263157894735</v>
      </c>
      <c r="L1889" s="2">
        <v>2</v>
      </c>
      <c r="M1889" s="2">
        <v>18</v>
      </c>
      <c r="N1889" s="2" t="s">
        <v>1149</v>
      </c>
    </row>
    <row r="1890" spans="1:14" x14ac:dyDescent="0.3">
      <c r="A1890" s="2">
        <v>764</v>
      </c>
      <c r="B1890" s="2">
        <v>20</v>
      </c>
      <c r="C1890" s="2" t="s">
        <v>50</v>
      </c>
      <c r="D1890" s="2" t="s">
        <v>1162</v>
      </c>
      <c r="E1890" s="4">
        <v>16</v>
      </c>
      <c r="F1890" s="4">
        <f t="shared" si="29"/>
        <v>16</v>
      </c>
      <c r="G1890" s="4">
        <v>27</v>
      </c>
      <c r="H1890" s="4">
        <f>Datos_Cocina[[#This Row],[Precio Unitario]]-Datos_Cocina[[#This Row],[Costo Unitario]]</f>
        <v>11</v>
      </c>
      <c r="I1890" s="4">
        <f>Datos_Cocina[[#This Row],[Ganancia Bruta]]*Datos_Cocina[[#This Row],[Cantidad Ordenada]]</f>
        <v>11</v>
      </c>
      <c r="J1890" s="4">
        <f>Datos_Cocina[[#This Row],[Precio Unitario]]*Datos_Cocina[[#This Row],[Cantidad Ordenada]]</f>
        <v>27</v>
      </c>
      <c r="K1890" s="7">
        <f>Datos_Cocina[[#This Row],[Ganancia Neta]]/Datos_Cocina[[#This Row],[Total Pedido]]</f>
        <v>0.40740740740740738</v>
      </c>
      <c r="L1890" s="2">
        <v>1</v>
      </c>
      <c r="M1890" s="2">
        <v>53</v>
      </c>
      <c r="N1890" s="2" t="s">
        <v>1154</v>
      </c>
    </row>
    <row r="1891" spans="1:14" x14ac:dyDescent="0.3">
      <c r="A1891" s="2">
        <v>764</v>
      </c>
      <c r="B1891" s="2">
        <v>20</v>
      </c>
      <c r="C1891" s="2" t="s">
        <v>34</v>
      </c>
      <c r="D1891" s="2" t="s">
        <v>1161</v>
      </c>
      <c r="E1891" s="4">
        <v>20</v>
      </c>
      <c r="F1891" s="4">
        <f t="shared" si="29"/>
        <v>20</v>
      </c>
      <c r="G1891" s="4">
        <v>34</v>
      </c>
      <c r="H1891" s="4">
        <f>Datos_Cocina[[#This Row],[Precio Unitario]]-Datos_Cocina[[#This Row],[Costo Unitario]]</f>
        <v>14</v>
      </c>
      <c r="I1891" s="4">
        <f>Datos_Cocina[[#This Row],[Ganancia Bruta]]*Datos_Cocina[[#This Row],[Cantidad Ordenada]]</f>
        <v>14</v>
      </c>
      <c r="J1891" s="4">
        <f>Datos_Cocina[[#This Row],[Precio Unitario]]*Datos_Cocina[[#This Row],[Cantidad Ordenada]]</f>
        <v>34</v>
      </c>
      <c r="K1891" s="7">
        <f>Datos_Cocina[[#This Row],[Ganancia Neta]]/Datos_Cocina[[#This Row],[Total Pedido]]</f>
        <v>0.41176470588235292</v>
      </c>
      <c r="L1891" s="2">
        <v>1</v>
      </c>
      <c r="M1891" s="2">
        <v>24</v>
      </c>
      <c r="N1891" s="2" t="s">
        <v>1154</v>
      </c>
    </row>
    <row r="1892" spans="1:14" x14ac:dyDescent="0.3">
      <c r="A1892" s="2">
        <v>764</v>
      </c>
      <c r="B1892" s="2">
        <v>20</v>
      </c>
      <c r="C1892" s="2" t="s">
        <v>79</v>
      </c>
      <c r="D1892" s="2" t="s">
        <v>1151</v>
      </c>
      <c r="E1892" s="4">
        <v>14</v>
      </c>
      <c r="F1892" s="4">
        <f t="shared" si="29"/>
        <v>14</v>
      </c>
      <c r="G1892" s="4">
        <v>24</v>
      </c>
      <c r="H1892" s="4">
        <f>Datos_Cocina[[#This Row],[Precio Unitario]]-Datos_Cocina[[#This Row],[Costo Unitario]]</f>
        <v>10</v>
      </c>
      <c r="I1892" s="4">
        <f>Datos_Cocina[[#This Row],[Ganancia Bruta]]*Datos_Cocina[[#This Row],[Cantidad Ordenada]]</f>
        <v>10</v>
      </c>
      <c r="J1892" s="4">
        <f>Datos_Cocina[[#This Row],[Precio Unitario]]*Datos_Cocina[[#This Row],[Cantidad Ordenada]]</f>
        <v>24</v>
      </c>
      <c r="K1892" s="7">
        <f>Datos_Cocina[[#This Row],[Ganancia Neta]]/Datos_Cocina[[#This Row],[Total Pedido]]</f>
        <v>0.41666666666666669</v>
      </c>
      <c r="L1892" s="2">
        <v>1</v>
      </c>
      <c r="M1892" s="2">
        <v>35</v>
      </c>
      <c r="N1892" s="2" t="s">
        <v>1154</v>
      </c>
    </row>
    <row r="1893" spans="1:14" x14ac:dyDescent="0.3">
      <c r="A1893" s="2">
        <v>765</v>
      </c>
      <c r="B1893" s="2">
        <v>20</v>
      </c>
      <c r="C1893" s="2" t="s">
        <v>39</v>
      </c>
      <c r="D1893" s="2" t="s">
        <v>1150</v>
      </c>
      <c r="E1893" s="4">
        <v>13</v>
      </c>
      <c r="F1893" s="4">
        <f t="shared" si="29"/>
        <v>39</v>
      </c>
      <c r="G1893" s="4">
        <v>21</v>
      </c>
      <c r="H1893" s="4">
        <f>Datos_Cocina[[#This Row],[Precio Unitario]]-Datos_Cocina[[#This Row],[Costo Unitario]]</f>
        <v>8</v>
      </c>
      <c r="I1893" s="4">
        <f>Datos_Cocina[[#This Row],[Ganancia Bruta]]*Datos_Cocina[[#This Row],[Cantidad Ordenada]]</f>
        <v>24</v>
      </c>
      <c r="J1893" s="4">
        <f>Datos_Cocina[[#This Row],[Precio Unitario]]*Datos_Cocina[[#This Row],[Cantidad Ordenada]]</f>
        <v>63</v>
      </c>
      <c r="K1893" s="7">
        <f>Datos_Cocina[[#This Row],[Ganancia Neta]]/Datos_Cocina[[#This Row],[Total Pedido]]</f>
        <v>0.38095238095238093</v>
      </c>
      <c r="L1893" s="2">
        <v>3</v>
      </c>
      <c r="M1893" s="2">
        <v>52</v>
      </c>
      <c r="N1893" s="2" t="s">
        <v>1154</v>
      </c>
    </row>
    <row r="1894" spans="1:14" x14ac:dyDescent="0.3">
      <c r="A1894" s="2">
        <v>765</v>
      </c>
      <c r="B1894" s="2">
        <v>20</v>
      </c>
      <c r="C1894" s="2" t="s">
        <v>42</v>
      </c>
      <c r="D1894" s="2" t="s">
        <v>1158</v>
      </c>
      <c r="E1894" s="4">
        <v>22</v>
      </c>
      <c r="F1894" s="4">
        <f t="shared" si="29"/>
        <v>22</v>
      </c>
      <c r="G1894" s="4">
        <v>36</v>
      </c>
      <c r="H1894" s="4">
        <f>Datos_Cocina[[#This Row],[Precio Unitario]]-Datos_Cocina[[#This Row],[Costo Unitario]]</f>
        <v>14</v>
      </c>
      <c r="I1894" s="4">
        <f>Datos_Cocina[[#This Row],[Ganancia Bruta]]*Datos_Cocina[[#This Row],[Cantidad Ordenada]]</f>
        <v>14</v>
      </c>
      <c r="J1894" s="4">
        <f>Datos_Cocina[[#This Row],[Precio Unitario]]*Datos_Cocina[[#This Row],[Cantidad Ordenada]]</f>
        <v>36</v>
      </c>
      <c r="K1894" s="7">
        <f>Datos_Cocina[[#This Row],[Ganancia Neta]]/Datos_Cocina[[#This Row],[Total Pedido]]</f>
        <v>0.3888888888888889</v>
      </c>
      <c r="L1894" s="2">
        <v>1</v>
      </c>
      <c r="M1894" s="2">
        <v>43</v>
      </c>
      <c r="N1894" s="2" t="s">
        <v>1154</v>
      </c>
    </row>
    <row r="1895" spans="1:14" x14ac:dyDescent="0.3">
      <c r="A1895" s="2">
        <v>765</v>
      </c>
      <c r="B1895" s="2">
        <v>20</v>
      </c>
      <c r="C1895" s="2" t="s">
        <v>74</v>
      </c>
      <c r="D1895" s="2" t="s">
        <v>1160</v>
      </c>
      <c r="E1895" s="4">
        <v>15</v>
      </c>
      <c r="F1895" s="4">
        <f t="shared" si="29"/>
        <v>45</v>
      </c>
      <c r="G1895" s="4">
        <v>26</v>
      </c>
      <c r="H1895" s="4">
        <f>Datos_Cocina[[#This Row],[Precio Unitario]]-Datos_Cocina[[#This Row],[Costo Unitario]]</f>
        <v>11</v>
      </c>
      <c r="I1895" s="4">
        <f>Datos_Cocina[[#This Row],[Ganancia Bruta]]*Datos_Cocina[[#This Row],[Cantidad Ordenada]]</f>
        <v>33</v>
      </c>
      <c r="J1895" s="4">
        <f>Datos_Cocina[[#This Row],[Precio Unitario]]*Datos_Cocina[[#This Row],[Cantidad Ordenada]]</f>
        <v>78</v>
      </c>
      <c r="K1895" s="7">
        <f>Datos_Cocina[[#This Row],[Ganancia Neta]]/Datos_Cocina[[#This Row],[Total Pedido]]</f>
        <v>0.42307692307692307</v>
      </c>
      <c r="L1895" s="2">
        <v>3</v>
      </c>
      <c r="M1895" s="2">
        <v>55</v>
      </c>
      <c r="N1895" s="2" t="s">
        <v>1149</v>
      </c>
    </row>
    <row r="1896" spans="1:14" x14ac:dyDescent="0.3">
      <c r="A1896" s="2">
        <v>765</v>
      </c>
      <c r="B1896" s="2">
        <v>20</v>
      </c>
      <c r="C1896" s="2" t="s">
        <v>25</v>
      </c>
      <c r="D1896" s="2" t="s">
        <v>1159</v>
      </c>
      <c r="E1896" s="4">
        <v>16</v>
      </c>
      <c r="F1896" s="4">
        <f t="shared" si="29"/>
        <v>32</v>
      </c>
      <c r="G1896" s="4">
        <v>28</v>
      </c>
      <c r="H1896" s="4">
        <f>Datos_Cocina[[#This Row],[Precio Unitario]]-Datos_Cocina[[#This Row],[Costo Unitario]]</f>
        <v>12</v>
      </c>
      <c r="I1896" s="4">
        <f>Datos_Cocina[[#This Row],[Ganancia Bruta]]*Datos_Cocina[[#This Row],[Cantidad Ordenada]]</f>
        <v>24</v>
      </c>
      <c r="J1896" s="4">
        <f>Datos_Cocina[[#This Row],[Precio Unitario]]*Datos_Cocina[[#This Row],[Cantidad Ordenada]]</f>
        <v>56</v>
      </c>
      <c r="K1896" s="7">
        <f>Datos_Cocina[[#This Row],[Ganancia Neta]]/Datos_Cocina[[#This Row],[Total Pedido]]</f>
        <v>0.42857142857142855</v>
      </c>
      <c r="L1896" s="2">
        <v>2</v>
      </c>
      <c r="M1896" s="2">
        <v>14</v>
      </c>
      <c r="N1896" s="2" t="s">
        <v>1154</v>
      </c>
    </row>
    <row r="1897" spans="1:14" x14ac:dyDescent="0.3">
      <c r="A1897" s="2">
        <v>766</v>
      </c>
      <c r="B1897" s="2">
        <v>17</v>
      </c>
      <c r="C1897" s="2" t="s">
        <v>97</v>
      </c>
      <c r="D1897" s="2" t="s">
        <v>1153</v>
      </c>
      <c r="E1897" s="4">
        <v>14</v>
      </c>
      <c r="F1897" s="4">
        <f t="shared" si="29"/>
        <v>28</v>
      </c>
      <c r="G1897" s="4">
        <v>23</v>
      </c>
      <c r="H1897" s="4">
        <f>Datos_Cocina[[#This Row],[Precio Unitario]]-Datos_Cocina[[#This Row],[Costo Unitario]]</f>
        <v>9</v>
      </c>
      <c r="I1897" s="4">
        <f>Datos_Cocina[[#This Row],[Ganancia Bruta]]*Datos_Cocina[[#This Row],[Cantidad Ordenada]]</f>
        <v>18</v>
      </c>
      <c r="J1897" s="4">
        <f>Datos_Cocina[[#This Row],[Precio Unitario]]*Datos_Cocina[[#This Row],[Cantidad Ordenada]]</f>
        <v>46</v>
      </c>
      <c r="K1897" s="7">
        <f>Datos_Cocina[[#This Row],[Ganancia Neta]]/Datos_Cocina[[#This Row],[Total Pedido]]</f>
        <v>0.39130434782608697</v>
      </c>
      <c r="L1897" s="2">
        <v>2</v>
      </c>
      <c r="M1897" s="2">
        <v>16</v>
      </c>
      <c r="N1897" s="2" t="s">
        <v>1149</v>
      </c>
    </row>
    <row r="1898" spans="1:14" x14ac:dyDescent="0.3">
      <c r="A1898" s="2">
        <v>766</v>
      </c>
      <c r="B1898" s="2">
        <v>17</v>
      </c>
      <c r="C1898" s="2" t="s">
        <v>37</v>
      </c>
      <c r="D1898" s="2" t="s">
        <v>1157</v>
      </c>
      <c r="E1898" s="4">
        <v>18</v>
      </c>
      <c r="F1898" s="4">
        <f t="shared" si="29"/>
        <v>36</v>
      </c>
      <c r="G1898" s="4">
        <v>30</v>
      </c>
      <c r="H1898" s="4">
        <f>Datos_Cocina[[#This Row],[Precio Unitario]]-Datos_Cocina[[#This Row],[Costo Unitario]]</f>
        <v>12</v>
      </c>
      <c r="I1898" s="4">
        <f>Datos_Cocina[[#This Row],[Ganancia Bruta]]*Datos_Cocina[[#This Row],[Cantidad Ordenada]]</f>
        <v>24</v>
      </c>
      <c r="J1898" s="4">
        <f>Datos_Cocina[[#This Row],[Precio Unitario]]*Datos_Cocina[[#This Row],[Cantidad Ordenada]]</f>
        <v>60</v>
      </c>
      <c r="K1898" s="7">
        <f>Datos_Cocina[[#This Row],[Ganancia Neta]]/Datos_Cocina[[#This Row],[Total Pedido]]</f>
        <v>0.4</v>
      </c>
      <c r="L1898" s="2">
        <v>2</v>
      </c>
      <c r="M1898" s="2">
        <v>52</v>
      </c>
      <c r="N1898" s="2" t="s">
        <v>1154</v>
      </c>
    </row>
    <row r="1899" spans="1:14" x14ac:dyDescent="0.3">
      <c r="A1899" s="2">
        <v>766</v>
      </c>
      <c r="B1899" s="2">
        <v>17</v>
      </c>
      <c r="C1899" s="2" t="s">
        <v>67</v>
      </c>
      <c r="D1899" s="2" t="s">
        <v>1155</v>
      </c>
      <c r="E1899" s="4">
        <v>12</v>
      </c>
      <c r="F1899" s="4">
        <f t="shared" si="29"/>
        <v>36</v>
      </c>
      <c r="G1899" s="4">
        <v>20</v>
      </c>
      <c r="H1899" s="4">
        <f>Datos_Cocina[[#This Row],[Precio Unitario]]-Datos_Cocina[[#This Row],[Costo Unitario]]</f>
        <v>8</v>
      </c>
      <c r="I1899" s="4">
        <f>Datos_Cocina[[#This Row],[Ganancia Bruta]]*Datos_Cocina[[#This Row],[Cantidad Ordenada]]</f>
        <v>24</v>
      </c>
      <c r="J1899" s="4">
        <f>Datos_Cocina[[#This Row],[Precio Unitario]]*Datos_Cocina[[#This Row],[Cantidad Ordenada]]</f>
        <v>60</v>
      </c>
      <c r="K1899" s="7">
        <f>Datos_Cocina[[#This Row],[Ganancia Neta]]/Datos_Cocina[[#This Row],[Total Pedido]]</f>
        <v>0.4</v>
      </c>
      <c r="L1899" s="2">
        <v>3</v>
      </c>
      <c r="M1899" s="2">
        <v>7</v>
      </c>
      <c r="N1899" s="2" t="s">
        <v>1154</v>
      </c>
    </row>
    <row r="1900" spans="1:14" x14ac:dyDescent="0.3">
      <c r="A1900" s="2">
        <v>766</v>
      </c>
      <c r="B1900" s="2">
        <v>17</v>
      </c>
      <c r="C1900" s="2" t="s">
        <v>53</v>
      </c>
      <c r="D1900" s="2" t="s">
        <v>1156</v>
      </c>
      <c r="E1900" s="4">
        <v>11</v>
      </c>
      <c r="F1900" s="4">
        <f t="shared" si="29"/>
        <v>11</v>
      </c>
      <c r="G1900" s="4">
        <v>19</v>
      </c>
      <c r="H1900" s="4">
        <f>Datos_Cocina[[#This Row],[Precio Unitario]]-Datos_Cocina[[#This Row],[Costo Unitario]]</f>
        <v>8</v>
      </c>
      <c r="I1900" s="4">
        <f>Datos_Cocina[[#This Row],[Ganancia Bruta]]*Datos_Cocina[[#This Row],[Cantidad Ordenada]]</f>
        <v>8</v>
      </c>
      <c r="J1900" s="4">
        <f>Datos_Cocina[[#This Row],[Precio Unitario]]*Datos_Cocina[[#This Row],[Cantidad Ordenada]]</f>
        <v>19</v>
      </c>
      <c r="K1900" s="7">
        <f>Datos_Cocina[[#This Row],[Ganancia Neta]]/Datos_Cocina[[#This Row],[Total Pedido]]</f>
        <v>0.42105263157894735</v>
      </c>
      <c r="L1900" s="2">
        <v>1</v>
      </c>
      <c r="M1900" s="2">
        <v>59</v>
      </c>
      <c r="N1900" s="2" t="s">
        <v>1154</v>
      </c>
    </row>
    <row r="1901" spans="1:14" x14ac:dyDescent="0.3">
      <c r="A1901" s="2">
        <v>767</v>
      </c>
      <c r="B1901" s="2">
        <v>10</v>
      </c>
      <c r="C1901" s="2" t="s">
        <v>39</v>
      </c>
      <c r="D1901" s="2" t="s">
        <v>1150</v>
      </c>
      <c r="E1901" s="4">
        <v>13</v>
      </c>
      <c r="F1901" s="4">
        <f t="shared" si="29"/>
        <v>39</v>
      </c>
      <c r="G1901" s="4">
        <v>21</v>
      </c>
      <c r="H1901" s="4">
        <f>Datos_Cocina[[#This Row],[Precio Unitario]]-Datos_Cocina[[#This Row],[Costo Unitario]]</f>
        <v>8</v>
      </c>
      <c r="I1901" s="4">
        <f>Datos_Cocina[[#This Row],[Ganancia Bruta]]*Datos_Cocina[[#This Row],[Cantidad Ordenada]]</f>
        <v>24</v>
      </c>
      <c r="J1901" s="4">
        <f>Datos_Cocina[[#This Row],[Precio Unitario]]*Datos_Cocina[[#This Row],[Cantidad Ordenada]]</f>
        <v>63</v>
      </c>
      <c r="K1901" s="7">
        <f>Datos_Cocina[[#This Row],[Ganancia Neta]]/Datos_Cocina[[#This Row],[Total Pedido]]</f>
        <v>0.38095238095238093</v>
      </c>
      <c r="L1901" s="2">
        <v>3</v>
      </c>
      <c r="M1901" s="2">
        <v>43</v>
      </c>
      <c r="N1901" s="2" t="s">
        <v>1149</v>
      </c>
    </row>
    <row r="1902" spans="1:14" x14ac:dyDescent="0.3">
      <c r="A1902" s="2">
        <v>767</v>
      </c>
      <c r="B1902" s="2">
        <v>10</v>
      </c>
      <c r="C1902" s="2" t="s">
        <v>20</v>
      </c>
      <c r="D1902" s="2" t="s">
        <v>1152</v>
      </c>
      <c r="E1902" s="4">
        <v>17</v>
      </c>
      <c r="F1902" s="4">
        <f t="shared" si="29"/>
        <v>34</v>
      </c>
      <c r="G1902" s="4">
        <v>29</v>
      </c>
      <c r="H1902" s="4">
        <f>Datos_Cocina[[#This Row],[Precio Unitario]]-Datos_Cocina[[#This Row],[Costo Unitario]]</f>
        <v>12</v>
      </c>
      <c r="I1902" s="4">
        <f>Datos_Cocina[[#This Row],[Ganancia Bruta]]*Datos_Cocina[[#This Row],[Cantidad Ordenada]]</f>
        <v>24</v>
      </c>
      <c r="J1902" s="4">
        <f>Datos_Cocina[[#This Row],[Precio Unitario]]*Datos_Cocina[[#This Row],[Cantidad Ordenada]]</f>
        <v>58</v>
      </c>
      <c r="K1902" s="7">
        <f>Datos_Cocina[[#This Row],[Ganancia Neta]]/Datos_Cocina[[#This Row],[Total Pedido]]</f>
        <v>0.41379310344827586</v>
      </c>
      <c r="L1902" s="2">
        <v>2</v>
      </c>
      <c r="M1902" s="2">
        <v>12</v>
      </c>
      <c r="N1902" s="2" t="s">
        <v>1149</v>
      </c>
    </row>
    <row r="1903" spans="1:14" x14ac:dyDescent="0.3">
      <c r="A1903" s="2">
        <v>767</v>
      </c>
      <c r="B1903" s="2">
        <v>10</v>
      </c>
      <c r="C1903" s="2" t="s">
        <v>79</v>
      </c>
      <c r="D1903" s="2" t="s">
        <v>1151</v>
      </c>
      <c r="E1903" s="4">
        <v>14</v>
      </c>
      <c r="F1903" s="4">
        <f t="shared" si="29"/>
        <v>28</v>
      </c>
      <c r="G1903" s="4">
        <v>24</v>
      </c>
      <c r="H1903" s="4">
        <f>Datos_Cocina[[#This Row],[Precio Unitario]]-Datos_Cocina[[#This Row],[Costo Unitario]]</f>
        <v>10</v>
      </c>
      <c r="I1903" s="4">
        <f>Datos_Cocina[[#This Row],[Ganancia Bruta]]*Datos_Cocina[[#This Row],[Cantidad Ordenada]]</f>
        <v>20</v>
      </c>
      <c r="J1903" s="4">
        <f>Datos_Cocina[[#This Row],[Precio Unitario]]*Datos_Cocina[[#This Row],[Cantidad Ordenada]]</f>
        <v>48</v>
      </c>
      <c r="K1903" s="7">
        <f>Datos_Cocina[[#This Row],[Ganancia Neta]]/Datos_Cocina[[#This Row],[Total Pedido]]</f>
        <v>0.41666666666666669</v>
      </c>
      <c r="L1903" s="2">
        <v>2</v>
      </c>
      <c r="M1903" s="2">
        <v>30</v>
      </c>
      <c r="N1903" s="2" t="s">
        <v>1149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4675-73DC-4EF2-B6A4-345718274B48}">
  <dimension ref="B1:H24"/>
  <sheetViews>
    <sheetView workbookViewId="0">
      <selection activeCell="H11" sqref="H11"/>
    </sheetView>
  </sheetViews>
  <sheetFormatPr baseColWidth="10" defaultRowHeight="14.4" x14ac:dyDescent="0.3"/>
  <cols>
    <col min="1" max="1" width="8" customWidth="1"/>
    <col min="2" max="2" width="16.5546875" bestFit="1" customWidth="1"/>
    <col min="3" max="3" width="13.21875" style="10" bestFit="1" customWidth="1"/>
    <col min="4" max="4" width="15.33203125" bestFit="1" customWidth="1"/>
    <col min="5" max="5" width="27.6640625" bestFit="1" customWidth="1"/>
    <col min="6" max="6" width="19.33203125" bestFit="1" customWidth="1"/>
    <col min="7" max="7" width="30.5546875" bestFit="1" customWidth="1"/>
  </cols>
  <sheetData>
    <row r="1" spans="2:8" x14ac:dyDescent="0.3">
      <c r="C1"/>
    </row>
    <row r="3" spans="2:8" x14ac:dyDescent="0.3">
      <c r="B3" s="8" t="s">
        <v>1191</v>
      </c>
      <c r="C3" s="2" t="s">
        <v>1225</v>
      </c>
      <c r="D3" s="2" t="s">
        <v>1192</v>
      </c>
      <c r="E3" s="2" t="s">
        <v>1195</v>
      </c>
      <c r="F3" s="2" t="s">
        <v>1194</v>
      </c>
      <c r="G3" s="2" t="s">
        <v>1196</v>
      </c>
    </row>
    <row r="4" spans="2:8" x14ac:dyDescent="0.3">
      <c r="B4" s="9" t="s">
        <v>16</v>
      </c>
      <c r="C4" s="3">
        <v>459</v>
      </c>
      <c r="D4" s="34">
        <v>13963.560000000014</v>
      </c>
      <c r="E4" s="34">
        <v>25324</v>
      </c>
      <c r="F4" s="34">
        <v>62781</v>
      </c>
      <c r="G4" s="34">
        <v>76744.560000000012</v>
      </c>
    </row>
    <row r="5" spans="2:8" x14ac:dyDescent="0.3">
      <c r="B5" s="9" t="s">
        <v>10</v>
      </c>
      <c r="C5" s="3">
        <v>159</v>
      </c>
      <c r="D5" s="34">
        <v>4680.920000000001</v>
      </c>
      <c r="E5" s="34">
        <v>9157</v>
      </c>
      <c r="F5" s="34">
        <v>22692</v>
      </c>
      <c r="G5" s="34">
        <v>27372.920000000009</v>
      </c>
    </row>
    <row r="6" spans="2:8" x14ac:dyDescent="0.3">
      <c r="B6" s="9" t="s">
        <v>48</v>
      </c>
      <c r="C6" s="3">
        <v>149</v>
      </c>
      <c r="D6" s="34">
        <v>4182.7599999999993</v>
      </c>
      <c r="E6" s="34">
        <v>8400</v>
      </c>
      <c r="F6" s="34">
        <v>20854</v>
      </c>
      <c r="G6" s="34">
        <v>25036.760000000002</v>
      </c>
    </row>
    <row r="7" spans="2:8" x14ac:dyDescent="0.3">
      <c r="B7" s="9" t="s">
        <v>1193</v>
      </c>
      <c r="C7" s="3">
        <v>767</v>
      </c>
      <c r="D7" s="34">
        <v>22827.240000000009</v>
      </c>
      <c r="E7" s="34">
        <v>42881</v>
      </c>
      <c r="F7" s="34">
        <v>106327</v>
      </c>
      <c r="G7" s="34">
        <v>129154.24000000002</v>
      </c>
    </row>
    <row r="8" spans="2:8" x14ac:dyDescent="0.3">
      <c r="C8"/>
    </row>
    <row r="9" spans="2:8" x14ac:dyDescent="0.3">
      <c r="C9"/>
    </row>
    <row r="10" spans="2:8" x14ac:dyDescent="0.3">
      <c r="C10"/>
    </row>
    <row r="11" spans="2:8" x14ac:dyDescent="0.3">
      <c r="C11"/>
    </row>
    <row r="12" spans="2:8" x14ac:dyDescent="0.3">
      <c r="C12"/>
    </row>
    <row r="13" spans="2:8" x14ac:dyDescent="0.3">
      <c r="C13"/>
    </row>
    <row r="14" spans="2:8" x14ac:dyDescent="0.3">
      <c r="C14"/>
    </row>
    <row r="15" spans="2:8" x14ac:dyDescent="0.3">
      <c r="B15" s="9"/>
      <c r="C15" s="11"/>
      <c r="D15" s="25"/>
      <c r="E15" s="11"/>
      <c r="F15" s="25"/>
      <c r="G15" s="11"/>
      <c r="H15" s="25"/>
    </row>
    <row r="16" spans="2:8" x14ac:dyDescent="0.3">
      <c r="B16" s="9"/>
      <c r="C16" s="11"/>
      <c r="D16" s="25"/>
      <c r="E16" s="11"/>
      <c r="F16" s="25"/>
      <c r="G16" s="11"/>
      <c r="H16" s="25"/>
    </row>
    <row r="17" spans="2:8" x14ac:dyDescent="0.3">
      <c r="B17" s="9"/>
      <c r="C17" s="11"/>
      <c r="D17" s="25"/>
      <c r="E17" s="11"/>
      <c r="F17" s="25"/>
      <c r="G17" s="11"/>
      <c r="H17" s="25"/>
    </row>
    <row r="18" spans="2:8" x14ac:dyDescent="0.3">
      <c r="C18" s="11"/>
      <c r="D18" s="11"/>
      <c r="E18" s="11"/>
      <c r="F18" s="11"/>
      <c r="G18" s="11"/>
      <c r="H18" s="11"/>
    </row>
    <row r="19" spans="2:8" x14ac:dyDescent="0.3">
      <c r="C19"/>
    </row>
    <row r="20" spans="2:8" x14ac:dyDescent="0.3">
      <c r="C20"/>
    </row>
    <row r="21" spans="2:8" x14ac:dyDescent="0.3">
      <c r="C21"/>
    </row>
    <row r="22" spans="2:8" x14ac:dyDescent="0.3">
      <c r="C22"/>
    </row>
    <row r="23" spans="2:8" x14ac:dyDescent="0.3">
      <c r="C23"/>
    </row>
    <row r="24" spans="2:8" x14ac:dyDescent="0.3">
      <c r="C24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3F7C1-99D8-4B63-A131-AF99EB43AC97}">
  <dimension ref="B2:C6"/>
  <sheetViews>
    <sheetView workbookViewId="0">
      <selection activeCell="D13" sqref="D13"/>
    </sheetView>
  </sheetViews>
  <sheetFormatPr baseColWidth="10" defaultRowHeight="14.4" x14ac:dyDescent="0.3"/>
  <cols>
    <col min="2" max="2" width="16.5546875" bestFit="1" customWidth="1"/>
    <col min="3" max="3" width="17.77734375" bestFit="1" customWidth="1"/>
  </cols>
  <sheetData>
    <row r="2" spans="2:3" x14ac:dyDescent="0.3">
      <c r="B2" s="8" t="s">
        <v>1191</v>
      </c>
      <c r="C2" s="36" t="s">
        <v>1224</v>
      </c>
    </row>
    <row r="3" spans="2:3" x14ac:dyDescent="0.3">
      <c r="B3" s="9" t="s">
        <v>17</v>
      </c>
      <c r="C3" s="1">
        <v>92</v>
      </c>
    </row>
    <row r="4" spans="2:3" x14ac:dyDescent="0.3">
      <c r="B4" s="9" t="s">
        <v>1145</v>
      </c>
      <c r="C4" s="1">
        <v>525</v>
      </c>
    </row>
    <row r="5" spans="2:3" x14ac:dyDescent="0.3">
      <c r="B5" s="9" t="s">
        <v>1146</v>
      </c>
      <c r="C5" s="1">
        <v>150</v>
      </c>
    </row>
    <row r="6" spans="2:3" x14ac:dyDescent="0.3">
      <c r="B6" s="9" t="s">
        <v>1193</v>
      </c>
      <c r="C6" s="1">
        <v>767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7E43-3DE5-411A-8493-797FBAC90A23}">
  <dimension ref="B3:J8"/>
  <sheetViews>
    <sheetView zoomScale="85" zoomScaleNormal="85" workbookViewId="0">
      <selection activeCell="L15" sqref="L15"/>
    </sheetView>
  </sheetViews>
  <sheetFormatPr baseColWidth="10" defaultRowHeight="14.4" x14ac:dyDescent="0.3"/>
  <cols>
    <col min="1" max="1" width="7.21875" customWidth="1"/>
    <col min="2" max="2" width="34.109375" bestFit="1" customWidth="1"/>
    <col min="3" max="3" width="24.33203125" bestFit="1" customWidth="1"/>
    <col min="4" max="5" width="12.109375" bestFit="1" customWidth="1"/>
    <col min="6" max="6" width="11.109375" bestFit="1" customWidth="1"/>
    <col min="7" max="9" width="12.109375" bestFit="1" customWidth="1"/>
    <col min="10" max="10" width="14" bestFit="1" customWidth="1"/>
    <col min="11" max="11" width="34.109375" bestFit="1" customWidth="1"/>
    <col min="12" max="12" width="21.77734375" bestFit="1" customWidth="1"/>
    <col min="13" max="13" width="34.109375" bestFit="1" customWidth="1"/>
    <col min="14" max="14" width="21.77734375" bestFit="1" customWidth="1"/>
    <col min="15" max="15" width="34.109375" bestFit="1" customWidth="1"/>
    <col min="16" max="16" width="21.77734375" bestFit="1" customWidth="1"/>
    <col min="17" max="17" width="39.33203125" bestFit="1" customWidth="1"/>
    <col min="18" max="18" width="27" bestFit="1" customWidth="1"/>
  </cols>
  <sheetData>
    <row r="3" spans="2:10" x14ac:dyDescent="0.3">
      <c r="B3" s="12" t="s">
        <v>1196</v>
      </c>
      <c r="C3" s="12" t="s">
        <v>1207</v>
      </c>
      <c r="D3" s="11"/>
      <c r="E3" s="11"/>
      <c r="F3" s="11"/>
      <c r="G3" s="11"/>
      <c r="H3" s="11"/>
      <c r="I3" s="11"/>
      <c r="J3" s="11"/>
    </row>
    <row r="4" spans="2:10" x14ac:dyDescent="0.3">
      <c r="B4" s="12" t="s">
        <v>1191</v>
      </c>
      <c r="C4" s="22" t="s">
        <v>1200</v>
      </c>
      <c r="D4" s="22" t="s">
        <v>1201</v>
      </c>
      <c r="E4" s="22" t="s">
        <v>1202</v>
      </c>
      <c r="F4" s="22" t="s">
        <v>1203</v>
      </c>
      <c r="G4" s="22" t="s">
        <v>1204</v>
      </c>
      <c r="H4" s="22" t="s">
        <v>1205</v>
      </c>
      <c r="I4" s="22" t="s">
        <v>1206</v>
      </c>
      <c r="J4" s="11" t="s">
        <v>1193</v>
      </c>
    </row>
    <row r="5" spans="2:10" x14ac:dyDescent="0.3">
      <c r="B5" s="13" t="s">
        <v>48</v>
      </c>
      <c r="C5" s="11">
        <v>3681.0099999999993</v>
      </c>
      <c r="D5" s="11">
        <v>4119.7899999999991</v>
      </c>
      <c r="E5" s="11">
        <v>2714.4900000000007</v>
      </c>
      <c r="F5" s="11">
        <v>3028.34</v>
      </c>
      <c r="G5" s="11">
        <v>1503.59</v>
      </c>
      <c r="H5" s="11">
        <v>6271.2399999999989</v>
      </c>
      <c r="I5" s="11">
        <v>3718.2999999999993</v>
      </c>
      <c r="J5" s="11">
        <v>25036.76</v>
      </c>
    </row>
    <row r="6" spans="2:10" x14ac:dyDescent="0.3">
      <c r="B6" s="13" t="s">
        <v>16</v>
      </c>
      <c r="C6" s="11">
        <v>12933.349999999999</v>
      </c>
      <c r="D6" s="11">
        <v>15811.879999999992</v>
      </c>
      <c r="E6" s="11">
        <v>5842.4800000000032</v>
      </c>
      <c r="F6" s="11">
        <v>4351.0900000000011</v>
      </c>
      <c r="G6" s="11">
        <v>8899.3099999999977</v>
      </c>
      <c r="H6" s="11">
        <v>16772.13</v>
      </c>
      <c r="I6" s="11">
        <v>12134.319999999998</v>
      </c>
      <c r="J6" s="11">
        <v>76744.559999999983</v>
      </c>
    </row>
    <row r="7" spans="2:10" x14ac:dyDescent="0.3">
      <c r="B7" s="13" t="s">
        <v>10</v>
      </c>
      <c r="C7" s="11">
        <v>4527.0599999999995</v>
      </c>
      <c r="D7" s="11">
        <v>5063.0899999999992</v>
      </c>
      <c r="E7" s="11">
        <v>1497.87</v>
      </c>
      <c r="F7" s="11">
        <v>2003.5999999999997</v>
      </c>
      <c r="G7" s="11">
        <v>2872.7799999999997</v>
      </c>
      <c r="H7" s="11">
        <v>6940.49</v>
      </c>
      <c r="I7" s="11">
        <v>4468.0300000000007</v>
      </c>
      <c r="J7" s="11">
        <v>27372.92</v>
      </c>
    </row>
    <row r="8" spans="2:10" x14ac:dyDescent="0.3">
      <c r="B8" s="13" t="s">
        <v>1193</v>
      </c>
      <c r="C8" s="11">
        <v>21141.42</v>
      </c>
      <c r="D8" s="11">
        <v>24994.759999999991</v>
      </c>
      <c r="E8" s="11">
        <v>10054.840000000004</v>
      </c>
      <c r="F8" s="11">
        <v>9383.0300000000007</v>
      </c>
      <c r="G8" s="11">
        <v>13275.679999999997</v>
      </c>
      <c r="H8" s="11">
        <v>29983.86</v>
      </c>
      <c r="I8" s="11">
        <v>20320.649999999998</v>
      </c>
      <c r="J8" s="11">
        <v>129154.23999999998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25E-D8A3-47D5-8CE0-503D52848569}">
  <dimension ref="B2:G27"/>
  <sheetViews>
    <sheetView zoomScale="90" zoomScaleNormal="90" workbookViewId="0">
      <selection activeCell="E9" sqref="E9"/>
    </sheetView>
  </sheetViews>
  <sheetFormatPr baseColWidth="10" defaultRowHeight="14.4" x14ac:dyDescent="0.3"/>
  <cols>
    <col min="1" max="1" width="6.21875" customWidth="1"/>
    <col min="2" max="2" width="17.5546875" bestFit="1" customWidth="1"/>
    <col min="3" max="3" width="31.44140625" bestFit="1" customWidth="1"/>
    <col min="4" max="4" width="20" bestFit="1" customWidth="1"/>
    <col min="5" max="5" width="17.88671875" customWidth="1"/>
    <col min="6" max="6" width="11.77734375" bestFit="1" customWidth="1"/>
  </cols>
  <sheetData>
    <row r="2" spans="2:7" x14ac:dyDescent="0.3">
      <c r="B2" s="8" t="s">
        <v>1191</v>
      </c>
      <c r="C2" t="s">
        <v>1196</v>
      </c>
      <c r="D2" t="s">
        <v>1194</v>
      </c>
      <c r="F2" t="s">
        <v>1219</v>
      </c>
      <c r="G2" t="s">
        <v>1220</v>
      </c>
    </row>
    <row r="3" spans="2:7" x14ac:dyDescent="0.3">
      <c r="B3" s="9" t="s">
        <v>49</v>
      </c>
      <c r="C3" s="11">
        <v>11900.640000000001</v>
      </c>
      <c r="D3" s="11">
        <v>9734</v>
      </c>
      <c r="F3" s="9" t="s">
        <v>49</v>
      </c>
      <c r="G3" s="11">
        <f>GETPIVOTDATA("Total cuenta con propina ",$B$2,"Paí­s de Origen","Argentina")</f>
        <v>11900.640000000001</v>
      </c>
    </row>
    <row r="4" spans="2:7" x14ac:dyDescent="0.3">
      <c r="B4" s="9" t="s">
        <v>24</v>
      </c>
      <c r="C4" s="11">
        <v>13722.610000000002</v>
      </c>
      <c r="D4" s="11">
        <v>11304</v>
      </c>
      <c r="F4" s="9" t="s">
        <v>24</v>
      </c>
      <c r="G4" s="11">
        <f>GETPIVOTDATA("Total cuenta con propina ",$B$2,"Paí­s de Origen","Bolivia")</f>
        <v>13722.610000000002</v>
      </c>
    </row>
    <row r="5" spans="2:7" x14ac:dyDescent="0.3">
      <c r="B5" s="9" t="s">
        <v>19</v>
      </c>
      <c r="C5" s="11">
        <v>10516.980000000005</v>
      </c>
      <c r="D5" s="11">
        <v>8566</v>
      </c>
      <c r="F5" s="9" t="s">
        <v>19</v>
      </c>
      <c r="G5" s="11">
        <f>GETPIVOTDATA("Total cuenta con propina ",$B$2,"Paí­s de Origen","Brasil")</f>
        <v>10516.980000000005</v>
      </c>
    </row>
    <row r="6" spans="2:7" x14ac:dyDescent="0.3">
      <c r="B6" s="9" t="s">
        <v>29</v>
      </c>
      <c r="C6" s="11">
        <v>13931.690000000004</v>
      </c>
      <c r="D6" s="11">
        <v>11600</v>
      </c>
      <c r="F6" s="9" t="s">
        <v>29</v>
      </c>
      <c r="G6" s="11">
        <f>GETPIVOTDATA("Total cuenta con propina ",$B$2,"Paí­s de Origen","Chile")</f>
        <v>13931.690000000004</v>
      </c>
    </row>
    <row r="7" spans="2:7" x14ac:dyDescent="0.3">
      <c r="B7" s="9" t="s">
        <v>33</v>
      </c>
      <c r="C7" s="11">
        <v>11783.460000000003</v>
      </c>
      <c r="D7" s="11">
        <v>9874</v>
      </c>
      <c r="F7" s="9" t="s">
        <v>33</v>
      </c>
      <c r="G7" s="11">
        <f>GETPIVOTDATA("Total cuenta con propina ",$B$2,"Paí­s de Origen","Colombia")</f>
        <v>11783.460000000003</v>
      </c>
    </row>
    <row r="8" spans="2:7" x14ac:dyDescent="0.3">
      <c r="B8" s="9" t="s">
        <v>63</v>
      </c>
      <c r="C8" s="11">
        <v>9245.4699999999975</v>
      </c>
      <c r="D8" s="11">
        <v>7444</v>
      </c>
      <c r="F8" s="9" t="s">
        <v>63</v>
      </c>
      <c r="G8" s="11">
        <f>GETPIVOTDATA("Total cuenta con propina ",$B$2,"Paí­s de Origen","Ecuador")</f>
        <v>9245.4699999999975</v>
      </c>
    </row>
    <row r="9" spans="2:7" x14ac:dyDescent="0.3">
      <c r="B9" s="9" t="s">
        <v>1147</v>
      </c>
      <c r="C9" s="11">
        <v>11531.729999999998</v>
      </c>
      <c r="D9" s="11">
        <v>9483</v>
      </c>
      <c r="F9" s="9" t="s">
        <v>1147</v>
      </c>
      <c r="G9" s="11">
        <f>GETPIVOTDATA("Total cuenta con propina ",$B$2,"Paí­s de Origen","España")</f>
        <v>11531.729999999998</v>
      </c>
    </row>
    <row r="10" spans="2:7" x14ac:dyDescent="0.3">
      <c r="B10" s="9" t="s">
        <v>73</v>
      </c>
      <c r="C10" s="11">
        <v>11441.45</v>
      </c>
      <c r="D10" s="11">
        <v>9468</v>
      </c>
      <c r="F10" s="9" t="s">
        <v>73</v>
      </c>
      <c r="G10" s="11">
        <f>GETPIVOTDATA("Total cuenta con propina ",$B$2,"Paí­s de Origen","Paraguay")</f>
        <v>11441.45</v>
      </c>
    </row>
    <row r="11" spans="2:7" x14ac:dyDescent="0.3">
      <c r="B11" s="9" t="s">
        <v>1148</v>
      </c>
      <c r="C11" s="11">
        <v>12099.520000000004</v>
      </c>
      <c r="D11" s="11">
        <v>9768</v>
      </c>
      <c r="F11" s="9" t="s">
        <v>1148</v>
      </c>
      <c r="G11" s="11">
        <f>GETPIVOTDATA("Total cuenta con propina ",$B$2,"Paí­s de Origen","Perú")</f>
        <v>12099.520000000004</v>
      </c>
    </row>
    <row r="12" spans="2:7" x14ac:dyDescent="0.3">
      <c r="B12" s="9" t="s">
        <v>55</v>
      </c>
      <c r="C12" s="11">
        <v>11887.609999999999</v>
      </c>
      <c r="D12" s="11">
        <v>9811</v>
      </c>
      <c r="F12" s="9" t="s">
        <v>55</v>
      </c>
      <c r="G12" s="11">
        <f>GETPIVOTDATA("Total cuenta con propina ",$B$2,"Paí­s de Origen","Uruguay")</f>
        <v>11887.609999999999</v>
      </c>
    </row>
    <row r="13" spans="2:7" x14ac:dyDescent="0.3">
      <c r="B13" s="9" t="s">
        <v>99</v>
      </c>
      <c r="C13" s="11">
        <v>11093.079999999998</v>
      </c>
      <c r="D13" s="11">
        <v>9275</v>
      </c>
      <c r="F13" s="9" t="s">
        <v>99</v>
      </c>
      <c r="G13" s="11">
        <f>GETPIVOTDATA("Total cuenta con propina ",$B$2,"Paí­s de Origen","Venezuela")</f>
        <v>11093.079999999998</v>
      </c>
    </row>
    <row r="14" spans="2:7" x14ac:dyDescent="0.3">
      <c r="B14" s="9" t="s">
        <v>1193</v>
      </c>
      <c r="C14" s="11">
        <v>129154.24000000002</v>
      </c>
      <c r="D14" s="11">
        <v>106327</v>
      </c>
    </row>
    <row r="17" spans="2:2" x14ac:dyDescent="0.3">
      <c r="B17" s="9"/>
    </row>
    <row r="18" spans="2:2" x14ac:dyDescent="0.3">
      <c r="B18" s="9"/>
    </row>
    <row r="19" spans="2:2" x14ac:dyDescent="0.3">
      <c r="B19" s="9"/>
    </row>
    <row r="20" spans="2:2" x14ac:dyDescent="0.3">
      <c r="B20" s="9"/>
    </row>
    <row r="21" spans="2:2" x14ac:dyDescent="0.3">
      <c r="B21" s="9"/>
    </row>
    <row r="22" spans="2:2" x14ac:dyDescent="0.3">
      <c r="B22" s="9"/>
    </row>
    <row r="23" spans="2:2" x14ac:dyDescent="0.3">
      <c r="B23" s="9"/>
    </row>
    <row r="24" spans="2:2" x14ac:dyDescent="0.3">
      <c r="B24" s="9"/>
    </row>
    <row r="25" spans="2:2" x14ac:dyDescent="0.3">
      <c r="B25" s="9"/>
    </row>
    <row r="26" spans="2:2" x14ac:dyDescent="0.3">
      <c r="B26" s="9"/>
    </row>
    <row r="27" spans="2:2" x14ac:dyDescent="0.3">
      <c r="B27" s="9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540B-79D6-4E36-9DAD-7C2A48619FFA}">
  <dimension ref="A1:B16"/>
  <sheetViews>
    <sheetView workbookViewId="0">
      <selection activeCell="E28" sqref="E28:E29"/>
    </sheetView>
  </sheetViews>
  <sheetFormatPr baseColWidth="10" defaultRowHeight="14.4" x14ac:dyDescent="0.3"/>
  <cols>
    <col min="1" max="1" width="16.5546875" bestFit="1" customWidth="1"/>
    <col min="2" max="2" width="30.5546875" style="2" bestFit="1" customWidth="1"/>
    <col min="3" max="3" width="12.44140625" customWidth="1"/>
  </cols>
  <sheetData>
    <row r="1" spans="1:2" x14ac:dyDescent="0.3">
      <c r="A1" s="8" t="s">
        <v>1191</v>
      </c>
      <c r="B1" s="2" t="s">
        <v>1196</v>
      </c>
    </row>
    <row r="2" spans="1:2" x14ac:dyDescent="0.3">
      <c r="A2" s="9" t="s">
        <v>1198</v>
      </c>
      <c r="B2" s="34">
        <v>103738.04999999999</v>
      </c>
    </row>
    <row r="3" spans="1:2" x14ac:dyDescent="0.3">
      <c r="A3" s="9" t="s">
        <v>1199</v>
      </c>
      <c r="B3" s="34">
        <v>25416.189999999995</v>
      </c>
    </row>
    <row r="4" spans="1:2" x14ac:dyDescent="0.3">
      <c r="A4" s="9" t="s">
        <v>1193</v>
      </c>
      <c r="B4" s="34">
        <v>129154.23999999999</v>
      </c>
    </row>
    <row r="7" spans="1:2" x14ac:dyDescent="0.3">
      <c r="A7" s="8" t="s">
        <v>1191</v>
      </c>
      <c r="B7" s="2" t="s">
        <v>1194</v>
      </c>
    </row>
    <row r="8" spans="1:2" x14ac:dyDescent="0.3">
      <c r="A8" s="9" t="s">
        <v>1198</v>
      </c>
      <c r="B8" s="34">
        <v>84367</v>
      </c>
    </row>
    <row r="9" spans="1:2" x14ac:dyDescent="0.3">
      <c r="A9" s="9" t="s">
        <v>1199</v>
      </c>
      <c r="B9" s="34">
        <v>21960</v>
      </c>
    </row>
    <row r="10" spans="1:2" x14ac:dyDescent="0.3">
      <c r="A10" s="9" t="s">
        <v>1193</v>
      </c>
      <c r="B10" s="34">
        <v>106327</v>
      </c>
    </row>
    <row r="13" spans="1:2" x14ac:dyDescent="0.3">
      <c r="A13" s="8" t="s">
        <v>1191</v>
      </c>
      <c r="B13" s="2" t="s">
        <v>1197</v>
      </c>
    </row>
    <row r="14" spans="1:2" x14ac:dyDescent="0.3">
      <c r="A14" s="9" t="s">
        <v>1198</v>
      </c>
      <c r="B14" s="3">
        <v>656</v>
      </c>
    </row>
    <row r="15" spans="1:2" x14ac:dyDescent="0.3">
      <c r="A15" s="9" t="s">
        <v>1199</v>
      </c>
      <c r="B15" s="3">
        <v>111</v>
      </c>
    </row>
    <row r="16" spans="1:2" x14ac:dyDescent="0.3">
      <c r="A16" s="9" t="s">
        <v>1193</v>
      </c>
      <c r="B16" s="3">
        <v>767</v>
      </c>
    </row>
  </sheetData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DDF-93B5-4873-B5D7-951B4A839132}">
  <dimension ref="B2:G8"/>
  <sheetViews>
    <sheetView workbookViewId="0">
      <selection activeCell="E20" sqref="E20"/>
    </sheetView>
  </sheetViews>
  <sheetFormatPr baseColWidth="10" defaultRowHeight="14.4" x14ac:dyDescent="0.3"/>
  <cols>
    <col min="2" max="2" width="22.5546875" style="2" bestFit="1" customWidth="1"/>
    <col min="3" max="3" width="16.77734375" style="2" bestFit="1" customWidth="1"/>
    <col min="4" max="4" width="23.44140625" style="2" bestFit="1" customWidth="1"/>
    <col min="5" max="5" width="17.88671875" style="2" bestFit="1" customWidth="1"/>
    <col min="6" max="6" width="18.33203125" style="2" bestFit="1" customWidth="1"/>
    <col min="7" max="7" width="18.88671875" bestFit="1" customWidth="1"/>
  </cols>
  <sheetData>
    <row r="2" spans="2:7" ht="18" x14ac:dyDescent="0.3">
      <c r="B2" s="35" t="s">
        <v>1191</v>
      </c>
      <c r="C2" s="19" t="s">
        <v>1218</v>
      </c>
      <c r="D2" s="19" t="s">
        <v>1215</v>
      </c>
      <c r="E2" s="19" t="s">
        <v>1216</v>
      </c>
      <c r="F2" s="19" t="s">
        <v>1217</v>
      </c>
      <c r="G2" s="19" t="s">
        <v>1192</v>
      </c>
    </row>
    <row r="3" spans="2:7" ht="18" x14ac:dyDescent="0.3">
      <c r="B3" s="19" t="s">
        <v>76</v>
      </c>
      <c r="C3" s="20">
        <v>138</v>
      </c>
      <c r="D3" s="21">
        <v>30.591594202898552</v>
      </c>
      <c r="E3" s="21">
        <v>10.25</v>
      </c>
      <c r="F3" s="21">
        <v>49.74</v>
      </c>
      <c r="G3" s="21">
        <v>4221.6400000000003</v>
      </c>
    </row>
    <row r="4" spans="2:7" ht="18" x14ac:dyDescent="0.3">
      <c r="B4" s="19" t="s">
        <v>28</v>
      </c>
      <c r="C4" s="20">
        <v>192</v>
      </c>
      <c r="D4" s="21">
        <v>29.650000000000006</v>
      </c>
      <c r="E4" s="21">
        <v>10.029999999999999</v>
      </c>
      <c r="F4" s="21">
        <v>49.67</v>
      </c>
      <c r="G4" s="21">
        <v>5692.8000000000011</v>
      </c>
    </row>
    <row r="5" spans="2:7" ht="18" x14ac:dyDescent="0.3">
      <c r="B5" s="19" t="s">
        <v>52</v>
      </c>
      <c r="C5" s="20">
        <v>158</v>
      </c>
      <c r="D5" s="21">
        <v>29.051518987341773</v>
      </c>
      <c r="E5" s="21">
        <v>10.06</v>
      </c>
      <c r="F5" s="21">
        <v>49.29</v>
      </c>
      <c r="G5" s="21">
        <v>4590.1400000000003</v>
      </c>
    </row>
    <row r="6" spans="2:7" ht="18" x14ac:dyDescent="0.3">
      <c r="B6" s="19" t="s">
        <v>9</v>
      </c>
      <c r="C6" s="20">
        <v>149</v>
      </c>
      <c r="D6" s="21">
        <v>30.201946308724821</v>
      </c>
      <c r="E6" s="21">
        <v>10.130000000000001</v>
      </c>
      <c r="F6" s="21">
        <v>49.6</v>
      </c>
      <c r="G6" s="21">
        <v>4500.0899999999983</v>
      </c>
    </row>
    <row r="7" spans="2:7" ht="18" x14ac:dyDescent="0.3">
      <c r="B7" s="19" t="s">
        <v>15</v>
      </c>
      <c r="C7" s="20">
        <v>130</v>
      </c>
      <c r="D7" s="21">
        <v>29.404384615384622</v>
      </c>
      <c r="E7" s="21">
        <v>10.14</v>
      </c>
      <c r="F7" s="21">
        <v>49.88</v>
      </c>
      <c r="G7" s="21">
        <v>3822.5700000000006</v>
      </c>
    </row>
    <row r="8" spans="2:7" ht="18" x14ac:dyDescent="0.3">
      <c r="B8" s="19" t="s">
        <v>1193</v>
      </c>
      <c r="C8" s="20">
        <v>767</v>
      </c>
      <c r="D8" s="21">
        <v>29.761720990873517</v>
      </c>
      <c r="E8" s="21">
        <v>10.029999999999999</v>
      </c>
      <c r="F8" s="21">
        <v>49.88</v>
      </c>
      <c r="G8" s="21">
        <v>22827.239999999987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9187-BF08-4207-9612-0BE38D987B81}">
  <dimension ref="A3:I10"/>
  <sheetViews>
    <sheetView workbookViewId="0">
      <selection activeCell="A3" sqref="A3:I10"/>
    </sheetView>
  </sheetViews>
  <sheetFormatPr baseColWidth="10" defaultRowHeight="14.4" x14ac:dyDescent="0.3"/>
  <cols>
    <col min="1" max="1" width="27.44140625" bestFit="1" customWidth="1"/>
    <col min="2" max="2" width="21.44140625" bestFit="1" customWidth="1"/>
    <col min="3" max="8" width="10.77734375" bestFit="1" customWidth="1"/>
    <col min="9" max="9" width="11.88671875" bestFit="1" customWidth="1"/>
  </cols>
  <sheetData>
    <row r="3" spans="1:9" x14ac:dyDescent="0.3">
      <c r="A3" s="8" t="s">
        <v>1228</v>
      </c>
      <c r="B3" s="8" t="s">
        <v>1207</v>
      </c>
    </row>
    <row r="4" spans="1:9" x14ac:dyDescent="0.3">
      <c r="A4" s="8" t="s">
        <v>1191</v>
      </c>
      <c r="B4" s="22">
        <v>45017</v>
      </c>
      <c r="C4" s="22">
        <v>45018</v>
      </c>
      <c r="D4" s="22">
        <v>45019</v>
      </c>
      <c r="E4" s="22">
        <v>45020</v>
      </c>
      <c r="F4" s="22">
        <v>45021</v>
      </c>
      <c r="G4" s="22">
        <v>45022</v>
      </c>
      <c r="H4" s="22">
        <v>45023</v>
      </c>
      <c r="I4" t="s">
        <v>1193</v>
      </c>
    </row>
    <row r="5" spans="1:9" x14ac:dyDescent="0.3">
      <c r="A5" s="9" t="s">
        <v>76</v>
      </c>
      <c r="B5" s="1">
        <v>15</v>
      </c>
      <c r="C5" s="1">
        <v>30</v>
      </c>
      <c r="D5" s="1">
        <v>11</v>
      </c>
      <c r="E5" s="1">
        <v>9</v>
      </c>
      <c r="F5" s="1">
        <v>17</v>
      </c>
      <c r="G5" s="1">
        <v>30</v>
      </c>
      <c r="H5" s="1">
        <v>26</v>
      </c>
      <c r="I5" s="1">
        <v>138</v>
      </c>
    </row>
    <row r="6" spans="1:9" x14ac:dyDescent="0.3">
      <c r="A6" s="9" t="s">
        <v>28</v>
      </c>
      <c r="B6" s="1">
        <v>30</v>
      </c>
      <c r="C6" s="1">
        <v>45</v>
      </c>
      <c r="D6" s="1">
        <v>15</v>
      </c>
      <c r="E6" s="1">
        <v>11</v>
      </c>
      <c r="F6" s="1">
        <v>23</v>
      </c>
      <c r="G6" s="1">
        <v>34</v>
      </c>
      <c r="H6" s="1">
        <v>34</v>
      </c>
      <c r="I6" s="1">
        <v>192</v>
      </c>
    </row>
    <row r="7" spans="1:9" x14ac:dyDescent="0.3">
      <c r="A7" s="9" t="s">
        <v>52</v>
      </c>
      <c r="B7" s="1">
        <v>19</v>
      </c>
      <c r="C7" s="1">
        <v>33</v>
      </c>
      <c r="D7" s="1">
        <v>11</v>
      </c>
      <c r="E7" s="1">
        <v>17</v>
      </c>
      <c r="F7" s="1">
        <v>11</v>
      </c>
      <c r="G7" s="1">
        <v>44</v>
      </c>
      <c r="H7" s="1">
        <v>23</v>
      </c>
      <c r="I7" s="1">
        <v>158</v>
      </c>
    </row>
    <row r="8" spans="1:9" x14ac:dyDescent="0.3">
      <c r="A8" s="9" t="s">
        <v>9</v>
      </c>
      <c r="B8" s="1">
        <v>31</v>
      </c>
      <c r="C8" s="1">
        <v>23</v>
      </c>
      <c r="D8" s="1">
        <v>7</v>
      </c>
      <c r="E8" s="1">
        <v>8</v>
      </c>
      <c r="F8" s="1">
        <v>25</v>
      </c>
      <c r="G8" s="1">
        <v>36</v>
      </c>
      <c r="H8" s="1">
        <v>19</v>
      </c>
      <c r="I8" s="1">
        <v>149</v>
      </c>
    </row>
    <row r="9" spans="1:9" x14ac:dyDescent="0.3">
      <c r="A9" s="9" t="s">
        <v>15</v>
      </c>
      <c r="B9" s="1">
        <v>23</v>
      </c>
      <c r="C9" s="1">
        <v>17</v>
      </c>
      <c r="D9" s="1">
        <v>15</v>
      </c>
      <c r="E9" s="1">
        <v>14</v>
      </c>
      <c r="F9" s="1">
        <v>12</v>
      </c>
      <c r="G9" s="1">
        <v>33</v>
      </c>
      <c r="H9" s="1">
        <v>16</v>
      </c>
      <c r="I9" s="1">
        <v>130</v>
      </c>
    </row>
    <row r="10" spans="1:9" x14ac:dyDescent="0.3">
      <c r="A10" s="9" t="s">
        <v>1193</v>
      </c>
      <c r="B10" s="1">
        <v>118</v>
      </c>
      <c r="C10" s="1">
        <v>148</v>
      </c>
      <c r="D10" s="1">
        <v>59</v>
      </c>
      <c r="E10" s="1">
        <v>59</v>
      </c>
      <c r="F10" s="1">
        <v>88</v>
      </c>
      <c r="G10" s="1">
        <v>177</v>
      </c>
      <c r="H10" s="1">
        <v>118</v>
      </c>
      <c r="I10" s="1">
        <v>767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F A A B Q S w M E F A A C A A g A g m I k W f n s w n e m A A A A 9 w A A A B I A H A B D b 2 5 m a W c v U G F j a 2 F n Z S 5 4 b W w g o h g A K K A U A A A A A A A A A A A A A A A A A A A A A A A A A A A A h Y 8 x D o I w G I W v Q r r T l p o Q I T 9 l M G 6 S m J A Y 1 6 Z W a I R i a L H c z c E j e Q U x i r o 5 v u 9 9 w 3 v 3 6 w 3 y s W 2 C i + q t 7 k y G I k x R o I z s D t p U G R r c M V y i n M N W y J O o V D D J x q a j P W S o d u 6 c E u K 9 x 3 6 B u 7 4 i j N K I 7 I t N K W v V C v S R 9 X 8 5 1 M Y 6 Y a R C H H a v M Z z h J M Z R E s c M U y A z h U K b r 8 G m w c / 2 B 8 J q a N z Q K 6 5 s u C 6 B z B H I + w R / A F B L A w Q U A A I A C A C C Y i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m I k W R b i R + 2 8 A g A A T g s A A B M A H A B G b 3 J t d W x h c y 9 T Z W N 0 a W 9 u M S 5 t I K I Y A C i g F A A A A A A A A A A A A A A A A A A A A A A A A A A A A O 1 V X W s T Q R R 9 D + Q / D O l L C t u Q z 0 1 W y U P d R l p t m 0 p S F B o J d 2 d u 4 u D s z D I z C f 2 g I A j + D w U f R A S f f a z 4 5 L / w l z i b t D Y m / R A U K d o 8 J L u T c + + c e 8 8 9 M w a p 5 U q S z v S 3 d D e b y W b M M 9 D I y F L O J E D R 9 C v 8 M T 2 8 t y 1 l T U c D t S t a x Q e s P 0 q E A m b 6 Q 2 5 X I q G i l a D h V 2 l 9 0 C i V q F + q 0 M o A I G r U f b 8 W U L 9 a r t T q x S B H m k S g z W a I + 7 Q 1 H 6 J 0 K 6 E Z F 9 Y U H c U o b f 4 + F 1 g I l b T u x e R z 4 Z 3 e r k F t e i B w n / b W 0 D y 3 K u m t r 4 Y P N 9 q 9 0 g p p P Q l b m 5 u 9 P 8 2 0 E v h B t W 9 A Q I G a c W 7 Z 2 1 t D w W N u U T d z X s 4 j o R K j W J p m q e K R l q S K c T l s l s q 1 s k c e j Z T F j j 0 Q 2 D x / L G w r i U + X v W n t S z k X A x E e A l O G J F r F a s z d Y 9 q g L k Q O v p O u W V x H Y K 7 8 / L R Z H t k 7 X V 8 V o k M d O 2 2 a V o 9 m E 3 d 5 o g i F O O I u 9 3 m + r g Z p B k r H U + L d g w R N / l I a 3 t F R b v v z y 5 N P M W p F G J I t N O C q t i 6 M W N y 3 x x 5 x C B V H G t 3 f g o S C O 8 F w E T K b J F R O Y t d T d B u Q D W n 9 a i H l M Q G u K w 0 p Z l P g E N i P v R h Y t D z + G d M B w S + B O J 7 p Z q u G D 2 V a / z y f S X f S F K j H n P J F w J Y j / M 4 q N k H t w H A R 4 R R I u I T F E l r G w j R O w C U N m + 1 G W z O U i 1 l 2 w I E + m C k i F X 2 R g A D r 5 J r E w 0 S t G c D x c j b D 5 c X D 8 B v m Z g E 2 i o N B R H H Q g C o w 6 r N y g I z V G 3 6 p A Y z V 2 O C G m P s X m B Y p x W K f K u p k v M b e w b / r 7 j d f X 3 1 5 n X 6 f v L 9 m J C / E n g 7 4 P P T 8 S J i M 6 c L w O p G p 5 g n l Z z m / v f h 4 8 l Z e E R E q Y x X Z l d y C n h h 2 3 j A a n Z G v A I Q g r T s v 2 J l j L q D d 5 R h P D w a X L Q E N 8 / w W Q 9 q R G 9 2 x A z r l / 4 o F r 7 m 1 S L 6 8 f E M s e H u / 3 t 6 v / + X 9 + h 1 Q S w E C L Q A U A A I A C A C C Y i R Z + e z C d 6 Y A A A D 3 A A A A E g A A A A A A A A A A A A A A A A A A A A A A Q 2 9 u Z m l n L 1 B h Y 2 t h Z 2 U u e G 1 s U E s B A i 0 A F A A C A A g A g m I k W Q / K 6 a u k A A A A 6 Q A A A B M A A A A A A A A A A A A A A A A A 8 g A A A F t D b 2 5 0 Z W 5 0 X 1 R 5 c G V z X S 5 4 b W x Q S w E C L Q A U A A I A C A C C Y i R Z F u J H 7 b w C A A B O C w A A E w A A A A A A A A A A A A A A A A D j A Q A A R m 9 y b X V s Y X M v U 2 V j d G l v b j E u b V B L B Q Y A A A A A A w A D A M I A A A D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Q Q A A A A A A A L d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h Y 2 V z X z N p V 2 N 6 Q k 5 u b j V y Y m Z v V W x F M E p k X 3 V w b G 9 h Z H N f Z 2 l 0 L W J s b 2 I t O T g 2 N G M 3 Z j g x M W M 2 M T N j M 2 Z h Y W I 4 N z Y 2 N T l j N j Q y M z U 3 M D k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J n W U R C d 2 N H Q m d Z R E J n T U d C Z z 0 9 I i A v P j x F b n R y e S B U e X B l P S J G a W x s T G F z d F V w Z G F 0 Z W Q i I F Z h b H V l P S J k M j A y N C 0 w O S 0 w N F Q w O T o x M T o x M C 4 w N D g 4 M z M x W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c 2 N y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k 5 h b W V z I i B W Y W x 1 Z T 0 i c 1 s m c X V v d D t O w 4 P C u m 1 l c m 8 g Z G U g T W V z Y S Z x d W 9 0 O y w m c X V v d D t O b 2 1 i c m U g Z G V s I E N s a W V u d G U m c X V v d D s s J n F 1 b 3 Q 7 T s O D w r p t Z X J v I G R l I E N v b W V u c 2 F s Z X M m c X V v d D s s J n F 1 b 3 Q 7 S G 9 y Y S B k Z S B M b G V n Y W R h J n F 1 b 3 Q 7 L C Z x d W 9 0 O 0 h v c m E g Z G U g U 2 F s a W R h J n F 1 b 3 Q 7 L C Z x d W 9 0 O 0 1 l c 2 V y b y B B c 2 l n b m F k b y Z x d W 9 0 O y w m c X V v d D t U a X B v I G R l I F N l c n Z p Y 2 l v J n F 1 b 3 Q 7 L C Z x d W 9 0 O 0 3 D g 8 K p d G 9 k b y B k Z S B Q Y W d v J n F 1 b 3 Q 7 L C Z x d W 9 0 O 1 B y b 3 B p b m E m c X V v d D s s J n F 1 b 3 Q 7 R X N 0 Y W R v I G R l I G x h I E 1 l c 2 E m c X V v d D s s J n F 1 b 3 Q 7 T s O D w r p t Z X J v I G R l I E 9 y Z G V u J n F 1 b 3 Q 7 L C Z x d W 9 0 O 1 B h w 4 P C r X M g Z G U g T 3 J p Z 2 V u J n F 1 b 3 Q 7 L C Z x d W 9 0 O 1 B s Y X R v c y B P c m R l b m F k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h Y 2 V z X z N p V 2 N 6 Q k 5 u b j V y Y m Z v V W x F M E p k X 3 V w b G 9 h Z H N f Z 2 l 0 L W J s b 2 I t O T g 2 N G M 3 Z j g x M W M 2 M T N j M 2 Z h Y W I 4 N z Y 2 N T l j N j Q y M z U 3 M D k v V G l w b y B j Y W 1 i a W F k b y 5 7 T s O D w r p t Z X J v I G R l I E 1 l c 2 E s M H 0 m c X V v d D s s J n F 1 b 3 Q 7 U 2 V j d G l v b j E v c 3 B h Y 2 V z X z N p V 2 N 6 Q k 5 u b j V y Y m Z v V W x F M E p k X 3 V w b G 9 h Z H N f Z 2 l 0 L W J s b 2 I t O T g 2 N G M 3 Z j g x M W M 2 M T N j M 2 Z h Y W I 4 N z Y 2 N T l j N j Q y M z U 3 M D k v V G l w b y B j Y W 1 i a W F k b y 5 7 T m 9 t Y n J l I G R l b C B D b G l l b n R l L D F 9 J n F 1 b 3 Q 7 L C Z x d W 9 0 O 1 N l Y 3 R p b 2 4 x L 3 N w Y W N l c 1 8 z a V d j e k J O b m 4 1 c m J m b 1 V s R T B K Z F 9 1 c G x v Y W R z X 2 d p d C 1 i b G 9 i L T k 4 N j R j N 2 Y 4 M T F j N j E z Y z N m Y W F i O D c 2 N j U 5 Y z Y 0 M j M 1 N z A 5 L 1 R p c G 8 g Y 2 F t Y m l h Z G 8 u e 0 7 D g 8 K 6 b W V y b y B k Z S B D b 2 1 l b n N h b G V z L D J 9 J n F 1 b 3 Q 7 L C Z x d W 9 0 O 1 N l Y 3 R p b 2 4 x L 3 N w Y W N l c 1 8 z a V d j e k J O b m 4 1 c m J m b 1 V s R T B K Z F 9 1 c G x v Y W R z X 2 d p d C 1 i b G 9 i L T k 4 N j R j N 2 Y 4 M T F j N j E z Y z N m Y W F i O D c 2 N j U 5 Y z Y 0 M j M 1 N z A 5 L 1 R p c G 8 g Y 2 F t Y m l h Z G 8 u e 0 h v c m E g Z G U g T G x l Z 2 F k Y S w z f S Z x d W 9 0 O y w m c X V v d D t T Z W N 0 a W 9 u M S 9 z c G F j Z X N f M 2 l X Y 3 p C T m 5 u N X J i Z m 9 V b E U w S m R f d X B s b 2 F k c 1 9 n a X Q t Y m x v Y i 0 5 O D Y 0 Y z d m O D E x Y z Y x M 2 M z Z m F h Y j g 3 N j Y 1 O W M 2 N D I z N T c w O S 9 U a X B v I G N h b W J p Y W R v L n t I b 3 J h I G R l I F N h b G l k Y S w 0 f S Z x d W 9 0 O y w m c X V v d D t T Z W N 0 a W 9 u M S 9 z c G F j Z X N f M 2 l X Y 3 p C T m 5 u N X J i Z m 9 V b E U w S m R f d X B s b 2 F k c 1 9 n a X Q t Y m x v Y i 0 5 O D Y 0 Y z d m O D E x Y z Y x M 2 M z Z m F h Y j g 3 N j Y 1 O W M 2 N D I z N T c w O S 9 U a X B v I G N h b W J p Y W R v L n t N Z X N l c m 8 g Q X N p Z 2 5 h Z G 8 s N X 0 m c X V v d D s s J n F 1 b 3 Q 7 U 2 V j d G l v b j E v c 3 B h Y 2 V z X z N p V 2 N 6 Q k 5 u b j V y Y m Z v V W x F M E p k X 3 V w b G 9 h Z H N f Z 2 l 0 L W J s b 2 I t O T g 2 N G M 3 Z j g x M W M 2 M T N j M 2 Z h Y W I 4 N z Y 2 N T l j N j Q y M z U 3 M D k v V G l w b y B j Y W 1 i a W F k b y 5 7 V G l w b y B k Z S B T Z X J 2 a W N p b y w 2 f S Z x d W 9 0 O y w m c X V v d D t T Z W N 0 a W 9 u M S 9 z c G F j Z X N f M 2 l X Y 3 p C T m 5 u N X J i Z m 9 V b E U w S m R f d X B s b 2 F k c 1 9 n a X Q t Y m x v Y i 0 5 O D Y 0 Y z d m O D E x Y z Y x M 2 M z Z m F h Y j g 3 N j Y 1 O W M 2 N D I z N T c w O S 9 U a X B v I G N h b W J p Y W R v L n t N w 4 P C q X R v Z G 8 g Z G U g U G F n b y w 3 f S Z x d W 9 0 O y w m c X V v d D t T Z W N 0 a W 9 u M S 9 z c G F j Z X N f M 2 l X Y 3 p C T m 5 u N X J i Z m 9 V b E U w S m R f d X B s b 2 F k c 1 9 n a X Q t Y m x v Y i 0 5 O D Y 0 Y z d m O D E x Y z Y x M 2 M z Z m F h Y j g 3 N j Y 1 O W M 2 N D I z N T c w O S 9 U a X B v I G N h b W J p Y W R v L n t Q c m 9 w a W 5 h L D h 9 J n F 1 b 3 Q 7 L C Z x d W 9 0 O 1 N l Y 3 R p b 2 4 x L 3 N w Y W N l c 1 8 z a V d j e k J O b m 4 1 c m J m b 1 V s R T B K Z F 9 1 c G x v Y W R z X 2 d p d C 1 i b G 9 i L T k 4 N j R j N 2 Y 4 M T F j N j E z Y z N m Y W F i O D c 2 N j U 5 Y z Y 0 M j M 1 N z A 5 L 1 R p c G 8 g Y 2 F t Y m l h Z G 8 u e 0 V z d G F k b y B k Z S B s Y S B N Z X N h L D l 9 J n F 1 b 3 Q 7 L C Z x d W 9 0 O 1 N l Y 3 R p b 2 4 x L 3 N w Y W N l c 1 8 z a V d j e k J O b m 4 1 c m J m b 1 V s R T B K Z F 9 1 c G x v Y W R z X 2 d p d C 1 i b G 9 i L T k 4 N j R j N 2 Y 4 M T F j N j E z Y z N m Y W F i O D c 2 N j U 5 Y z Y 0 M j M 1 N z A 5 L 1 R p c G 8 g Y 2 F t Y m l h Z G 8 u e 0 7 D g 8 K 6 b W V y b y B k Z S B P c m R l b i w x M H 0 m c X V v d D s s J n F 1 b 3 Q 7 U 2 V j d G l v b j E v c 3 B h Y 2 V z X z N p V 2 N 6 Q k 5 u b j V y Y m Z v V W x F M E p k X 3 V w b G 9 h Z H N f Z 2 l 0 L W J s b 2 I t O T g 2 N G M 3 Z j g x M W M 2 M T N j M 2 Z h Y W I 4 N z Y 2 N T l j N j Q y M z U 3 M D k v V G l w b y B j Y W 1 i a W F k b y 5 7 U G H D g 8 K t c y B k Z S B P c m l n Z W 4 s M T F 9 J n F 1 b 3 Q 7 L C Z x d W 9 0 O 1 N l Y 3 R p b 2 4 x L 3 N w Y W N l c 1 8 z a V d j e k J O b m 4 1 c m J m b 1 V s R T B K Z F 9 1 c G x v Y W R z X 2 d p d C 1 i b G 9 i L T k 4 N j R j N 2 Y 4 M T F j N j E z Y z N m Y W F i O D c 2 N j U 5 Y z Y 0 M j M 1 N z A 5 L 1 R p c G 8 g Y 2 F t Y m l h Z G 8 u e 1 B s Y X R v c y B P c m R l b m F k b 3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c G F j Z X N f M 2 l X Y 3 p C T m 5 u N X J i Z m 9 V b E U w S m R f d X B s b 2 F k c 1 9 n a X Q t Y m x v Y i 0 5 O D Y 0 Y z d m O D E x Y z Y x M 2 M z Z m F h Y j g 3 N j Y 1 O W M 2 N D I z N T c w O S 9 U a X B v I G N h b W J p Y W R v L n t O w 4 P C u m 1 l c m 8 g Z G U g T W V z Y S w w f S Z x d W 9 0 O y w m c X V v d D t T Z W N 0 a W 9 u M S 9 z c G F j Z X N f M 2 l X Y 3 p C T m 5 u N X J i Z m 9 V b E U w S m R f d X B s b 2 F k c 1 9 n a X Q t Y m x v Y i 0 5 O D Y 0 Y z d m O D E x Y z Y x M 2 M z Z m F h Y j g 3 N j Y 1 O W M 2 N D I z N T c w O S 9 U a X B v I G N h b W J p Y W R v L n t O b 2 1 i c m U g Z G V s I E N s a W V u d G U s M X 0 m c X V v d D s s J n F 1 b 3 Q 7 U 2 V j d G l v b j E v c 3 B h Y 2 V z X z N p V 2 N 6 Q k 5 u b j V y Y m Z v V W x F M E p k X 3 V w b G 9 h Z H N f Z 2 l 0 L W J s b 2 I t O T g 2 N G M 3 Z j g x M W M 2 M T N j M 2 Z h Y W I 4 N z Y 2 N T l j N j Q y M z U 3 M D k v V G l w b y B j Y W 1 i a W F k b y 5 7 T s O D w r p t Z X J v I G R l I E N v b W V u c 2 F s Z X M s M n 0 m c X V v d D s s J n F 1 b 3 Q 7 U 2 V j d G l v b j E v c 3 B h Y 2 V z X z N p V 2 N 6 Q k 5 u b j V y Y m Z v V W x F M E p k X 3 V w b G 9 h Z H N f Z 2 l 0 L W J s b 2 I t O T g 2 N G M 3 Z j g x M W M 2 M T N j M 2 Z h Y W I 4 N z Y 2 N T l j N j Q y M z U 3 M D k v V G l w b y B j Y W 1 i a W F k b y 5 7 S G 9 y Y S B k Z S B M b G V n Y W R h L D N 9 J n F 1 b 3 Q 7 L C Z x d W 9 0 O 1 N l Y 3 R p b 2 4 x L 3 N w Y W N l c 1 8 z a V d j e k J O b m 4 1 c m J m b 1 V s R T B K Z F 9 1 c G x v Y W R z X 2 d p d C 1 i b G 9 i L T k 4 N j R j N 2 Y 4 M T F j N j E z Y z N m Y W F i O D c 2 N j U 5 Y z Y 0 M j M 1 N z A 5 L 1 R p c G 8 g Y 2 F t Y m l h Z G 8 u e 0 h v c m E g Z G U g U 2 F s a W R h L D R 9 J n F 1 b 3 Q 7 L C Z x d W 9 0 O 1 N l Y 3 R p b 2 4 x L 3 N w Y W N l c 1 8 z a V d j e k J O b m 4 1 c m J m b 1 V s R T B K Z F 9 1 c G x v Y W R z X 2 d p d C 1 i b G 9 i L T k 4 N j R j N 2 Y 4 M T F j N j E z Y z N m Y W F i O D c 2 N j U 5 Y z Y 0 M j M 1 N z A 5 L 1 R p c G 8 g Y 2 F t Y m l h Z G 8 u e 0 1 l c 2 V y b y B B c 2 l n b m F k b y w 1 f S Z x d W 9 0 O y w m c X V v d D t T Z W N 0 a W 9 u M S 9 z c G F j Z X N f M 2 l X Y 3 p C T m 5 u N X J i Z m 9 V b E U w S m R f d X B s b 2 F k c 1 9 n a X Q t Y m x v Y i 0 5 O D Y 0 Y z d m O D E x Y z Y x M 2 M z Z m F h Y j g 3 N j Y 1 O W M 2 N D I z N T c w O S 9 U a X B v I G N h b W J p Y W R v L n t U a X B v I G R l I F N l c n Z p Y 2 l v L D Z 9 J n F 1 b 3 Q 7 L C Z x d W 9 0 O 1 N l Y 3 R p b 2 4 x L 3 N w Y W N l c 1 8 z a V d j e k J O b m 4 1 c m J m b 1 V s R T B K Z F 9 1 c G x v Y W R z X 2 d p d C 1 i b G 9 i L T k 4 N j R j N 2 Y 4 M T F j N j E z Y z N m Y W F i O D c 2 N j U 5 Y z Y 0 M j M 1 N z A 5 L 1 R p c G 8 g Y 2 F t Y m l h Z G 8 u e 0 3 D g 8 K p d G 9 k b y B k Z S B Q Y W d v L D d 9 J n F 1 b 3 Q 7 L C Z x d W 9 0 O 1 N l Y 3 R p b 2 4 x L 3 N w Y W N l c 1 8 z a V d j e k J O b m 4 1 c m J m b 1 V s R T B K Z F 9 1 c G x v Y W R z X 2 d p d C 1 i b G 9 i L T k 4 N j R j N 2 Y 4 M T F j N j E z Y z N m Y W F i O D c 2 N j U 5 Y z Y 0 M j M 1 N z A 5 L 1 R p c G 8 g Y 2 F t Y m l h Z G 8 u e 1 B y b 3 B p b m E s O H 0 m c X V v d D s s J n F 1 b 3 Q 7 U 2 V j d G l v b j E v c 3 B h Y 2 V z X z N p V 2 N 6 Q k 5 u b j V y Y m Z v V W x F M E p k X 3 V w b G 9 h Z H N f Z 2 l 0 L W J s b 2 I t O T g 2 N G M 3 Z j g x M W M 2 M T N j M 2 Z h Y W I 4 N z Y 2 N T l j N j Q y M z U 3 M D k v V G l w b y B j Y W 1 i a W F k b y 5 7 R X N 0 Y W R v I G R l I G x h I E 1 l c 2 E s O X 0 m c X V v d D s s J n F 1 b 3 Q 7 U 2 V j d G l v b j E v c 3 B h Y 2 V z X z N p V 2 N 6 Q k 5 u b j V y Y m Z v V W x F M E p k X 3 V w b G 9 h Z H N f Z 2 l 0 L W J s b 2 I t O T g 2 N G M 3 Z j g x M W M 2 M T N j M 2 Z h Y W I 4 N z Y 2 N T l j N j Q y M z U 3 M D k v V G l w b y B j Y W 1 i a W F k b y 5 7 T s O D w r p t Z X J v I G R l I E 9 y Z G V u L D E w f S Z x d W 9 0 O y w m c X V v d D t T Z W N 0 a W 9 u M S 9 z c G F j Z X N f M 2 l X Y 3 p C T m 5 u N X J i Z m 9 V b E U w S m R f d X B s b 2 F k c 1 9 n a X Q t Y m x v Y i 0 5 O D Y 0 Y z d m O D E x Y z Y x M 2 M z Z m F h Y j g 3 N j Y 1 O W M 2 N D I z N T c w O S 9 U a X B v I G N h b W J p Y W R v L n t Q Y c O D w q 1 z I G R l I E 9 y a W d l b i w x M X 0 m c X V v d D s s J n F 1 b 3 Q 7 U 2 V j d G l v b j E v c 3 B h Y 2 V z X z N p V 2 N 6 Q k 5 u b j V y Y m Z v V W x F M E p k X 3 V w b G 9 h Z H N f Z 2 l 0 L W J s b 2 I t O T g 2 N G M 3 Z j g x M W M 2 M T N j M 2 Z h Y W I 4 N z Y 2 N T l j N j Q y M z U 3 M D k v V G l w b y B j Y W 1 i a W F k b y 5 7 U G x h d G 9 z I E 9 y Z G V u Y W R v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T k 4 N j R j N 2 Y 4 M T F j N j E z Y z N m Y W F i O D c 2 N j U 5 Y z Y 0 M j M 1 N z A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T k 4 N j R j N 2 Y 4 M T F j N j E z Y z N m Y W F i O D c 2 N j U 5 Y z Y 0 M j M 1 N z A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T k 4 N j R j N 2 Y 4 M T F j N j E z Y z N m Y W F i O D c 2 N j U 5 Y z Y 0 M j M 1 N z A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R k N W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s O i y 4 b F o c O i y 4 b C q 2 1 l c m 8 g Z G U g T 3 J k Z W 4 s M H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s O i y 4 b F o c O i y 4 b C q 2 1 l c m 8 g Z G U g T W V z Y S w x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O b 2 1 i c m U g Z G V s I F B s Y X R v L D J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R l c 2 N y a X B j a c O i y 4 b F o c O i 4 o C w w q V u I G R l b C B Q b G F 0 b y w z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D b 3 N 0 b y B V b m l 0 Y X J p b y w 0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Q c m V j a W 8 g V W 5 p d G F y a W 8 s N X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Q 2 F u d G l k Y W Q g T 3 J k Z W 5 h Z G E s N n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V G l l b X B v I G R l I F B y Z X B h c m F j a c O i y 4 b F o c O i 4 o C w w q V u L D d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9 i c 2 V y d m F j a W 9 u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s O i y 4 b F o c O i y 4 b C q 2 1 l c m 8 g Z G U g T 3 J k Z W 4 s M H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s O i y 4 b F o c O i y 4 b C q 2 1 l c m 8 g Z G U g T W V z Y S w x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O b 2 1 i c m U g Z G V s I F B s Y X R v L D J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R l c 2 N y a X B j a c O i y 4 b F o c O i 4 o C w w q V u I G R l b C B Q b G F 0 b y w z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D b 3 N 0 b y B V b m l 0 Y X J p b y w 0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Q c m V j a W 8 g V W 5 p d G F y a W 8 s N X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Q 2 F u d G l k Y W Q g T 3 J k Z W 5 h Z G E s N n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V G l l b X B v I G R l I F B y Z X B h c m F j a c O i y 4 b F o c O i 4 o C w w q V u L D d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9 i c 2 V y d m F j a W 9 u Z X M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7 D o s u G x a H D o s u G w q t t Z X J v I G R l I E 9 y Z G V u J n F 1 b 3 Q 7 L C Z x d W 9 0 O 0 7 D o s u G x a H D o s u G w q t t Z X J v I G R l I E 1 l c 2 E m c X V v d D s s J n F 1 b 3 Q 7 T m 9 t Y n J l I G R l b C B Q b G F 0 b y Z x d W 9 0 O y w m c X V v d D t E Z X N j c m l w Y 2 n D o s u G x a H D o u K A s M K l b i B k Z W w g U G x h d G 8 m c X V v d D s s J n F 1 b 3 Q 7 Q 2 9 z d G 8 g V W 5 p d G F y a W 8 m c X V v d D s s J n F 1 b 3 Q 7 U H J l Y 2 l v I F V u a X R h c m l v J n F 1 b 3 Q 7 L C Z x d W 9 0 O 0 N h b n R p Z G F k I E 9 y Z G V u Y W R h J n F 1 b 3 Q 7 L C Z x d W 9 0 O 1 R p Z W 1 w b y B k Z S B Q c m V w Y X J h Y 2 n D o s u G x a H D o u K A s M K l b i Z x d W 9 0 O y w m c X V v d D t P Y n N l c n Z h Y 2 l v b m V z J n F 1 b 3 Q 7 X S I g L z 4 8 R W 5 0 c n k g V H l w Z T 0 i R m l s b E N v b H V t b l R 5 c G V z I i B W Y W x 1 Z T 0 i c 0 F 3 T U d C Z 0 1 E Q X d N R y I g L z 4 8 R W 5 0 c n k g V H l w Z T 0 i R m l s b E x h c 3 R V c G R h d G V k I i B W Y W x 1 Z T 0 i Z D I w M j Q t M D k t M D R U M D k 6 M j A 6 M j U u N j U 1 N j A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M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G F j Z X N f M 2 l X Y 3 p C T m 5 u N X J i Z m 9 V b E U w S m R f d X B s b 2 F k c 1 9 n a X Q t Y m x v Y i 1 k O W U 4 M G Z m Y m N l Z j h h N G F k Y z Z k M j l l Z G Q 3 O D Y x O G F k Z D V k Z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X N f M 2 l X Y 3 p C T m 5 u N X J i Z m 9 V b E U w S m R f d X B s b 2 F k c 1 9 n a X Q t Y m x v Y i 1 k O W U 4 M G Z m Y m N l Z j h h N G F k Y z Z k M j l l Z G Q 3 O D Y x O G F k Z D V k Z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X N f M 2 l X Y 3 p C T m 5 u N X J i Z m 9 V b E U w S m R f d X B s b 2 F k c 1 9 n a X Q t Y m x v Y i 1 k O W U 4 M G Z m Y m N l Z j h h N G F k Y z Z k M j l l Z G Q 3 O D Y x O G F k Z D V k Z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X N f M 2 l X Y 3 p C T m 5 u N X J i Z m 9 V b E U w S m R f d X B s b 2 F k c 1 9 n a X Q t Y m x v Y i 0 5 O D Y 0 Y z d m O D E x Y z Y x M 2 M z Z m F h Y j g 3 N j Y 1 O W M 2 N D I z J T I w K D I p P C 9 J d G V t U G F 0 a D 4 8 L 0 l 0 Z W 1 M b 2 N h d G l v b j 4 8 U 3 R h Y m x l R W 5 0 c m l l c z 4 8 R W 5 0 c n k g V H l w Z T 0 i S X N Q c m l 2 Y X R l I i B W Y W x 1 Z T 0 i b D A i I C 8 + P E V u d H J 5 I F R 5 c G U 9 I k Z p b G x D b 2 x 1 b W 5 O Y W 1 l c y I g V m F s d W U 9 I n N b J n F 1 b 3 Q 7 T s O D w r p t Z X J v I G R l I E 1 l c 2 E m c X V v d D s s J n F 1 b 3 Q 7 T m 9 t Y n J l I G R l b C B D b G l l b n R l J n F 1 b 3 Q 7 L C Z x d W 9 0 O 0 7 D g 8 K 6 b W V y b y B k Z S B D b 2 1 l b n N h b G V z J n F 1 b 3 Q 7 L C Z x d W 9 0 O 0 h v c m E g Z G U g T G x l Z 2 F k Y S Z x d W 9 0 O y w m c X V v d D t I b 3 J h I G R l I F N h b G l k Y S Z x d W 9 0 O y w m c X V v d D t N Z X N l c m 8 g Q X N p Z 2 5 h Z G 8 m c X V v d D s s J n F 1 b 3 Q 7 V G l w b y B k Z S B T Z X J 2 a W N p b y Z x d W 9 0 O y w m c X V v d D t N w 4 P C q X R v Z G 8 g Z G U g U G F n b y Z x d W 9 0 O y w m c X V v d D t Q c m 9 w a W 5 h J n F 1 b 3 Q 7 L C Z x d W 9 0 O 0 V z d G F k b y B k Z S B s Y S B N Z X N h J n F 1 b 3 Q 7 L C Z x d W 9 0 O 0 7 D g 8 K 6 b W V y b y B k Z S B P c m R l b i Z x d W 9 0 O y w m c X V v d D t Q Y c O D w q 1 z I G R l I E 9 y a W d l b i Z x d W 9 0 O y w m c X V v d D t Q b G F 0 b 3 M g T 3 J k Z W 5 h Z G 9 z J n F 1 b 3 Q 7 X S I g L z 4 8 R W 5 0 c n k g V H l w Z T 0 i R m l s b E N v b H V t b l R 5 c G V z I i B W Y W x 1 Z T 0 i c 0 J n W U R C d 2 N H Q m d Z R E J n T U d C Z z 0 9 I i A v P j x F b n R y e S B U e X B l P S J G a W x s T G F z d F V w Z G F 0 Z W Q i I F Z h b H V l P S J k M j A y N C 0 w O S 0 w N F Q w O T o x M T o x M C 4 w N D g 4 M z M x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F N 0 Y X R 1 c y I g V m F s d W U 9 I n N D b 2 1 w b G V 0 Z S I g L z 4 8 R W 5 0 c n k g V H l w Z T 0 i R m l s b E N v d W 5 0 I i B W Y W x 1 Z T 0 i b D c 2 N y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Y W N l c 1 8 z a V d j e k J O b m 4 1 c m J m b 1 V s R T B K Z F 9 1 c G x v Y W R z X 2 d p d C 1 i b G 9 i L T k 4 N j R j N 2 Y 4 M T F j N j E z Y z N m Y W F i O D c 2 N j U 5 Y z Y 0 M j M 1 N z A 5 L 1 R p c G 8 g Y 2 F t Y m l h Z G 8 u e 0 7 D g 8 K 6 b W V y b y B k Z S B N Z X N h L D B 9 J n F 1 b 3 Q 7 L C Z x d W 9 0 O 1 N l Y 3 R p b 2 4 x L 3 N w Y W N l c 1 8 z a V d j e k J O b m 4 1 c m J m b 1 V s R T B K Z F 9 1 c G x v Y W R z X 2 d p d C 1 i b G 9 i L T k 4 N j R j N 2 Y 4 M T F j N j E z Y z N m Y W F i O D c 2 N j U 5 Y z Y 0 M j M 1 N z A 5 L 1 R p c G 8 g Y 2 F t Y m l h Z G 8 u e 0 5 v b W J y Z S B k Z W w g Q 2 x p Z W 5 0 Z S w x f S Z x d W 9 0 O y w m c X V v d D t T Z W N 0 a W 9 u M S 9 z c G F j Z X N f M 2 l X Y 3 p C T m 5 u N X J i Z m 9 V b E U w S m R f d X B s b 2 F k c 1 9 n a X Q t Y m x v Y i 0 5 O D Y 0 Y z d m O D E x Y z Y x M 2 M z Z m F h Y j g 3 N j Y 1 O W M 2 N D I z N T c w O S 9 U a X B v I G N h b W J p Y W R v L n t O w 4 P C u m 1 l c m 8 g Z G U g Q 2 9 t Z W 5 z Y W x l c y w y f S Z x d W 9 0 O y w m c X V v d D t T Z W N 0 a W 9 u M S 9 z c G F j Z X N f M 2 l X Y 3 p C T m 5 u N X J i Z m 9 V b E U w S m R f d X B s b 2 F k c 1 9 n a X Q t Y m x v Y i 0 5 O D Y 0 Y z d m O D E x Y z Y x M 2 M z Z m F h Y j g 3 N j Y 1 O W M 2 N D I z N T c w O S 9 U a X B v I G N h b W J p Y W R v L n t I b 3 J h I G R l I E x s Z W d h Z G E s M 3 0 m c X V v d D s s J n F 1 b 3 Q 7 U 2 V j d G l v b j E v c 3 B h Y 2 V z X z N p V 2 N 6 Q k 5 u b j V y Y m Z v V W x F M E p k X 3 V w b G 9 h Z H N f Z 2 l 0 L W J s b 2 I t O T g 2 N G M 3 Z j g x M W M 2 M T N j M 2 Z h Y W I 4 N z Y 2 N T l j N j Q y M z U 3 M D k v V G l w b y B j Y W 1 i a W F k b y 5 7 S G 9 y Y S B k Z S B T Y W x p Z G E s N H 0 m c X V v d D s s J n F 1 b 3 Q 7 U 2 V j d G l v b j E v c 3 B h Y 2 V z X z N p V 2 N 6 Q k 5 u b j V y Y m Z v V W x F M E p k X 3 V w b G 9 h Z H N f Z 2 l 0 L W J s b 2 I t O T g 2 N G M 3 Z j g x M W M 2 M T N j M 2 Z h Y W I 4 N z Y 2 N T l j N j Q y M z U 3 M D k v V G l w b y B j Y W 1 i a W F k b y 5 7 T W V z Z X J v I E F z a W d u Y W R v L D V 9 J n F 1 b 3 Q 7 L C Z x d W 9 0 O 1 N l Y 3 R p b 2 4 x L 3 N w Y W N l c 1 8 z a V d j e k J O b m 4 1 c m J m b 1 V s R T B K Z F 9 1 c G x v Y W R z X 2 d p d C 1 i b G 9 i L T k 4 N j R j N 2 Y 4 M T F j N j E z Y z N m Y W F i O D c 2 N j U 5 Y z Y 0 M j M 1 N z A 5 L 1 R p c G 8 g Y 2 F t Y m l h Z G 8 u e 1 R p c G 8 g Z G U g U 2 V y d m l j a W 8 s N n 0 m c X V v d D s s J n F 1 b 3 Q 7 U 2 V j d G l v b j E v c 3 B h Y 2 V z X z N p V 2 N 6 Q k 5 u b j V y Y m Z v V W x F M E p k X 3 V w b G 9 h Z H N f Z 2 l 0 L W J s b 2 I t O T g 2 N G M 3 Z j g x M W M 2 M T N j M 2 Z h Y W I 4 N z Y 2 N T l j N j Q y M z U 3 M D k v V G l w b y B j Y W 1 i a W F k b y 5 7 T c O D w q l 0 b 2 R v I G R l I F B h Z 2 8 s N 3 0 m c X V v d D s s J n F 1 b 3 Q 7 U 2 V j d G l v b j E v c 3 B h Y 2 V z X z N p V 2 N 6 Q k 5 u b j V y Y m Z v V W x F M E p k X 3 V w b G 9 h Z H N f Z 2 l 0 L W J s b 2 I t O T g 2 N G M 3 Z j g x M W M 2 M T N j M 2 Z h Y W I 4 N z Y 2 N T l j N j Q y M z U 3 M D k v V G l w b y B j Y W 1 i a W F k b y 5 7 U H J v c G l u Y S w 4 f S Z x d W 9 0 O y w m c X V v d D t T Z W N 0 a W 9 u M S 9 z c G F j Z X N f M 2 l X Y 3 p C T m 5 u N X J i Z m 9 V b E U w S m R f d X B s b 2 F k c 1 9 n a X Q t Y m x v Y i 0 5 O D Y 0 Y z d m O D E x Y z Y x M 2 M z Z m F h Y j g 3 N j Y 1 O W M 2 N D I z N T c w O S 9 U a X B v I G N h b W J p Y W R v L n t F c 3 R h Z G 8 g Z G U g b G E g T W V z Y S w 5 f S Z x d W 9 0 O y w m c X V v d D t T Z W N 0 a W 9 u M S 9 z c G F j Z X N f M 2 l X Y 3 p C T m 5 u N X J i Z m 9 V b E U w S m R f d X B s b 2 F k c 1 9 n a X Q t Y m x v Y i 0 5 O D Y 0 Y z d m O D E x Y z Y x M 2 M z Z m F h Y j g 3 N j Y 1 O W M 2 N D I z N T c w O S 9 U a X B v I G N h b W J p Y W R v L n t O w 4 P C u m 1 l c m 8 g Z G U g T 3 J k Z W 4 s M T B 9 J n F 1 b 3 Q 7 L C Z x d W 9 0 O 1 N l Y 3 R p b 2 4 x L 3 N w Y W N l c 1 8 z a V d j e k J O b m 4 1 c m J m b 1 V s R T B K Z F 9 1 c G x v Y W R z X 2 d p d C 1 i b G 9 i L T k 4 N j R j N 2 Y 4 M T F j N j E z Y z N m Y W F i O D c 2 N j U 5 Y z Y 0 M j M 1 N z A 5 L 1 R p c G 8 g Y 2 F t Y m l h Z G 8 u e 1 B h w 4 P C r X M g Z G U g T 3 J p Z 2 V u L D E x f S Z x d W 9 0 O y w m c X V v d D t T Z W N 0 a W 9 u M S 9 z c G F j Z X N f M 2 l X Y 3 p C T m 5 u N X J i Z m 9 V b E U w S m R f d X B s b 2 F k c 1 9 n a X Q t Y m x v Y i 0 5 O D Y 0 Y z d m O D E x Y z Y x M 2 M z Z m F h Y j g 3 N j Y 1 O W M 2 N D I z N T c w O S 9 U a X B v I G N h b W J p Y W R v L n t Q b G F 0 b 3 M g T 3 J k Z W 5 h Z G 9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3 B h Y 2 V z X z N p V 2 N 6 Q k 5 u b j V y Y m Z v V W x F M E p k X 3 V w b G 9 h Z H N f Z 2 l 0 L W J s b 2 I t O T g 2 N G M 3 Z j g x M W M 2 M T N j M 2 Z h Y W I 4 N z Y 2 N T l j N j Q y M z U 3 M D k v V G l w b y B j Y W 1 i a W F k b y 5 7 T s O D w r p t Z X J v I G R l I E 1 l c 2 E s M H 0 m c X V v d D s s J n F 1 b 3 Q 7 U 2 V j d G l v b j E v c 3 B h Y 2 V z X z N p V 2 N 6 Q k 5 u b j V y Y m Z v V W x F M E p k X 3 V w b G 9 h Z H N f Z 2 l 0 L W J s b 2 I t O T g 2 N G M 3 Z j g x M W M 2 M T N j M 2 Z h Y W I 4 N z Y 2 N T l j N j Q y M z U 3 M D k v V G l w b y B j Y W 1 i a W F k b y 5 7 T m 9 t Y n J l I G R l b C B D b G l l b n R l L D F 9 J n F 1 b 3 Q 7 L C Z x d W 9 0 O 1 N l Y 3 R p b 2 4 x L 3 N w Y W N l c 1 8 z a V d j e k J O b m 4 1 c m J m b 1 V s R T B K Z F 9 1 c G x v Y W R z X 2 d p d C 1 i b G 9 i L T k 4 N j R j N 2 Y 4 M T F j N j E z Y z N m Y W F i O D c 2 N j U 5 Y z Y 0 M j M 1 N z A 5 L 1 R p c G 8 g Y 2 F t Y m l h Z G 8 u e 0 7 D g 8 K 6 b W V y b y B k Z S B D b 2 1 l b n N h b G V z L D J 9 J n F 1 b 3 Q 7 L C Z x d W 9 0 O 1 N l Y 3 R p b 2 4 x L 3 N w Y W N l c 1 8 z a V d j e k J O b m 4 1 c m J m b 1 V s R T B K Z F 9 1 c G x v Y W R z X 2 d p d C 1 i b G 9 i L T k 4 N j R j N 2 Y 4 M T F j N j E z Y z N m Y W F i O D c 2 N j U 5 Y z Y 0 M j M 1 N z A 5 L 1 R p c G 8 g Y 2 F t Y m l h Z G 8 u e 0 h v c m E g Z G U g T G x l Z 2 F k Y S w z f S Z x d W 9 0 O y w m c X V v d D t T Z W N 0 a W 9 u M S 9 z c G F j Z X N f M 2 l X Y 3 p C T m 5 u N X J i Z m 9 V b E U w S m R f d X B s b 2 F k c 1 9 n a X Q t Y m x v Y i 0 5 O D Y 0 Y z d m O D E x Y z Y x M 2 M z Z m F h Y j g 3 N j Y 1 O W M 2 N D I z N T c w O S 9 U a X B v I G N h b W J p Y W R v L n t I b 3 J h I G R l I F N h b G l k Y S w 0 f S Z x d W 9 0 O y w m c X V v d D t T Z W N 0 a W 9 u M S 9 z c G F j Z X N f M 2 l X Y 3 p C T m 5 u N X J i Z m 9 V b E U w S m R f d X B s b 2 F k c 1 9 n a X Q t Y m x v Y i 0 5 O D Y 0 Y z d m O D E x Y z Y x M 2 M z Z m F h Y j g 3 N j Y 1 O W M 2 N D I z N T c w O S 9 U a X B v I G N h b W J p Y W R v L n t N Z X N l c m 8 g Q X N p Z 2 5 h Z G 8 s N X 0 m c X V v d D s s J n F 1 b 3 Q 7 U 2 V j d G l v b j E v c 3 B h Y 2 V z X z N p V 2 N 6 Q k 5 u b j V y Y m Z v V W x F M E p k X 3 V w b G 9 h Z H N f Z 2 l 0 L W J s b 2 I t O T g 2 N G M 3 Z j g x M W M 2 M T N j M 2 Z h Y W I 4 N z Y 2 N T l j N j Q y M z U 3 M D k v V G l w b y B j Y W 1 i a W F k b y 5 7 V G l w b y B k Z S B T Z X J 2 a W N p b y w 2 f S Z x d W 9 0 O y w m c X V v d D t T Z W N 0 a W 9 u M S 9 z c G F j Z X N f M 2 l X Y 3 p C T m 5 u N X J i Z m 9 V b E U w S m R f d X B s b 2 F k c 1 9 n a X Q t Y m x v Y i 0 5 O D Y 0 Y z d m O D E x Y z Y x M 2 M z Z m F h Y j g 3 N j Y 1 O W M 2 N D I z N T c w O S 9 U a X B v I G N h b W J p Y W R v L n t N w 4 P C q X R v Z G 8 g Z G U g U G F n b y w 3 f S Z x d W 9 0 O y w m c X V v d D t T Z W N 0 a W 9 u M S 9 z c G F j Z X N f M 2 l X Y 3 p C T m 5 u N X J i Z m 9 V b E U w S m R f d X B s b 2 F k c 1 9 n a X Q t Y m x v Y i 0 5 O D Y 0 Y z d m O D E x Y z Y x M 2 M z Z m F h Y j g 3 N j Y 1 O W M 2 N D I z N T c w O S 9 U a X B v I G N h b W J p Y W R v L n t Q c m 9 w a W 5 h L D h 9 J n F 1 b 3 Q 7 L C Z x d W 9 0 O 1 N l Y 3 R p b 2 4 x L 3 N w Y W N l c 1 8 z a V d j e k J O b m 4 1 c m J m b 1 V s R T B K Z F 9 1 c G x v Y W R z X 2 d p d C 1 i b G 9 i L T k 4 N j R j N 2 Y 4 M T F j N j E z Y z N m Y W F i O D c 2 N j U 5 Y z Y 0 M j M 1 N z A 5 L 1 R p c G 8 g Y 2 F t Y m l h Z G 8 u e 0 V z d G F k b y B k Z S B s Y S B N Z X N h L D l 9 J n F 1 b 3 Q 7 L C Z x d W 9 0 O 1 N l Y 3 R p b 2 4 x L 3 N w Y W N l c 1 8 z a V d j e k J O b m 4 1 c m J m b 1 V s R T B K Z F 9 1 c G x v Y W R z X 2 d p d C 1 i b G 9 i L T k 4 N j R j N 2 Y 4 M T F j N j E z Y z N m Y W F i O D c 2 N j U 5 Y z Y 0 M j M 1 N z A 5 L 1 R p c G 8 g Y 2 F t Y m l h Z G 8 u e 0 7 D g 8 K 6 b W V y b y B k Z S B P c m R l b i w x M H 0 m c X V v d D s s J n F 1 b 3 Q 7 U 2 V j d G l v b j E v c 3 B h Y 2 V z X z N p V 2 N 6 Q k 5 u b j V y Y m Z v V W x F M E p k X 3 V w b G 9 h Z H N f Z 2 l 0 L W J s b 2 I t O T g 2 N G M 3 Z j g x M W M 2 M T N j M 2 Z h Y W I 4 N z Y 2 N T l j N j Q y M z U 3 M D k v V G l w b y B j Y W 1 i a W F k b y 5 7 U G H D g 8 K t c y B k Z S B P c m l n Z W 4 s M T F 9 J n F 1 b 3 Q 7 L C Z x d W 9 0 O 1 N l Y 3 R p b 2 4 x L 3 N w Y W N l c 1 8 z a V d j e k J O b m 4 1 c m J m b 1 V s R T B K Z F 9 1 c G x v Y W R z X 2 d p d C 1 i b G 9 i L T k 4 N j R j N 2 Y 4 M T F j N j E z Y z N m Y W F i O D c 2 N j U 5 Y z Y 0 M j M 1 N z A 5 L 1 R p c G 8 g Y 2 F t Y m l h Z G 8 u e 1 B s Y X R v c y B P c m R l b m F k b 3 M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B h Y 2 V z X z N p V 2 N 6 Q k 5 u b j V y Y m Z v V W x F M E p k X 3 V w b G 9 h Z H N f Z 2 l 0 L W J s b 2 I t O T g 2 N G M 3 Z j g x M W M 2 M T N j M 2 Z h Y W I 4 N z Y 2 N T l j N j Q y M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X N f M 2 l X Y 3 p C T m 5 u N X J i Z m 9 V b E U w S m R f d X B s b 2 F k c 1 9 n a X Q t Y m x v Y i 0 5 O D Y 0 Y z d m O D E x Y z Y x M 2 M z Z m F h Y j g 3 N j Y 1 O W M 2 N D I z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T k 4 N j R j N 2 Y 4 M T F j N j E z Y z N m Y W F i O D c 2 N j U 5 Y z Y 0 M j M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n x 8 f W G 9 l O i r L I R 6 F z q S o A A A A A A g A A A A A A E G Y A A A A B A A A g A A A A o / 4 M c B 5 q + z 9 r + G R k d z O v c u 8 j V u z 5 Z w G m H B 9 W c p 8 O O O I A A A A A D o A A A A A C A A A g A A A A J l 6 p M 8 T R Y U x t + R W U O 2 e f N g t w E Y x J t M T 3 w e V Y c Z R 1 c d N Q A A A A O T S t h d k B C E 5 4 V l E i X t M w h U h / B + a p 1 V H r C u U w y s A s R 4 x 7 K 0 8 j h e E h + b C F 7 r 7 x X b J G 4 r / R G N 9 C t o f p c l 3 K A c / j o u t h 1 K 2 Y V S 3 Q l 8 3 q e K X e s Y N A A A A A R 2 A G U I P k a d t L / C V 6 9 e D K 4 v R / y / h g e 2 2 6 + F z h J J g C 8 K V J r K l q 1 r c s F C K q T d z C A 2 A X r / y I d p Z u 0 j 3 p H s h Z i S l u w Q = = < / D a t a M a s h u p > 
</file>

<file path=customXml/itemProps1.xml><?xml version="1.0" encoding="utf-8"?>
<ds:datastoreItem xmlns:ds="http://schemas.openxmlformats.org/officeDocument/2006/customXml" ds:itemID="{A85A5523-3C54-4B32-B501-0C98024883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Datos Sala</vt:lpstr>
      <vt:lpstr>Datos Cocina</vt:lpstr>
      <vt:lpstr>Tabla 1</vt:lpstr>
      <vt:lpstr>Tabla 2</vt:lpstr>
      <vt:lpstr>Tabla 3</vt:lpstr>
      <vt:lpstr>Tabla 4</vt:lpstr>
      <vt:lpstr>Tabla 5</vt:lpstr>
      <vt:lpstr>Ejercicio 6</vt:lpstr>
      <vt:lpstr>Hoja1</vt:lpstr>
      <vt:lpstr>Ejercicio 7</vt:lpstr>
      <vt:lpstr>Dashboard</vt:lpstr>
      <vt:lpstr>Orden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Castro</dc:creator>
  <cp:lastModifiedBy>Alejandro Castro</cp:lastModifiedBy>
  <dcterms:created xsi:type="dcterms:W3CDTF">2015-06-05T18:19:34Z</dcterms:created>
  <dcterms:modified xsi:type="dcterms:W3CDTF">2024-09-20T13:02:02Z</dcterms:modified>
</cp:coreProperties>
</file>