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FACUL\TCC\"/>
    </mc:Choice>
  </mc:AlternateContent>
  <bookViews>
    <workbookView xWindow="0" yWindow="0" windowWidth="38400" windowHeight="12450"/>
  </bookViews>
  <sheets>
    <sheet name="Planilha1" sheetId="1" r:id="rId1"/>
    <sheet name="desperdicio" sheetId="2" r:id="rId2"/>
    <sheet name="clim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I2" i="1"/>
  <c r="H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4" i="1"/>
  <c r="C5" i="1"/>
  <c r="C6" i="1"/>
  <c r="C7" i="1"/>
  <c r="C8" i="1"/>
  <c r="C9" i="1"/>
  <c r="C10" i="1"/>
  <c r="C11" i="1"/>
  <c r="C12" i="1"/>
  <c r="C2" i="1"/>
  <c r="C3" i="1"/>
  <c r="H429" i="2"/>
  <c r="H417" i="2"/>
  <c r="H405" i="2"/>
  <c r="H393" i="2"/>
  <c r="H381" i="2"/>
  <c r="H369" i="2"/>
  <c r="H357" i="2"/>
  <c r="H347" i="2"/>
  <c r="H345" i="2"/>
  <c r="H335" i="2"/>
  <c r="H333" i="2"/>
  <c r="H323" i="2"/>
  <c r="H321" i="2"/>
  <c r="H311" i="2"/>
  <c r="H309" i="2"/>
  <c r="H299" i="2"/>
  <c r="H297" i="2"/>
  <c r="H287" i="2"/>
  <c r="H285" i="2"/>
  <c r="H275" i="2"/>
  <c r="H273" i="2"/>
  <c r="H263" i="2"/>
  <c r="H261" i="2"/>
  <c r="H251" i="2"/>
  <c r="H249" i="2"/>
  <c r="H239" i="2"/>
  <c r="H237" i="2"/>
  <c r="H227" i="2"/>
  <c r="H225" i="2"/>
  <c r="H215" i="2"/>
  <c r="H213" i="2"/>
  <c r="H203" i="2"/>
  <c r="H201" i="2"/>
  <c r="H191" i="2"/>
  <c r="H189" i="2"/>
  <c r="H179" i="2"/>
  <c r="H177" i="2"/>
  <c r="H167" i="2"/>
  <c r="H165" i="2"/>
  <c r="H155" i="2"/>
  <c r="H153" i="2"/>
  <c r="H143" i="2"/>
  <c r="H141" i="2"/>
  <c r="H131" i="2"/>
  <c r="H129" i="2"/>
  <c r="H119" i="2"/>
  <c r="H117" i="2"/>
  <c r="H107" i="2"/>
  <c r="H105" i="2"/>
  <c r="H95" i="2"/>
  <c r="H93" i="2"/>
  <c r="H83" i="2"/>
  <c r="H81" i="2"/>
  <c r="H71" i="2"/>
  <c r="H69" i="2"/>
  <c r="H59" i="2"/>
  <c r="H57" i="2"/>
  <c r="H47" i="2"/>
  <c r="H45" i="2"/>
  <c r="H35" i="2"/>
  <c r="H33" i="2"/>
  <c r="H21" i="2"/>
  <c r="H29" i="2"/>
  <c r="H31" i="2"/>
  <c r="H37" i="2"/>
  <c r="H39" i="2"/>
  <c r="H41" i="2"/>
  <c r="H43" i="2"/>
  <c r="H49" i="2"/>
  <c r="H51" i="2"/>
  <c r="H53" i="2"/>
  <c r="H55" i="2"/>
  <c r="H61" i="2"/>
  <c r="H63" i="2"/>
  <c r="H65" i="2"/>
  <c r="H67" i="2"/>
  <c r="H73" i="2"/>
  <c r="H75" i="2"/>
  <c r="H77" i="2"/>
  <c r="H79" i="2"/>
  <c r="H85" i="2"/>
  <c r="H87" i="2"/>
  <c r="H89" i="2"/>
  <c r="H91" i="2"/>
  <c r="H97" i="2"/>
  <c r="H99" i="2"/>
  <c r="H101" i="2"/>
  <c r="H103" i="2"/>
  <c r="H109" i="2"/>
  <c r="H111" i="2"/>
  <c r="H113" i="2"/>
  <c r="H115" i="2"/>
  <c r="H121" i="2"/>
  <c r="H123" i="2"/>
  <c r="H125" i="2"/>
  <c r="H127" i="2"/>
  <c r="H133" i="2"/>
  <c r="H135" i="2"/>
  <c r="H137" i="2"/>
  <c r="H139" i="2"/>
  <c r="H145" i="2"/>
  <c r="H147" i="2"/>
  <c r="H149" i="2"/>
  <c r="H151" i="2"/>
  <c r="H157" i="2"/>
  <c r="H159" i="2"/>
  <c r="H161" i="2"/>
  <c r="H163" i="2"/>
  <c r="H169" i="2"/>
  <c r="H171" i="2"/>
  <c r="H173" i="2"/>
  <c r="H175" i="2"/>
  <c r="H181" i="2"/>
  <c r="H183" i="2"/>
  <c r="H185" i="2"/>
  <c r="H187" i="2"/>
  <c r="H193" i="2"/>
  <c r="H195" i="2"/>
  <c r="H197" i="2"/>
  <c r="H199" i="2"/>
  <c r="H205" i="2"/>
  <c r="H207" i="2"/>
  <c r="H209" i="2"/>
  <c r="H211" i="2"/>
  <c r="H217" i="2"/>
  <c r="H219" i="2"/>
  <c r="H221" i="2"/>
  <c r="H223" i="2"/>
  <c r="H229" i="2"/>
  <c r="H231" i="2"/>
  <c r="H233" i="2"/>
  <c r="H235" i="2"/>
  <c r="H241" i="2"/>
  <c r="H243" i="2"/>
  <c r="H245" i="2"/>
  <c r="H247" i="2"/>
  <c r="H253" i="2"/>
  <c r="H255" i="2"/>
  <c r="H257" i="2"/>
  <c r="H259" i="2"/>
  <c r="H265" i="2"/>
  <c r="H267" i="2"/>
  <c r="H269" i="2"/>
  <c r="H271" i="2"/>
  <c r="H277" i="2"/>
  <c r="H279" i="2"/>
  <c r="H281" i="2"/>
  <c r="H283" i="2"/>
  <c r="H289" i="2"/>
  <c r="H291" i="2"/>
  <c r="H293" i="2"/>
  <c r="H295" i="2"/>
  <c r="H301" i="2"/>
  <c r="H303" i="2"/>
  <c r="H305" i="2"/>
  <c r="H307" i="2"/>
  <c r="H313" i="2"/>
  <c r="H315" i="2"/>
  <c r="H317" i="2"/>
  <c r="H319" i="2"/>
  <c r="H325" i="2"/>
  <c r="H327" i="2"/>
  <c r="H329" i="2"/>
  <c r="H331" i="2"/>
  <c r="H337" i="2"/>
  <c r="H339" i="2"/>
  <c r="H341" i="2"/>
  <c r="H343" i="2"/>
  <c r="H349" i="2"/>
  <c r="H351" i="2"/>
  <c r="H353" i="2"/>
  <c r="H355" i="2"/>
  <c r="H359" i="2"/>
  <c r="H361" i="2"/>
  <c r="H363" i="2"/>
  <c r="H365" i="2"/>
  <c r="H367" i="2"/>
  <c r="H371" i="2"/>
  <c r="H373" i="2"/>
  <c r="H375" i="2"/>
  <c r="H377" i="2"/>
  <c r="H379" i="2"/>
  <c r="H383" i="2"/>
  <c r="H385" i="2"/>
  <c r="H387" i="2"/>
  <c r="H389" i="2"/>
  <c r="H391" i="2"/>
  <c r="H395" i="2"/>
  <c r="H397" i="2"/>
  <c r="H399" i="2"/>
  <c r="H401" i="2"/>
  <c r="H403" i="2"/>
  <c r="H407" i="2"/>
  <c r="H409" i="2"/>
  <c r="H411" i="2"/>
  <c r="H413" i="2"/>
  <c r="H415" i="2"/>
  <c r="H419" i="2"/>
  <c r="H421" i="2"/>
  <c r="H423" i="2"/>
  <c r="H425" i="2"/>
  <c r="H427" i="2"/>
  <c r="H431" i="2"/>
  <c r="H433" i="2"/>
  <c r="H435" i="2"/>
  <c r="H437" i="2"/>
  <c r="H3" i="2"/>
  <c r="H5" i="2"/>
  <c r="H7" i="2"/>
  <c r="H11" i="2"/>
  <c r="H13" i="2"/>
  <c r="H15" i="2"/>
  <c r="H17" i="2"/>
  <c r="H19" i="2"/>
  <c r="H23" i="2"/>
  <c r="H25" i="2"/>
  <c r="H27" i="2"/>
  <c r="G3" i="1"/>
  <c r="F4" i="1"/>
  <c r="G7" i="1"/>
  <c r="F8" i="1"/>
  <c r="G12" i="1"/>
  <c r="F13" i="1"/>
  <c r="G16" i="1"/>
  <c r="F17" i="1"/>
  <c r="G21" i="1"/>
  <c r="F22" i="1"/>
  <c r="G25" i="1"/>
  <c r="F26" i="1"/>
  <c r="G30" i="1"/>
  <c r="F31" i="1"/>
  <c r="G34" i="1"/>
  <c r="F35" i="1"/>
  <c r="G39" i="1"/>
  <c r="F40" i="1"/>
  <c r="G43" i="1"/>
  <c r="F44" i="1"/>
  <c r="G48" i="1"/>
  <c r="F49" i="1"/>
  <c r="G52" i="1"/>
  <c r="F53" i="1"/>
  <c r="G57" i="1"/>
  <c r="F58" i="1"/>
  <c r="G61" i="1"/>
  <c r="F62" i="1"/>
  <c r="G66" i="1"/>
  <c r="F67" i="1"/>
  <c r="G70" i="1"/>
  <c r="F71" i="1"/>
  <c r="G75" i="1"/>
  <c r="F76" i="1"/>
  <c r="G79" i="1"/>
  <c r="F80" i="1"/>
  <c r="G84" i="1"/>
  <c r="F85" i="1"/>
  <c r="G88" i="1"/>
  <c r="F89" i="1"/>
  <c r="G93" i="1"/>
  <c r="F94" i="1"/>
  <c r="G97" i="1"/>
  <c r="F98" i="1"/>
  <c r="G102" i="1"/>
  <c r="F103" i="1"/>
  <c r="G106" i="1"/>
  <c r="F107" i="1"/>
  <c r="G111" i="1"/>
  <c r="F112" i="1"/>
  <c r="G115" i="1"/>
  <c r="F116" i="1"/>
  <c r="G120" i="1"/>
  <c r="F121" i="1"/>
  <c r="G124" i="1"/>
  <c r="F125" i="1"/>
  <c r="G129" i="1"/>
  <c r="F130" i="1"/>
  <c r="G133" i="1"/>
  <c r="F134" i="1"/>
  <c r="F138" i="1"/>
  <c r="G138" i="1"/>
  <c r="G141" i="1"/>
  <c r="F142" i="1"/>
  <c r="F145" i="1"/>
  <c r="G145" i="1"/>
  <c r="G148" i="1"/>
  <c r="F149" i="1"/>
  <c r="F152" i="1"/>
  <c r="F153" i="1"/>
  <c r="G155" i="1"/>
  <c r="F156" i="1"/>
  <c r="G158" i="1"/>
  <c r="F159" i="1"/>
  <c r="G161" i="1"/>
  <c r="F162" i="1"/>
  <c r="G164" i="1"/>
  <c r="F165" i="1"/>
  <c r="G167" i="1"/>
  <c r="F168" i="1"/>
  <c r="G170" i="1"/>
  <c r="F171" i="1"/>
  <c r="G173" i="1"/>
  <c r="F174" i="1"/>
  <c r="G176" i="1"/>
  <c r="F177" i="1"/>
  <c r="G179" i="1"/>
  <c r="F180" i="1"/>
  <c r="G182" i="1"/>
  <c r="F183" i="1"/>
  <c r="G185" i="1"/>
  <c r="F186" i="1"/>
  <c r="G188" i="1"/>
  <c r="F189" i="1"/>
  <c r="G191" i="1"/>
  <c r="G2" i="1"/>
  <c r="B438" i="2"/>
  <c r="B436" i="2"/>
  <c r="B434" i="2"/>
  <c r="B432" i="2"/>
  <c r="B430" i="2"/>
  <c r="B428" i="2"/>
  <c r="B426" i="2"/>
  <c r="B424" i="2"/>
  <c r="B422" i="2"/>
  <c r="B420" i="2"/>
  <c r="B418" i="2"/>
  <c r="B416" i="2"/>
  <c r="B414" i="2"/>
  <c r="B412" i="2"/>
  <c r="B410" i="2"/>
  <c r="B408" i="2"/>
  <c r="B406" i="2"/>
  <c r="B404" i="2"/>
  <c r="B402" i="2"/>
  <c r="B400" i="2"/>
  <c r="B398" i="2"/>
  <c r="B396" i="2"/>
  <c r="B394" i="2"/>
  <c r="B392" i="2"/>
  <c r="B390" i="2"/>
  <c r="B388" i="2"/>
  <c r="B386" i="2"/>
  <c r="B384" i="2"/>
  <c r="B382" i="2"/>
  <c r="B380" i="2"/>
  <c r="B378" i="2"/>
  <c r="B376" i="2"/>
  <c r="B374" i="2"/>
  <c r="B372" i="2"/>
  <c r="B370" i="2"/>
  <c r="B368" i="2"/>
  <c r="B366" i="2"/>
  <c r="B364" i="2"/>
  <c r="B362" i="2"/>
  <c r="B360" i="2"/>
  <c r="B358" i="2"/>
  <c r="B356" i="2"/>
  <c r="B354" i="2"/>
  <c r="B352" i="2"/>
  <c r="B350" i="2"/>
  <c r="B348" i="2"/>
  <c r="B346" i="2"/>
  <c r="B344" i="2"/>
  <c r="B342" i="2"/>
  <c r="B340" i="2"/>
  <c r="B338" i="2"/>
  <c r="B336" i="2"/>
  <c r="B334" i="2"/>
  <c r="B332" i="2"/>
  <c r="B330" i="2"/>
  <c r="B328" i="2"/>
  <c r="B326" i="2"/>
  <c r="B324" i="2"/>
  <c r="B322" i="2"/>
  <c r="B320" i="2"/>
  <c r="B318" i="2"/>
  <c r="B316" i="2"/>
  <c r="B314" i="2"/>
  <c r="B312" i="2"/>
  <c r="B310" i="2"/>
  <c r="B308" i="2"/>
  <c r="B306" i="2"/>
  <c r="B304" i="2"/>
  <c r="B302" i="2"/>
  <c r="B300" i="2"/>
  <c r="B298" i="2"/>
  <c r="B296" i="2"/>
  <c r="B294" i="2"/>
  <c r="B292" i="2"/>
  <c r="B290" i="2"/>
  <c r="B288" i="2"/>
  <c r="B286" i="2"/>
  <c r="B284" i="2"/>
  <c r="B282" i="2"/>
  <c r="B280" i="2"/>
  <c r="B278" i="2"/>
  <c r="B276" i="2"/>
  <c r="B274" i="2"/>
  <c r="B272" i="2"/>
  <c r="B270" i="2"/>
  <c r="B268" i="2"/>
  <c r="B266" i="2"/>
  <c r="B264" i="2"/>
  <c r="B262" i="2"/>
  <c r="B260" i="2"/>
  <c r="B258" i="2"/>
  <c r="B256" i="2"/>
  <c r="B254" i="2"/>
  <c r="B252" i="2"/>
  <c r="B250" i="2"/>
  <c r="B248" i="2"/>
  <c r="B246" i="2"/>
  <c r="B244" i="2"/>
  <c r="B242" i="2"/>
  <c r="B240" i="2"/>
  <c r="B238" i="2"/>
  <c r="B236" i="2"/>
  <c r="B234" i="2"/>
  <c r="B232" i="2"/>
  <c r="B230" i="2"/>
  <c r="B228" i="2"/>
  <c r="B226" i="2"/>
  <c r="B224" i="2"/>
  <c r="B222" i="2"/>
  <c r="B220" i="2"/>
  <c r="B218" i="2"/>
  <c r="B216" i="2"/>
  <c r="B214" i="2"/>
  <c r="B212" i="2"/>
  <c r="B210" i="2"/>
  <c r="B208" i="2"/>
  <c r="B206" i="2"/>
  <c r="B204" i="2"/>
  <c r="B202" i="2"/>
  <c r="B200" i="2"/>
  <c r="B198" i="2"/>
  <c r="B196" i="2"/>
  <c r="B194" i="2"/>
  <c r="B192" i="2"/>
  <c r="B190" i="2"/>
  <c r="B188" i="2"/>
  <c r="B186" i="2"/>
  <c r="B184" i="2"/>
  <c r="B182" i="2"/>
  <c r="B180" i="2"/>
  <c r="B178" i="2"/>
  <c r="B176" i="2"/>
  <c r="B174" i="2"/>
  <c r="B172" i="2"/>
  <c r="B170" i="2"/>
  <c r="B168" i="2"/>
  <c r="B166" i="2"/>
  <c r="B164" i="2"/>
  <c r="B162" i="2"/>
  <c r="B160" i="2"/>
  <c r="B158" i="2"/>
  <c r="B156" i="2"/>
  <c r="B154" i="2"/>
  <c r="B152" i="2"/>
  <c r="B150" i="2"/>
  <c r="B148" i="2"/>
  <c r="B146" i="2"/>
  <c r="B144" i="2"/>
  <c r="B142" i="2"/>
  <c r="B140" i="2"/>
  <c r="B138" i="2"/>
  <c r="B136" i="2"/>
  <c r="B134" i="2"/>
  <c r="B132" i="2"/>
  <c r="B130" i="2"/>
  <c r="B128" i="2"/>
  <c r="B126" i="2"/>
  <c r="B124" i="2"/>
  <c r="B122" i="2"/>
  <c r="B120" i="2"/>
  <c r="B118" i="2"/>
  <c r="B116" i="2"/>
  <c r="B114" i="2"/>
  <c r="B112" i="2"/>
  <c r="B110" i="2"/>
  <c r="B108" i="2"/>
  <c r="B106" i="2"/>
  <c r="B104" i="2"/>
  <c r="B102" i="2"/>
  <c r="B100" i="2"/>
  <c r="B98" i="2"/>
  <c r="B96" i="2"/>
  <c r="B94" i="2"/>
  <c r="B92" i="2"/>
  <c r="B90" i="2"/>
  <c r="B88" i="2"/>
  <c r="B86" i="2"/>
  <c r="B84" i="2"/>
  <c r="B82" i="2"/>
  <c r="B80" i="2"/>
  <c r="B78" i="2"/>
  <c r="B76" i="2"/>
  <c r="B74" i="2"/>
  <c r="B72" i="2"/>
  <c r="B70" i="2"/>
  <c r="B68" i="2"/>
  <c r="B66" i="2"/>
  <c r="B64" i="2"/>
  <c r="B62" i="2"/>
  <c r="B60" i="2"/>
  <c r="B58" i="2"/>
  <c r="B56" i="2"/>
  <c r="B54" i="2"/>
  <c r="B52" i="2"/>
  <c r="B50" i="2"/>
  <c r="B48" i="2"/>
  <c r="B46" i="2"/>
  <c r="B44" i="2"/>
  <c r="B42" i="2"/>
  <c r="B40" i="2"/>
  <c r="B38" i="2"/>
  <c r="B36" i="2"/>
  <c r="B34" i="2"/>
  <c r="B32" i="2"/>
  <c r="B30" i="2"/>
  <c r="B28" i="2"/>
  <c r="B26" i="2"/>
  <c r="B24" i="2"/>
  <c r="B22" i="2"/>
  <c r="B20" i="2"/>
  <c r="B18" i="2"/>
  <c r="B16" i="2"/>
  <c r="B14" i="2"/>
  <c r="B12" i="2"/>
  <c r="B10" i="2"/>
  <c r="B8" i="2"/>
  <c r="B6" i="2"/>
  <c r="B4" i="2"/>
  <c r="B2" i="2"/>
  <c r="F60" i="1" l="1"/>
  <c r="F63" i="1"/>
  <c r="F66" i="1"/>
  <c r="F69" i="1"/>
  <c r="F72" i="1"/>
  <c r="F75" i="1"/>
  <c r="F78" i="1"/>
  <c r="F81" i="1"/>
  <c r="F84" i="1"/>
  <c r="F87" i="1"/>
  <c r="F90" i="1"/>
  <c r="F93" i="1"/>
  <c r="F96" i="1"/>
  <c r="F99" i="1"/>
  <c r="F102" i="1"/>
  <c r="F105" i="1"/>
  <c r="F108" i="1"/>
  <c r="F111" i="1"/>
  <c r="F114" i="1"/>
  <c r="F117" i="1"/>
  <c r="F120" i="1"/>
  <c r="F123" i="1"/>
  <c r="F126" i="1"/>
  <c r="F129" i="1"/>
  <c r="F132" i="1"/>
  <c r="F135" i="1"/>
  <c r="G89" i="1"/>
  <c r="G92" i="1"/>
  <c r="G95" i="1"/>
  <c r="G98" i="1"/>
  <c r="G101" i="1"/>
  <c r="G104" i="1"/>
  <c r="G107" i="1"/>
  <c r="G110" i="1"/>
  <c r="G113" i="1"/>
  <c r="G116" i="1"/>
  <c r="G119" i="1"/>
  <c r="G122" i="1"/>
  <c r="G125" i="1"/>
  <c r="G128" i="1"/>
  <c r="G131" i="1"/>
  <c r="G134" i="1"/>
  <c r="G137" i="1"/>
  <c r="G140" i="1"/>
  <c r="G143" i="1"/>
  <c r="G146" i="1"/>
  <c r="G149" i="1"/>
  <c r="G152" i="1"/>
  <c r="F191" i="1"/>
  <c r="F188" i="1"/>
  <c r="F185" i="1"/>
  <c r="F182" i="1"/>
  <c r="F179" i="1"/>
  <c r="F176" i="1"/>
  <c r="F173" i="1"/>
  <c r="F170" i="1"/>
  <c r="F167" i="1"/>
  <c r="F164" i="1"/>
  <c r="F161" i="1"/>
  <c r="F158" i="1"/>
  <c r="F155" i="1"/>
  <c r="G151" i="1"/>
  <c r="F148" i="1"/>
  <c r="G144" i="1"/>
  <c r="F141" i="1"/>
  <c r="F137" i="1"/>
  <c r="F133" i="1"/>
  <c r="F128" i="1"/>
  <c r="F124" i="1"/>
  <c r="F119" i="1"/>
  <c r="F115" i="1"/>
  <c r="F110" i="1"/>
  <c r="F106" i="1"/>
  <c r="F101" i="1"/>
  <c r="F97" i="1"/>
  <c r="F92" i="1"/>
  <c r="F88" i="1"/>
  <c r="F83" i="1"/>
  <c r="F79" i="1"/>
  <c r="F74" i="1"/>
  <c r="F70" i="1"/>
  <c r="F65" i="1"/>
  <c r="F61" i="1"/>
  <c r="F56" i="1"/>
  <c r="F52" i="1"/>
  <c r="F47" i="1"/>
  <c r="F43" i="1"/>
  <c r="F38" i="1"/>
  <c r="F34" i="1"/>
  <c r="F29" i="1"/>
  <c r="F25" i="1"/>
  <c r="F20" i="1"/>
  <c r="F16" i="1"/>
  <c r="F11" i="1"/>
  <c r="F7" i="1"/>
  <c r="G187" i="1"/>
  <c r="G184" i="1"/>
  <c r="G181" i="1"/>
  <c r="G178" i="1"/>
  <c r="G175" i="1"/>
  <c r="G172" i="1"/>
  <c r="G169" i="1"/>
  <c r="G166" i="1"/>
  <c r="G163" i="1"/>
  <c r="G160" i="1"/>
  <c r="G157" i="1"/>
  <c r="G154" i="1"/>
  <c r="F151" i="1"/>
  <c r="G147" i="1"/>
  <c r="F144" i="1"/>
  <c r="F140" i="1"/>
  <c r="G136" i="1"/>
  <c r="G132" i="1"/>
  <c r="G127" i="1"/>
  <c r="G123" i="1"/>
  <c r="G118" i="1"/>
  <c r="G114" i="1"/>
  <c r="G109" i="1"/>
  <c r="G105" i="1"/>
  <c r="G100" i="1"/>
  <c r="G96" i="1"/>
  <c r="G91" i="1"/>
  <c r="G87" i="1"/>
  <c r="G82" i="1"/>
  <c r="G78" i="1"/>
  <c r="G73" i="1"/>
  <c r="G69" i="1"/>
  <c r="G64" i="1"/>
  <c r="G60" i="1"/>
  <c r="G55" i="1"/>
  <c r="G51" i="1"/>
  <c r="G46" i="1"/>
  <c r="G42" i="1"/>
  <c r="G37" i="1"/>
  <c r="G33" i="1"/>
  <c r="G28" i="1"/>
  <c r="G24" i="1"/>
  <c r="G19" i="1"/>
  <c r="G15" i="1"/>
  <c r="G10" i="1"/>
  <c r="G6" i="1"/>
  <c r="F3" i="1"/>
  <c r="F187" i="1"/>
  <c r="F181" i="1"/>
  <c r="F175" i="1"/>
  <c r="F169" i="1"/>
  <c r="F163" i="1"/>
  <c r="F157" i="1"/>
  <c r="F147" i="1"/>
  <c r="G139" i="1"/>
  <c r="F136" i="1"/>
  <c r="F127" i="1"/>
  <c r="F122" i="1"/>
  <c r="F118" i="1"/>
  <c r="F113" i="1"/>
  <c r="F109" i="1"/>
  <c r="F104" i="1"/>
  <c r="F100" i="1"/>
  <c r="F91" i="1"/>
  <c r="F86" i="1"/>
  <c r="F82" i="1"/>
  <c r="F77" i="1"/>
  <c r="F73" i="1"/>
  <c r="F68" i="1"/>
  <c r="F64" i="1"/>
  <c r="F59" i="1"/>
  <c r="F55" i="1"/>
  <c r="F50" i="1"/>
  <c r="F46" i="1"/>
  <c r="F41" i="1"/>
  <c r="F37" i="1"/>
  <c r="F32" i="1"/>
  <c r="F28" i="1"/>
  <c r="F23" i="1"/>
  <c r="F19" i="1"/>
  <c r="F14" i="1"/>
  <c r="F10" i="1"/>
  <c r="F5" i="1"/>
  <c r="G190" i="1"/>
  <c r="F190" i="1"/>
  <c r="F184" i="1"/>
  <c r="F178" i="1"/>
  <c r="F172" i="1"/>
  <c r="F166" i="1"/>
  <c r="F160" i="1"/>
  <c r="F154" i="1"/>
  <c r="G150" i="1"/>
  <c r="F143" i="1"/>
  <c r="F131" i="1"/>
  <c r="F95" i="1"/>
  <c r="F2" i="1"/>
  <c r="G189" i="1"/>
  <c r="G186" i="1"/>
  <c r="G183" i="1"/>
  <c r="G180" i="1"/>
  <c r="G177" i="1"/>
  <c r="G174" i="1"/>
  <c r="G171" i="1"/>
  <c r="G168" i="1"/>
  <c r="G165" i="1"/>
  <c r="G162" i="1"/>
  <c r="G159" i="1"/>
  <c r="G156" i="1"/>
  <c r="G153" i="1"/>
  <c r="F150" i="1"/>
  <c r="F146" i="1"/>
  <c r="G142" i="1"/>
  <c r="F139" i="1"/>
  <c r="G135" i="1"/>
  <c r="G130" i="1"/>
  <c r="G126" i="1"/>
  <c r="G121" i="1"/>
  <c r="G117" i="1"/>
  <c r="G112" i="1"/>
  <c r="G108" i="1"/>
  <c r="G103" i="1"/>
  <c r="G99" i="1"/>
  <c r="G94" i="1"/>
  <c r="G90" i="1"/>
  <c r="G85" i="1"/>
  <c r="G81" i="1"/>
  <c r="G76" i="1"/>
  <c r="G72" i="1"/>
  <c r="G67" i="1"/>
  <c r="G63" i="1"/>
  <c r="G58" i="1"/>
  <c r="G54" i="1"/>
  <c r="G49" i="1"/>
  <c r="G45" i="1"/>
  <c r="G40" i="1"/>
  <c r="G36" i="1"/>
  <c r="G31" i="1"/>
  <c r="G27" i="1"/>
  <c r="G22" i="1"/>
  <c r="G18" i="1"/>
  <c r="G13" i="1"/>
  <c r="G9" i="1"/>
  <c r="G4" i="1"/>
  <c r="H9" i="2"/>
  <c r="G86" i="1"/>
  <c r="G83" i="1"/>
  <c r="G80" i="1"/>
  <c r="G77" i="1"/>
  <c r="G74" i="1"/>
  <c r="G71" i="1"/>
  <c r="G68" i="1"/>
  <c r="G65" i="1"/>
  <c r="G62" i="1"/>
  <c r="G59" i="1"/>
  <c r="G56" i="1"/>
  <c r="G53" i="1"/>
  <c r="G50" i="1"/>
  <c r="G47" i="1"/>
  <c r="G44" i="1"/>
  <c r="G41" i="1"/>
  <c r="G38" i="1"/>
  <c r="G35" i="1"/>
  <c r="G32" i="1"/>
  <c r="G29" i="1"/>
  <c r="G26" i="1"/>
  <c r="G23" i="1"/>
  <c r="G20" i="1"/>
  <c r="G17" i="1"/>
  <c r="G14" i="1"/>
  <c r="G11" i="1"/>
  <c r="G8" i="1"/>
  <c r="G5" i="1"/>
  <c r="H1" i="2"/>
  <c r="F57" i="1"/>
  <c r="F54" i="1"/>
  <c r="F51" i="1"/>
  <c r="F48" i="1"/>
  <c r="F45" i="1"/>
  <c r="F42" i="1"/>
  <c r="F39" i="1"/>
  <c r="F36" i="1"/>
  <c r="F33" i="1"/>
  <c r="F30" i="1"/>
  <c r="F27" i="1"/>
  <c r="F24" i="1"/>
  <c r="F21" i="1"/>
  <c r="F18" i="1"/>
  <c r="F15" i="1"/>
  <c r="F12" i="1"/>
  <c r="F9" i="1"/>
  <c r="F6" i="1"/>
  <c r="D182" i="1"/>
  <c r="E179" i="1"/>
  <c r="E163" i="1"/>
  <c r="E158" i="1"/>
  <c r="E154" i="1"/>
  <c r="E150" i="1"/>
  <c r="E144" i="1"/>
  <c r="E137" i="1"/>
  <c r="E132" i="1"/>
  <c r="E131" i="1"/>
  <c r="E130" i="1"/>
  <c r="E129" i="1"/>
  <c r="E122" i="1"/>
  <c r="D122" i="1"/>
  <c r="E115" i="1"/>
  <c r="D112" i="1"/>
  <c r="D108" i="1"/>
  <c r="E104" i="1"/>
  <c r="D103" i="1"/>
  <c r="E102" i="1"/>
  <c r="E98" i="1"/>
  <c r="D98" i="1"/>
  <c r="E64" i="1"/>
  <c r="E63" i="1"/>
  <c r="E61" i="1"/>
  <c r="E58" i="1"/>
  <c r="D57" i="1"/>
  <c r="E56" i="1"/>
  <c r="E55" i="1"/>
  <c r="D52" i="1"/>
  <c r="E51" i="1"/>
  <c r="E44" i="1"/>
  <c r="D43" i="1"/>
  <c r="E42" i="1"/>
  <c r="D42" i="1"/>
  <c r="D38" i="1"/>
  <c r="D35" i="1"/>
  <c r="D33" i="1"/>
  <c r="E32" i="1"/>
  <c r="E29" i="1"/>
  <c r="D29" i="1"/>
  <c r="E27" i="1"/>
  <c r="E26" i="1"/>
  <c r="D22" i="1"/>
  <c r="E21" i="1"/>
  <c r="D17" i="1"/>
  <c r="E14" i="1"/>
  <c r="E11" i="1"/>
  <c r="E9" i="1"/>
  <c r="D9" i="1"/>
  <c r="E4" i="1"/>
</calcChain>
</file>

<file path=xl/sharedStrings.xml><?xml version="1.0" encoding="utf-8"?>
<sst xmlns="http://schemas.openxmlformats.org/spreadsheetml/2006/main" count="12" uniqueCount="12">
  <si>
    <t>data</t>
  </si>
  <si>
    <t>jantar</t>
  </si>
  <si>
    <t>almoco</t>
  </si>
  <si>
    <t>semana_letiva</t>
  </si>
  <si>
    <t>desperdicio almoco</t>
  </si>
  <si>
    <t>desperdicio janta</t>
  </si>
  <si>
    <t>temp_min</t>
  </si>
  <si>
    <t>precipitacao</t>
  </si>
  <si>
    <t>dia_semana</t>
  </si>
  <si>
    <t>Data</t>
  </si>
  <si>
    <t>TempMinima</t>
  </si>
  <si>
    <t>Precipitacao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</si>
</sst>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entury Gothic"/>
      <family val="2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 applyFill="1" applyBorder="1"/>
    <xf numFmtId="0" fontId="1" fillId="0" borderId="0" xfId="0" applyFont="1" applyFill="1" applyBorder="1"/>
    <xf numFmtId="14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0" xfId="0" applyNumberFormat="1" applyFill="1" applyBorder="1"/>
    <xf numFmtId="0" fontId="0" fillId="0" borderId="0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4" fontId="3" fillId="0" borderId="4" xfId="0" applyNumberFormat="1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Planilha1!$D$1</c:f>
              <c:strCache>
                <c:ptCount val="1"/>
                <c:pt idx="0">
                  <c:v>almoco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Planilha1!$A$2:$A$191</c:f>
              <c:numCache>
                <c:formatCode>m/d/yyyy</c:formatCode>
                <c:ptCount val="190"/>
                <c:pt idx="0">
                  <c:v>43124</c:v>
                </c:pt>
                <c:pt idx="1">
                  <c:v>43125</c:v>
                </c:pt>
                <c:pt idx="2">
                  <c:v>43126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43136</c:v>
                </c:pt>
                <c:pt idx="9">
                  <c:v>43137</c:v>
                </c:pt>
                <c:pt idx="10">
                  <c:v>43138</c:v>
                </c:pt>
                <c:pt idx="11">
                  <c:v>43139</c:v>
                </c:pt>
                <c:pt idx="12">
                  <c:v>43140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43150</c:v>
                </c:pt>
                <c:pt idx="17">
                  <c:v>43151</c:v>
                </c:pt>
                <c:pt idx="18">
                  <c:v>43152</c:v>
                </c:pt>
                <c:pt idx="19">
                  <c:v>43153</c:v>
                </c:pt>
                <c:pt idx="20">
                  <c:v>43154</c:v>
                </c:pt>
                <c:pt idx="21">
                  <c:v>43157</c:v>
                </c:pt>
                <c:pt idx="22">
                  <c:v>43158</c:v>
                </c:pt>
                <c:pt idx="23">
                  <c:v>43159</c:v>
                </c:pt>
                <c:pt idx="24">
                  <c:v>43160</c:v>
                </c:pt>
                <c:pt idx="25">
                  <c:v>43161</c:v>
                </c:pt>
                <c:pt idx="26">
                  <c:v>43164</c:v>
                </c:pt>
                <c:pt idx="27">
                  <c:v>43165</c:v>
                </c:pt>
                <c:pt idx="28">
                  <c:v>43166</c:v>
                </c:pt>
                <c:pt idx="29">
                  <c:v>43167</c:v>
                </c:pt>
                <c:pt idx="30">
                  <c:v>43168</c:v>
                </c:pt>
                <c:pt idx="31">
                  <c:v>43171</c:v>
                </c:pt>
                <c:pt idx="32">
                  <c:v>43172</c:v>
                </c:pt>
                <c:pt idx="33">
                  <c:v>43173</c:v>
                </c:pt>
                <c:pt idx="34">
                  <c:v>43174</c:v>
                </c:pt>
                <c:pt idx="35">
                  <c:v>43175</c:v>
                </c:pt>
                <c:pt idx="36">
                  <c:v>43178</c:v>
                </c:pt>
                <c:pt idx="37">
                  <c:v>43179</c:v>
                </c:pt>
                <c:pt idx="38">
                  <c:v>43180</c:v>
                </c:pt>
                <c:pt idx="39">
                  <c:v>43181</c:v>
                </c:pt>
                <c:pt idx="40">
                  <c:v>43182</c:v>
                </c:pt>
                <c:pt idx="41">
                  <c:v>43185</c:v>
                </c:pt>
                <c:pt idx="42">
                  <c:v>43186</c:v>
                </c:pt>
                <c:pt idx="43">
                  <c:v>43187</c:v>
                </c:pt>
                <c:pt idx="44">
                  <c:v>43188</c:v>
                </c:pt>
                <c:pt idx="45">
                  <c:v>43192</c:v>
                </c:pt>
                <c:pt idx="46">
                  <c:v>43193</c:v>
                </c:pt>
                <c:pt idx="47">
                  <c:v>43194</c:v>
                </c:pt>
                <c:pt idx="48">
                  <c:v>43195</c:v>
                </c:pt>
                <c:pt idx="49">
                  <c:v>43196</c:v>
                </c:pt>
                <c:pt idx="50">
                  <c:v>43199</c:v>
                </c:pt>
                <c:pt idx="51">
                  <c:v>43200</c:v>
                </c:pt>
                <c:pt idx="52">
                  <c:v>43201</c:v>
                </c:pt>
                <c:pt idx="53">
                  <c:v>43202</c:v>
                </c:pt>
                <c:pt idx="54">
                  <c:v>43203</c:v>
                </c:pt>
                <c:pt idx="55">
                  <c:v>43206</c:v>
                </c:pt>
                <c:pt idx="56">
                  <c:v>43207</c:v>
                </c:pt>
                <c:pt idx="57">
                  <c:v>43208</c:v>
                </c:pt>
                <c:pt idx="58">
                  <c:v>43209</c:v>
                </c:pt>
                <c:pt idx="59">
                  <c:v>43210</c:v>
                </c:pt>
                <c:pt idx="60">
                  <c:v>43213</c:v>
                </c:pt>
                <c:pt idx="61">
                  <c:v>43214</c:v>
                </c:pt>
                <c:pt idx="62">
                  <c:v>43215</c:v>
                </c:pt>
                <c:pt idx="63">
                  <c:v>43216</c:v>
                </c:pt>
                <c:pt idx="64">
                  <c:v>43217</c:v>
                </c:pt>
                <c:pt idx="65">
                  <c:v>43222</c:v>
                </c:pt>
                <c:pt idx="66">
                  <c:v>43223</c:v>
                </c:pt>
                <c:pt idx="67">
                  <c:v>43224</c:v>
                </c:pt>
                <c:pt idx="68">
                  <c:v>43227</c:v>
                </c:pt>
                <c:pt idx="69">
                  <c:v>43228</c:v>
                </c:pt>
                <c:pt idx="70">
                  <c:v>43229</c:v>
                </c:pt>
                <c:pt idx="71">
                  <c:v>43230</c:v>
                </c:pt>
                <c:pt idx="72">
                  <c:v>43231</c:v>
                </c:pt>
                <c:pt idx="73">
                  <c:v>43234</c:v>
                </c:pt>
                <c:pt idx="74">
                  <c:v>43235</c:v>
                </c:pt>
                <c:pt idx="75">
                  <c:v>43236</c:v>
                </c:pt>
                <c:pt idx="76">
                  <c:v>43237</c:v>
                </c:pt>
                <c:pt idx="77">
                  <c:v>43238</c:v>
                </c:pt>
                <c:pt idx="78">
                  <c:v>43241</c:v>
                </c:pt>
                <c:pt idx="79">
                  <c:v>43242</c:v>
                </c:pt>
                <c:pt idx="80">
                  <c:v>43243</c:v>
                </c:pt>
                <c:pt idx="81">
                  <c:v>43244</c:v>
                </c:pt>
                <c:pt idx="82">
                  <c:v>43245</c:v>
                </c:pt>
                <c:pt idx="83">
                  <c:v>43248</c:v>
                </c:pt>
                <c:pt idx="84">
                  <c:v>43249</c:v>
                </c:pt>
                <c:pt idx="85">
                  <c:v>43250</c:v>
                </c:pt>
                <c:pt idx="86">
                  <c:v>43255</c:v>
                </c:pt>
                <c:pt idx="87">
                  <c:v>43256</c:v>
                </c:pt>
                <c:pt idx="88">
                  <c:v>43257</c:v>
                </c:pt>
                <c:pt idx="89">
                  <c:v>43258</c:v>
                </c:pt>
                <c:pt idx="90">
                  <c:v>43259</c:v>
                </c:pt>
                <c:pt idx="91">
                  <c:v>43262</c:v>
                </c:pt>
                <c:pt idx="92">
                  <c:v>43263</c:v>
                </c:pt>
                <c:pt idx="93">
                  <c:v>43264</c:v>
                </c:pt>
                <c:pt idx="94">
                  <c:v>43270</c:v>
                </c:pt>
                <c:pt idx="95">
                  <c:v>43271</c:v>
                </c:pt>
                <c:pt idx="96">
                  <c:v>43272</c:v>
                </c:pt>
                <c:pt idx="97">
                  <c:v>43273</c:v>
                </c:pt>
                <c:pt idx="98">
                  <c:v>43313</c:v>
                </c:pt>
                <c:pt idx="99">
                  <c:v>43314</c:v>
                </c:pt>
                <c:pt idx="100">
                  <c:v>43315</c:v>
                </c:pt>
                <c:pt idx="101">
                  <c:v>43318</c:v>
                </c:pt>
                <c:pt idx="102">
                  <c:v>43319</c:v>
                </c:pt>
                <c:pt idx="103">
                  <c:v>43320</c:v>
                </c:pt>
                <c:pt idx="104">
                  <c:v>43321</c:v>
                </c:pt>
                <c:pt idx="105">
                  <c:v>43322</c:v>
                </c:pt>
                <c:pt idx="106">
                  <c:v>43325</c:v>
                </c:pt>
                <c:pt idx="107">
                  <c:v>43326</c:v>
                </c:pt>
                <c:pt idx="108">
                  <c:v>43327</c:v>
                </c:pt>
                <c:pt idx="109">
                  <c:v>43328</c:v>
                </c:pt>
                <c:pt idx="110">
                  <c:v>43329</c:v>
                </c:pt>
                <c:pt idx="111">
                  <c:v>43333</c:v>
                </c:pt>
                <c:pt idx="112">
                  <c:v>43334</c:v>
                </c:pt>
                <c:pt idx="113">
                  <c:v>43335</c:v>
                </c:pt>
                <c:pt idx="114">
                  <c:v>43336</c:v>
                </c:pt>
                <c:pt idx="115">
                  <c:v>43339</c:v>
                </c:pt>
                <c:pt idx="116">
                  <c:v>43340</c:v>
                </c:pt>
                <c:pt idx="117">
                  <c:v>43341</c:v>
                </c:pt>
                <c:pt idx="118">
                  <c:v>43342</c:v>
                </c:pt>
                <c:pt idx="119">
                  <c:v>43343</c:v>
                </c:pt>
                <c:pt idx="120">
                  <c:v>43346</c:v>
                </c:pt>
                <c:pt idx="121">
                  <c:v>43347</c:v>
                </c:pt>
                <c:pt idx="122">
                  <c:v>43348</c:v>
                </c:pt>
                <c:pt idx="123">
                  <c:v>43349</c:v>
                </c:pt>
                <c:pt idx="124">
                  <c:v>43353</c:v>
                </c:pt>
                <c:pt idx="125">
                  <c:v>43354</c:v>
                </c:pt>
                <c:pt idx="126">
                  <c:v>43355</c:v>
                </c:pt>
                <c:pt idx="127">
                  <c:v>43356</c:v>
                </c:pt>
                <c:pt idx="128">
                  <c:v>43357</c:v>
                </c:pt>
                <c:pt idx="129">
                  <c:v>43360</c:v>
                </c:pt>
                <c:pt idx="130">
                  <c:v>43361</c:v>
                </c:pt>
                <c:pt idx="131">
                  <c:v>43362</c:v>
                </c:pt>
                <c:pt idx="132">
                  <c:v>43363</c:v>
                </c:pt>
                <c:pt idx="133">
                  <c:v>43364</c:v>
                </c:pt>
                <c:pt idx="134">
                  <c:v>43367</c:v>
                </c:pt>
                <c:pt idx="135">
                  <c:v>43368</c:v>
                </c:pt>
                <c:pt idx="136">
                  <c:v>43369</c:v>
                </c:pt>
                <c:pt idx="137">
                  <c:v>43370</c:v>
                </c:pt>
                <c:pt idx="138">
                  <c:v>43371</c:v>
                </c:pt>
                <c:pt idx="139">
                  <c:v>43374</c:v>
                </c:pt>
                <c:pt idx="140">
                  <c:v>43375</c:v>
                </c:pt>
                <c:pt idx="141">
                  <c:v>43376</c:v>
                </c:pt>
                <c:pt idx="142">
                  <c:v>43377</c:v>
                </c:pt>
                <c:pt idx="143">
                  <c:v>43378</c:v>
                </c:pt>
                <c:pt idx="144">
                  <c:v>43381</c:v>
                </c:pt>
                <c:pt idx="145">
                  <c:v>43382</c:v>
                </c:pt>
                <c:pt idx="146">
                  <c:v>43383</c:v>
                </c:pt>
                <c:pt idx="147">
                  <c:v>43384</c:v>
                </c:pt>
                <c:pt idx="148">
                  <c:v>43388</c:v>
                </c:pt>
                <c:pt idx="149">
                  <c:v>43389</c:v>
                </c:pt>
                <c:pt idx="150">
                  <c:v>43390</c:v>
                </c:pt>
                <c:pt idx="151">
                  <c:v>43391</c:v>
                </c:pt>
                <c:pt idx="152">
                  <c:v>43392</c:v>
                </c:pt>
                <c:pt idx="153">
                  <c:v>43395</c:v>
                </c:pt>
                <c:pt idx="154">
                  <c:v>43396</c:v>
                </c:pt>
                <c:pt idx="155">
                  <c:v>43397</c:v>
                </c:pt>
                <c:pt idx="156">
                  <c:v>43398</c:v>
                </c:pt>
                <c:pt idx="157">
                  <c:v>43399</c:v>
                </c:pt>
                <c:pt idx="158">
                  <c:v>43402</c:v>
                </c:pt>
                <c:pt idx="159">
                  <c:v>43403</c:v>
                </c:pt>
                <c:pt idx="160">
                  <c:v>43404</c:v>
                </c:pt>
                <c:pt idx="161">
                  <c:v>43405</c:v>
                </c:pt>
                <c:pt idx="162">
                  <c:v>43409</c:v>
                </c:pt>
                <c:pt idx="163">
                  <c:v>43410</c:v>
                </c:pt>
                <c:pt idx="164">
                  <c:v>43411</c:v>
                </c:pt>
                <c:pt idx="165">
                  <c:v>43412</c:v>
                </c:pt>
                <c:pt idx="166">
                  <c:v>43413</c:v>
                </c:pt>
                <c:pt idx="167">
                  <c:v>43416</c:v>
                </c:pt>
                <c:pt idx="168">
                  <c:v>43417</c:v>
                </c:pt>
                <c:pt idx="169">
                  <c:v>43418</c:v>
                </c:pt>
                <c:pt idx="170">
                  <c:v>43423</c:v>
                </c:pt>
                <c:pt idx="171">
                  <c:v>43424</c:v>
                </c:pt>
                <c:pt idx="172">
                  <c:v>43425</c:v>
                </c:pt>
                <c:pt idx="173">
                  <c:v>43426</c:v>
                </c:pt>
                <c:pt idx="174">
                  <c:v>43427</c:v>
                </c:pt>
                <c:pt idx="175">
                  <c:v>43430</c:v>
                </c:pt>
                <c:pt idx="176">
                  <c:v>43431</c:v>
                </c:pt>
                <c:pt idx="177">
                  <c:v>43432</c:v>
                </c:pt>
                <c:pt idx="178">
                  <c:v>43433</c:v>
                </c:pt>
                <c:pt idx="179">
                  <c:v>43434</c:v>
                </c:pt>
                <c:pt idx="180">
                  <c:v>43437</c:v>
                </c:pt>
                <c:pt idx="181">
                  <c:v>43438</c:v>
                </c:pt>
                <c:pt idx="182">
                  <c:v>43439</c:v>
                </c:pt>
                <c:pt idx="183">
                  <c:v>43440</c:v>
                </c:pt>
                <c:pt idx="184">
                  <c:v>43441</c:v>
                </c:pt>
                <c:pt idx="185">
                  <c:v>43444</c:v>
                </c:pt>
                <c:pt idx="186">
                  <c:v>43445</c:v>
                </c:pt>
                <c:pt idx="187">
                  <c:v>43446</c:v>
                </c:pt>
                <c:pt idx="188">
                  <c:v>43447</c:v>
                </c:pt>
                <c:pt idx="189">
                  <c:v>43448</c:v>
                </c:pt>
              </c:numCache>
            </c:numRef>
          </c:cat>
          <c:val>
            <c:numRef>
              <c:f>Planilha1!$D$2:$D$191</c:f>
              <c:numCache>
                <c:formatCode>General</c:formatCode>
                <c:ptCount val="190"/>
                <c:pt idx="0">
                  <c:v>1228</c:v>
                </c:pt>
                <c:pt idx="1">
                  <c:v>1483</c:v>
                </c:pt>
                <c:pt idx="2">
                  <c:v>1140</c:v>
                </c:pt>
                <c:pt idx="3">
                  <c:v>1266</c:v>
                </c:pt>
                <c:pt idx="4">
                  <c:v>1203</c:v>
                </c:pt>
                <c:pt idx="5">
                  <c:v>1245</c:v>
                </c:pt>
                <c:pt idx="6">
                  <c:v>1250</c:v>
                </c:pt>
                <c:pt idx="7">
                  <c:v>1334</c:v>
                </c:pt>
                <c:pt idx="8">
                  <c:v>1357</c:v>
                </c:pt>
                <c:pt idx="9">
                  <c:v>1376</c:v>
                </c:pt>
                <c:pt idx="10">
                  <c:v>1503</c:v>
                </c:pt>
                <c:pt idx="11">
                  <c:v>1436</c:v>
                </c:pt>
                <c:pt idx="12">
                  <c:v>1422</c:v>
                </c:pt>
                <c:pt idx="13">
                  <c:v>1392</c:v>
                </c:pt>
                <c:pt idx="14">
                  <c:v>1453</c:v>
                </c:pt>
                <c:pt idx="15">
                  <c:v>1584</c:v>
                </c:pt>
                <c:pt idx="16">
                  <c:v>1451</c:v>
                </c:pt>
                <c:pt idx="17">
                  <c:v>1342</c:v>
                </c:pt>
                <c:pt idx="18">
                  <c:v>1377</c:v>
                </c:pt>
                <c:pt idx="19">
                  <c:v>1243</c:v>
                </c:pt>
                <c:pt idx="20">
                  <c:v>1271</c:v>
                </c:pt>
                <c:pt idx="21">
                  <c:v>1322</c:v>
                </c:pt>
                <c:pt idx="22">
                  <c:v>1411</c:v>
                </c:pt>
                <c:pt idx="23">
                  <c:v>1530</c:v>
                </c:pt>
                <c:pt idx="24">
                  <c:v>1407</c:v>
                </c:pt>
                <c:pt idx="25">
                  <c:v>1385</c:v>
                </c:pt>
                <c:pt idx="26">
                  <c:v>1336</c:v>
                </c:pt>
                <c:pt idx="27">
                  <c:v>1384</c:v>
                </c:pt>
                <c:pt idx="28">
                  <c:v>1467</c:v>
                </c:pt>
                <c:pt idx="29">
                  <c:v>1445</c:v>
                </c:pt>
                <c:pt idx="30">
                  <c:v>1209</c:v>
                </c:pt>
                <c:pt idx="31">
                  <c:v>1224</c:v>
                </c:pt>
                <c:pt idx="32">
                  <c:v>1302</c:v>
                </c:pt>
                <c:pt idx="33">
                  <c:v>1419</c:v>
                </c:pt>
                <c:pt idx="34">
                  <c:v>1237</c:v>
                </c:pt>
                <c:pt idx="35">
                  <c:v>1188</c:v>
                </c:pt>
                <c:pt idx="36">
                  <c:v>1181</c:v>
                </c:pt>
                <c:pt idx="37">
                  <c:v>1247</c:v>
                </c:pt>
                <c:pt idx="38">
                  <c:v>1197</c:v>
                </c:pt>
                <c:pt idx="39">
                  <c:v>1393</c:v>
                </c:pt>
                <c:pt idx="40">
                  <c:v>1065</c:v>
                </c:pt>
                <c:pt idx="41">
                  <c:v>1057</c:v>
                </c:pt>
                <c:pt idx="42">
                  <c:v>1042</c:v>
                </c:pt>
                <c:pt idx="43">
                  <c:v>1334</c:v>
                </c:pt>
                <c:pt idx="44">
                  <c:v>1250</c:v>
                </c:pt>
                <c:pt idx="45">
                  <c:v>1198</c:v>
                </c:pt>
                <c:pt idx="46">
                  <c:v>1263</c:v>
                </c:pt>
                <c:pt idx="47">
                  <c:v>1297</c:v>
                </c:pt>
                <c:pt idx="48">
                  <c:v>1239</c:v>
                </c:pt>
                <c:pt idx="49">
                  <c:v>1510</c:v>
                </c:pt>
                <c:pt idx="50">
                  <c:v>1236</c:v>
                </c:pt>
                <c:pt idx="51">
                  <c:v>1149</c:v>
                </c:pt>
                <c:pt idx="52">
                  <c:v>1052</c:v>
                </c:pt>
                <c:pt idx="53">
                  <c:v>1143</c:v>
                </c:pt>
                <c:pt idx="54">
                  <c:v>1285</c:v>
                </c:pt>
                <c:pt idx="55">
                  <c:v>1430</c:v>
                </c:pt>
                <c:pt idx="56">
                  <c:v>1185</c:v>
                </c:pt>
                <c:pt idx="57">
                  <c:v>1397</c:v>
                </c:pt>
                <c:pt idx="58">
                  <c:v>1191</c:v>
                </c:pt>
                <c:pt idx="59">
                  <c:v>1257</c:v>
                </c:pt>
                <c:pt idx="60">
                  <c:v>1417</c:v>
                </c:pt>
                <c:pt idx="61">
                  <c:v>1437</c:v>
                </c:pt>
                <c:pt idx="62">
                  <c:v>1463</c:v>
                </c:pt>
                <c:pt idx="63">
                  <c:v>1481</c:v>
                </c:pt>
                <c:pt idx="64">
                  <c:v>1420</c:v>
                </c:pt>
                <c:pt idx="65">
                  <c:v>1245</c:v>
                </c:pt>
                <c:pt idx="66">
                  <c:v>1232</c:v>
                </c:pt>
                <c:pt idx="67">
                  <c:v>1270</c:v>
                </c:pt>
                <c:pt idx="68">
                  <c:v>420</c:v>
                </c:pt>
                <c:pt idx="69">
                  <c:v>1368</c:v>
                </c:pt>
                <c:pt idx="70">
                  <c:v>1323</c:v>
                </c:pt>
                <c:pt idx="71">
                  <c:v>1398</c:v>
                </c:pt>
                <c:pt idx="72">
                  <c:v>1371</c:v>
                </c:pt>
                <c:pt idx="73">
                  <c:v>1417</c:v>
                </c:pt>
                <c:pt idx="74">
                  <c:v>1350</c:v>
                </c:pt>
                <c:pt idx="75">
                  <c:v>1358</c:v>
                </c:pt>
                <c:pt idx="76">
                  <c:v>1540</c:v>
                </c:pt>
                <c:pt idx="77">
                  <c:v>1260</c:v>
                </c:pt>
                <c:pt idx="78">
                  <c:v>1348</c:v>
                </c:pt>
                <c:pt idx="79">
                  <c:v>1275</c:v>
                </c:pt>
                <c:pt idx="80">
                  <c:v>1271</c:v>
                </c:pt>
                <c:pt idx="81">
                  <c:v>1210</c:v>
                </c:pt>
                <c:pt idx="82">
                  <c:v>621</c:v>
                </c:pt>
                <c:pt idx="83">
                  <c:v>890</c:v>
                </c:pt>
                <c:pt idx="84">
                  <c:v>650</c:v>
                </c:pt>
                <c:pt idx="85">
                  <c:v>850</c:v>
                </c:pt>
                <c:pt idx="86">
                  <c:v>1246</c:v>
                </c:pt>
                <c:pt idx="87">
                  <c:v>1287</c:v>
                </c:pt>
                <c:pt idx="88">
                  <c:v>1308</c:v>
                </c:pt>
                <c:pt idx="89">
                  <c:v>1329</c:v>
                </c:pt>
                <c:pt idx="90">
                  <c:v>1189</c:v>
                </c:pt>
                <c:pt idx="91">
                  <c:v>1225</c:v>
                </c:pt>
                <c:pt idx="92">
                  <c:v>1303</c:v>
                </c:pt>
                <c:pt idx="93">
                  <c:v>1225</c:v>
                </c:pt>
                <c:pt idx="94">
                  <c:v>1046</c:v>
                </c:pt>
                <c:pt idx="95">
                  <c:v>1055</c:v>
                </c:pt>
                <c:pt idx="96">
                  <c:v>1186</c:v>
                </c:pt>
                <c:pt idx="97">
                  <c:v>900</c:v>
                </c:pt>
                <c:pt idx="98">
                  <c:v>1362</c:v>
                </c:pt>
                <c:pt idx="99">
                  <c:v>1560</c:v>
                </c:pt>
                <c:pt idx="100">
                  <c:v>1474</c:v>
                </c:pt>
                <c:pt idx="101">
                  <c:v>1590</c:v>
                </c:pt>
                <c:pt idx="102">
                  <c:v>1308</c:v>
                </c:pt>
                <c:pt idx="103">
                  <c:v>1593</c:v>
                </c:pt>
                <c:pt idx="104">
                  <c:v>1614</c:v>
                </c:pt>
                <c:pt idx="105">
                  <c:v>1500</c:v>
                </c:pt>
                <c:pt idx="106">
                  <c:v>1509</c:v>
                </c:pt>
                <c:pt idx="107">
                  <c:v>1675</c:v>
                </c:pt>
                <c:pt idx="108">
                  <c:v>1320</c:v>
                </c:pt>
                <c:pt idx="109">
                  <c:v>1340</c:v>
                </c:pt>
                <c:pt idx="110">
                  <c:v>1340</c:v>
                </c:pt>
                <c:pt idx="111">
                  <c:v>1680</c:v>
                </c:pt>
                <c:pt idx="112">
                  <c:v>1610</c:v>
                </c:pt>
                <c:pt idx="113">
                  <c:v>1654</c:v>
                </c:pt>
                <c:pt idx="114">
                  <c:v>1600</c:v>
                </c:pt>
                <c:pt idx="115">
                  <c:v>1320</c:v>
                </c:pt>
                <c:pt idx="116">
                  <c:v>1580</c:v>
                </c:pt>
                <c:pt idx="117">
                  <c:v>1750</c:v>
                </c:pt>
                <c:pt idx="118">
                  <c:v>1910</c:v>
                </c:pt>
                <c:pt idx="119">
                  <c:v>1900</c:v>
                </c:pt>
                <c:pt idx="120">
                  <c:v>1800</c:v>
                </c:pt>
                <c:pt idx="121">
                  <c:v>1620</c:v>
                </c:pt>
                <c:pt idx="122">
                  <c:v>1520</c:v>
                </c:pt>
                <c:pt idx="123">
                  <c:v>1500</c:v>
                </c:pt>
                <c:pt idx="124">
                  <c:v>1588</c:v>
                </c:pt>
                <c:pt idx="125">
                  <c:v>1682</c:v>
                </c:pt>
                <c:pt idx="126">
                  <c:v>1650</c:v>
                </c:pt>
                <c:pt idx="127">
                  <c:v>1440</c:v>
                </c:pt>
                <c:pt idx="128">
                  <c:v>1840</c:v>
                </c:pt>
                <c:pt idx="129">
                  <c:v>1570</c:v>
                </c:pt>
                <c:pt idx="130">
                  <c:v>1750</c:v>
                </c:pt>
                <c:pt idx="131">
                  <c:v>1710</c:v>
                </c:pt>
                <c:pt idx="132">
                  <c:v>1729</c:v>
                </c:pt>
                <c:pt idx="133">
                  <c:v>1790</c:v>
                </c:pt>
                <c:pt idx="134">
                  <c:v>1680</c:v>
                </c:pt>
                <c:pt idx="135">
                  <c:v>1600</c:v>
                </c:pt>
                <c:pt idx="136">
                  <c:v>1400</c:v>
                </c:pt>
                <c:pt idx="137">
                  <c:v>1635</c:v>
                </c:pt>
                <c:pt idx="138">
                  <c:v>1610</c:v>
                </c:pt>
                <c:pt idx="139">
                  <c:v>1510</c:v>
                </c:pt>
                <c:pt idx="140">
                  <c:v>1580</c:v>
                </c:pt>
                <c:pt idx="141">
                  <c:v>1805</c:v>
                </c:pt>
                <c:pt idx="142">
                  <c:v>1570</c:v>
                </c:pt>
                <c:pt idx="143">
                  <c:v>1560</c:v>
                </c:pt>
                <c:pt idx="144">
                  <c:v>1590</c:v>
                </c:pt>
                <c:pt idx="145">
                  <c:v>1820</c:v>
                </c:pt>
                <c:pt idx="146">
                  <c:v>1720</c:v>
                </c:pt>
                <c:pt idx="147">
                  <c:v>1399</c:v>
                </c:pt>
                <c:pt idx="148">
                  <c:v>1288</c:v>
                </c:pt>
                <c:pt idx="149">
                  <c:v>1280</c:v>
                </c:pt>
                <c:pt idx="150">
                  <c:v>1790</c:v>
                </c:pt>
                <c:pt idx="151">
                  <c:v>1255</c:v>
                </c:pt>
                <c:pt idx="152">
                  <c:v>1810</c:v>
                </c:pt>
                <c:pt idx="153">
                  <c:v>1550</c:v>
                </c:pt>
                <c:pt idx="154">
                  <c:v>1720</c:v>
                </c:pt>
                <c:pt idx="155">
                  <c:v>1430</c:v>
                </c:pt>
                <c:pt idx="156">
                  <c:v>1585</c:v>
                </c:pt>
                <c:pt idx="157">
                  <c:v>1510</c:v>
                </c:pt>
                <c:pt idx="158">
                  <c:v>1220</c:v>
                </c:pt>
                <c:pt idx="159">
                  <c:v>1700</c:v>
                </c:pt>
                <c:pt idx="160">
                  <c:v>1600</c:v>
                </c:pt>
                <c:pt idx="161">
                  <c:v>1659</c:v>
                </c:pt>
                <c:pt idx="162">
                  <c:v>1590</c:v>
                </c:pt>
                <c:pt idx="163">
                  <c:v>1600</c:v>
                </c:pt>
                <c:pt idx="164">
                  <c:v>1640</c:v>
                </c:pt>
                <c:pt idx="165">
                  <c:v>1432</c:v>
                </c:pt>
                <c:pt idx="166">
                  <c:v>1540</c:v>
                </c:pt>
                <c:pt idx="167">
                  <c:v>1650</c:v>
                </c:pt>
                <c:pt idx="168">
                  <c:v>1700</c:v>
                </c:pt>
                <c:pt idx="169">
                  <c:v>1595</c:v>
                </c:pt>
                <c:pt idx="170">
                  <c:v>1030</c:v>
                </c:pt>
                <c:pt idx="171">
                  <c:v>916</c:v>
                </c:pt>
                <c:pt idx="172">
                  <c:v>1250</c:v>
                </c:pt>
                <c:pt idx="173">
                  <c:v>1487</c:v>
                </c:pt>
                <c:pt idx="174">
                  <c:v>1400</c:v>
                </c:pt>
                <c:pt idx="175">
                  <c:v>1097</c:v>
                </c:pt>
                <c:pt idx="176">
                  <c:v>1053</c:v>
                </c:pt>
                <c:pt idx="177">
                  <c:v>1180</c:v>
                </c:pt>
                <c:pt idx="178">
                  <c:v>1065</c:v>
                </c:pt>
                <c:pt idx="179">
                  <c:v>1100</c:v>
                </c:pt>
                <c:pt idx="180">
                  <c:v>353</c:v>
                </c:pt>
                <c:pt idx="181">
                  <c:v>241</c:v>
                </c:pt>
                <c:pt idx="182">
                  <c:v>245</c:v>
                </c:pt>
                <c:pt idx="183">
                  <c:v>280</c:v>
                </c:pt>
                <c:pt idx="184">
                  <c:v>260</c:v>
                </c:pt>
                <c:pt idx="185">
                  <c:v>290</c:v>
                </c:pt>
                <c:pt idx="186">
                  <c:v>260</c:v>
                </c:pt>
                <c:pt idx="187">
                  <c:v>260</c:v>
                </c:pt>
                <c:pt idx="188">
                  <c:v>200</c:v>
                </c:pt>
                <c:pt idx="18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6-41D8-B8F8-495D9B1147EE}"/>
            </c:ext>
          </c:extLst>
        </c:ser>
        <c:ser>
          <c:idx val="1"/>
          <c:order val="1"/>
          <c:tx>
            <c:strRef>
              <c:f>Planilha1!$E$1</c:f>
              <c:strCache>
                <c:ptCount val="1"/>
                <c:pt idx="0">
                  <c:v>jantar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Planilha1!$A$2:$A$191</c:f>
              <c:numCache>
                <c:formatCode>m/d/yyyy</c:formatCode>
                <c:ptCount val="190"/>
                <c:pt idx="0">
                  <c:v>43124</c:v>
                </c:pt>
                <c:pt idx="1">
                  <c:v>43125</c:v>
                </c:pt>
                <c:pt idx="2">
                  <c:v>43126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43136</c:v>
                </c:pt>
                <c:pt idx="9">
                  <c:v>43137</c:v>
                </c:pt>
                <c:pt idx="10">
                  <c:v>43138</c:v>
                </c:pt>
                <c:pt idx="11">
                  <c:v>43139</c:v>
                </c:pt>
                <c:pt idx="12">
                  <c:v>43140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43150</c:v>
                </c:pt>
                <c:pt idx="17">
                  <c:v>43151</c:v>
                </c:pt>
                <c:pt idx="18">
                  <c:v>43152</c:v>
                </c:pt>
                <c:pt idx="19">
                  <c:v>43153</c:v>
                </c:pt>
                <c:pt idx="20">
                  <c:v>43154</c:v>
                </c:pt>
                <c:pt idx="21">
                  <c:v>43157</c:v>
                </c:pt>
                <c:pt idx="22">
                  <c:v>43158</c:v>
                </c:pt>
                <c:pt idx="23">
                  <c:v>43159</c:v>
                </c:pt>
                <c:pt idx="24">
                  <c:v>43160</c:v>
                </c:pt>
                <c:pt idx="25">
                  <c:v>43161</c:v>
                </c:pt>
                <c:pt idx="26">
                  <c:v>43164</c:v>
                </c:pt>
                <c:pt idx="27">
                  <c:v>43165</c:v>
                </c:pt>
                <c:pt idx="28">
                  <c:v>43166</c:v>
                </c:pt>
                <c:pt idx="29">
                  <c:v>43167</c:v>
                </c:pt>
                <c:pt idx="30">
                  <c:v>43168</c:v>
                </c:pt>
                <c:pt idx="31">
                  <c:v>43171</c:v>
                </c:pt>
                <c:pt idx="32">
                  <c:v>43172</c:v>
                </c:pt>
                <c:pt idx="33">
                  <c:v>43173</c:v>
                </c:pt>
                <c:pt idx="34">
                  <c:v>43174</c:v>
                </c:pt>
                <c:pt idx="35">
                  <c:v>43175</c:v>
                </c:pt>
                <c:pt idx="36">
                  <c:v>43178</c:v>
                </c:pt>
                <c:pt idx="37">
                  <c:v>43179</c:v>
                </c:pt>
                <c:pt idx="38">
                  <c:v>43180</c:v>
                </c:pt>
                <c:pt idx="39">
                  <c:v>43181</c:v>
                </c:pt>
                <c:pt idx="40">
                  <c:v>43182</c:v>
                </c:pt>
                <c:pt idx="41">
                  <c:v>43185</c:v>
                </c:pt>
                <c:pt idx="42">
                  <c:v>43186</c:v>
                </c:pt>
                <c:pt idx="43">
                  <c:v>43187</c:v>
                </c:pt>
                <c:pt idx="44">
                  <c:v>43188</c:v>
                </c:pt>
                <c:pt idx="45">
                  <c:v>43192</c:v>
                </c:pt>
                <c:pt idx="46">
                  <c:v>43193</c:v>
                </c:pt>
                <c:pt idx="47">
                  <c:v>43194</c:v>
                </c:pt>
                <c:pt idx="48">
                  <c:v>43195</c:v>
                </c:pt>
                <c:pt idx="49">
                  <c:v>43196</c:v>
                </c:pt>
                <c:pt idx="50">
                  <c:v>43199</c:v>
                </c:pt>
                <c:pt idx="51">
                  <c:v>43200</c:v>
                </c:pt>
                <c:pt idx="52">
                  <c:v>43201</c:v>
                </c:pt>
                <c:pt idx="53">
                  <c:v>43202</c:v>
                </c:pt>
                <c:pt idx="54">
                  <c:v>43203</c:v>
                </c:pt>
                <c:pt idx="55">
                  <c:v>43206</c:v>
                </c:pt>
                <c:pt idx="56">
                  <c:v>43207</c:v>
                </c:pt>
                <c:pt idx="57">
                  <c:v>43208</c:v>
                </c:pt>
                <c:pt idx="58">
                  <c:v>43209</c:v>
                </c:pt>
                <c:pt idx="59">
                  <c:v>43210</c:v>
                </c:pt>
                <c:pt idx="60">
                  <c:v>43213</c:v>
                </c:pt>
                <c:pt idx="61">
                  <c:v>43214</c:v>
                </c:pt>
                <c:pt idx="62">
                  <c:v>43215</c:v>
                </c:pt>
                <c:pt idx="63">
                  <c:v>43216</c:v>
                </c:pt>
                <c:pt idx="64">
                  <c:v>43217</c:v>
                </c:pt>
                <c:pt idx="65">
                  <c:v>43222</c:v>
                </c:pt>
                <c:pt idx="66">
                  <c:v>43223</c:v>
                </c:pt>
                <c:pt idx="67">
                  <c:v>43224</c:v>
                </c:pt>
                <c:pt idx="68">
                  <c:v>43227</c:v>
                </c:pt>
                <c:pt idx="69">
                  <c:v>43228</c:v>
                </c:pt>
                <c:pt idx="70">
                  <c:v>43229</c:v>
                </c:pt>
                <c:pt idx="71">
                  <c:v>43230</c:v>
                </c:pt>
                <c:pt idx="72">
                  <c:v>43231</c:v>
                </c:pt>
                <c:pt idx="73">
                  <c:v>43234</c:v>
                </c:pt>
                <c:pt idx="74">
                  <c:v>43235</c:v>
                </c:pt>
                <c:pt idx="75">
                  <c:v>43236</c:v>
                </c:pt>
                <c:pt idx="76">
                  <c:v>43237</c:v>
                </c:pt>
                <c:pt idx="77">
                  <c:v>43238</c:v>
                </c:pt>
                <c:pt idx="78">
                  <c:v>43241</c:v>
                </c:pt>
                <c:pt idx="79">
                  <c:v>43242</c:v>
                </c:pt>
                <c:pt idx="80">
                  <c:v>43243</c:v>
                </c:pt>
                <c:pt idx="81">
                  <c:v>43244</c:v>
                </c:pt>
                <c:pt idx="82">
                  <c:v>43245</c:v>
                </c:pt>
                <c:pt idx="83">
                  <c:v>43248</c:v>
                </c:pt>
                <c:pt idx="84">
                  <c:v>43249</c:v>
                </c:pt>
                <c:pt idx="85">
                  <c:v>43250</c:v>
                </c:pt>
                <c:pt idx="86">
                  <c:v>43255</c:v>
                </c:pt>
                <c:pt idx="87">
                  <c:v>43256</c:v>
                </c:pt>
                <c:pt idx="88">
                  <c:v>43257</c:v>
                </c:pt>
                <c:pt idx="89">
                  <c:v>43258</c:v>
                </c:pt>
                <c:pt idx="90">
                  <c:v>43259</c:v>
                </c:pt>
                <c:pt idx="91">
                  <c:v>43262</c:v>
                </c:pt>
                <c:pt idx="92">
                  <c:v>43263</c:v>
                </c:pt>
                <c:pt idx="93">
                  <c:v>43264</c:v>
                </c:pt>
                <c:pt idx="94">
                  <c:v>43270</c:v>
                </c:pt>
                <c:pt idx="95">
                  <c:v>43271</c:v>
                </c:pt>
                <c:pt idx="96">
                  <c:v>43272</c:v>
                </c:pt>
                <c:pt idx="97">
                  <c:v>43273</c:v>
                </c:pt>
                <c:pt idx="98">
                  <c:v>43313</c:v>
                </c:pt>
                <c:pt idx="99">
                  <c:v>43314</c:v>
                </c:pt>
                <c:pt idx="100">
                  <c:v>43315</c:v>
                </c:pt>
                <c:pt idx="101">
                  <c:v>43318</c:v>
                </c:pt>
                <c:pt idx="102">
                  <c:v>43319</c:v>
                </c:pt>
                <c:pt idx="103">
                  <c:v>43320</c:v>
                </c:pt>
                <c:pt idx="104">
                  <c:v>43321</c:v>
                </c:pt>
                <c:pt idx="105">
                  <c:v>43322</c:v>
                </c:pt>
                <c:pt idx="106">
                  <c:v>43325</c:v>
                </c:pt>
                <c:pt idx="107">
                  <c:v>43326</c:v>
                </c:pt>
                <c:pt idx="108">
                  <c:v>43327</c:v>
                </c:pt>
                <c:pt idx="109">
                  <c:v>43328</c:v>
                </c:pt>
                <c:pt idx="110">
                  <c:v>43329</c:v>
                </c:pt>
                <c:pt idx="111">
                  <c:v>43333</c:v>
                </c:pt>
                <c:pt idx="112">
                  <c:v>43334</c:v>
                </c:pt>
                <c:pt idx="113">
                  <c:v>43335</c:v>
                </c:pt>
                <c:pt idx="114">
                  <c:v>43336</c:v>
                </c:pt>
                <c:pt idx="115">
                  <c:v>43339</c:v>
                </c:pt>
                <c:pt idx="116">
                  <c:v>43340</c:v>
                </c:pt>
                <c:pt idx="117">
                  <c:v>43341</c:v>
                </c:pt>
                <c:pt idx="118">
                  <c:v>43342</c:v>
                </c:pt>
                <c:pt idx="119">
                  <c:v>43343</c:v>
                </c:pt>
                <c:pt idx="120">
                  <c:v>43346</c:v>
                </c:pt>
                <c:pt idx="121">
                  <c:v>43347</c:v>
                </c:pt>
                <c:pt idx="122">
                  <c:v>43348</c:v>
                </c:pt>
                <c:pt idx="123">
                  <c:v>43349</c:v>
                </c:pt>
                <c:pt idx="124">
                  <c:v>43353</c:v>
                </c:pt>
                <c:pt idx="125">
                  <c:v>43354</c:v>
                </c:pt>
                <c:pt idx="126">
                  <c:v>43355</c:v>
                </c:pt>
                <c:pt idx="127">
                  <c:v>43356</c:v>
                </c:pt>
                <c:pt idx="128">
                  <c:v>43357</c:v>
                </c:pt>
                <c:pt idx="129">
                  <c:v>43360</c:v>
                </c:pt>
                <c:pt idx="130">
                  <c:v>43361</c:v>
                </c:pt>
                <c:pt idx="131">
                  <c:v>43362</c:v>
                </c:pt>
                <c:pt idx="132">
                  <c:v>43363</c:v>
                </c:pt>
                <c:pt idx="133">
                  <c:v>43364</c:v>
                </c:pt>
                <c:pt idx="134">
                  <c:v>43367</c:v>
                </c:pt>
                <c:pt idx="135">
                  <c:v>43368</c:v>
                </c:pt>
                <c:pt idx="136">
                  <c:v>43369</c:v>
                </c:pt>
                <c:pt idx="137">
                  <c:v>43370</c:v>
                </c:pt>
                <c:pt idx="138">
                  <c:v>43371</c:v>
                </c:pt>
                <c:pt idx="139">
                  <c:v>43374</c:v>
                </c:pt>
                <c:pt idx="140">
                  <c:v>43375</c:v>
                </c:pt>
                <c:pt idx="141">
                  <c:v>43376</c:v>
                </c:pt>
                <c:pt idx="142">
                  <c:v>43377</c:v>
                </c:pt>
                <c:pt idx="143">
                  <c:v>43378</c:v>
                </c:pt>
                <c:pt idx="144">
                  <c:v>43381</c:v>
                </c:pt>
                <c:pt idx="145">
                  <c:v>43382</c:v>
                </c:pt>
                <c:pt idx="146">
                  <c:v>43383</c:v>
                </c:pt>
                <c:pt idx="147">
                  <c:v>43384</c:v>
                </c:pt>
                <c:pt idx="148">
                  <c:v>43388</c:v>
                </c:pt>
                <c:pt idx="149">
                  <c:v>43389</c:v>
                </c:pt>
                <c:pt idx="150">
                  <c:v>43390</c:v>
                </c:pt>
                <c:pt idx="151">
                  <c:v>43391</c:v>
                </c:pt>
                <c:pt idx="152">
                  <c:v>43392</c:v>
                </c:pt>
                <c:pt idx="153">
                  <c:v>43395</c:v>
                </c:pt>
                <c:pt idx="154">
                  <c:v>43396</c:v>
                </c:pt>
                <c:pt idx="155">
                  <c:v>43397</c:v>
                </c:pt>
                <c:pt idx="156">
                  <c:v>43398</c:v>
                </c:pt>
                <c:pt idx="157">
                  <c:v>43399</c:v>
                </c:pt>
                <c:pt idx="158">
                  <c:v>43402</c:v>
                </c:pt>
                <c:pt idx="159">
                  <c:v>43403</c:v>
                </c:pt>
                <c:pt idx="160">
                  <c:v>43404</c:v>
                </c:pt>
                <c:pt idx="161">
                  <c:v>43405</c:v>
                </c:pt>
                <c:pt idx="162">
                  <c:v>43409</c:v>
                </c:pt>
                <c:pt idx="163">
                  <c:v>43410</c:v>
                </c:pt>
                <c:pt idx="164">
                  <c:v>43411</c:v>
                </c:pt>
                <c:pt idx="165">
                  <c:v>43412</c:v>
                </c:pt>
                <c:pt idx="166">
                  <c:v>43413</c:v>
                </c:pt>
                <c:pt idx="167">
                  <c:v>43416</c:v>
                </c:pt>
                <c:pt idx="168">
                  <c:v>43417</c:v>
                </c:pt>
                <c:pt idx="169">
                  <c:v>43418</c:v>
                </c:pt>
                <c:pt idx="170">
                  <c:v>43423</c:v>
                </c:pt>
                <c:pt idx="171">
                  <c:v>43424</c:v>
                </c:pt>
                <c:pt idx="172">
                  <c:v>43425</c:v>
                </c:pt>
                <c:pt idx="173">
                  <c:v>43426</c:v>
                </c:pt>
                <c:pt idx="174">
                  <c:v>43427</c:v>
                </c:pt>
                <c:pt idx="175">
                  <c:v>43430</c:v>
                </c:pt>
                <c:pt idx="176">
                  <c:v>43431</c:v>
                </c:pt>
                <c:pt idx="177">
                  <c:v>43432</c:v>
                </c:pt>
                <c:pt idx="178">
                  <c:v>43433</c:v>
                </c:pt>
                <c:pt idx="179">
                  <c:v>43434</c:v>
                </c:pt>
                <c:pt idx="180">
                  <c:v>43437</c:v>
                </c:pt>
                <c:pt idx="181">
                  <c:v>43438</c:v>
                </c:pt>
                <c:pt idx="182">
                  <c:v>43439</c:v>
                </c:pt>
                <c:pt idx="183">
                  <c:v>43440</c:v>
                </c:pt>
                <c:pt idx="184">
                  <c:v>43441</c:v>
                </c:pt>
                <c:pt idx="185">
                  <c:v>43444</c:v>
                </c:pt>
                <c:pt idx="186">
                  <c:v>43445</c:v>
                </c:pt>
                <c:pt idx="187">
                  <c:v>43446</c:v>
                </c:pt>
                <c:pt idx="188">
                  <c:v>43447</c:v>
                </c:pt>
                <c:pt idx="189">
                  <c:v>43448</c:v>
                </c:pt>
              </c:numCache>
            </c:numRef>
          </c:cat>
          <c:val>
            <c:numRef>
              <c:f>Planilha1!$E$2:$E$191</c:f>
              <c:numCache>
                <c:formatCode>General</c:formatCode>
                <c:ptCount val="190"/>
                <c:pt idx="0">
                  <c:v>410</c:v>
                </c:pt>
                <c:pt idx="1">
                  <c:v>351</c:v>
                </c:pt>
                <c:pt idx="2">
                  <c:v>412</c:v>
                </c:pt>
                <c:pt idx="3">
                  <c:v>420</c:v>
                </c:pt>
                <c:pt idx="4">
                  <c:v>390</c:v>
                </c:pt>
                <c:pt idx="5">
                  <c:v>400</c:v>
                </c:pt>
                <c:pt idx="6">
                  <c:v>466</c:v>
                </c:pt>
                <c:pt idx="7">
                  <c:v>395</c:v>
                </c:pt>
                <c:pt idx="8">
                  <c:v>420</c:v>
                </c:pt>
                <c:pt idx="9">
                  <c:v>443</c:v>
                </c:pt>
                <c:pt idx="10">
                  <c:v>413</c:v>
                </c:pt>
                <c:pt idx="11">
                  <c:v>399</c:v>
                </c:pt>
                <c:pt idx="12">
                  <c:v>405</c:v>
                </c:pt>
                <c:pt idx="13">
                  <c:v>333</c:v>
                </c:pt>
                <c:pt idx="14">
                  <c:v>395</c:v>
                </c:pt>
                <c:pt idx="15">
                  <c:v>385</c:v>
                </c:pt>
                <c:pt idx="16">
                  <c:v>445</c:v>
                </c:pt>
                <c:pt idx="17">
                  <c:v>427</c:v>
                </c:pt>
                <c:pt idx="18">
                  <c:v>460</c:v>
                </c:pt>
                <c:pt idx="19">
                  <c:v>383</c:v>
                </c:pt>
                <c:pt idx="20">
                  <c:v>401</c:v>
                </c:pt>
                <c:pt idx="21">
                  <c:v>356</c:v>
                </c:pt>
                <c:pt idx="22">
                  <c:v>376</c:v>
                </c:pt>
                <c:pt idx="23">
                  <c:v>415</c:v>
                </c:pt>
                <c:pt idx="24">
                  <c:v>467</c:v>
                </c:pt>
                <c:pt idx="25">
                  <c:v>422</c:v>
                </c:pt>
                <c:pt idx="26">
                  <c:v>380</c:v>
                </c:pt>
                <c:pt idx="27">
                  <c:v>402</c:v>
                </c:pt>
                <c:pt idx="28">
                  <c:v>450</c:v>
                </c:pt>
                <c:pt idx="29">
                  <c:v>378</c:v>
                </c:pt>
                <c:pt idx="30">
                  <c:v>433</c:v>
                </c:pt>
                <c:pt idx="31">
                  <c:v>340</c:v>
                </c:pt>
                <c:pt idx="32">
                  <c:v>382</c:v>
                </c:pt>
                <c:pt idx="33">
                  <c:v>376</c:v>
                </c:pt>
                <c:pt idx="34">
                  <c:v>381</c:v>
                </c:pt>
                <c:pt idx="35">
                  <c:v>325</c:v>
                </c:pt>
                <c:pt idx="36">
                  <c:v>376</c:v>
                </c:pt>
                <c:pt idx="37">
                  <c:v>340</c:v>
                </c:pt>
                <c:pt idx="38">
                  <c:v>390</c:v>
                </c:pt>
                <c:pt idx="39">
                  <c:v>313</c:v>
                </c:pt>
                <c:pt idx="40">
                  <c:v>373</c:v>
                </c:pt>
                <c:pt idx="41">
                  <c:v>370</c:v>
                </c:pt>
                <c:pt idx="42">
                  <c:v>375</c:v>
                </c:pt>
                <c:pt idx="43">
                  <c:v>389</c:v>
                </c:pt>
                <c:pt idx="44">
                  <c:v>395</c:v>
                </c:pt>
                <c:pt idx="45">
                  <c:v>330</c:v>
                </c:pt>
                <c:pt idx="46">
                  <c:v>400</c:v>
                </c:pt>
                <c:pt idx="47">
                  <c:v>330</c:v>
                </c:pt>
                <c:pt idx="48">
                  <c:v>385</c:v>
                </c:pt>
                <c:pt idx="49">
                  <c:v>305</c:v>
                </c:pt>
                <c:pt idx="50">
                  <c:v>440</c:v>
                </c:pt>
                <c:pt idx="51">
                  <c:v>430</c:v>
                </c:pt>
                <c:pt idx="52">
                  <c:v>430</c:v>
                </c:pt>
                <c:pt idx="53">
                  <c:v>405</c:v>
                </c:pt>
                <c:pt idx="54">
                  <c:v>430</c:v>
                </c:pt>
                <c:pt idx="55">
                  <c:v>290</c:v>
                </c:pt>
                <c:pt idx="56">
                  <c:v>401</c:v>
                </c:pt>
                <c:pt idx="57">
                  <c:v>363</c:v>
                </c:pt>
                <c:pt idx="58">
                  <c:v>341</c:v>
                </c:pt>
                <c:pt idx="59">
                  <c:v>405</c:v>
                </c:pt>
                <c:pt idx="60">
                  <c:v>450</c:v>
                </c:pt>
                <c:pt idx="61">
                  <c:v>433</c:v>
                </c:pt>
                <c:pt idx="62">
                  <c:v>353</c:v>
                </c:pt>
                <c:pt idx="63">
                  <c:v>468</c:v>
                </c:pt>
                <c:pt idx="64">
                  <c:v>415</c:v>
                </c:pt>
                <c:pt idx="65">
                  <c:v>217</c:v>
                </c:pt>
                <c:pt idx="66">
                  <c:v>280</c:v>
                </c:pt>
                <c:pt idx="67">
                  <c:v>255</c:v>
                </c:pt>
                <c:pt idx="68">
                  <c:v>370</c:v>
                </c:pt>
                <c:pt idx="69">
                  <c:v>512</c:v>
                </c:pt>
                <c:pt idx="70">
                  <c:v>392</c:v>
                </c:pt>
                <c:pt idx="71">
                  <c:v>357</c:v>
                </c:pt>
                <c:pt idx="72">
                  <c:v>372</c:v>
                </c:pt>
                <c:pt idx="73">
                  <c:v>381</c:v>
                </c:pt>
                <c:pt idx="74">
                  <c:v>402</c:v>
                </c:pt>
                <c:pt idx="75">
                  <c:v>418</c:v>
                </c:pt>
                <c:pt idx="76">
                  <c:v>461</c:v>
                </c:pt>
                <c:pt idx="77">
                  <c:v>394</c:v>
                </c:pt>
                <c:pt idx="78">
                  <c:v>360</c:v>
                </c:pt>
                <c:pt idx="79">
                  <c:v>420</c:v>
                </c:pt>
                <c:pt idx="80">
                  <c:v>340</c:v>
                </c:pt>
                <c:pt idx="81">
                  <c:v>342</c:v>
                </c:pt>
                <c:pt idx="82">
                  <c:v>260</c:v>
                </c:pt>
                <c:pt idx="83">
                  <c:v>220</c:v>
                </c:pt>
                <c:pt idx="84">
                  <c:v>140</c:v>
                </c:pt>
                <c:pt idx="85">
                  <c:v>200</c:v>
                </c:pt>
                <c:pt idx="86">
                  <c:v>256</c:v>
                </c:pt>
                <c:pt idx="87">
                  <c:v>339</c:v>
                </c:pt>
                <c:pt idx="88">
                  <c:v>288</c:v>
                </c:pt>
                <c:pt idx="89">
                  <c:v>360</c:v>
                </c:pt>
                <c:pt idx="90">
                  <c:v>316</c:v>
                </c:pt>
                <c:pt idx="91">
                  <c:v>145</c:v>
                </c:pt>
                <c:pt idx="92">
                  <c:v>145</c:v>
                </c:pt>
                <c:pt idx="93">
                  <c:v>145</c:v>
                </c:pt>
                <c:pt idx="94">
                  <c:v>66</c:v>
                </c:pt>
                <c:pt idx="95">
                  <c:v>62</c:v>
                </c:pt>
                <c:pt idx="96">
                  <c:v>67</c:v>
                </c:pt>
                <c:pt idx="97">
                  <c:v>64</c:v>
                </c:pt>
                <c:pt idx="98">
                  <c:v>422</c:v>
                </c:pt>
                <c:pt idx="99">
                  <c:v>426</c:v>
                </c:pt>
                <c:pt idx="100">
                  <c:v>462</c:v>
                </c:pt>
                <c:pt idx="101">
                  <c:v>497</c:v>
                </c:pt>
                <c:pt idx="102">
                  <c:v>406</c:v>
                </c:pt>
                <c:pt idx="103">
                  <c:v>426</c:v>
                </c:pt>
                <c:pt idx="104">
                  <c:v>541</c:v>
                </c:pt>
                <c:pt idx="105">
                  <c:v>425</c:v>
                </c:pt>
                <c:pt idx="106">
                  <c:v>510</c:v>
                </c:pt>
                <c:pt idx="107">
                  <c:v>490</c:v>
                </c:pt>
                <c:pt idx="108">
                  <c:v>495</c:v>
                </c:pt>
                <c:pt idx="109">
                  <c:v>425</c:v>
                </c:pt>
                <c:pt idx="110">
                  <c:v>385</c:v>
                </c:pt>
                <c:pt idx="111">
                  <c:v>544</c:v>
                </c:pt>
                <c:pt idx="112">
                  <c:v>421</c:v>
                </c:pt>
                <c:pt idx="113">
                  <c:v>566</c:v>
                </c:pt>
                <c:pt idx="114">
                  <c:v>540</c:v>
                </c:pt>
                <c:pt idx="115">
                  <c:v>500</c:v>
                </c:pt>
                <c:pt idx="116">
                  <c:v>575</c:v>
                </c:pt>
                <c:pt idx="117">
                  <c:v>580</c:v>
                </c:pt>
                <c:pt idx="118">
                  <c:v>570</c:v>
                </c:pt>
                <c:pt idx="119">
                  <c:v>540</c:v>
                </c:pt>
                <c:pt idx="120">
                  <c:v>507</c:v>
                </c:pt>
                <c:pt idx="121">
                  <c:v>515</c:v>
                </c:pt>
                <c:pt idx="122">
                  <c:v>488</c:v>
                </c:pt>
                <c:pt idx="123">
                  <c:v>405</c:v>
                </c:pt>
                <c:pt idx="124">
                  <c:v>500</c:v>
                </c:pt>
                <c:pt idx="125">
                  <c:v>570</c:v>
                </c:pt>
                <c:pt idx="126">
                  <c:v>550</c:v>
                </c:pt>
                <c:pt idx="127">
                  <c:v>501</c:v>
                </c:pt>
                <c:pt idx="128">
                  <c:v>470</c:v>
                </c:pt>
                <c:pt idx="129">
                  <c:v>502</c:v>
                </c:pt>
                <c:pt idx="130">
                  <c:v>559</c:v>
                </c:pt>
                <c:pt idx="131">
                  <c:v>539</c:v>
                </c:pt>
                <c:pt idx="132">
                  <c:v>460</c:v>
                </c:pt>
                <c:pt idx="133">
                  <c:v>530</c:v>
                </c:pt>
                <c:pt idx="134">
                  <c:v>520</c:v>
                </c:pt>
                <c:pt idx="135">
                  <c:v>505</c:v>
                </c:pt>
                <c:pt idx="136">
                  <c:v>570</c:v>
                </c:pt>
                <c:pt idx="137">
                  <c:v>530</c:v>
                </c:pt>
                <c:pt idx="138">
                  <c:v>520</c:v>
                </c:pt>
                <c:pt idx="139">
                  <c:v>488</c:v>
                </c:pt>
                <c:pt idx="140">
                  <c:v>548</c:v>
                </c:pt>
                <c:pt idx="141">
                  <c:v>448</c:v>
                </c:pt>
                <c:pt idx="142">
                  <c:v>466</c:v>
                </c:pt>
                <c:pt idx="143">
                  <c:v>412</c:v>
                </c:pt>
                <c:pt idx="144">
                  <c:v>520</c:v>
                </c:pt>
                <c:pt idx="145">
                  <c:v>625</c:v>
                </c:pt>
                <c:pt idx="146">
                  <c:v>531</c:v>
                </c:pt>
                <c:pt idx="147">
                  <c:v>550</c:v>
                </c:pt>
                <c:pt idx="148">
                  <c:v>495</c:v>
                </c:pt>
                <c:pt idx="149">
                  <c:v>495</c:v>
                </c:pt>
                <c:pt idx="150">
                  <c:v>545</c:v>
                </c:pt>
                <c:pt idx="151">
                  <c:v>598</c:v>
                </c:pt>
                <c:pt idx="152">
                  <c:v>486</c:v>
                </c:pt>
                <c:pt idx="153">
                  <c:v>540</c:v>
                </c:pt>
                <c:pt idx="154">
                  <c:v>560</c:v>
                </c:pt>
                <c:pt idx="155">
                  <c:v>590</c:v>
                </c:pt>
                <c:pt idx="156">
                  <c:v>641</c:v>
                </c:pt>
                <c:pt idx="157">
                  <c:v>500</c:v>
                </c:pt>
                <c:pt idx="158">
                  <c:v>541</c:v>
                </c:pt>
                <c:pt idx="159">
                  <c:v>513</c:v>
                </c:pt>
                <c:pt idx="160">
                  <c:v>550</c:v>
                </c:pt>
                <c:pt idx="161">
                  <c:v>407</c:v>
                </c:pt>
                <c:pt idx="162">
                  <c:v>410</c:v>
                </c:pt>
                <c:pt idx="163">
                  <c:v>500</c:v>
                </c:pt>
                <c:pt idx="164">
                  <c:v>505</c:v>
                </c:pt>
                <c:pt idx="165">
                  <c:v>560</c:v>
                </c:pt>
                <c:pt idx="166">
                  <c:v>415</c:v>
                </c:pt>
                <c:pt idx="167">
                  <c:v>513</c:v>
                </c:pt>
                <c:pt idx="168">
                  <c:v>441</c:v>
                </c:pt>
                <c:pt idx="169">
                  <c:v>416</c:v>
                </c:pt>
                <c:pt idx="170">
                  <c:v>420</c:v>
                </c:pt>
                <c:pt idx="171">
                  <c:v>460</c:v>
                </c:pt>
                <c:pt idx="172">
                  <c:v>450</c:v>
                </c:pt>
                <c:pt idx="173">
                  <c:v>490</c:v>
                </c:pt>
                <c:pt idx="174">
                  <c:v>240</c:v>
                </c:pt>
                <c:pt idx="175">
                  <c:v>480</c:v>
                </c:pt>
                <c:pt idx="176">
                  <c:v>488</c:v>
                </c:pt>
                <c:pt idx="177">
                  <c:v>501</c:v>
                </c:pt>
                <c:pt idx="178">
                  <c:v>413</c:v>
                </c:pt>
                <c:pt idx="179">
                  <c:v>450</c:v>
                </c:pt>
                <c:pt idx="180">
                  <c:v>180</c:v>
                </c:pt>
                <c:pt idx="181">
                  <c:v>140</c:v>
                </c:pt>
                <c:pt idx="182">
                  <c:v>170</c:v>
                </c:pt>
                <c:pt idx="183">
                  <c:v>120</c:v>
                </c:pt>
                <c:pt idx="184">
                  <c:v>60</c:v>
                </c:pt>
                <c:pt idx="185">
                  <c:v>40</c:v>
                </c:pt>
                <c:pt idx="186">
                  <c:v>20</c:v>
                </c:pt>
                <c:pt idx="187">
                  <c:v>101</c:v>
                </c:pt>
                <c:pt idx="188">
                  <c:v>52</c:v>
                </c:pt>
                <c:pt idx="18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56-41D8-B8F8-495D9B114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555487"/>
        <c:axId val="1232559231"/>
      </c:lineChart>
      <c:dateAx>
        <c:axId val="123255548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2559231"/>
        <c:crosses val="autoZero"/>
        <c:auto val="1"/>
        <c:lblOffset val="100"/>
        <c:baseTimeUnit val="days"/>
      </c:dateAx>
      <c:valAx>
        <c:axId val="123255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255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47625</xdr:rowOff>
    </xdr:from>
    <xdr:to>
      <xdr:col>26</xdr:col>
      <xdr:colOff>257175</xdr:colOff>
      <xdr:row>15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1"/>
  <sheetViews>
    <sheetView tabSelected="1" workbookViewId="0">
      <pane ySplit="1" topLeftCell="A2" activePane="bottomLeft" state="frozen"/>
      <selection pane="bottomLeft" activeCell="N25" sqref="N25"/>
    </sheetView>
  </sheetViews>
  <sheetFormatPr defaultRowHeight="15"/>
  <cols>
    <col min="1" max="1" width="10.140625" style="7" bestFit="1" customWidth="1"/>
    <col min="2" max="2" width="14" bestFit="1" customWidth="1"/>
    <col min="3" max="3" width="14" customWidth="1"/>
    <col min="4" max="4" width="9.5703125" style="8" customWidth="1"/>
    <col min="5" max="5" width="10.28515625" style="8" customWidth="1"/>
    <col min="6" max="6" width="18.5703125" bestFit="1" customWidth="1"/>
    <col min="7" max="7" width="16.42578125" bestFit="1" customWidth="1"/>
    <col min="8" max="8" width="10.140625" bestFit="1" customWidth="1"/>
    <col min="9" max="9" width="11.85546875" bestFit="1" customWidth="1"/>
  </cols>
  <sheetData>
    <row r="1" spans="1:9" s="2" customFormat="1">
      <c r="A1" s="3" t="s">
        <v>0</v>
      </c>
      <c r="B1" s="2" t="s">
        <v>3</v>
      </c>
      <c r="C1" s="2" t="s">
        <v>8</v>
      </c>
      <c r="D1" s="4" t="s">
        <v>2</v>
      </c>
      <c r="E1" s="4" t="s">
        <v>1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 s="5">
        <v>43124</v>
      </c>
      <c r="B2">
        <v>1</v>
      </c>
      <c r="C2">
        <f>WEEKDAY(A2)</f>
        <v>4</v>
      </c>
      <c r="D2" s="6">
        <v>1228</v>
      </c>
      <c r="E2" s="6">
        <v>410</v>
      </c>
      <c r="F2">
        <f>VLOOKUP(A2,desperdicio!A:G,4,)</f>
        <v>41.3</v>
      </c>
      <c r="G2">
        <f>VLOOKUP(A2,desperdicio!A:G,7,)</f>
        <v>3.8</v>
      </c>
      <c r="H2">
        <f>VLOOKUP(A2,clima!A:C,2,)</f>
        <v>20.6</v>
      </c>
      <c r="I2">
        <f>VLOOKUP(A2,clima!A:C,3,)</f>
        <v>4.2</v>
      </c>
    </row>
    <row r="3" spans="1:9">
      <c r="A3" s="5">
        <v>43125</v>
      </c>
      <c r="B3">
        <v>1</v>
      </c>
      <c r="C3">
        <f>WEEKDAY(A3)</f>
        <v>5</v>
      </c>
      <c r="D3" s="6">
        <v>1483</v>
      </c>
      <c r="E3" s="6">
        <v>351</v>
      </c>
      <c r="F3">
        <f>VLOOKUP(A3,desperdicio!A:G,4,)</f>
        <v>45.1</v>
      </c>
      <c r="G3">
        <f>VLOOKUP(A3,desperdicio!A:G,7,)</f>
        <v>6</v>
      </c>
      <c r="H3">
        <f>VLOOKUP(A3,clima!A:C,2,)</f>
        <v>20.6</v>
      </c>
      <c r="I3">
        <f>VLOOKUP(A3,clima!A:C,3,)</f>
        <v>0</v>
      </c>
    </row>
    <row r="4" spans="1:9">
      <c r="A4" s="5">
        <v>43126</v>
      </c>
      <c r="B4">
        <v>1</v>
      </c>
      <c r="C4">
        <f t="shared" ref="C4:C67" si="0">WEEKDAY(A4)</f>
        <v>6</v>
      </c>
      <c r="D4" s="6">
        <v>1140</v>
      </c>
      <c r="E4" s="6">
        <f>395+17</f>
        <v>412</v>
      </c>
      <c r="F4">
        <f>VLOOKUP(A4,desperdicio!A:G,4,)</f>
        <v>18</v>
      </c>
      <c r="G4">
        <f>VLOOKUP(A4,desperdicio!A:G,7,)</f>
        <v>6</v>
      </c>
      <c r="H4">
        <f>VLOOKUP(A4,clima!A:C,2,)</f>
        <v>19.8</v>
      </c>
      <c r="I4">
        <f>VLOOKUP(A4,clima!A:C,3,)</f>
        <v>0</v>
      </c>
    </row>
    <row r="5" spans="1:9">
      <c r="A5" s="5">
        <v>43129</v>
      </c>
      <c r="B5">
        <v>2</v>
      </c>
      <c r="C5">
        <f t="shared" si="0"/>
        <v>2</v>
      </c>
      <c r="D5" s="6">
        <v>1266</v>
      </c>
      <c r="E5" s="6">
        <v>420</v>
      </c>
      <c r="F5">
        <f>VLOOKUP(A5,desperdicio!A:G,4,)</f>
        <v>15.5</v>
      </c>
      <c r="G5">
        <f>VLOOKUP(A5,desperdicio!A:G,7,)</f>
        <v>2</v>
      </c>
      <c r="H5">
        <f>VLOOKUP(A5,clima!A:C,2,)</f>
        <v>21.4</v>
      </c>
      <c r="I5">
        <f>VLOOKUP(A5,clima!A:C,3,)</f>
        <v>3</v>
      </c>
    </row>
    <row r="6" spans="1:9">
      <c r="A6" s="5">
        <v>43130</v>
      </c>
      <c r="B6">
        <v>2</v>
      </c>
      <c r="C6">
        <f t="shared" si="0"/>
        <v>3</v>
      </c>
      <c r="D6" s="6">
        <v>1203</v>
      </c>
      <c r="E6" s="6">
        <v>390</v>
      </c>
      <c r="F6">
        <f>VLOOKUP(A6,desperdicio!A:G,4,)</f>
        <v>31</v>
      </c>
      <c r="G6">
        <f>VLOOKUP(A6,desperdicio!A:G,7,)</f>
        <v>6</v>
      </c>
      <c r="H6">
        <f>VLOOKUP(A6,clima!A:C,2,)</f>
        <v>18.2</v>
      </c>
      <c r="I6">
        <f>VLOOKUP(A6,clima!A:C,3,)</f>
        <v>35.1</v>
      </c>
    </row>
    <row r="7" spans="1:9">
      <c r="A7" s="5">
        <v>43131</v>
      </c>
      <c r="B7">
        <v>2</v>
      </c>
      <c r="C7">
        <f t="shared" si="0"/>
        <v>4</v>
      </c>
      <c r="D7" s="6">
        <v>1245</v>
      </c>
      <c r="E7" s="6">
        <v>400</v>
      </c>
      <c r="F7">
        <f>VLOOKUP(A7,desperdicio!A:G,4,)</f>
        <v>23.2</v>
      </c>
      <c r="G7">
        <f>VLOOKUP(A7,desperdicio!A:G,7,)</f>
        <v>3</v>
      </c>
      <c r="H7">
        <f>VLOOKUP(A7,clima!A:C,2,)</f>
        <v>17.2</v>
      </c>
      <c r="I7">
        <f>VLOOKUP(A7,clima!A:C,3,)</f>
        <v>16.8</v>
      </c>
    </row>
    <row r="8" spans="1:9">
      <c r="A8" s="5">
        <v>43132</v>
      </c>
      <c r="B8">
        <v>2</v>
      </c>
      <c r="C8">
        <f t="shared" si="0"/>
        <v>5</v>
      </c>
      <c r="D8" s="6">
        <v>1250</v>
      </c>
      <c r="E8" s="6">
        <v>466</v>
      </c>
      <c r="F8">
        <f>VLOOKUP(A8,desperdicio!A:G,4,)</f>
        <v>19.3</v>
      </c>
      <c r="G8">
        <f>VLOOKUP(A8,desperdicio!A:G,7,)</f>
        <v>3</v>
      </c>
      <c r="H8">
        <f>VLOOKUP(A8,clima!A:C,2,)</f>
        <v>18.3</v>
      </c>
      <c r="I8">
        <f>VLOOKUP(A8,clima!A:C,3,)</f>
        <v>0</v>
      </c>
    </row>
    <row r="9" spans="1:9">
      <c r="A9" s="5">
        <v>43133</v>
      </c>
      <c r="B9">
        <v>2</v>
      </c>
      <c r="C9">
        <f t="shared" si="0"/>
        <v>6</v>
      </c>
      <c r="D9" s="6">
        <f>1280+54</f>
        <v>1334</v>
      </c>
      <c r="E9" s="6">
        <f>395</f>
        <v>395</v>
      </c>
      <c r="F9">
        <f>VLOOKUP(A9,desperdicio!A:G,4,)</f>
        <v>24</v>
      </c>
      <c r="G9">
        <f>VLOOKUP(A9,desperdicio!A:G,7,)</f>
        <v>3</v>
      </c>
      <c r="H9">
        <f>VLOOKUP(A9,clima!A:C,2,)</f>
        <v>18.600000000000001</v>
      </c>
      <c r="I9">
        <f>VLOOKUP(A9,clima!A:C,3,)</f>
        <v>0</v>
      </c>
    </row>
    <row r="10" spans="1:9">
      <c r="A10" s="5">
        <v>43136</v>
      </c>
      <c r="B10">
        <v>3</v>
      </c>
      <c r="C10">
        <f t="shared" si="0"/>
        <v>2</v>
      </c>
      <c r="D10" s="6">
        <v>1357</v>
      </c>
      <c r="E10" s="6">
        <v>420</v>
      </c>
      <c r="F10">
        <f>VLOOKUP(A10,desperdicio!A:G,4,)</f>
        <v>12</v>
      </c>
      <c r="G10">
        <f>VLOOKUP(A10,desperdicio!A:G,7,)</f>
        <v>3</v>
      </c>
      <c r="H10">
        <f>VLOOKUP(A10,clima!A:C,2,)</f>
        <v>18.2</v>
      </c>
      <c r="I10">
        <f>VLOOKUP(A10,clima!A:C,3,)</f>
        <v>0</v>
      </c>
    </row>
    <row r="11" spans="1:9">
      <c r="A11" s="5">
        <v>43137</v>
      </c>
      <c r="B11">
        <v>3</v>
      </c>
      <c r="C11">
        <f t="shared" si="0"/>
        <v>3</v>
      </c>
      <c r="D11" s="6">
        <v>1376</v>
      </c>
      <c r="E11" s="6">
        <f>433+10</f>
        <v>443</v>
      </c>
      <c r="F11">
        <f>VLOOKUP(A11,desperdicio!A:G,4,)</f>
        <v>21</v>
      </c>
      <c r="G11">
        <f>VLOOKUP(A11,desperdicio!A:G,7,)</f>
        <v>3</v>
      </c>
      <c r="H11">
        <f>VLOOKUP(A11,clima!A:C,2,)</f>
        <v>17.7</v>
      </c>
      <c r="I11">
        <f>VLOOKUP(A11,clima!A:C,3,)</f>
        <v>0</v>
      </c>
    </row>
    <row r="12" spans="1:9">
      <c r="A12" s="5">
        <v>43138</v>
      </c>
      <c r="B12">
        <v>3</v>
      </c>
      <c r="C12">
        <f t="shared" si="0"/>
        <v>4</v>
      </c>
      <c r="D12" s="6">
        <v>1503</v>
      </c>
      <c r="E12" s="6">
        <v>413</v>
      </c>
      <c r="F12">
        <f>VLOOKUP(A12,desperdicio!A:G,4,)</f>
        <v>24</v>
      </c>
      <c r="G12">
        <f>VLOOKUP(A12,desperdicio!A:G,7,)</f>
        <v>2</v>
      </c>
      <c r="H12">
        <f>VLOOKUP(A12,clima!A:C,2,)</f>
        <v>18.8</v>
      </c>
      <c r="I12">
        <f>VLOOKUP(A12,clima!A:C,3,)</f>
        <v>0</v>
      </c>
    </row>
    <row r="13" spans="1:9">
      <c r="A13" s="5">
        <v>43139</v>
      </c>
      <c r="B13">
        <v>3</v>
      </c>
      <c r="C13">
        <f t="shared" si="0"/>
        <v>5</v>
      </c>
      <c r="D13" s="6">
        <v>1436</v>
      </c>
      <c r="E13" s="6">
        <v>399</v>
      </c>
      <c r="F13">
        <f>VLOOKUP(A13,desperdicio!A:G,4,)</f>
        <v>28</v>
      </c>
      <c r="G13">
        <f>VLOOKUP(A13,desperdicio!A:G,7,)</f>
        <v>3</v>
      </c>
      <c r="H13">
        <f>VLOOKUP(A13,clima!A:C,2,)</f>
        <v>17.3</v>
      </c>
      <c r="I13">
        <f>VLOOKUP(A13,clima!A:C,3,)</f>
        <v>0</v>
      </c>
    </row>
    <row r="14" spans="1:9">
      <c r="A14" s="5">
        <v>43140</v>
      </c>
      <c r="B14">
        <v>3</v>
      </c>
      <c r="C14">
        <f t="shared" si="0"/>
        <v>6</v>
      </c>
      <c r="D14" s="6">
        <v>1422</v>
      </c>
      <c r="E14" s="6">
        <f>390+15</f>
        <v>405</v>
      </c>
      <c r="F14">
        <f>VLOOKUP(A14,desperdicio!A:G,4,)</f>
        <v>19</v>
      </c>
      <c r="G14">
        <f>VLOOKUP(A14,desperdicio!A:G,7,)</f>
        <v>3</v>
      </c>
      <c r="H14">
        <f>VLOOKUP(A14,clima!A:C,2,)</f>
        <v>19.3</v>
      </c>
      <c r="I14">
        <f>VLOOKUP(A14,clima!A:C,3,)</f>
        <v>1.4</v>
      </c>
    </row>
    <row r="15" spans="1:9">
      <c r="A15" s="5">
        <v>43145</v>
      </c>
      <c r="B15">
        <v>4</v>
      </c>
      <c r="C15">
        <f t="shared" si="0"/>
        <v>4</v>
      </c>
      <c r="D15" s="6">
        <v>1392</v>
      </c>
      <c r="E15" s="6">
        <v>333</v>
      </c>
      <c r="F15">
        <f>VLOOKUP(A15,desperdicio!A:G,4,)</f>
        <v>21.5</v>
      </c>
      <c r="G15">
        <f>VLOOKUP(A15,desperdicio!A:G,7,)</f>
        <v>6</v>
      </c>
      <c r="H15">
        <f>VLOOKUP(A15,clima!A:C,2,)</f>
        <v>18.2</v>
      </c>
      <c r="I15">
        <f>VLOOKUP(A15,clima!A:C,3,)</f>
        <v>0</v>
      </c>
    </row>
    <row r="16" spans="1:9">
      <c r="A16" s="5">
        <v>43146</v>
      </c>
      <c r="B16">
        <v>4</v>
      </c>
      <c r="C16">
        <f t="shared" si="0"/>
        <v>5</v>
      </c>
      <c r="D16" s="6">
        <v>1453</v>
      </c>
      <c r="E16" s="6">
        <v>395</v>
      </c>
      <c r="F16">
        <f>VLOOKUP(A16,desperdicio!A:G,4,)</f>
        <v>23</v>
      </c>
      <c r="G16">
        <f>VLOOKUP(A16,desperdicio!A:G,7,)</f>
        <v>3</v>
      </c>
      <c r="H16">
        <f>VLOOKUP(A16,clima!A:C,2,)</f>
        <v>17.8</v>
      </c>
      <c r="I16">
        <f>VLOOKUP(A16,clima!A:C,3,)</f>
        <v>1.3</v>
      </c>
    </row>
    <row r="17" spans="1:9">
      <c r="A17" s="5">
        <v>43147</v>
      </c>
      <c r="B17">
        <v>4</v>
      </c>
      <c r="C17">
        <f t="shared" si="0"/>
        <v>6</v>
      </c>
      <c r="D17" s="6">
        <f>1502+82</f>
        <v>1584</v>
      </c>
      <c r="E17" s="6">
        <v>385</v>
      </c>
      <c r="F17">
        <f>VLOOKUP(A17,desperdicio!A:G,4,)</f>
        <v>25</v>
      </c>
      <c r="G17">
        <f>VLOOKUP(A17,desperdicio!A:G,7,)</f>
        <v>6</v>
      </c>
      <c r="H17">
        <f>VLOOKUP(A17,clima!A:C,2,)</f>
        <v>17.100000000000001</v>
      </c>
      <c r="I17">
        <f>VLOOKUP(A17,clima!A:C,3,)</f>
        <v>0.2</v>
      </c>
    </row>
    <row r="18" spans="1:9">
      <c r="A18" s="5">
        <v>43150</v>
      </c>
      <c r="B18">
        <v>5</v>
      </c>
      <c r="C18">
        <f t="shared" si="0"/>
        <v>2</v>
      </c>
      <c r="D18" s="6">
        <v>1451</v>
      </c>
      <c r="E18" s="6">
        <v>445</v>
      </c>
      <c r="F18">
        <f>VLOOKUP(A18,desperdicio!A:G,4,)</f>
        <v>41</v>
      </c>
      <c r="G18">
        <f>VLOOKUP(A18,desperdicio!A:G,7,)</f>
        <v>3</v>
      </c>
      <c r="H18">
        <f>VLOOKUP(A18,clima!A:C,2,)</f>
        <v>18.600000000000001</v>
      </c>
      <c r="I18">
        <f>VLOOKUP(A18,clima!A:C,3,)</f>
        <v>0</v>
      </c>
    </row>
    <row r="19" spans="1:9">
      <c r="A19" s="5">
        <v>43151</v>
      </c>
      <c r="B19">
        <v>5</v>
      </c>
      <c r="C19">
        <f t="shared" si="0"/>
        <v>3</v>
      </c>
      <c r="D19" s="6">
        <v>1342</v>
      </c>
      <c r="E19" s="6">
        <v>427</v>
      </c>
      <c r="F19">
        <f>VLOOKUP(A19,desperdicio!A:G,4,)</f>
        <v>30</v>
      </c>
      <c r="G19">
        <f>VLOOKUP(A19,desperdicio!A:G,7,)</f>
        <v>4</v>
      </c>
      <c r="H19">
        <f>VLOOKUP(A19,clima!A:C,2,)</f>
        <v>21.2</v>
      </c>
      <c r="I19">
        <f>VLOOKUP(A19,clima!A:C,3,)</f>
        <v>0</v>
      </c>
    </row>
    <row r="20" spans="1:9">
      <c r="A20" s="5">
        <v>43152</v>
      </c>
      <c r="B20">
        <v>5</v>
      </c>
      <c r="C20">
        <f t="shared" si="0"/>
        <v>4</v>
      </c>
      <c r="D20" s="6">
        <v>1377</v>
      </c>
      <c r="E20" s="6">
        <v>460</v>
      </c>
      <c r="F20">
        <f>VLOOKUP(A20,desperdicio!A:G,4,)</f>
        <v>24.6</v>
      </c>
      <c r="G20">
        <f>VLOOKUP(A20,desperdicio!A:G,7,)</f>
        <v>4</v>
      </c>
      <c r="H20">
        <f>VLOOKUP(A20,clima!A:C,2,)</f>
        <v>21.5</v>
      </c>
      <c r="I20">
        <f>VLOOKUP(A20,clima!A:C,3,)</f>
        <v>5</v>
      </c>
    </row>
    <row r="21" spans="1:9">
      <c r="A21" s="5">
        <v>43153</v>
      </c>
      <c r="B21">
        <v>5</v>
      </c>
      <c r="C21">
        <f t="shared" si="0"/>
        <v>5</v>
      </c>
      <c r="D21" s="6">
        <v>1243</v>
      </c>
      <c r="E21" s="6">
        <f>372+11</f>
        <v>383</v>
      </c>
      <c r="F21">
        <f>VLOOKUP(A21,desperdicio!A:G,4,)</f>
        <v>31</v>
      </c>
      <c r="G21">
        <f>VLOOKUP(A21,desperdicio!A:G,7,)</f>
        <v>2</v>
      </c>
      <c r="H21">
        <f>VLOOKUP(A21,clima!A:C,2,)</f>
        <v>20.399999999999999</v>
      </c>
      <c r="I21">
        <f>VLOOKUP(A21,clima!A:C,3,)</f>
        <v>0</v>
      </c>
    </row>
    <row r="22" spans="1:9">
      <c r="A22" s="5">
        <v>43154</v>
      </c>
      <c r="B22">
        <v>5</v>
      </c>
      <c r="C22">
        <f t="shared" si="0"/>
        <v>6</v>
      </c>
      <c r="D22" s="6">
        <f>1213+58</f>
        <v>1271</v>
      </c>
      <c r="E22" s="6">
        <v>401</v>
      </c>
      <c r="F22">
        <f>VLOOKUP(A22,desperdicio!A:G,4,)</f>
        <v>32</v>
      </c>
      <c r="G22">
        <f>VLOOKUP(A22,desperdicio!A:G,7,)</f>
        <v>5</v>
      </c>
      <c r="H22">
        <f>VLOOKUP(A22,clima!A:C,2,)</f>
        <v>19.3</v>
      </c>
      <c r="I22">
        <f>VLOOKUP(A22,clima!A:C,3,)</f>
        <v>9</v>
      </c>
    </row>
    <row r="23" spans="1:9">
      <c r="A23" s="5">
        <v>43157</v>
      </c>
      <c r="B23">
        <v>6</v>
      </c>
      <c r="C23">
        <f t="shared" si="0"/>
        <v>2</v>
      </c>
      <c r="D23" s="6">
        <v>1322</v>
      </c>
      <c r="E23" s="6">
        <v>356</v>
      </c>
      <c r="F23">
        <f>VLOOKUP(A23,desperdicio!A:G,4,)</f>
        <v>32</v>
      </c>
      <c r="G23">
        <f>VLOOKUP(A23,desperdicio!A:G,7,)</f>
        <v>8</v>
      </c>
      <c r="H23">
        <f>VLOOKUP(A23,clima!A:C,2,)</f>
        <v>19.600000000000001</v>
      </c>
      <c r="I23">
        <f>VLOOKUP(A23,clima!A:C,3,)</f>
        <v>0</v>
      </c>
    </row>
    <row r="24" spans="1:9">
      <c r="A24" s="5">
        <v>43158</v>
      </c>
      <c r="B24">
        <v>6</v>
      </c>
      <c r="C24">
        <f t="shared" si="0"/>
        <v>3</v>
      </c>
      <c r="D24" s="6">
        <v>1411</v>
      </c>
      <c r="E24" s="6">
        <v>376</v>
      </c>
      <c r="F24">
        <f>VLOOKUP(A24,desperdicio!A:G,4,)</f>
        <v>30</v>
      </c>
      <c r="G24">
        <f>VLOOKUP(A24,desperdicio!A:G,7,)</f>
        <v>10</v>
      </c>
      <c r="H24">
        <f>VLOOKUP(A24,clima!A:C,2,)</f>
        <v>19</v>
      </c>
      <c r="I24">
        <f>VLOOKUP(A24,clima!A:C,3,)</f>
        <v>73.099999999999994</v>
      </c>
    </row>
    <row r="25" spans="1:9">
      <c r="A25" s="5">
        <v>43159</v>
      </c>
      <c r="B25">
        <v>6</v>
      </c>
      <c r="C25">
        <f t="shared" si="0"/>
        <v>4</v>
      </c>
      <c r="D25" s="6">
        <v>1530</v>
      </c>
      <c r="E25" s="6">
        <v>415</v>
      </c>
      <c r="F25">
        <f>VLOOKUP(A25,desperdicio!A:G,4,)</f>
        <v>28</v>
      </c>
      <c r="G25">
        <f>VLOOKUP(A25,desperdicio!A:G,7,)</f>
        <v>2</v>
      </c>
      <c r="H25">
        <f>VLOOKUP(A25,clima!A:C,2,)</f>
        <v>19.5</v>
      </c>
      <c r="I25">
        <f>VLOOKUP(A25,clima!A:C,3,)</f>
        <v>0</v>
      </c>
    </row>
    <row r="26" spans="1:9">
      <c r="A26" s="5">
        <v>43160</v>
      </c>
      <c r="B26">
        <v>6</v>
      </c>
      <c r="C26">
        <f t="shared" si="0"/>
        <v>5</v>
      </c>
      <c r="D26" s="6">
        <v>1407</v>
      </c>
      <c r="E26" s="6">
        <f>456+11</f>
        <v>467</v>
      </c>
      <c r="F26">
        <f>VLOOKUP(A26,desperdicio!A:G,4,)</f>
        <v>31.2</v>
      </c>
      <c r="G26">
        <f>VLOOKUP(A26,desperdicio!A:G,7,)</f>
        <v>2</v>
      </c>
      <c r="H26">
        <f>VLOOKUP(A26,clima!A:C,2,)</f>
        <v>20.9</v>
      </c>
      <c r="I26">
        <f>VLOOKUP(A26,clima!A:C,3,)</f>
        <v>0</v>
      </c>
    </row>
    <row r="27" spans="1:9">
      <c r="A27" s="5">
        <v>43161</v>
      </c>
      <c r="B27">
        <v>6</v>
      </c>
      <c r="C27">
        <f t="shared" si="0"/>
        <v>6</v>
      </c>
      <c r="D27" s="6">
        <v>1385</v>
      </c>
      <c r="E27" s="6">
        <f>406+16</f>
        <v>422</v>
      </c>
      <c r="F27">
        <f>VLOOKUP(A27,desperdicio!A:G,4,)</f>
        <v>21.8</v>
      </c>
      <c r="G27">
        <f>VLOOKUP(A27,desperdicio!A:G,7,)</f>
        <v>2</v>
      </c>
      <c r="H27">
        <f>VLOOKUP(A27,clima!A:C,2,)</f>
        <v>21.3</v>
      </c>
      <c r="I27">
        <f>VLOOKUP(A27,clima!A:C,3,)</f>
        <v>0.5</v>
      </c>
    </row>
    <row r="28" spans="1:9">
      <c r="A28" s="5">
        <v>43164</v>
      </c>
      <c r="B28">
        <v>7</v>
      </c>
      <c r="C28">
        <f t="shared" si="0"/>
        <v>2</v>
      </c>
      <c r="D28" s="6">
        <v>1336</v>
      </c>
      <c r="E28" s="6">
        <v>380</v>
      </c>
      <c r="F28">
        <f>VLOOKUP(A28,desperdicio!A:G,4,)</f>
        <v>28</v>
      </c>
      <c r="G28">
        <f>VLOOKUP(A28,desperdicio!A:G,7,)</f>
        <v>13</v>
      </c>
      <c r="H28">
        <f>VLOOKUP(A28,clima!A:C,2,)</f>
        <v>20.399999999999999</v>
      </c>
      <c r="I28">
        <f>VLOOKUP(A28,clima!A:C,3,)</f>
        <v>6.4</v>
      </c>
    </row>
    <row r="29" spans="1:9">
      <c r="A29" s="5">
        <v>43165</v>
      </c>
      <c r="B29">
        <v>7</v>
      </c>
      <c r="C29">
        <f t="shared" si="0"/>
        <v>3</v>
      </c>
      <c r="D29" s="6">
        <f>1327+57</f>
        <v>1384</v>
      </c>
      <c r="E29" s="6">
        <f>392+10</f>
        <v>402</v>
      </c>
      <c r="F29">
        <f>VLOOKUP(A29,desperdicio!A:G,4,)</f>
        <v>31</v>
      </c>
      <c r="G29">
        <f>VLOOKUP(A29,desperdicio!A:G,7,)</f>
        <v>6</v>
      </c>
      <c r="H29">
        <f>VLOOKUP(A29,clima!A:C,2,)</f>
        <v>20.7</v>
      </c>
      <c r="I29">
        <f>VLOOKUP(A29,clima!A:C,3,)</f>
        <v>22.1</v>
      </c>
    </row>
    <row r="30" spans="1:9">
      <c r="A30" s="5">
        <v>43166</v>
      </c>
      <c r="B30">
        <v>7</v>
      </c>
      <c r="C30">
        <f t="shared" si="0"/>
        <v>4</v>
      </c>
      <c r="D30" s="6">
        <v>1467</v>
      </c>
      <c r="E30" s="6">
        <v>450</v>
      </c>
      <c r="F30">
        <f>VLOOKUP(A30,desperdicio!A:G,4,)</f>
        <v>34</v>
      </c>
      <c r="G30">
        <f>VLOOKUP(A30,desperdicio!A:G,7,)</f>
        <v>5</v>
      </c>
      <c r="H30">
        <f>VLOOKUP(A30,clima!A:C,2,)</f>
        <v>21.3</v>
      </c>
      <c r="I30">
        <f>VLOOKUP(A30,clima!A:C,3,)</f>
        <v>2.2000000000000002</v>
      </c>
    </row>
    <row r="31" spans="1:9">
      <c r="A31" s="5">
        <v>43167</v>
      </c>
      <c r="B31">
        <v>7</v>
      </c>
      <c r="C31">
        <f t="shared" si="0"/>
        <v>5</v>
      </c>
      <c r="D31" s="6">
        <v>1445</v>
      </c>
      <c r="E31" s="6">
        <v>378</v>
      </c>
      <c r="F31">
        <f>VLOOKUP(A31,desperdicio!A:G,4,)</f>
        <v>23</v>
      </c>
      <c r="G31">
        <f>VLOOKUP(A31,desperdicio!A:G,7,)</f>
        <v>5</v>
      </c>
      <c r="H31">
        <f>VLOOKUP(A31,clima!A:C,2,)</f>
        <v>20.2</v>
      </c>
      <c r="I31">
        <f>VLOOKUP(A31,clima!A:C,3,)</f>
        <v>0</v>
      </c>
    </row>
    <row r="32" spans="1:9">
      <c r="A32" s="5">
        <v>43168</v>
      </c>
      <c r="B32">
        <v>7</v>
      </c>
      <c r="C32">
        <f t="shared" si="0"/>
        <v>6</v>
      </c>
      <c r="D32" s="6">
        <v>1209</v>
      </c>
      <c r="E32" s="6">
        <f>418+15</f>
        <v>433</v>
      </c>
      <c r="F32">
        <f>VLOOKUP(A32,desperdicio!A:G,4,)</f>
        <v>26</v>
      </c>
      <c r="G32">
        <f>VLOOKUP(A32,desperdicio!A:G,7,)</f>
        <v>5</v>
      </c>
      <c r="H32">
        <f>VLOOKUP(A32,clima!A:C,2,)</f>
        <v>19.2</v>
      </c>
      <c r="I32">
        <f>VLOOKUP(A32,clima!A:C,3,)</f>
        <v>0.4</v>
      </c>
    </row>
    <row r="33" spans="1:9">
      <c r="A33" s="5">
        <v>43171</v>
      </c>
      <c r="B33">
        <v>8</v>
      </c>
      <c r="C33">
        <f t="shared" si="0"/>
        <v>2</v>
      </c>
      <c r="D33" s="6">
        <f>1164+60</f>
        <v>1224</v>
      </c>
      <c r="E33" s="6">
        <v>340</v>
      </c>
      <c r="F33">
        <f>VLOOKUP(A33,desperdicio!A:G,4,)</f>
        <v>22</v>
      </c>
      <c r="G33">
        <f>VLOOKUP(A33,desperdicio!A:G,7,)</f>
        <v>3</v>
      </c>
      <c r="H33">
        <f>VLOOKUP(A33,clima!A:C,2,)</f>
        <v>20.399999999999999</v>
      </c>
      <c r="I33">
        <f>VLOOKUP(A33,clima!A:C,3,)</f>
        <v>0</v>
      </c>
    </row>
    <row r="34" spans="1:9">
      <c r="A34" s="5">
        <v>43172</v>
      </c>
      <c r="B34">
        <v>8</v>
      </c>
      <c r="C34">
        <f t="shared" si="0"/>
        <v>3</v>
      </c>
      <c r="D34" s="6">
        <v>1302</v>
      </c>
      <c r="E34" s="6">
        <v>382</v>
      </c>
      <c r="F34">
        <f>VLOOKUP(A34,desperdicio!A:G,4,)</f>
        <v>21</v>
      </c>
      <c r="G34">
        <f>VLOOKUP(A34,desperdicio!A:G,7,)</f>
        <v>9</v>
      </c>
      <c r="H34">
        <f>VLOOKUP(A34,clima!A:C,2,)</f>
        <v>20.3</v>
      </c>
      <c r="I34">
        <f>VLOOKUP(A34,clima!A:C,3,)</f>
        <v>42.8</v>
      </c>
    </row>
    <row r="35" spans="1:9">
      <c r="A35" s="5">
        <v>43173</v>
      </c>
      <c r="B35">
        <v>8</v>
      </c>
      <c r="C35">
        <f t="shared" si="0"/>
        <v>4</v>
      </c>
      <c r="D35" s="6">
        <f>446+472+501</f>
        <v>1419</v>
      </c>
      <c r="E35" s="6">
        <v>376</v>
      </c>
      <c r="F35">
        <f>VLOOKUP(A35,desperdicio!A:G,4,)</f>
        <v>24</v>
      </c>
      <c r="G35">
        <f>VLOOKUP(A35,desperdicio!A:G,7,)</f>
        <v>7</v>
      </c>
      <c r="H35">
        <f>VLOOKUP(A35,clima!A:C,2,)</f>
        <v>21.6</v>
      </c>
      <c r="I35">
        <f>VLOOKUP(A35,clima!A:C,3,)</f>
        <v>0</v>
      </c>
    </row>
    <row r="36" spans="1:9">
      <c r="A36" s="5">
        <v>43174</v>
      </c>
      <c r="B36">
        <v>8</v>
      </c>
      <c r="C36">
        <f t="shared" si="0"/>
        <v>5</v>
      </c>
      <c r="D36" s="6">
        <v>1237</v>
      </c>
      <c r="E36" s="6">
        <v>381</v>
      </c>
      <c r="F36">
        <f>VLOOKUP(A36,desperdicio!A:G,4,)</f>
        <v>24</v>
      </c>
      <c r="G36">
        <f>VLOOKUP(A36,desperdicio!A:G,7,)</f>
        <v>6</v>
      </c>
      <c r="H36">
        <f>VLOOKUP(A36,clima!A:C,2,)</f>
        <v>19.899999999999999</v>
      </c>
      <c r="I36">
        <f>VLOOKUP(A36,clima!A:C,3,)</f>
        <v>32.799999999999997</v>
      </c>
    </row>
    <row r="37" spans="1:9">
      <c r="A37" s="5">
        <v>43175</v>
      </c>
      <c r="B37">
        <v>8</v>
      </c>
      <c r="C37">
        <f t="shared" si="0"/>
        <v>6</v>
      </c>
      <c r="D37" s="6">
        <v>1188</v>
      </c>
      <c r="E37" s="6">
        <v>325</v>
      </c>
      <c r="F37">
        <f>VLOOKUP(A37,desperdicio!A:G,4,)</f>
        <v>27</v>
      </c>
      <c r="G37">
        <f>VLOOKUP(A37,desperdicio!A:G,7,)</f>
        <v>8</v>
      </c>
      <c r="H37">
        <f>VLOOKUP(A37,clima!A:C,2,)</f>
        <v>22.4</v>
      </c>
      <c r="I37">
        <f>VLOOKUP(A37,clima!A:C,3,)</f>
        <v>0</v>
      </c>
    </row>
    <row r="38" spans="1:9">
      <c r="A38" s="5">
        <v>43178</v>
      </c>
      <c r="B38">
        <v>9</v>
      </c>
      <c r="C38">
        <f t="shared" si="0"/>
        <v>2</v>
      </c>
      <c r="D38" s="6">
        <f>1124+57</f>
        <v>1181</v>
      </c>
      <c r="E38" s="6">
        <v>376</v>
      </c>
      <c r="F38">
        <f>VLOOKUP(A38,desperdicio!A:G,4,)</f>
        <v>8.5</v>
      </c>
      <c r="G38">
        <f>VLOOKUP(A38,desperdicio!A:G,7,)</f>
        <v>3</v>
      </c>
      <c r="H38">
        <f>VLOOKUP(A38,clima!A:C,2,)</f>
        <v>21.4</v>
      </c>
      <c r="I38">
        <f>VLOOKUP(A38,clima!A:C,3,)</f>
        <v>0</v>
      </c>
    </row>
    <row r="39" spans="1:9">
      <c r="A39" s="5">
        <v>43179</v>
      </c>
      <c r="B39">
        <v>9</v>
      </c>
      <c r="C39">
        <f t="shared" si="0"/>
        <v>3</v>
      </c>
      <c r="D39" s="6">
        <v>1247</v>
      </c>
      <c r="E39" s="6">
        <v>340</v>
      </c>
      <c r="F39">
        <f>VLOOKUP(A39,desperdicio!A:G,4,)</f>
        <v>27</v>
      </c>
      <c r="G39">
        <f>VLOOKUP(A39,desperdicio!A:G,7,)</f>
        <v>3</v>
      </c>
      <c r="H39">
        <f>VLOOKUP(A39,clima!A:C,2,)</f>
        <v>19.5</v>
      </c>
      <c r="I39">
        <f>VLOOKUP(A39,clima!A:C,3,)</f>
        <v>0</v>
      </c>
    </row>
    <row r="40" spans="1:9">
      <c r="A40" s="5">
        <v>43180</v>
      </c>
      <c r="B40">
        <v>9</v>
      </c>
      <c r="C40">
        <f t="shared" si="0"/>
        <v>4</v>
      </c>
      <c r="D40" s="6">
        <v>1197</v>
      </c>
      <c r="E40" s="6">
        <v>390</v>
      </c>
      <c r="F40">
        <f>VLOOKUP(A40,desperdicio!A:G,4,)</f>
        <v>15</v>
      </c>
      <c r="G40">
        <f>VLOOKUP(A40,desperdicio!A:G,7,)</f>
        <v>11</v>
      </c>
      <c r="H40">
        <f>VLOOKUP(A40,clima!A:C,2,)</f>
        <v>19.5</v>
      </c>
      <c r="I40">
        <f>VLOOKUP(A40,clima!A:C,3,)</f>
        <v>50.1</v>
      </c>
    </row>
    <row r="41" spans="1:9">
      <c r="A41" s="5">
        <v>43181</v>
      </c>
      <c r="B41">
        <v>9</v>
      </c>
      <c r="C41">
        <f t="shared" si="0"/>
        <v>5</v>
      </c>
      <c r="D41" s="6">
        <v>1393</v>
      </c>
      <c r="E41" s="6">
        <v>313</v>
      </c>
      <c r="F41">
        <f>VLOOKUP(A41,desperdicio!A:G,4,)</f>
        <v>20</v>
      </c>
      <c r="G41">
        <f>VLOOKUP(A41,desperdicio!A:G,7,)</f>
        <v>3</v>
      </c>
      <c r="H41">
        <f>VLOOKUP(A41,clima!A:C,2,)</f>
        <v>19.8</v>
      </c>
      <c r="I41">
        <f>VLOOKUP(A41,clima!A:C,3,)</f>
        <v>5.4</v>
      </c>
    </row>
    <row r="42" spans="1:9">
      <c r="A42" s="5">
        <v>43182</v>
      </c>
      <c r="B42">
        <v>9</v>
      </c>
      <c r="C42">
        <f t="shared" si="0"/>
        <v>6</v>
      </c>
      <c r="D42" s="6">
        <f>298+295+419+53</f>
        <v>1065</v>
      </c>
      <c r="E42" s="6">
        <f>358+15</f>
        <v>373</v>
      </c>
      <c r="F42">
        <f>VLOOKUP(A42,desperdicio!A:G,4,)</f>
        <v>24</v>
      </c>
      <c r="G42">
        <f>VLOOKUP(A42,desperdicio!A:G,7,)</f>
        <v>3</v>
      </c>
      <c r="H42">
        <f>VLOOKUP(A42,clima!A:C,2,)</f>
        <v>20.2</v>
      </c>
      <c r="I42">
        <f>VLOOKUP(A42,clima!A:C,3,)</f>
        <v>0</v>
      </c>
    </row>
    <row r="43" spans="1:9">
      <c r="A43" s="5">
        <v>43185</v>
      </c>
      <c r="B43">
        <v>10</v>
      </c>
      <c r="C43">
        <f t="shared" si="0"/>
        <v>2</v>
      </c>
      <c r="D43" s="6">
        <f>338+307+412</f>
        <v>1057</v>
      </c>
      <c r="E43" s="6">
        <v>370</v>
      </c>
      <c r="F43">
        <f>VLOOKUP(A43,desperdicio!A:G,4,)</f>
        <v>9.5</v>
      </c>
      <c r="G43">
        <f>VLOOKUP(A43,desperdicio!A:G,7,)</f>
        <v>3</v>
      </c>
      <c r="H43">
        <f>VLOOKUP(A43,clima!A:C,2,)</f>
        <v>21.6</v>
      </c>
      <c r="I43">
        <f>VLOOKUP(A43,clima!A:C,3,)</f>
        <v>0</v>
      </c>
    </row>
    <row r="44" spans="1:9">
      <c r="A44" s="5">
        <v>43186</v>
      </c>
      <c r="B44">
        <v>10</v>
      </c>
      <c r="C44">
        <f t="shared" si="0"/>
        <v>3</v>
      </c>
      <c r="D44" s="6">
        <v>1042</v>
      </c>
      <c r="E44" s="6">
        <f>365+10</f>
        <v>375</v>
      </c>
      <c r="F44">
        <f>VLOOKUP(A44,desperdicio!A:G,4,)</f>
        <v>24</v>
      </c>
      <c r="G44">
        <f>VLOOKUP(A44,desperdicio!A:G,7,)</f>
        <v>2</v>
      </c>
      <c r="H44">
        <f>VLOOKUP(A44,clima!A:C,2,)</f>
        <v>18.3</v>
      </c>
      <c r="I44">
        <f>VLOOKUP(A44,clima!A:C,3,)</f>
        <v>13.6</v>
      </c>
    </row>
    <row r="45" spans="1:9">
      <c r="A45" s="5">
        <v>43187</v>
      </c>
      <c r="B45">
        <v>10</v>
      </c>
      <c r="C45">
        <f t="shared" si="0"/>
        <v>4</v>
      </c>
      <c r="D45" s="6">
        <v>1334</v>
      </c>
      <c r="E45" s="6">
        <v>389</v>
      </c>
      <c r="F45">
        <f>VLOOKUP(A45,desperdicio!A:G,4,)</f>
        <v>10</v>
      </c>
      <c r="G45">
        <f>VLOOKUP(A45,desperdicio!A:G,7,)</f>
        <v>3</v>
      </c>
      <c r="H45">
        <f>VLOOKUP(A45,clima!A:C,2,)</f>
        <v>19.100000000000001</v>
      </c>
      <c r="I45">
        <f>VLOOKUP(A45,clima!A:C,3,)</f>
        <v>8.6999999999999993</v>
      </c>
    </row>
    <row r="46" spans="1:9">
      <c r="A46" s="5">
        <v>43188</v>
      </c>
      <c r="B46">
        <v>10</v>
      </c>
      <c r="C46">
        <f t="shared" si="0"/>
        <v>5</v>
      </c>
      <c r="D46" s="6">
        <v>1250</v>
      </c>
      <c r="E46" s="6">
        <v>395</v>
      </c>
      <c r="F46">
        <f>VLOOKUP(A46,desperdicio!A:G,4,)</f>
        <v>16.8</v>
      </c>
      <c r="G46">
        <f>VLOOKUP(A46,desperdicio!A:G,7,)</f>
        <v>3</v>
      </c>
      <c r="H46">
        <f>VLOOKUP(A46,clima!A:C,2,)</f>
        <v>19.600000000000001</v>
      </c>
      <c r="I46">
        <f>VLOOKUP(A46,clima!A:C,3,)</f>
        <v>22.4</v>
      </c>
    </row>
    <row r="47" spans="1:9">
      <c r="A47" s="5">
        <v>43192</v>
      </c>
      <c r="B47">
        <v>11</v>
      </c>
      <c r="C47">
        <f t="shared" si="0"/>
        <v>2</v>
      </c>
      <c r="D47" s="6">
        <v>1198</v>
      </c>
      <c r="E47" s="6">
        <v>330</v>
      </c>
      <c r="F47">
        <f>VLOOKUP(A47,desperdicio!A:G,4,)</f>
        <v>25</v>
      </c>
      <c r="G47">
        <f>VLOOKUP(A47,desperdicio!A:G,7,)</f>
        <v>3</v>
      </c>
      <c r="H47">
        <f>VLOOKUP(A47,clima!A:C,2,)</f>
        <v>20</v>
      </c>
      <c r="I47">
        <f>VLOOKUP(A47,clima!A:C,3,)</f>
        <v>2.2000000000000002</v>
      </c>
    </row>
    <row r="48" spans="1:9">
      <c r="A48" s="5">
        <v>43193</v>
      </c>
      <c r="B48">
        <v>11</v>
      </c>
      <c r="C48">
        <f t="shared" si="0"/>
        <v>3</v>
      </c>
      <c r="D48" s="6">
        <v>1263</v>
      </c>
      <c r="E48" s="6">
        <v>400</v>
      </c>
      <c r="F48">
        <f>VLOOKUP(A48,desperdicio!A:G,4,)</f>
        <v>32.5</v>
      </c>
      <c r="G48">
        <f>VLOOKUP(A48,desperdicio!A:G,7,)</f>
        <v>4</v>
      </c>
      <c r="H48">
        <f>VLOOKUP(A48,clima!A:C,2,)</f>
        <v>20.5</v>
      </c>
      <c r="I48">
        <f>VLOOKUP(A48,clima!A:C,3,)</f>
        <v>0</v>
      </c>
    </row>
    <row r="49" spans="1:9">
      <c r="A49" s="5">
        <v>43194</v>
      </c>
      <c r="B49">
        <v>11</v>
      </c>
      <c r="C49">
        <f t="shared" si="0"/>
        <v>4</v>
      </c>
      <c r="D49" s="6">
        <v>1297</v>
      </c>
      <c r="E49" s="6">
        <v>330</v>
      </c>
      <c r="F49">
        <f>VLOOKUP(A49,desperdicio!A:G,4,)</f>
        <v>25</v>
      </c>
      <c r="G49">
        <f>VLOOKUP(A49,desperdicio!A:G,7,)</f>
        <v>2</v>
      </c>
      <c r="H49">
        <f>VLOOKUP(A49,clima!A:C,2,)</f>
        <v>19.3</v>
      </c>
      <c r="I49">
        <f>VLOOKUP(A49,clima!A:C,3,)</f>
        <v>0.2</v>
      </c>
    </row>
    <row r="50" spans="1:9">
      <c r="A50" s="5">
        <v>43195</v>
      </c>
      <c r="B50">
        <v>11</v>
      </c>
      <c r="C50">
        <f t="shared" si="0"/>
        <v>5</v>
      </c>
      <c r="D50" s="6">
        <v>1239</v>
      </c>
      <c r="E50" s="6">
        <v>385</v>
      </c>
      <c r="F50">
        <f>VLOOKUP(A50,desperdicio!A:G,4,)</f>
        <v>30.5</v>
      </c>
      <c r="G50">
        <f>VLOOKUP(A50,desperdicio!A:G,7,)</f>
        <v>3</v>
      </c>
      <c r="H50">
        <f>VLOOKUP(A50,clima!A:C,2,)</f>
        <v>18.2</v>
      </c>
      <c r="I50">
        <f>VLOOKUP(A50,clima!A:C,3,)</f>
        <v>0</v>
      </c>
    </row>
    <row r="51" spans="1:9">
      <c r="A51" s="5">
        <v>43196</v>
      </c>
      <c r="B51">
        <v>11</v>
      </c>
      <c r="C51">
        <f t="shared" si="0"/>
        <v>6</v>
      </c>
      <c r="D51" s="6">
        <v>1510</v>
      </c>
      <c r="E51" s="6">
        <f>290+15</f>
        <v>305</v>
      </c>
      <c r="F51">
        <f>VLOOKUP(A51,desperdicio!A:G,4,)</f>
        <v>28</v>
      </c>
      <c r="G51">
        <f>VLOOKUP(A51,desperdicio!A:G,7,)</f>
        <v>2</v>
      </c>
      <c r="H51">
        <f>VLOOKUP(A51,clima!A:C,2,)</f>
        <v>19.399999999999999</v>
      </c>
      <c r="I51">
        <f>VLOOKUP(A51,clima!A:C,3,)</f>
        <v>0</v>
      </c>
    </row>
    <row r="52" spans="1:9">
      <c r="A52" s="5">
        <v>43199</v>
      </c>
      <c r="B52">
        <v>12</v>
      </c>
      <c r="C52">
        <f t="shared" si="0"/>
        <v>2</v>
      </c>
      <c r="D52" s="6">
        <f>1187+49</f>
        <v>1236</v>
      </c>
      <c r="E52" s="6">
        <v>440</v>
      </c>
      <c r="F52">
        <f>VLOOKUP(A52,desperdicio!A:G,4,)</f>
        <v>29.8</v>
      </c>
      <c r="G52">
        <f>VLOOKUP(A52,desperdicio!A:G,7,)</f>
        <v>2</v>
      </c>
      <c r="H52">
        <f>VLOOKUP(A52,clima!A:C,2,)</f>
        <v>18.600000000000001</v>
      </c>
      <c r="I52">
        <f>VLOOKUP(A52,clima!A:C,3,)</f>
        <v>0</v>
      </c>
    </row>
    <row r="53" spans="1:9">
      <c r="A53" s="5">
        <v>43200</v>
      </c>
      <c r="B53">
        <v>12</v>
      </c>
      <c r="C53">
        <f t="shared" si="0"/>
        <v>3</v>
      </c>
      <c r="D53" s="6">
        <v>1149</v>
      </c>
      <c r="E53" s="6">
        <v>430</v>
      </c>
      <c r="F53">
        <f>VLOOKUP(A53,desperdicio!A:G,4,)</f>
        <v>23</v>
      </c>
      <c r="G53">
        <f>VLOOKUP(A53,desperdicio!A:G,7,)</f>
        <v>8</v>
      </c>
      <c r="H53">
        <f>VLOOKUP(A53,clima!A:C,2,)</f>
        <v>18.3</v>
      </c>
      <c r="I53">
        <f>VLOOKUP(A53,clima!A:C,3,)</f>
        <v>0</v>
      </c>
    </row>
    <row r="54" spans="1:9">
      <c r="A54" s="5">
        <v>43201</v>
      </c>
      <c r="B54">
        <v>12</v>
      </c>
      <c r="C54">
        <f t="shared" si="0"/>
        <v>4</v>
      </c>
      <c r="D54" s="6">
        <v>1052</v>
      </c>
      <c r="E54" s="6">
        <v>430</v>
      </c>
      <c r="F54">
        <f>VLOOKUP(A54,desperdicio!A:G,4,)</f>
        <v>22</v>
      </c>
      <c r="G54">
        <f>VLOOKUP(A54,desperdicio!A:G,7,)</f>
        <v>3</v>
      </c>
      <c r="H54">
        <f>VLOOKUP(A54,clima!A:C,2,)</f>
        <v>18.5</v>
      </c>
      <c r="I54">
        <f>VLOOKUP(A54,clima!A:C,3,)</f>
        <v>0</v>
      </c>
    </row>
    <row r="55" spans="1:9">
      <c r="A55" s="5">
        <v>43202</v>
      </c>
      <c r="B55">
        <v>12</v>
      </c>
      <c r="C55">
        <f t="shared" si="0"/>
        <v>5</v>
      </c>
      <c r="D55" s="6">
        <v>1143</v>
      </c>
      <c r="E55" s="6">
        <f>395+10</f>
        <v>405</v>
      </c>
      <c r="F55">
        <f>VLOOKUP(A55,desperdicio!A:G,4,)</f>
        <v>29</v>
      </c>
      <c r="G55">
        <f>VLOOKUP(A55,desperdicio!A:G,7,)</f>
        <v>3</v>
      </c>
      <c r="H55">
        <f>VLOOKUP(A55,clima!A:C,2,)</f>
        <v>17.7</v>
      </c>
      <c r="I55">
        <f>VLOOKUP(A55,clima!A:C,3,)</f>
        <v>0</v>
      </c>
    </row>
    <row r="56" spans="1:9">
      <c r="A56" s="5">
        <v>43203</v>
      </c>
      <c r="B56">
        <v>12</v>
      </c>
      <c r="C56">
        <f t="shared" si="0"/>
        <v>6</v>
      </c>
      <c r="D56" s="6">
        <v>1285</v>
      </c>
      <c r="E56" s="6">
        <f>415+15</f>
        <v>430</v>
      </c>
      <c r="F56">
        <f>VLOOKUP(A56,desperdicio!A:G,4,)</f>
        <v>25</v>
      </c>
      <c r="G56">
        <f>VLOOKUP(A56,desperdicio!A:G,7,)</f>
        <v>9</v>
      </c>
      <c r="H56">
        <f>VLOOKUP(A56,clima!A:C,2,)</f>
        <v>19.3</v>
      </c>
      <c r="I56">
        <f>VLOOKUP(A56,clima!A:C,3,)</f>
        <v>0</v>
      </c>
    </row>
    <row r="57" spans="1:9">
      <c r="A57" s="5">
        <v>43206</v>
      </c>
      <c r="B57">
        <v>13</v>
      </c>
      <c r="C57">
        <f t="shared" si="0"/>
        <v>2</v>
      </c>
      <c r="D57" s="6">
        <f>1382+48</f>
        <v>1430</v>
      </c>
      <c r="E57" s="6">
        <v>290</v>
      </c>
      <c r="F57">
        <f>VLOOKUP(A57,desperdicio!A:G,4,)</f>
        <v>20</v>
      </c>
      <c r="G57">
        <f>VLOOKUP(A57,desperdicio!A:G,7,)</f>
        <v>5</v>
      </c>
      <c r="H57">
        <f>VLOOKUP(A57,clima!A:C,2,)</f>
        <v>17</v>
      </c>
      <c r="I57">
        <f>VLOOKUP(A57,clima!A:C,3,)</f>
        <v>13.8</v>
      </c>
    </row>
    <row r="58" spans="1:9">
      <c r="A58" s="5">
        <v>43207</v>
      </c>
      <c r="B58">
        <v>13</v>
      </c>
      <c r="C58">
        <f t="shared" si="0"/>
        <v>3</v>
      </c>
      <c r="D58" s="6">
        <v>1185</v>
      </c>
      <c r="E58" s="6">
        <f>391+10</f>
        <v>401</v>
      </c>
      <c r="F58">
        <f>VLOOKUP(A58,desperdicio!A:G,4,)</f>
        <v>23</v>
      </c>
      <c r="G58">
        <f>VLOOKUP(A58,desperdicio!A:G,7,)</f>
        <v>5</v>
      </c>
      <c r="H58">
        <f>VLOOKUP(A58,clima!A:C,2,)</f>
        <v>15.7</v>
      </c>
      <c r="I58">
        <f>VLOOKUP(A58,clima!A:C,3,)</f>
        <v>0</v>
      </c>
    </row>
    <row r="59" spans="1:9">
      <c r="A59" s="5">
        <v>43208</v>
      </c>
      <c r="B59">
        <v>13</v>
      </c>
      <c r="C59">
        <f t="shared" si="0"/>
        <v>4</v>
      </c>
      <c r="D59" s="6">
        <v>1397</v>
      </c>
      <c r="E59" s="6">
        <v>363</v>
      </c>
      <c r="F59">
        <f>VLOOKUP(A59,desperdicio!A:G,4,)</f>
        <v>38</v>
      </c>
      <c r="G59">
        <f>VLOOKUP(A59,desperdicio!A:G,7,)</f>
        <v>2</v>
      </c>
      <c r="H59">
        <f>VLOOKUP(A59,clima!A:C,2,)</f>
        <v>14</v>
      </c>
      <c r="I59">
        <f>VLOOKUP(A59,clima!A:C,3,)</f>
        <v>0</v>
      </c>
    </row>
    <row r="60" spans="1:9">
      <c r="A60" s="5">
        <v>43209</v>
      </c>
      <c r="B60">
        <v>13</v>
      </c>
      <c r="C60">
        <f t="shared" si="0"/>
        <v>5</v>
      </c>
      <c r="D60" s="6">
        <v>1191</v>
      </c>
      <c r="E60" s="6">
        <v>341</v>
      </c>
      <c r="F60">
        <f>VLOOKUP(A60,desperdicio!A:G,4,)</f>
        <v>28</v>
      </c>
      <c r="G60">
        <f>VLOOKUP(A60,desperdicio!A:G,7,)</f>
        <v>6</v>
      </c>
      <c r="H60">
        <f>VLOOKUP(A60,clima!A:C,2,)</f>
        <v>14</v>
      </c>
      <c r="I60">
        <f>VLOOKUP(A60,clima!A:C,3,)</f>
        <v>0</v>
      </c>
    </row>
    <row r="61" spans="1:9">
      <c r="A61" s="5">
        <v>43210</v>
      </c>
      <c r="B61">
        <v>13</v>
      </c>
      <c r="C61">
        <f t="shared" si="0"/>
        <v>6</v>
      </c>
      <c r="D61" s="6">
        <v>1257</v>
      </c>
      <c r="E61" s="6">
        <f>390+15</f>
        <v>405</v>
      </c>
      <c r="F61">
        <f>VLOOKUP(A61,desperdicio!A:G,4,)</f>
        <v>29</v>
      </c>
      <c r="G61">
        <f>VLOOKUP(A61,desperdicio!A:G,7,)</f>
        <v>3</v>
      </c>
      <c r="H61">
        <f>VLOOKUP(A61,clima!A:C,2,)</f>
        <v>14.2</v>
      </c>
      <c r="I61">
        <f>VLOOKUP(A61,clima!A:C,3,)</f>
        <v>0</v>
      </c>
    </row>
    <row r="62" spans="1:9">
      <c r="A62" s="5">
        <v>43213</v>
      </c>
      <c r="B62">
        <v>14</v>
      </c>
      <c r="C62">
        <f t="shared" si="0"/>
        <v>2</v>
      </c>
      <c r="D62" s="6">
        <v>1417</v>
      </c>
      <c r="E62" s="6">
        <v>450</v>
      </c>
      <c r="F62">
        <f>VLOOKUP(A62,desperdicio!A:G,4,)</f>
        <v>25.8</v>
      </c>
      <c r="G62">
        <f>VLOOKUP(A62,desperdicio!A:G,7,)</f>
        <v>3</v>
      </c>
      <c r="H62">
        <f>VLOOKUP(A62,clima!A:C,2,)</f>
        <v>16.7</v>
      </c>
      <c r="I62">
        <f>VLOOKUP(A62,clima!A:C,3,)</f>
        <v>0</v>
      </c>
    </row>
    <row r="63" spans="1:9">
      <c r="A63" s="5">
        <v>43214</v>
      </c>
      <c r="B63">
        <v>14</v>
      </c>
      <c r="C63">
        <f t="shared" si="0"/>
        <v>3</v>
      </c>
      <c r="D63" s="6">
        <v>1437</v>
      </c>
      <c r="E63" s="6">
        <f>421+12</f>
        <v>433</v>
      </c>
      <c r="F63">
        <f>VLOOKUP(A63,desperdicio!A:G,4,)</f>
        <v>47.9</v>
      </c>
      <c r="G63">
        <f>VLOOKUP(A63,desperdicio!A:G,7,)</f>
        <v>4</v>
      </c>
      <c r="H63">
        <f>VLOOKUP(A63,clima!A:C,2,)</f>
        <v>17.100000000000001</v>
      </c>
      <c r="I63">
        <f>VLOOKUP(A63,clima!A:C,3,)</f>
        <v>0</v>
      </c>
    </row>
    <row r="64" spans="1:9">
      <c r="A64" s="5">
        <v>43215</v>
      </c>
      <c r="B64">
        <v>14</v>
      </c>
      <c r="C64">
        <f t="shared" si="0"/>
        <v>4</v>
      </c>
      <c r="D64" s="6">
        <v>1463</v>
      </c>
      <c r="E64" s="6">
        <f>341+12</f>
        <v>353</v>
      </c>
      <c r="F64">
        <f>VLOOKUP(A64,desperdicio!A:G,4,)</f>
        <v>33</v>
      </c>
      <c r="G64">
        <f>VLOOKUP(A64,desperdicio!A:G,7,)</f>
        <v>3</v>
      </c>
      <c r="H64">
        <f>VLOOKUP(A64,clima!A:C,2,)</f>
        <v>17.8</v>
      </c>
      <c r="I64">
        <f>VLOOKUP(A64,clima!A:C,3,)</f>
        <v>0</v>
      </c>
    </row>
    <row r="65" spans="1:9">
      <c r="A65" s="5">
        <v>43216</v>
      </c>
      <c r="B65">
        <v>14</v>
      </c>
      <c r="C65">
        <f t="shared" si="0"/>
        <v>5</v>
      </c>
      <c r="D65" s="6">
        <v>1481</v>
      </c>
      <c r="E65" s="6">
        <v>468</v>
      </c>
      <c r="F65">
        <f>VLOOKUP(A65,desperdicio!A:G,4,)</f>
        <v>28.3</v>
      </c>
      <c r="G65">
        <f>VLOOKUP(A65,desperdicio!A:G,7,)</f>
        <v>3</v>
      </c>
      <c r="H65">
        <f>VLOOKUP(A65,clima!A:C,2,)</f>
        <v>18.600000000000001</v>
      </c>
      <c r="I65">
        <f>VLOOKUP(A65,clima!A:C,3,)</f>
        <v>0</v>
      </c>
    </row>
    <row r="66" spans="1:9">
      <c r="A66" s="5">
        <v>43217</v>
      </c>
      <c r="B66">
        <v>14</v>
      </c>
      <c r="C66">
        <f t="shared" si="0"/>
        <v>6</v>
      </c>
      <c r="D66" s="6">
        <v>1420</v>
      </c>
      <c r="E66" s="6">
        <v>415</v>
      </c>
      <c r="F66">
        <f>VLOOKUP(A66,desperdicio!A:G,4,)</f>
        <v>36</v>
      </c>
      <c r="G66">
        <f>VLOOKUP(A66,desperdicio!A:G,7,)</f>
        <v>5</v>
      </c>
      <c r="H66">
        <f>VLOOKUP(A66,clima!A:C,2,)</f>
        <v>18.8</v>
      </c>
      <c r="I66">
        <f>VLOOKUP(A66,clima!A:C,3,)</f>
        <v>0</v>
      </c>
    </row>
    <row r="67" spans="1:9">
      <c r="A67" s="5">
        <v>43222</v>
      </c>
      <c r="B67">
        <v>15</v>
      </c>
      <c r="C67">
        <f t="shared" si="0"/>
        <v>4</v>
      </c>
      <c r="D67" s="6">
        <v>1245</v>
      </c>
      <c r="E67" s="6">
        <v>217</v>
      </c>
      <c r="F67">
        <f>VLOOKUP(A67,desperdicio!A:G,4,)</f>
        <v>34.5</v>
      </c>
      <c r="G67">
        <f>VLOOKUP(A67,desperdicio!A:G,7,)</f>
        <v>4</v>
      </c>
      <c r="H67">
        <f>VLOOKUP(A67,clima!A:C,2,)</f>
        <v>18</v>
      </c>
      <c r="I67">
        <f>VLOOKUP(A67,clima!A:C,3,)</f>
        <v>0</v>
      </c>
    </row>
    <row r="68" spans="1:9">
      <c r="A68" s="5">
        <v>43223</v>
      </c>
      <c r="B68">
        <v>15</v>
      </c>
      <c r="C68">
        <f t="shared" ref="C68:C131" si="1">WEEKDAY(A68)</f>
        <v>5</v>
      </c>
      <c r="D68" s="6">
        <v>1232</v>
      </c>
      <c r="E68" s="6">
        <v>280</v>
      </c>
      <c r="F68">
        <f>VLOOKUP(A68,desperdicio!A:G,4,)</f>
        <v>26.9</v>
      </c>
      <c r="G68">
        <f>VLOOKUP(A68,desperdicio!A:G,7,)</f>
        <v>3</v>
      </c>
      <c r="H68">
        <f>VLOOKUP(A68,clima!A:C,2,)</f>
        <v>17.899999999999999</v>
      </c>
      <c r="I68">
        <f>VLOOKUP(A68,clima!A:C,3,)</f>
        <v>0</v>
      </c>
    </row>
    <row r="69" spans="1:9">
      <c r="A69" s="5">
        <v>43224</v>
      </c>
      <c r="B69">
        <v>15</v>
      </c>
      <c r="C69">
        <f t="shared" si="1"/>
        <v>6</v>
      </c>
      <c r="D69" s="6">
        <v>1270</v>
      </c>
      <c r="E69" s="6">
        <v>255</v>
      </c>
      <c r="F69">
        <f>VLOOKUP(A69,desperdicio!A:G,4,)</f>
        <v>24.6</v>
      </c>
      <c r="G69">
        <f>VLOOKUP(A69,desperdicio!A:G,7,)</f>
        <v>5</v>
      </c>
      <c r="H69">
        <f>VLOOKUP(A69,clima!A:C,2,)</f>
        <v>17.7</v>
      </c>
      <c r="I69">
        <f>VLOOKUP(A69,clima!A:C,3,)</f>
        <v>0</v>
      </c>
    </row>
    <row r="70" spans="1:9">
      <c r="A70" s="5">
        <v>43227</v>
      </c>
      <c r="B70">
        <v>16</v>
      </c>
      <c r="C70">
        <f t="shared" si="1"/>
        <v>2</v>
      </c>
      <c r="D70" s="6">
        <v>420</v>
      </c>
      <c r="E70" s="6">
        <v>370</v>
      </c>
      <c r="F70">
        <f>VLOOKUP(A70,desperdicio!A:G,4,)</f>
        <v>3</v>
      </c>
      <c r="G70">
        <f>VLOOKUP(A70,desperdicio!A:G,7,)</f>
        <v>3.8</v>
      </c>
      <c r="H70">
        <f>VLOOKUP(A70,clima!A:C,2,)</f>
        <v>18.3</v>
      </c>
      <c r="I70">
        <f>VLOOKUP(A70,clima!A:C,3,)</f>
        <v>0</v>
      </c>
    </row>
    <row r="71" spans="1:9">
      <c r="A71" s="5">
        <v>43228</v>
      </c>
      <c r="B71">
        <v>16</v>
      </c>
      <c r="C71">
        <f t="shared" si="1"/>
        <v>3</v>
      </c>
      <c r="D71" s="6">
        <v>1368</v>
      </c>
      <c r="E71" s="6">
        <v>512</v>
      </c>
      <c r="F71">
        <f>VLOOKUP(A71,desperdicio!A:G,4,)</f>
        <v>25</v>
      </c>
      <c r="G71">
        <f>VLOOKUP(A71,desperdicio!A:G,7,)</f>
        <v>3.5</v>
      </c>
      <c r="H71">
        <f>VLOOKUP(A71,clima!A:C,2,)</f>
        <v>16.899999999999999</v>
      </c>
      <c r="I71">
        <f>VLOOKUP(A71,clima!A:C,3,)</f>
        <v>0</v>
      </c>
    </row>
    <row r="72" spans="1:9">
      <c r="A72" s="5">
        <v>43229</v>
      </c>
      <c r="B72">
        <v>16</v>
      </c>
      <c r="C72">
        <f t="shared" si="1"/>
        <v>4</v>
      </c>
      <c r="D72" s="6">
        <v>1323</v>
      </c>
      <c r="E72" s="6">
        <v>392</v>
      </c>
      <c r="F72">
        <f>VLOOKUP(A72,desperdicio!A:G,4,)</f>
        <v>18</v>
      </c>
      <c r="G72">
        <f>VLOOKUP(A72,desperdicio!A:G,7,)</f>
        <v>7</v>
      </c>
      <c r="H72">
        <f>VLOOKUP(A72,clima!A:C,2,)</f>
        <v>15.7</v>
      </c>
      <c r="I72">
        <f>VLOOKUP(A72,clima!A:C,3,)</f>
        <v>0</v>
      </c>
    </row>
    <row r="73" spans="1:9">
      <c r="A73" s="5">
        <v>43230</v>
      </c>
      <c r="B73">
        <v>16</v>
      </c>
      <c r="C73">
        <f t="shared" si="1"/>
        <v>5</v>
      </c>
      <c r="D73" s="6">
        <v>1398</v>
      </c>
      <c r="E73" s="6">
        <v>357</v>
      </c>
      <c r="F73">
        <f>VLOOKUP(A73,desperdicio!A:G,4,)</f>
        <v>28</v>
      </c>
      <c r="G73">
        <f>VLOOKUP(A73,desperdicio!A:G,7,)</f>
        <v>7</v>
      </c>
      <c r="H73">
        <f>VLOOKUP(A73,clima!A:C,2,)</f>
        <v>15.9</v>
      </c>
      <c r="I73">
        <f>VLOOKUP(A73,clima!A:C,3,)</f>
        <v>0</v>
      </c>
    </row>
    <row r="74" spans="1:9">
      <c r="A74" s="5">
        <v>43231</v>
      </c>
      <c r="B74">
        <v>16</v>
      </c>
      <c r="C74">
        <f t="shared" si="1"/>
        <v>6</v>
      </c>
      <c r="D74" s="6">
        <v>1371</v>
      </c>
      <c r="E74" s="6">
        <v>372</v>
      </c>
      <c r="F74">
        <f>VLOOKUP(A74,desperdicio!A:G,4,)</f>
        <v>27</v>
      </c>
      <c r="G74">
        <f>VLOOKUP(A74,desperdicio!A:G,7,)</f>
        <v>7</v>
      </c>
      <c r="H74">
        <f>VLOOKUP(A74,clima!A:C,2,)</f>
        <v>15.2</v>
      </c>
      <c r="I74">
        <f>VLOOKUP(A74,clima!A:C,3,)</f>
        <v>0</v>
      </c>
    </row>
    <row r="75" spans="1:9">
      <c r="A75" s="5">
        <v>43234</v>
      </c>
      <c r="B75">
        <v>17</v>
      </c>
      <c r="C75">
        <f t="shared" si="1"/>
        <v>2</v>
      </c>
      <c r="D75" s="6">
        <v>1417</v>
      </c>
      <c r="E75" s="6">
        <v>381</v>
      </c>
      <c r="F75">
        <f>VLOOKUP(A75,desperdicio!A:G,4,)</f>
        <v>28</v>
      </c>
      <c r="G75">
        <f>VLOOKUP(A75,desperdicio!A:G,7,)</f>
        <v>3</v>
      </c>
      <c r="H75">
        <f>VLOOKUP(A75,clima!A:C,2,)</f>
        <v>16.3</v>
      </c>
      <c r="I75">
        <f>VLOOKUP(A75,clima!A:C,3,)</f>
        <v>0</v>
      </c>
    </row>
    <row r="76" spans="1:9">
      <c r="A76" s="5">
        <v>43235</v>
      </c>
      <c r="B76">
        <v>17</v>
      </c>
      <c r="C76">
        <f t="shared" si="1"/>
        <v>3</v>
      </c>
      <c r="D76" s="6">
        <v>1350</v>
      </c>
      <c r="E76" s="6">
        <v>402</v>
      </c>
      <c r="F76">
        <f>VLOOKUP(A76,desperdicio!A:G,4,)</f>
        <v>23</v>
      </c>
      <c r="G76">
        <f>VLOOKUP(A76,desperdicio!A:G,7,)</f>
        <v>7</v>
      </c>
      <c r="H76">
        <f>VLOOKUP(A76,clima!A:C,2,)</f>
        <v>17.399999999999999</v>
      </c>
      <c r="I76">
        <f>VLOOKUP(A76,clima!A:C,3,)</f>
        <v>0</v>
      </c>
    </row>
    <row r="77" spans="1:9">
      <c r="A77" s="5">
        <v>43236</v>
      </c>
      <c r="B77">
        <v>17</v>
      </c>
      <c r="C77">
        <f t="shared" si="1"/>
        <v>4</v>
      </c>
      <c r="D77" s="6">
        <v>1358</v>
      </c>
      <c r="E77" s="6">
        <v>418</v>
      </c>
      <c r="F77">
        <f>VLOOKUP(A77,desperdicio!A:G,4,)</f>
        <v>27</v>
      </c>
      <c r="G77">
        <f>VLOOKUP(A77,desperdicio!A:G,7,)</f>
        <v>2</v>
      </c>
      <c r="H77">
        <f>VLOOKUP(A77,clima!A:C,2,)</f>
        <v>17.600000000000001</v>
      </c>
      <c r="I77">
        <f>VLOOKUP(A77,clima!A:C,3,)</f>
        <v>0</v>
      </c>
    </row>
    <row r="78" spans="1:9">
      <c r="A78" s="5">
        <v>43237</v>
      </c>
      <c r="B78">
        <v>17</v>
      </c>
      <c r="C78">
        <f t="shared" si="1"/>
        <v>5</v>
      </c>
      <c r="D78" s="6">
        <v>1540</v>
      </c>
      <c r="E78" s="6">
        <v>461</v>
      </c>
      <c r="F78">
        <f>VLOOKUP(A78,desperdicio!A:G,4,)</f>
        <v>29</v>
      </c>
      <c r="G78">
        <f>VLOOKUP(A78,desperdicio!A:G,7,)</f>
        <v>2</v>
      </c>
      <c r="H78">
        <f>VLOOKUP(A78,clima!A:C,2,)</f>
        <v>17.100000000000001</v>
      </c>
      <c r="I78">
        <f>VLOOKUP(A78,clima!A:C,3,)</f>
        <v>0</v>
      </c>
    </row>
    <row r="79" spans="1:9">
      <c r="A79" s="5">
        <v>43238</v>
      </c>
      <c r="B79">
        <v>17</v>
      </c>
      <c r="C79">
        <f t="shared" si="1"/>
        <v>6</v>
      </c>
      <c r="D79" s="6">
        <v>1260</v>
      </c>
      <c r="E79" s="6">
        <v>394</v>
      </c>
      <c r="F79">
        <f>VLOOKUP(A79,desperdicio!A:G,4,)</f>
        <v>2</v>
      </c>
      <c r="G79">
        <f>VLOOKUP(A79,desperdicio!A:G,7,)</f>
        <v>2</v>
      </c>
      <c r="H79">
        <f>VLOOKUP(A79,clima!A:C,2,)</f>
        <v>17.100000000000001</v>
      </c>
      <c r="I79">
        <f>VLOOKUP(A79,clima!A:C,3,)</f>
        <v>0</v>
      </c>
    </row>
    <row r="80" spans="1:9">
      <c r="A80" s="5">
        <v>43241</v>
      </c>
      <c r="B80">
        <v>18</v>
      </c>
      <c r="C80">
        <f t="shared" si="1"/>
        <v>2</v>
      </c>
      <c r="D80" s="6">
        <v>1348</v>
      </c>
      <c r="E80" s="6">
        <v>360</v>
      </c>
      <c r="F80">
        <f>VLOOKUP(A80,desperdicio!A:G,4,)</f>
        <v>26</v>
      </c>
      <c r="G80">
        <f>VLOOKUP(A80,desperdicio!A:G,7,)</f>
        <v>4.5</v>
      </c>
      <c r="H80">
        <f>VLOOKUP(A80,clima!A:C,2,)</f>
        <v>9.3000000000000007</v>
      </c>
      <c r="I80">
        <f>VLOOKUP(A80,clima!A:C,3,)</f>
        <v>0</v>
      </c>
    </row>
    <row r="81" spans="1:9">
      <c r="A81" s="5">
        <v>43242</v>
      </c>
      <c r="B81">
        <v>18</v>
      </c>
      <c r="C81">
        <f t="shared" si="1"/>
        <v>3</v>
      </c>
      <c r="D81" s="6">
        <v>1275</v>
      </c>
      <c r="E81" s="6">
        <v>420</v>
      </c>
      <c r="F81">
        <f>VLOOKUP(A81,desperdicio!A:G,4,)</f>
        <v>31</v>
      </c>
      <c r="G81">
        <f>VLOOKUP(A81,desperdicio!A:G,7,)</f>
        <v>7</v>
      </c>
      <c r="H81">
        <f>VLOOKUP(A81,clima!A:C,2,)</f>
        <v>9.6999999999999993</v>
      </c>
      <c r="I81">
        <f>VLOOKUP(A81,clima!A:C,3,)</f>
        <v>0</v>
      </c>
    </row>
    <row r="82" spans="1:9">
      <c r="A82" s="5">
        <v>43243</v>
      </c>
      <c r="B82">
        <v>18</v>
      </c>
      <c r="C82">
        <f t="shared" si="1"/>
        <v>4</v>
      </c>
      <c r="D82" s="6">
        <v>1271</v>
      </c>
      <c r="E82" s="6">
        <v>340</v>
      </c>
      <c r="F82">
        <f>VLOOKUP(A82,desperdicio!A:G,4,)</f>
        <v>45</v>
      </c>
      <c r="G82">
        <f>VLOOKUP(A82,desperdicio!A:G,7,)</f>
        <v>7</v>
      </c>
      <c r="H82">
        <f>VLOOKUP(A82,clima!A:C,2,)</f>
        <v>11.4</v>
      </c>
      <c r="I82">
        <f>VLOOKUP(A82,clima!A:C,3,)</f>
        <v>0</v>
      </c>
    </row>
    <row r="83" spans="1:9">
      <c r="A83" s="5">
        <v>43244</v>
      </c>
      <c r="B83">
        <v>18</v>
      </c>
      <c r="C83">
        <f t="shared" si="1"/>
        <v>5</v>
      </c>
      <c r="D83" s="6">
        <v>1210</v>
      </c>
      <c r="E83" s="6">
        <v>342</v>
      </c>
      <c r="F83">
        <f>VLOOKUP(A83,desperdicio!A:G,4,)</f>
        <v>41</v>
      </c>
      <c r="G83">
        <f>VLOOKUP(A83,desperdicio!A:G,7,)</f>
        <v>6</v>
      </c>
      <c r="H83">
        <f>VLOOKUP(A83,clima!A:C,2,)</f>
        <v>12.5</v>
      </c>
      <c r="I83">
        <f>VLOOKUP(A83,clima!A:C,3,)</f>
        <v>0</v>
      </c>
    </row>
    <row r="84" spans="1:9">
      <c r="A84" s="5">
        <v>43245</v>
      </c>
      <c r="B84">
        <v>18</v>
      </c>
      <c r="C84">
        <f t="shared" si="1"/>
        <v>6</v>
      </c>
      <c r="D84" s="6">
        <v>621</v>
      </c>
      <c r="E84" s="6">
        <v>260</v>
      </c>
      <c r="F84">
        <f>VLOOKUP(A84,desperdicio!A:G,4,)</f>
        <v>13</v>
      </c>
      <c r="G84">
        <f>VLOOKUP(A84,desperdicio!A:G,7,)</f>
        <v>4</v>
      </c>
      <c r="H84">
        <f>VLOOKUP(A84,clima!A:C,2,)</f>
        <v>12.1</v>
      </c>
      <c r="I84">
        <f>VLOOKUP(A84,clima!A:C,3,)</f>
        <v>0</v>
      </c>
    </row>
    <row r="85" spans="1:9">
      <c r="A85" s="5">
        <v>43248</v>
      </c>
      <c r="B85">
        <v>19</v>
      </c>
      <c r="C85">
        <f t="shared" si="1"/>
        <v>2</v>
      </c>
      <c r="D85" s="6">
        <v>890</v>
      </c>
      <c r="E85" s="6">
        <v>220</v>
      </c>
      <c r="F85">
        <f>VLOOKUP(A85,desperdicio!A:G,4,)</f>
        <v>7</v>
      </c>
      <c r="G85">
        <f>VLOOKUP(A85,desperdicio!A:G,7,)</f>
        <v>1</v>
      </c>
      <c r="H85">
        <f>VLOOKUP(A85,clima!A:C,2,)</f>
        <v>12.9</v>
      </c>
      <c r="I85">
        <f>VLOOKUP(A85,clima!A:C,3,)</f>
        <v>0</v>
      </c>
    </row>
    <row r="86" spans="1:9">
      <c r="A86" s="5">
        <v>43249</v>
      </c>
      <c r="B86">
        <v>19</v>
      </c>
      <c r="C86">
        <f t="shared" si="1"/>
        <v>3</v>
      </c>
      <c r="D86" s="6">
        <v>650</v>
      </c>
      <c r="E86" s="6">
        <v>140</v>
      </c>
      <c r="F86">
        <f>VLOOKUP(A86,desperdicio!A:G,4,)</f>
        <v>5</v>
      </c>
      <c r="G86">
        <f>VLOOKUP(A86,desperdicio!A:G,7,)</f>
        <v>1</v>
      </c>
      <c r="H86">
        <f>VLOOKUP(A86,clima!A:C,2,)</f>
        <v>13.3</v>
      </c>
      <c r="I86">
        <f>VLOOKUP(A86,clima!A:C,3,)</f>
        <v>0</v>
      </c>
    </row>
    <row r="87" spans="1:9">
      <c r="A87" s="5">
        <v>43250</v>
      </c>
      <c r="B87">
        <v>19</v>
      </c>
      <c r="C87">
        <f t="shared" si="1"/>
        <v>4</v>
      </c>
      <c r="D87" s="6">
        <v>850</v>
      </c>
      <c r="E87" s="6">
        <v>200</v>
      </c>
      <c r="F87">
        <f>VLOOKUP(A87,desperdicio!A:G,4,)</f>
        <v>8</v>
      </c>
      <c r="G87">
        <f>VLOOKUP(A87,desperdicio!A:G,7,)</f>
        <v>1</v>
      </c>
      <c r="H87">
        <f>VLOOKUP(A87,clima!A:C,2,)</f>
        <v>13.4</v>
      </c>
      <c r="I87">
        <f>VLOOKUP(A87,clima!A:C,3,)</f>
        <v>0</v>
      </c>
    </row>
    <row r="88" spans="1:9">
      <c r="A88" s="5">
        <v>43255</v>
      </c>
      <c r="B88">
        <v>20</v>
      </c>
      <c r="C88">
        <f t="shared" si="1"/>
        <v>2</v>
      </c>
      <c r="D88" s="6">
        <v>1246</v>
      </c>
      <c r="E88" s="6">
        <v>256</v>
      </c>
      <c r="F88">
        <f>VLOOKUP(A88,desperdicio!A:G,4,)</f>
        <v>43</v>
      </c>
      <c r="G88">
        <f>VLOOKUP(A88,desperdicio!A:G,7,)</f>
        <v>9</v>
      </c>
      <c r="H88">
        <f>VLOOKUP(A88,clima!A:C,2,)</f>
        <v>13.5</v>
      </c>
      <c r="I88">
        <f>VLOOKUP(A88,clima!A:C,3,)</f>
        <v>0</v>
      </c>
    </row>
    <row r="89" spans="1:9">
      <c r="A89" s="5">
        <v>43256</v>
      </c>
      <c r="B89">
        <v>20</v>
      </c>
      <c r="C89">
        <f t="shared" si="1"/>
        <v>3</v>
      </c>
      <c r="D89" s="6">
        <v>1287</v>
      </c>
      <c r="E89" s="6">
        <v>339</v>
      </c>
      <c r="F89">
        <f>VLOOKUP(A89,desperdicio!A:G,4,)</f>
        <v>30</v>
      </c>
      <c r="G89">
        <f>VLOOKUP(A89,desperdicio!A:G,7,)</f>
        <v>4.5</v>
      </c>
      <c r="H89">
        <f>VLOOKUP(A89,clima!A:C,2,)</f>
        <v>14.1</v>
      </c>
      <c r="I89">
        <f>VLOOKUP(A89,clima!A:C,3,)</f>
        <v>0.3</v>
      </c>
    </row>
    <row r="90" spans="1:9">
      <c r="A90" s="5">
        <v>43257</v>
      </c>
      <c r="B90">
        <v>20</v>
      </c>
      <c r="C90">
        <f t="shared" si="1"/>
        <v>4</v>
      </c>
      <c r="D90" s="6">
        <v>1308</v>
      </c>
      <c r="E90" s="6">
        <v>288</v>
      </c>
      <c r="F90">
        <f>VLOOKUP(A90,desperdicio!A:G,4,)</f>
        <v>28</v>
      </c>
      <c r="G90">
        <f>VLOOKUP(A90,desperdicio!A:G,7,)</f>
        <v>2</v>
      </c>
      <c r="H90">
        <f>VLOOKUP(A90,clima!A:C,2,)</f>
        <v>14</v>
      </c>
      <c r="I90">
        <f>VLOOKUP(A90,clima!A:C,3,)</f>
        <v>0</v>
      </c>
    </row>
    <row r="91" spans="1:9">
      <c r="A91" s="5">
        <v>43258</v>
      </c>
      <c r="B91">
        <v>20</v>
      </c>
      <c r="C91">
        <f t="shared" si="1"/>
        <v>5</v>
      </c>
      <c r="D91" s="6">
        <v>1329</v>
      </c>
      <c r="E91" s="6">
        <v>360</v>
      </c>
      <c r="F91">
        <f>VLOOKUP(A91,desperdicio!A:G,4,)</f>
        <v>29</v>
      </c>
      <c r="G91">
        <f>VLOOKUP(A91,desperdicio!A:G,7,)</f>
        <v>4</v>
      </c>
      <c r="H91">
        <f>VLOOKUP(A91,clima!A:C,2,)</f>
        <v>15.3</v>
      </c>
      <c r="I91">
        <f>VLOOKUP(A91,clima!A:C,3,)</f>
        <v>2.6</v>
      </c>
    </row>
    <row r="92" spans="1:9">
      <c r="A92" s="5">
        <v>43259</v>
      </c>
      <c r="B92">
        <v>20</v>
      </c>
      <c r="C92">
        <f t="shared" si="1"/>
        <v>6</v>
      </c>
      <c r="D92" s="6">
        <v>1189</v>
      </c>
      <c r="E92" s="6">
        <v>316</v>
      </c>
      <c r="F92">
        <f>VLOOKUP(A92,desperdicio!A:G,4,)</f>
        <v>10.1</v>
      </c>
      <c r="G92">
        <f>VLOOKUP(A92,desperdicio!A:G,7,)</f>
        <v>3.5</v>
      </c>
      <c r="H92">
        <f>VLOOKUP(A92,clima!A:C,2,)</f>
        <v>14.3</v>
      </c>
      <c r="I92">
        <f>VLOOKUP(A92,clima!A:C,3,)</f>
        <v>2</v>
      </c>
    </row>
    <row r="93" spans="1:9">
      <c r="A93" s="5">
        <v>43262</v>
      </c>
      <c r="B93">
        <v>21</v>
      </c>
      <c r="C93">
        <f t="shared" si="1"/>
        <v>2</v>
      </c>
      <c r="D93" s="6">
        <v>1225</v>
      </c>
      <c r="E93" s="6">
        <v>145</v>
      </c>
      <c r="F93">
        <f>VLOOKUP(A93,desperdicio!A:G,4,)</f>
        <v>19</v>
      </c>
      <c r="G93">
        <f>VLOOKUP(A93,desperdicio!A:G,7,)</f>
        <v>1</v>
      </c>
      <c r="H93">
        <f>VLOOKUP(A93,clima!A:C,2,)</f>
        <v>14.9</v>
      </c>
      <c r="I93">
        <f>VLOOKUP(A93,clima!A:C,3,)</f>
        <v>0</v>
      </c>
    </row>
    <row r="94" spans="1:9">
      <c r="A94" s="5">
        <v>43263</v>
      </c>
      <c r="B94">
        <v>21</v>
      </c>
      <c r="C94">
        <f t="shared" si="1"/>
        <v>3</v>
      </c>
      <c r="D94" s="6">
        <v>1303</v>
      </c>
      <c r="E94" s="6">
        <v>145</v>
      </c>
      <c r="F94">
        <f>VLOOKUP(A94,desperdicio!A:G,4,)</f>
        <v>28</v>
      </c>
      <c r="G94">
        <f>VLOOKUP(A94,desperdicio!A:G,7,)</f>
        <v>1</v>
      </c>
      <c r="H94">
        <f>VLOOKUP(A94,clima!A:C,2,)</f>
        <v>17.3</v>
      </c>
      <c r="I94">
        <f>VLOOKUP(A94,clima!A:C,3,)</f>
        <v>0</v>
      </c>
    </row>
    <row r="95" spans="1:9">
      <c r="A95" s="5">
        <v>43264</v>
      </c>
      <c r="B95">
        <v>21</v>
      </c>
      <c r="C95">
        <f t="shared" si="1"/>
        <v>4</v>
      </c>
      <c r="D95" s="6">
        <v>1225</v>
      </c>
      <c r="E95" s="6">
        <v>145</v>
      </c>
      <c r="F95">
        <f>VLOOKUP(A95,desperdicio!A:G,4,)</f>
        <v>26</v>
      </c>
      <c r="G95">
        <f>VLOOKUP(A95,desperdicio!A:G,7,)</f>
        <v>1</v>
      </c>
      <c r="H95">
        <f>VLOOKUP(A95,clima!A:C,2,)</f>
        <v>13.2</v>
      </c>
      <c r="I95">
        <f>VLOOKUP(A95,clima!A:C,3,)</f>
        <v>6.8</v>
      </c>
    </row>
    <row r="96" spans="1:9">
      <c r="A96" s="5">
        <v>43270</v>
      </c>
      <c r="B96">
        <v>22</v>
      </c>
      <c r="C96">
        <f t="shared" si="1"/>
        <v>3</v>
      </c>
      <c r="D96" s="6">
        <v>1046</v>
      </c>
      <c r="E96" s="6">
        <v>66</v>
      </c>
      <c r="F96">
        <f>VLOOKUP(A96,desperdicio!A:G,4,)</f>
        <v>26</v>
      </c>
      <c r="G96">
        <f>VLOOKUP(A96,desperdicio!A:G,7,)</f>
        <v>2</v>
      </c>
      <c r="H96">
        <f>VLOOKUP(A96,clima!A:C,2,)</f>
        <v>15</v>
      </c>
      <c r="I96">
        <f>VLOOKUP(A96,clima!A:C,3,)</f>
        <v>0</v>
      </c>
    </row>
    <row r="97" spans="1:9">
      <c r="A97" s="5">
        <v>43271</v>
      </c>
      <c r="B97">
        <v>22</v>
      </c>
      <c r="C97">
        <f t="shared" si="1"/>
        <v>4</v>
      </c>
      <c r="D97" s="6">
        <v>1055</v>
      </c>
      <c r="E97" s="6">
        <v>62</v>
      </c>
      <c r="F97">
        <f>VLOOKUP(A97,desperdicio!A:G,4,)</f>
        <v>30</v>
      </c>
      <c r="G97">
        <f>VLOOKUP(A97,desperdicio!A:G,7,)</f>
        <v>1</v>
      </c>
      <c r="H97">
        <f>VLOOKUP(A97,clima!A:C,2,)</f>
        <v>14.7</v>
      </c>
      <c r="I97">
        <f>VLOOKUP(A97,clima!A:C,3,)</f>
        <v>0</v>
      </c>
    </row>
    <row r="98" spans="1:9">
      <c r="A98" s="5">
        <v>43272</v>
      </c>
      <c r="B98">
        <v>22</v>
      </c>
      <c r="C98">
        <f t="shared" si="1"/>
        <v>5</v>
      </c>
      <c r="D98" s="6">
        <f>230+263+693</f>
        <v>1186</v>
      </c>
      <c r="E98" s="6">
        <f>49+18</f>
        <v>67</v>
      </c>
      <c r="F98">
        <f>VLOOKUP(A98,desperdicio!A:G,4,)</f>
        <v>18</v>
      </c>
      <c r="G98">
        <f>VLOOKUP(A98,desperdicio!A:G,7,)</f>
        <v>1</v>
      </c>
      <c r="H98">
        <f>VLOOKUP(A98,clima!A:C,2,)</f>
        <v>14</v>
      </c>
      <c r="I98">
        <f>VLOOKUP(A98,clima!A:C,3,)</f>
        <v>0</v>
      </c>
    </row>
    <row r="99" spans="1:9">
      <c r="A99" s="5">
        <v>43273</v>
      </c>
      <c r="B99">
        <v>22</v>
      </c>
      <c r="C99">
        <f t="shared" si="1"/>
        <v>6</v>
      </c>
      <c r="D99" s="6">
        <v>900</v>
      </c>
      <c r="E99" s="6">
        <v>64</v>
      </c>
      <c r="F99">
        <f>VLOOKUP(A99,desperdicio!A:G,4,)</f>
        <v>12</v>
      </c>
      <c r="G99">
        <f>VLOOKUP(A99,desperdicio!A:G,7,)</f>
        <v>1</v>
      </c>
      <c r="H99">
        <f>VLOOKUP(A99,clima!A:C,2,)</f>
        <v>15</v>
      </c>
      <c r="I99">
        <f>VLOOKUP(A99,clima!A:C,3,)</f>
        <v>0</v>
      </c>
    </row>
    <row r="100" spans="1:9">
      <c r="A100" s="5">
        <v>43313</v>
      </c>
      <c r="B100">
        <v>1</v>
      </c>
      <c r="C100">
        <f t="shared" si="1"/>
        <v>4</v>
      </c>
      <c r="D100" s="6">
        <v>1362</v>
      </c>
      <c r="E100" s="6">
        <v>422</v>
      </c>
      <c r="F100">
        <f>VLOOKUP(A100,desperdicio!A:G,4,)</f>
        <v>34</v>
      </c>
      <c r="G100">
        <f>VLOOKUP(A100,desperdicio!A:G,7,)</f>
        <v>2</v>
      </c>
      <c r="H100">
        <f>VLOOKUP(A100,clima!A:C,2,)</f>
        <v>12.5</v>
      </c>
      <c r="I100">
        <f>VLOOKUP(A100,clima!A:C,3,)</f>
        <v>0</v>
      </c>
    </row>
    <row r="101" spans="1:9">
      <c r="A101" s="5">
        <v>43314</v>
      </c>
      <c r="B101">
        <v>1</v>
      </c>
      <c r="C101">
        <f t="shared" si="1"/>
        <v>5</v>
      </c>
      <c r="D101" s="6">
        <v>1560</v>
      </c>
      <c r="E101" s="6">
        <v>426</v>
      </c>
      <c r="F101">
        <f>VLOOKUP(A101,desperdicio!A:G,4,)</f>
        <v>15.6</v>
      </c>
      <c r="G101">
        <f>VLOOKUP(A101,desperdicio!A:G,7,)</f>
        <v>10</v>
      </c>
      <c r="H101">
        <f>VLOOKUP(A101,clima!A:C,2,)</f>
        <v>12.4</v>
      </c>
      <c r="I101">
        <f>VLOOKUP(A101,clima!A:C,3,)</f>
        <v>5</v>
      </c>
    </row>
    <row r="102" spans="1:9">
      <c r="A102" s="5">
        <v>43315</v>
      </c>
      <c r="B102">
        <v>1</v>
      </c>
      <c r="C102">
        <f t="shared" si="1"/>
        <v>6</v>
      </c>
      <c r="D102" s="6">
        <v>1474</v>
      </c>
      <c r="E102" s="6">
        <f>448+14</f>
        <v>462</v>
      </c>
      <c r="F102">
        <f>VLOOKUP(A102,desperdicio!A:G,4,)</f>
        <v>27</v>
      </c>
      <c r="G102">
        <f>VLOOKUP(A102,desperdicio!A:G,7,)</f>
        <v>2</v>
      </c>
      <c r="H102">
        <f>VLOOKUP(A102,clima!A:C,2,)</f>
        <v>13.6</v>
      </c>
      <c r="I102">
        <f>VLOOKUP(A102,clima!A:C,3,)</f>
        <v>0</v>
      </c>
    </row>
    <row r="103" spans="1:9">
      <c r="A103" s="5">
        <v>43318</v>
      </c>
      <c r="B103">
        <v>2</v>
      </c>
      <c r="C103">
        <f t="shared" si="1"/>
        <v>2</v>
      </c>
      <c r="D103" s="6">
        <f>1515+75</f>
        <v>1590</v>
      </c>
      <c r="E103" s="6">
        <v>497</v>
      </c>
      <c r="F103">
        <f>VLOOKUP(A103,desperdicio!A:G,4,)</f>
        <v>48</v>
      </c>
      <c r="G103">
        <f>VLOOKUP(A103,desperdicio!A:G,7,)</f>
        <v>7</v>
      </c>
      <c r="H103">
        <f>VLOOKUP(A103,clima!A:C,2,)</f>
        <v>13.2</v>
      </c>
      <c r="I103">
        <f>VLOOKUP(A103,clima!A:C,3,)</f>
        <v>5.0999999999999996</v>
      </c>
    </row>
    <row r="104" spans="1:9">
      <c r="A104" s="5">
        <v>43319</v>
      </c>
      <c r="B104">
        <v>2</v>
      </c>
      <c r="C104">
        <f t="shared" si="1"/>
        <v>3</v>
      </c>
      <c r="D104" s="6">
        <v>1308</v>
      </c>
      <c r="E104" s="6">
        <f>396+10</f>
        <v>406</v>
      </c>
      <c r="F104">
        <f>VLOOKUP(A104,desperdicio!A:G,4,)</f>
        <v>12</v>
      </c>
      <c r="G104">
        <f>VLOOKUP(A104,desperdicio!A:G,7,)</f>
        <v>6</v>
      </c>
      <c r="H104">
        <f>VLOOKUP(A104,clima!A:C,2,)</f>
        <v>12</v>
      </c>
      <c r="I104">
        <f>VLOOKUP(A104,clima!A:C,3,)</f>
        <v>8.5</v>
      </c>
    </row>
    <row r="105" spans="1:9">
      <c r="A105" s="5">
        <v>43320</v>
      </c>
      <c r="B105">
        <v>2</v>
      </c>
      <c r="C105">
        <f t="shared" si="1"/>
        <v>4</v>
      </c>
      <c r="D105" s="6">
        <v>1593</v>
      </c>
      <c r="E105" s="6">
        <v>426</v>
      </c>
      <c r="F105">
        <f>VLOOKUP(A105,desperdicio!A:G,4,)</f>
        <v>54.8</v>
      </c>
      <c r="G105">
        <f>VLOOKUP(A105,desperdicio!A:G,7,)</f>
        <v>5.5</v>
      </c>
      <c r="H105">
        <f>VLOOKUP(A105,clima!A:C,2,)</f>
        <v>12.9</v>
      </c>
      <c r="I105">
        <f>VLOOKUP(A105,clima!A:C,3,)</f>
        <v>0</v>
      </c>
    </row>
    <row r="106" spans="1:9">
      <c r="A106" s="5">
        <v>43321</v>
      </c>
      <c r="B106">
        <v>2</v>
      </c>
      <c r="C106">
        <f t="shared" si="1"/>
        <v>5</v>
      </c>
      <c r="D106" s="6">
        <v>1614</v>
      </c>
      <c r="E106" s="6">
        <v>541</v>
      </c>
      <c r="F106">
        <f>VLOOKUP(A106,desperdicio!A:G,4,)</f>
        <v>41</v>
      </c>
      <c r="G106">
        <f>VLOOKUP(A106,desperdicio!A:G,7,)</f>
        <v>7</v>
      </c>
      <c r="H106">
        <f>VLOOKUP(A106,clima!A:C,2,)</f>
        <v>15.2</v>
      </c>
      <c r="I106">
        <f>VLOOKUP(A106,clima!A:C,3,)</f>
        <v>2.2000000000000002</v>
      </c>
    </row>
    <row r="107" spans="1:9">
      <c r="A107" s="5">
        <v>43322</v>
      </c>
      <c r="B107">
        <v>2</v>
      </c>
      <c r="C107">
        <f t="shared" si="1"/>
        <v>6</v>
      </c>
      <c r="D107" s="6">
        <v>1500</v>
      </c>
      <c r="E107" s="6">
        <v>425</v>
      </c>
      <c r="F107">
        <f>VLOOKUP(A107,desperdicio!A:G,4,)</f>
        <v>30.6</v>
      </c>
      <c r="G107">
        <f>VLOOKUP(A107,desperdicio!A:G,7,)</f>
        <v>7</v>
      </c>
      <c r="H107">
        <f>VLOOKUP(A107,clima!A:C,2,)</f>
        <v>10.199999999999999</v>
      </c>
      <c r="I107">
        <f>VLOOKUP(A107,clima!A:C,3,)</f>
        <v>0</v>
      </c>
    </row>
    <row r="108" spans="1:9">
      <c r="A108" s="5">
        <v>43325</v>
      </c>
      <c r="B108">
        <v>3</v>
      </c>
      <c r="C108">
        <f t="shared" si="1"/>
        <v>2</v>
      </c>
      <c r="D108" s="6">
        <f>1439+70</f>
        <v>1509</v>
      </c>
      <c r="E108" s="6">
        <v>510</v>
      </c>
      <c r="F108">
        <f>VLOOKUP(A108,desperdicio!A:G,4,)</f>
        <v>35.6</v>
      </c>
      <c r="G108">
        <f>VLOOKUP(A108,desperdicio!A:G,7,)</f>
        <v>2</v>
      </c>
      <c r="H108">
        <f>VLOOKUP(A108,clima!A:C,2,)</f>
        <v>10.1</v>
      </c>
      <c r="I108">
        <f>VLOOKUP(A108,clima!A:C,3,)</f>
        <v>0</v>
      </c>
    </row>
    <row r="109" spans="1:9">
      <c r="A109" s="5">
        <v>43326</v>
      </c>
      <c r="B109">
        <v>3</v>
      </c>
      <c r="C109">
        <f t="shared" si="1"/>
        <v>3</v>
      </c>
      <c r="D109" s="6">
        <v>1675</v>
      </c>
      <c r="E109" s="6">
        <v>490</v>
      </c>
      <c r="F109">
        <f>VLOOKUP(A109,desperdicio!A:G,4,)</f>
        <v>13</v>
      </c>
      <c r="G109">
        <f>VLOOKUP(A109,desperdicio!A:G,7,)</f>
        <v>2</v>
      </c>
      <c r="H109">
        <f>VLOOKUP(A109,clima!A:C,2,)</f>
        <v>10</v>
      </c>
      <c r="I109">
        <f>VLOOKUP(A109,clima!A:C,3,)</f>
        <v>0</v>
      </c>
    </row>
    <row r="110" spans="1:9">
      <c r="A110" s="5">
        <v>43327</v>
      </c>
      <c r="B110">
        <v>3</v>
      </c>
      <c r="C110">
        <f t="shared" si="1"/>
        <v>4</v>
      </c>
      <c r="D110" s="6">
        <v>1320</v>
      </c>
      <c r="E110" s="6">
        <v>495</v>
      </c>
      <c r="F110">
        <f>VLOOKUP(A110,desperdicio!A:G,4,)</f>
        <v>30.2</v>
      </c>
      <c r="G110">
        <f>VLOOKUP(A110,desperdicio!A:G,7,)</f>
        <v>3</v>
      </c>
      <c r="H110">
        <f>VLOOKUP(A110,clima!A:C,2,)</f>
        <v>12.7</v>
      </c>
      <c r="I110">
        <f>VLOOKUP(A110,clima!A:C,3,)</f>
        <v>0</v>
      </c>
    </row>
    <row r="111" spans="1:9">
      <c r="A111" s="5">
        <v>43328</v>
      </c>
      <c r="B111">
        <v>3</v>
      </c>
      <c r="C111">
        <f t="shared" si="1"/>
        <v>5</v>
      </c>
      <c r="D111" s="6">
        <v>1340</v>
      </c>
      <c r="E111" s="6">
        <v>425</v>
      </c>
      <c r="F111">
        <f>VLOOKUP(A111,desperdicio!A:G,4,)</f>
        <v>34.799999999999997</v>
      </c>
      <c r="G111">
        <f>VLOOKUP(A111,desperdicio!A:G,7,)</f>
        <v>3</v>
      </c>
      <c r="H111">
        <f>VLOOKUP(A111,clima!A:C,2,)</f>
        <v>13.8</v>
      </c>
      <c r="I111">
        <f>VLOOKUP(A111,clima!A:C,3,)</f>
        <v>0</v>
      </c>
    </row>
    <row r="112" spans="1:9">
      <c r="A112" s="5">
        <v>43329</v>
      </c>
      <c r="B112">
        <v>3</v>
      </c>
      <c r="C112">
        <f t="shared" si="1"/>
        <v>6</v>
      </c>
      <c r="D112" s="6">
        <f>385+685+270</f>
        <v>1340</v>
      </c>
      <c r="E112" s="6">
        <v>385</v>
      </c>
      <c r="F112">
        <f>VLOOKUP(A112,desperdicio!A:G,4,)</f>
        <v>36.5</v>
      </c>
      <c r="G112">
        <f>VLOOKUP(A112,desperdicio!A:G,7,)</f>
        <v>2</v>
      </c>
      <c r="H112">
        <f>VLOOKUP(A112,clima!A:C,2,)</f>
        <v>13.5</v>
      </c>
      <c r="I112">
        <f>VLOOKUP(A112,clima!A:C,3,)</f>
        <v>0.5</v>
      </c>
    </row>
    <row r="113" spans="1:9">
      <c r="A113" s="5">
        <v>43333</v>
      </c>
      <c r="B113">
        <v>4</v>
      </c>
      <c r="C113">
        <f t="shared" si="1"/>
        <v>3</v>
      </c>
      <c r="D113" s="6">
        <v>1680</v>
      </c>
      <c r="E113" s="6">
        <v>544</v>
      </c>
      <c r="F113">
        <f>VLOOKUP(A113,desperdicio!A:G,4,)</f>
        <v>33.9</v>
      </c>
      <c r="G113">
        <f>VLOOKUP(A113,desperdicio!A:G,7,)</f>
        <v>7</v>
      </c>
      <c r="H113">
        <f>VLOOKUP(A113,clima!A:C,2,)</f>
        <v>14.2</v>
      </c>
      <c r="I113">
        <f>VLOOKUP(A113,clima!A:C,3,)</f>
        <v>0</v>
      </c>
    </row>
    <row r="114" spans="1:9">
      <c r="A114" s="5">
        <v>43334</v>
      </c>
      <c r="B114">
        <v>4</v>
      </c>
      <c r="C114">
        <f t="shared" si="1"/>
        <v>4</v>
      </c>
      <c r="D114" s="6">
        <v>1610</v>
      </c>
      <c r="E114" s="6">
        <v>421</v>
      </c>
      <c r="F114">
        <f>VLOOKUP(A114,desperdicio!A:G,4,)</f>
        <v>40</v>
      </c>
      <c r="G114">
        <f>VLOOKUP(A114,desperdicio!A:G,7,)</f>
        <v>9</v>
      </c>
      <c r="H114">
        <f>VLOOKUP(A114,clima!A:C,2,)</f>
        <v>14.9</v>
      </c>
      <c r="I114">
        <f>VLOOKUP(A114,clima!A:C,3,)</f>
        <v>0</v>
      </c>
    </row>
    <row r="115" spans="1:9">
      <c r="A115" s="5">
        <v>43335</v>
      </c>
      <c r="B115">
        <v>4</v>
      </c>
      <c r="C115">
        <f t="shared" si="1"/>
        <v>5</v>
      </c>
      <c r="D115" s="6">
        <v>1654</v>
      </c>
      <c r="E115" s="6">
        <f>566</f>
        <v>566</v>
      </c>
      <c r="F115">
        <f>VLOOKUP(A115,desperdicio!A:G,4,)</f>
        <v>28.7</v>
      </c>
      <c r="G115">
        <f>VLOOKUP(A115,desperdicio!A:G,7,)</f>
        <v>11</v>
      </c>
      <c r="H115">
        <f>VLOOKUP(A115,clima!A:C,2,)</f>
        <v>16.2</v>
      </c>
      <c r="I115">
        <f>VLOOKUP(A115,clima!A:C,3,)</f>
        <v>0</v>
      </c>
    </row>
    <row r="116" spans="1:9">
      <c r="A116" s="5">
        <v>43336</v>
      </c>
      <c r="B116">
        <v>4</v>
      </c>
      <c r="C116">
        <f t="shared" si="1"/>
        <v>6</v>
      </c>
      <c r="D116" s="6">
        <v>1600</v>
      </c>
      <c r="E116" s="6">
        <v>540</v>
      </c>
      <c r="F116">
        <f>VLOOKUP(A116,desperdicio!A:G,4,)</f>
        <v>41.3</v>
      </c>
      <c r="G116">
        <f>VLOOKUP(A116,desperdicio!A:G,7,)</f>
        <v>3</v>
      </c>
      <c r="H116">
        <f>VLOOKUP(A116,clima!A:C,2,)</f>
        <v>17.7</v>
      </c>
      <c r="I116">
        <f>VLOOKUP(A116,clima!A:C,3,)</f>
        <v>0</v>
      </c>
    </row>
    <row r="117" spans="1:9">
      <c r="A117" s="5">
        <v>43339</v>
      </c>
      <c r="B117">
        <v>5</v>
      </c>
      <c r="C117">
        <f t="shared" si="1"/>
        <v>2</v>
      </c>
      <c r="D117" s="6">
        <v>1320</v>
      </c>
      <c r="E117" s="6">
        <v>500</v>
      </c>
      <c r="F117">
        <f>VLOOKUP(A117,desperdicio!A:G,4,)</f>
        <v>32</v>
      </c>
      <c r="G117">
        <f>VLOOKUP(A117,desperdicio!A:G,7,)</f>
        <v>8</v>
      </c>
      <c r="H117">
        <f>VLOOKUP(A117,clima!A:C,2,)</f>
        <v>11.2</v>
      </c>
      <c r="I117">
        <f>VLOOKUP(A117,clima!A:C,3,)</f>
        <v>0</v>
      </c>
    </row>
    <row r="118" spans="1:9">
      <c r="A118" s="5">
        <v>43340</v>
      </c>
      <c r="B118">
        <v>5</v>
      </c>
      <c r="C118">
        <f t="shared" si="1"/>
        <v>3</v>
      </c>
      <c r="D118" s="6">
        <v>1580</v>
      </c>
      <c r="E118" s="6">
        <v>575</v>
      </c>
      <c r="F118">
        <f>VLOOKUP(A118,desperdicio!A:G,4,)</f>
        <v>5</v>
      </c>
      <c r="G118">
        <f>VLOOKUP(A118,desperdicio!A:G,7,)</f>
        <v>5</v>
      </c>
      <c r="H118">
        <f>VLOOKUP(A118,clima!A:C,2,)</f>
        <v>12.6</v>
      </c>
      <c r="I118">
        <f>VLOOKUP(A118,clima!A:C,3,)</f>
        <v>0</v>
      </c>
    </row>
    <row r="119" spans="1:9">
      <c r="A119" s="5">
        <v>43341</v>
      </c>
      <c r="B119">
        <v>5</v>
      </c>
      <c r="C119">
        <f t="shared" si="1"/>
        <v>4</v>
      </c>
      <c r="D119" s="6">
        <v>1750</v>
      </c>
      <c r="E119" s="6">
        <v>580</v>
      </c>
      <c r="F119">
        <f>VLOOKUP(A119,desperdicio!A:G,4,)</f>
        <v>9</v>
      </c>
      <c r="G119">
        <f>VLOOKUP(A119,desperdicio!A:G,7,)</f>
        <v>4</v>
      </c>
      <c r="H119">
        <f>VLOOKUP(A119,clima!A:C,2,)</f>
        <v>13.9</v>
      </c>
      <c r="I119">
        <f>VLOOKUP(A119,clima!A:C,3,)</f>
        <v>0</v>
      </c>
    </row>
    <row r="120" spans="1:9">
      <c r="A120" s="5">
        <v>43342</v>
      </c>
      <c r="B120">
        <v>5</v>
      </c>
      <c r="C120">
        <f t="shared" si="1"/>
        <v>5</v>
      </c>
      <c r="D120" s="6">
        <v>1910</v>
      </c>
      <c r="E120" s="6">
        <v>570</v>
      </c>
      <c r="F120">
        <f>VLOOKUP(A120,desperdicio!A:G,4,)</f>
        <v>25</v>
      </c>
      <c r="G120">
        <f>VLOOKUP(A120,desperdicio!A:G,7,)</f>
        <v>3</v>
      </c>
      <c r="H120">
        <f>VLOOKUP(A120,clima!A:C,2,)</f>
        <v>14.5</v>
      </c>
      <c r="I120">
        <f>VLOOKUP(A120,clima!A:C,3,)</f>
        <v>0</v>
      </c>
    </row>
    <row r="121" spans="1:9">
      <c r="A121" s="5">
        <v>43343</v>
      </c>
      <c r="B121">
        <v>5</v>
      </c>
      <c r="C121">
        <f t="shared" si="1"/>
        <v>6</v>
      </c>
      <c r="D121" s="6">
        <v>1900</v>
      </c>
      <c r="E121" s="6">
        <v>540</v>
      </c>
      <c r="F121">
        <f>VLOOKUP(A121,desperdicio!A:G,4,)</f>
        <v>16.5</v>
      </c>
      <c r="G121">
        <f>VLOOKUP(A121,desperdicio!A:G,7,)</f>
        <v>5</v>
      </c>
      <c r="H121">
        <f>VLOOKUP(A121,clima!A:C,2,)</f>
        <v>15.9</v>
      </c>
      <c r="I121">
        <f>VLOOKUP(A121,clima!A:C,3,)</f>
        <v>0</v>
      </c>
    </row>
    <row r="122" spans="1:9">
      <c r="A122" s="5">
        <v>43346</v>
      </c>
      <c r="B122">
        <v>6</v>
      </c>
      <c r="C122">
        <f t="shared" si="1"/>
        <v>2</v>
      </c>
      <c r="D122" s="6">
        <f>160+1640</f>
        <v>1800</v>
      </c>
      <c r="E122" s="6">
        <f>497+10</f>
        <v>507</v>
      </c>
      <c r="F122">
        <f>VLOOKUP(A122,desperdicio!A:G,4,)</f>
        <v>37</v>
      </c>
      <c r="G122">
        <f>VLOOKUP(A122,desperdicio!A:G,7,)</f>
        <v>7</v>
      </c>
      <c r="H122">
        <f>VLOOKUP(A122,clima!A:C,2,)</f>
        <v>15.1</v>
      </c>
      <c r="I122">
        <f>VLOOKUP(A122,clima!A:C,3,)</f>
        <v>0</v>
      </c>
    </row>
    <row r="123" spans="1:9">
      <c r="A123" s="5">
        <v>43347</v>
      </c>
      <c r="B123">
        <v>6</v>
      </c>
      <c r="C123">
        <f t="shared" si="1"/>
        <v>3</v>
      </c>
      <c r="D123" s="6">
        <v>1620</v>
      </c>
      <c r="E123" s="6">
        <v>515</v>
      </c>
      <c r="F123">
        <f>VLOOKUP(A123,desperdicio!A:G,4,)</f>
        <v>37</v>
      </c>
      <c r="G123">
        <f>VLOOKUP(A123,desperdicio!A:G,7,)</f>
        <v>7</v>
      </c>
      <c r="H123">
        <f>VLOOKUP(A123,clima!A:C,2,)</f>
        <v>12</v>
      </c>
      <c r="I123">
        <f>VLOOKUP(A123,clima!A:C,3,)</f>
        <v>2</v>
      </c>
    </row>
    <row r="124" spans="1:9">
      <c r="A124" s="5">
        <v>43348</v>
      </c>
      <c r="B124">
        <v>6</v>
      </c>
      <c r="C124">
        <f t="shared" si="1"/>
        <v>4</v>
      </c>
      <c r="D124" s="6">
        <v>1520</v>
      </c>
      <c r="E124" s="6">
        <v>488</v>
      </c>
      <c r="F124">
        <f>VLOOKUP(A124,desperdicio!A:G,4,)</f>
        <v>33.700000000000003</v>
      </c>
      <c r="G124">
        <f>VLOOKUP(A124,desperdicio!A:G,7,)</f>
        <v>8</v>
      </c>
      <c r="H124">
        <f>VLOOKUP(A124,clima!A:C,2,)</f>
        <v>11.1</v>
      </c>
      <c r="I124">
        <f>VLOOKUP(A124,clima!A:C,3,)</f>
        <v>24.2</v>
      </c>
    </row>
    <row r="125" spans="1:9">
      <c r="A125" s="5">
        <v>43349</v>
      </c>
      <c r="B125">
        <v>6</v>
      </c>
      <c r="C125">
        <f t="shared" si="1"/>
        <v>5</v>
      </c>
      <c r="D125" s="6">
        <v>1500</v>
      </c>
      <c r="E125" s="6">
        <v>405</v>
      </c>
      <c r="F125">
        <f>VLOOKUP(A125,desperdicio!A:G,4,)</f>
        <v>32</v>
      </c>
      <c r="G125">
        <f>VLOOKUP(A125,desperdicio!A:G,7,)</f>
        <v>7</v>
      </c>
      <c r="H125">
        <f>VLOOKUP(A125,clima!A:C,2,)</f>
        <v>9.8000000000000007</v>
      </c>
      <c r="I125">
        <f>VLOOKUP(A125,clima!A:C,3,)</f>
        <v>0</v>
      </c>
    </row>
    <row r="126" spans="1:9">
      <c r="A126" s="5">
        <v>43353</v>
      </c>
      <c r="B126">
        <v>7</v>
      </c>
      <c r="C126">
        <f t="shared" si="1"/>
        <v>2</v>
      </c>
      <c r="D126" s="6">
        <v>1588</v>
      </c>
      <c r="E126" s="6">
        <v>500</v>
      </c>
      <c r="F126">
        <f>VLOOKUP(A126,desperdicio!A:G,4,)</f>
        <v>41.4</v>
      </c>
      <c r="G126">
        <f>VLOOKUP(A126,desperdicio!A:G,7,)</f>
        <v>3</v>
      </c>
      <c r="H126">
        <f>VLOOKUP(A126,clima!A:C,2,)</f>
        <v>13.9</v>
      </c>
      <c r="I126">
        <f>VLOOKUP(A126,clima!A:C,3,)</f>
        <v>0</v>
      </c>
    </row>
    <row r="127" spans="1:9">
      <c r="A127" s="5">
        <v>43354</v>
      </c>
      <c r="B127">
        <v>7</v>
      </c>
      <c r="C127">
        <f t="shared" si="1"/>
        <v>3</v>
      </c>
      <c r="D127" s="6">
        <v>1682</v>
      </c>
      <c r="E127" s="6">
        <v>570</v>
      </c>
      <c r="F127">
        <f>VLOOKUP(A127,desperdicio!A:G,4,)</f>
        <v>35.1</v>
      </c>
      <c r="G127">
        <f>VLOOKUP(A127,desperdicio!A:G,7,)</f>
        <v>4</v>
      </c>
      <c r="H127">
        <f>VLOOKUP(A127,clima!A:C,2,)</f>
        <v>14.2</v>
      </c>
      <c r="I127">
        <f>VLOOKUP(A127,clima!A:C,3,)</f>
        <v>0</v>
      </c>
    </row>
    <row r="128" spans="1:9">
      <c r="A128" s="5">
        <v>43355</v>
      </c>
      <c r="B128">
        <v>7</v>
      </c>
      <c r="C128">
        <f t="shared" si="1"/>
        <v>4</v>
      </c>
      <c r="D128" s="6">
        <v>1650</v>
      </c>
      <c r="E128" s="6">
        <v>550</v>
      </c>
      <c r="F128">
        <f>VLOOKUP(A128,desperdicio!A:G,4,)</f>
        <v>38</v>
      </c>
      <c r="G128">
        <f>VLOOKUP(A128,desperdicio!A:G,7,)</f>
        <v>5</v>
      </c>
      <c r="H128">
        <f>VLOOKUP(A128,clima!A:C,2,)</f>
        <v>14.9</v>
      </c>
      <c r="I128">
        <f>VLOOKUP(A128,clima!A:C,3,)</f>
        <v>0</v>
      </c>
    </row>
    <row r="129" spans="1:9">
      <c r="A129" s="5">
        <v>43356</v>
      </c>
      <c r="B129">
        <v>7</v>
      </c>
      <c r="C129">
        <f t="shared" si="1"/>
        <v>5</v>
      </c>
      <c r="D129" s="6">
        <v>1440</v>
      </c>
      <c r="E129" s="6">
        <f>490+11</f>
        <v>501</v>
      </c>
      <c r="F129">
        <f>VLOOKUP(A129,desperdicio!A:G,4,)</f>
        <v>36</v>
      </c>
      <c r="G129">
        <f>VLOOKUP(A129,desperdicio!A:G,7,)</f>
        <v>3</v>
      </c>
      <c r="H129">
        <f>VLOOKUP(A129,clima!A:C,2,)</f>
        <v>15.1</v>
      </c>
      <c r="I129">
        <f>VLOOKUP(A129,clima!A:C,3,)</f>
        <v>0</v>
      </c>
    </row>
    <row r="130" spans="1:9">
      <c r="A130" s="5">
        <v>43357</v>
      </c>
      <c r="B130">
        <v>7</v>
      </c>
      <c r="C130">
        <f t="shared" si="1"/>
        <v>6</v>
      </c>
      <c r="D130" s="6">
        <v>1840</v>
      </c>
      <c r="E130" s="6">
        <f>460+10</f>
        <v>470</v>
      </c>
      <c r="F130">
        <f>VLOOKUP(A130,desperdicio!A:G,4,)</f>
        <v>17</v>
      </c>
      <c r="G130">
        <f>VLOOKUP(A130,desperdicio!A:G,7,)</f>
        <v>2</v>
      </c>
      <c r="H130">
        <f>VLOOKUP(A130,clima!A:C,2,)</f>
        <v>16.100000000000001</v>
      </c>
      <c r="I130">
        <f>VLOOKUP(A130,clima!A:C,3,)</f>
        <v>6.7</v>
      </c>
    </row>
    <row r="131" spans="1:9">
      <c r="A131" s="5">
        <v>43360</v>
      </c>
      <c r="B131">
        <v>8</v>
      </c>
      <c r="C131">
        <f t="shared" si="1"/>
        <v>2</v>
      </c>
      <c r="D131" s="6">
        <v>1570</v>
      </c>
      <c r="E131" s="6">
        <f>492+10</f>
        <v>502</v>
      </c>
      <c r="F131">
        <f>VLOOKUP(A131,desperdicio!A:G,4,)</f>
        <v>35</v>
      </c>
      <c r="G131">
        <f>VLOOKUP(A131,desperdicio!A:G,7,)</f>
        <v>10</v>
      </c>
      <c r="H131">
        <f>VLOOKUP(A131,clima!A:C,2,)</f>
        <v>14.7</v>
      </c>
      <c r="I131">
        <f>VLOOKUP(A131,clima!A:C,3,)</f>
        <v>1.5</v>
      </c>
    </row>
    <row r="132" spans="1:9">
      <c r="A132" s="5">
        <v>43361</v>
      </c>
      <c r="B132">
        <v>8</v>
      </c>
      <c r="C132">
        <f t="shared" ref="C132:C191" si="2">WEEKDAY(A132)</f>
        <v>3</v>
      </c>
      <c r="D132" s="6">
        <v>1750</v>
      </c>
      <c r="E132" s="6">
        <f>549+10</f>
        <v>559</v>
      </c>
      <c r="F132">
        <f>VLOOKUP(A132,desperdicio!A:G,4,)</f>
        <v>37.9</v>
      </c>
      <c r="G132">
        <f>VLOOKUP(A132,desperdicio!A:G,7,)</f>
        <v>7.1</v>
      </c>
      <c r="H132">
        <f>VLOOKUP(A132,clima!A:C,2,)</f>
        <v>14.9</v>
      </c>
      <c r="I132">
        <f>VLOOKUP(A132,clima!A:C,3,)</f>
        <v>8.1999999999999993</v>
      </c>
    </row>
    <row r="133" spans="1:9">
      <c r="A133" s="5">
        <v>43362</v>
      </c>
      <c r="B133">
        <v>8</v>
      </c>
      <c r="C133">
        <f t="shared" si="2"/>
        <v>4</v>
      </c>
      <c r="D133" s="6">
        <v>1710</v>
      </c>
      <c r="E133" s="6">
        <v>539</v>
      </c>
      <c r="F133">
        <f>VLOOKUP(A133,desperdicio!A:G,4,)</f>
        <v>39.799999999999997</v>
      </c>
      <c r="G133">
        <f>VLOOKUP(A133,desperdicio!A:G,7,)</f>
        <v>6</v>
      </c>
      <c r="H133">
        <f>VLOOKUP(A133,clima!A:C,2,)</f>
        <v>18.899999999999999</v>
      </c>
      <c r="I133">
        <f>VLOOKUP(A133,clima!A:C,3,)</f>
        <v>0</v>
      </c>
    </row>
    <row r="134" spans="1:9">
      <c r="A134" s="5">
        <v>43363</v>
      </c>
      <c r="B134">
        <v>8</v>
      </c>
      <c r="C134">
        <f t="shared" si="2"/>
        <v>5</v>
      </c>
      <c r="D134" s="6">
        <v>1729</v>
      </c>
      <c r="E134" s="6">
        <v>460</v>
      </c>
      <c r="F134">
        <f>VLOOKUP(A134,desperdicio!A:G,4,)</f>
        <v>33.700000000000003</v>
      </c>
      <c r="G134">
        <f>VLOOKUP(A134,desperdicio!A:G,7,)</f>
        <v>11</v>
      </c>
      <c r="H134">
        <f>VLOOKUP(A134,clima!A:C,2,)</f>
        <v>18.100000000000001</v>
      </c>
      <c r="I134">
        <f>VLOOKUP(A134,clima!A:C,3,)</f>
        <v>0</v>
      </c>
    </row>
    <row r="135" spans="1:9">
      <c r="A135" s="5">
        <v>43364</v>
      </c>
      <c r="B135">
        <v>8</v>
      </c>
      <c r="C135">
        <f t="shared" si="2"/>
        <v>6</v>
      </c>
      <c r="D135" s="6">
        <v>1790</v>
      </c>
      <c r="E135" s="6">
        <v>530</v>
      </c>
      <c r="F135">
        <f>VLOOKUP(A135,desperdicio!A:G,4,)</f>
        <v>34.9</v>
      </c>
      <c r="G135">
        <f>VLOOKUP(A135,desperdicio!A:G,7,)</f>
        <v>9</v>
      </c>
      <c r="H135">
        <f>VLOOKUP(A135,clima!A:C,2,)</f>
        <v>17.399999999999999</v>
      </c>
      <c r="I135">
        <f>VLOOKUP(A135,clima!A:C,3,)</f>
        <v>7.1</v>
      </c>
    </row>
    <row r="136" spans="1:9">
      <c r="A136" s="5">
        <v>43367</v>
      </c>
      <c r="B136">
        <v>9</v>
      </c>
      <c r="C136">
        <f t="shared" si="2"/>
        <v>2</v>
      </c>
      <c r="D136" s="6">
        <v>1680</v>
      </c>
      <c r="E136" s="6">
        <v>520</v>
      </c>
      <c r="F136">
        <f>VLOOKUP(A136,desperdicio!A:G,4,)</f>
        <v>41.2</v>
      </c>
      <c r="G136">
        <f>VLOOKUP(A136,desperdicio!A:G,7,)</f>
        <v>3</v>
      </c>
      <c r="H136">
        <f>VLOOKUP(A136,clima!A:C,2,)</f>
        <v>16.5</v>
      </c>
      <c r="I136">
        <f>VLOOKUP(A136,clima!A:C,3,)</f>
        <v>0</v>
      </c>
    </row>
    <row r="137" spans="1:9">
      <c r="A137" s="5">
        <v>43368</v>
      </c>
      <c r="B137">
        <v>9</v>
      </c>
      <c r="C137">
        <f t="shared" si="2"/>
        <v>3</v>
      </c>
      <c r="D137" s="6">
        <v>1600</v>
      </c>
      <c r="E137" s="6">
        <f>495+10</f>
        <v>505</v>
      </c>
      <c r="F137">
        <f>VLOOKUP(A137,desperdicio!A:G,4,)</f>
        <v>28.8</v>
      </c>
      <c r="G137">
        <f>VLOOKUP(A137,desperdicio!A:G,7,)</f>
        <v>2</v>
      </c>
      <c r="H137">
        <f>VLOOKUP(A137,clima!A:C,2,)</f>
        <v>16.399999999999999</v>
      </c>
      <c r="I137">
        <f>VLOOKUP(A137,clima!A:C,3,)</f>
        <v>0</v>
      </c>
    </row>
    <row r="138" spans="1:9">
      <c r="A138" s="5">
        <v>43369</v>
      </c>
      <c r="B138">
        <v>9</v>
      </c>
      <c r="C138">
        <f t="shared" si="2"/>
        <v>4</v>
      </c>
      <c r="D138" s="6">
        <v>1400</v>
      </c>
      <c r="E138" s="6">
        <v>570</v>
      </c>
      <c r="F138">
        <f>VLOOKUP(A138,desperdicio!A:G,4,)</f>
        <v>32</v>
      </c>
      <c r="G138">
        <f>VLOOKUP(A138,desperdicio!A:G,7,)</f>
        <v>2</v>
      </c>
      <c r="H138">
        <f>VLOOKUP(A138,clima!A:C,2,)</f>
        <v>18.3</v>
      </c>
      <c r="I138">
        <f>VLOOKUP(A138,clima!A:C,3,)</f>
        <v>0</v>
      </c>
    </row>
    <row r="139" spans="1:9">
      <c r="A139" s="5">
        <v>43370</v>
      </c>
      <c r="B139">
        <v>9</v>
      </c>
      <c r="C139">
        <f t="shared" si="2"/>
        <v>5</v>
      </c>
      <c r="D139" s="6">
        <v>1635</v>
      </c>
      <c r="E139" s="6">
        <v>530</v>
      </c>
      <c r="F139">
        <f>VLOOKUP(A139,desperdicio!A:G,4,)</f>
        <v>28</v>
      </c>
      <c r="G139">
        <f>VLOOKUP(A139,desperdicio!A:G,7,)</f>
        <v>4</v>
      </c>
      <c r="H139">
        <f>VLOOKUP(A139,clima!A:C,2,)</f>
        <v>19.5</v>
      </c>
      <c r="I139">
        <f>VLOOKUP(A139,clima!A:C,3,)</f>
        <v>2</v>
      </c>
    </row>
    <row r="140" spans="1:9">
      <c r="A140" s="5">
        <v>43371</v>
      </c>
      <c r="B140">
        <v>9</v>
      </c>
      <c r="C140">
        <f t="shared" si="2"/>
        <v>6</v>
      </c>
      <c r="D140" s="6">
        <v>1610</v>
      </c>
      <c r="E140" s="6">
        <v>520</v>
      </c>
      <c r="F140">
        <f>VLOOKUP(A140,desperdicio!A:G,4,)</f>
        <v>30.3</v>
      </c>
      <c r="G140">
        <f>VLOOKUP(A140,desperdicio!A:G,7,)</f>
        <v>6</v>
      </c>
      <c r="H140">
        <f>VLOOKUP(A140,clima!A:C,2,)</f>
        <v>18.8</v>
      </c>
      <c r="I140">
        <f>VLOOKUP(A140,clima!A:C,3,)</f>
        <v>11.1</v>
      </c>
    </row>
    <row r="141" spans="1:9">
      <c r="A141" s="5">
        <v>43374</v>
      </c>
      <c r="B141">
        <v>10</v>
      </c>
      <c r="C141">
        <f t="shared" si="2"/>
        <v>2</v>
      </c>
      <c r="D141" s="6">
        <v>1510</v>
      </c>
      <c r="E141" s="6">
        <v>488</v>
      </c>
      <c r="F141">
        <f>VLOOKUP(A141,desperdicio!A:G,4,)</f>
        <v>34.200000000000003</v>
      </c>
      <c r="G141">
        <f>VLOOKUP(A141,desperdicio!A:G,7,)</f>
        <v>9</v>
      </c>
      <c r="H141">
        <f>VLOOKUP(A141,clima!A:C,2,)</f>
        <v>18.899999999999999</v>
      </c>
      <c r="I141">
        <f>VLOOKUP(A141,clima!A:C,3,)</f>
        <v>35.5</v>
      </c>
    </row>
    <row r="142" spans="1:9">
      <c r="A142" s="5">
        <v>43375</v>
      </c>
      <c r="B142">
        <v>10</v>
      </c>
      <c r="C142">
        <f t="shared" si="2"/>
        <v>3</v>
      </c>
      <c r="D142" s="6">
        <v>1580</v>
      </c>
      <c r="E142" s="6">
        <v>548</v>
      </c>
      <c r="F142">
        <f>VLOOKUP(A142,desperdicio!A:G,4,)</f>
        <v>50.7</v>
      </c>
      <c r="G142">
        <f>VLOOKUP(A142,desperdicio!A:G,7,)</f>
        <v>6</v>
      </c>
      <c r="H142">
        <f>VLOOKUP(A142,clima!A:C,2,)</f>
        <v>17.8</v>
      </c>
      <c r="I142">
        <f>VLOOKUP(A142,clima!A:C,3,)</f>
        <v>3.2</v>
      </c>
    </row>
    <row r="143" spans="1:9">
      <c r="A143" s="5">
        <v>43376</v>
      </c>
      <c r="B143">
        <v>10</v>
      </c>
      <c r="C143">
        <f t="shared" si="2"/>
        <v>4</v>
      </c>
      <c r="D143" s="6">
        <v>1805</v>
      </c>
      <c r="E143" s="6">
        <v>448</v>
      </c>
      <c r="F143">
        <f>VLOOKUP(A143,desperdicio!A:G,4,)</f>
        <v>42.5</v>
      </c>
      <c r="G143">
        <f>VLOOKUP(A143,desperdicio!A:G,7,)</f>
        <v>6</v>
      </c>
      <c r="H143">
        <f>VLOOKUP(A143,clima!A:C,2,)</f>
        <v>19.899999999999999</v>
      </c>
      <c r="I143">
        <f>VLOOKUP(A143,clima!A:C,3,)</f>
        <v>0</v>
      </c>
    </row>
    <row r="144" spans="1:9">
      <c r="A144" s="5">
        <v>43377</v>
      </c>
      <c r="B144">
        <v>10</v>
      </c>
      <c r="C144">
        <f t="shared" si="2"/>
        <v>5</v>
      </c>
      <c r="D144" s="6">
        <v>1570</v>
      </c>
      <c r="E144" s="6">
        <f>456+10</f>
        <v>466</v>
      </c>
      <c r="F144">
        <f>VLOOKUP(A144,desperdicio!A:G,4,)</f>
        <v>38.1</v>
      </c>
      <c r="G144">
        <f>VLOOKUP(A144,desperdicio!A:G,7,)</f>
        <v>8</v>
      </c>
      <c r="H144">
        <f>VLOOKUP(A144,clima!A:C,2,)</f>
        <v>18.2</v>
      </c>
      <c r="I144">
        <f>VLOOKUP(A144,clima!A:C,3,)</f>
        <v>0.6</v>
      </c>
    </row>
    <row r="145" spans="1:9">
      <c r="A145" s="5">
        <v>43378</v>
      </c>
      <c r="B145">
        <v>10</v>
      </c>
      <c r="C145">
        <f t="shared" si="2"/>
        <v>6</v>
      </c>
      <c r="D145" s="6">
        <v>1560</v>
      </c>
      <c r="E145" s="6">
        <v>412</v>
      </c>
      <c r="F145">
        <f>VLOOKUP(A145,desperdicio!A:G,4,)</f>
        <v>36</v>
      </c>
      <c r="G145">
        <f>VLOOKUP(A145,desperdicio!A:G,7,)</f>
        <v>8</v>
      </c>
      <c r="H145">
        <f>VLOOKUP(A145,clima!A:C,2,)</f>
        <v>13.8</v>
      </c>
      <c r="I145">
        <f>VLOOKUP(A145,clima!A:C,3,)</f>
        <v>0</v>
      </c>
    </row>
    <row r="146" spans="1:9">
      <c r="A146" s="5">
        <v>43381</v>
      </c>
      <c r="B146">
        <v>11</v>
      </c>
      <c r="C146">
        <f t="shared" si="2"/>
        <v>2</v>
      </c>
      <c r="D146" s="6">
        <v>1590</v>
      </c>
      <c r="E146" s="6">
        <v>520</v>
      </c>
      <c r="F146">
        <f>VLOOKUP(A146,desperdicio!A:G,4,)</f>
        <v>40</v>
      </c>
      <c r="G146">
        <f>VLOOKUP(A146,desperdicio!A:G,7,)</f>
        <v>8</v>
      </c>
      <c r="H146">
        <f>VLOOKUP(A146,clima!A:C,2,)</f>
        <v>16.2</v>
      </c>
      <c r="I146">
        <f>VLOOKUP(A146,clima!A:C,3,)</f>
        <v>1.6</v>
      </c>
    </row>
    <row r="147" spans="1:9">
      <c r="A147" s="5">
        <v>43382</v>
      </c>
      <c r="B147">
        <v>11</v>
      </c>
      <c r="C147">
        <f t="shared" si="2"/>
        <v>3</v>
      </c>
      <c r="D147" s="6">
        <v>1820</v>
      </c>
      <c r="E147" s="6">
        <v>625</v>
      </c>
      <c r="F147">
        <f>VLOOKUP(A147,desperdicio!A:G,4,)</f>
        <v>35</v>
      </c>
      <c r="G147">
        <f>VLOOKUP(A147,desperdicio!A:G,7,)</f>
        <v>3</v>
      </c>
      <c r="H147">
        <f>VLOOKUP(A147,clima!A:C,2,)</f>
        <v>18.7</v>
      </c>
      <c r="I147">
        <f>VLOOKUP(A147,clima!A:C,3,)</f>
        <v>15.2</v>
      </c>
    </row>
    <row r="148" spans="1:9">
      <c r="A148" s="5">
        <v>43383</v>
      </c>
      <c r="B148">
        <v>11</v>
      </c>
      <c r="C148">
        <f t="shared" si="2"/>
        <v>4</v>
      </c>
      <c r="D148" s="6">
        <v>1720</v>
      </c>
      <c r="E148" s="6">
        <v>531</v>
      </c>
      <c r="F148">
        <f>VLOOKUP(A148,desperdicio!A:G,4,)</f>
        <v>33.700000000000003</v>
      </c>
      <c r="G148">
        <f>VLOOKUP(A148,desperdicio!A:G,7,)</f>
        <v>3</v>
      </c>
      <c r="H148">
        <f>VLOOKUP(A148,clima!A:C,2,)</f>
        <v>19.8</v>
      </c>
      <c r="I148">
        <f>VLOOKUP(A148,clima!A:C,3,)</f>
        <v>1.2</v>
      </c>
    </row>
    <row r="149" spans="1:9">
      <c r="A149" s="5">
        <v>43384</v>
      </c>
      <c r="B149">
        <v>11</v>
      </c>
      <c r="C149">
        <f t="shared" si="2"/>
        <v>5</v>
      </c>
      <c r="D149" s="6">
        <v>1399</v>
      </c>
      <c r="E149" s="6">
        <v>550</v>
      </c>
      <c r="F149">
        <f>VLOOKUP(A149,desperdicio!A:G,4,)</f>
        <v>37</v>
      </c>
      <c r="G149">
        <f>VLOOKUP(A149,desperdicio!A:G,7,)</f>
        <v>6</v>
      </c>
      <c r="H149">
        <f>VLOOKUP(A149,clima!A:C,2,)</f>
        <v>18.100000000000001</v>
      </c>
      <c r="I149">
        <f>VLOOKUP(A149,clima!A:C,3,)</f>
        <v>0.2</v>
      </c>
    </row>
    <row r="150" spans="1:9">
      <c r="A150" s="5">
        <v>43388</v>
      </c>
      <c r="B150">
        <v>12</v>
      </c>
      <c r="C150">
        <f t="shared" si="2"/>
        <v>2</v>
      </c>
      <c r="D150" s="6">
        <v>1288</v>
      </c>
      <c r="E150" s="6">
        <f>485+10</f>
        <v>495</v>
      </c>
      <c r="F150">
        <f>VLOOKUP(A150,desperdicio!A:G,4,)</f>
        <v>27</v>
      </c>
      <c r="G150">
        <f>VLOOKUP(A150,desperdicio!A:G,7,)</f>
        <v>8</v>
      </c>
      <c r="H150">
        <f>VLOOKUP(A150,clima!A:C,2,)</f>
        <v>16.600000000000001</v>
      </c>
      <c r="I150">
        <f>VLOOKUP(A150,clima!A:C,3,)</f>
        <v>12.6</v>
      </c>
    </row>
    <row r="151" spans="1:9">
      <c r="A151" s="5">
        <v>43389</v>
      </c>
      <c r="B151">
        <v>12</v>
      </c>
      <c r="C151">
        <f t="shared" si="2"/>
        <v>3</v>
      </c>
      <c r="D151" s="6">
        <v>1280</v>
      </c>
      <c r="E151" s="6">
        <v>495</v>
      </c>
      <c r="F151">
        <f>VLOOKUP(A151,desperdicio!A:G,4,)</f>
        <v>32.5</v>
      </c>
      <c r="G151">
        <f>VLOOKUP(A151,desperdicio!A:G,7,)</f>
        <v>6</v>
      </c>
      <c r="H151">
        <f>VLOOKUP(A151,clima!A:C,2,)</f>
        <v>17.2</v>
      </c>
      <c r="I151">
        <f>VLOOKUP(A151,clima!A:C,3,)</f>
        <v>0.8</v>
      </c>
    </row>
    <row r="152" spans="1:9">
      <c r="A152" s="5">
        <v>43390</v>
      </c>
      <c r="B152">
        <v>12</v>
      </c>
      <c r="C152">
        <f t="shared" si="2"/>
        <v>4</v>
      </c>
      <c r="D152" s="6">
        <v>1790</v>
      </c>
      <c r="E152" s="6">
        <v>545</v>
      </c>
      <c r="F152">
        <f>VLOOKUP(A152,desperdicio!A:G,4,)</f>
        <v>31.3</v>
      </c>
      <c r="G152">
        <f>VLOOKUP(A152,desperdicio!A:G,7,)</f>
        <v>9</v>
      </c>
      <c r="H152">
        <f>VLOOKUP(A152,clima!A:C,2,)</f>
        <v>18</v>
      </c>
      <c r="I152">
        <f>VLOOKUP(A152,clima!A:C,3,)</f>
        <v>0</v>
      </c>
    </row>
    <row r="153" spans="1:9">
      <c r="A153" s="5">
        <v>43391</v>
      </c>
      <c r="B153">
        <v>12</v>
      </c>
      <c r="C153">
        <f t="shared" si="2"/>
        <v>5</v>
      </c>
      <c r="D153" s="6">
        <v>1255</v>
      </c>
      <c r="E153" s="6">
        <v>598</v>
      </c>
      <c r="F153">
        <f>VLOOKUP(A153,desperdicio!A:G,4,)</f>
        <v>33.5</v>
      </c>
      <c r="G153">
        <f>VLOOKUP(A153,desperdicio!A:G,7,)</f>
        <v>8</v>
      </c>
      <c r="H153">
        <f>VLOOKUP(A153,clima!A:C,2,)</f>
        <v>18.899999999999999</v>
      </c>
      <c r="I153">
        <f>VLOOKUP(A153,clima!A:C,3,)</f>
        <v>4.7</v>
      </c>
    </row>
    <row r="154" spans="1:9">
      <c r="A154" s="5">
        <v>43392</v>
      </c>
      <c r="B154">
        <v>12</v>
      </c>
      <c r="C154">
        <f t="shared" si="2"/>
        <v>6</v>
      </c>
      <c r="D154" s="6">
        <v>1810</v>
      </c>
      <c r="E154" s="6">
        <f>472+14</f>
        <v>486</v>
      </c>
      <c r="F154">
        <f>VLOOKUP(A154,desperdicio!A:G,4,)</f>
        <v>38.9</v>
      </c>
      <c r="G154">
        <f>VLOOKUP(A154,desperdicio!A:G,7,)</f>
        <v>11</v>
      </c>
      <c r="H154">
        <f>VLOOKUP(A154,clima!A:C,2,)</f>
        <v>17.100000000000001</v>
      </c>
      <c r="I154">
        <f>VLOOKUP(A154,clima!A:C,3,)</f>
        <v>4.9000000000000004</v>
      </c>
    </row>
    <row r="155" spans="1:9">
      <c r="A155" s="5">
        <v>43395</v>
      </c>
      <c r="B155">
        <v>13</v>
      </c>
      <c r="C155">
        <f t="shared" si="2"/>
        <v>2</v>
      </c>
      <c r="D155" s="6">
        <v>1550</v>
      </c>
      <c r="E155" s="6">
        <v>540</v>
      </c>
      <c r="F155">
        <f>VLOOKUP(A155,desperdicio!A:G,4,)</f>
        <v>31</v>
      </c>
      <c r="G155">
        <f>VLOOKUP(A155,desperdicio!A:G,7,)</f>
        <v>5</v>
      </c>
      <c r="H155">
        <f>VLOOKUP(A155,clima!A:C,2,)</f>
        <v>15.2</v>
      </c>
      <c r="I155">
        <f>VLOOKUP(A155,clima!A:C,3,)</f>
        <v>0</v>
      </c>
    </row>
    <row r="156" spans="1:9">
      <c r="A156" s="5">
        <v>43396</v>
      </c>
      <c r="B156">
        <v>13</v>
      </c>
      <c r="C156">
        <f t="shared" si="2"/>
        <v>3</v>
      </c>
      <c r="D156" s="6">
        <v>1720</v>
      </c>
      <c r="E156" s="6">
        <v>560</v>
      </c>
      <c r="F156">
        <f>VLOOKUP(A156,desperdicio!A:G,4,)</f>
        <v>48.7</v>
      </c>
      <c r="G156">
        <f>VLOOKUP(A156,desperdicio!A:G,7,)</f>
        <v>3</v>
      </c>
      <c r="H156">
        <f>VLOOKUP(A156,clima!A:C,2,)</f>
        <v>16</v>
      </c>
      <c r="I156">
        <f>VLOOKUP(A156,clima!A:C,3,)</f>
        <v>0</v>
      </c>
    </row>
    <row r="157" spans="1:9">
      <c r="A157" s="5">
        <v>43397</v>
      </c>
      <c r="B157">
        <v>13</v>
      </c>
      <c r="C157">
        <f t="shared" si="2"/>
        <v>4</v>
      </c>
      <c r="D157" s="6">
        <v>1430</v>
      </c>
      <c r="E157" s="6">
        <v>590</v>
      </c>
      <c r="F157">
        <f>VLOOKUP(A157,desperdicio!A:G,4,)</f>
        <v>37.1</v>
      </c>
      <c r="G157">
        <f>VLOOKUP(A157,desperdicio!A:G,7,)</f>
        <v>6</v>
      </c>
      <c r="H157">
        <f>VLOOKUP(A157,clima!A:C,2,)</f>
        <v>17.2</v>
      </c>
      <c r="I157">
        <f>VLOOKUP(A157,clima!A:C,3,)</f>
        <v>3</v>
      </c>
    </row>
    <row r="158" spans="1:9">
      <c r="A158" s="5">
        <v>43398</v>
      </c>
      <c r="B158">
        <v>13</v>
      </c>
      <c r="C158">
        <f t="shared" si="2"/>
        <v>5</v>
      </c>
      <c r="D158" s="6">
        <v>1585</v>
      </c>
      <c r="E158" s="6">
        <f>630+11</f>
        <v>641</v>
      </c>
      <c r="F158">
        <f>VLOOKUP(A158,desperdicio!A:G,4,)</f>
        <v>48.8</v>
      </c>
      <c r="G158">
        <f>VLOOKUP(A158,desperdicio!A:G,7,)</f>
        <v>9</v>
      </c>
      <c r="H158">
        <f>VLOOKUP(A158,clima!A:C,2,)</f>
        <v>17.2</v>
      </c>
      <c r="I158">
        <f>VLOOKUP(A158,clima!A:C,3,)</f>
        <v>17.600000000000001</v>
      </c>
    </row>
    <row r="159" spans="1:9">
      <c r="A159" s="5">
        <v>43399</v>
      </c>
      <c r="B159">
        <v>13</v>
      </c>
      <c r="C159">
        <f t="shared" si="2"/>
        <v>6</v>
      </c>
      <c r="D159" s="6">
        <v>1510</v>
      </c>
      <c r="E159" s="6">
        <v>500</v>
      </c>
      <c r="F159">
        <f>VLOOKUP(A159,desperdicio!A:G,4,)</f>
        <v>47</v>
      </c>
      <c r="G159">
        <f>VLOOKUP(A159,desperdicio!A:G,7,)</f>
        <v>6</v>
      </c>
      <c r="H159">
        <f>VLOOKUP(A159,clima!A:C,2,)</f>
        <v>17.5</v>
      </c>
      <c r="I159">
        <f>VLOOKUP(A159,clima!A:C,3,)</f>
        <v>5.7</v>
      </c>
    </row>
    <row r="160" spans="1:9">
      <c r="A160" s="5">
        <v>43402</v>
      </c>
      <c r="B160">
        <v>14</v>
      </c>
      <c r="C160">
        <f t="shared" si="2"/>
        <v>2</v>
      </c>
      <c r="D160" s="6">
        <v>1220</v>
      </c>
      <c r="E160" s="6">
        <v>541</v>
      </c>
      <c r="F160">
        <f>VLOOKUP(A160,desperdicio!A:G,4,)</f>
        <v>33</v>
      </c>
      <c r="G160">
        <f>VLOOKUP(A160,desperdicio!A:G,7,)</f>
        <v>8</v>
      </c>
      <c r="H160">
        <f>VLOOKUP(A160,clima!A:C,2,)</f>
        <v>13.4</v>
      </c>
      <c r="I160">
        <f>VLOOKUP(A160,clima!A:C,3,)</f>
        <v>0.1</v>
      </c>
    </row>
    <row r="161" spans="1:9">
      <c r="A161" s="5">
        <v>43403</v>
      </c>
      <c r="B161">
        <v>14</v>
      </c>
      <c r="C161">
        <f t="shared" si="2"/>
        <v>3</v>
      </c>
      <c r="D161" s="6">
        <v>1700</v>
      </c>
      <c r="E161" s="6">
        <v>513</v>
      </c>
      <c r="F161">
        <f>VLOOKUP(A161,desperdicio!A:G,4,)</f>
        <v>33</v>
      </c>
      <c r="G161">
        <f>VLOOKUP(A161,desperdicio!A:G,7,)</f>
        <v>12</v>
      </c>
      <c r="H161">
        <f>VLOOKUP(A161,clima!A:C,2,)</f>
        <v>15.6</v>
      </c>
      <c r="I161">
        <f>VLOOKUP(A161,clima!A:C,3,)</f>
        <v>0</v>
      </c>
    </row>
    <row r="162" spans="1:9">
      <c r="A162" s="5">
        <v>43404</v>
      </c>
      <c r="B162">
        <v>14</v>
      </c>
      <c r="C162">
        <f t="shared" si="2"/>
        <v>4</v>
      </c>
      <c r="D162" s="6">
        <v>1600</v>
      </c>
      <c r="E162" s="6">
        <v>550</v>
      </c>
      <c r="F162">
        <f>VLOOKUP(A162,desperdicio!A:G,4,)</f>
        <v>33</v>
      </c>
      <c r="G162">
        <f>VLOOKUP(A162,desperdicio!A:G,7,)</f>
        <v>2</v>
      </c>
      <c r="H162">
        <f>VLOOKUP(A162,clima!A:C,2,)</f>
        <v>16.7</v>
      </c>
      <c r="I162">
        <f>VLOOKUP(A162,clima!A:C,3,)</f>
        <v>0</v>
      </c>
    </row>
    <row r="163" spans="1:9">
      <c r="A163" s="5">
        <v>43405</v>
      </c>
      <c r="B163">
        <v>14</v>
      </c>
      <c r="C163">
        <f t="shared" si="2"/>
        <v>5</v>
      </c>
      <c r="D163" s="6">
        <v>1659</v>
      </c>
      <c r="E163" s="6">
        <f>393+14</f>
        <v>407</v>
      </c>
      <c r="F163">
        <f>VLOOKUP(A163,desperdicio!A:G,4,)</f>
        <v>33.799999999999997</v>
      </c>
      <c r="G163">
        <f>VLOOKUP(A163,desperdicio!A:G,7,)</f>
        <v>10</v>
      </c>
      <c r="H163">
        <f>VLOOKUP(A163,clima!A:C,2,)</f>
        <v>18.100000000000001</v>
      </c>
      <c r="I163">
        <f>VLOOKUP(A163,clima!A:C,3,)</f>
        <v>10.199999999999999</v>
      </c>
    </row>
    <row r="164" spans="1:9">
      <c r="A164" s="5">
        <v>43409</v>
      </c>
      <c r="B164">
        <v>15</v>
      </c>
      <c r="C164">
        <f t="shared" si="2"/>
        <v>2</v>
      </c>
      <c r="D164" s="6">
        <v>1590</v>
      </c>
      <c r="E164" s="6">
        <v>410</v>
      </c>
      <c r="F164">
        <f>VLOOKUP(A164,desperdicio!A:G,4,)</f>
        <v>25</v>
      </c>
      <c r="G164">
        <f>VLOOKUP(A164,desperdicio!A:G,7,)</f>
        <v>12</v>
      </c>
      <c r="H164">
        <f>VLOOKUP(A164,clima!A:C,2,)</f>
        <v>15.1</v>
      </c>
      <c r="I164">
        <f>VLOOKUP(A164,clima!A:C,3,)</f>
        <v>0.4</v>
      </c>
    </row>
    <row r="165" spans="1:9">
      <c r="A165" s="5">
        <v>43410</v>
      </c>
      <c r="B165">
        <v>15</v>
      </c>
      <c r="C165">
        <f t="shared" si="2"/>
        <v>3</v>
      </c>
      <c r="D165" s="6">
        <v>1600</v>
      </c>
      <c r="E165" s="6">
        <v>500</v>
      </c>
      <c r="F165">
        <f>VLOOKUP(A165,desperdicio!A:G,4,)</f>
        <v>32</v>
      </c>
      <c r="G165">
        <f>VLOOKUP(A165,desperdicio!A:G,7,)</f>
        <v>2</v>
      </c>
      <c r="H165">
        <f>VLOOKUP(A165,clima!A:C,2,)</f>
        <v>15.9</v>
      </c>
      <c r="I165">
        <f>VLOOKUP(A165,clima!A:C,3,)</f>
        <v>0</v>
      </c>
    </row>
    <row r="166" spans="1:9">
      <c r="A166" s="5">
        <v>43411</v>
      </c>
      <c r="B166">
        <v>15</v>
      </c>
      <c r="C166">
        <f t="shared" si="2"/>
        <v>4</v>
      </c>
      <c r="D166" s="6">
        <v>1640</v>
      </c>
      <c r="E166" s="6">
        <v>505</v>
      </c>
      <c r="F166">
        <f>VLOOKUP(A166,desperdicio!A:G,4,)</f>
        <v>38</v>
      </c>
      <c r="G166">
        <f>VLOOKUP(A166,desperdicio!A:G,7,)</f>
        <v>3</v>
      </c>
      <c r="H166">
        <f>VLOOKUP(A166,clima!A:C,2,)</f>
        <v>16.2</v>
      </c>
      <c r="I166">
        <f>VLOOKUP(A166,clima!A:C,3,)</f>
        <v>0</v>
      </c>
    </row>
    <row r="167" spans="1:9">
      <c r="A167" s="5">
        <v>43412</v>
      </c>
      <c r="B167">
        <v>15</v>
      </c>
      <c r="C167">
        <f t="shared" si="2"/>
        <v>5</v>
      </c>
      <c r="D167" s="6">
        <v>1432</v>
      </c>
      <c r="E167" s="6">
        <v>560</v>
      </c>
      <c r="F167">
        <f>VLOOKUP(A167,desperdicio!A:G,4,)</f>
        <v>37.5</v>
      </c>
      <c r="G167">
        <f>VLOOKUP(A167,desperdicio!A:G,7,)</f>
        <v>2</v>
      </c>
      <c r="H167">
        <f>VLOOKUP(A167,clima!A:C,2,)</f>
        <v>15.8</v>
      </c>
      <c r="I167">
        <f>VLOOKUP(A167,clima!A:C,3,)</f>
        <v>4.4000000000000004</v>
      </c>
    </row>
    <row r="168" spans="1:9">
      <c r="A168" s="5">
        <v>43413</v>
      </c>
      <c r="B168">
        <v>15</v>
      </c>
      <c r="C168">
        <f t="shared" si="2"/>
        <v>6</v>
      </c>
      <c r="D168" s="6">
        <v>1540</v>
      </c>
      <c r="E168" s="6">
        <v>415</v>
      </c>
      <c r="F168">
        <f>VLOOKUP(A168,desperdicio!A:G,4,)</f>
        <v>31.5</v>
      </c>
      <c r="G168">
        <f>VLOOKUP(A168,desperdicio!A:G,7,)</f>
        <v>3</v>
      </c>
      <c r="H168">
        <f>VLOOKUP(A168,clima!A:C,2,)</f>
        <v>16.2</v>
      </c>
      <c r="I168">
        <f>VLOOKUP(A168,clima!A:C,3,)</f>
        <v>4</v>
      </c>
    </row>
    <row r="169" spans="1:9">
      <c r="A169" s="5">
        <v>43416</v>
      </c>
      <c r="B169">
        <v>16</v>
      </c>
      <c r="C169">
        <f t="shared" si="2"/>
        <v>2</v>
      </c>
      <c r="D169" s="6">
        <v>1650</v>
      </c>
      <c r="E169" s="6">
        <v>513</v>
      </c>
      <c r="F169">
        <f>VLOOKUP(A169,desperdicio!A:G,4,)</f>
        <v>30</v>
      </c>
      <c r="G169">
        <f>VLOOKUP(A169,desperdicio!A:G,7,)</f>
        <v>7</v>
      </c>
      <c r="H169">
        <f>VLOOKUP(A169,clima!A:C,2,)</f>
        <v>18.600000000000001</v>
      </c>
      <c r="I169">
        <f>VLOOKUP(A169,clima!A:C,3,)</f>
        <v>0</v>
      </c>
    </row>
    <row r="170" spans="1:9">
      <c r="A170" s="5">
        <v>43417</v>
      </c>
      <c r="B170">
        <v>16</v>
      </c>
      <c r="C170">
        <f t="shared" si="2"/>
        <v>3</v>
      </c>
      <c r="D170" s="6">
        <v>1700</v>
      </c>
      <c r="E170" s="6">
        <v>441</v>
      </c>
      <c r="F170">
        <f>VLOOKUP(A170,desperdicio!A:G,4,)</f>
        <v>32</v>
      </c>
      <c r="G170">
        <f>VLOOKUP(A170,desperdicio!A:G,7,)</f>
        <v>12</v>
      </c>
      <c r="H170">
        <f>VLOOKUP(A170,clima!A:C,2,)</f>
        <v>19.399999999999999</v>
      </c>
      <c r="I170">
        <f>VLOOKUP(A170,clima!A:C,3,)</f>
        <v>0</v>
      </c>
    </row>
    <row r="171" spans="1:9">
      <c r="A171" s="5">
        <v>43418</v>
      </c>
      <c r="B171">
        <v>16</v>
      </c>
      <c r="C171">
        <f t="shared" si="2"/>
        <v>4</v>
      </c>
      <c r="D171" s="6">
        <v>1595</v>
      </c>
      <c r="E171" s="6">
        <v>416</v>
      </c>
      <c r="F171">
        <f>VLOOKUP(A171,desperdicio!A:G,4,)</f>
        <v>31</v>
      </c>
      <c r="G171">
        <f>VLOOKUP(A171,desperdicio!A:G,7,)</f>
        <v>5</v>
      </c>
      <c r="H171">
        <f>VLOOKUP(A171,clima!A:C,2,)</f>
        <v>23.4</v>
      </c>
      <c r="I171">
        <f>VLOOKUP(A171,clima!A:C,3,)</f>
        <v>0</v>
      </c>
    </row>
    <row r="172" spans="1:9">
      <c r="A172" s="5">
        <v>43423</v>
      </c>
      <c r="B172">
        <v>17</v>
      </c>
      <c r="C172">
        <f t="shared" si="2"/>
        <v>2</v>
      </c>
      <c r="D172" s="6">
        <v>1030</v>
      </c>
      <c r="E172" s="6">
        <v>420</v>
      </c>
      <c r="F172">
        <f>VLOOKUP(A172,desperdicio!A:G,4,)</f>
        <v>23</v>
      </c>
      <c r="G172">
        <f>VLOOKUP(A172,desperdicio!A:G,7,)</f>
        <v>3</v>
      </c>
      <c r="H172">
        <f>VLOOKUP(A172,clima!A:C,2,)</f>
        <v>14.2</v>
      </c>
      <c r="I172">
        <f>VLOOKUP(A172,clima!A:C,3,)</f>
        <v>28.6</v>
      </c>
    </row>
    <row r="173" spans="1:9">
      <c r="A173" s="5">
        <v>43424</v>
      </c>
      <c r="B173">
        <v>17</v>
      </c>
      <c r="C173">
        <f t="shared" si="2"/>
        <v>3</v>
      </c>
      <c r="D173" s="6">
        <v>916</v>
      </c>
      <c r="E173" s="6">
        <v>460</v>
      </c>
      <c r="F173">
        <f>VLOOKUP(A173,desperdicio!A:G,4,)</f>
        <v>18</v>
      </c>
      <c r="G173">
        <f>VLOOKUP(A173,desperdicio!A:G,7,)</f>
        <v>2</v>
      </c>
      <c r="H173">
        <f>VLOOKUP(A173,clima!A:C,2,)</f>
        <v>14.2</v>
      </c>
      <c r="I173">
        <f>VLOOKUP(A173,clima!A:C,3,)</f>
        <v>14</v>
      </c>
    </row>
    <row r="174" spans="1:9">
      <c r="A174" s="5">
        <v>43425</v>
      </c>
      <c r="B174">
        <v>17</v>
      </c>
      <c r="C174">
        <f t="shared" si="2"/>
        <v>4</v>
      </c>
      <c r="D174" s="6">
        <v>1250</v>
      </c>
      <c r="E174" s="6">
        <v>450</v>
      </c>
      <c r="F174">
        <f>VLOOKUP(A174,desperdicio!A:G,4,)</f>
        <v>30</v>
      </c>
      <c r="G174">
        <f>VLOOKUP(A174,desperdicio!A:G,7,)</f>
        <v>3</v>
      </c>
      <c r="H174">
        <f>VLOOKUP(A174,clima!A:C,2,)</f>
        <v>15.1</v>
      </c>
      <c r="I174">
        <f>VLOOKUP(A174,clima!A:C,3,)</f>
        <v>0</v>
      </c>
    </row>
    <row r="175" spans="1:9">
      <c r="A175" s="5">
        <v>43426</v>
      </c>
      <c r="B175">
        <v>17</v>
      </c>
      <c r="C175">
        <f t="shared" si="2"/>
        <v>5</v>
      </c>
      <c r="D175" s="6">
        <v>1487</v>
      </c>
      <c r="E175" s="6">
        <v>490</v>
      </c>
      <c r="F175">
        <f>VLOOKUP(A175,desperdicio!A:G,4,)</f>
        <v>21</v>
      </c>
      <c r="G175">
        <f>VLOOKUP(A175,desperdicio!A:G,7,)</f>
        <v>3</v>
      </c>
      <c r="H175">
        <f>VLOOKUP(A175,clima!A:C,2,)</f>
        <v>17.5</v>
      </c>
      <c r="I175">
        <f>VLOOKUP(A175,clima!A:C,3,)</f>
        <v>0</v>
      </c>
    </row>
    <row r="176" spans="1:9">
      <c r="A176" s="5">
        <v>43427</v>
      </c>
      <c r="B176">
        <v>17</v>
      </c>
      <c r="C176">
        <f t="shared" si="2"/>
        <v>6</v>
      </c>
      <c r="D176" s="6">
        <v>1400</v>
      </c>
      <c r="E176" s="6">
        <v>240</v>
      </c>
      <c r="F176">
        <f>VLOOKUP(A176,desperdicio!A:G,4,)</f>
        <v>11</v>
      </c>
      <c r="G176">
        <f>VLOOKUP(A176,desperdicio!A:G,7,)</f>
        <v>3</v>
      </c>
      <c r="H176">
        <f>VLOOKUP(A176,clima!A:C,2,)</f>
        <v>18.600000000000001</v>
      </c>
      <c r="I176">
        <f>VLOOKUP(A176,clima!A:C,3,)</f>
        <v>13.1</v>
      </c>
    </row>
    <row r="177" spans="1:9">
      <c r="A177" s="5">
        <v>43430</v>
      </c>
      <c r="B177">
        <v>18</v>
      </c>
      <c r="C177">
        <f t="shared" si="2"/>
        <v>2</v>
      </c>
      <c r="D177" s="6">
        <v>1097</v>
      </c>
      <c r="E177" s="6">
        <v>480</v>
      </c>
      <c r="F177">
        <f>VLOOKUP(A177,desperdicio!A:G,4,)</f>
        <v>20</v>
      </c>
      <c r="G177">
        <f>VLOOKUP(A177,desperdicio!A:G,7,)</f>
        <v>7.5</v>
      </c>
      <c r="H177">
        <f>VLOOKUP(A177,clima!A:C,2,)</f>
        <v>17.600000000000001</v>
      </c>
      <c r="I177">
        <f>VLOOKUP(A177,clima!A:C,3,)</f>
        <v>3.6</v>
      </c>
    </row>
    <row r="178" spans="1:9">
      <c r="A178" s="5">
        <v>43431</v>
      </c>
      <c r="B178">
        <v>18</v>
      </c>
      <c r="C178">
        <f t="shared" si="2"/>
        <v>3</v>
      </c>
      <c r="D178" s="6">
        <v>1053</v>
      </c>
      <c r="E178" s="6">
        <v>488</v>
      </c>
      <c r="F178">
        <f>VLOOKUP(A178,desperdicio!A:G,4,)</f>
        <v>23</v>
      </c>
      <c r="G178">
        <f>VLOOKUP(A178,desperdicio!A:G,7,)</f>
        <v>7</v>
      </c>
      <c r="H178">
        <f>VLOOKUP(A178,clima!A:C,2,)</f>
        <v>15.5</v>
      </c>
      <c r="I178">
        <f>VLOOKUP(A178,clima!A:C,3,)</f>
        <v>0</v>
      </c>
    </row>
    <row r="179" spans="1:9">
      <c r="A179" s="5">
        <v>43432</v>
      </c>
      <c r="B179">
        <v>18</v>
      </c>
      <c r="C179">
        <f t="shared" si="2"/>
        <v>4</v>
      </c>
      <c r="D179" s="6">
        <v>1180</v>
      </c>
      <c r="E179" s="6">
        <f>491+10</f>
        <v>501</v>
      </c>
      <c r="F179">
        <f>VLOOKUP(A179,desperdicio!A:G,4,)</f>
        <v>29.1</v>
      </c>
      <c r="G179">
        <f>VLOOKUP(A179,desperdicio!A:G,7,)</f>
        <v>6</v>
      </c>
      <c r="H179">
        <f>VLOOKUP(A179,clima!A:C,2,)</f>
        <v>19.399999999999999</v>
      </c>
      <c r="I179">
        <f>VLOOKUP(A179,clima!A:C,3,)</f>
        <v>0</v>
      </c>
    </row>
    <row r="180" spans="1:9">
      <c r="A180" s="5">
        <v>43433</v>
      </c>
      <c r="B180">
        <v>18</v>
      </c>
      <c r="C180">
        <f t="shared" si="2"/>
        <v>5</v>
      </c>
      <c r="D180" s="6">
        <v>1065</v>
      </c>
      <c r="E180" s="6">
        <v>413</v>
      </c>
      <c r="F180">
        <f>VLOOKUP(A180,desperdicio!A:G,4,)</f>
        <v>29</v>
      </c>
      <c r="G180">
        <f>VLOOKUP(A180,desperdicio!A:G,7,)</f>
        <v>7</v>
      </c>
      <c r="H180">
        <f>VLOOKUP(A180,clima!A:C,2,)</f>
        <v>19.2</v>
      </c>
      <c r="I180">
        <f>VLOOKUP(A180,clima!A:C,3,)</f>
        <v>0</v>
      </c>
    </row>
    <row r="181" spans="1:9">
      <c r="A181" s="5">
        <v>43434</v>
      </c>
      <c r="B181">
        <v>18</v>
      </c>
      <c r="C181">
        <f t="shared" si="2"/>
        <v>6</v>
      </c>
      <c r="D181" s="6">
        <v>1100</v>
      </c>
      <c r="E181" s="6">
        <v>450</v>
      </c>
      <c r="F181">
        <f>VLOOKUP(A181,desperdicio!A:G,4,)</f>
        <v>22</v>
      </c>
      <c r="G181">
        <f>VLOOKUP(A181,desperdicio!A:G,7,)</f>
        <v>8</v>
      </c>
      <c r="H181">
        <f>VLOOKUP(A181,clima!A:C,2,)</f>
        <v>20</v>
      </c>
      <c r="I181">
        <f>VLOOKUP(A181,clima!A:C,3,)</f>
        <v>2</v>
      </c>
    </row>
    <row r="182" spans="1:9">
      <c r="A182" s="5">
        <v>43437</v>
      </c>
      <c r="B182">
        <v>19</v>
      </c>
      <c r="C182">
        <f t="shared" si="2"/>
        <v>2</v>
      </c>
      <c r="D182" s="6">
        <f>349+4</f>
        <v>353</v>
      </c>
      <c r="E182" s="6">
        <v>180</v>
      </c>
      <c r="F182">
        <f>VLOOKUP(A182,desperdicio!A:G,4,)</f>
        <v>5</v>
      </c>
      <c r="G182">
        <f>VLOOKUP(A182,desperdicio!A:G,7,)</f>
        <v>2</v>
      </c>
      <c r="H182">
        <f>VLOOKUP(A182,clima!A:C,2,)</f>
        <v>16.5</v>
      </c>
      <c r="I182">
        <f>VLOOKUP(A182,clima!A:C,3,)</f>
        <v>1</v>
      </c>
    </row>
    <row r="183" spans="1:9">
      <c r="A183" s="5">
        <v>43438</v>
      </c>
      <c r="B183">
        <v>19</v>
      </c>
      <c r="C183">
        <f t="shared" si="2"/>
        <v>3</v>
      </c>
      <c r="D183" s="6">
        <v>241</v>
      </c>
      <c r="E183" s="6">
        <v>140</v>
      </c>
      <c r="F183">
        <f>VLOOKUP(A183,desperdicio!A:G,4,)</f>
        <v>3</v>
      </c>
      <c r="G183">
        <f>VLOOKUP(A183,desperdicio!A:G,7,)</f>
        <v>3</v>
      </c>
      <c r="H183">
        <f>VLOOKUP(A183,clima!A:C,2,)</f>
        <v>16.899999999999999</v>
      </c>
      <c r="I183">
        <f>VLOOKUP(A183,clima!A:C,3,)</f>
        <v>0</v>
      </c>
    </row>
    <row r="184" spans="1:9">
      <c r="A184" s="5">
        <v>43439</v>
      </c>
      <c r="B184">
        <v>19</v>
      </c>
      <c r="C184">
        <f t="shared" si="2"/>
        <v>4</v>
      </c>
      <c r="D184" s="6">
        <v>245</v>
      </c>
      <c r="E184" s="6">
        <v>170</v>
      </c>
      <c r="F184">
        <f>VLOOKUP(A184,desperdicio!A:G,4,)</f>
        <v>5.5</v>
      </c>
      <c r="G184">
        <f>VLOOKUP(A184,desperdicio!A:G,7,)</f>
        <v>1</v>
      </c>
      <c r="H184">
        <f>VLOOKUP(A184,clima!A:C,2,)</f>
        <v>20.2</v>
      </c>
      <c r="I184">
        <f>VLOOKUP(A184,clima!A:C,3,)</f>
        <v>0</v>
      </c>
    </row>
    <row r="185" spans="1:9">
      <c r="A185" s="5">
        <v>43440</v>
      </c>
      <c r="B185">
        <v>19</v>
      </c>
      <c r="C185">
        <f t="shared" si="2"/>
        <v>5</v>
      </c>
      <c r="D185" s="6">
        <v>280</v>
      </c>
      <c r="E185" s="6">
        <v>120</v>
      </c>
      <c r="F185">
        <f>VLOOKUP(A185,desperdicio!A:G,4,)</f>
        <v>6</v>
      </c>
      <c r="G185">
        <f>VLOOKUP(A185,desperdicio!A:G,7,)</f>
        <v>1</v>
      </c>
      <c r="H185">
        <f>VLOOKUP(A185,clima!A:C,2,)</f>
        <v>17.899999999999999</v>
      </c>
      <c r="I185">
        <f>VLOOKUP(A185,clima!A:C,3,)</f>
        <v>4</v>
      </c>
    </row>
    <row r="186" spans="1:9">
      <c r="A186" s="5">
        <v>43441</v>
      </c>
      <c r="B186">
        <v>19</v>
      </c>
      <c r="C186">
        <f t="shared" si="2"/>
        <v>6</v>
      </c>
      <c r="D186" s="6">
        <v>260</v>
      </c>
      <c r="E186" s="6">
        <v>60</v>
      </c>
      <c r="F186">
        <f>VLOOKUP(A186,desperdicio!A:G,4,)</f>
        <v>5</v>
      </c>
      <c r="G186">
        <f>VLOOKUP(A186,desperdicio!A:G,7,)</f>
        <v>0</v>
      </c>
      <c r="H186">
        <f>VLOOKUP(A186,clima!A:C,2,)</f>
        <v>17.2</v>
      </c>
      <c r="I186">
        <f>VLOOKUP(A186,clima!A:C,3,)</f>
        <v>0</v>
      </c>
    </row>
    <row r="187" spans="1:9">
      <c r="A187" s="5">
        <v>43444</v>
      </c>
      <c r="B187">
        <v>20</v>
      </c>
      <c r="C187">
        <f t="shared" si="2"/>
        <v>2</v>
      </c>
      <c r="D187" s="6">
        <v>290</v>
      </c>
      <c r="E187" s="6">
        <v>40</v>
      </c>
      <c r="F187">
        <f>VLOOKUP(A187,desperdicio!A:G,4,)</f>
        <v>7.5</v>
      </c>
      <c r="G187">
        <f>VLOOKUP(A187,desperdicio!A:G,7,)</f>
        <v>0</v>
      </c>
      <c r="H187">
        <f>VLOOKUP(A187,clima!A:C,2,)</f>
        <v>15.7</v>
      </c>
      <c r="I187">
        <f>VLOOKUP(A187,clima!A:C,3,)</f>
        <v>0</v>
      </c>
    </row>
    <row r="188" spans="1:9">
      <c r="A188" s="5">
        <v>43445</v>
      </c>
      <c r="B188">
        <v>20</v>
      </c>
      <c r="C188">
        <f t="shared" si="2"/>
        <v>3</v>
      </c>
      <c r="D188" s="6">
        <v>260</v>
      </c>
      <c r="E188" s="6">
        <v>20</v>
      </c>
      <c r="F188">
        <f>VLOOKUP(A188,desperdicio!A:G,4,)</f>
        <v>3.5</v>
      </c>
      <c r="G188">
        <f>VLOOKUP(A188,desperdicio!A:G,7,)</f>
        <v>0.5</v>
      </c>
      <c r="H188">
        <f>VLOOKUP(A188,clima!A:C,2,)</f>
        <v>19.2</v>
      </c>
      <c r="I188">
        <f>VLOOKUP(A188,clima!A:C,3,)</f>
        <v>0</v>
      </c>
    </row>
    <row r="189" spans="1:9">
      <c r="A189" s="5">
        <v>43446</v>
      </c>
      <c r="B189">
        <v>20</v>
      </c>
      <c r="C189">
        <f t="shared" si="2"/>
        <v>4</v>
      </c>
      <c r="D189" s="6">
        <v>260</v>
      </c>
      <c r="E189" s="6">
        <v>101</v>
      </c>
      <c r="F189">
        <f>VLOOKUP(A189,desperdicio!A:G,4,)</f>
        <v>3</v>
      </c>
      <c r="G189">
        <f>VLOOKUP(A189,desperdicio!A:G,7,)</f>
        <v>0</v>
      </c>
      <c r="H189">
        <f>VLOOKUP(A189,clima!A:C,2,)</f>
        <v>20.2</v>
      </c>
      <c r="I189">
        <f>VLOOKUP(A189,clima!A:C,3,)</f>
        <v>0</v>
      </c>
    </row>
    <row r="190" spans="1:9">
      <c r="A190" s="5">
        <v>43447</v>
      </c>
      <c r="B190">
        <v>20</v>
      </c>
      <c r="C190">
        <f t="shared" si="2"/>
        <v>5</v>
      </c>
      <c r="D190" s="6">
        <v>200</v>
      </c>
      <c r="E190" s="6">
        <v>52</v>
      </c>
      <c r="F190">
        <f>VLOOKUP(A190,desperdicio!A:G,4,)</f>
        <v>3</v>
      </c>
      <c r="G190">
        <f>VLOOKUP(A190,desperdicio!A:G,7,)</f>
        <v>0</v>
      </c>
      <c r="H190">
        <f>VLOOKUP(A190,clima!A:C,2,)</f>
        <v>20.5</v>
      </c>
      <c r="I190">
        <f>VLOOKUP(A190,clima!A:C,3,)</f>
        <v>14</v>
      </c>
    </row>
    <row r="191" spans="1:9">
      <c r="A191" s="5">
        <v>43448</v>
      </c>
      <c r="B191">
        <v>20</v>
      </c>
      <c r="C191">
        <f t="shared" si="2"/>
        <v>6</v>
      </c>
      <c r="D191" s="6">
        <v>210</v>
      </c>
      <c r="E191" s="6">
        <v>100</v>
      </c>
      <c r="F191">
        <f>VLOOKUP(A191,desperdicio!A:G,4,)</f>
        <v>4</v>
      </c>
      <c r="G191">
        <f>VLOOKUP(A191,desperdicio!A:G,7,)</f>
        <v>0</v>
      </c>
      <c r="H191">
        <f>VLOOKUP(A191,clima!A:C,2,)</f>
        <v>19.600000000000001</v>
      </c>
      <c r="I191">
        <f>VLOOKUP(A191,clima!A:C,3,)</f>
        <v>12.2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8"/>
  <sheetViews>
    <sheetView topLeftCell="A130" workbookViewId="0">
      <selection activeCell="A139" sqref="A139:A140"/>
    </sheetView>
  </sheetViews>
  <sheetFormatPr defaultRowHeight="15"/>
  <cols>
    <col min="1" max="1" width="10.7109375" style="1" bestFit="1" customWidth="1"/>
    <col min="8" max="8" width="14.85546875" customWidth="1"/>
  </cols>
  <sheetData>
    <row r="1" spans="1:8">
      <c r="A1" s="13">
        <v>43124</v>
      </c>
      <c r="B1" s="10">
        <v>7</v>
      </c>
      <c r="C1" s="11"/>
      <c r="D1" s="12">
        <v>41.3</v>
      </c>
      <c r="E1" s="9">
        <v>2</v>
      </c>
      <c r="F1" s="9"/>
      <c r="G1" s="12">
        <v>3.8</v>
      </c>
      <c r="H1" s="13">
        <f>DATE(2018,MONTH(A1),DAY(A1))</f>
        <v>43124</v>
      </c>
    </row>
    <row r="2" spans="1:8">
      <c r="A2" s="14"/>
      <c r="B2" s="9">
        <f>B1*30</f>
        <v>210</v>
      </c>
      <c r="C2" s="9"/>
      <c r="D2" s="12"/>
      <c r="E2" s="9">
        <v>45.1</v>
      </c>
      <c r="F2" s="9"/>
      <c r="G2" s="12"/>
      <c r="H2" s="14"/>
    </row>
    <row r="3" spans="1:8">
      <c r="A3" s="13">
        <v>43125</v>
      </c>
      <c r="B3" s="10">
        <v>29</v>
      </c>
      <c r="C3" s="11"/>
      <c r="D3" s="12">
        <v>45.1</v>
      </c>
      <c r="E3" s="9">
        <v>2</v>
      </c>
      <c r="F3" s="9"/>
      <c r="G3" s="12">
        <v>6</v>
      </c>
      <c r="H3" s="13">
        <f t="shared" ref="H3:H28" si="0">DATE(2018,MONTH(A3),DAY(A3))</f>
        <v>43125</v>
      </c>
    </row>
    <row r="4" spans="1:8">
      <c r="A4" s="14"/>
      <c r="B4" s="9">
        <f>B3*30</f>
        <v>870</v>
      </c>
      <c r="C4" s="9"/>
      <c r="D4" s="12"/>
      <c r="E4" s="9">
        <v>51.1</v>
      </c>
      <c r="F4" s="9"/>
      <c r="G4" s="12"/>
      <c r="H4" s="14"/>
    </row>
    <row r="5" spans="1:8">
      <c r="A5" s="13">
        <v>43126</v>
      </c>
      <c r="B5" s="9">
        <v>24</v>
      </c>
      <c r="C5" s="9"/>
      <c r="D5" s="12">
        <v>18</v>
      </c>
      <c r="E5" s="9">
        <v>2</v>
      </c>
      <c r="F5" s="9"/>
      <c r="G5" s="12">
        <v>6</v>
      </c>
      <c r="H5" s="13">
        <f t="shared" ref="H5:H28" si="1">DATE(2018,MONTH(A5),DAY(A5))</f>
        <v>43126</v>
      </c>
    </row>
    <row r="6" spans="1:8">
      <c r="A6" s="14"/>
      <c r="B6" s="9">
        <f>B5*30</f>
        <v>720</v>
      </c>
      <c r="C6" s="9"/>
      <c r="D6" s="12"/>
      <c r="E6" s="9">
        <v>24</v>
      </c>
      <c r="F6" s="9"/>
      <c r="G6" s="12"/>
      <c r="H6" s="14"/>
    </row>
    <row r="7" spans="1:8">
      <c r="A7" s="13">
        <v>43129</v>
      </c>
      <c r="B7" s="9">
        <v>26</v>
      </c>
      <c r="C7" s="9"/>
      <c r="D7" s="12">
        <v>15.5</v>
      </c>
      <c r="E7" s="9">
        <v>2</v>
      </c>
      <c r="F7" s="9"/>
      <c r="G7" s="12">
        <v>2</v>
      </c>
      <c r="H7" s="13">
        <f t="shared" ref="H7:H28" si="2">DATE(2018,MONTH(A7),DAY(A7))</f>
        <v>43129</v>
      </c>
    </row>
    <row r="8" spans="1:8">
      <c r="A8" s="14"/>
      <c r="B8" s="9">
        <f>B7*30</f>
        <v>780</v>
      </c>
      <c r="C8" s="9"/>
      <c r="D8" s="12"/>
      <c r="E8" s="9">
        <v>17.5</v>
      </c>
      <c r="F8" s="9"/>
      <c r="G8" s="12"/>
      <c r="H8" s="14"/>
    </row>
    <row r="9" spans="1:8">
      <c r="A9" s="13">
        <v>43130</v>
      </c>
      <c r="B9" s="9">
        <v>26</v>
      </c>
      <c r="C9" s="9"/>
      <c r="D9" s="12">
        <v>31</v>
      </c>
      <c r="E9" s="9">
        <v>2</v>
      </c>
      <c r="F9" s="9"/>
      <c r="G9" s="12">
        <v>6</v>
      </c>
      <c r="H9" s="13">
        <f t="shared" ref="H9:H28" si="3">DATE(2018,MONTH(A9),DAY(A9))</f>
        <v>43130</v>
      </c>
    </row>
    <row r="10" spans="1:8">
      <c r="A10" s="14"/>
      <c r="B10" s="9">
        <f>B9*30</f>
        <v>780</v>
      </c>
      <c r="C10" s="9"/>
      <c r="D10" s="12"/>
      <c r="E10" s="9">
        <v>37</v>
      </c>
      <c r="F10" s="9"/>
      <c r="G10" s="12"/>
      <c r="H10" s="14"/>
    </row>
    <row r="11" spans="1:8">
      <c r="A11" s="13">
        <v>43131</v>
      </c>
      <c r="B11" s="9">
        <v>26</v>
      </c>
      <c r="C11" s="9"/>
      <c r="D11" s="12">
        <v>23.2</v>
      </c>
      <c r="E11" s="9">
        <v>2</v>
      </c>
      <c r="F11" s="9"/>
      <c r="G11" s="12">
        <v>3</v>
      </c>
      <c r="H11" s="13">
        <f t="shared" ref="H11:H28" si="4">DATE(2018,MONTH(A11),DAY(A11))</f>
        <v>43131</v>
      </c>
    </row>
    <row r="12" spans="1:8">
      <c r="A12" s="14"/>
      <c r="B12" s="9">
        <f>B11*30</f>
        <v>780</v>
      </c>
      <c r="C12" s="9"/>
      <c r="D12" s="12"/>
      <c r="E12" s="9">
        <v>26.2</v>
      </c>
      <c r="F12" s="9"/>
      <c r="G12" s="12"/>
      <c r="H12" s="14"/>
    </row>
    <row r="13" spans="1:8">
      <c r="A13" s="13">
        <v>43132</v>
      </c>
      <c r="B13" s="9">
        <v>36</v>
      </c>
      <c r="C13" s="9"/>
      <c r="D13" s="12">
        <v>19.3</v>
      </c>
      <c r="E13" s="9">
        <v>2</v>
      </c>
      <c r="F13" s="9"/>
      <c r="G13" s="12">
        <v>3</v>
      </c>
      <c r="H13" s="13">
        <f t="shared" ref="H13:H28" si="5">DATE(2018,MONTH(A13),DAY(A13))</f>
        <v>43132</v>
      </c>
    </row>
    <row r="14" spans="1:8">
      <c r="A14" s="14"/>
      <c r="B14" s="9">
        <f>B13*30</f>
        <v>1080</v>
      </c>
      <c r="C14" s="9"/>
      <c r="D14" s="12"/>
      <c r="E14" s="9">
        <v>22.3</v>
      </c>
      <c r="F14" s="9"/>
      <c r="G14" s="12"/>
      <c r="H14" s="14"/>
    </row>
    <row r="15" spans="1:8">
      <c r="A15" s="13">
        <v>43133</v>
      </c>
      <c r="B15" s="10">
        <v>21</v>
      </c>
      <c r="C15" s="11"/>
      <c r="D15" s="12">
        <v>24</v>
      </c>
      <c r="E15" s="9">
        <v>2</v>
      </c>
      <c r="F15" s="9"/>
      <c r="G15" s="12">
        <v>3</v>
      </c>
      <c r="H15" s="13">
        <f t="shared" ref="H15:H28" si="6">DATE(2018,MONTH(A15),DAY(A15))</f>
        <v>43133</v>
      </c>
    </row>
    <row r="16" spans="1:8">
      <c r="A16" s="14"/>
      <c r="B16" s="9">
        <f>B15*30</f>
        <v>630</v>
      </c>
      <c r="C16" s="9"/>
      <c r="D16" s="12"/>
      <c r="E16" s="9">
        <v>29</v>
      </c>
      <c r="F16" s="9"/>
      <c r="G16" s="12"/>
      <c r="H16" s="14"/>
    </row>
    <row r="17" spans="1:8">
      <c r="A17" s="13">
        <v>43136</v>
      </c>
      <c r="B17" s="10">
        <v>35</v>
      </c>
      <c r="C17" s="11"/>
      <c r="D17" s="12">
        <v>12</v>
      </c>
      <c r="E17" s="9">
        <v>2</v>
      </c>
      <c r="F17" s="9"/>
      <c r="G17" s="12">
        <v>3</v>
      </c>
      <c r="H17" s="13">
        <f t="shared" ref="H17:H28" si="7">DATE(2018,MONTH(A17),DAY(A17))</f>
        <v>43136</v>
      </c>
    </row>
    <row r="18" spans="1:8">
      <c r="A18" s="14"/>
      <c r="B18" s="9">
        <f>B17*30</f>
        <v>1050</v>
      </c>
      <c r="C18" s="9"/>
      <c r="D18" s="12"/>
      <c r="E18" s="9">
        <v>15</v>
      </c>
      <c r="F18" s="9"/>
      <c r="G18" s="12"/>
      <c r="H18" s="14"/>
    </row>
    <row r="19" spans="1:8">
      <c r="A19" s="13">
        <v>43137</v>
      </c>
      <c r="B19" s="10">
        <v>21</v>
      </c>
      <c r="C19" s="11"/>
      <c r="D19" s="12">
        <v>21</v>
      </c>
      <c r="E19" s="9">
        <v>2</v>
      </c>
      <c r="F19" s="9"/>
      <c r="G19" s="12">
        <v>3</v>
      </c>
      <c r="H19" s="13">
        <f t="shared" ref="H19:H28" si="8">DATE(2018,MONTH(A19),DAY(A19))</f>
        <v>43137</v>
      </c>
    </row>
    <row r="20" spans="1:8">
      <c r="A20" s="14"/>
      <c r="B20" s="9">
        <f>B19*30</f>
        <v>630</v>
      </c>
      <c r="C20" s="9"/>
      <c r="D20" s="12"/>
      <c r="E20" s="9">
        <v>24</v>
      </c>
      <c r="F20" s="9"/>
      <c r="G20" s="12"/>
      <c r="H20" s="14"/>
    </row>
    <row r="21" spans="1:8">
      <c r="A21" s="13">
        <v>43138</v>
      </c>
      <c r="B21" s="10">
        <v>31</v>
      </c>
      <c r="C21" s="11"/>
      <c r="D21" s="12">
        <v>24</v>
      </c>
      <c r="E21" s="9">
        <v>2</v>
      </c>
      <c r="F21" s="9"/>
      <c r="G21" s="12">
        <v>2</v>
      </c>
      <c r="H21" s="13">
        <f t="shared" ref="H21:H28" si="9">DATE(2018,MONTH(A21),DAY(A21))</f>
        <v>43138</v>
      </c>
    </row>
    <row r="22" spans="1:8">
      <c r="A22" s="14"/>
      <c r="B22" s="9">
        <f>B21*30</f>
        <v>930</v>
      </c>
      <c r="C22" s="9"/>
      <c r="D22" s="12"/>
      <c r="E22" s="9">
        <v>26</v>
      </c>
      <c r="F22" s="9"/>
      <c r="G22" s="12"/>
      <c r="H22" s="14"/>
    </row>
    <row r="23" spans="1:8">
      <c r="A23" s="13">
        <v>43139</v>
      </c>
      <c r="B23" s="10">
        <v>26</v>
      </c>
      <c r="C23" s="11"/>
      <c r="D23" s="12">
        <v>28</v>
      </c>
      <c r="E23" s="9">
        <v>2</v>
      </c>
      <c r="F23" s="9"/>
      <c r="G23" s="12">
        <v>3</v>
      </c>
      <c r="H23" s="13">
        <f t="shared" ref="H23:H28" si="10">DATE(2018,MONTH(A23),DAY(A23))</f>
        <v>43139</v>
      </c>
    </row>
    <row r="24" spans="1:8">
      <c r="A24" s="14"/>
      <c r="B24" s="9">
        <f>B23*30</f>
        <v>780</v>
      </c>
      <c r="C24" s="9"/>
      <c r="D24" s="12"/>
      <c r="E24" s="9">
        <v>31</v>
      </c>
      <c r="F24" s="9"/>
      <c r="G24" s="12"/>
      <c r="H24" s="14"/>
    </row>
    <row r="25" spans="1:8">
      <c r="A25" s="13">
        <v>43140</v>
      </c>
      <c r="B25" s="10">
        <v>27</v>
      </c>
      <c r="C25" s="11"/>
      <c r="D25" s="12">
        <v>19</v>
      </c>
      <c r="E25" s="9">
        <v>2</v>
      </c>
      <c r="F25" s="9"/>
      <c r="G25" s="12">
        <v>3</v>
      </c>
      <c r="H25" s="13">
        <f t="shared" ref="H25:H28" si="11">DATE(2018,MONTH(A25),DAY(A25))</f>
        <v>43140</v>
      </c>
    </row>
    <row r="26" spans="1:8">
      <c r="A26" s="14"/>
      <c r="B26" s="9">
        <f>B25*30</f>
        <v>810</v>
      </c>
      <c r="C26" s="9"/>
      <c r="D26" s="12"/>
      <c r="E26" s="9">
        <v>22</v>
      </c>
      <c r="F26" s="9"/>
      <c r="G26" s="12"/>
      <c r="H26" s="14"/>
    </row>
    <row r="27" spans="1:8">
      <c r="A27" s="13">
        <v>43145</v>
      </c>
      <c r="B27" s="10">
        <v>38</v>
      </c>
      <c r="C27" s="11"/>
      <c r="D27" s="12">
        <v>21.5</v>
      </c>
      <c r="E27" s="9">
        <v>2</v>
      </c>
      <c r="F27" s="9"/>
      <c r="G27" s="12">
        <v>6</v>
      </c>
      <c r="H27" s="13">
        <f t="shared" ref="H27:H28" si="12">DATE(2018,MONTH(A27),DAY(A27))</f>
        <v>43145</v>
      </c>
    </row>
    <row r="28" spans="1:8">
      <c r="A28" s="14"/>
      <c r="B28" s="9">
        <f>B27*30</f>
        <v>1140</v>
      </c>
      <c r="C28" s="9"/>
      <c r="D28" s="12"/>
      <c r="E28" s="9">
        <v>27.5</v>
      </c>
      <c r="F28" s="9"/>
      <c r="G28" s="12"/>
      <c r="H28" s="14"/>
    </row>
    <row r="29" spans="1:8">
      <c r="A29" s="13">
        <v>43146</v>
      </c>
      <c r="B29" s="10">
        <v>36</v>
      </c>
      <c r="C29" s="11"/>
      <c r="D29" s="12">
        <v>23</v>
      </c>
      <c r="E29" s="9">
        <v>2</v>
      </c>
      <c r="F29" s="9"/>
      <c r="G29" s="12">
        <v>3</v>
      </c>
      <c r="H29" s="13">
        <f t="shared" ref="H29:H92" si="13">DATE(2018,MONTH(A29),DAY(A29))</f>
        <v>43146</v>
      </c>
    </row>
    <row r="30" spans="1:8">
      <c r="A30" s="14"/>
      <c r="B30" s="9">
        <f>B29*30</f>
        <v>1080</v>
      </c>
      <c r="C30" s="9"/>
      <c r="D30" s="12"/>
      <c r="E30" s="9">
        <v>26</v>
      </c>
      <c r="F30" s="9"/>
      <c r="G30" s="12"/>
      <c r="H30" s="14"/>
    </row>
    <row r="31" spans="1:8">
      <c r="A31" s="13">
        <v>43147</v>
      </c>
      <c r="B31" s="10">
        <v>21</v>
      </c>
      <c r="C31" s="11"/>
      <c r="D31" s="12">
        <v>25</v>
      </c>
      <c r="E31" s="9">
        <v>2</v>
      </c>
      <c r="F31" s="9"/>
      <c r="G31" s="12">
        <v>6</v>
      </c>
      <c r="H31" s="13">
        <f t="shared" ref="H31:H94" si="14">DATE(2018,MONTH(A31),DAY(A31))</f>
        <v>43147</v>
      </c>
    </row>
    <row r="32" spans="1:8">
      <c r="A32" s="14"/>
      <c r="B32" s="9">
        <f>B31*30</f>
        <v>630</v>
      </c>
      <c r="C32" s="9"/>
      <c r="D32" s="12"/>
      <c r="E32" s="9">
        <v>31</v>
      </c>
      <c r="F32" s="9"/>
      <c r="G32" s="12"/>
      <c r="H32" s="14"/>
    </row>
    <row r="33" spans="1:8">
      <c r="A33" s="13">
        <v>43150</v>
      </c>
      <c r="B33" s="10">
        <v>36</v>
      </c>
      <c r="C33" s="11"/>
      <c r="D33" s="12">
        <v>41</v>
      </c>
      <c r="E33" s="9">
        <v>2</v>
      </c>
      <c r="F33" s="9"/>
      <c r="G33" s="12">
        <v>3</v>
      </c>
      <c r="H33" s="13">
        <f t="shared" ref="H33:H96" si="15">DATE(2018,MONTH(A33),DAY(A33))</f>
        <v>43150</v>
      </c>
    </row>
    <row r="34" spans="1:8">
      <c r="A34" s="14"/>
      <c r="B34" s="9">
        <f>B33*30</f>
        <v>1080</v>
      </c>
      <c r="C34" s="9"/>
      <c r="D34" s="12"/>
      <c r="E34" s="9">
        <v>44</v>
      </c>
      <c r="F34" s="9"/>
      <c r="G34" s="12"/>
      <c r="H34" s="14"/>
    </row>
    <row r="35" spans="1:8">
      <c r="A35" s="13">
        <v>43151</v>
      </c>
      <c r="B35" s="10">
        <v>29</v>
      </c>
      <c r="C35" s="11"/>
      <c r="D35" s="12">
        <v>30</v>
      </c>
      <c r="E35" s="9">
        <v>2</v>
      </c>
      <c r="F35" s="9"/>
      <c r="G35" s="12">
        <v>4</v>
      </c>
      <c r="H35" s="13">
        <f t="shared" ref="H35:H98" si="16">DATE(2018,MONTH(A35),DAY(A35))</f>
        <v>43151</v>
      </c>
    </row>
    <row r="36" spans="1:8">
      <c r="A36" s="14"/>
      <c r="B36" s="9">
        <f>B35*30</f>
        <v>870</v>
      </c>
      <c r="C36" s="9"/>
      <c r="D36" s="12"/>
      <c r="E36" s="9">
        <v>34</v>
      </c>
      <c r="F36" s="9"/>
      <c r="G36" s="12"/>
      <c r="H36" s="14"/>
    </row>
    <row r="37" spans="1:8">
      <c r="A37" s="13">
        <v>43152</v>
      </c>
      <c r="B37" s="10">
        <v>35</v>
      </c>
      <c r="C37" s="11"/>
      <c r="D37" s="12">
        <v>24.6</v>
      </c>
      <c r="E37" s="9">
        <v>2</v>
      </c>
      <c r="F37" s="9"/>
      <c r="G37" s="12">
        <v>4</v>
      </c>
      <c r="H37" s="13">
        <f t="shared" ref="H37:H100" si="17">DATE(2018,MONTH(A37),DAY(A37))</f>
        <v>43152</v>
      </c>
    </row>
    <row r="38" spans="1:8">
      <c r="A38" s="14"/>
      <c r="B38" s="9">
        <f>B37*30</f>
        <v>1050</v>
      </c>
      <c r="C38" s="9"/>
      <c r="D38" s="12"/>
      <c r="E38" s="9">
        <v>28.6</v>
      </c>
      <c r="F38" s="9"/>
      <c r="G38" s="12"/>
      <c r="H38" s="14"/>
    </row>
    <row r="39" spans="1:8">
      <c r="A39" s="13">
        <v>43153</v>
      </c>
      <c r="B39" s="10">
        <v>24</v>
      </c>
      <c r="C39" s="11"/>
      <c r="D39" s="12">
        <v>31</v>
      </c>
      <c r="E39" s="9">
        <v>2</v>
      </c>
      <c r="F39" s="9"/>
      <c r="G39" s="12">
        <v>2</v>
      </c>
      <c r="H39" s="13">
        <f t="shared" ref="H39:H102" si="18">DATE(2018,MONTH(A39),DAY(A39))</f>
        <v>43153</v>
      </c>
    </row>
    <row r="40" spans="1:8">
      <c r="A40" s="14"/>
      <c r="B40" s="9">
        <f>B39*30</f>
        <v>720</v>
      </c>
      <c r="C40" s="9"/>
      <c r="D40" s="12"/>
      <c r="E40" s="9">
        <v>33</v>
      </c>
      <c r="F40" s="9"/>
      <c r="G40" s="12"/>
      <c r="H40" s="14"/>
    </row>
    <row r="41" spans="1:8">
      <c r="A41" s="13">
        <v>43154</v>
      </c>
      <c r="B41" s="10">
        <v>28</v>
      </c>
      <c r="C41" s="11"/>
      <c r="D41" s="12">
        <v>32</v>
      </c>
      <c r="E41" s="9">
        <v>2</v>
      </c>
      <c r="F41" s="9"/>
      <c r="G41" s="12">
        <v>5</v>
      </c>
      <c r="H41" s="13">
        <f t="shared" ref="H41:H104" si="19">DATE(2018,MONTH(A41),DAY(A41))</f>
        <v>43154</v>
      </c>
    </row>
    <row r="42" spans="1:8">
      <c r="A42" s="14"/>
      <c r="B42" s="9">
        <f>B41*30</f>
        <v>840</v>
      </c>
      <c r="C42" s="9"/>
      <c r="D42" s="12"/>
      <c r="E42" s="9">
        <v>37</v>
      </c>
      <c r="F42" s="9"/>
      <c r="G42" s="12"/>
      <c r="H42" s="14"/>
    </row>
    <row r="43" spans="1:8">
      <c r="A43" s="13">
        <v>43157</v>
      </c>
      <c r="B43" s="10">
        <v>34</v>
      </c>
      <c r="C43" s="11"/>
      <c r="D43" s="12">
        <v>32</v>
      </c>
      <c r="E43" s="9">
        <v>2</v>
      </c>
      <c r="F43" s="9"/>
      <c r="G43" s="12">
        <v>8</v>
      </c>
      <c r="H43" s="13">
        <f t="shared" ref="H43:H106" si="20">DATE(2018,MONTH(A43),DAY(A43))</f>
        <v>43157</v>
      </c>
    </row>
    <row r="44" spans="1:8">
      <c r="A44" s="14"/>
      <c r="B44" s="9">
        <f>B43*30</f>
        <v>1020</v>
      </c>
      <c r="C44" s="9"/>
      <c r="D44" s="12"/>
      <c r="E44" s="9">
        <v>40</v>
      </c>
      <c r="F44" s="9"/>
      <c r="G44" s="12"/>
      <c r="H44" s="14"/>
    </row>
    <row r="45" spans="1:8">
      <c r="A45" s="13">
        <v>43158</v>
      </c>
      <c r="B45" s="10">
        <v>25</v>
      </c>
      <c r="C45" s="11"/>
      <c r="D45" s="12">
        <v>30</v>
      </c>
      <c r="E45" s="9">
        <v>2</v>
      </c>
      <c r="F45" s="9"/>
      <c r="G45" s="12">
        <v>10</v>
      </c>
      <c r="H45" s="13">
        <f t="shared" ref="H45:H108" si="21">DATE(2018,MONTH(A45),DAY(A45))</f>
        <v>43158</v>
      </c>
    </row>
    <row r="46" spans="1:8">
      <c r="A46" s="14"/>
      <c r="B46" s="9">
        <f>B45*30</f>
        <v>750</v>
      </c>
      <c r="C46" s="9"/>
      <c r="D46" s="12"/>
      <c r="E46" s="9">
        <v>40</v>
      </c>
      <c r="F46" s="9"/>
      <c r="G46" s="12"/>
      <c r="H46" s="14"/>
    </row>
    <row r="47" spans="1:8">
      <c r="A47" s="13">
        <v>43159</v>
      </c>
      <c r="B47" s="10">
        <v>18</v>
      </c>
      <c r="C47" s="11"/>
      <c r="D47" s="12">
        <v>28</v>
      </c>
      <c r="E47" s="9">
        <v>2</v>
      </c>
      <c r="F47" s="9"/>
      <c r="G47" s="12">
        <v>2</v>
      </c>
      <c r="H47" s="13">
        <f t="shared" ref="H47:H110" si="22">DATE(2018,MONTH(A47),DAY(A47))</f>
        <v>43159</v>
      </c>
    </row>
    <row r="48" spans="1:8">
      <c r="A48" s="14"/>
      <c r="B48" s="9">
        <f>B47*30</f>
        <v>540</v>
      </c>
      <c r="C48" s="9"/>
      <c r="D48" s="12"/>
      <c r="E48" s="9">
        <v>30</v>
      </c>
      <c r="F48" s="9"/>
      <c r="G48" s="12"/>
      <c r="H48" s="14"/>
    </row>
    <row r="49" spans="1:8">
      <c r="A49" s="13">
        <v>43160</v>
      </c>
      <c r="B49" s="9">
        <v>32</v>
      </c>
      <c r="C49" s="9"/>
      <c r="D49" s="12">
        <v>31.2</v>
      </c>
      <c r="E49" s="9">
        <v>2</v>
      </c>
      <c r="F49" s="9"/>
      <c r="G49" s="12">
        <v>2</v>
      </c>
      <c r="H49" s="13">
        <f t="shared" ref="H49:H112" si="23">DATE(2018,MONTH(A49),DAY(A49))</f>
        <v>43160</v>
      </c>
    </row>
    <row r="50" spans="1:8">
      <c r="A50" s="14"/>
      <c r="B50" s="9">
        <f>B49*30</f>
        <v>960</v>
      </c>
      <c r="C50" s="9"/>
      <c r="D50" s="12"/>
      <c r="E50" s="9">
        <v>33.200000000000003</v>
      </c>
      <c r="F50" s="9"/>
      <c r="G50" s="12"/>
      <c r="H50" s="14"/>
    </row>
    <row r="51" spans="1:8">
      <c r="A51" s="13">
        <v>43161</v>
      </c>
      <c r="B51" s="10">
        <v>21</v>
      </c>
      <c r="C51" s="11"/>
      <c r="D51" s="12">
        <v>21.8</v>
      </c>
      <c r="E51" s="9">
        <v>2</v>
      </c>
      <c r="F51" s="9"/>
      <c r="G51" s="12">
        <v>2</v>
      </c>
      <c r="H51" s="13">
        <f t="shared" ref="H51:H114" si="24">DATE(2018,MONTH(A51),DAY(A51))</f>
        <v>43161</v>
      </c>
    </row>
    <row r="52" spans="1:8">
      <c r="A52" s="14"/>
      <c r="B52" s="9">
        <f>B51*30</f>
        <v>630</v>
      </c>
      <c r="C52" s="9"/>
      <c r="D52" s="12"/>
      <c r="E52" s="9">
        <v>23.8</v>
      </c>
      <c r="F52" s="9"/>
      <c r="G52" s="12"/>
      <c r="H52" s="14"/>
    </row>
    <row r="53" spans="1:8">
      <c r="A53" s="13">
        <v>43164</v>
      </c>
      <c r="B53" s="10">
        <v>34</v>
      </c>
      <c r="C53" s="11"/>
      <c r="D53" s="12">
        <v>28</v>
      </c>
      <c r="E53" s="9">
        <v>2</v>
      </c>
      <c r="F53" s="9"/>
      <c r="G53" s="12">
        <v>13</v>
      </c>
      <c r="H53" s="13">
        <f t="shared" ref="H53:H116" si="25">DATE(2018,MONTH(A53),DAY(A53))</f>
        <v>43164</v>
      </c>
    </row>
    <row r="54" spans="1:8">
      <c r="A54" s="14"/>
      <c r="B54" s="9">
        <f>B53*30</f>
        <v>1020</v>
      </c>
      <c r="C54" s="9"/>
      <c r="D54" s="12"/>
      <c r="E54" s="9">
        <v>41</v>
      </c>
      <c r="F54" s="9"/>
      <c r="G54" s="12"/>
      <c r="H54" s="14"/>
    </row>
    <row r="55" spans="1:8">
      <c r="A55" s="13">
        <v>43165</v>
      </c>
      <c r="B55" s="10">
        <v>20</v>
      </c>
      <c r="C55" s="11"/>
      <c r="D55" s="12">
        <v>31</v>
      </c>
      <c r="E55" s="9">
        <v>2</v>
      </c>
      <c r="F55" s="9"/>
      <c r="G55" s="12">
        <v>6</v>
      </c>
      <c r="H55" s="13">
        <f t="shared" ref="H55:H118" si="26">DATE(2018,MONTH(A55),DAY(A55))</f>
        <v>43165</v>
      </c>
    </row>
    <row r="56" spans="1:8">
      <c r="A56" s="14"/>
      <c r="B56" s="9">
        <f>B55*30</f>
        <v>600</v>
      </c>
      <c r="C56" s="9"/>
      <c r="D56" s="12"/>
      <c r="E56" s="9">
        <v>37</v>
      </c>
      <c r="F56" s="9"/>
      <c r="G56" s="12"/>
      <c r="H56" s="14"/>
    </row>
    <row r="57" spans="1:8">
      <c r="A57" s="13">
        <v>43166</v>
      </c>
      <c r="B57" s="10">
        <v>25</v>
      </c>
      <c r="C57" s="11"/>
      <c r="D57" s="12">
        <v>34</v>
      </c>
      <c r="E57" s="9">
        <v>2</v>
      </c>
      <c r="F57" s="9"/>
      <c r="G57" s="12">
        <v>5</v>
      </c>
      <c r="H57" s="13">
        <f t="shared" ref="H57:H120" si="27">DATE(2018,MONTH(A57),DAY(A57))</f>
        <v>43166</v>
      </c>
    </row>
    <row r="58" spans="1:8">
      <c r="A58" s="14"/>
      <c r="B58" s="9">
        <f>B57*30</f>
        <v>750</v>
      </c>
      <c r="C58" s="9"/>
      <c r="D58" s="12"/>
      <c r="E58" s="9">
        <v>39</v>
      </c>
      <c r="F58" s="9"/>
      <c r="G58" s="12"/>
      <c r="H58" s="14"/>
    </row>
    <row r="59" spans="1:8">
      <c r="A59" s="13">
        <v>43167</v>
      </c>
      <c r="B59" s="10">
        <v>28</v>
      </c>
      <c r="C59" s="11"/>
      <c r="D59" s="12">
        <v>23</v>
      </c>
      <c r="E59" s="9">
        <v>2</v>
      </c>
      <c r="F59" s="9"/>
      <c r="G59" s="12">
        <v>5</v>
      </c>
      <c r="H59" s="13">
        <f t="shared" si="14"/>
        <v>43167</v>
      </c>
    </row>
    <row r="60" spans="1:8">
      <c r="A60" s="14"/>
      <c r="B60" s="9">
        <f>B59*30</f>
        <v>840</v>
      </c>
      <c r="C60" s="9"/>
      <c r="D60" s="12"/>
      <c r="E60" s="9">
        <v>28</v>
      </c>
      <c r="F60" s="9"/>
      <c r="G60" s="12"/>
      <c r="H60" s="14"/>
    </row>
    <row r="61" spans="1:8">
      <c r="A61" s="13">
        <v>43168</v>
      </c>
      <c r="B61" s="10">
        <v>18</v>
      </c>
      <c r="C61" s="11"/>
      <c r="D61" s="12">
        <v>26</v>
      </c>
      <c r="E61" s="9">
        <v>2</v>
      </c>
      <c r="F61" s="9"/>
      <c r="G61" s="12">
        <v>5</v>
      </c>
      <c r="H61" s="13">
        <f t="shared" si="15"/>
        <v>43168</v>
      </c>
    </row>
    <row r="62" spans="1:8">
      <c r="A62" s="14"/>
      <c r="B62" s="9">
        <f>B61*30</f>
        <v>540</v>
      </c>
      <c r="C62" s="9"/>
      <c r="D62" s="12"/>
      <c r="E62" s="9">
        <v>31</v>
      </c>
      <c r="F62" s="9"/>
      <c r="G62" s="12"/>
      <c r="H62" s="14"/>
    </row>
    <row r="63" spans="1:8">
      <c r="A63" s="13">
        <v>43171</v>
      </c>
      <c r="B63" s="10">
        <v>35</v>
      </c>
      <c r="C63" s="11"/>
      <c r="D63" s="12">
        <v>22</v>
      </c>
      <c r="E63" s="9">
        <v>2</v>
      </c>
      <c r="F63" s="9"/>
      <c r="G63" s="12">
        <v>3</v>
      </c>
      <c r="H63" s="13">
        <f t="shared" si="16"/>
        <v>43171</v>
      </c>
    </row>
    <row r="64" spans="1:8">
      <c r="A64" s="14"/>
      <c r="B64" s="9">
        <f>B63*30</f>
        <v>1050</v>
      </c>
      <c r="C64" s="9"/>
      <c r="D64" s="12"/>
      <c r="E64" s="9">
        <v>25</v>
      </c>
      <c r="F64" s="9"/>
      <c r="G64" s="12"/>
      <c r="H64" s="14"/>
    </row>
    <row r="65" spans="1:8">
      <c r="A65" s="13">
        <v>43172</v>
      </c>
      <c r="B65" s="10">
        <v>24</v>
      </c>
      <c r="C65" s="11"/>
      <c r="D65" s="12">
        <v>21</v>
      </c>
      <c r="E65" s="9">
        <v>2</v>
      </c>
      <c r="F65" s="9"/>
      <c r="G65" s="12">
        <v>9</v>
      </c>
      <c r="H65" s="13">
        <f t="shared" si="17"/>
        <v>43172</v>
      </c>
    </row>
    <row r="66" spans="1:8">
      <c r="A66" s="14"/>
      <c r="B66" s="9">
        <f>B65*30</f>
        <v>720</v>
      </c>
      <c r="C66" s="9"/>
      <c r="D66" s="12"/>
      <c r="E66" s="9">
        <v>30</v>
      </c>
      <c r="F66" s="9"/>
      <c r="G66" s="12"/>
      <c r="H66" s="14"/>
    </row>
    <row r="67" spans="1:8">
      <c r="A67" s="13">
        <v>43173</v>
      </c>
      <c r="B67" s="10">
        <v>21</v>
      </c>
      <c r="C67" s="11"/>
      <c r="D67" s="12">
        <v>24</v>
      </c>
      <c r="E67" s="9">
        <v>2</v>
      </c>
      <c r="F67" s="9"/>
      <c r="G67" s="12">
        <v>7</v>
      </c>
      <c r="H67" s="13">
        <f t="shared" si="18"/>
        <v>43173</v>
      </c>
    </row>
    <row r="68" spans="1:8">
      <c r="A68" s="14"/>
      <c r="B68" s="9">
        <f>B67*30</f>
        <v>630</v>
      </c>
      <c r="C68" s="9"/>
      <c r="D68" s="12"/>
      <c r="E68" s="9">
        <v>31</v>
      </c>
      <c r="F68" s="9"/>
      <c r="G68" s="12"/>
      <c r="H68" s="14"/>
    </row>
    <row r="69" spans="1:8">
      <c r="A69" s="13">
        <v>43174</v>
      </c>
      <c r="B69" s="10">
        <v>19</v>
      </c>
      <c r="C69" s="11"/>
      <c r="D69" s="12">
        <v>24</v>
      </c>
      <c r="E69" s="9">
        <v>2</v>
      </c>
      <c r="F69" s="9"/>
      <c r="G69" s="12">
        <v>6</v>
      </c>
      <c r="H69" s="13">
        <f t="shared" si="19"/>
        <v>43174</v>
      </c>
    </row>
    <row r="70" spans="1:8">
      <c r="A70" s="14"/>
      <c r="B70" s="9">
        <f>B69*30</f>
        <v>570</v>
      </c>
      <c r="C70" s="9"/>
      <c r="D70" s="12"/>
      <c r="E70" s="9">
        <v>30</v>
      </c>
      <c r="F70" s="9"/>
      <c r="G70" s="12"/>
      <c r="H70" s="14"/>
    </row>
    <row r="71" spans="1:8">
      <c r="A71" s="13">
        <v>43175</v>
      </c>
      <c r="B71" s="10">
        <v>31</v>
      </c>
      <c r="C71" s="11"/>
      <c r="D71" s="12">
        <v>27</v>
      </c>
      <c r="E71" s="9">
        <v>2</v>
      </c>
      <c r="F71" s="9"/>
      <c r="G71" s="12">
        <v>8</v>
      </c>
      <c r="H71" s="13">
        <f t="shared" si="20"/>
        <v>43175</v>
      </c>
    </row>
    <row r="72" spans="1:8">
      <c r="A72" s="14"/>
      <c r="B72" s="9">
        <f>B71*30</f>
        <v>930</v>
      </c>
      <c r="C72" s="9"/>
      <c r="D72" s="12"/>
      <c r="E72" s="9">
        <v>35</v>
      </c>
      <c r="F72" s="9"/>
      <c r="G72" s="12"/>
      <c r="H72" s="14"/>
    </row>
    <row r="73" spans="1:8">
      <c r="A73" s="13">
        <v>43178</v>
      </c>
      <c r="B73" s="10">
        <v>24</v>
      </c>
      <c r="C73" s="11"/>
      <c r="D73" s="12">
        <v>8.5</v>
      </c>
      <c r="E73" s="9">
        <v>2</v>
      </c>
      <c r="F73" s="9"/>
      <c r="G73" s="12">
        <v>3</v>
      </c>
      <c r="H73" s="13">
        <f t="shared" si="21"/>
        <v>43178</v>
      </c>
    </row>
    <row r="74" spans="1:8">
      <c r="A74" s="14"/>
      <c r="B74" s="9">
        <f>B73*30</f>
        <v>720</v>
      </c>
      <c r="C74" s="9"/>
      <c r="D74" s="12"/>
      <c r="E74" s="9">
        <v>11.5</v>
      </c>
      <c r="F74" s="9"/>
      <c r="G74" s="12"/>
      <c r="H74" s="14"/>
    </row>
    <row r="75" spans="1:8">
      <c r="A75" s="13">
        <v>43179</v>
      </c>
      <c r="B75" s="10">
        <v>18</v>
      </c>
      <c r="C75" s="11"/>
      <c r="D75" s="12">
        <v>27</v>
      </c>
      <c r="E75" s="9">
        <v>2</v>
      </c>
      <c r="F75" s="9"/>
      <c r="G75" s="12">
        <v>3</v>
      </c>
      <c r="H75" s="13">
        <f t="shared" si="22"/>
        <v>43179</v>
      </c>
    </row>
    <row r="76" spans="1:8">
      <c r="A76" s="14"/>
      <c r="B76" s="9">
        <f>B75*30</f>
        <v>540</v>
      </c>
      <c r="C76" s="9"/>
      <c r="D76" s="12"/>
      <c r="E76" s="9">
        <v>30</v>
      </c>
      <c r="F76" s="9"/>
      <c r="G76" s="12"/>
      <c r="H76" s="14"/>
    </row>
    <row r="77" spans="1:8">
      <c r="A77" s="13">
        <v>43180</v>
      </c>
      <c r="B77" s="10">
        <v>41</v>
      </c>
      <c r="C77" s="11"/>
      <c r="D77" s="12">
        <v>15</v>
      </c>
      <c r="E77" s="9">
        <v>2</v>
      </c>
      <c r="F77" s="9"/>
      <c r="G77" s="12">
        <v>11</v>
      </c>
      <c r="H77" s="13">
        <f t="shared" si="23"/>
        <v>43180</v>
      </c>
    </row>
    <row r="78" spans="1:8">
      <c r="A78" s="14"/>
      <c r="B78" s="9">
        <f>B77*30</f>
        <v>1230</v>
      </c>
      <c r="C78" s="9"/>
      <c r="D78" s="12"/>
      <c r="E78" s="9">
        <v>26</v>
      </c>
      <c r="F78" s="9"/>
      <c r="G78" s="12"/>
      <c r="H78" s="14"/>
    </row>
    <row r="79" spans="1:8">
      <c r="A79" s="13">
        <v>43181</v>
      </c>
      <c r="B79" s="10">
        <v>21</v>
      </c>
      <c r="C79" s="11"/>
      <c r="D79" s="12">
        <v>20</v>
      </c>
      <c r="E79" s="9">
        <v>2</v>
      </c>
      <c r="F79" s="9"/>
      <c r="G79" s="12">
        <v>3</v>
      </c>
      <c r="H79" s="13">
        <f t="shared" si="24"/>
        <v>43181</v>
      </c>
    </row>
    <row r="80" spans="1:8">
      <c r="A80" s="14"/>
      <c r="B80" s="9">
        <f>B79*30</f>
        <v>630</v>
      </c>
      <c r="C80" s="9"/>
      <c r="D80" s="12"/>
      <c r="E80" s="9">
        <v>24</v>
      </c>
      <c r="F80" s="9"/>
      <c r="G80" s="12"/>
      <c r="H80" s="14"/>
    </row>
    <row r="81" spans="1:8">
      <c r="A81" s="13">
        <v>43182</v>
      </c>
      <c r="B81" s="10">
        <v>20</v>
      </c>
      <c r="C81" s="11"/>
      <c r="D81" s="12">
        <v>24</v>
      </c>
      <c r="E81" s="9">
        <v>2</v>
      </c>
      <c r="F81" s="9"/>
      <c r="G81" s="12">
        <v>3</v>
      </c>
      <c r="H81" s="13">
        <f t="shared" si="25"/>
        <v>43182</v>
      </c>
    </row>
    <row r="82" spans="1:8">
      <c r="A82" s="14"/>
      <c r="B82" s="9">
        <f>B81*30</f>
        <v>600</v>
      </c>
      <c r="C82" s="9"/>
      <c r="D82" s="12"/>
      <c r="E82" s="9">
        <v>27</v>
      </c>
      <c r="F82" s="9"/>
      <c r="G82" s="12"/>
      <c r="H82" s="14"/>
    </row>
    <row r="83" spans="1:8">
      <c r="A83" s="13">
        <v>43185</v>
      </c>
      <c r="B83" s="10">
        <v>28</v>
      </c>
      <c r="C83" s="11"/>
      <c r="D83" s="12">
        <v>9.5</v>
      </c>
      <c r="E83" s="9">
        <v>2</v>
      </c>
      <c r="F83" s="9"/>
      <c r="G83" s="12">
        <v>3</v>
      </c>
      <c r="H83" s="13">
        <f t="shared" si="26"/>
        <v>43185</v>
      </c>
    </row>
    <row r="84" spans="1:8">
      <c r="A84" s="14"/>
      <c r="B84" s="9">
        <f>B83*30</f>
        <v>840</v>
      </c>
      <c r="C84" s="9"/>
      <c r="D84" s="12"/>
      <c r="E84" s="9">
        <v>12.5</v>
      </c>
      <c r="F84" s="9"/>
      <c r="G84" s="12"/>
      <c r="H84" s="14"/>
    </row>
    <row r="85" spans="1:8">
      <c r="A85" s="13">
        <v>43186</v>
      </c>
      <c r="B85" s="10">
        <v>26</v>
      </c>
      <c r="C85" s="11"/>
      <c r="D85" s="12">
        <v>24</v>
      </c>
      <c r="E85" s="9">
        <v>2</v>
      </c>
      <c r="F85" s="9"/>
      <c r="G85" s="12">
        <v>2</v>
      </c>
      <c r="H85" s="13">
        <f t="shared" ref="H85:H148" si="28">DATE(2018,MONTH(A85),DAY(A85))</f>
        <v>43186</v>
      </c>
    </row>
    <row r="86" spans="1:8">
      <c r="A86" s="14"/>
      <c r="B86" s="9">
        <f>B85*30</f>
        <v>780</v>
      </c>
      <c r="C86" s="9"/>
      <c r="D86" s="12"/>
      <c r="E86" s="9">
        <v>26</v>
      </c>
      <c r="F86" s="9"/>
      <c r="G86" s="12"/>
      <c r="H86" s="14"/>
    </row>
    <row r="87" spans="1:8">
      <c r="A87" s="13">
        <v>43187</v>
      </c>
      <c r="B87" s="10">
        <v>27</v>
      </c>
      <c r="C87" s="11"/>
      <c r="D87" s="12">
        <v>10</v>
      </c>
      <c r="E87" s="9">
        <v>2</v>
      </c>
      <c r="F87" s="9"/>
      <c r="G87" s="12">
        <v>3</v>
      </c>
      <c r="H87" s="13">
        <f t="shared" si="14"/>
        <v>43187</v>
      </c>
    </row>
    <row r="88" spans="1:8">
      <c r="A88" s="14"/>
      <c r="B88" s="9">
        <f>B87*30</f>
        <v>810</v>
      </c>
      <c r="C88" s="9"/>
      <c r="D88" s="12"/>
      <c r="E88" s="9">
        <v>13</v>
      </c>
      <c r="F88" s="9"/>
      <c r="G88" s="12"/>
      <c r="H88" s="14"/>
    </row>
    <row r="89" spans="1:8">
      <c r="A89" s="13">
        <v>43188</v>
      </c>
      <c r="B89" s="10">
        <v>24</v>
      </c>
      <c r="C89" s="11"/>
      <c r="D89" s="12">
        <v>16.8</v>
      </c>
      <c r="E89" s="9">
        <v>2</v>
      </c>
      <c r="F89" s="9"/>
      <c r="G89" s="12">
        <v>3</v>
      </c>
      <c r="H89" s="13">
        <f t="shared" si="15"/>
        <v>43188</v>
      </c>
    </row>
    <row r="90" spans="1:8">
      <c r="A90" s="14"/>
      <c r="B90" s="9">
        <f>B89*30</f>
        <v>720</v>
      </c>
      <c r="C90" s="9"/>
      <c r="D90" s="12"/>
      <c r="E90" s="9">
        <v>19.8</v>
      </c>
      <c r="F90" s="9"/>
      <c r="G90" s="12"/>
      <c r="H90" s="14"/>
    </row>
    <row r="91" spans="1:8">
      <c r="A91" s="13">
        <v>43192</v>
      </c>
      <c r="B91" s="9">
        <v>26</v>
      </c>
      <c r="C91" s="9"/>
      <c r="D91" s="12">
        <v>25</v>
      </c>
      <c r="E91" s="9">
        <v>2</v>
      </c>
      <c r="F91" s="9"/>
      <c r="G91" s="12">
        <v>3</v>
      </c>
      <c r="H91" s="13">
        <f t="shared" si="16"/>
        <v>43192</v>
      </c>
    </row>
    <row r="92" spans="1:8">
      <c r="A92" s="14"/>
      <c r="B92" s="9">
        <f>B91*30</f>
        <v>780</v>
      </c>
      <c r="C92" s="9"/>
      <c r="D92" s="12"/>
      <c r="E92" s="9">
        <v>28</v>
      </c>
      <c r="F92" s="9"/>
      <c r="G92" s="12"/>
      <c r="H92" s="14"/>
    </row>
    <row r="93" spans="1:8">
      <c r="A93" s="13">
        <v>43193</v>
      </c>
      <c r="B93" s="10">
        <v>29</v>
      </c>
      <c r="C93" s="11"/>
      <c r="D93" s="12">
        <v>32.5</v>
      </c>
      <c r="E93" s="9">
        <v>2</v>
      </c>
      <c r="F93" s="9"/>
      <c r="G93" s="12">
        <v>4</v>
      </c>
      <c r="H93" s="13">
        <f t="shared" si="17"/>
        <v>43193</v>
      </c>
    </row>
    <row r="94" spans="1:8">
      <c r="A94" s="14"/>
      <c r="B94" s="9">
        <f>B93*30</f>
        <v>870</v>
      </c>
      <c r="C94" s="9"/>
      <c r="D94" s="12"/>
      <c r="E94" s="9">
        <v>36.5</v>
      </c>
      <c r="F94" s="9"/>
      <c r="G94" s="12"/>
      <c r="H94" s="14"/>
    </row>
    <row r="95" spans="1:8">
      <c r="A95" s="13">
        <v>43194</v>
      </c>
      <c r="B95" s="10">
        <v>24</v>
      </c>
      <c r="C95" s="11"/>
      <c r="D95" s="12">
        <v>25</v>
      </c>
      <c r="E95" s="9">
        <v>2</v>
      </c>
      <c r="F95" s="9"/>
      <c r="G95" s="12">
        <v>2</v>
      </c>
      <c r="H95" s="13">
        <f t="shared" si="18"/>
        <v>43194</v>
      </c>
    </row>
    <row r="96" spans="1:8">
      <c r="A96" s="14"/>
      <c r="B96" s="9">
        <f>B95*30</f>
        <v>720</v>
      </c>
      <c r="C96" s="9"/>
      <c r="D96" s="12"/>
      <c r="E96" s="9">
        <v>27</v>
      </c>
      <c r="F96" s="9"/>
      <c r="G96" s="12"/>
      <c r="H96" s="14"/>
    </row>
    <row r="97" spans="1:8">
      <c r="A97" s="13">
        <v>43195</v>
      </c>
      <c r="B97" s="10">
        <v>24</v>
      </c>
      <c r="C97" s="11"/>
      <c r="D97" s="12">
        <v>30.5</v>
      </c>
      <c r="E97" s="9">
        <v>2</v>
      </c>
      <c r="F97" s="9"/>
      <c r="G97" s="12">
        <v>3</v>
      </c>
      <c r="H97" s="13">
        <f t="shared" si="19"/>
        <v>43195</v>
      </c>
    </row>
    <row r="98" spans="1:8">
      <c r="A98" s="14"/>
      <c r="B98" s="9">
        <f>B97*30</f>
        <v>720</v>
      </c>
      <c r="C98" s="9"/>
      <c r="D98" s="12"/>
      <c r="E98" s="9">
        <v>33.5</v>
      </c>
      <c r="F98" s="9"/>
      <c r="G98" s="12"/>
      <c r="H98" s="14"/>
    </row>
    <row r="99" spans="1:8">
      <c r="A99" s="13">
        <v>43196</v>
      </c>
      <c r="B99" s="10">
        <v>19</v>
      </c>
      <c r="C99" s="11"/>
      <c r="D99" s="12">
        <v>28</v>
      </c>
      <c r="E99" s="9">
        <v>2</v>
      </c>
      <c r="F99" s="9"/>
      <c r="G99" s="12">
        <v>2</v>
      </c>
      <c r="H99" s="13">
        <f t="shared" si="20"/>
        <v>43196</v>
      </c>
    </row>
    <row r="100" spans="1:8">
      <c r="A100" s="14"/>
      <c r="B100" s="9">
        <f>B99*30</f>
        <v>570</v>
      </c>
      <c r="C100" s="9"/>
      <c r="D100" s="12"/>
      <c r="E100" s="9">
        <v>30</v>
      </c>
      <c r="F100" s="9"/>
      <c r="G100" s="12"/>
      <c r="H100" s="14"/>
    </row>
    <row r="101" spans="1:8">
      <c r="A101" s="13">
        <v>43199</v>
      </c>
      <c r="B101" s="10">
        <v>25</v>
      </c>
      <c r="C101" s="11"/>
      <c r="D101" s="12">
        <v>29.8</v>
      </c>
      <c r="E101" s="9">
        <v>2</v>
      </c>
      <c r="F101" s="9"/>
      <c r="G101" s="12">
        <v>2</v>
      </c>
      <c r="H101" s="13">
        <f t="shared" si="21"/>
        <v>43199</v>
      </c>
    </row>
    <row r="102" spans="1:8">
      <c r="A102" s="14"/>
      <c r="B102" s="9">
        <f>B101*30</f>
        <v>750</v>
      </c>
      <c r="C102" s="9"/>
      <c r="D102" s="12"/>
      <c r="E102" s="9">
        <v>31.8</v>
      </c>
      <c r="F102" s="9"/>
      <c r="G102" s="12"/>
      <c r="H102" s="14"/>
    </row>
    <row r="103" spans="1:8">
      <c r="A103" s="13">
        <v>43200</v>
      </c>
      <c r="B103" s="10">
        <v>36</v>
      </c>
      <c r="C103" s="11"/>
      <c r="D103" s="12">
        <v>23</v>
      </c>
      <c r="E103" s="9">
        <v>2</v>
      </c>
      <c r="F103" s="9"/>
      <c r="G103" s="12">
        <v>8</v>
      </c>
      <c r="H103" s="13">
        <f t="shared" si="22"/>
        <v>43200</v>
      </c>
    </row>
    <row r="104" spans="1:8">
      <c r="A104" s="14"/>
      <c r="B104" s="9">
        <f>B103*30</f>
        <v>1080</v>
      </c>
      <c r="C104" s="9"/>
      <c r="D104" s="12"/>
      <c r="E104" s="9">
        <v>31</v>
      </c>
      <c r="F104" s="9"/>
      <c r="G104" s="12"/>
      <c r="H104" s="14"/>
    </row>
    <row r="105" spans="1:8">
      <c r="A105" s="13">
        <v>43201</v>
      </c>
      <c r="B105" s="10">
        <v>36</v>
      </c>
      <c r="C105" s="11"/>
      <c r="D105" s="12">
        <v>22</v>
      </c>
      <c r="E105" s="9">
        <v>2</v>
      </c>
      <c r="F105" s="9"/>
      <c r="G105" s="12">
        <v>3</v>
      </c>
      <c r="H105" s="13">
        <f t="shared" si="23"/>
        <v>43201</v>
      </c>
    </row>
    <row r="106" spans="1:8">
      <c r="A106" s="14"/>
      <c r="B106" s="9">
        <f>B105*30</f>
        <v>1080</v>
      </c>
      <c r="C106" s="9"/>
      <c r="D106" s="12"/>
      <c r="E106" s="9">
        <v>25</v>
      </c>
      <c r="F106" s="9"/>
      <c r="G106" s="12"/>
      <c r="H106" s="14"/>
    </row>
    <row r="107" spans="1:8">
      <c r="A107" s="13">
        <v>43202</v>
      </c>
      <c r="B107" s="10">
        <v>25</v>
      </c>
      <c r="C107" s="11"/>
      <c r="D107" s="12">
        <v>29</v>
      </c>
      <c r="E107" s="9">
        <v>2</v>
      </c>
      <c r="F107" s="9"/>
      <c r="G107" s="12">
        <v>3</v>
      </c>
      <c r="H107" s="13">
        <f t="shared" si="24"/>
        <v>43202</v>
      </c>
    </row>
    <row r="108" spans="1:8">
      <c r="A108" s="14"/>
      <c r="B108" s="9">
        <f>B107*30</f>
        <v>750</v>
      </c>
      <c r="C108" s="9"/>
      <c r="D108" s="12"/>
      <c r="E108" s="9">
        <v>32</v>
      </c>
      <c r="F108" s="9"/>
      <c r="G108" s="12"/>
      <c r="H108" s="14"/>
    </row>
    <row r="109" spans="1:8">
      <c r="A109" s="13">
        <v>43203</v>
      </c>
      <c r="B109" s="10">
        <v>27</v>
      </c>
      <c r="C109" s="11"/>
      <c r="D109" s="12">
        <v>25</v>
      </c>
      <c r="E109" s="9">
        <v>2</v>
      </c>
      <c r="F109" s="9"/>
      <c r="G109" s="12">
        <v>9</v>
      </c>
      <c r="H109" s="13">
        <f t="shared" si="25"/>
        <v>43203</v>
      </c>
    </row>
    <row r="110" spans="1:8">
      <c r="A110" s="14"/>
      <c r="B110" s="9">
        <f>B109*30</f>
        <v>810</v>
      </c>
      <c r="C110" s="9"/>
      <c r="D110" s="12"/>
      <c r="E110" s="9">
        <v>34</v>
      </c>
      <c r="F110" s="9"/>
      <c r="G110" s="12"/>
      <c r="H110" s="14"/>
    </row>
    <row r="111" spans="1:8">
      <c r="A111" s="13">
        <v>43206</v>
      </c>
      <c r="B111" s="10">
        <v>28</v>
      </c>
      <c r="C111" s="11"/>
      <c r="D111" s="12">
        <v>20</v>
      </c>
      <c r="E111" s="9">
        <v>2</v>
      </c>
      <c r="F111" s="9"/>
      <c r="G111" s="12">
        <v>5</v>
      </c>
      <c r="H111" s="13">
        <f t="shared" si="26"/>
        <v>43206</v>
      </c>
    </row>
    <row r="112" spans="1:8">
      <c r="A112" s="14"/>
      <c r="B112" s="9">
        <f>B111*30</f>
        <v>840</v>
      </c>
      <c r="C112" s="9"/>
      <c r="D112" s="12"/>
      <c r="E112" s="9">
        <v>25</v>
      </c>
      <c r="F112" s="9"/>
      <c r="G112" s="12"/>
      <c r="H112" s="14"/>
    </row>
    <row r="113" spans="1:8">
      <c r="A113" s="13">
        <v>43207</v>
      </c>
      <c r="B113" s="10">
        <v>44</v>
      </c>
      <c r="C113" s="11"/>
      <c r="D113" s="12">
        <v>23</v>
      </c>
      <c r="E113" s="9">
        <v>2</v>
      </c>
      <c r="F113" s="9"/>
      <c r="G113" s="12">
        <v>5</v>
      </c>
      <c r="H113" s="13">
        <f t="shared" ref="H113:H176" si="29">DATE(2018,MONTH(A113),DAY(A113))</f>
        <v>43207</v>
      </c>
    </row>
    <row r="114" spans="1:8">
      <c r="A114" s="14"/>
      <c r="B114" s="9">
        <f>B113*30</f>
        <v>1320</v>
      </c>
      <c r="C114" s="9"/>
      <c r="D114" s="12"/>
      <c r="E114" s="9">
        <v>25</v>
      </c>
      <c r="F114" s="9"/>
      <c r="G114" s="12"/>
      <c r="H114" s="14"/>
    </row>
    <row r="115" spans="1:8">
      <c r="A115" s="13">
        <v>43208</v>
      </c>
      <c r="B115" s="10">
        <v>26</v>
      </c>
      <c r="C115" s="11"/>
      <c r="D115" s="12">
        <v>38</v>
      </c>
      <c r="E115" s="9">
        <v>2</v>
      </c>
      <c r="F115" s="9"/>
      <c r="G115" s="12">
        <v>2</v>
      </c>
      <c r="H115" s="13">
        <f t="shared" ref="H115:H178" si="30">DATE(2018,MONTH(A115),DAY(A115))</f>
        <v>43208</v>
      </c>
    </row>
    <row r="116" spans="1:8">
      <c r="A116" s="14"/>
      <c r="B116" s="9">
        <f>B115*30</f>
        <v>780</v>
      </c>
      <c r="C116" s="9"/>
      <c r="D116" s="12"/>
      <c r="E116" s="9">
        <v>40</v>
      </c>
      <c r="F116" s="9"/>
      <c r="G116" s="12"/>
      <c r="H116" s="14"/>
    </row>
    <row r="117" spans="1:8">
      <c r="A117" s="13">
        <v>43209</v>
      </c>
      <c r="B117" s="10">
        <v>24</v>
      </c>
      <c r="C117" s="11"/>
      <c r="D117" s="12">
        <v>28</v>
      </c>
      <c r="E117" s="9">
        <v>2</v>
      </c>
      <c r="F117" s="9"/>
      <c r="G117" s="12">
        <v>6</v>
      </c>
      <c r="H117" s="13">
        <f t="shared" ref="H117:H180" si="31">DATE(2018,MONTH(A117),DAY(A117))</f>
        <v>43209</v>
      </c>
    </row>
    <row r="118" spans="1:8">
      <c r="A118" s="14"/>
      <c r="B118" s="9">
        <f>B117*30</f>
        <v>720</v>
      </c>
      <c r="C118" s="9"/>
      <c r="D118" s="12"/>
      <c r="E118" s="9">
        <v>34</v>
      </c>
      <c r="F118" s="9"/>
      <c r="G118" s="12"/>
      <c r="H118" s="14"/>
    </row>
    <row r="119" spans="1:8">
      <c r="A119" s="13">
        <v>43210</v>
      </c>
      <c r="B119" s="10">
        <v>21</v>
      </c>
      <c r="C119" s="11"/>
      <c r="D119" s="12">
        <v>29</v>
      </c>
      <c r="E119" s="9">
        <v>2</v>
      </c>
      <c r="F119" s="9"/>
      <c r="G119" s="12">
        <v>3</v>
      </c>
      <c r="H119" s="13">
        <f t="shared" ref="H119:H182" si="32">DATE(2018,MONTH(A119),DAY(A119))</f>
        <v>43210</v>
      </c>
    </row>
    <row r="120" spans="1:8">
      <c r="A120" s="14"/>
      <c r="B120" s="9">
        <f>B119*30</f>
        <v>630</v>
      </c>
      <c r="C120" s="9"/>
      <c r="D120" s="12"/>
      <c r="E120" s="9">
        <v>32</v>
      </c>
      <c r="F120" s="9"/>
      <c r="G120" s="12"/>
      <c r="H120" s="14"/>
    </row>
    <row r="121" spans="1:8">
      <c r="A121" s="13">
        <v>43213</v>
      </c>
      <c r="B121" s="10">
        <v>34</v>
      </c>
      <c r="C121" s="11"/>
      <c r="D121" s="12">
        <v>25.8</v>
      </c>
      <c r="E121" s="9">
        <v>2</v>
      </c>
      <c r="F121" s="9"/>
      <c r="G121" s="12">
        <v>3</v>
      </c>
      <c r="H121" s="13">
        <f t="shared" ref="H121:H184" si="33">DATE(2018,MONTH(A121),DAY(A121))</f>
        <v>43213</v>
      </c>
    </row>
    <row r="122" spans="1:8">
      <c r="A122" s="14"/>
      <c r="B122" s="9">
        <f>B121*30</f>
        <v>1020</v>
      </c>
      <c r="C122" s="9"/>
      <c r="D122" s="12"/>
      <c r="E122" s="9">
        <v>27.8</v>
      </c>
      <c r="F122" s="9"/>
      <c r="G122" s="12"/>
      <c r="H122" s="14"/>
    </row>
    <row r="123" spans="1:8">
      <c r="A123" s="13">
        <v>43214</v>
      </c>
      <c r="B123" s="10">
        <v>24</v>
      </c>
      <c r="C123" s="11"/>
      <c r="D123" s="12">
        <v>47.9</v>
      </c>
      <c r="E123" s="9">
        <v>2</v>
      </c>
      <c r="F123" s="9"/>
      <c r="G123" s="12">
        <v>4</v>
      </c>
      <c r="H123" s="13">
        <f t="shared" ref="H123:H186" si="34">DATE(2018,MONTH(A123),DAY(A123))</f>
        <v>43214</v>
      </c>
    </row>
    <row r="124" spans="1:8">
      <c r="A124" s="14"/>
      <c r="B124" s="9">
        <f>B123*30</f>
        <v>720</v>
      </c>
      <c r="C124" s="9"/>
      <c r="D124" s="12"/>
      <c r="E124" s="9">
        <v>51.9</v>
      </c>
      <c r="F124" s="9"/>
      <c r="G124" s="12"/>
      <c r="H124" s="14"/>
    </row>
    <row r="125" spans="1:8">
      <c r="A125" s="13">
        <v>43215</v>
      </c>
      <c r="B125" s="10">
        <v>21</v>
      </c>
      <c r="C125" s="11"/>
      <c r="D125" s="12">
        <v>33</v>
      </c>
      <c r="E125" s="9">
        <v>2</v>
      </c>
      <c r="F125" s="9"/>
      <c r="G125" s="12">
        <v>3</v>
      </c>
      <c r="H125" s="13">
        <f t="shared" ref="H125:H188" si="35">DATE(2018,MONTH(A125),DAY(A125))</f>
        <v>43215</v>
      </c>
    </row>
    <row r="126" spans="1:8">
      <c r="A126" s="14"/>
      <c r="B126" s="9">
        <f>B125*30</f>
        <v>630</v>
      </c>
      <c r="C126" s="9"/>
      <c r="D126" s="12"/>
      <c r="E126" s="9">
        <v>36</v>
      </c>
      <c r="F126" s="9"/>
      <c r="G126" s="12"/>
      <c r="H126" s="14"/>
    </row>
    <row r="127" spans="1:8">
      <c r="A127" s="13">
        <v>43216</v>
      </c>
      <c r="B127" s="10">
        <v>16</v>
      </c>
      <c r="C127" s="11"/>
      <c r="D127" s="12">
        <v>28.3</v>
      </c>
      <c r="E127" s="9">
        <v>2</v>
      </c>
      <c r="F127" s="9"/>
      <c r="G127" s="12">
        <v>3</v>
      </c>
      <c r="H127" s="13">
        <f t="shared" ref="H127:H190" si="36">DATE(2018,MONTH(A127),DAY(A127))</f>
        <v>43216</v>
      </c>
    </row>
    <row r="128" spans="1:8">
      <c r="A128" s="14"/>
      <c r="B128" s="9">
        <f>B127*30</f>
        <v>480</v>
      </c>
      <c r="C128" s="9"/>
      <c r="D128" s="12"/>
      <c r="E128" s="9">
        <v>31.3</v>
      </c>
      <c r="F128" s="9"/>
      <c r="G128" s="12"/>
      <c r="H128" s="14"/>
    </row>
    <row r="129" spans="1:8">
      <c r="A129" s="13">
        <v>43217</v>
      </c>
      <c r="B129" s="10">
        <v>18</v>
      </c>
      <c r="C129" s="11"/>
      <c r="D129" s="12">
        <v>36</v>
      </c>
      <c r="E129" s="9">
        <v>2</v>
      </c>
      <c r="F129" s="9"/>
      <c r="G129" s="12">
        <v>5</v>
      </c>
      <c r="H129" s="13">
        <f t="shared" ref="H129:H192" si="37">DATE(2018,MONTH(A129),DAY(A129))</f>
        <v>43217</v>
      </c>
    </row>
    <row r="130" spans="1:8">
      <c r="A130" s="14"/>
      <c r="B130" s="9">
        <f>B129*30</f>
        <v>540</v>
      </c>
      <c r="C130" s="9"/>
      <c r="D130" s="12"/>
      <c r="E130" s="9">
        <v>41</v>
      </c>
      <c r="F130" s="9"/>
      <c r="G130" s="12"/>
      <c r="H130" s="14"/>
    </row>
    <row r="131" spans="1:8">
      <c r="A131" s="13">
        <v>43222</v>
      </c>
      <c r="B131" s="9">
        <v>26</v>
      </c>
      <c r="C131" s="9"/>
      <c r="D131" s="12">
        <v>34.5</v>
      </c>
      <c r="E131" s="9">
        <v>2</v>
      </c>
      <c r="F131" s="9"/>
      <c r="G131" s="12">
        <v>4</v>
      </c>
      <c r="H131" s="13">
        <f t="shared" ref="H131:H194" si="38">DATE(2018,MONTH(A131),DAY(A131))</f>
        <v>43222</v>
      </c>
    </row>
    <row r="132" spans="1:8">
      <c r="A132" s="14"/>
      <c r="B132" s="9">
        <f>B131*30</f>
        <v>780</v>
      </c>
      <c r="C132" s="9"/>
      <c r="D132" s="12"/>
      <c r="E132" s="9">
        <v>38.5</v>
      </c>
      <c r="F132" s="9"/>
      <c r="G132" s="12"/>
      <c r="H132" s="14"/>
    </row>
    <row r="133" spans="1:8">
      <c r="A133" s="13">
        <v>43223</v>
      </c>
      <c r="B133" s="10">
        <v>25</v>
      </c>
      <c r="C133" s="11"/>
      <c r="D133" s="12">
        <v>26.9</v>
      </c>
      <c r="E133" s="9">
        <v>2</v>
      </c>
      <c r="F133" s="9"/>
      <c r="G133" s="12">
        <v>3</v>
      </c>
      <c r="H133" s="13">
        <f t="shared" ref="H133:H196" si="39">DATE(2018,MONTH(A133),DAY(A133))</f>
        <v>43223</v>
      </c>
    </row>
    <row r="134" spans="1:8">
      <c r="A134" s="14"/>
      <c r="B134" s="9">
        <f>B133*30</f>
        <v>750</v>
      </c>
      <c r="C134" s="9"/>
      <c r="D134" s="12"/>
      <c r="E134" s="9">
        <v>29.9</v>
      </c>
      <c r="F134" s="9"/>
      <c r="G134" s="12"/>
      <c r="H134" s="14"/>
    </row>
    <row r="135" spans="1:8">
      <c r="A135" s="13">
        <v>43224</v>
      </c>
      <c r="B135" s="10">
        <v>21</v>
      </c>
      <c r="C135" s="11"/>
      <c r="D135" s="12">
        <v>24.6</v>
      </c>
      <c r="E135" s="9">
        <v>2</v>
      </c>
      <c r="F135" s="9"/>
      <c r="G135" s="12">
        <v>5</v>
      </c>
      <c r="H135" s="13">
        <f t="shared" ref="H135:H198" si="40">DATE(2018,MONTH(A135),DAY(A135))</f>
        <v>43224</v>
      </c>
    </row>
    <row r="136" spans="1:8">
      <c r="A136" s="14"/>
      <c r="B136" s="9">
        <f>B135*30</f>
        <v>630</v>
      </c>
      <c r="C136" s="9"/>
      <c r="D136" s="12"/>
      <c r="E136" s="9">
        <v>29.6</v>
      </c>
      <c r="F136" s="9"/>
      <c r="G136" s="12"/>
      <c r="H136" s="14"/>
    </row>
    <row r="137" spans="1:8">
      <c r="A137" s="13">
        <v>43227</v>
      </c>
      <c r="B137" s="10">
        <v>31</v>
      </c>
      <c r="C137" s="11"/>
      <c r="D137" s="12">
        <v>3</v>
      </c>
      <c r="E137" s="9">
        <v>1</v>
      </c>
      <c r="F137" s="9"/>
      <c r="G137" s="12">
        <v>3.8</v>
      </c>
      <c r="H137" s="13">
        <f t="shared" ref="H137:H200" si="41">DATE(2018,MONTH(A137),DAY(A137))</f>
        <v>43227</v>
      </c>
    </row>
    <row r="138" spans="1:8">
      <c r="A138" s="14"/>
      <c r="B138" s="9">
        <f>B137*30</f>
        <v>930</v>
      </c>
      <c r="C138" s="9"/>
      <c r="D138" s="12"/>
      <c r="E138" s="9">
        <v>6.8</v>
      </c>
      <c r="F138" s="9"/>
      <c r="G138" s="12"/>
      <c r="H138" s="14"/>
    </row>
    <row r="139" spans="1:8">
      <c r="A139" s="13">
        <v>43228</v>
      </c>
      <c r="B139" s="10">
        <v>24</v>
      </c>
      <c r="C139" s="11"/>
      <c r="D139" s="12">
        <v>25</v>
      </c>
      <c r="E139" s="9">
        <v>2</v>
      </c>
      <c r="F139" s="9"/>
      <c r="G139" s="12">
        <v>3.5</v>
      </c>
      <c r="H139" s="13">
        <f t="shared" ref="H139:H202" si="42">DATE(2018,MONTH(A139),DAY(A139))</f>
        <v>43228</v>
      </c>
    </row>
    <row r="140" spans="1:8">
      <c r="A140" s="14"/>
      <c r="B140" s="9">
        <f>B139*30</f>
        <v>720</v>
      </c>
      <c r="C140" s="9"/>
      <c r="D140" s="12"/>
      <c r="E140" s="9">
        <v>28.5</v>
      </c>
      <c r="F140" s="9"/>
      <c r="G140" s="12"/>
      <c r="H140" s="14"/>
    </row>
    <row r="141" spans="1:8">
      <c r="A141" s="13">
        <v>43229</v>
      </c>
      <c r="B141" s="10">
        <v>25</v>
      </c>
      <c r="C141" s="11"/>
      <c r="D141" s="12">
        <v>18</v>
      </c>
      <c r="E141" s="9">
        <v>2</v>
      </c>
      <c r="F141" s="9"/>
      <c r="G141" s="12">
        <v>7</v>
      </c>
      <c r="H141" s="13">
        <f t="shared" ref="H141:H204" si="43">DATE(2018,MONTH(A141),DAY(A141))</f>
        <v>43229</v>
      </c>
    </row>
    <row r="142" spans="1:8">
      <c r="A142" s="14"/>
      <c r="B142" s="9">
        <f>B141*30</f>
        <v>750</v>
      </c>
      <c r="C142" s="9"/>
      <c r="D142" s="12"/>
      <c r="E142" s="9">
        <v>25</v>
      </c>
      <c r="F142" s="9"/>
      <c r="G142" s="12"/>
      <c r="H142" s="14"/>
    </row>
    <row r="143" spans="1:8">
      <c r="A143" s="13">
        <v>43230</v>
      </c>
      <c r="B143" s="10">
        <v>31</v>
      </c>
      <c r="C143" s="11"/>
      <c r="D143" s="12">
        <v>28</v>
      </c>
      <c r="E143" s="9">
        <v>2</v>
      </c>
      <c r="F143" s="9"/>
      <c r="G143" s="12">
        <v>7</v>
      </c>
      <c r="H143" s="13">
        <f t="shared" si="30"/>
        <v>43230</v>
      </c>
    </row>
    <row r="144" spans="1:8">
      <c r="A144" s="14"/>
      <c r="B144" s="9">
        <f>B143*30</f>
        <v>930</v>
      </c>
      <c r="C144" s="9"/>
      <c r="D144" s="12"/>
      <c r="E144" s="9">
        <v>35</v>
      </c>
      <c r="F144" s="9"/>
      <c r="G144" s="12"/>
      <c r="H144" s="14"/>
    </row>
    <row r="145" spans="1:8">
      <c r="A145" s="13">
        <v>43231</v>
      </c>
      <c r="B145" s="10">
        <v>16</v>
      </c>
      <c r="C145" s="11"/>
      <c r="D145" s="12">
        <v>27</v>
      </c>
      <c r="E145" s="9">
        <v>2</v>
      </c>
      <c r="F145" s="9"/>
      <c r="G145" s="12">
        <v>7</v>
      </c>
      <c r="H145" s="13">
        <f t="shared" si="31"/>
        <v>43231</v>
      </c>
    </row>
    <row r="146" spans="1:8">
      <c r="A146" s="14"/>
      <c r="B146" s="9">
        <f>B145*30</f>
        <v>480</v>
      </c>
      <c r="C146" s="9"/>
      <c r="D146" s="12"/>
      <c r="E146" s="9">
        <v>34</v>
      </c>
      <c r="F146" s="9"/>
      <c r="G146" s="12"/>
      <c r="H146" s="14"/>
    </row>
    <row r="147" spans="1:8">
      <c r="A147" s="13">
        <v>43234</v>
      </c>
      <c r="B147" s="10">
        <v>34</v>
      </c>
      <c r="C147" s="11"/>
      <c r="D147" s="12">
        <v>28</v>
      </c>
      <c r="E147" s="9">
        <v>2</v>
      </c>
      <c r="F147" s="9"/>
      <c r="G147" s="12">
        <v>3</v>
      </c>
      <c r="H147" s="13">
        <f t="shared" si="32"/>
        <v>43234</v>
      </c>
    </row>
    <row r="148" spans="1:8">
      <c r="A148" s="14"/>
      <c r="B148" s="9">
        <f>B147*30</f>
        <v>1020</v>
      </c>
      <c r="C148" s="9"/>
      <c r="D148" s="12"/>
      <c r="E148" s="9">
        <v>31</v>
      </c>
      <c r="F148" s="9"/>
      <c r="G148" s="12"/>
      <c r="H148" s="14"/>
    </row>
    <row r="149" spans="1:8">
      <c r="A149" s="13">
        <v>43235</v>
      </c>
      <c r="B149" s="10">
        <v>21</v>
      </c>
      <c r="C149" s="11"/>
      <c r="D149" s="12">
        <v>23</v>
      </c>
      <c r="E149" s="9">
        <v>2</v>
      </c>
      <c r="F149" s="9"/>
      <c r="G149" s="12">
        <v>7</v>
      </c>
      <c r="H149" s="13">
        <f t="shared" si="33"/>
        <v>43235</v>
      </c>
    </row>
    <row r="150" spans="1:8">
      <c r="A150" s="14"/>
      <c r="B150" s="9">
        <f>B149*30</f>
        <v>630</v>
      </c>
      <c r="C150" s="9"/>
      <c r="D150" s="12"/>
      <c r="E150" s="9">
        <v>30</v>
      </c>
      <c r="F150" s="9"/>
      <c r="G150" s="12"/>
      <c r="H150" s="14"/>
    </row>
    <row r="151" spans="1:8">
      <c r="A151" s="13">
        <v>43236</v>
      </c>
      <c r="B151" s="10">
        <v>17</v>
      </c>
      <c r="C151" s="11"/>
      <c r="D151" s="12">
        <v>27</v>
      </c>
      <c r="E151" s="9">
        <v>2</v>
      </c>
      <c r="F151" s="9"/>
      <c r="G151" s="12">
        <v>2</v>
      </c>
      <c r="H151" s="13">
        <f t="shared" si="34"/>
        <v>43236</v>
      </c>
    </row>
    <row r="152" spans="1:8">
      <c r="A152" s="14"/>
      <c r="B152" s="9">
        <f>B151*30</f>
        <v>510</v>
      </c>
      <c r="C152" s="9"/>
      <c r="D152" s="12"/>
      <c r="E152" s="9">
        <v>29</v>
      </c>
      <c r="F152" s="9"/>
      <c r="G152" s="12"/>
      <c r="H152" s="14"/>
    </row>
    <row r="153" spans="1:8">
      <c r="A153" s="13">
        <v>43237</v>
      </c>
      <c r="B153" s="10">
        <v>20</v>
      </c>
      <c r="C153" s="11"/>
      <c r="D153" s="12">
        <v>29</v>
      </c>
      <c r="E153" s="9">
        <v>2</v>
      </c>
      <c r="F153" s="9"/>
      <c r="G153" s="12">
        <v>2</v>
      </c>
      <c r="H153" s="13">
        <f t="shared" si="35"/>
        <v>43237</v>
      </c>
    </row>
    <row r="154" spans="1:8">
      <c r="A154" s="14"/>
      <c r="B154" s="9">
        <f>B153*30</f>
        <v>600</v>
      </c>
      <c r="C154" s="9"/>
      <c r="D154" s="12"/>
      <c r="E154" s="9">
        <v>31</v>
      </c>
      <c r="F154" s="9"/>
      <c r="G154" s="12"/>
      <c r="H154" s="14"/>
    </row>
    <row r="155" spans="1:8">
      <c r="A155" s="13">
        <v>43238</v>
      </c>
      <c r="B155" s="10">
        <v>19</v>
      </c>
      <c r="C155" s="11"/>
      <c r="D155" s="12">
        <v>2</v>
      </c>
      <c r="E155" s="9">
        <v>2</v>
      </c>
      <c r="F155" s="9"/>
      <c r="G155" s="12">
        <v>2</v>
      </c>
      <c r="H155" s="13">
        <f t="shared" si="36"/>
        <v>43238</v>
      </c>
    </row>
    <row r="156" spans="1:8">
      <c r="A156" s="14"/>
      <c r="B156" s="9">
        <f>B155*30</f>
        <v>570</v>
      </c>
      <c r="C156" s="9"/>
      <c r="D156" s="12"/>
      <c r="E156" s="9">
        <v>4</v>
      </c>
      <c r="F156" s="9"/>
      <c r="G156" s="12"/>
      <c r="H156" s="14"/>
    </row>
    <row r="157" spans="1:8">
      <c r="A157" s="13">
        <v>43241</v>
      </c>
      <c r="B157" s="10">
        <v>29</v>
      </c>
      <c r="C157" s="11"/>
      <c r="D157" s="12">
        <v>26</v>
      </c>
      <c r="E157" s="9">
        <v>2</v>
      </c>
      <c r="F157" s="9"/>
      <c r="G157" s="12">
        <v>4.5</v>
      </c>
      <c r="H157" s="13">
        <f t="shared" si="37"/>
        <v>43241</v>
      </c>
    </row>
    <row r="158" spans="1:8">
      <c r="A158" s="14"/>
      <c r="B158" s="9">
        <f>B157*30</f>
        <v>870</v>
      </c>
      <c r="C158" s="9"/>
      <c r="D158" s="12"/>
      <c r="E158" s="9">
        <v>30.5</v>
      </c>
      <c r="F158" s="9"/>
      <c r="G158" s="12"/>
      <c r="H158" s="14"/>
    </row>
    <row r="159" spans="1:8">
      <c r="A159" s="13">
        <v>43242</v>
      </c>
      <c r="B159" s="10">
        <v>24</v>
      </c>
      <c r="C159" s="11"/>
      <c r="D159" s="12">
        <v>31</v>
      </c>
      <c r="E159" s="9">
        <v>2</v>
      </c>
      <c r="F159" s="9"/>
      <c r="G159" s="12">
        <v>7</v>
      </c>
      <c r="H159" s="13">
        <f t="shared" si="38"/>
        <v>43242</v>
      </c>
    </row>
    <row r="160" spans="1:8">
      <c r="A160" s="14"/>
      <c r="B160" s="9">
        <f>B159*30</f>
        <v>720</v>
      </c>
      <c r="C160" s="9"/>
      <c r="D160" s="12"/>
      <c r="E160" s="9">
        <v>31</v>
      </c>
      <c r="F160" s="9"/>
      <c r="G160" s="12"/>
      <c r="H160" s="14"/>
    </row>
    <row r="161" spans="1:8">
      <c r="A161" s="13">
        <v>43243</v>
      </c>
      <c r="B161" s="10">
        <v>19</v>
      </c>
      <c r="C161" s="11"/>
      <c r="D161" s="12">
        <v>45</v>
      </c>
      <c r="E161" s="9">
        <v>2</v>
      </c>
      <c r="F161" s="9"/>
      <c r="G161" s="12">
        <v>7</v>
      </c>
      <c r="H161" s="13">
        <f t="shared" si="39"/>
        <v>43243</v>
      </c>
    </row>
    <row r="162" spans="1:8">
      <c r="A162" s="14"/>
      <c r="B162" s="9">
        <f>B161*30</f>
        <v>570</v>
      </c>
      <c r="C162" s="9"/>
      <c r="D162" s="12"/>
      <c r="E162" s="9">
        <v>52</v>
      </c>
      <c r="F162" s="9"/>
      <c r="G162" s="12"/>
      <c r="H162" s="14"/>
    </row>
    <row r="163" spans="1:8">
      <c r="A163" s="13">
        <v>43244</v>
      </c>
      <c r="B163" s="10">
        <v>24</v>
      </c>
      <c r="C163" s="11"/>
      <c r="D163" s="12">
        <v>41</v>
      </c>
      <c r="E163" s="9">
        <v>2</v>
      </c>
      <c r="F163" s="9"/>
      <c r="G163" s="12">
        <v>6</v>
      </c>
      <c r="H163" s="13">
        <f t="shared" si="40"/>
        <v>43244</v>
      </c>
    </row>
    <row r="164" spans="1:8">
      <c r="A164" s="14"/>
      <c r="B164" s="9">
        <f>B163*30</f>
        <v>720</v>
      </c>
      <c r="C164" s="9"/>
      <c r="D164" s="12"/>
      <c r="E164" s="9">
        <v>47</v>
      </c>
      <c r="F164" s="9"/>
      <c r="G164" s="12"/>
      <c r="H164" s="14"/>
    </row>
    <row r="165" spans="1:8">
      <c r="A165" s="13">
        <v>43245</v>
      </c>
      <c r="B165" s="10">
        <v>21</v>
      </c>
      <c r="C165" s="11"/>
      <c r="D165" s="12">
        <v>13</v>
      </c>
      <c r="E165" s="9">
        <v>2</v>
      </c>
      <c r="F165" s="9"/>
      <c r="G165" s="12">
        <v>4</v>
      </c>
      <c r="H165" s="13">
        <f t="shared" si="41"/>
        <v>43245</v>
      </c>
    </row>
    <row r="166" spans="1:8">
      <c r="A166" s="14"/>
      <c r="B166" s="9">
        <f>B165*30</f>
        <v>630</v>
      </c>
      <c r="C166" s="9"/>
      <c r="D166" s="12"/>
      <c r="E166" s="9">
        <v>17</v>
      </c>
      <c r="F166" s="9"/>
      <c r="G166" s="12"/>
      <c r="H166" s="14"/>
    </row>
    <row r="167" spans="1:8">
      <c r="A167" s="13">
        <v>43248</v>
      </c>
      <c r="B167" s="10">
        <v>29</v>
      </c>
      <c r="C167" s="11"/>
      <c r="D167" s="12">
        <v>7</v>
      </c>
      <c r="E167" s="9">
        <v>2</v>
      </c>
      <c r="F167" s="9"/>
      <c r="G167" s="12">
        <v>1</v>
      </c>
      <c r="H167" s="13">
        <f t="shared" si="42"/>
        <v>43248</v>
      </c>
    </row>
    <row r="168" spans="1:8">
      <c r="A168" s="14"/>
      <c r="B168" s="9">
        <f>B167*30</f>
        <v>870</v>
      </c>
      <c r="C168" s="9"/>
      <c r="D168" s="12"/>
      <c r="E168" s="9">
        <v>8</v>
      </c>
      <c r="F168" s="9"/>
      <c r="G168" s="12"/>
      <c r="H168" s="14"/>
    </row>
    <row r="169" spans="1:8">
      <c r="A169" s="13">
        <v>43249</v>
      </c>
      <c r="B169" s="10">
        <v>21</v>
      </c>
      <c r="C169" s="11"/>
      <c r="D169" s="12">
        <v>5</v>
      </c>
      <c r="E169" s="9">
        <v>2</v>
      </c>
      <c r="F169" s="9"/>
      <c r="G169" s="12">
        <v>1</v>
      </c>
      <c r="H169" s="13">
        <f t="shared" ref="H169:H232" si="44">DATE(2018,MONTH(A169),DAY(A169))</f>
        <v>43249</v>
      </c>
    </row>
    <row r="170" spans="1:8">
      <c r="A170" s="14"/>
      <c r="B170" s="9">
        <f>B169*30</f>
        <v>630</v>
      </c>
      <c r="C170" s="9"/>
      <c r="D170" s="12"/>
      <c r="E170" s="9">
        <v>6</v>
      </c>
      <c r="F170" s="9"/>
      <c r="G170" s="12"/>
      <c r="H170" s="14"/>
    </row>
    <row r="171" spans="1:8">
      <c r="A171" s="13">
        <v>43250</v>
      </c>
      <c r="B171" s="10">
        <v>24</v>
      </c>
      <c r="C171" s="11"/>
      <c r="D171" s="12">
        <v>8</v>
      </c>
      <c r="E171" s="9">
        <v>2</v>
      </c>
      <c r="F171" s="9"/>
      <c r="G171" s="12">
        <v>1</v>
      </c>
      <c r="H171" s="13">
        <f t="shared" si="30"/>
        <v>43250</v>
      </c>
    </row>
    <row r="172" spans="1:8">
      <c r="A172" s="14"/>
      <c r="B172" s="9">
        <f>B171*30</f>
        <v>720</v>
      </c>
      <c r="C172" s="9"/>
      <c r="D172" s="12"/>
      <c r="E172" s="9">
        <v>6</v>
      </c>
      <c r="F172" s="9"/>
      <c r="G172" s="12"/>
      <c r="H172" s="14"/>
    </row>
    <row r="173" spans="1:8">
      <c r="A173" s="13">
        <v>43255</v>
      </c>
      <c r="B173" s="9">
        <v>26</v>
      </c>
      <c r="C173" s="9"/>
      <c r="D173" s="12">
        <v>43</v>
      </c>
      <c r="E173" s="9">
        <v>2</v>
      </c>
      <c r="F173" s="9"/>
      <c r="G173" s="12">
        <v>9</v>
      </c>
      <c r="H173" s="13">
        <f t="shared" si="31"/>
        <v>43255</v>
      </c>
    </row>
    <row r="174" spans="1:8">
      <c r="A174" s="14"/>
      <c r="B174" s="9">
        <f>B173*30</f>
        <v>780</v>
      </c>
      <c r="C174" s="9"/>
      <c r="D174" s="12"/>
      <c r="E174" s="9">
        <v>52</v>
      </c>
      <c r="F174" s="9"/>
      <c r="G174" s="12"/>
      <c r="H174" s="14"/>
    </row>
    <row r="175" spans="1:8">
      <c r="A175" s="13">
        <v>43256</v>
      </c>
      <c r="B175" s="10">
        <v>16</v>
      </c>
      <c r="C175" s="11"/>
      <c r="D175" s="12">
        <v>30</v>
      </c>
      <c r="E175" s="9">
        <v>2</v>
      </c>
      <c r="F175" s="9"/>
      <c r="G175" s="12">
        <v>4.5</v>
      </c>
      <c r="H175" s="13">
        <f t="shared" si="32"/>
        <v>43256</v>
      </c>
    </row>
    <row r="176" spans="1:8">
      <c r="A176" s="14"/>
      <c r="B176" s="9">
        <f>B175*30</f>
        <v>480</v>
      </c>
      <c r="C176" s="9"/>
      <c r="D176" s="12"/>
      <c r="E176" s="9">
        <v>34.5</v>
      </c>
      <c r="F176" s="9"/>
      <c r="G176" s="12"/>
      <c r="H176" s="14"/>
    </row>
    <row r="177" spans="1:8">
      <c r="A177" s="13">
        <v>43257</v>
      </c>
      <c r="B177" s="10">
        <v>32</v>
      </c>
      <c r="C177" s="11"/>
      <c r="D177" s="12">
        <v>28</v>
      </c>
      <c r="E177" s="9">
        <v>2</v>
      </c>
      <c r="F177" s="9"/>
      <c r="G177" s="12">
        <v>2</v>
      </c>
      <c r="H177" s="13">
        <f t="shared" si="33"/>
        <v>43257</v>
      </c>
    </row>
    <row r="178" spans="1:8">
      <c r="A178" s="14"/>
      <c r="B178" s="9">
        <f>B177*30</f>
        <v>960</v>
      </c>
      <c r="C178" s="9"/>
      <c r="D178" s="12"/>
      <c r="E178" s="9">
        <v>30</v>
      </c>
      <c r="F178" s="9"/>
      <c r="G178" s="12"/>
      <c r="H178" s="14"/>
    </row>
    <row r="179" spans="1:8">
      <c r="A179" s="13">
        <v>43258</v>
      </c>
      <c r="B179" s="10">
        <v>19</v>
      </c>
      <c r="C179" s="11"/>
      <c r="D179" s="12">
        <v>29</v>
      </c>
      <c r="E179" s="9">
        <v>2</v>
      </c>
      <c r="F179" s="9"/>
      <c r="G179" s="12">
        <v>4</v>
      </c>
      <c r="H179" s="13">
        <f t="shared" si="34"/>
        <v>43258</v>
      </c>
    </row>
    <row r="180" spans="1:8">
      <c r="A180" s="14"/>
      <c r="B180" s="9">
        <f>B179*30</f>
        <v>570</v>
      </c>
      <c r="C180" s="9"/>
      <c r="D180" s="12"/>
      <c r="E180" s="9">
        <v>33</v>
      </c>
      <c r="F180" s="9"/>
      <c r="G180" s="12"/>
      <c r="H180" s="14"/>
    </row>
    <row r="181" spans="1:8">
      <c r="A181" s="13">
        <v>43259</v>
      </c>
      <c r="B181" s="10">
        <v>16</v>
      </c>
      <c r="C181" s="11"/>
      <c r="D181" s="12">
        <v>10.1</v>
      </c>
      <c r="E181" s="9">
        <v>2</v>
      </c>
      <c r="F181" s="9"/>
      <c r="G181" s="12">
        <v>3.5</v>
      </c>
      <c r="H181" s="13">
        <f t="shared" si="35"/>
        <v>43259</v>
      </c>
    </row>
    <row r="182" spans="1:8">
      <c r="A182" s="14"/>
      <c r="B182" s="9">
        <f>B181*30</f>
        <v>480</v>
      </c>
      <c r="C182" s="9"/>
      <c r="D182" s="12"/>
      <c r="E182" s="9">
        <v>13.5</v>
      </c>
      <c r="F182" s="9"/>
      <c r="G182" s="12"/>
      <c r="H182" s="14"/>
    </row>
    <row r="183" spans="1:8">
      <c r="A183" s="13">
        <v>43262</v>
      </c>
      <c r="B183" s="10">
        <v>19</v>
      </c>
      <c r="C183" s="11"/>
      <c r="D183" s="12">
        <v>19</v>
      </c>
      <c r="E183" s="9">
        <v>2</v>
      </c>
      <c r="F183" s="9"/>
      <c r="G183" s="12">
        <v>1</v>
      </c>
      <c r="H183" s="13">
        <f t="shared" si="36"/>
        <v>43262</v>
      </c>
    </row>
    <row r="184" spans="1:8">
      <c r="A184" s="14"/>
      <c r="B184" s="9">
        <f>B183*30</f>
        <v>570</v>
      </c>
      <c r="C184" s="9"/>
      <c r="D184" s="12"/>
      <c r="E184" s="9">
        <v>20</v>
      </c>
      <c r="F184" s="9"/>
      <c r="G184" s="12"/>
      <c r="H184" s="14"/>
    </row>
    <row r="185" spans="1:8">
      <c r="A185" s="13">
        <v>43263</v>
      </c>
      <c r="B185" s="10">
        <v>12</v>
      </c>
      <c r="C185" s="11"/>
      <c r="D185" s="12">
        <v>28</v>
      </c>
      <c r="E185" s="9">
        <v>2</v>
      </c>
      <c r="F185" s="9"/>
      <c r="G185" s="12">
        <v>1</v>
      </c>
      <c r="H185" s="13">
        <f t="shared" si="37"/>
        <v>43263</v>
      </c>
    </row>
    <row r="186" spans="1:8">
      <c r="A186" s="14"/>
      <c r="B186" s="9">
        <f>B185*30</f>
        <v>360</v>
      </c>
      <c r="C186" s="9"/>
      <c r="D186" s="12"/>
      <c r="E186" s="9">
        <v>29</v>
      </c>
      <c r="F186" s="9"/>
      <c r="G186" s="12"/>
      <c r="H186" s="14"/>
    </row>
    <row r="187" spans="1:8">
      <c r="A187" s="13">
        <v>43264</v>
      </c>
      <c r="B187" s="10">
        <v>20</v>
      </c>
      <c r="C187" s="11"/>
      <c r="D187" s="12">
        <v>26</v>
      </c>
      <c r="E187" s="9">
        <v>2</v>
      </c>
      <c r="F187" s="9"/>
      <c r="G187" s="12">
        <v>1</v>
      </c>
      <c r="H187" s="13">
        <f t="shared" si="38"/>
        <v>43264</v>
      </c>
    </row>
    <row r="188" spans="1:8">
      <c r="A188" s="14"/>
      <c r="B188" s="9">
        <f>B187*30</f>
        <v>600</v>
      </c>
      <c r="C188" s="9"/>
      <c r="D188" s="12"/>
      <c r="E188" s="9">
        <v>27</v>
      </c>
      <c r="F188" s="9"/>
      <c r="G188" s="12"/>
      <c r="H188" s="14"/>
    </row>
    <row r="189" spans="1:8">
      <c r="A189" s="13">
        <v>43265</v>
      </c>
      <c r="B189" s="10">
        <v>30</v>
      </c>
      <c r="C189" s="11"/>
      <c r="D189" s="12">
        <v>22</v>
      </c>
      <c r="E189" s="9">
        <v>2</v>
      </c>
      <c r="F189" s="9"/>
      <c r="G189" s="12">
        <v>1</v>
      </c>
      <c r="H189" s="13">
        <f t="shared" si="39"/>
        <v>43265</v>
      </c>
    </row>
    <row r="190" spans="1:8">
      <c r="A190" s="14"/>
      <c r="B190" s="9">
        <f>B189*30</f>
        <v>900</v>
      </c>
      <c r="C190" s="9"/>
      <c r="D190" s="12"/>
      <c r="E190" s="9">
        <v>23</v>
      </c>
      <c r="F190" s="9"/>
      <c r="G190" s="12"/>
      <c r="H190" s="14"/>
    </row>
    <row r="191" spans="1:8">
      <c r="A191" s="13">
        <v>43266</v>
      </c>
      <c r="B191" s="10">
        <v>21</v>
      </c>
      <c r="C191" s="11"/>
      <c r="D191" s="12">
        <v>12</v>
      </c>
      <c r="E191" s="9">
        <v>2</v>
      </c>
      <c r="F191" s="9"/>
      <c r="G191" s="12">
        <v>1</v>
      </c>
      <c r="H191" s="13">
        <f t="shared" si="40"/>
        <v>43266</v>
      </c>
    </row>
    <row r="192" spans="1:8">
      <c r="A192" s="14"/>
      <c r="B192" s="9">
        <f>B191*30</f>
        <v>630</v>
      </c>
      <c r="C192" s="9"/>
      <c r="D192" s="12"/>
      <c r="E192" s="9">
        <v>13</v>
      </c>
      <c r="F192" s="9"/>
      <c r="G192" s="12"/>
      <c r="H192" s="14"/>
    </row>
    <row r="193" spans="1:8">
      <c r="A193" s="13">
        <v>43269</v>
      </c>
      <c r="B193" s="10">
        <v>23</v>
      </c>
      <c r="C193" s="11"/>
      <c r="D193" s="12">
        <v>21</v>
      </c>
      <c r="E193" s="9">
        <v>2</v>
      </c>
      <c r="F193" s="9"/>
      <c r="G193" s="12">
        <v>2.8</v>
      </c>
      <c r="H193" s="13">
        <f t="shared" si="41"/>
        <v>43269</v>
      </c>
    </row>
    <row r="194" spans="1:8">
      <c r="A194" s="14"/>
      <c r="B194" s="9">
        <f>B193*30</f>
        <v>690</v>
      </c>
      <c r="C194" s="9"/>
      <c r="D194" s="12"/>
      <c r="E194" s="9">
        <v>23.8</v>
      </c>
      <c r="F194" s="9"/>
      <c r="G194" s="12"/>
      <c r="H194" s="14"/>
    </row>
    <row r="195" spans="1:8">
      <c r="A195" s="13">
        <v>43270</v>
      </c>
      <c r="B195" s="10">
        <v>14</v>
      </c>
      <c r="C195" s="11"/>
      <c r="D195" s="12">
        <v>26</v>
      </c>
      <c r="E195" s="9">
        <v>2</v>
      </c>
      <c r="F195" s="9"/>
      <c r="G195" s="12">
        <v>2</v>
      </c>
      <c r="H195" s="13">
        <f t="shared" si="42"/>
        <v>43270</v>
      </c>
    </row>
    <row r="196" spans="1:8">
      <c r="A196" s="14"/>
      <c r="B196" s="9">
        <f>B195*30</f>
        <v>420</v>
      </c>
      <c r="C196" s="9"/>
      <c r="D196" s="12"/>
      <c r="E196" s="9">
        <v>28</v>
      </c>
      <c r="F196" s="9"/>
      <c r="G196" s="12"/>
      <c r="H196" s="14"/>
    </row>
    <row r="197" spans="1:8">
      <c r="A197" s="13">
        <v>43271</v>
      </c>
      <c r="B197" s="10">
        <v>21</v>
      </c>
      <c r="C197" s="11"/>
      <c r="D197" s="12">
        <v>30</v>
      </c>
      <c r="E197" s="9">
        <v>2</v>
      </c>
      <c r="F197" s="9"/>
      <c r="G197" s="12">
        <v>1</v>
      </c>
      <c r="H197" s="13">
        <f t="shared" ref="H197:H260" si="45">DATE(2018,MONTH(A197),DAY(A197))</f>
        <v>43271</v>
      </c>
    </row>
    <row r="198" spans="1:8">
      <c r="A198" s="14"/>
      <c r="B198" s="9">
        <f>B197*30</f>
        <v>630</v>
      </c>
      <c r="C198" s="9"/>
      <c r="D198" s="12"/>
      <c r="E198" s="9">
        <v>31</v>
      </c>
      <c r="F198" s="9"/>
      <c r="G198" s="12"/>
      <c r="H198" s="14"/>
    </row>
    <row r="199" spans="1:8">
      <c r="A199" s="13">
        <v>43272</v>
      </c>
      <c r="B199" s="10">
        <v>26</v>
      </c>
      <c r="C199" s="11"/>
      <c r="D199" s="12">
        <v>18</v>
      </c>
      <c r="E199" s="9">
        <v>2</v>
      </c>
      <c r="F199" s="9"/>
      <c r="G199" s="12">
        <v>1</v>
      </c>
      <c r="H199" s="13">
        <f t="shared" ref="H199:H262" si="46">DATE(2018,MONTH(A199),DAY(A199))</f>
        <v>43272</v>
      </c>
    </row>
    <row r="200" spans="1:8">
      <c r="A200" s="14"/>
      <c r="B200" s="9">
        <f>B199*30</f>
        <v>780</v>
      </c>
      <c r="C200" s="9"/>
      <c r="D200" s="12"/>
      <c r="E200" s="9">
        <v>19</v>
      </c>
      <c r="F200" s="9"/>
      <c r="G200" s="12"/>
      <c r="H200" s="14"/>
    </row>
    <row r="201" spans="1:8">
      <c r="A201" s="13">
        <v>43273</v>
      </c>
      <c r="B201" s="10">
        <v>21</v>
      </c>
      <c r="C201" s="11"/>
      <c r="D201" s="12">
        <v>12</v>
      </c>
      <c r="E201" s="9">
        <v>2</v>
      </c>
      <c r="F201" s="9"/>
      <c r="G201" s="12">
        <v>1</v>
      </c>
      <c r="H201" s="13">
        <f t="shared" ref="H201:H264" si="47">DATE(2018,MONTH(A201),DAY(A201))</f>
        <v>43273</v>
      </c>
    </row>
    <row r="202" spans="1:8">
      <c r="A202" s="14"/>
      <c r="B202" s="9">
        <f>B201*30</f>
        <v>630</v>
      </c>
      <c r="C202" s="9"/>
      <c r="D202" s="12"/>
      <c r="E202" s="9">
        <v>13</v>
      </c>
      <c r="F202" s="9"/>
      <c r="G202" s="12"/>
      <c r="H202" s="14"/>
    </row>
    <row r="203" spans="1:8">
      <c r="A203" s="13">
        <v>43276</v>
      </c>
      <c r="B203" s="10">
        <v>21</v>
      </c>
      <c r="C203" s="11"/>
      <c r="D203" s="12">
        <v>23</v>
      </c>
      <c r="E203" s="9">
        <v>2</v>
      </c>
      <c r="F203" s="9"/>
      <c r="G203" s="12">
        <v>1</v>
      </c>
      <c r="H203" s="13">
        <f t="shared" ref="H203:H266" si="48">DATE(2018,MONTH(A203),DAY(A203))</f>
        <v>43276</v>
      </c>
    </row>
    <row r="204" spans="1:8">
      <c r="A204" s="14"/>
      <c r="B204" s="9">
        <f>B203*30</f>
        <v>630</v>
      </c>
      <c r="C204" s="9"/>
      <c r="D204" s="12"/>
      <c r="E204" s="9">
        <v>24</v>
      </c>
      <c r="F204" s="9"/>
      <c r="G204" s="12"/>
      <c r="H204" s="14"/>
    </row>
    <row r="205" spans="1:8">
      <c r="A205" s="13">
        <v>43277</v>
      </c>
      <c r="B205" s="10">
        <v>21</v>
      </c>
      <c r="C205" s="11"/>
      <c r="D205" s="12">
        <v>27</v>
      </c>
      <c r="E205" s="9">
        <v>2</v>
      </c>
      <c r="F205" s="9"/>
      <c r="G205" s="12">
        <v>1</v>
      </c>
      <c r="H205" s="13">
        <f t="shared" ref="H205:H268" si="49">DATE(2018,MONTH(A205),DAY(A205))</f>
        <v>43277</v>
      </c>
    </row>
    <row r="206" spans="1:8">
      <c r="A206" s="14"/>
      <c r="B206" s="9">
        <f>B205*30</f>
        <v>630</v>
      </c>
      <c r="C206" s="9"/>
      <c r="D206" s="12"/>
      <c r="E206" s="9">
        <v>28</v>
      </c>
      <c r="F206" s="9"/>
      <c r="G206" s="12"/>
      <c r="H206" s="14"/>
    </row>
    <row r="207" spans="1:8">
      <c r="A207" s="13">
        <v>43278</v>
      </c>
      <c r="B207" s="10">
        <v>21</v>
      </c>
      <c r="C207" s="11"/>
      <c r="D207" s="12">
        <v>2</v>
      </c>
      <c r="E207" s="9">
        <v>2</v>
      </c>
      <c r="F207" s="9"/>
      <c r="G207" s="12">
        <v>1</v>
      </c>
      <c r="H207" s="13">
        <f t="shared" ref="H207:H270" si="50">DATE(2018,MONTH(A207),DAY(A207))</f>
        <v>43278</v>
      </c>
    </row>
    <row r="208" spans="1:8">
      <c r="A208" s="14"/>
      <c r="B208" s="9">
        <f>B207*30</f>
        <v>630</v>
      </c>
      <c r="C208" s="9"/>
      <c r="D208" s="12"/>
      <c r="E208" s="9">
        <v>3</v>
      </c>
      <c r="F208" s="9"/>
      <c r="G208" s="12"/>
      <c r="H208" s="14"/>
    </row>
    <row r="209" spans="1:8">
      <c r="A209" s="13">
        <v>43279</v>
      </c>
      <c r="B209" s="10">
        <v>19</v>
      </c>
      <c r="C209" s="11"/>
      <c r="D209" s="12">
        <v>25</v>
      </c>
      <c r="E209" s="9">
        <v>2</v>
      </c>
      <c r="F209" s="9"/>
      <c r="G209" s="12">
        <v>1</v>
      </c>
      <c r="H209" s="13">
        <f t="shared" ref="H209:H272" si="51">DATE(2018,MONTH(A209),DAY(A209))</f>
        <v>43279</v>
      </c>
    </row>
    <row r="210" spans="1:8">
      <c r="A210" s="14"/>
      <c r="B210" s="9">
        <f>B209*30</f>
        <v>570</v>
      </c>
      <c r="C210" s="9"/>
      <c r="D210" s="12"/>
      <c r="E210" s="9">
        <v>26</v>
      </c>
      <c r="F210" s="9"/>
      <c r="G210" s="12"/>
      <c r="H210" s="14"/>
    </row>
    <row r="211" spans="1:8">
      <c r="A211" s="13">
        <v>43280</v>
      </c>
      <c r="B211" s="10">
        <v>16</v>
      </c>
      <c r="C211" s="11"/>
      <c r="D211" s="12">
        <v>2</v>
      </c>
      <c r="E211" s="9">
        <v>2</v>
      </c>
      <c r="F211" s="9"/>
      <c r="G211" s="12">
        <v>0</v>
      </c>
      <c r="H211" s="13">
        <f t="shared" ref="H211:H274" si="52">DATE(2018,MONTH(A211),DAY(A211))</f>
        <v>43280</v>
      </c>
    </row>
    <row r="212" spans="1:8">
      <c r="A212" s="14"/>
      <c r="B212" s="9">
        <f>B211*30</f>
        <v>480</v>
      </c>
      <c r="C212" s="9"/>
      <c r="D212" s="12"/>
      <c r="E212" s="9">
        <v>2</v>
      </c>
      <c r="F212" s="9"/>
      <c r="G212" s="12"/>
      <c r="H212" s="14"/>
    </row>
    <row r="213" spans="1:8">
      <c r="A213" s="13">
        <v>43283</v>
      </c>
      <c r="B213" s="9">
        <v>22</v>
      </c>
      <c r="C213" s="9"/>
      <c r="D213" s="12">
        <v>0.5</v>
      </c>
      <c r="E213" s="9">
        <v>1</v>
      </c>
      <c r="F213" s="9"/>
      <c r="G213" s="12">
        <v>0</v>
      </c>
      <c r="H213" s="13">
        <f t="shared" ref="H213:H276" si="53">DATE(2018,MONTH(A213),DAY(A213))</f>
        <v>43283</v>
      </c>
    </row>
    <row r="214" spans="1:8">
      <c r="A214" s="14"/>
      <c r="B214" s="9">
        <f>B213*30</f>
        <v>660</v>
      </c>
      <c r="C214" s="9"/>
      <c r="D214" s="12"/>
      <c r="E214" s="9">
        <v>2</v>
      </c>
      <c r="F214" s="9"/>
      <c r="G214" s="12"/>
      <c r="H214" s="14"/>
    </row>
    <row r="215" spans="1:8">
      <c r="A215" s="13">
        <v>43284</v>
      </c>
      <c r="B215" s="10">
        <v>12</v>
      </c>
      <c r="C215" s="11"/>
      <c r="D215" s="12">
        <v>1</v>
      </c>
      <c r="E215" s="9">
        <v>1</v>
      </c>
      <c r="F215" s="9"/>
      <c r="G215" s="12">
        <v>0</v>
      </c>
      <c r="H215" s="13">
        <f t="shared" ref="H215:H278" si="54">DATE(2018,MONTH(A215),DAY(A215))</f>
        <v>43284</v>
      </c>
    </row>
    <row r="216" spans="1:8">
      <c r="A216" s="14"/>
      <c r="B216" s="9">
        <f>B215*30</f>
        <v>360</v>
      </c>
      <c r="C216" s="9"/>
      <c r="D216" s="12"/>
      <c r="E216" s="9">
        <v>2.5</v>
      </c>
      <c r="F216" s="9"/>
      <c r="G216" s="12"/>
      <c r="H216" s="14"/>
    </row>
    <row r="217" spans="1:8">
      <c r="A217" s="13">
        <v>43285</v>
      </c>
      <c r="B217" s="10">
        <v>14</v>
      </c>
      <c r="C217" s="11"/>
      <c r="D217" s="12">
        <v>0.5</v>
      </c>
      <c r="E217" s="9">
        <v>1</v>
      </c>
      <c r="F217" s="9"/>
      <c r="G217" s="12">
        <v>0</v>
      </c>
      <c r="H217" s="13">
        <f t="shared" ref="H217:H280" si="55">DATE(2018,MONTH(A217),DAY(A217))</f>
        <v>43285</v>
      </c>
    </row>
    <row r="218" spans="1:8">
      <c r="A218" s="14"/>
      <c r="B218" s="9">
        <f>B217*30</f>
        <v>420</v>
      </c>
      <c r="C218" s="9"/>
      <c r="D218" s="12"/>
      <c r="E218" s="9">
        <v>1.5</v>
      </c>
      <c r="F218" s="9"/>
      <c r="G218" s="12"/>
      <c r="H218" s="14"/>
    </row>
    <row r="219" spans="1:8">
      <c r="A219" s="13">
        <v>43286</v>
      </c>
      <c r="B219" s="10">
        <v>8</v>
      </c>
      <c r="C219" s="11"/>
      <c r="D219" s="12">
        <v>0</v>
      </c>
      <c r="E219" s="9">
        <v>1</v>
      </c>
      <c r="F219" s="9"/>
      <c r="G219" s="12">
        <v>0</v>
      </c>
      <c r="H219" s="13">
        <f t="shared" ref="H219:H282" si="56">DATE(2018,MONTH(A219),DAY(A219))</f>
        <v>43286</v>
      </c>
    </row>
    <row r="220" spans="1:8">
      <c r="A220" s="14"/>
      <c r="B220" s="9">
        <f>B219*30</f>
        <v>240</v>
      </c>
      <c r="C220" s="9"/>
      <c r="D220" s="12"/>
      <c r="E220" s="9">
        <v>1.5</v>
      </c>
      <c r="F220" s="9"/>
      <c r="G220" s="12"/>
      <c r="H220" s="14"/>
    </row>
    <row r="221" spans="1:8">
      <c r="A221" s="13">
        <v>43287</v>
      </c>
      <c r="B221" s="10">
        <v>6</v>
      </c>
      <c r="C221" s="11"/>
      <c r="D221" s="12">
        <v>1</v>
      </c>
      <c r="E221" s="9">
        <v>1</v>
      </c>
      <c r="F221" s="9"/>
      <c r="G221" s="12">
        <v>0</v>
      </c>
      <c r="H221" s="13">
        <f t="shared" ref="H221:H284" si="57">DATE(2018,MONTH(A221),DAY(A221))</f>
        <v>43287</v>
      </c>
    </row>
    <row r="222" spans="1:8">
      <c r="A222" s="14"/>
      <c r="B222" s="9">
        <f>B221*30</f>
        <v>180</v>
      </c>
      <c r="C222" s="9"/>
      <c r="D222" s="12"/>
      <c r="E222" s="9">
        <v>2</v>
      </c>
      <c r="F222" s="9"/>
      <c r="G222" s="12"/>
      <c r="H222" s="14"/>
    </row>
    <row r="223" spans="1:8">
      <c r="A223" s="13">
        <v>43291</v>
      </c>
      <c r="B223" s="10">
        <v>16</v>
      </c>
      <c r="C223" s="11"/>
      <c r="D223" s="12">
        <v>1</v>
      </c>
      <c r="E223" s="9">
        <v>1</v>
      </c>
      <c r="F223" s="9"/>
      <c r="G223" s="12">
        <v>0</v>
      </c>
      <c r="H223" s="13">
        <f t="shared" ref="H223:H286" si="58">DATE(2018,MONTH(A223),DAY(A223))</f>
        <v>43291</v>
      </c>
    </row>
    <row r="224" spans="1:8">
      <c r="A224" s="14"/>
      <c r="B224" s="9">
        <f>B223*30</f>
        <v>480</v>
      </c>
      <c r="C224" s="9"/>
      <c r="D224" s="12"/>
      <c r="E224" s="9">
        <v>2.5</v>
      </c>
      <c r="F224" s="9"/>
      <c r="G224" s="12"/>
      <c r="H224" s="14"/>
    </row>
    <row r="225" spans="1:8">
      <c r="A225" s="13">
        <v>43292</v>
      </c>
      <c r="B225" s="10">
        <v>11</v>
      </c>
      <c r="C225" s="11"/>
      <c r="D225" s="12">
        <v>1</v>
      </c>
      <c r="E225" s="9">
        <v>1</v>
      </c>
      <c r="F225" s="9"/>
      <c r="G225" s="12">
        <v>0</v>
      </c>
      <c r="H225" s="13">
        <f t="shared" ref="H225:H288" si="59">DATE(2018,MONTH(A225),DAY(A225))</f>
        <v>43292</v>
      </c>
    </row>
    <row r="226" spans="1:8">
      <c r="A226" s="14"/>
      <c r="B226" s="9">
        <f>B225*30</f>
        <v>330</v>
      </c>
      <c r="C226" s="9"/>
      <c r="D226" s="12"/>
      <c r="E226" s="9">
        <v>2</v>
      </c>
      <c r="F226" s="9"/>
      <c r="G226" s="12"/>
      <c r="H226" s="14"/>
    </row>
    <row r="227" spans="1:8">
      <c r="A227" s="13">
        <v>43293</v>
      </c>
      <c r="B227" s="10">
        <v>8</v>
      </c>
      <c r="C227" s="11"/>
      <c r="D227" s="12">
        <v>0.5</v>
      </c>
      <c r="E227" s="9">
        <v>1</v>
      </c>
      <c r="F227" s="9"/>
      <c r="G227" s="12">
        <v>0</v>
      </c>
      <c r="H227" s="13">
        <f t="shared" si="46"/>
        <v>43293</v>
      </c>
    </row>
    <row r="228" spans="1:8">
      <c r="A228" s="14"/>
      <c r="B228" s="9">
        <f>B227*30</f>
        <v>240</v>
      </c>
      <c r="C228" s="9"/>
      <c r="D228" s="12"/>
      <c r="E228" s="9">
        <v>1.5</v>
      </c>
      <c r="F228" s="9"/>
      <c r="G228" s="12"/>
      <c r="H228" s="14"/>
    </row>
    <row r="229" spans="1:8">
      <c r="A229" s="13">
        <v>43294</v>
      </c>
      <c r="B229" s="10">
        <v>9</v>
      </c>
      <c r="C229" s="11"/>
      <c r="D229" s="12">
        <v>1</v>
      </c>
      <c r="E229" s="9">
        <v>1</v>
      </c>
      <c r="F229" s="9"/>
      <c r="G229" s="12">
        <v>0</v>
      </c>
      <c r="H229" s="13">
        <f t="shared" si="47"/>
        <v>43294</v>
      </c>
    </row>
    <row r="230" spans="1:8">
      <c r="A230" s="14"/>
      <c r="B230" s="9">
        <f>B229*30</f>
        <v>270</v>
      </c>
      <c r="C230" s="9"/>
      <c r="D230" s="12"/>
      <c r="E230" s="9">
        <v>2</v>
      </c>
      <c r="F230" s="9"/>
      <c r="G230" s="12"/>
      <c r="H230" s="14"/>
    </row>
    <row r="231" spans="1:8">
      <c r="A231" s="13">
        <v>43297</v>
      </c>
      <c r="B231" s="10">
        <v>12</v>
      </c>
      <c r="C231" s="11"/>
      <c r="D231" s="12">
        <v>1</v>
      </c>
      <c r="E231" s="9">
        <v>1</v>
      </c>
      <c r="F231" s="9"/>
      <c r="G231" s="12">
        <v>0</v>
      </c>
      <c r="H231" s="13">
        <f t="shared" si="48"/>
        <v>43297</v>
      </c>
    </row>
    <row r="232" spans="1:8">
      <c r="A232" s="14"/>
      <c r="B232" s="9">
        <f>B231*30</f>
        <v>360</v>
      </c>
      <c r="C232" s="9"/>
      <c r="D232" s="12"/>
      <c r="E232" s="9">
        <v>2</v>
      </c>
      <c r="F232" s="9"/>
      <c r="G232" s="12"/>
      <c r="H232" s="14"/>
    </row>
    <row r="233" spans="1:8">
      <c r="A233" s="13">
        <v>43298</v>
      </c>
      <c r="B233" s="10">
        <v>8</v>
      </c>
      <c r="C233" s="11"/>
      <c r="D233" s="12">
        <v>1.5</v>
      </c>
      <c r="E233" s="9">
        <v>1</v>
      </c>
      <c r="F233" s="9"/>
      <c r="G233" s="12">
        <v>0</v>
      </c>
      <c r="H233" s="13">
        <f t="shared" si="49"/>
        <v>43298</v>
      </c>
    </row>
    <row r="234" spans="1:8">
      <c r="A234" s="14"/>
      <c r="B234" s="9">
        <f>B233*30</f>
        <v>240</v>
      </c>
      <c r="C234" s="9"/>
      <c r="D234" s="12"/>
      <c r="E234" s="9">
        <v>2.5</v>
      </c>
      <c r="F234" s="9"/>
      <c r="G234" s="12"/>
      <c r="H234" s="14"/>
    </row>
    <row r="235" spans="1:8">
      <c r="A235" s="13">
        <v>43299</v>
      </c>
      <c r="B235" s="10">
        <v>7</v>
      </c>
      <c r="C235" s="11"/>
      <c r="D235" s="12">
        <v>1</v>
      </c>
      <c r="E235" s="9">
        <v>1</v>
      </c>
      <c r="F235" s="9"/>
      <c r="G235" s="12">
        <v>0</v>
      </c>
      <c r="H235" s="13">
        <f t="shared" si="50"/>
        <v>43299</v>
      </c>
    </row>
    <row r="236" spans="1:8">
      <c r="A236" s="14"/>
      <c r="B236" s="9">
        <f>B235*30</f>
        <v>210</v>
      </c>
      <c r="C236" s="9"/>
      <c r="D236" s="12"/>
      <c r="E236" s="9">
        <v>2</v>
      </c>
      <c r="F236" s="9"/>
      <c r="G236" s="12"/>
      <c r="H236" s="14"/>
    </row>
    <row r="237" spans="1:8">
      <c r="A237" s="13">
        <v>43300</v>
      </c>
      <c r="B237" s="10">
        <v>10</v>
      </c>
      <c r="C237" s="11"/>
      <c r="D237" s="12">
        <v>1</v>
      </c>
      <c r="E237" s="9">
        <v>1</v>
      </c>
      <c r="F237" s="9"/>
      <c r="G237" s="12">
        <v>0</v>
      </c>
      <c r="H237" s="13">
        <f t="shared" si="51"/>
        <v>43300</v>
      </c>
    </row>
    <row r="238" spans="1:8">
      <c r="A238" s="14"/>
      <c r="B238" s="9">
        <f>B237*30</f>
        <v>300</v>
      </c>
      <c r="C238" s="9"/>
      <c r="D238" s="12"/>
      <c r="E238" s="9">
        <v>2</v>
      </c>
      <c r="F238" s="9"/>
      <c r="G238" s="12"/>
      <c r="H238" s="14"/>
    </row>
    <row r="239" spans="1:8">
      <c r="A239" s="13">
        <v>43301</v>
      </c>
      <c r="B239" s="10">
        <v>7</v>
      </c>
      <c r="C239" s="11"/>
      <c r="D239" s="12">
        <v>0.5</v>
      </c>
      <c r="E239" s="9">
        <v>1</v>
      </c>
      <c r="F239" s="9"/>
      <c r="G239" s="15">
        <v>0</v>
      </c>
      <c r="H239" s="13">
        <f t="shared" si="52"/>
        <v>43301</v>
      </c>
    </row>
    <row r="240" spans="1:8">
      <c r="A240" s="14"/>
      <c r="B240" s="9">
        <f>B239*30</f>
        <v>210</v>
      </c>
      <c r="C240" s="9"/>
      <c r="D240" s="12"/>
      <c r="E240" s="9">
        <v>1.5</v>
      </c>
      <c r="F240" s="9"/>
      <c r="G240" s="16"/>
      <c r="H240" s="14"/>
    </row>
    <row r="241" spans="1:8">
      <c r="A241" s="13">
        <v>43304</v>
      </c>
      <c r="B241" s="10">
        <v>10</v>
      </c>
      <c r="C241" s="11"/>
      <c r="D241" s="15">
        <v>0.5</v>
      </c>
      <c r="E241" s="10">
        <v>1</v>
      </c>
      <c r="F241" s="11"/>
      <c r="G241" s="15">
        <v>0</v>
      </c>
      <c r="H241" s="13">
        <f t="shared" si="53"/>
        <v>43304</v>
      </c>
    </row>
    <row r="242" spans="1:8">
      <c r="A242" s="14"/>
      <c r="B242" s="10">
        <f>B241*30</f>
        <v>300</v>
      </c>
      <c r="C242" s="11"/>
      <c r="D242" s="16"/>
      <c r="E242" s="10">
        <v>2</v>
      </c>
      <c r="F242" s="11"/>
      <c r="G242" s="16"/>
      <c r="H242" s="14"/>
    </row>
    <row r="243" spans="1:8">
      <c r="A243" s="13">
        <v>43305</v>
      </c>
      <c r="B243" s="10">
        <v>6</v>
      </c>
      <c r="C243" s="11"/>
      <c r="D243" s="12">
        <v>0.5</v>
      </c>
      <c r="E243" s="9">
        <v>1</v>
      </c>
      <c r="F243" s="9"/>
      <c r="G243" s="15">
        <v>0</v>
      </c>
      <c r="H243" s="13">
        <f t="shared" si="54"/>
        <v>43305</v>
      </c>
    </row>
    <row r="244" spans="1:8">
      <c r="A244" s="14"/>
      <c r="B244" s="9">
        <f>B243*30</f>
        <v>180</v>
      </c>
      <c r="C244" s="9"/>
      <c r="D244" s="12"/>
      <c r="E244" s="9">
        <v>1.5</v>
      </c>
      <c r="F244" s="9"/>
      <c r="G244" s="16"/>
      <c r="H244" s="14"/>
    </row>
    <row r="245" spans="1:8">
      <c r="A245" s="13">
        <v>43306</v>
      </c>
      <c r="B245" s="10">
        <v>11</v>
      </c>
      <c r="C245" s="11"/>
      <c r="D245" s="12">
        <v>0.5</v>
      </c>
      <c r="E245" s="9">
        <v>1</v>
      </c>
      <c r="F245" s="9"/>
      <c r="G245" s="12">
        <v>0</v>
      </c>
      <c r="H245" s="13">
        <f t="shared" si="55"/>
        <v>43306</v>
      </c>
    </row>
    <row r="246" spans="1:8">
      <c r="A246" s="14"/>
      <c r="B246" s="9">
        <f>B245*30</f>
        <v>330</v>
      </c>
      <c r="C246" s="9"/>
      <c r="D246" s="12"/>
      <c r="E246" s="9">
        <v>1.5</v>
      </c>
      <c r="F246" s="9"/>
      <c r="G246" s="12"/>
      <c r="H246" s="14"/>
    </row>
    <row r="247" spans="1:8">
      <c r="A247" s="13">
        <v>43307</v>
      </c>
      <c r="B247" s="10">
        <v>12</v>
      </c>
      <c r="C247" s="11"/>
      <c r="D247" s="12">
        <v>1</v>
      </c>
      <c r="E247" s="9">
        <v>1</v>
      </c>
      <c r="F247" s="9"/>
      <c r="G247" s="12">
        <v>0</v>
      </c>
      <c r="H247" s="13">
        <f t="shared" si="56"/>
        <v>43307</v>
      </c>
    </row>
    <row r="248" spans="1:8">
      <c r="A248" s="14"/>
      <c r="B248" s="9">
        <f>B247*30</f>
        <v>360</v>
      </c>
      <c r="C248" s="9"/>
      <c r="D248" s="12"/>
      <c r="E248" s="9">
        <v>2</v>
      </c>
      <c r="F248" s="9"/>
      <c r="G248" s="12"/>
      <c r="H248" s="14"/>
    </row>
    <row r="249" spans="1:8">
      <c r="A249" s="13">
        <v>43308</v>
      </c>
      <c r="B249" s="10">
        <v>7</v>
      </c>
      <c r="C249" s="11"/>
      <c r="D249" s="12">
        <v>1.5</v>
      </c>
      <c r="E249" s="9">
        <v>1</v>
      </c>
      <c r="F249" s="9"/>
      <c r="G249" s="12">
        <v>0</v>
      </c>
      <c r="H249" s="13">
        <f t="shared" si="57"/>
        <v>43308</v>
      </c>
    </row>
    <row r="250" spans="1:8">
      <c r="A250" s="14"/>
      <c r="B250" s="9">
        <f>B249*30</f>
        <v>210</v>
      </c>
      <c r="C250" s="9"/>
      <c r="D250" s="12"/>
      <c r="E250" s="9">
        <v>2.5</v>
      </c>
      <c r="F250" s="9"/>
      <c r="G250" s="12"/>
      <c r="H250" s="14"/>
    </row>
    <row r="251" spans="1:8">
      <c r="A251" s="13">
        <v>43311</v>
      </c>
      <c r="B251" s="10">
        <v>13</v>
      </c>
      <c r="C251" s="11"/>
      <c r="D251" s="12">
        <v>0</v>
      </c>
      <c r="E251" s="9">
        <v>1</v>
      </c>
      <c r="F251" s="9"/>
      <c r="G251" s="12">
        <v>0</v>
      </c>
      <c r="H251" s="13">
        <f t="shared" si="58"/>
        <v>43311</v>
      </c>
    </row>
    <row r="252" spans="1:8">
      <c r="A252" s="14"/>
      <c r="B252" s="9">
        <f>B251*30</f>
        <v>390</v>
      </c>
      <c r="C252" s="9"/>
      <c r="D252" s="12"/>
      <c r="E252" s="9">
        <v>1</v>
      </c>
      <c r="F252" s="9"/>
      <c r="G252" s="12"/>
      <c r="H252" s="14"/>
    </row>
    <row r="253" spans="1:8">
      <c r="A253" s="13">
        <v>43312</v>
      </c>
      <c r="B253" s="10">
        <v>8</v>
      </c>
      <c r="C253" s="11"/>
      <c r="D253" s="12">
        <v>0.5</v>
      </c>
      <c r="E253" s="9">
        <v>1</v>
      </c>
      <c r="F253" s="9"/>
      <c r="G253" s="12">
        <v>0</v>
      </c>
      <c r="H253" s="13">
        <f t="shared" ref="H253:H284" si="60">DATE(2018,MONTH(A253),DAY(A253))</f>
        <v>43312</v>
      </c>
    </row>
    <row r="254" spans="1:8">
      <c r="A254" s="14"/>
      <c r="B254" s="9">
        <f>B253*30</f>
        <v>240</v>
      </c>
      <c r="C254" s="9"/>
      <c r="D254" s="12"/>
      <c r="E254" s="9">
        <v>2</v>
      </c>
      <c r="F254" s="9"/>
      <c r="G254" s="12"/>
      <c r="H254" s="14"/>
    </row>
    <row r="255" spans="1:8">
      <c r="A255" s="13">
        <v>43313</v>
      </c>
      <c r="B255" s="9">
        <v>2</v>
      </c>
      <c r="C255" s="9"/>
      <c r="D255" s="12">
        <v>34</v>
      </c>
      <c r="E255" s="9">
        <v>2</v>
      </c>
      <c r="F255" s="9"/>
      <c r="G255" s="12">
        <v>2</v>
      </c>
      <c r="H255" s="13">
        <f t="shared" si="46"/>
        <v>43313</v>
      </c>
    </row>
    <row r="256" spans="1:8">
      <c r="A256" s="14"/>
      <c r="B256" s="9">
        <f>B255*30</f>
        <v>60</v>
      </c>
      <c r="C256" s="9"/>
      <c r="D256" s="12"/>
      <c r="E256" s="9">
        <v>36</v>
      </c>
      <c r="F256" s="9"/>
      <c r="G256" s="12"/>
      <c r="H256" s="14"/>
    </row>
    <row r="257" spans="1:8">
      <c r="A257" s="13">
        <v>43314</v>
      </c>
      <c r="B257" s="10">
        <v>2</v>
      </c>
      <c r="C257" s="11"/>
      <c r="D257" s="12">
        <v>15.6</v>
      </c>
      <c r="E257" s="9">
        <v>2</v>
      </c>
      <c r="F257" s="9"/>
      <c r="G257" s="12">
        <v>10</v>
      </c>
      <c r="H257" s="13">
        <f t="shared" si="47"/>
        <v>43314</v>
      </c>
    </row>
    <row r="258" spans="1:8">
      <c r="A258" s="14"/>
      <c r="B258" s="9">
        <f>B257*30</f>
        <v>60</v>
      </c>
      <c r="C258" s="9"/>
      <c r="D258" s="12"/>
      <c r="E258" s="9">
        <v>23.6</v>
      </c>
      <c r="F258" s="9"/>
      <c r="G258" s="12"/>
      <c r="H258" s="14"/>
    </row>
    <row r="259" spans="1:8">
      <c r="A259" s="13">
        <v>43315</v>
      </c>
      <c r="B259" s="10">
        <v>9</v>
      </c>
      <c r="C259" s="11"/>
      <c r="D259" s="12">
        <v>27</v>
      </c>
      <c r="E259" s="9">
        <v>2</v>
      </c>
      <c r="F259" s="9"/>
      <c r="G259" s="12">
        <v>2</v>
      </c>
      <c r="H259" s="13">
        <f t="shared" si="48"/>
        <v>43315</v>
      </c>
    </row>
    <row r="260" spans="1:8">
      <c r="A260" s="14"/>
      <c r="B260" s="9">
        <f>B259*30</f>
        <v>270</v>
      </c>
      <c r="C260" s="9"/>
      <c r="D260" s="12"/>
      <c r="E260" s="9">
        <v>29</v>
      </c>
      <c r="F260" s="9"/>
      <c r="G260" s="12"/>
      <c r="H260" s="14"/>
    </row>
    <row r="261" spans="1:8">
      <c r="A261" s="13">
        <v>43318</v>
      </c>
      <c r="B261" s="10">
        <v>14</v>
      </c>
      <c r="C261" s="11"/>
      <c r="D261" s="12">
        <v>48</v>
      </c>
      <c r="E261" s="9">
        <v>2</v>
      </c>
      <c r="F261" s="9"/>
      <c r="G261" s="12">
        <v>7</v>
      </c>
      <c r="H261" s="13">
        <f t="shared" si="49"/>
        <v>43318</v>
      </c>
    </row>
    <row r="262" spans="1:8">
      <c r="A262" s="14"/>
      <c r="B262" s="9">
        <f>B261*30</f>
        <v>420</v>
      </c>
      <c r="C262" s="9"/>
      <c r="D262" s="12"/>
      <c r="E262" s="9">
        <v>55</v>
      </c>
      <c r="F262" s="9"/>
      <c r="G262" s="12"/>
      <c r="H262" s="14"/>
    </row>
    <row r="263" spans="1:8">
      <c r="A263" s="13">
        <v>43319</v>
      </c>
      <c r="B263" s="10">
        <v>14</v>
      </c>
      <c r="C263" s="11"/>
      <c r="D263" s="12">
        <v>12</v>
      </c>
      <c r="E263" s="9">
        <v>2</v>
      </c>
      <c r="F263" s="9"/>
      <c r="G263" s="12">
        <v>6</v>
      </c>
      <c r="H263" s="13">
        <f t="shared" si="50"/>
        <v>43319</v>
      </c>
    </row>
    <row r="264" spans="1:8">
      <c r="A264" s="14"/>
      <c r="B264" s="9">
        <f>B263*30</f>
        <v>420</v>
      </c>
      <c r="C264" s="9"/>
      <c r="D264" s="12"/>
      <c r="E264" s="9">
        <v>18</v>
      </c>
      <c r="F264" s="9"/>
      <c r="G264" s="12"/>
      <c r="H264" s="14"/>
    </row>
    <row r="265" spans="1:8">
      <c r="A265" s="13">
        <v>43320</v>
      </c>
      <c r="B265" s="10">
        <v>18</v>
      </c>
      <c r="C265" s="11"/>
      <c r="D265" s="12">
        <v>54.8</v>
      </c>
      <c r="E265" s="9">
        <v>2</v>
      </c>
      <c r="F265" s="9"/>
      <c r="G265" s="12">
        <v>5.5</v>
      </c>
      <c r="H265" s="13">
        <f t="shared" si="51"/>
        <v>43320</v>
      </c>
    </row>
    <row r="266" spans="1:8">
      <c r="A266" s="14"/>
      <c r="B266" s="9">
        <f>B265*30</f>
        <v>540</v>
      </c>
      <c r="C266" s="9"/>
      <c r="D266" s="12"/>
      <c r="E266" s="9">
        <v>60.3</v>
      </c>
      <c r="F266" s="9"/>
      <c r="G266" s="12"/>
      <c r="H266" s="14"/>
    </row>
    <row r="267" spans="1:8">
      <c r="A267" s="13">
        <v>43321</v>
      </c>
      <c r="B267" s="10">
        <v>4</v>
      </c>
      <c r="C267" s="11"/>
      <c r="D267" s="12">
        <v>41</v>
      </c>
      <c r="E267" s="9">
        <v>2</v>
      </c>
      <c r="F267" s="9"/>
      <c r="G267" s="12">
        <v>7</v>
      </c>
      <c r="H267" s="13">
        <f t="shared" si="52"/>
        <v>43321</v>
      </c>
    </row>
    <row r="268" spans="1:8">
      <c r="A268" s="14"/>
      <c r="B268" s="9">
        <f>B267*30</f>
        <v>120</v>
      </c>
      <c r="C268" s="9"/>
      <c r="D268" s="12"/>
      <c r="E268" s="9">
        <v>48</v>
      </c>
      <c r="F268" s="9"/>
      <c r="G268" s="12"/>
      <c r="H268" s="14"/>
    </row>
    <row r="269" spans="1:8">
      <c r="A269" s="13">
        <v>43322</v>
      </c>
      <c r="B269" s="10">
        <v>18</v>
      </c>
      <c r="C269" s="11"/>
      <c r="D269" s="12">
        <v>30.6</v>
      </c>
      <c r="E269" s="9">
        <v>2</v>
      </c>
      <c r="F269" s="9"/>
      <c r="G269" s="12">
        <v>7</v>
      </c>
      <c r="H269" s="13">
        <f t="shared" si="53"/>
        <v>43322</v>
      </c>
    </row>
    <row r="270" spans="1:8">
      <c r="A270" s="14"/>
      <c r="B270" s="9">
        <f>B269*30</f>
        <v>540</v>
      </c>
      <c r="C270" s="9"/>
      <c r="D270" s="12"/>
      <c r="E270" s="9">
        <v>37.6</v>
      </c>
      <c r="F270" s="9"/>
      <c r="G270" s="12"/>
      <c r="H270" s="14"/>
    </row>
    <row r="271" spans="1:8">
      <c r="A271" s="13">
        <v>43325</v>
      </c>
      <c r="B271" s="10">
        <v>16</v>
      </c>
      <c r="C271" s="11"/>
      <c r="D271" s="12">
        <v>35.6</v>
      </c>
      <c r="E271" s="9">
        <v>2</v>
      </c>
      <c r="F271" s="9"/>
      <c r="G271" s="12">
        <v>2</v>
      </c>
      <c r="H271" s="13">
        <f t="shared" si="54"/>
        <v>43325</v>
      </c>
    </row>
    <row r="272" spans="1:8">
      <c r="A272" s="14"/>
      <c r="B272" s="9">
        <f>B271*30</f>
        <v>480</v>
      </c>
      <c r="C272" s="9"/>
      <c r="D272" s="12"/>
      <c r="E272" s="9">
        <v>37.6</v>
      </c>
      <c r="F272" s="9"/>
      <c r="G272" s="12"/>
      <c r="H272" s="14"/>
    </row>
    <row r="273" spans="1:8">
      <c r="A273" s="13">
        <v>43326</v>
      </c>
      <c r="B273" s="10">
        <v>14</v>
      </c>
      <c r="C273" s="11"/>
      <c r="D273" s="12">
        <v>13</v>
      </c>
      <c r="E273" s="9">
        <v>2</v>
      </c>
      <c r="F273" s="9"/>
      <c r="G273" s="12">
        <v>2</v>
      </c>
      <c r="H273" s="13">
        <f t="shared" si="55"/>
        <v>43326</v>
      </c>
    </row>
    <row r="274" spans="1:8">
      <c r="A274" s="14"/>
      <c r="B274" s="9">
        <f>B273*30</f>
        <v>420</v>
      </c>
      <c r="C274" s="9"/>
      <c r="D274" s="12"/>
      <c r="E274" s="9">
        <v>15</v>
      </c>
      <c r="F274" s="9"/>
      <c r="G274" s="12"/>
      <c r="H274" s="14"/>
    </row>
    <row r="275" spans="1:8">
      <c r="A275" s="13">
        <v>43327</v>
      </c>
      <c r="B275" s="10">
        <v>16</v>
      </c>
      <c r="C275" s="11"/>
      <c r="D275" s="12">
        <v>30.2</v>
      </c>
      <c r="E275" s="9">
        <v>2</v>
      </c>
      <c r="F275" s="9"/>
      <c r="G275" s="12">
        <v>3</v>
      </c>
      <c r="H275" s="13">
        <f t="shared" si="56"/>
        <v>43327</v>
      </c>
    </row>
    <row r="276" spans="1:8">
      <c r="A276" s="14"/>
      <c r="B276" s="9">
        <f>B275*30</f>
        <v>480</v>
      </c>
      <c r="C276" s="9"/>
      <c r="D276" s="12"/>
      <c r="E276" s="9">
        <v>33.200000000000003</v>
      </c>
      <c r="F276" s="9"/>
      <c r="G276" s="12"/>
      <c r="H276" s="14"/>
    </row>
    <row r="277" spans="1:8">
      <c r="A277" s="13">
        <v>43328</v>
      </c>
      <c r="B277" s="10">
        <v>15</v>
      </c>
      <c r="C277" s="11"/>
      <c r="D277" s="12">
        <v>34.799999999999997</v>
      </c>
      <c r="E277" s="9">
        <v>2</v>
      </c>
      <c r="F277" s="9"/>
      <c r="G277" s="12">
        <v>3</v>
      </c>
      <c r="H277" s="13">
        <f t="shared" si="57"/>
        <v>43328</v>
      </c>
    </row>
    <row r="278" spans="1:8">
      <c r="A278" s="14"/>
      <c r="B278" s="9">
        <f>B277*30</f>
        <v>450</v>
      </c>
      <c r="C278" s="9"/>
      <c r="D278" s="12"/>
      <c r="E278" s="9">
        <v>37.799999999999997</v>
      </c>
      <c r="F278" s="9"/>
      <c r="G278" s="12"/>
      <c r="H278" s="14"/>
    </row>
    <row r="279" spans="1:8">
      <c r="A279" s="13">
        <v>43329</v>
      </c>
      <c r="B279" s="10">
        <v>11</v>
      </c>
      <c r="C279" s="11"/>
      <c r="D279" s="12">
        <v>36.5</v>
      </c>
      <c r="E279" s="9">
        <v>2</v>
      </c>
      <c r="F279" s="9"/>
      <c r="G279" s="12">
        <v>2</v>
      </c>
      <c r="H279" s="13">
        <f t="shared" si="58"/>
        <v>43329</v>
      </c>
    </row>
    <row r="280" spans="1:8">
      <c r="A280" s="14"/>
      <c r="B280" s="9">
        <f>B279*30</f>
        <v>330</v>
      </c>
      <c r="C280" s="9"/>
      <c r="D280" s="12"/>
      <c r="E280" s="9">
        <v>38.5</v>
      </c>
      <c r="F280" s="9"/>
      <c r="G280" s="12"/>
      <c r="H280" s="14"/>
    </row>
    <row r="281" spans="1:8">
      <c r="A281" s="13">
        <v>43333</v>
      </c>
      <c r="B281" s="10">
        <v>23</v>
      </c>
      <c r="C281" s="11"/>
      <c r="D281" s="12">
        <v>33.9</v>
      </c>
      <c r="E281" s="9">
        <v>2</v>
      </c>
      <c r="F281" s="9"/>
      <c r="G281" s="12">
        <v>7</v>
      </c>
      <c r="H281" s="13">
        <f t="shared" ref="H281:H312" si="61">DATE(2018,MONTH(A281),DAY(A281))</f>
        <v>43333</v>
      </c>
    </row>
    <row r="282" spans="1:8">
      <c r="A282" s="14"/>
      <c r="B282" s="9">
        <f>B281*30</f>
        <v>690</v>
      </c>
      <c r="C282" s="9"/>
      <c r="D282" s="12"/>
      <c r="E282" s="9">
        <v>40.9</v>
      </c>
      <c r="F282" s="9"/>
      <c r="G282" s="12"/>
      <c r="H282" s="14"/>
    </row>
    <row r="283" spans="1:8">
      <c r="A283" s="13">
        <v>43334</v>
      </c>
      <c r="B283" s="10">
        <v>16</v>
      </c>
      <c r="C283" s="11"/>
      <c r="D283" s="12">
        <v>40</v>
      </c>
      <c r="E283" s="9">
        <v>2</v>
      </c>
      <c r="F283" s="9"/>
      <c r="G283" s="12">
        <v>9</v>
      </c>
      <c r="H283" s="13">
        <f t="shared" ref="H283:H346" si="62">DATE(2018,MONTH(A283),DAY(A283))</f>
        <v>43334</v>
      </c>
    </row>
    <row r="284" spans="1:8">
      <c r="A284" s="14"/>
      <c r="B284" s="9">
        <f>B283*30</f>
        <v>480</v>
      </c>
      <c r="C284" s="9"/>
      <c r="D284" s="12"/>
      <c r="E284" s="9">
        <v>49</v>
      </c>
      <c r="F284" s="9"/>
      <c r="G284" s="12"/>
      <c r="H284" s="14"/>
    </row>
    <row r="285" spans="1:8">
      <c r="A285" s="13">
        <v>43335</v>
      </c>
      <c r="B285" s="10">
        <v>6</v>
      </c>
      <c r="C285" s="11"/>
      <c r="D285" s="12">
        <v>28.7</v>
      </c>
      <c r="E285" s="9">
        <v>2</v>
      </c>
      <c r="F285" s="9"/>
      <c r="G285" s="12">
        <v>11</v>
      </c>
      <c r="H285" s="13">
        <f t="shared" ref="H285:H348" si="63">DATE(2018,MONTH(A285),DAY(A285))</f>
        <v>43335</v>
      </c>
    </row>
    <row r="286" spans="1:8">
      <c r="A286" s="14"/>
      <c r="B286" s="9">
        <f>B285*30</f>
        <v>180</v>
      </c>
      <c r="C286" s="9"/>
      <c r="D286" s="12"/>
      <c r="E286" s="9">
        <v>39.700000000000003</v>
      </c>
      <c r="F286" s="9"/>
      <c r="G286" s="12"/>
      <c r="H286" s="14"/>
    </row>
    <row r="287" spans="1:8">
      <c r="A287" s="13">
        <v>43336</v>
      </c>
      <c r="B287" s="10">
        <v>6</v>
      </c>
      <c r="C287" s="11"/>
      <c r="D287" s="12">
        <v>41.3</v>
      </c>
      <c r="E287" s="9">
        <v>2</v>
      </c>
      <c r="F287" s="9"/>
      <c r="G287" s="12">
        <v>3</v>
      </c>
      <c r="H287" s="13">
        <f t="shared" ref="H287:H350" si="64">DATE(2018,MONTH(A287),DAY(A287))</f>
        <v>43336</v>
      </c>
    </row>
    <row r="288" spans="1:8">
      <c r="A288" s="14"/>
      <c r="B288" s="9">
        <f>B287*30</f>
        <v>180</v>
      </c>
      <c r="C288" s="9"/>
      <c r="D288" s="12"/>
      <c r="E288" s="9">
        <v>44.3</v>
      </c>
      <c r="F288" s="9"/>
      <c r="G288" s="12"/>
      <c r="H288" s="14"/>
    </row>
    <row r="289" spans="1:8">
      <c r="A289" s="13">
        <v>43339</v>
      </c>
      <c r="B289" s="10">
        <v>36</v>
      </c>
      <c r="C289" s="11"/>
      <c r="D289" s="12">
        <v>32</v>
      </c>
      <c r="E289" s="9">
        <v>2</v>
      </c>
      <c r="F289" s="9"/>
      <c r="G289" s="12">
        <v>8</v>
      </c>
      <c r="H289" s="13">
        <f t="shared" ref="H289:H352" si="65">DATE(2018,MONTH(A289),DAY(A289))</f>
        <v>43339</v>
      </c>
    </row>
    <row r="290" spans="1:8">
      <c r="A290" s="14"/>
      <c r="B290" s="9">
        <f>B289*30</f>
        <v>1080</v>
      </c>
      <c r="C290" s="9"/>
      <c r="D290" s="12"/>
      <c r="E290" s="9">
        <v>40</v>
      </c>
      <c r="F290" s="9"/>
      <c r="G290" s="12"/>
      <c r="H290" s="14"/>
    </row>
    <row r="291" spans="1:8">
      <c r="A291" s="13">
        <v>43340</v>
      </c>
      <c r="B291" s="10">
        <v>10</v>
      </c>
      <c r="C291" s="11"/>
      <c r="D291" s="12">
        <v>5</v>
      </c>
      <c r="E291" s="9">
        <v>2</v>
      </c>
      <c r="F291" s="9"/>
      <c r="G291" s="12">
        <v>5</v>
      </c>
      <c r="H291" s="13">
        <f t="shared" ref="H291:H354" si="66">DATE(2018,MONTH(A291),DAY(A291))</f>
        <v>43340</v>
      </c>
    </row>
    <row r="292" spans="1:8">
      <c r="A292" s="14"/>
      <c r="B292" s="9">
        <f>B291*30</f>
        <v>300</v>
      </c>
      <c r="C292" s="9"/>
      <c r="D292" s="12"/>
      <c r="E292" s="9">
        <v>10</v>
      </c>
      <c r="F292" s="9"/>
      <c r="G292" s="12"/>
      <c r="H292" s="14"/>
    </row>
    <row r="293" spans="1:8">
      <c r="A293" s="13">
        <v>43341</v>
      </c>
      <c r="B293" s="10">
        <v>32</v>
      </c>
      <c r="C293" s="11"/>
      <c r="D293" s="12">
        <v>9</v>
      </c>
      <c r="E293" s="9">
        <v>2</v>
      </c>
      <c r="F293" s="9"/>
      <c r="G293" s="12">
        <v>4</v>
      </c>
      <c r="H293" s="13">
        <f t="shared" ref="H293:H356" si="67">DATE(2018,MONTH(A293),DAY(A293))</f>
        <v>43341</v>
      </c>
    </row>
    <row r="294" spans="1:8">
      <c r="A294" s="14"/>
      <c r="B294" s="9">
        <f>B293*30</f>
        <v>960</v>
      </c>
      <c r="C294" s="9"/>
      <c r="D294" s="12"/>
      <c r="E294" s="9">
        <v>5</v>
      </c>
      <c r="F294" s="9"/>
      <c r="G294" s="12"/>
      <c r="H294" s="14"/>
    </row>
    <row r="295" spans="1:8">
      <c r="A295" s="13">
        <v>43342</v>
      </c>
      <c r="B295" s="10">
        <v>16</v>
      </c>
      <c r="C295" s="11"/>
      <c r="D295" s="12">
        <v>25</v>
      </c>
      <c r="E295" s="9">
        <v>2</v>
      </c>
      <c r="F295" s="9"/>
      <c r="G295" s="12">
        <v>3</v>
      </c>
      <c r="H295" s="13">
        <f t="shared" ref="H295:H358" si="68">DATE(2018,MONTH(A295),DAY(A295))</f>
        <v>43342</v>
      </c>
    </row>
    <row r="296" spans="1:8">
      <c r="A296" s="14"/>
      <c r="B296" s="9">
        <f>B295*30</f>
        <v>480</v>
      </c>
      <c r="C296" s="9"/>
      <c r="D296" s="12"/>
      <c r="E296" s="9">
        <v>28</v>
      </c>
      <c r="F296" s="9"/>
      <c r="G296" s="12"/>
      <c r="H296" s="14"/>
    </row>
    <row r="297" spans="1:8">
      <c r="A297" s="13">
        <v>43343</v>
      </c>
      <c r="B297" s="10">
        <v>17</v>
      </c>
      <c r="C297" s="11"/>
      <c r="D297" s="15">
        <v>16.5</v>
      </c>
      <c r="E297" s="9">
        <v>2</v>
      </c>
      <c r="F297" s="9"/>
      <c r="G297" s="15">
        <v>5</v>
      </c>
      <c r="H297" s="13">
        <f t="shared" ref="H297:H360" si="69">DATE(2018,MONTH(A297),DAY(A297))</f>
        <v>43343</v>
      </c>
    </row>
    <row r="298" spans="1:8">
      <c r="A298" s="14"/>
      <c r="B298" s="9">
        <f>B297*30</f>
        <v>510</v>
      </c>
      <c r="C298" s="9"/>
      <c r="D298" s="16"/>
      <c r="E298" s="9">
        <v>21.5</v>
      </c>
      <c r="F298" s="9"/>
      <c r="G298" s="16"/>
      <c r="H298" s="14"/>
    </row>
    <row r="299" spans="1:8">
      <c r="A299" s="13">
        <v>43346</v>
      </c>
      <c r="B299" s="9">
        <v>16</v>
      </c>
      <c r="C299" s="9"/>
      <c r="D299" s="12">
        <v>37</v>
      </c>
      <c r="E299" s="9">
        <v>2</v>
      </c>
      <c r="F299" s="9"/>
      <c r="G299" s="12">
        <v>7</v>
      </c>
      <c r="H299" s="13">
        <f t="shared" ref="H299:H362" si="70">DATE(2018,MONTH(A299),DAY(A299))</f>
        <v>43346</v>
      </c>
    </row>
    <row r="300" spans="1:8">
      <c r="A300" s="14"/>
      <c r="B300" s="9">
        <f>B299*30</f>
        <v>480</v>
      </c>
      <c r="C300" s="9"/>
      <c r="D300" s="12"/>
      <c r="E300" s="9">
        <v>44</v>
      </c>
      <c r="F300" s="9"/>
      <c r="G300" s="12"/>
      <c r="H300" s="14"/>
    </row>
    <row r="301" spans="1:8">
      <c r="A301" s="13">
        <v>43347</v>
      </c>
      <c r="B301" s="10">
        <v>8</v>
      </c>
      <c r="C301" s="11"/>
      <c r="D301" s="12">
        <v>37</v>
      </c>
      <c r="E301" s="9">
        <v>2</v>
      </c>
      <c r="F301" s="9"/>
      <c r="G301" s="12">
        <v>7</v>
      </c>
      <c r="H301" s="13">
        <f t="shared" ref="H301:H364" si="71">DATE(2018,MONTH(A301),DAY(A301))</f>
        <v>43347</v>
      </c>
    </row>
    <row r="302" spans="1:8">
      <c r="A302" s="14"/>
      <c r="B302" s="9">
        <f>B301*30</f>
        <v>240</v>
      </c>
      <c r="C302" s="9"/>
      <c r="D302" s="12"/>
      <c r="E302" s="9">
        <v>44</v>
      </c>
      <c r="F302" s="9"/>
      <c r="G302" s="12"/>
      <c r="H302" s="14"/>
    </row>
    <row r="303" spans="1:8">
      <c r="A303" s="13">
        <v>43348</v>
      </c>
      <c r="B303" s="10">
        <v>18</v>
      </c>
      <c r="C303" s="11"/>
      <c r="D303" s="12">
        <v>33.700000000000003</v>
      </c>
      <c r="E303" s="9">
        <v>2</v>
      </c>
      <c r="F303" s="9"/>
      <c r="G303" s="12">
        <v>8</v>
      </c>
      <c r="H303" s="13">
        <f t="shared" ref="H303:H366" si="72">DATE(2018,MONTH(A303),DAY(A303))</f>
        <v>43348</v>
      </c>
    </row>
    <row r="304" spans="1:8">
      <c r="A304" s="14"/>
      <c r="B304" s="9">
        <f>B303*30</f>
        <v>540</v>
      </c>
      <c r="C304" s="9"/>
      <c r="D304" s="12"/>
      <c r="E304" s="9">
        <v>46.7</v>
      </c>
      <c r="F304" s="9"/>
      <c r="G304" s="12"/>
      <c r="H304" s="14"/>
    </row>
    <row r="305" spans="1:8">
      <c r="A305" s="13">
        <v>43349</v>
      </c>
      <c r="B305" s="10">
        <v>11</v>
      </c>
      <c r="C305" s="11"/>
      <c r="D305" s="12">
        <v>32</v>
      </c>
      <c r="E305" s="9">
        <v>2</v>
      </c>
      <c r="F305" s="9"/>
      <c r="G305" s="12">
        <v>7</v>
      </c>
      <c r="H305" s="13">
        <f t="shared" ref="H305:H368" si="73">DATE(2018,MONTH(A305),DAY(A305))</f>
        <v>43349</v>
      </c>
    </row>
    <row r="306" spans="1:8">
      <c r="A306" s="14"/>
      <c r="B306" s="9">
        <f>B305*30</f>
        <v>330</v>
      </c>
      <c r="C306" s="9"/>
      <c r="D306" s="12"/>
      <c r="E306" s="9">
        <v>39</v>
      </c>
      <c r="F306" s="9"/>
      <c r="G306" s="12"/>
      <c r="H306" s="14"/>
    </row>
    <row r="307" spans="1:8">
      <c r="A307" s="13">
        <v>43353</v>
      </c>
      <c r="B307" s="10">
        <v>31</v>
      </c>
      <c r="C307" s="11"/>
      <c r="D307" s="12">
        <v>41.4</v>
      </c>
      <c r="E307" s="9">
        <v>2</v>
      </c>
      <c r="F307" s="9"/>
      <c r="G307" s="12">
        <v>3</v>
      </c>
      <c r="H307" s="13">
        <f t="shared" ref="H307:H370" si="74">DATE(2018,MONTH(A307),DAY(A307))</f>
        <v>43353</v>
      </c>
    </row>
    <row r="308" spans="1:8">
      <c r="A308" s="14"/>
      <c r="B308" s="9">
        <f>B307*30</f>
        <v>930</v>
      </c>
      <c r="C308" s="9"/>
      <c r="D308" s="12"/>
      <c r="E308" s="9">
        <v>44.4</v>
      </c>
      <c r="F308" s="9"/>
      <c r="G308" s="12"/>
      <c r="H308" s="14"/>
    </row>
    <row r="309" spans="1:8">
      <c r="A309" s="13">
        <v>43354</v>
      </c>
      <c r="B309" s="10">
        <v>21</v>
      </c>
      <c r="C309" s="11"/>
      <c r="D309" s="12">
        <v>35.1</v>
      </c>
      <c r="E309" s="9">
        <v>2</v>
      </c>
      <c r="F309" s="9"/>
      <c r="G309" s="12">
        <v>4</v>
      </c>
      <c r="H309" s="13">
        <f t="shared" ref="H309:H340" si="75">DATE(2018,MONTH(A309),DAY(A309))</f>
        <v>43354</v>
      </c>
    </row>
    <row r="310" spans="1:8">
      <c r="A310" s="14"/>
      <c r="B310" s="9">
        <f>B309*30</f>
        <v>630</v>
      </c>
      <c r="C310" s="9"/>
      <c r="D310" s="12"/>
      <c r="E310" s="9">
        <v>39.1</v>
      </c>
      <c r="F310" s="9"/>
      <c r="G310" s="12"/>
      <c r="H310" s="14"/>
    </row>
    <row r="311" spans="1:8">
      <c r="A311" s="13">
        <v>43355</v>
      </c>
      <c r="B311" s="10">
        <v>9</v>
      </c>
      <c r="C311" s="11"/>
      <c r="D311" s="12">
        <v>38</v>
      </c>
      <c r="E311" s="9">
        <v>2</v>
      </c>
      <c r="F311" s="9"/>
      <c r="G311" s="12">
        <v>5</v>
      </c>
      <c r="H311" s="13">
        <f t="shared" si="62"/>
        <v>43355</v>
      </c>
    </row>
    <row r="312" spans="1:8">
      <c r="A312" s="14"/>
      <c r="B312" s="9">
        <f>B311*30</f>
        <v>270</v>
      </c>
      <c r="C312" s="9"/>
      <c r="D312" s="12"/>
      <c r="E312" s="9">
        <v>43</v>
      </c>
      <c r="F312" s="9"/>
      <c r="G312" s="12"/>
      <c r="H312" s="14"/>
    </row>
    <row r="313" spans="1:8">
      <c r="A313" s="13">
        <v>43356</v>
      </c>
      <c r="B313" s="10">
        <v>6</v>
      </c>
      <c r="C313" s="11"/>
      <c r="D313" s="12">
        <v>36</v>
      </c>
      <c r="E313" s="9">
        <v>2</v>
      </c>
      <c r="F313" s="9"/>
      <c r="G313" s="12">
        <v>3</v>
      </c>
      <c r="H313" s="13">
        <f t="shared" si="63"/>
        <v>43356</v>
      </c>
    </row>
    <row r="314" spans="1:8">
      <c r="A314" s="14"/>
      <c r="B314" s="9">
        <f>B313*30</f>
        <v>180</v>
      </c>
      <c r="C314" s="9"/>
      <c r="D314" s="12"/>
      <c r="E314" s="9">
        <v>39</v>
      </c>
      <c r="F314" s="9"/>
      <c r="G314" s="12"/>
      <c r="H314" s="14"/>
    </row>
    <row r="315" spans="1:8">
      <c r="A315" s="13">
        <v>43357</v>
      </c>
      <c r="B315" s="10">
        <v>28</v>
      </c>
      <c r="C315" s="11"/>
      <c r="D315" s="12">
        <v>17</v>
      </c>
      <c r="E315" s="9">
        <v>2</v>
      </c>
      <c r="F315" s="9"/>
      <c r="G315" s="12">
        <v>2</v>
      </c>
      <c r="H315" s="13">
        <f t="shared" si="64"/>
        <v>43357</v>
      </c>
    </row>
    <row r="316" spans="1:8">
      <c r="A316" s="14"/>
      <c r="B316" s="9">
        <f>B315*30</f>
        <v>840</v>
      </c>
      <c r="C316" s="9"/>
      <c r="D316" s="12"/>
      <c r="E316" s="9">
        <v>19</v>
      </c>
      <c r="F316" s="9"/>
      <c r="G316" s="12"/>
      <c r="H316" s="14"/>
    </row>
    <row r="317" spans="1:8">
      <c r="A317" s="13">
        <v>43360</v>
      </c>
      <c r="B317" s="10">
        <v>26</v>
      </c>
      <c r="C317" s="11"/>
      <c r="D317" s="12">
        <v>35</v>
      </c>
      <c r="E317" s="9">
        <v>2</v>
      </c>
      <c r="F317" s="9"/>
      <c r="G317" s="12">
        <v>10</v>
      </c>
      <c r="H317" s="13">
        <f t="shared" si="65"/>
        <v>43360</v>
      </c>
    </row>
    <row r="318" spans="1:8">
      <c r="A318" s="14"/>
      <c r="B318" s="9">
        <f>B317*30</f>
        <v>780</v>
      </c>
      <c r="C318" s="9"/>
      <c r="D318" s="12"/>
      <c r="E318" s="9">
        <v>45</v>
      </c>
      <c r="F318" s="9"/>
      <c r="G318" s="12"/>
      <c r="H318" s="14"/>
    </row>
    <row r="319" spans="1:8">
      <c r="A319" s="13">
        <v>43361</v>
      </c>
      <c r="B319" s="10">
        <v>13</v>
      </c>
      <c r="C319" s="11"/>
      <c r="D319" s="12">
        <v>37.9</v>
      </c>
      <c r="E319" s="9">
        <v>2</v>
      </c>
      <c r="F319" s="9"/>
      <c r="G319" s="12">
        <v>7.1</v>
      </c>
      <c r="H319" s="13">
        <f t="shared" si="66"/>
        <v>43361</v>
      </c>
    </row>
    <row r="320" spans="1:8">
      <c r="A320" s="14"/>
      <c r="B320" s="9">
        <f>B319*30</f>
        <v>390</v>
      </c>
      <c r="C320" s="9"/>
      <c r="D320" s="12"/>
      <c r="E320" s="9">
        <v>45</v>
      </c>
      <c r="F320" s="9"/>
      <c r="G320" s="12"/>
      <c r="H320" s="14"/>
    </row>
    <row r="321" spans="1:8">
      <c r="A321" s="13">
        <v>43362</v>
      </c>
      <c r="B321" s="10">
        <v>26</v>
      </c>
      <c r="C321" s="11"/>
      <c r="D321" s="12">
        <v>39.799999999999997</v>
      </c>
      <c r="E321" s="9">
        <v>2</v>
      </c>
      <c r="F321" s="9"/>
      <c r="G321" s="12">
        <v>6</v>
      </c>
      <c r="H321" s="13">
        <f t="shared" si="67"/>
        <v>43362</v>
      </c>
    </row>
    <row r="322" spans="1:8">
      <c r="A322" s="14"/>
      <c r="B322" s="9">
        <f>B321*30</f>
        <v>780</v>
      </c>
      <c r="C322" s="9"/>
      <c r="D322" s="12"/>
      <c r="E322" s="9">
        <v>45.8</v>
      </c>
      <c r="F322" s="9"/>
      <c r="G322" s="12"/>
      <c r="H322" s="14"/>
    </row>
    <row r="323" spans="1:8">
      <c r="A323" s="13">
        <v>43363</v>
      </c>
      <c r="B323" s="10">
        <v>19</v>
      </c>
      <c r="C323" s="11"/>
      <c r="D323" s="12">
        <v>33.700000000000003</v>
      </c>
      <c r="E323" s="9">
        <v>2</v>
      </c>
      <c r="F323" s="9"/>
      <c r="G323" s="12">
        <v>11</v>
      </c>
      <c r="H323" s="13">
        <f t="shared" si="68"/>
        <v>43363</v>
      </c>
    </row>
    <row r="324" spans="1:8">
      <c r="A324" s="14"/>
      <c r="B324" s="9">
        <f>B323*30</f>
        <v>570</v>
      </c>
      <c r="C324" s="9"/>
      <c r="D324" s="12"/>
      <c r="E324" s="9">
        <v>44.7</v>
      </c>
      <c r="F324" s="9"/>
      <c r="G324" s="12"/>
      <c r="H324" s="14"/>
    </row>
    <row r="325" spans="1:8">
      <c r="A325" s="13">
        <v>43364</v>
      </c>
      <c r="B325" s="10">
        <v>34</v>
      </c>
      <c r="C325" s="11"/>
      <c r="D325" s="12">
        <v>34.9</v>
      </c>
      <c r="E325" s="9">
        <v>2</v>
      </c>
      <c r="F325" s="9"/>
      <c r="G325" s="12">
        <v>9</v>
      </c>
      <c r="H325" s="13">
        <f t="shared" si="69"/>
        <v>43364</v>
      </c>
    </row>
    <row r="326" spans="1:8">
      <c r="A326" s="14"/>
      <c r="B326" s="9">
        <f>B325*30</f>
        <v>1020</v>
      </c>
      <c r="C326" s="9"/>
      <c r="D326" s="12"/>
      <c r="E326" s="9">
        <v>43.9</v>
      </c>
      <c r="F326" s="9"/>
      <c r="G326" s="12"/>
      <c r="H326" s="14"/>
    </row>
    <row r="327" spans="1:8">
      <c r="A327" s="13">
        <v>43367</v>
      </c>
      <c r="B327" s="10">
        <v>28</v>
      </c>
      <c r="C327" s="11"/>
      <c r="D327" s="12">
        <v>41.2</v>
      </c>
      <c r="E327" s="9">
        <v>2</v>
      </c>
      <c r="F327" s="9"/>
      <c r="G327" s="12">
        <v>3</v>
      </c>
      <c r="H327" s="13">
        <f t="shared" si="70"/>
        <v>43367</v>
      </c>
    </row>
    <row r="328" spans="1:8">
      <c r="A328" s="14"/>
      <c r="B328" s="9">
        <f>B327*30</f>
        <v>840</v>
      </c>
      <c r="C328" s="9"/>
      <c r="D328" s="12"/>
      <c r="E328" s="9">
        <v>44.2</v>
      </c>
      <c r="F328" s="9"/>
      <c r="G328" s="12"/>
      <c r="H328" s="14"/>
    </row>
    <row r="329" spans="1:8">
      <c r="A329" s="13">
        <v>43368</v>
      </c>
      <c r="B329" s="10">
        <v>8</v>
      </c>
      <c r="C329" s="11"/>
      <c r="D329" s="12">
        <v>28.8</v>
      </c>
      <c r="E329" s="9">
        <v>2</v>
      </c>
      <c r="F329" s="9"/>
      <c r="G329" s="12">
        <v>2</v>
      </c>
      <c r="H329" s="13">
        <f t="shared" si="71"/>
        <v>43368</v>
      </c>
    </row>
    <row r="330" spans="1:8">
      <c r="A330" s="14"/>
      <c r="B330" s="9">
        <f>B329*30</f>
        <v>240</v>
      </c>
      <c r="C330" s="9"/>
      <c r="D330" s="12"/>
      <c r="E330" s="9">
        <v>30.8</v>
      </c>
      <c r="F330" s="9"/>
      <c r="G330" s="12"/>
      <c r="H330" s="14"/>
    </row>
    <row r="331" spans="1:8">
      <c r="A331" s="13">
        <v>43369</v>
      </c>
      <c r="B331" s="10">
        <v>38</v>
      </c>
      <c r="C331" s="11"/>
      <c r="D331" s="12">
        <v>32</v>
      </c>
      <c r="E331" s="9">
        <v>2</v>
      </c>
      <c r="F331" s="9"/>
      <c r="G331" s="12">
        <v>2</v>
      </c>
      <c r="H331" s="13">
        <f t="shared" si="72"/>
        <v>43369</v>
      </c>
    </row>
    <row r="332" spans="1:8">
      <c r="A332" s="14"/>
      <c r="B332" s="9">
        <f>B331*30</f>
        <v>1140</v>
      </c>
      <c r="C332" s="9"/>
      <c r="D332" s="12"/>
      <c r="E332" s="9">
        <v>34</v>
      </c>
      <c r="F332" s="9"/>
      <c r="G332" s="12"/>
      <c r="H332" s="14"/>
    </row>
    <row r="333" spans="1:8">
      <c r="A333" s="13">
        <v>43370</v>
      </c>
      <c r="B333" s="10">
        <v>8</v>
      </c>
      <c r="C333" s="11"/>
      <c r="D333" s="12">
        <v>28</v>
      </c>
      <c r="E333" s="9">
        <v>2</v>
      </c>
      <c r="F333" s="9"/>
      <c r="G333" s="12">
        <v>4</v>
      </c>
      <c r="H333" s="13">
        <f t="shared" si="73"/>
        <v>43370</v>
      </c>
    </row>
    <row r="334" spans="1:8">
      <c r="A334" s="14"/>
      <c r="B334" s="9">
        <f>B333*30</f>
        <v>240</v>
      </c>
      <c r="C334" s="9"/>
      <c r="D334" s="12"/>
      <c r="E334" s="9">
        <v>32</v>
      </c>
      <c r="F334" s="9"/>
      <c r="G334" s="12"/>
      <c r="H334" s="14"/>
    </row>
    <row r="335" spans="1:8">
      <c r="A335" s="13">
        <v>43371</v>
      </c>
      <c r="B335" s="10">
        <v>36</v>
      </c>
      <c r="C335" s="11"/>
      <c r="D335" s="12">
        <v>30.3</v>
      </c>
      <c r="E335" s="9">
        <v>2</v>
      </c>
      <c r="F335" s="9"/>
      <c r="G335" s="12">
        <v>6</v>
      </c>
      <c r="H335" s="13">
        <f t="shared" si="74"/>
        <v>43371</v>
      </c>
    </row>
    <row r="336" spans="1:8">
      <c r="A336" s="14"/>
      <c r="B336" s="9">
        <f>B335*30</f>
        <v>1080</v>
      </c>
      <c r="C336" s="9"/>
      <c r="D336" s="12"/>
      <c r="E336" s="9">
        <v>36.299999999999997</v>
      </c>
      <c r="F336" s="9"/>
      <c r="G336" s="12"/>
      <c r="H336" s="14"/>
    </row>
    <row r="337" spans="1:8">
      <c r="A337" s="13">
        <v>43374</v>
      </c>
      <c r="B337" s="9">
        <v>11</v>
      </c>
      <c r="C337" s="9"/>
      <c r="D337" s="12">
        <v>34.200000000000003</v>
      </c>
      <c r="E337" s="9">
        <v>2</v>
      </c>
      <c r="F337" s="9"/>
      <c r="G337" s="12">
        <v>9</v>
      </c>
      <c r="H337" s="13">
        <f t="shared" ref="H337:H368" si="76">DATE(2018,MONTH(A337),DAY(A337))</f>
        <v>43374</v>
      </c>
    </row>
    <row r="338" spans="1:8">
      <c r="A338" s="14"/>
      <c r="B338" s="9">
        <f>B337*30</f>
        <v>330</v>
      </c>
      <c r="C338" s="9"/>
      <c r="D338" s="12"/>
      <c r="E338" s="9">
        <v>43.2</v>
      </c>
      <c r="F338" s="9"/>
      <c r="G338" s="12"/>
      <c r="H338" s="14"/>
    </row>
    <row r="339" spans="1:8">
      <c r="A339" s="13">
        <v>43375</v>
      </c>
      <c r="B339" s="10">
        <v>24</v>
      </c>
      <c r="C339" s="11"/>
      <c r="D339" s="12">
        <v>50.7</v>
      </c>
      <c r="E339" s="9">
        <v>2</v>
      </c>
      <c r="F339" s="9"/>
      <c r="G339" s="12">
        <v>6</v>
      </c>
      <c r="H339" s="13">
        <f t="shared" si="62"/>
        <v>43375</v>
      </c>
    </row>
    <row r="340" spans="1:8">
      <c r="A340" s="14"/>
      <c r="B340" s="9">
        <f>B339*30</f>
        <v>720</v>
      </c>
      <c r="C340" s="9"/>
      <c r="D340" s="12"/>
      <c r="E340" s="9">
        <v>56.7</v>
      </c>
      <c r="F340" s="9"/>
      <c r="G340" s="12"/>
      <c r="H340" s="14"/>
    </row>
    <row r="341" spans="1:8">
      <c r="A341" s="13">
        <v>43376</v>
      </c>
      <c r="B341" s="10">
        <v>16</v>
      </c>
      <c r="C341" s="11"/>
      <c r="D341" s="12">
        <v>42.5</v>
      </c>
      <c r="E341" s="9">
        <v>2</v>
      </c>
      <c r="F341" s="9"/>
      <c r="G341" s="12">
        <v>6</v>
      </c>
      <c r="H341" s="13">
        <f t="shared" si="63"/>
        <v>43376</v>
      </c>
    </row>
    <row r="342" spans="1:8">
      <c r="A342" s="14"/>
      <c r="B342" s="9">
        <f>B341*30</f>
        <v>480</v>
      </c>
      <c r="C342" s="9"/>
      <c r="D342" s="12"/>
      <c r="E342" s="9">
        <v>48.5</v>
      </c>
      <c r="F342" s="9"/>
      <c r="G342" s="12"/>
      <c r="H342" s="14"/>
    </row>
    <row r="343" spans="1:8">
      <c r="A343" s="13">
        <v>43377</v>
      </c>
      <c r="B343" s="10">
        <v>21</v>
      </c>
      <c r="C343" s="11"/>
      <c r="D343" s="12">
        <v>38.1</v>
      </c>
      <c r="E343" s="9">
        <v>2</v>
      </c>
      <c r="F343" s="9"/>
      <c r="G343" s="12">
        <v>8</v>
      </c>
      <c r="H343" s="13">
        <f t="shared" si="64"/>
        <v>43377</v>
      </c>
    </row>
    <row r="344" spans="1:8">
      <c r="A344" s="14"/>
      <c r="B344" s="9">
        <f>B343*30</f>
        <v>630</v>
      </c>
      <c r="C344" s="9"/>
      <c r="D344" s="12"/>
      <c r="E344" s="9">
        <v>46.1</v>
      </c>
      <c r="F344" s="9"/>
      <c r="G344" s="12"/>
      <c r="H344" s="14"/>
    </row>
    <row r="345" spans="1:8">
      <c r="A345" s="13">
        <v>43378</v>
      </c>
      <c r="B345" s="10">
        <v>25</v>
      </c>
      <c r="C345" s="11"/>
      <c r="D345" s="12">
        <v>36</v>
      </c>
      <c r="E345" s="9">
        <v>2</v>
      </c>
      <c r="F345" s="9"/>
      <c r="G345" s="12">
        <v>8</v>
      </c>
      <c r="H345" s="13">
        <f t="shared" si="65"/>
        <v>43378</v>
      </c>
    </row>
    <row r="346" spans="1:8">
      <c r="A346" s="14"/>
      <c r="B346" s="9">
        <f>B345*30</f>
        <v>750</v>
      </c>
      <c r="C346" s="9"/>
      <c r="D346" s="12"/>
      <c r="E346" s="9">
        <v>44</v>
      </c>
      <c r="F346" s="9"/>
      <c r="G346" s="12"/>
      <c r="H346" s="14"/>
    </row>
    <row r="347" spans="1:8">
      <c r="A347" s="13">
        <v>43381</v>
      </c>
      <c r="B347" s="10">
        <v>14</v>
      </c>
      <c r="C347" s="11"/>
      <c r="D347" s="12">
        <v>40</v>
      </c>
      <c r="E347" s="9">
        <v>2</v>
      </c>
      <c r="F347" s="9"/>
      <c r="G347" s="12">
        <v>8</v>
      </c>
      <c r="H347" s="13">
        <f t="shared" si="66"/>
        <v>43381</v>
      </c>
    </row>
    <row r="348" spans="1:8">
      <c r="A348" s="14"/>
      <c r="B348" s="9">
        <f>B347*30</f>
        <v>420</v>
      </c>
      <c r="C348" s="9"/>
      <c r="D348" s="12"/>
      <c r="E348" s="9">
        <v>48</v>
      </c>
      <c r="F348" s="9"/>
      <c r="G348" s="12"/>
      <c r="H348" s="14"/>
    </row>
    <row r="349" spans="1:8">
      <c r="A349" s="13">
        <v>43382</v>
      </c>
      <c r="B349" s="10">
        <v>6</v>
      </c>
      <c r="C349" s="11"/>
      <c r="D349" s="12">
        <v>35</v>
      </c>
      <c r="E349" s="9">
        <v>2</v>
      </c>
      <c r="F349" s="9"/>
      <c r="G349" s="12">
        <v>3</v>
      </c>
      <c r="H349" s="13">
        <f t="shared" si="67"/>
        <v>43382</v>
      </c>
    </row>
    <row r="350" spans="1:8">
      <c r="A350" s="14"/>
      <c r="B350" s="9">
        <f>B349*30</f>
        <v>180</v>
      </c>
      <c r="C350" s="9"/>
      <c r="D350" s="12"/>
      <c r="E350" s="9">
        <v>38</v>
      </c>
      <c r="F350" s="9"/>
      <c r="G350" s="12"/>
      <c r="H350" s="14"/>
    </row>
    <row r="351" spans="1:8">
      <c r="A351" s="13">
        <v>43383</v>
      </c>
      <c r="B351" s="10">
        <v>19</v>
      </c>
      <c r="C351" s="11"/>
      <c r="D351" s="12">
        <v>33.700000000000003</v>
      </c>
      <c r="E351" s="9">
        <v>2</v>
      </c>
      <c r="F351" s="9"/>
      <c r="G351" s="12">
        <v>3</v>
      </c>
      <c r="H351" s="13">
        <f t="shared" si="68"/>
        <v>43383</v>
      </c>
    </row>
    <row r="352" spans="1:8">
      <c r="A352" s="14"/>
      <c r="B352" s="9">
        <f>B351*30</f>
        <v>570</v>
      </c>
      <c r="C352" s="9"/>
      <c r="D352" s="12"/>
      <c r="E352" s="9">
        <v>36.700000000000003</v>
      </c>
      <c r="F352" s="9"/>
      <c r="G352" s="12"/>
      <c r="H352" s="14"/>
    </row>
    <row r="353" spans="1:8">
      <c r="A353" s="13">
        <v>43384</v>
      </c>
      <c r="B353" s="10">
        <v>6</v>
      </c>
      <c r="C353" s="11"/>
      <c r="D353" s="12">
        <v>37</v>
      </c>
      <c r="E353" s="9">
        <v>2</v>
      </c>
      <c r="F353" s="9"/>
      <c r="G353" s="12">
        <v>6</v>
      </c>
      <c r="H353" s="13">
        <f t="shared" si="69"/>
        <v>43384</v>
      </c>
    </row>
    <row r="354" spans="1:8">
      <c r="A354" s="14"/>
      <c r="B354" s="9">
        <f>B353*30</f>
        <v>180</v>
      </c>
      <c r="C354" s="9"/>
      <c r="D354" s="12"/>
      <c r="E354" s="9">
        <v>42</v>
      </c>
      <c r="F354" s="9"/>
      <c r="G354" s="12"/>
      <c r="H354" s="14"/>
    </row>
    <row r="355" spans="1:8">
      <c r="A355" s="13">
        <v>43388</v>
      </c>
      <c r="B355" s="10">
        <v>2</v>
      </c>
      <c r="C355" s="11"/>
      <c r="D355" s="12">
        <v>27</v>
      </c>
      <c r="E355" s="9">
        <v>2</v>
      </c>
      <c r="F355" s="9"/>
      <c r="G355" s="12">
        <v>8</v>
      </c>
      <c r="H355" s="13">
        <f t="shared" si="70"/>
        <v>43388</v>
      </c>
    </row>
    <row r="356" spans="1:8">
      <c r="A356" s="14"/>
      <c r="B356" s="9">
        <f>B355*30</f>
        <v>60</v>
      </c>
      <c r="C356" s="9"/>
      <c r="D356" s="12"/>
      <c r="E356" s="9">
        <v>35</v>
      </c>
      <c r="F356" s="9"/>
      <c r="G356" s="12"/>
      <c r="H356" s="14"/>
    </row>
    <row r="357" spans="1:8">
      <c r="A357" s="13">
        <v>43389</v>
      </c>
      <c r="B357" s="10">
        <v>21</v>
      </c>
      <c r="C357" s="11"/>
      <c r="D357" s="12">
        <v>32.5</v>
      </c>
      <c r="E357" s="9">
        <v>2</v>
      </c>
      <c r="F357" s="9"/>
      <c r="G357" s="12">
        <v>6</v>
      </c>
      <c r="H357" s="13">
        <f t="shared" si="71"/>
        <v>43389</v>
      </c>
    </row>
    <row r="358" spans="1:8">
      <c r="A358" s="14"/>
      <c r="B358" s="9">
        <f>B357*30</f>
        <v>630</v>
      </c>
      <c r="C358" s="9"/>
      <c r="D358" s="12"/>
      <c r="E358" s="9">
        <v>38.5</v>
      </c>
      <c r="F358" s="9"/>
      <c r="G358" s="12"/>
      <c r="H358" s="14"/>
    </row>
    <row r="359" spans="1:8">
      <c r="A359" s="13">
        <v>43390</v>
      </c>
      <c r="B359" s="10">
        <v>4</v>
      </c>
      <c r="C359" s="11"/>
      <c r="D359" s="12">
        <v>31.3</v>
      </c>
      <c r="E359" s="9">
        <v>2</v>
      </c>
      <c r="F359" s="9"/>
      <c r="G359" s="12">
        <v>9</v>
      </c>
      <c r="H359" s="13">
        <f t="shared" si="72"/>
        <v>43390</v>
      </c>
    </row>
    <row r="360" spans="1:8">
      <c r="A360" s="14"/>
      <c r="B360" s="9">
        <f>B359*30</f>
        <v>120</v>
      </c>
      <c r="C360" s="9"/>
      <c r="D360" s="12"/>
      <c r="E360" s="9">
        <v>46.3</v>
      </c>
      <c r="F360" s="9"/>
      <c r="G360" s="12"/>
      <c r="H360" s="14"/>
    </row>
    <row r="361" spans="1:8">
      <c r="A361" s="13">
        <v>43391</v>
      </c>
      <c r="B361" s="10">
        <v>26</v>
      </c>
      <c r="C361" s="11"/>
      <c r="D361" s="12">
        <v>33.5</v>
      </c>
      <c r="E361" s="9">
        <v>2</v>
      </c>
      <c r="F361" s="9"/>
      <c r="G361" s="12">
        <v>8</v>
      </c>
      <c r="H361" s="13">
        <f t="shared" si="73"/>
        <v>43391</v>
      </c>
    </row>
    <row r="362" spans="1:8">
      <c r="A362" s="14"/>
      <c r="B362" s="9">
        <f>B361*30</f>
        <v>780</v>
      </c>
      <c r="C362" s="9"/>
      <c r="D362" s="12"/>
      <c r="E362" s="9">
        <v>41.5</v>
      </c>
      <c r="F362" s="9"/>
      <c r="G362" s="12"/>
      <c r="H362" s="14"/>
    </row>
    <row r="363" spans="1:8">
      <c r="A363" s="13">
        <v>43392</v>
      </c>
      <c r="B363" s="10">
        <v>5</v>
      </c>
      <c r="C363" s="11"/>
      <c r="D363" s="12">
        <v>38.9</v>
      </c>
      <c r="E363" s="9">
        <v>2</v>
      </c>
      <c r="F363" s="9"/>
      <c r="G363" s="12">
        <v>11</v>
      </c>
      <c r="H363" s="13">
        <f t="shared" si="74"/>
        <v>43392</v>
      </c>
    </row>
    <row r="364" spans="1:8">
      <c r="A364" s="14"/>
      <c r="B364" s="9">
        <f>B363*30</f>
        <v>150</v>
      </c>
      <c r="C364" s="9"/>
      <c r="D364" s="12"/>
      <c r="E364" s="9">
        <v>49.9</v>
      </c>
      <c r="F364" s="9"/>
      <c r="G364" s="12"/>
      <c r="H364" s="14"/>
    </row>
    <row r="365" spans="1:8">
      <c r="A365" s="13">
        <v>43395</v>
      </c>
      <c r="B365" s="10">
        <v>26</v>
      </c>
      <c r="C365" s="11"/>
      <c r="D365" s="12">
        <v>31</v>
      </c>
      <c r="E365" s="9">
        <v>2</v>
      </c>
      <c r="F365" s="9"/>
      <c r="G365" s="12">
        <v>5</v>
      </c>
      <c r="H365" s="13">
        <f t="shared" ref="H365:H396" si="77">DATE(2018,MONTH(A365),DAY(A365))</f>
        <v>43395</v>
      </c>
    </row>
    <row r="366" spans="1:8">
      <c r="A366" s="14"/>
      <c r="B366" s="9">
        <f>B365*30</f>
        <v>780</v>
      </c>
      <c r="C366" s="9"/>
      <c r="D366" s="12"/>
      <c r="E366" s="9">
        <v>36</v>
      </c>
      <c r="F366" s="9"/>
      <c r="G366" s="12"/>
      <c r="H366" s="14"/>
    </row>
    <row r="367" spans="1:8">
      <c r="A367" s="13">
        <v>43396</v>
      </c>
      <c r="B367" s="10">
        <v>21</v>
      </c>
      <c r="C367" s="11"/>
      <c r="D367" s="12">
        <v>48.7</v>
      </c>
      <c r="E367" s="9">
        <v>2</v>
      </c>
      <c r="F367" s="9"/>
      <c r="G367" s="12">
        <v>3</v>
      </c>
      <c r="H367" s="13">
        <f t="shared" ref="H367:H430" si="78">DATE(2018,MONTH(A367),DAY(A367))</f>
        <v>43396</v>
      </c>
    </row>
    <row r="368" spans="1:8">
      <c r="A368" s="14"/>
      <c r="B368" s="9">
        <f>B367*30</f>
        <v>630</v>
      </c>
      <c r="C368" s="9"/>
      <c r="D368" s="12"/>
      <c r="E368" s="9">
        <v>51.7</v>
      </c>
      <c r="F368" s="9"/>
      <c r="G368" s="12"/>
      <c r="H368" s="14"/>
    </row>
    <row r="369" spans="1:8">
      <c r="A369" s="13">
        <v>43397</v>
      </c>
      <c r="B369" s="10">
        <v>24</v>
      </c>
      <c r="C369" s="11"/>
      <c r="D369" s="12">
        <v>37.1</v>
      </c>
      <c r="E369" s="9">
        <v>2</v>
      </c>
      <c r="F369" s="9"/>
      <c r="G369" s="12">
        <v>6</v>
      </c>
      <c r="H369" s="13">
        <f t="shared" ref="H369:H432" si="79">DATE(2018,MONTH(A369),DAY(A369))</f>
        <v>43397</v>
      </c>
    </row>
    <row r="370" spans="1:8">
      <c r="A370" s="14"/>
      <c r="B370" s="9">
        <f>B369*30</f>
        <v>720</v>
      </c>
      <c r="C370" s="9"/>
      <c r="D370" s="12"/>
      <c r="E370" s="9">
        <v>43.1</v>
      </c>
      <c r="F370" s="9"/>
      <c r="G370" s="12"/>
      <c r="H370" s="14"/>
    </row>
    <row r="371" spans="1:8">
      <c r="A371" s="13">
        <v>43398</v>
      </c>
      <c r="B371" s="10">
        <v>23</v>
      </c>
      <c r="C371" s="11"/>
      <c r="D371" s="12">
        <v>48.8</v>
      </c>
      <c r="E371" s="9">
        <v>2</v>
      </c>
      <c r="F371" s="9"/>
      <c r="G371" s="12">
        <v>9</v>
      </c>
      <c r="H371" s="13">
        <f t="shared" ref="H371:H434" si="80">DATE(2018,MONTH(A371),DAY(A371))</f>
        <v>43398</v>
      </c>
    </row>
    <row r="372" spans="1:8">
      <c r="A372" s="14"/>
      <c r="B372" s="9">
        <f>B371*30</f>
        <v>690</v>
      </c>
      <c r="C372" s="9"/>
      <c r="D372" s="12"/>
      <c r="E372" s="9">
        <v>57.8</v>
      </c>
      <c r="F372" s="9"/>
      <c r="G372" s="12"/>
      <c r="H372" s="14"/>
    </row>
    <row r="373" spans="1:8">
      <c r="A373" s="13">
        <v>43399</v>
      </c>
      <c r="B373" s="10">
        <v>8</v>
      </c>
      <c r="C373" s="11"/>
      <c r="D373" s="12">
        <v>47</v>
      </c>
      <c r="E373" s="9">
        <v>2</v>
      </c>
      <c r="F373" s="9"/>
      <c r="G373" s="12">
        <v>6</v>
      </c>
      <c r="H373" s="13">
        <f t="shared" ref="H373:H436" si="81">DATE(2018,MONTH(A373),DAY(A373))</f>
        <v>43399</v>
      </c>
    </row>
    <row r="374" spans="1:8">
      <c r="A374" s="14"/>
      <c r="B374" s="9">
        <f>B373*30</f>
        <v>240</v>
      </c>
      <c r="C374" s="9"/>
      <c r="D374" s="12"/>
      <c r="E374" s="9">
        <v>53</v>
      </c>
      <c r="F374" s="9"/>
      <c r="G374" s="12"/>
      <c r="H374" s="14"/>
    </row>
    <row r="375" spans="1:8">
      <c r="A375" s="13">
        <v>43402</v>
      </c>
      <c r="B375" s="10">
        <v>30</v>
      </c>
      <c r="C375" s="11"/>
      <c r="D375" s="12">
        <v>33</v>
      </c>
      <c r="E375" s="9">
        <v>2</v>
      </c>
      <c r="F375" s="9"/>
      <c r="G375" s="12">
        <v>8</v>
      </c>
      <c r="H375" s="13">
        <f t="shared" ref="H375:H438" si="82">DATE(2018,MONTH(A375),DAY(A375))</f>
        <v>43402</v>
      </c>
    </row>
    <row r="376" spans="1:8">
      <c r="A376" s="14"/>
      <c r="B376" s="9">
        <f>B375*30</f>
        <v>900</v>
      </c>
      <c r="C376" s="9"/>
      <c r="D376" s="12"/>
      <c r="E376" s="9">
        <v>41</v>
      </c>
      <c r="F376" s="9"/>
      <c r="G376" s="12"/>
      <c r="H376" s="14"/>
    </row>
    <row r="377" spans="1:8">
      <c r="A377" s="13">
        <v>43403</v>
      </c>
      <c r="B377" s="10">
        <v>25</v>
      </c>
      <c r="C377" s="11"/>
      <c r="D377" s="12">
        <v>33</v>
      </c>
      <c r="E377" s="9">
        <v>2</v>
      </c>
      <c r="F377" s="9"/>
      <c r="G377" s="12">
        <v>12</v>
      </c>
      <c r="H377" s="13">
        <f t="shared" ref="H377:H438" si="83">DATE(2018,MONTH(A377),DAY(A377))</f>
        <v>43403</v>
      </c>
    </row>
    <row r="378" spans="1:8">
      <c r="A378" s="14"/>
      <c r="B378" s="9">
        <f>B377*30</f>
        <v>750</v>
      </c>
      <c r="C378" s="9"/>
      <c r="D378" s="12"/>
      <c r="E378" s="9">
        <v>45</v>
      </c>
      <c r="F378" s="9"/>
      <c r="G378" s="12"/>
      <c r="H378" s="14"/>
    </row>
    <row r="379" spans="1:8">
      <c r="A379" s="13">
        <v>43404</v>
      </c>
      <c r="B379" s="10">
        <v>21</v>
      </c>
      <c r="C379" s="11"/>
      <c r="D379" s="12">
        <v>33</v>
      </c>
      <c r="E379" s="9">
        <v>2</v>
      </c>
      <c r="F379" s="9"/>
      <c r="G379" s="12">
        <v>2</v>
      </c>
      <c r="H379" s="13">
        <f t="shared" ref="H379:H438" si="84">DATE(2018,MONTH(A379),DAY(A379))</f>
        <v>43404</v>
      </c>
    </row>
    <row r="380" spans="1:8">
      <c r="A380" s="14"/>
      <c r="B380" s="9">
        <f>B379*30</f>
        <v>630</v>
      </c>
      <c r="C380" s="9"/>
      <c r="D380" s="12"/>
      <c r="E380" s="9">
        <v>35</v>
      </c>
      <c r="F380" s="9"/>
      <c r="G380" s="12"/>
      <c r="H380" s="14"/>
    </row>
    <row r="381" spans="1:8">
      <c r="A381" s="13">
        <v>43405</v>
      </c>
      <c r="B381" s="9">
        <v>26</v>
      </c>
      <c r="C381" s="9"/>
      <c r="D381" s="12">
        <v>33.799999999999997</v>
      </c>
      <c r="E381" s="9">
        <v>2</v>
      </c>
      <c r="F381" s="9"/>
      <c r="G381" s="12">
        <v>10</v>
      </c>
      <c r="H381" s="13">
        <f t="shared" ref="H381:H438" si="85">DATE(2018,MONTH(A381),DAY(A381))</f>
        <v>43405</v>
      </c>
    </row>
    <row r="382" spans="1:8">
      <c r="A382" s="14"/>
      <c r="B382" s="9">
        <f>B381*30</f>
        <v>780</v>
      </c>
      <c r="C382" s="9"/>
      <c r="D382" s="12"/>
      <c r="E382" s="9">
        <v>43.8</v>
      </c>
      <c r="F382" s="9"/>
      <c r="G382" s="12"/>
      <c r="H382" s="14"/>
    </row>
    <row r="383" spans="1:8">
      <c r="A383" s="13">
        <v>43409</v>
      </c>
      <c r="B383" s="10">
        <v>16</v>
      </c>
      <c r="C383" s="11"/>
      <c r="D383" s="12">
        <v>25</v>
      </c>
      <c r="E383" s="9">
        <v>2</v>
      </c>
      <c r="F383" s="9"/>
      <c r="G383" s="12">
        <v>12</v>
      </c>
      <c r="H383" s="13">
        <f t="shared" ref="H383:H438" si="86">DATE(2018,MONTH(A383),DAY(A383))</f>
        <v>43409</v>
      </c>
    </row>
    <row r="384" spans="1:8">
      <c r="A384" s="14"/>
      <c r="B384" s="9">
        <f>B383*30</f>
        <v>480</v>
      </c>
      <c r="C384" s="9"/>
      <c r="D384" s="12"/>
      <c r="E384" s="9">
        <v>37</v>
      </c>
      <c r="F384" s="9"/>
      <c r="G384" s="12"/>
      <c r="H384" s="14"/>
    </row>
    <row r="385" spans="1:8">
      <c r="A385" s="13">
        <v>43410</v>
      </c>
      <c r="B385" s="10">
        <v>18</v>
      </c>
      <c r="C385" s="11"/>
      <c r="D385" s="12">
        <v>32</v>
      </c>
      <c r="E385" s="9">
        <v>2</v>
      </c>
      <c r="F385" s="9"/>
      <c r="G385" s="12">
        <v>2</v>
      </c>
      <c r="H385" s="13">
        <f t="shared" ref="H385:H438" si="87">DATE(2018,MONTH(A385),DAY(A385))</f>
        <v>43410</v>
      </c>
    </row>
    <row r="386" spans="1:8">
      <c r="A386" s="14"/>
      <c r="B386" s="9">
        <f>B385*30</f>
        <v>540</v>
      </c>
      <c r="C386" s="9"/>
      <c r="D386" s="12"/>
      <c r="E386" s="9">
        <v>34</v>
      </c>
      <c r="F386" s="9"/>
      <c r="G386" s="12"/>
      <c r="H386" s="14"/>
    </row>
    <row r="387" spans="1:8">
      <c r="A387" s="13">
        <v>43411</v>
      </c>
      <c r="B387" s="10">
        <v>21</v>
      </c>
      <c r="C387" s="11"/>
      <c r="D387" s="12">
        <v>38</v>
      </c>
      <c r="E387" s="9">
        <v>2</v>
      </c>
      <c r="F387" s="9"/>
      <c r="G387" s="12">
        <v>3</v>
      </c>
      <c r="H387" s="13">
        <f t="shared" ref="H387:H438" si="88">DATE(2018,MONTH(A387),DAY(A387))</f>
        <v>43411</v>
      </c>
    </row>
    <row r="388" spans="1:8">
      <c r="A388" s="14"/>
      <c r="B388" s="9">
        <f>B387*30</f>
        <v>630</v>
      </c>
      <c r="C388" s="9"/>
      <c r="D388" s="12"/>
      <c r="E388" s="9">
        <v>41</v>
      </c>
      <c r="F388" s="9"/>
      <c r="G388" s="12"/>
      <c r="H388" s="14"/>
    </row>
    <row r="389" spans="1:8">
      <c r="A389" s="13">
        <v>43412</v>
      </c>
      <c r="B389" s="10">
        <v>18</v>
      </c>
      <c r="C389" s="11"/>
      <c r="D389" s="12">
        <v>37.5</v>
      </c>
      <c r="E389" s="9">
        <v>2</v>
      </c>
      <c r="F389" s="9"/>
      <c r="G389" s="12">
        <v>2</v>
      </c>
      <c r="H389" s="13">
        <f t="shared" ref="H389:H438" si="89">DATE(2018,MONTH(A389),DAY(A389))</f>
        <v>43412</v>
      </c>
    </row>
    <row r="390" spans="1:8">
      <c r="A390" s="14"/>
      <c r="B390" s="9">
        <f>B389*30</f>
        <v>540</v>
      </c>
      <c r="C390" s="9"/>
      <c r="D390" s="12"/>
      <c r="E390" s="9">
        <v>39.5</v>
      </c>
      <c r="F390" s="9"/>
      <c r="G390" s="12"/>
      <c r="H390" s="14"/>
    </row>
    <row r="391" spans="1:8">
      <c r="A391" s="13">
        <v>43413</v>
      </c>
      <c r="B391" s="10">
        <v>36</v>
      </c>
      <c r="C391" s="11"/>
      <c r="D391" s="12">
        <v>31.5</v>
      </c>
      <c r="E391" s="9">
        <v>2</v>
      </c>
      <c r="F391" s="9"/>
      <c r="G391" s="12">
        <v>3</v>
      </c>
      <c r="H391" s="13">
        <f t="shared" ref="H391:H438" si="90">DATE(2018,MONTH(A391),DAY(A391))</f>
        <v>43413</v>
      </c>
    </row>
    <row r="392" spans="1:8">
      <c r="A392" s="14"/>
      <c r="B392" s="9">
        <f>B391*30</f>
        <v>1080</v>
      </c>
      <c r="C392" s="9"/>
      <c r="D392" s="12"/>
      <c r="E392" s="9">
        <v>34.5</v>
      </c>
      <c r="F392" s="9"/>
      <c r="G392" s="12"/>
      <c r="H392" s="14"/>
    </row>
    <row r="393" spans="1:8">
      <c r="A393" s="13">
        <v>43416</v>
      </c>
      <c r="B393" s="10">
        <v>36</v>
      </c>
      <c r="C393" s="11"/>
      <c r="D393" s="12">
        <v>30</v>
      </c>
      <c r="E393" s="9">
        <v>2</v>
      </c>
      <c r="F393" s="9"/>
      <c r="G393" s="12">
        <v>7</v>
      </c>
      <c r="H393" s="13">
        <f t="shared" ref="H393:H438" si="91">DATE(2018,MONTH(A393),DAY(A393))</f>
        <v>43416</v>
      </c>
    </row>
    <row r="394" spans="1:8">
      <c r="A394" s="14"/>
      <c r="B394" s="9">
        <f>B393*30</f>
        <v>1080</v>
      </c>
      <c r="C394" s="9"/>
      <c r="D394" s="12"/>
      <c r="E394" s="9">
        <v>37</v>
      </c>
      <c r="F394" s="9"/>
      <c r="G394" s="12"/>
      <c r="H394" s="14"/>
    </row>
    <row r="395" spans="1:8">
      <c r="A395" s="13">
        <v>43417</v>
      </c>
      <c r="B395" s="10">
        <v>18</v>
      </c>
      <c r="C395" s="11"/>
      <c r="D395" s="12">
        <v>32</v>
      </c>
      <c r="E395" s="9">
        <v>2</v>
      </c>
      <c r="F395" s="9"/>
      <c r="G395" s="12">
        <v>12</v>
      </c>
      <c r="H395" s="13">
        <f t="shared" si="78"/>
        <v>43417</v>
      </c>
    </row>
    <row r="396" spans="1:8">
      <c r="A396" s="14"/>
      <c r="B396" s="9">
        <f>B395*30</f>
        <v>540</v>
      </c>
      <c r="C396" s="9"/>
      <c r="D396" s="12"/>
      <c r="E396" s="9">
        <v>44</v>
      </c>
      <c r="F396" s="9"/>
      <c r="G396" s="12"/>
      <c r="H396" s="14"/>
    </row>
    <row r="397" spans="1:8">
      <c r="A397" s="13">
        <v>43418</v>
      </c>
      <c r="B397" s="10">
        <v>36</v>
      </c>
      <c r="C397" s="11"/>
      <c r="D397" s="12">
        <v>31</v>
      </c>
      <c r="E397" s="9">
        <v>2</v>
      </c>
      <c r="F397" s="9"/>
      <c r="G397" s="12">
        <v>5</v>
      </c>
      <c r="H397" s="13">
        <f t="shared" si="79"/>
        <v>43418</v>
      </c>
    </row>
    <row r="398" spans="1:8">
      <c r="A398" s="14"/>
      <c r="B398" s="9">
        <f>B397*30</f>
        <v>1080</v>
      </c>
      <c r="C398" s="9"/>
      <c r="D398" s="12"/>
      <c r="E398" s="9">
        <v>36</v>
      </c>
      <c r="F398" s="9"/>
      <c r="G398" s="12"/>
      <c r="H398" s="14"/>
    </row>
    <row r="399" spans="1:8">
      <c r="A399" s="13">
        <v>43423</v>
      </c>
      <c r="B399" s="10">
        <v>23</v>
      </c>
      <c r="C399" s="11"/>
      <c r="D399" s="12">
        <v>23</v>
      </c>
      <c r="E399" s="9">
        <v>2</v>
      </c>
      <c r="F399" s="9"/>
      <c r="G399" s="12">
        <v>3</v>
      </c>
      <c r="H399" s="13">
        <f t="shared" si="80"/>
        <v>43423</v>
      </c>
    </row>
    <row r="400" spans="1:8">
      <c r="A400" s="14"/>
      <c r="B400" s="9">
        <f>B399*30</f>
        <v>690</v>
      </c>
      <c r="C400" s="9"/>
      <c r="D400" s="12"/>
      <c r="E400" s="9">
        <v>26</v>
      </c>
      <c r="F400" s="9"/>
      <c r="G400" s="12"/>
      <c r="H400" s="14"/>
    </row>
    <row r="401" spans="1:8">
      <c r="A401" s="13">
        <v>43424</v>
      </c>
      <c r="B401" s="10">
        <v>18</v>
      </c>
      <c r="C401" s="11"/>
      <c r="D401" s="12">
        <v>18</v>
      </c>
      <c r="E401" s="9">
        <v>2</v>
      </c>
      <c r="F401" s="9"/>
      <c r="G401" s="12">
        <v>2</v>
      </c>
      <c r="H401" s="13">
        <f t="shared" si="81"/>
        <v>43424</v>
      </c>
    </row>
    <row r="402" spans="1:8">
      <c r="A402" s="14"/>
      <c r="B402" s="9">
        <f>B401*30</f>
        <v>540</v>
      </c>
      <c r="C402" s="9"/>
      <c r="D402" s="12"/>
      <c r="E402" s="9">
        <v>20</v>
      </c>
      <c r="F402" s="9"/>
      <c r="G402" s="12"/>
      <c r="H402" s="14"/>
    </row>
    <row r="403" spans="1:8">
      <c r="A403" s="13">
        <v>43425</v>
      </c>
      <c r="B403" s="10">
        <v>56</v>
      </c>
      <c r="C403" s="11"/>
      <c r="D403" s="12">
        <v>30</v>
      </c>
      <c r="E403" s="9">
        <v>2</v>
      </c>
      <c r="F403" s="9"/>
      <c r="G403" s="12">
        <v>3</v>
      </c>
      <c r="H403" s="13">
        <f t="shared" si="82"/>
        <v>43425</v>
      </c>
    </row>
    <row r="404" spans="1:8">
      <c r="A404" s="14"/>
      <c r="B404" s="9">
        <f>B403*30</f>
        <v>1680</v>
      </c>
      <c r="C404" s="9"/>
      <c r="D404" s="12"/>
      <c r="E404" s="9">
        <v>33</v>
      </c>
      <c r="F404" s="9"/>
      <c r="G404" s="12"/>
      <c r="H404" s="14"/>
    </row>
    <row r="405" spans="1:8">
      <c r="A405" s="13">
        <v>43426</v>
      </c>
      <c r="B405" s="10">
        <v>18</v>
      </c>
      <c r="C405" s="11"/>
      <c r="D405" s="12">
        <v>21</v>
      </c>
      <c r="E405" s="9">
        <v>2</v>
      </c>
      <c r="F405" s="9"/>
      <c r="G405" s="12">
        <v>3</v>
      </c>
      <c r="H405" s="13">
        <f t="shared" si="83"/>
        <v>43426</v>
      </c>
    </row>
    <row r="406" spans="1:8">
      <c r="A406" s="14"/>
      <c r="B406" s="9">
        <f>B405*30</f>
        <v>540</v>
      </c>
      <c r="C406" s="9"/>
      <c r="D406" s="12"/>
      <c r="E406" s="9">
        <v>24</v>
      </c>
      <c r="F406" s="9"/>
      <c r="G406" s="12"/>
      <c r="H406" s="14"/>
    </row>
    <row r="407" spans="1:8">
      <c r="A407" s="13">
        <v>43427</v>
      </c>
      <c r="B407" s="10">
        <v>46</v>
      </c>
      <c r="C407" s="11"/>
      <c r="D407" s="12">
        <v>11</v>
      </c>
      <c r="E407" s="9">
        <v>2</v>
      </c>
      <c r="F407" s="9"/>
      <c r="G407" s="12">
        <v>3</v>
      </c>
      <c r="H407" s="13">
        <f t="shared" si="84"/>
        <v>43427</v>
      </c>
    </row>
    <row r="408" spans="1:8">
      <c r="A408" s="14"/>
      <c r="B408" s="9">
        <f>B407*30</f>
        <v>1380</v>
      </c>
      <c r="C408" s="9"/>
      <c r="D408" s="12"/>
      <c r="E408" s="9">
        <v>14</v>
      </c>
      <c r="F408" s="9"/>
      <c r="G408" s="12"/>
      <c r="H408" s="14"/>
    </row>
    <row r="409" spans="1:8">
      <c r="A409" s="13">
        <v>43430</v>
      </c>
      <c r="B409" s="10">
        <v>12</v>
      </c>
      <c r="C409" s="11"/>
      <c r="D409" s="12">
        <v>20</v>
      </c>
      <c r="E409" s="9">
        <v>2</v>
      </c>
      <c r="F409" s="9"/>
      <c r="G409" s="12">
        <v>7.5</v>
      </c>
      <c r="H409" s="13">
        <f t="shared" si="85"/>
        <v>43430</v>
      </c>
    </row>
    <row r="410" spans="1:8">
      <c r="A410" s="14"/>
      <c r="B410" s="9">
        <f>B409*30</f>
        <v>360</v>
      </c>
      <c r="C410" s="9"/>
      <c r="D410" s="12"/>
      <c r="E410" s="9">
        <v>27.5</v>
      </c>
      <c r="F410" s="9"/>
      <c r="G410" s="12"/>
      <c r="H410" s="14"/>
    </row>
    <row r="411" spans="1:8">
      <c r="A411" s="13">
        <v>43431</v>
      </c>
      <c r="B411" s="10">
        <v>18</v>
      </c>
      <c r="C411" s="11"/>
      <c r="D411" s="12">
        <v>23</v>
      </c>
      <c r="E411" s="9">
        <v>2</v>
      </c>
      <c r="F411" s="9"/>
      <c r="G411" s="12">
        <v>7</v>
      </c>
      <c r="H411" s="13">
        <f t="shared" si="86"/>
        <v>43431</v>
      </c>
    </row>
    <row r="412" spans="1:8">
      <c r="A412" s="14"/>
      <c r="B412" s="9">
        <f>B411*30</f>
        <v>540</v>
      </c>
      <c r="C412" s="9"/>
      <c r="D412" s="12"/>
      <c r="E412" s="9">
        <v>30</v>
      </c>
      <c r="F412" s="9"/>
      <c r="G412" s="12"/>
      <c r="H412" s="14"/>
    </row>
    <row r="413" spans="1:8">
      <c r="A413" s="13">
        <v>43432</v>
      </c>
      <c r="B413" s="10">
        <v>18</v>
      </c>
      <c r="C413" s="11"/>
      <c r="D413" s="12">
        <v>29.1</v>
      </c>
      <c r="E413" s="9">
        <v>2</v>
      </c>
      <c r="F413" s="9"/>
      <c r="G413" s="12">
        <v>6</v>
      </c>
      <c r="H413" s="13">
        <f t="shared" si="87"/>
        <v>43432</v>
      </c>
    </row>
    <row r="414" spans="1:8">
      <c r="A414" s="14"/>
      <c r="B414" s="9">
        <f>B413*30</f>
        <v>540</v>
      </c>
      <c r="C414" s="9"/>
      <c r="D414" s="12"/>
      <c r="E414" s="9">
        <v>35.1</v>
      </c>
      <c r="F414" s="9"/>
      <c r="G414" s="12"/>
      <c r="H414" s="14"/>
    </row>
    <row r="415" spans="1:8">
      <c r="A415" s="13">
        <v>43433</v>
      </c>
      <c r="B415" s="10">
        <v>6</v>
      </c>
      <c r="C415" s="11"/>
      <c r="D415" s="12">
        <v>29</v>
      </c>
      <c r="E415" s="9">
        <v>2</v>
      </c>
      <c r="F415" s="9"/>
      <c r="G415" s="12">
        <v>7</v>
      </c>
      <c r="H415" s="13">
        <f t="shared" si="88"/>
        <v>43433</v>
      </c>
    </row>
    <row r="416" spans="1:8">
      <c r="A416" s="14"/>
      <c r="B416" s="9">
        <f>B415*30</f>
        <v>180</v>
      </c>
      <c r="C416" s="9"/>
      <c r="D416" s="12"/>
      <c r="E416" s="9">
        <v>36</v>
      </c>
      <c r="F416" s="9"/>
      <c r="G416" s="12"/>
      <c r="H416" s="14"/>
    </row>
    <row r="417" spans="1:8">
      <c r="A417" s="13">
        <v>43434</v>
      </c>
      <c r="B417" s="10">
        <v>46</v>
      </c>
      <c r="C417" s="11"/>
      <c r="D417" s="12">
        <v>22</v>
      </c>
      <c r="E417" s="9">
        <v>2</v>
      </c>
      <c r="F417" s="9"/>
      <c r="G417" s="12">
        <v>8</v>
      </c>
      <c r="H417" s="13">
        <f t="shared" si="89"/>
        <v>43434</v>
      </c>
    </row>
    <row r="418" spans="1:8">
      <c r="A418" s="14"/>
      <c r="B418" s="9">
        <f>B417*30</f>
        <v>1380</v>
      </c>
      <c r="C418" s="9"/>
      <c r="D418" s="12"/>
      <c r="E418" s="9">
        <v>30</v>
      </c>
      <c r="F418" s="9"/>
      <c r="G418" s="12"/>
      <c r="H418" s="14"/>
    </row>
    <row r="419" spans="1:8">
      <c r="A419" s="13">
        <v>43437</v>
      </c>
      <c r="B419" s="9">
        <v>8</v>
      </c>
      <c r="C419" s="9"/>
      <c r="D419" s="12">
        <v>5</v>
      </c>
      <c r="E419" s="9">
        <v>2</v>
      </c>
      <c r="F419" s="9"/>
      <c r="G419" s="12">
        <v>2</v>
      </c>
      <c r="H419" s="13">
        <f t="shared" si="90"/>
        <v>43437</v>
      </c>
    </row>
    <row r="420" spans="1:8">
      <c r="A420" s="14"/>
      <c r="B420" s="9">
        <f>B419*30</f>
        <v>240</v>
      </c>
      <c r="C420" s="9"/>
      <c r="D420" s="12"/>
      <c r="E420" s="9">
        <v>7</v>
      </c>
      <c r="F420" s="9"/>
      <c r="G420" s="12"/>
      <c r="H420" s="14"/>
    </row>
    <row r="421" spans="1:8">
      <c r="A421" s="13">
        <v>43438</v>
      </c>
      <c r="B421" s="10">
        <v>1</v>
      </c>
      <c r="C421" s="11"/>
      <c r="D421" s="12">
        <v>3</v>
      </c>
      <c r="E421" s="9">
        <v>2</v>
      </c>
      <c r="F421" s="9"/>
      <c r="G421" s="12">
        <v>3</v>
      </c>
      <c r="H421" s="13">
        <f t="shared" ref="H421:H438" si="92">DATE(2018,MONTH(A421),DAY(A421))</f>
        <v>43438</v>
      </c>
    </row>
    <row r="422" spans="1:8">
      <c r="A422" s="14"/>
      <c r="B422" s="9">
        <f>B421*30</f>
        <v>30</v>
      </c>
      <c r="C422" s="9"/>
      <c r="D422" s="12"/>
      <c r="E422" s="9">
        <v>6</v>
      </c>
      <c r="F422" s="9"/>
      <c r="G422" s="12"/>
      <c r="H422" s="14"/>
    </row>
    <row r="423" spans="1:8">
      <c r="A423" s="13">
        <v>43439</v>
      </c>
      <c r="B423" s="10">
        <v>6</v>
      </c>
      <c r="C423" s="11"/>
      <c r="D423" s="12">
        <v>5.5</v>
      </c>
      <c r="E423" s="9">
        <v>2</v>
      </c>
      <c r="F423" s="9"/>
      <c r="G423" s="12">
        <v>1</v>
      </c>
      <c r="H423" s="13">
        <f t="shared" si="78"/>
        <v>43439</v>
      </c>
    </row>
    <row r="424" spans="1:8">
      <c r="A424" s="14"/>
      <c r="B424" s="9">
        <f>B423*30</f>
        <v>180</v>
      </c>
      <c r="C424" s="9"/>
      <c r="D424" s="12"/>
      <c r="E424" s="9">
        <v>6.5</v>
      </c>
      <c r="F424" s="9"/>
      <c r="G424" s="12"/>
      <c r="H424" s="14"/>
    </row>
    <row r="425" spans="1:8">
      <c r="A425" s="13">
        <v>43440</v>
      </c>
      <c r="B425" s="10">
        <v>3</v>
      </c>
      <c r="C425" s="11"/>
      <c r="D425" s="12">
        <v>6</v>
      </c>
      <c r="E425" s="9">
        <v>1</v>
      </c>
      <c r="F425" s="9"/>
      <c r="G425" s="12">
        <v>1</v>
      </c>
      <c r="H425" s="13">
        <f t="shared" si="79"/>
        <v>43440</v>
      </c>
    </row>
    <row r="426" spans="1:8">
      <c r="A426" s="14"/>
      <c r="B426" s="9">
        <f>B425*30</f>
        <v>90</v>
      </c>
      <c r="C426" s="9"/>
      <c r="D426" s="12"/>
      <c r="E426" s="9">
        <v>7</v>
      </c>
      <c r="F426" s="9"/>
      <c r="G426" s="12"/>
      <c r="H426" s="14"/>
    </row>
    <row r="427" spans="1:8">
      <c r="A427" s="13">
        <v>43441</v>
      </c>
      <c r="B427" s="10">
        <v>1</v>
      </c>
      <c r="C427" s="11"/>
      <c r="D427" s="12">
        <v>5</v>
      </c>
      <c r="E427" s="9">
        <v>1</v>
      </c>
      <c r="F427" s="9"/>
      <c r="G427" s="12">
        <v>0</v>
      </c>
      <c r="H427" s="13">
        <f t="shared" si="80"/>
        <v>43441</v>
      </c>
    </row>
    <row r="428" spans="1:8">
      <c r="A428" s="14"/>
      <c r="B428" s="9">
        <f>B427*30</f>
        <v>30</v>
      </c>
      <c r="C428" s="9"/>
      <c r="D428" s="12"/>
      <c r="E428" s="9">
        <v>5</v>
      </c>
      <c r="F428" s="9"/>
      <c r="G428" s="12"/>
      <c r="H428" s="14"/>
    </row>
    <row r="429" spans="1:8">
      <c r="A429" s="13">
        <v>43444</v>
      </c>
      <c r="B429" s="10">
        <v>13</v>
      </c>
      <c r="C429" s="11"/>
      <c r="D429" s="12">
        <v>7.5</v>
      </c>
      <c r="E429" s="9">
        <v>1</v>
      </c>
      <c r="F429" s="9"/>
      <c r="G429" s="12">
        <v>0</v>
      </c>
      <c r="H429" s="13">
        <f t="shared" si="81"/>
        <v>43444</v>
      </c>
    </row>
    <row r="430" spans="1:8">
      <c r="A430" s="14"/>
      <c r="B430" s="9">
        <f>B429*30</f>
        <v>390</v>
      </c>
      <c r="C430" s="9"/>
      <c r="D430" s="12"/>
      <c r="E430" s="9">
        <v>7.5</v>
      </c>
      <c r="F430" s="9"/>
      <c r="G430" s="12"/>
      <c r="H430" s="14"/>
    </row>
    <row r="431" spans="1:8">
      <c r="A431" s="13">
        <v>43445</v>
      </c>
      <c r="B431" s="10">
        <v>10</v>
      </c>
      <c r="C431" s="11"/>
      <c r="D431" s="12">
        <v>3.5</v>
      </c>
      <c r="E431" s="9">
        <v>1</v>
      </c>
      <c r="F431" s="9"/>
      <c r="G431" s="12">
        <v>0.5</v>
      </c>
      <c r="H431" s="13">
        <f t="shared" si="82"/>
        <v>43445</v>
      </c>
    </row>
    <row r="432" spans="1:8">
      <c r="A432" s="14"/>
      <c r="B432" s="9">
        <f>B431*30</f>
        <v>300</v>
      </c>
      <c r="C432" s="9"/>
      <c r="D432" s="12"/>
      <c r="E432" s="9">
        <v>4</v>
      </c>
      <c r="F432" s="9"/>
      <c r="G432" s="12"/>
      <c r="H432" s="14"/>
    </row>
    <row r="433" spans="1:8">
      <c r="A433" s="13">
        <v>43446</v>
      </c>
      <c r="B433" s="10">
        <v>11</v>
      </c>
      <c r="C433" s="11"/>
      <c r="D433" s="12">
        <v>3</v>
      </c>
      <c r="E433" s="9">
        <v>1</v>
      </c>
      <c r="F433" s="9"/>
      <c r="G433" s="12">
        <v>0</v>
      </c>
      <c r="H433" s="13">
        <f t="shared" si="83"/>
        <v>43446</v>
      </c>
    </row>
    <row r="434" spans="1:8">
      <c r="A434" s="14"/>
      <c r="B434" s="9">
        <f>B433*30</f>
        <v>330</v>
      </c>
      <c r="C434" s="9"/>
      <c r="D434" s="12"/>
      <c r="E434" s="9">
        <v>3</v>
      </c>
      <c r="F434" s="9"/>
      <c r="G434" s="12"/>
      <c r="H434" s="14"/>
    </row>
    <row r="435" spans="1:8">
      <c r="A435" s="13">
        <v>43447</v>
      </c>
      <c r="B435" s="10">
        <v>11</v>
      </c>
      <c r="C435" s="11"/>
      <c r="D435" s="12">
        <v>3</v>
      </c>
      <c r="E435" s="9">
        <v>1</v>
      </c>
      <c r="F435" s="9"/>
      <c r="G435" s="12">
        <v>0</v>
      </c>
      <c r="H435" s="13">
        <f t="shared" si="84"/>
        <v>43447</v>
      </c>
    </row>
    <row r="436" spans="1:8">
      <c r="A436" s="14"/>
      <c r="B436" s="9">
        <f>B435*30</f>
        <v>330</v>
      </c>
      <c r="C436" s="9"/>
      <c r="D436" s="12"/>
      <c r="E436" s="9">
        <v>3</v>
      </c>
      <c r="F436" s="9"/>
      <c r="G436" s="12"/>
      <c r="H436" s="14"/>
    </row>
    <row r="437" spans="1:8">
      <c r="A437" s="13">
        <v>43448</v>
      </c>
      <c r="B437" s="10">
        <v>4</v>
      </c>
      <c r="C437" s="11"/>
      <c r="D437" s="12">
        <v>4</v>
      </c>
      <c r="E437" s="9">
        <v>1</v>
      </c>
      <c r="F437" s="9"/>
      <c r="G437" s="12">
        <v>0</v>
      </c>
      <c r="H437" s="13">
        <f t="shared" si="85"/>
        <v>43448</v>
      </c>
    </row>
    <row r="438" spans="1:8">
      <c r="A438" s="14"/>
      <c r="B438" s="9">
        <f>B437*30</f>
        <v>120</v>
      </c>
      <c r="C438" s="9"/>
      <c r="D438" s="12"/>
      <c r="E438" s="9">
        <v>4</v>
      </c>
      <c r="F438" s="9"/>
      <c r="G438" s="12"/>
      <c r="H438" s="14"/>
    </row>
  </sheetData>
  <mergeCells count="1314">
    <mergeCell ref="H437:H438"/>
    <mergeCell ref="H425:H426"/>
    <mergeCell ref="H427:H428"/>
    <mergeCell ref="H429:H430"/>
    <mergeCell ref="H431:H432"/>
    <mergeCell ref="H433:H434"/>
    <mergeCell ref="H435:H436"/>
    <mergeCell ref="H413:H414"/>
    <mergeCell ref="H415:H416"/>
    <mergeCell ref="H417:H418"/>
    <mergeCell ref="H419:H420"/>
    <mergeCell ref="H421:H422"/>
    <mergeCell ref="H423:H424"/>
    <mergeCell ref="H401:H402"/>
    <mergeCell ref="H403:H404"/>
    <mergeCell ref="H405:H406"/>
    <mergeCell ref="H407:H408"/>
    <mergeCell ref="H409:H410"/>
    <mergeCell ref="H411:H412"/>
    <mergeCell ref="H389:H390"/>
    <mergeCell ref="H391:H392"/>
    <mergeCell ref="H393:H394"/>
    <mergeCell ref="H395:H396"/>
    <mergeCell ref="H397:H398"/>
    <mergeCell ref="H399:H400"/>
    <mergeCell ref="H377:H378"/>
    <mergeCell ref="H379:H380"/>
    <mergeCell ref="H381:H382"/>
    <mergeCell ref="H383:H384"/>
    <mergeCell ref="H385:H386"/>
    <mergeCell ref="H387:H388"/>
    <mergeCell ref="H365:H366"/>
    <mergeCell ref="H367:H368"/>
    <mergeCell ref="H369:H370"/>
    <mergeCell ref="H371:H372"/>
    <mergeCell ref="H373:H374"/>
    <mergeCell ref="H375:H376"/>
    <mergeCell ref="H353:H354"/>
    <mergeCell ref="H355:H356"/>
    <mergeCell ref="H357:H358"/>
    <mergeCell ref="H359:H360"/>
    <mergeCell ref="H361:H362"/>
    <mergeCell ref="H363:H364"/>
    <mergeCell ref="H341:H342"/>
    <mergeCell ref="H343:H344"/>
    <mergeCell ref="H345:H346"/>
    <mergeCell ref="H347:H348"/>
    <mergeCell ref="H349:H350"/>
    <mergeCell ref="H351:H352"/>
    <mergeCell ref="H329:H330"/>
    <mergeCell ref="H331:H332"/>
    <mergeCell ref="H333:H334"/>
    <mergeCell ref="H335:H336"/>
    <mergeCell ref="H337:H338"/>
    <mergeCell ref="H339:H340"/>
    <mergeCell ref="H317:H318"/>
    <mergeCell ref="H319:H320"/>
    <mergeCell ref="H321:H322"/>
    <mergeCell ref="H323:H324"/>
    <mergeCell ref="H325:H326"/>
    <mergeCell ref="H327:H328"/>
    <mergeCell ref="H305:H306"/>
    <mergeCell ref="H307:H308"/>
    <mergeCell ref="H309:H310"/>
    <mergeCell ref="H311:H312"/>
    <mergeCell ref="H313:H314"/>
    <mergeCell ref="H315:H316"/>
    <mergeCell ref="H293:H294"/>
    <mergeCell ref="H295:H296"/>
    <mergeCell ref="H297:H298"/>
    <mergeCell ref="H299:H300"/>
    <mergeCell ref="H301:H302"/>
    <mergeCell ref="H303:H304"/>
    <mergeCell ref="H281:H282"/>
    <mergeCell ref="H283:H284"/>
    <mergeCell ref="H285:H286"/>
    <mergeCell ref="H287:H288"/>
    <mergeCell ref="H289:H290"/>
    <mergeCell ref="H291:H292"/>
    <mergeCell ref="H269:H270"/>
    <mergeCell ref="H271:H272"/>
    <mergeCell ref="H273:H274"/>
    <mergeCell ref="H275:H276"/>
    <mergeCell ref="H277:H278"/>
    <mergeCell ref="H279:H280"/>
    <mergeCell ref="H257:H258"/>
    <mergeCell ref="H259:H260"/>
    <mergeCell ref="H261:H262"/>
    <mergeCell ref="H263:H264"/>
    <mergeCell ref="H265:H266"/>
    <mergeCell ref="H267:H268"/>
    <mergeCell ref="H245:H246"/>
    <mergeCell ref="H247:H248"/>
    <mergeCell ref="H249:H250"/>
    <mergeCell ref="H251:H252"/>
    <mergeCell ref="H253:H254"/>
    <mergeCell ref="H255:H256"/>
    <mergeCell ref="H233:H234"/>
    <mergeCell ref="H235:H236"/>
    <mergeCell ref="H237:H238"/>
    <mergeCell ref="H239:H240"/>
    <mergeCell ref="H241:H242"/>
    <mergeCell ref="H243:H244"/>
    <mergeCell ref="H221:H222"/>
    <mergeCell ref="H223:H224"/>
    <mergeCell ref="H225:H226"/>
    <mergeCell ref="H227:H228"/>
    <mergeCell ref="H229:H230"/>
    <mergeCell ref="H231:H232"/>
    <mergeCell ref="H209:H210"/>
    <mergeCell ref="H211:H212"/>
    <mergeCell ref="H213:H214"/>
    <mergeCell ref="H215:H216"/>
    <mergeCell ref="H217:H218"/>
    <mergeCell ref="H219:H220"/>
    <mergeCell ref="H197:H198"/>
    <mergeCell ref="H199:H200"/>
    <mergeCell ref="H201:H202"/>
    <mergeCell ref="H203:H204"/>
    <mergeCell ref="H205:H206"/>
    <mergeCell ref="H207:H208"/>
    <mergeCell ref="H185:H186"/>
    <mergeCell ref="H187:H188"/>
    <mergeCell ref="H189:H190"/>
    <mergeCell ref="H191:H192"/>
    <mergeCell ref="H193:H194"/>
    <mergeCell ref="H195:H196"/>
    <mergeCell ref="H173:H174"/>
    <mergeCell ref="H175:H176"/>
    <mergeCell ref="H177:H178"/>
    <mergeCell ref="H179:H180"/>
    <mergeCell ref="H181:H182"/>
    <mergeCell ref="H183:H184"/>
    <mergeCell ref="H161:H162"/>
    <mergeCell ref="H163:H164"/>
    <mergeCell ref="H165:H166"/>
    <mergeCell ref="H167:H168"/>
    <mergeCell ref="H169:H170"/>
    <mergeCell ref="H171:H172"/>
    <mergeCell ref="H149:H150"/>
    <mergeCell ref="H151:H152"/>
    <mergeCell ref="H153:H154"/>
    <mergeCell ref="H155:H156"/>
    <mergeCell ref="H157:H158"/>
    <mergeCell ref="H159:H160"/>
    <mergeCell ref="H137:H138"/>
    <mergeCell ref="H139:H140"/>
    <mergeCell ref="H141:H142"/>
    <mergeCell ref="H143:H144"/>
    <mergeCell ref="H145:H146"/>
    <mergeCell ref="H147:H148"/>
    <mergeCell ref="H125:H126"/>
    <mergeCell ref="H127:H128"/>
    <mergeCell ref="H129:H130"/>
    <mergeCell ref="H131:H132"/>
    <mergeCell ref="H133:H134"/>
    <mergeCell ref="H135:H136"/>
    <mergeCell ref="H113:H114"/>
    <mergeCell ref="H115:H116"/>
    <mergeCell ref="H117:H118"/>
    <mergeCell ref="H119:H120"/>
    <mergeCell ref="H121:H122"/>
    <mergeCell ref="H123:H124"/>
    <mergeCell ref="H101:H102"/>
    <mergeCell ref="H103:H104"/>
    <mergeCell ref="H105:H106"/>
    <mergeCell ref="H107:H108"/>
    <mergeCell ref="H109:H110"/>
    <mergeCell ref="H111:H112"/>
    <mergeCell ref="H89:H90"/>
    <mergeCell ref="H91:H92"/>
    <mergeCell ref="H93:H94"/>
    <mergeCell ref="H95:H96"/>
    <mergeCell ref="H97:H98"/>
    <mergeCell ref="H99:H100"/>
    <mergeCell ref="H77:H78"/>
    <mergeCell ref="H79:H80"/>
    <mergeCell ref="H81:H82"/>
    <mergeCell ref="H83:H84"/>
    <mergeCell ref="H85:H86"/>
    <mergeCell ref="H87:H88"/>
    <mergeCell ref="H65:H66"/>
    <mergeCell ref="H67:H68"/>
    <mergeCell ref="H69:H70"/>
    <mergeCell ref="H71:H72"/>
    <mergeCell ref="H73:H74"/>
    <mergeCell ref="H75:H76"/>
    <mergeCell ref="H53:H54"/>
    <mergeCell ref="H55:H56"/>
    <mergeCell ref="H57:H58"/>
    <mergeCell ref="H59:H60"/>
    <mergeCell ref="H61:H62"/>
    <mergeCell ref="H63:H64"/>
    <mergeCell ref="H41:H42"/>
    <mergeCell ref="H43:H44"/>
    <mergeCell ref="H45:H46"/>
    <mergeCell ref="H47:H48"/>
    <mergeCell ref="H49:H50"/>
    <mergeCell ref="H51:H52"/>
    <mergeCell ref="H29:H30"/>
    <mergeCell ref="H31:H32"/>
    <mergeCell ref="H33:H34"/>
    <mergeCell ref="H35:H36"/>
    <mergeCell ref="H37:H38"/>
    <mergeCell ref="H39:H40"/>
    <mergeCell ref="H17:H18"/>
    <mergeCell ref="H19:H20"/>
    <mergeCell ref="H21:H22"/>
    <mergeCell ref="H23:H24"/>
    <mergeCell ref="H25:H26"/>
    <mergeCell ref="H27:H28"/>
    <mergeCell ref="H5:H6"/>
    <mergeCell ref="H7:H8"/>
    <mergeCell ref="H9:H10"/>
    <mergeCell ref="H11:H12"/>
    <mergeCell ref="H13:H14"/>
    <mergeCell ref="H15:H16"/>
    <mergeCell ref="A437:A438"/>
    <mergeCell ref="B437:C437"/>
    <mergeCell ref="E437:F437"/>
    <mergeCell ref="B438:C438"/>
    <mergeCell ref="E438:F438"/>
    <mergeCell ref="A435:A436"/>
    <mergeCell ref="B435:C435"/>
    <mergeCell ref="E435:F435"/>
    <mergeCell ref="B436:C436"/>
    <mergeCell ref="E436:F436"/>
    <mergeCell ref="A433:A434"/>
    <mergeCell ref="B433:C433"/>
    <mergeCell ref="E433:F433"/>
    <mergeCell ref="B434:C434"/>
    <mergeCell ref="E434:F434"/>
    <mergeCell ref="A431:A432"/>
    <mergeCell ref="B431:C431"/>
    <mergeCell ref="E431:F431"/>
    <mergeCell ref="B432:C432"/>
    <mergeCell ref="E432:F432"/>
    <mergeCell ref="A429:A430"/>
    <mergeCell ref="B429:C429"/>
    <mergeCell ref="E429:F429"/>
    <mergeCell ref="B430:C430"/>
    <mergeCell ref="E430:F430"/>
    <mergeCell ref="A427:A428"/>
    <mergeCell ref="B427:C427"/>
    <mergeCell ref="E427:F427"/>
    <mergeCell ref="B428:C428"/>
    <mergeCell ref="E428:F428"/>
    <mergeCell ref="A425:A426"/>
    <mergeCell ref="B425:C425"/>
    <mergeCell ref="E425:F425"/>
    <mergeCell ref="B426:C426"/>
    <mergeCell ref="E426:F426"/>
    <mergeCell ref="A423:A424"/>
    <mergeCell ref="B423:C423"/>
    <mergeCell ref="E423:F423"/>
    <mergeCell ref="B424:C424"/>
    <mergeCell ref="E424:F424"/>
    <mergeCell ref="A421:A422"/>
    <mergeCell ref="B421:C421"/>
    <mergeCell ref="E421:F421"/>
    <mergeCell ref="B422:C422"/>
    <mergeCell ref="E422:F422"/>
    <mergeCell ref="A419:A420"/>
    <mergeCell ref="B419:C419"/>
    <mergeCell ref="E419:F419"/>
    <mergeCell ref="B420:C420"/>
    <mergeCell ref="E420:F420"/>
    <mergeCell ref="A417:A418"/>
    <mergeCell ref="B417:C417"/>
    <mergeCell ref="E417:F417"/>
    <mergeCell ref="B418:C418"/>
    <mergeCell ref="E418:F418"/>
    <mergeCell ref="A415:A416"/>
    <mergeCell ref="B415:C415"/>
    <mergeCell ref="E415:F415"/>
    <mergeCell ref="B416:C416"/>
    <mergeCell ref="E416:F416"/>
    <mergeCell ref="A413:A414"/>
    <mergeCell ref="B413:C413"/>
    <mergeCell ref="E413:F413"/>
    <mergeCell ref="B414:C414"/>
    <mergeCell ref="E414:F414"/>
    <mergeCell ref="A411:A412"/>
    <mergeCell ref="B411:C411"/>
    <mergeCell ref="E411:F411"/>
    <mergeCell ref="B412:C412"/>
    <mergeCell ref="E412:F412"/>
    <mergeCell ref="A409:A410"/>
    <mergeCell ref="B409:C409"/>
    <mergeCell ref="E409:F409"/>
    <mergeCell ref="B410:C410"/>
    <mergeCell ref="E410:F410"/>
    <mergeCell ref="A407:A408"/>
    <mergeCell ref="B407:C407"/>
    <mergeCell ref="E407:F407"/>
    <mergeCell ref="B408:C408"/>
    <mergeCell ref="E408:F408"/>
    <mergeCell ref="A405:A406"/>
    <mergeCell ref="B405:C405"/>
    <mergeCell ref="E405:F405"/>
    <mergeCell ref="B406:C406"/>
    <mergeCell ref="E406:F406"/>
    <mergeCell ref="A403:A404"/>
    <mergeCell ref="B403:C403"/>
    <mergeCell ref="E403:F403"/>
    <mergeCell ref="B404:C404"/>
    <mergeCell ref="E404:F404"/>
    <mergeCell ref="A401:A402"/>
    <mergeCell ref="B401:C401"/>
    <mergeCell ref="E401:F401"/>
    <mergeCell ref="B402:C402"/>
    <mergeCell ref="E402:F402"/>
    <mergeCell ref="A399:A400"/>
    <mergeCell ref="B399:C399"/>
    <mergeCell ref="E399:F399"/>
    <mergeCell ref="B400:C400"/>
    <mergeCell ref="E400:F400"/>
    <mergeCell ref="A397:A398"/>
    <mergeCell ref="B397:C397"/>
    <mergeCell ref="E397:F397"/>
    <mergeCell ref="B398:C398"/>
    <mergeCell ref="E398:F398"/>
    <mergeCell ref="A395:A396"/>
    <mergeCell ref="B395:C395"/>
    <mergeCell ref="E395:F395"/>
    <mergeCell ref="B396:C396"/>
    <mergeCell ref="E396:F396"/>
    <mergeCell ref="A393:A394"/>
    <mergeCell ref="B393:C393"/>
    <mergeCell ref="E393:F393"/>
    <mergeCell ref="B394:C394"/>
    <mergeCell ref="E394:F394"/>
    <mergeCell ref="A391:A392"/>
    <mergeCell ref="B391:C391"/>
    <mergeCell ref="E391:F391"/>
    <mergeCell ref="B392:C392"/>
    <mergeCell ref="E392:F392"/>
    <mergeCell ref="A389:A390"/>
    <mergeCell ref="B389:C389"/>
    <mergeCell ref="E389:F389"/>
    <mergeCell ref="B390:C390"/>
    <mergeCell ref="E390:F390"/>
    <mergeCell ref="A387:A388"/>
    <mergeCell ref="B387:C387"/>
    <mergeCell ref="E387:F387"/>
    <mergeCell ref="B388:C388"/>
    <mergeCell ref="E388:F388"/>
    <mergeCell ref="A385:A386"/>
    <mergeCell ref="B385:C385"/>
    <mergeCell ref="E385:F385"/>
    <mergeCell ref="B386:C386"/>
    <mergeCell ref="E386:F386"/>
    <mergeCell ref="A383:A384"/>
    <mergeCell ref="B383:C383"/>
    <mergeCell ref="E383:F383"/>
    <mergeCell ref="B384:C384"/>
    <mergeCell ref="E384:F384"/>
    <mergeCell ref="A381:A382"/>
    <mergeCell ref="B381:C381"/>
    <mergeCell ref="E381:F381"/>
    <mergeCell ref="B382:C382"/>
    <mergeCell ref="E382:F382"/>
    <mergeCell ref="A379:A380"/>
    <mergeCell ref="B379:C379"/>
    <mergeCell ref="E379:F379"/>
    <mergeCell ref="B380:C380"/>
    <mergeCell ref="E380:F380"/>
    <mergeCell ref="A377:A378"/>
    <mergeCell ref="B377:C377"/>
    <mergeCell ref="E377:F377"/>
    <mergeCell ref="B378:C378"/>
    <mergeCell ref="E378:F378"/>
    <mergeCell ref="A375:A376"/>
    <mergeCell ref="B375:C375"/>
    <mergeCell ref="E375:F375"/>
    <mergeCell ref="B376:C376"/>
    <mergeCell ref="E376:F376"/>
    <mergeCell ref="A373:A374"/>
    <mergeCell ref="B373:C373"/>
    <mergeCell ref="E373:F373"/>
    <mergeCell ref="B374:C374"/>
    <mergeCell ref="E374:F374"/>
    <mergeCell ref="A371:A372"/>
    <mergeCell ref="B371:C371"/>
    <mergeCell ref="E371:F371"/>
    <mergeCell ref="B372:C372"/>
    <mergeCell ref="E372:F372"/>
    <mergeCell ref="A369:A370"/>
    <mergeCell ref="B369:C369"/>
    <mergeCell ref="E369:F369"/>
    <mergeCell ref="B370:C370"/>
    <mergeCell ref="E370:F370"/>
    <mergeCell ref="A367:A368"/>
    <mergeCell ref="B367:C367"/>
    <mergeCell ref="E367:F367"/>
    <mergeCell ref="B368:C368"/>
    <mergeCell ref="E368:F368"/>
    <mergeCell ref="A365:A366"/>
    <mergeCell ref="B365:C365"/>
    <mergeCell ref="E365:F365"/>
    <mergeCell ref="B366:C366"/>
    <mergeCell ref="E366:F366"/>
    <mergeCell ref="A363:A364"/>
    <mergeCell ref="B363:C363"/>
    <mergeCell ref="E363:F363"/>
    <mergeCell ref="B364:C364"/>
    <mergeCell ref="E364:F364"/>
    <mergeCell ref="A361:A362"/>
    <mergeCell ref="B361:C361"/>
    <mergeCell ref="E361:F361"/>
    <mergeCell ref="B362:C362"/>
    <mergeCell ref="E362:F362"/>
    <mergeCell ref="A359:A360"/>
    <mergeCell ref="B359:C359"/>
    <mergeCell ref="E359:F359"/>
    <mergeCell ref="B360:C360"/>
    <mergeCell ref="E360:F360"/>
    <mergeCell ref="A357:A358"/>
    <mergeCell ref="B357:C357"/>
    <mergeCell ref="E357:F357"/>
    <mergeCell ref="B358:C358"/>
    <mergeCell ref="E358:F358"/>
    <mergeCell ref="A355:A356"/>
    <mergeCell ref="B355:C355"/>
    <mergeCell ref="E355:F355"/>
    <mergeCell ref="B356:C356"/>
    <mergeCell ref="E356:F356"/>
    <mergeCell ref="A353:A354"/>
    <mergeCell ref="B353:C353"/>
    <mergeCell ref="E353:F353"/>
    <mergeCell ref="B354:C354"/>
    <mergeCell ref="E354:F354"/>
    <mergeCell ref="A351:A352"/>
    <mergeCell ref="B351:C351"/>
    <mergeCell ref="E351:F351"/>
    <mergeCell ref="B352:C352"/>
    <mergeCell ref="E352:F352"/>
    <mergeCell ref="A349:A350"/>
    <mergeCell ref="B349:C349"/>
    <mergeCell ref="E349:F349"/>
    <mergeCell ref="B350:C350"/>
    <mergeCell ref="E350:F350"/>
    <mergeCell ref="A347:A348"/>
    <mergeCell ref="B347:C347"/>
    <mergeCell ref="E347:F347"/>
    <mergeCell ref="B348:C348"/>
    <mergeCell ref="E348:F348"/>
    <mergeCell ref="A345:A346"/>
    <mergeCell ref="B345:C345"/>
    <mergeCell ref="E345:F345"/>
    <mergeCell ref="B346:C346"/>
    <mergeCell ref="E346:F346"/>
    <mergeCell ref="A343:A344"/>
    <mergeCell ref="B343:C343"/>
    <mergeCell ref="E343:F343"/>
    <mergeCell ref="B344:C344"/>
    <mergeCell ref="E344:F344"/>
    <mergeCell ref="A341:A342"/>
    <mergeCell ref="B341:C341"/>
    <mergeCell ref="E341:F341"/>
    <mergeCell ref="B342:C342"/>
    <mergeCell ref="E342:F342"/>
    <mergeCell ref="A339:A340"/>
    <mergeCell ref="B339:C339"/>
    <mergeCell ref="E339:F339"/>
    <mergeCell ref="B340:C340"/>
    <mergeCell ref="E340:F340"/>
    <mergeCell ref="A337:A338"/>
    <mergeCell ref="B337:C337"/>
    <mergeCell ref="E337:F337"/>
    <mergeCell ref="B338:C338"/>
    <mergeCell ref="E338:F338"/>
    <mergeCell ref="A335:A336"/>
    <mergeCell ref="B335:C335"/>
    <mergeCell ref="E335:F335"/>
    <mergeCell ref="B336:C336"/>
    <mergeCell ref="E336:F336"/>
    <mergeCell ref="A333:A334"/>
    <mergeCell ref="B333:C333"/>
    <mergeCell ref="E333:F333"/>
    <mergeCell ref="B334:C334"/>
    <mergeCell ref="E334:F334"/>
    <mergeCell ref="A331:A332"/>
    <mergeCell ref="B331:C331"/>
    <mergeCell ref="E331:F331"/>
    <mergeCell ref="B332:C332"/>
    <mergeCell ref="E332:F332"/>
    <mergeCell ref="A329:A330"/>
    <mergeCell ref="B329:C329"/>
    <mergeCell ref="E329:F329"/>
    <mergeCell ref="B330:C330"/>
    <mergeCell ref="E330:F330"/>
    <mergeCell ref="A327:A328"/>
    <mergeCell ref="B327:C327"/>
    <mergeCell ref="E327:F327"/>
    <mergeCell ref="B328:C328"/>
    <mergeCell ref="E328:F328"/>
    <mergeCell ref="A325:A326"/>
    <mergeCell ref="B325:C325"/>
    <mergeCell ref="E325:F325"/>
    <mergeCell ref="B326:C326"/>
    <mergeCell ref="E326:F326"/>
    <mergeCell ref="A323:A324"/>
    <mergeCell ref="B323:C323"/>
    <mergeCell ref="E323:F323"/>
    <mergeCell ref="B324:C324"/>
    <mergeCell ref="E324:F324"/>
    <mergeCell ref="A321:A322"/>
    <mergeCell ref="B321:C321"/>
    <mergeCell ref="E321:F321"/>
    <mergeCell ref="B322:C322"/>
    <mergeCell ref="E322:F322"/>
    <mergeCell ref="A319:A320"/>
    <mergeCell ref="B319:C319"/>
    <mergeCell ref="E319:F319"/>
    <mergeCell ref="B320:C320"/>
    <mergeCell ref="E320:F320"/>
    <mergeCell ref="A317:A318"/>
    <mergeCell ref="B317:C317"/>
    <mergeCell ref="E317:F317"/>
    <mergeCell ref="B318:C318"/>
    <mergeCell ref="E318:F318"/>
    <mergeCell ref="A315:A316"/>
    <mergeCell ref="B315:C315"/>
    <mergeCell ref="E315:F315"/>
    <mergeCell ref="B316:C316"/>
    <mergeCell ref="E316:F316"/>
    <mergeCell ref="A313:A314"/>
    <mergeCell ref="B313:C313"/>
    <mergeCell ref="E313:F313"/>
    <mergeCell ref="B314:C314"/>
    <mergeCell ref="E314:F314"/>
    <mergeCell ref="A311:A312"/>
    <mergeCell ref="B311:C311"/>
    <mergeCell ref="E311:F311"/>
    <mergeCell ref="B312:C312"/>
    <mergeCell ref="E312:F312"/>
    <mergeCell ref="A309:A310"/>
    <mergeCell ref="B309:C309"/>
    <mergeCell ref="E309:F309"/>
    <mergeCell ref="B310:C310"/>
    <mergeCell ref="E310:F310"/>
    <mergeCell ref="A307:A308"/>
    <mergeCell ref="B307:C307"/>
    <mergeCell ref="E307:F307"/>
    <mergeCell ref="B308:C308"/>
    <mergeCell ref="E308:F308"/>
    <mergeCell ref="A305:A306"/>
    <mergeCell ref="B305:C305"/>
    <mergeCell ref="E305:F305"/>
    <mergeCell ref="B306:C306"/>
    <mergeCell ref="E306:F306"/>
    <mergeCell ref="A303:A304"/>
    <mergeCell ref="B303:C303"/>
    <mergeCell ref="E303:F303"/>
    <mergeCell ref="B304:C304"/>
    <mergeCell ref="E304:F304"/>
    <mergeCell ref="A301:A302"/>
    <mergeCell ref="B301:C301"/>
    <mergeCell ref="E301:F301"/>
    <mergeCell ref="B302:C302"/>
    <mergeCell ref="E302:F302"/>
    <mergeCell ref="A299:A300"/>
    <mergeCell ref="B299:C299"/>
    <mergeCell ref="E299:F299"/>
    <mergeCell ref="B300:C300"/>
    <mergeCell ref="E300:F300"/>
    <mergeCell ref="A297:A298"/>
    <mergeCell ref="B297:C297"/>
    <mergeCell ref="E297:F297"/>
    <mergeCell ref="B298:C298"/>
    <mergeCell ref="E298:F298"/>
    <mergeCell ref="A295:A296"/>
    <mergeCell ref="B295:C295"/>
    <mergeCell ref="E295:F295"/>
    <mergeCell ref="B296:C296"/>
    <mergeCell ref="E296:F296"/>
    <mergeCell ref="A293:A294"/>
    <mergeCell ref="B293:C293"/>
    <mergeCell ref="E293:F293"/>
    <mergeCell ref="B294:C294"/>
    <mergeCell ref="E294:F294"/>
    <mergeCell ref="A291:A292"/>
    <mergeCell ref="B291:C291"/>
    <mergeCell ref="E291:F291"/>
    <mergeCell ref="B292:C292"/>
    <mergeCell ref="E292:F292"/>
    <mergeCell ref="A289:A290"/>
    <mergeCell ref="B289:C289"/>
    <mergeCell ref="E289:F289"/>
    <mergeCell ref="B290:C290"/>
    <mergeCell ref="E290:F290"/>
    <mergeCell ref="A287:A288"/>
    <mergeCell ref="B287:C287"/>
    <mergeCell ref="E287:F287"/>
    <mergeCell ref="B288:C288"/>
    <mergeCell ref="E288:F288"/>
    <mergeCell ref="A285:A286"/>
    <mergeCell ref="B285:C285"/>
    <mergeCell ref="E285:F285"/>
    <mergeCell ref="B286:C286"/>
    <mergeCell ref="E286:F286"/>
    <mergeCell ref="A283:A284"/>
    <mergeCell ref="B283:C283"/>
    <mergeCell ref="E283:F283"/>
    <mergeCell ref="B284:C284"/>
    <mergeCell ref="E284:F284"/>
    <mergeCell ref="A281:A282"/>
    <mergeCell ref="B281:C281"/>
    <mergeCell ref="E281:F281"/>
    <mergeCell ref="B282:C282"/>
    <mergeCell ref="E282:F282"/>
    <mergeCell ref="A279:A280"/>
    <mergeCell ref="B279:C279"/>
    <mergeCell ref="E279:F279"/>
    <mergeCell ref="B280:C280"/>
    <mergeCell ref="E280:F280"/>
    <mergeCell ref="A277:A278"/>
    <mergeCell ref="B277:C277"/>
    <mergeCell ref="E277:F277"/>
    <mergeCell ref="B278:C278"/>
    <mergeCell ref="E278:F278"/>
    <mergeCell ref="A275:A276"/>
    <mergeCell ref="B275:C275"/>
    <mergeCell ref="E275:F275"/>
    <mergeCell ref="B276:C276"/>
    <mergeCell ref="E276:F276"/>
    <mergeCell ref="A273:A274"/>
    <mergeCell ref="B273:C273"/>
    <mergeCell ref="E273:F273"/>
    <mergeCell ref="B274:C274"/>
    <mergeCell ref="E274:F274"/>
    <mergeCell ref="A271:A272"/>
    <mergeCell ref="B271:C271"/>
    <mergeCell ref="E271:F271"/>
    <mergeCell ref="B272:C272"/>
    <mergeCell ref="E272:F272"/>
    <mergeCell ref="A269:A270"/>
    <mergeCell ref="B269:C269"/>
    <mergeCell ref="E269:F269"/>
    <mergeCell ref="B270:C270"/>
    <mergeCell ref="E270:F270"/>
    <mergeCell ref="A267:A268"/>
    <mergeCell ref="B267:C267"/>
    <mergeCell ref="E267:F267"/>
    <mergeCell ref="B268:C268"/>
    <mergeCell ref="E268:F268"/>
    <mergeCell ref="A265:A266"/>
    <mergeCell ref="B265:C265"/>
    <mergeCell ref="E265:F265"/>
    <mergeCell ref="B266:C266"/>
    <mergeCell ref="E266:F266"/>
    <mergeCell ref="A263:A264"/>
    <mergeCell ref="B263:C263"/>
    <mergeCell ref="E263:F263"/>
    <mergeCell ref="B264:C264"/>
    <mergeCell ref="E264:F264"/>
    <mergeCell ref="A261:A262"/>
    <mergeCell ref="B261:C261"/>
    <mergeCell ref="E261:F261"/>
    <mergeCell ref="B262:C262"/>
    <mergeCell ref="E262:F262"/>
    <mergeCell ref="A259:A260"/>
    <mergeCell ref="B259:C259"/>
    <mergeCell ref="E259:F259"/>
    <mergeCell ref="B260:C260"/>
    <mergeCell ref="E260:F260"/>
    <mergeCell ref="A257:A258"/>
    <mergeCell ref="B257:C257"/>
    <mergeCell ref="E257:F257"/>
    <mergeCell ref="B258:C258"/>
    <mergeCell ref="E258:F258"/>
    <mergeCell ref="A255:A256"/>
    <mergeCell ref="B255:C255"/>
    <mergeCell ref="E255:F255"/>
    <mergeCell ref="B256:C256"/>
    <mergeCell ref="E256:F256"/>
    <mergeCell ref="A253:A254"/>
    <mergeCell ref="B253:C253"/>
    <mergeCell ref="E253:F253"/>
    <mergeCell ref="B254:C254"/>
    <mergeCell ref="E254:F254"/>
    <mergeCell ref="A251:A252"/>
    <mergeCell ref="B251:C251"/>
    <mergeCell ref="E251:F251"/>
    <mergeCell ref="B252:C252"/>
    <mergeCell ref="E252:F252"/>
    <mergeCell ref="A249:A250"/>
    <mergeCell ref="B249:C249"/>
    <mergeCell ref="E249:F249"/>
    <mergeCell ref="B250:C250"/>
    <mergeCell ref="E250:F250"/>
    <mergeCell ref="A247:A248"/>
    <mergeCell ref="B247:C247"/>
    <mergeCell ref="E247:F247"/>
    <mergeCell ref="B248:C248"/>
    <mergeCell ref="E248:F248"/>
    <mergeCell ref="A245:A246"/>
    <mergeCell ref="B245:C245"/>
    <mergeCell ref="E245:F245"/>
    <mergeCell ref="B246:C246"/>
    <mergeCell ref="E246:F246"/>
    <mergeCell ref="A243:A244"/>
    <mergeCell ref="B243:C243"/>
    <mergeCell ref="E243:F243"/>
    <mergeCell ref="B244:C244"/>
    <mergeCell ref="E244:F244"/>
    <mergeCell ref="A241:A242"/>
    <mergeCell ref="B241:C241"/>
    <mergeCell ref="E241:F241"/>
    <mergeCell ref="B242:C242"/>
    <mergeCell ref="E242:F242"/>
    <mergeCell ref="A239:A240"/>
    <mergeCell ref="B239:C239"/>
    <mergeCell ref="E239:F239"/>
    <mergeCell ref="B240:C240"/>
    <mergeCell ref="E240:F240"/>
    <mergeCell ref="A237:A238"/>
    <mergeCell ref="B237:C237"/>
    <mergeCell ref="E237:F237"/>
    <mergeCell ref="B238:C238"/>
    <mergeCell ref="E238:F238"/>
    <mergeCell ref="A235:A236"/>
    <mergeCell ref="B235:C235"/>
    <mergeCell ref="E235:F235"/>
    <mergeCell ref="B236:C236"/>
    <mergeCell ref="E236:F236"/>
    <mergeCell ref="A233:A234"/>
    <mergeCell ref="B233:C233"/>
    <mergeCell ref="E233:F233"/>
    <mergeCell ref="B234:C234"/>
    <mergeCell ref="E234:F234"/>
    <mergeCell ref="A231:A232"/>
    <mergeCell ref="B231:C231"/>
    <mergeCell ref="E231:F231"/>
    <mergeCell ref="B232:C232"/>
    <mergeCell ref="E232:F232"/>
    <mergeCell ref="A229:A230"/>
    <mergeCell ref="B229:C229"/>
    <mergeCell ref="E229:F229"/>
    <mergeCell ref="B230:C230"/>
    <mergeCell ref="E230:F230"/>
    <mergeCell ref="A227:A228"/>
    <mergeCell ref="B227:C227"/>
    <mergeCell ref="E227:F227"/>
    <mergeCell ref="B228:C228"/>
    <mergeCell ref="E228:F228"/>
    <mergeCell ref="A225:A226"/>
    <mergeCell ref="B225:C225"/>
    <mergeCell ref="E225:F225"/>
    <mergeCell ref="B226:C226"/>
    <mergeCell ref="E226:F226"/>
    <mergeCell ref="A223:A224"/>
    <mergeCell ref="B223:C223"/>
    <mergeCell ref="E223:F223"/>
    <mergeCell ref="B224:C224"/>
    <mergeCell ref="E224:F224"/>
    <mergeCell ref="A221:A222"/>
    <mergeCell ref="B221:C221"/>
    <mergeCell ref="E221:F221"/>
    <mergeCell ref="B222:C222"/>
    <mergeCell ref="E222:F222"/>
    <mergeCell ref="A219:A220"/>
    <mergeCell ref="B219:C219"/>
    <mergeCell ref="E219:F219"/>
    <mergeCell ref="B220:C220"/>
    <mergeCell ref="E220:F220"/>
    <mergeCell ref="A217:A218"/>
    <mergeCell ref="B217:C217"/>
    <mergeCell ref="E217:F217"/>
    <mergeCell ref="B218:C218"/>
    <mergeCell ref="E218:F218"/>
    <mergeCell ref="A215:A216"/>
    <mergeCell ref="B215:C215"/>
    <mergeCell ref="E215:F215"/>
    <mergeCell ref="B216:C216"/>
    <mergeCell ref="E216:F216"/>
    <mergeCell ref="A213:A214"/>
    <mergeCell ref="B213:C213"/>
    <mergeCell ref="E213:F213"/>
    <mergeCell ref="B214:C214"/>
    <mergeCell ref="E214:F214"/>
    <mergeCell ref="A211:A212"/>
    <mergeCell ref="B211:C211"/>
    <mergeCell ref="E211:F211"/>
    <mergeCell ref="B212:C212"/>
    <mergeCell ref="E212:F212"/>
    <mergeCell ref="A209:A210"/>
    <mergeCell ref="B209:C209"/>
    <mergeCell ref="E209:F209"/>
    <mergeCell ref="B210:C210"/>
    <mergeCell ref="E210:F210"/>
    <mergeCell ref="A207:A208"/>
    <mergeCell ref="B207:C207"/>
    <mergeCell ref="E207:F207"/>
    <mergeCell ref="B208:C208"/>
    <mergeCell ref="E208:F208"/>
    <mergeCell ref="A205:A206"/>
    <mergeCell ref="B205:C205"/>
    <mergeCell ref="E205:F205"/>
    <mergeCell ref="B206:C206"/>
    <mergeCell ref="E206:F206"/>
    <mergeCell ref="A203:A204"/>
    <mergeCell ref="B203:C203"/>
    <mergeCell ref="E203:F203"/>
    <mergeCell ref="B204:C204"/>
    <mergeCell ref="E204:F204"/>
    <mergeCell ref="A201:A202"/>
    <mergeCell ref="B201:C201"/>
    <mergeCell ref="E201:F201"/>
    <mergeCell ref="B202:C202"/>
    <mergeCell ref="E202:F202"/>
    <mergeCell ref="A199:A200"/>
    <mergeCell ref="B199:C199"/>
    <mergeCell ref="E199:F199"/>
    <mergeCell ref="B200:C200"/>
    <mergeCell ref="E200:F200"/>
    <mergeCell ref="A197:A198"/>
    <mergeCell ref="B197:C197"/>
    <mergeCell ref="E197:F197"/>
    <mergeCell ref="B198:C198"/>
    <mergeCell ref="E198:F198"/>
    <mergeCell ref="A195:A196"/>
    <mergeCell ref="B195:C195"/>
    <mergeCell ref="E195:F195"/>
    <mergeCell ref="B196:C196"/>
    <mergeCell ref="E196:F196"/>
    <mergeCell ref="A193:A194"/>
    <mergeCell ref="B193:C193"/>
    <mergeCell ref="E193:F193"/>
    <mergeCell ref="B194:C194"/>
    <mergeCell ref="E194:F194"/>
    <mergeCell ref="A191:A192"/>
    <mergeCell ref="B191:C191"/>
    <mergeCell ref="E191:F191"/>
    <mergeCell ref="B192:C192"/>
    <mergeCell ref="E192:F192"/>
    <mergeCell ref="A189:A190"/>
    <mergeCell ref="B189:C189"/>
    <mergeCell ref="E189:F189"/>
    <mergeCell ref="B190:C190"/>
    <mergeCell ref="E190:F190"/>
    <mergeCell ref="A187:A188"/>
    <mergeCell ref="B187:C187"/>
    <mergeCell ref="E187:F187"/>
    <mergeCell ref="B188:C188"/>
    <mergeCell ref="E188:F188"/>
    <mergeCell ref="A185:A186"/>
    <mergeCell ref="B185:C185"/>
    <mergeCell ref="E185:F185"/>
    <mergeCell ref="B186:C186"/>
    <mergeCell ref="E186:F186"/>
    <mergeCell ref="A183:A184"/>
    <mergeCell ref="B183:C183"/>
    <mergeCell ref="E183:F183"/>
    <mergeCell ref="B184:C184"/>
    <mergeCell ref="E184:F184"/>
    <mergeCell ref="A181:A182"/>
    <mergeCell ref="B181:C181"/>
    <mergeCell ref="E181:F181"/>
    <mergeCell ref="B182:C182"/>
    <mergeCell ref="E182:F182"/>
    <mergeCell ref="A179:A180"/>
    <mergeCell ref="B179:C179"/>
    <mergeCell ref="E179:F179"/>
    <mergeCell ref="B180:C180"/>
    <mergeCell ref="E180:F180"/>
    <mergeCell ref="A177:A178"/>
    <mergeCell ref="B177:C177"/>
    <mergeCell ref="E177:F177"/>
    <mergeCell ref="B178:C178"/>
    <mergeCell ref="E178:F178"/>
    <mergeCell ref="A175:A176"/>
    <mergeCell ref="B175:C175"/>
    <mergeCell ref="E175:F175"/>
    <mergeCell ref="B176:C176"/>
    <mergeCell ref="E176:F176"/>
    <mergeCell ref="A173:A174"/>
    <mergeCell ref="B173:C173"/>
    <mergeCell ref="E173:F173"/>
    <mergeCell ref="B174:C174"/>
    <mergeCell ref="E174:F174"/>
    <mergeCell ref="A171:A172"/>
    <mergeCell ref="B171:C171"/>
    <mergeCell ref="E171:F171"/>
    <mergeCell ref="B172:C172"/>
    <mergeCell ref="E172:F172"/>
    <mergeCell ref="A169:A170"/>
    <mergeCell ref="B169:C169"/>
    <mergeCell ref="E169:F169"/>
    <mergeCell ref="B170:C170"/>
    <mergeCell ref="E170:F170"/>
    <mergeCell ref="A167:A168"/>
    <mergeCell ref="B167:C167"/>
    <mergeCell ref="E167:F167"/>
    <mergeCell ref="B168:C168"/>
    <mergeCell ref="E168:F168"/>
    <mergeCell ref="A165:A166"/>
    <mergeCell ref="B165:C165"/>
    <mergeCell ref="E165:F165"/>
    <mergeCell ref="B166:C166"/>
    <mergeCell ref="E166:F166"/>
    <mergeCell ref="A163:A164"/>
    <mergeCell ref="B163:C163"/>
    <mergeCell ref="E163:F163"/>
    <mergeCell ref="B164:C164"/>
    <mergeCell ref="E164:F164"/>
    <mergeCell ref="A161:A162"/>
    <mergeCell ref="B161:C161"/>
    <mergeCell ref="E161:F161"/>
    <mergeCell ref="B162:C162"/>
    <mergeCell ref="E162:F162"/>
    <mergeCell ref="A159:A160"/>
    <mergeCell ref="B159:C159"/>
    <mergeCell ref="E159:F159"/>
    <mergeCell ref="B160:C160"/>
    <mergeCell ref="E160:F160"/>
    <mergeCell ref="A157:A158"/>
    <mergeCell ref="B157:C157"/>
    <mergeCell ref="E157:F157"/>
    <mergeCell ref="B158:C158"/>
    <mergeCell ref="E158:F158"/>
    <mergeCell ref="A155:A156"/>
    <mergeCell ref="B155:C155"/>
    <mergeCell ref="E155:F155"/>
    <mergeCell ref="B156:C156"/>
    <mergeCell ref="E156:F156"/>
    <mergeCell ref="A153:A154"/>
    <mergeCell ref="B153:C153"/>
    <mergeCell ref="E153:F153"/>
    <mergeCell ref="B154:C154"/>
    <mergeCell ref="E154:F154"/>
    <mergeCell ref="A151:A152"/>
    <mergeCell ref="B151:C151"/>
    <mergeCell ref="E151:F151"/>
    <mergeCell ref="B152:C152"/>
    <mergeCell ref="E152:F152"/>
    <mergeCell ref="A149:A150"/>
    <mergeCell ref="B149:C149"/>
    <mergeCell ref="E149:F149"/>
    <mergeCell ref="B150:C150"/>
    <mergeCell ref="E150:F150"/>
    <mergeCell ref="A147:A148"/>
    <mergeCell ref="B147:C147"/>
    <mergeCell ref="E147:F147"/>
    <mergeCell ref="B148:C148"/>
    <mergeCell ref="E148:F148"/>
    <mergeCell ref="A145:A146"/>
    <mergeCell ref="B145:C145"/>
    <mergeCell ref="E145:F145"/>
    <mergeCell ref="B146:C146"/>
    <mergeCell ref="E146:F146"/>
    <mergeCell ref="A143:A144"/>
    <mergeCell ref="B143:C143"/>
    <mergeCell ref="E143:F143"/>
    <mergeCell ref="B144:C144"/>
    <mergeCell ref="E144:F144"/>
    <mergeCell ref="A141:A142"/>
    <mergeCell ref="B141:C141"/>
    <mergeCell ref="E141:F141"/>
    <mergeCell ref="B142:C142"/>
    <mergeCell ref="E142:F142"/>
    <mergeCell ref="A139:A140"/>
    <mergeCell ref="B139:C139"/>
    <mergeCell ref="E139:F139"/>
    <mergeCell ref="B140:C140"/>
    <mergeCell ref="E140:F140"/>
    <mergeCell ref="A137:A138"/>
    <mergeCell ref="B137:C137"/>
    <mergeCell ref="E137:F137"/>
    <mergeCell ref="B138:C138"/>
    <mergeCell ref="E138:F138"/>
    <mergeCell ref="A135:A136"/>
    <mergeCell ref="B135:C135"/>
    <mergeCell ref="E135:F135"/>
    <mergeCell ref="B136:C136"/>
    <mergeCell ref="E136:F136"/>
    <mergeCell ref="A133:A134"/>
    <mergeCell ref="B133:C133"/>
    <mergeCell ref="E133:F133"/>
    <mergeCell ref="B134:C134"/>
    <mergeCell ref="E134:F134"/>
    <mergeCell ref="A131:A132"/>
    <mergeCell ref="B131:C131"/>
    <mergeCell ref="E131:F131"/>
    <mergeCell ref="B132:C132"/>
    <mergeCell ref="E132:F132"/>
    <mergeCell ref="A129:A130"/>
    <mergeCell ref="B129:C129"/>
    <mergeCell ref="E129:F129"/>
    <mergeCell ref="B130:C130"/>
    <mergeCell ref="E130:F130"/>
    <mergeCell ref="A127:A128"/>
    <mergeCell ref="B127:C127"/>
    <mergeCell ref="E127:F127"/>
    <mergeCell ref="B128:C128"/>
    <mergeCell ref="E128:F128"/>
    <mergeCell ref="A125:A126"/>
    <mergeCell ref="B125:C125"/>
    <mergeCell ref="E125:F125"/>
    <mergeCell ref="B126:C126"/>
    <mergeCell ref="E126:F126"/>
    <mergeCell ref="A123:A124"/>
    <mergeCell ref="B123:C123"/>
    <mergeCell ref="E123:F123"/>
    <mergeCell ref="B124:C124"/>
    <mergeCell ref="E124:F124"/>
    <mergeCell ref="A121:A122"/>
    <mergeCell ref="B121:C121"/>
    <mergeCell ref="E121:F121"/>
    <mergeCell ref="B122:C122"/>
    <mergeCell ref="E122:F122"/>
    <mergeCell ref="A119:A120"/>
    <mergeCell ref="B119:C119"/>
    <mergeCell ref="E119:F119"/>
    <mergeCell ref="B120:C120"/>
    <mergeCell ref="E120:F120"/>
    <mergeCell ref="A117:A118"/>
    <mergeCell ref="B117:C117"/>
    <mergeCell ref="E117:F117"/>
    <mergeCell ref="B118:C118"/>
    <mergeCell ref="E118:F118"/>
    <mergeCell ref="A115:A116"/>
    <mergeCell ref="B115:C115"/>
    <mergeCell ref="E115:F115"/>
    <mergeCell ref="B116:C116"/>
    <mergeCell ref="E116:F116"/>
    <mergeCell ref="A113:A114"/>
    <mergeCell ref="B113:C113"/>
    <mergeCell ref="E113:F113"/>
    <mergeCell ref="B114:C114"/>
    <mergeCell ref="E114:F114"/>
    <mergeCell ref="A111:A112"/>
    <mergeCell ref="B111:C111"/>
    <mergeCell ref="E111:F111"/>
    <mergeCell ref="B112:C112"/>
    <mergeCell ref="E112:F112"/>
    <mergeCell ref="A109:A110"/>
    <mergeCell ref="B109:C109"/>
    <mergeCell ref="E109:F109"/>
    <mergeCell ref="B110:C110"/>
    <mergeCell ref="E110:F110"/>
    <mergeCell ref="A107:A108"/>
    <mergeCell ref="B107:C107"/>
    <mergeCell ref="E107:F107"/>
    <mergeCell ref="B108:C108"/>
    <mergeCell ref="E108:F108"/>
    <mergeCell ref="A105:A106"/>
    <mergeCell ref="B105:C105"/>
    <mergeCell ref="E105:F105"/>
    <mergeCell ref="B106:C106"/>
    <mergeCell ref="E106:F106"/>
    <mergeCell ref="A103:A104"/>
    <mergeCell ref="B103:C103"/>
    <mergeCell ref="E103:F103"/>
    <mergeCell ref="B104:C104"/>
    <mergeCell ref="E104:F104"/>
    <mergeCell ref="A101:A102"/>
    <mergeCell ref="B101:C101"/>
    <mergeCell ref="E101:F101"/>
    <mergeCell ref="B102:C102"/>
    <mergeCell ref="E102:F102"/>
    <mergeCell ref="A99:A100"/>
    <mergeCell ref="B99:C99"/>
    <mergeCell ref="E99:F99"/>
    <mergeCell ref="B100:C100"/>
    <mergeCell ref="E100:F100"/>
    <mergeCell ref="A97:A98"/>
    <mergeCell ref="B97:C97"/>
    <mergeCell ref="E97:F97"/>
    <mergeCell ref="B98:C98"/>
    <mergeCell ref="E98:F98"/>
    <mergeCell ref="A95:A96"/>
    <mergeCell ref="B95:C95"/>
    <mergeCell ref="E95:F95"/>
    <mergeCell ref="B96:C96"/>
    <mergeCell ref="E96:F96"/>
    <mergeCell ref="A93:A94"/>
    <mergeCell ref="B93:C93"/>
    <mergeCell ref="E93:F93"/>
    <mergeCell ref="B94:C94"/>
    <mergeCell ref="E94:F94"/>
    <mergeCell ref="A91:A92"/>
    <mergeCell ref="B91:C91"/>
    <mergeCell ref="E91:F91"/>
    <mergeCell ref="B92:C92"/>
    <mergeCell ref="E92:F92"/>
    <mergeCell ref="A89:A90"/>
    <mergeCell ref="B89:C89"/>
    <mergeCell ref="E89:F89"/>
    <mergeCell ref="B90:C90"/>
    <mergeCell ref="E90:F90"/>
    <mergeCell ref="A87:A88"/>
    <mergeCell ref="B87:C87"/>
    <mergeCell ref="E87:F87"/>
    <mergeCell ref="B88:C88"/>
    <mergeCell ref="E88:F88"/>
    <mergeCell ref="A85:A86"/>
    <mergeCell ref="B85:C85"/>
    <mergeCell ref="E85:F85"/>
    <mergeCell ref="B86:C86"/>
    <mergeCell ref="E86:F86"/>
    <mergeCell ref="A83:A84"/>
    <mergeCell ref="B83:C83"/>
    <mergeCell ref="E83:F83"/>
    <mergeCell ref="B84:C84"/>
    <mergeCell ref="E84:F84"/>
    <mergeCell ref="A81:A82"/>
    <mergeCell ref="B81:C81"/>
    <mergeCell ref="E81:F81"/>
    <mergeCell ref="B82:C82"/>
    <mergeCell ref="E82:F82"/>
    <mergeCell ref="A79:A80"/>
    <mergeCell ref="B79:C79"/>
    <mergeCell ref="E79:F79"/>
    <mergeCell ref="B80:C80"/>
    <mergeCell ref="E80:F80"/>
    <mergeCell ref="A77:A78"/>
    <mergeCell ref="B77:C77"/>
    <mergeCell ref="E77:F77"/>
    <mergeCell ref="B78:C78"/>
    <mergeCell ref="E78:F78"/>
    <mergeCell ref="A75:A76"/>
    <mergeCell ref="B75:C75"/>
    <mergeCell ref="E75:F75"/>
    <mergeCell ref="B76:C76"/>
    <mergeCell ref="E76:F76"/>
    <mergeCell ref="A73:A74"/>
    <mergeCell ref="B73:C73"/>
    <mergeCell ref="E73:F73"/>
    <mergeCell ref="B74:C74"/>
    <mergeCell ref="E74:F74"/>
    <mergeCell ref="A71:A72"/>
    <mergeCell ref="B71:C71"/>
    <mergeCell ref="E71:F71"/>
    <mergeCell ref="B72:C72"/>
    <mergeCell ref="E72:F72"/>
    <mergeCell ref="A69:A70"/>
    <mergeCell ref="B69:C69"/>
    <mergeCell ref="E69:F69"/>
    <mergeCell ref="B70:C70"/>
    <mergeCell ref="E70:F70"/>
    <mergeCell ref="A67:A68"/>
    <mergeCell ref="B67:C67"/>
    <mergeCell ref="E67:F67"/>
    <mergeCell ref="B68:C68"/>
    <mergeCell ref="E68:F68"/>
    <mergeCell ref="A65:A66"/>
    <mergeCell ref="B65:C65"/>
    <mergeCell ref="E65:F65"/>
    <mergeCell ref="B66:C66"/>
    <mergeCell ref="E66:F66"/>
    <mergeCell ref="A63:A64"/>
    <mergeCell ref="B63:C63"/>
    <mergeCell ref="E63:F63"/>
    <mergeCell ref="B64:C64"/>
    <mergeCell ref="E64:F64"/>
    <mergeCell ref="A61:A62"/>
    <mergeCell ref="B61:C61"/>
    <mergeCell ref="E61:F61"/>
    <mergeCell ref="B62:C62"/>
    <mergeCell ref="E62:F62"/>
    <mergeCell ref="A59:A60"/>
    <mergeCell ref="B59:C59"/>
    <mergeCell ref="E59:F59"/>
    <mergeCell ref="B60:C60"/>
    <mergeCell ref="E60:F60"/>
    <mergeCell ref="A57:A58"/>
    <mergeCell ref="B57:C57"/>
    <mergeCell ref="E57:F57"/>
    <mergeCell ref="B58:C58"/>
    <mergeCell ref="E58:F58"/>
    <mergeCell ref="A55:A56"/>
    <mergeCell ref="B55:C55"/>
    <mergeCell ref="E55:F55"/>
    <mergeCell ref="B56:C56"/>
    <mergeCell ref="E56:F56"/>
    <mergeCell ref="A53:A54"/>
    <mergeCell ref="B53:C53"/>
    <mergeCell ref="E53:F53"/>
    <mergeCell ref="B54:C54"/>
    <mergeCell ref="E54:F54"/>
    <mergeCell ref="A51:A52"/>
    <mergeCell ref="B51:C51"/>
    <mergeCell ref="E51:F51"/>
    <mergeCell ref="B52:C52"/>
    <mergeCell ref="E52:F52"/>
    <mergeCell ref="A49:A50"/>
    <mergeCell ref="B49:C49"/>
    <mergeCell ref="E49:F49"/>
    <mergeCell ref="B50:C50"/>
    <mergeCell ref="E50:F50"/>
    <mergeCell ref="A47:A48"/>
    <mergeCell ref="B47:C47"/>
    <mergeCell ref="E47:F47"/>
    <mergeCell ref="B48:C48"/>
    <mergeCell ref="E48:F48"/>
    <mergeCell ref="A45:A46"/>
    <mergeCell ref="B45:C45"/>
    <mergeCell ref="E45:F45"/>
    <mergeCell ref="B46:C46"/>
    <mergeCell ref="E46:F46"/>
    <mergeCell ref="A43:A44"/>
    <mergeCell ref="B43:C43"/>
    <mergeCell ref="E43:F43"/>
    <mergeCell ref="B44:C44"/>
    <mergeCell ref="E44:F44"/>
    <mergeCell ref="A41:A42"/>
    <mergeCell ref="B41:C41"/>
    <mergeCell ref="E41:F41"/>
    <mergeCell ref="B42:C42"/>
    <mergeCell ref="E42:F42"/>
    <mergeCell ref="A39:A40"/>
    <mergeCell ref="B39:C39"/>
    <mergeCell ref="E39:F39"/>
    <mergeCell ref="B40:C40"/>
    <mergeCell ref="E40:F40"/>
    <mergeCell ref="H1:H2"/>
    <mergeCell ref="H3:H4"/>
    <mergeCell ref="A37:A38"/>
    <mergeCell ref="B37:C37"/>
    <mergeCell ref="E37:F37"/>
    <mergeCell ref="B38:C38"/>
    <mergeCell ref="E38:F38"/>
    <mergeCell ref="A35:A36"/>
    <mergeCell ref="B35:C35"/>
    <mergeCell ref="E35:F35"/>
    <mergeCell ref="B36:C36"/>
    <mergeCell ref="E36:F36"/>
    <mergeCell ref="A33:A34"/>
    <mergeCell ref="B33:C33"/>
    <mergeCell ref="E33:F33"/>
    <mergeCell ref="B34:C34"/>
    <mergeCell ref="E34:F34"/>
    <mergeCell ref="A31:A32"/>
    <mergeCell ref="B31:C31"/>
    <mergeCell ref="E31:F31"/>
    <mergeCell ref="B32:C32"/>
    <mergeCell ref="E32:F32"/>
    <mergeCell ref="A29:A30"/>
    <mergeCell ref="B29:C29"/>
    <mergeCell ref="E29:F29"/>
    <mergeCell ref="B30:C30"/>
    <mergeCell ref="E30:F30"/>
    <mergeCell ref="A27:A28"/>
    <mergeCell ref="B27:C27"/>
    <mergeCell ref="E27:F27"/>
    <mergeCell ref="B28:C28"/>
    <mergeCell ref="E28:F28"/>
    <mergeCell ref="A25:A26"/>
    <mergeCell ref="B25:C25"/>
    <mergeCell ref="E25:F25"/>
    <mergeCell ref="B26:C26"/>
    <mergeCell ref="E26:F26"/>
    <mergeCell ref="A23:A24"/>
    <mergeCell ref="B23:C23"/>
    <mergeCell ref="E23:F23"/>
    <mergeCell ref="B24:C24"/>
    <mergeCell ref="E24:F24"/>
    <mergeCell ref="A21:A22"/>
    <mergeCell ref="B21:C21"/>
    <mergeCell ref="E21:F21"/>
    <mergeCell ref="B22:C22"/>
    <mergeCell ref="E22:F22"/>
    <mergeCell ref="A19:A20"/>
    <mergeCell ref="B19:C19"/>
    <mergeCell ref="E19:F19"/>
    <mergeCell ref="B20:C20"/>
    <mergeCell ref="E20:F20"/>
    <mergeCell ref="A17:A18"/>
    <mergeCell ref="B17:C17"/>
    <mergeCell ref="E17:F17"/>
    <mergeCell ref="B18:C18"/>
    <mergeCell ref="E18:F18"/>
    <mergeCell ref="A15:A16"/>
    <mergeCell ref="B15:C15"/>
    <mergeCell ref="E15:F15"/>
    <mergeCell ref="B16:C16"/>
    <mergeCell ref="E16:F16"/>
    <mergeCell ref="A13:A14"/>
    <mergeCell ref="B13:C13"/>
    <mergeCell ref="E13:F13"/>
    <mergeCell ref="B14:C14"/>
    <mergeCell ref="E14:F14"/>
    <mergeCell ref="A11:A12"/>
    <mergeCell ref="B11:C11"/>
    <mergeCell ref="E11:F11"/>
    <mergeCell ref="B12:C12"/>
    <mergeCell ref="E12:F12"/>
    <mergeCell ref="A9:A10"/>
    <mergeCell ref="B9:C9"/>
    <mergeCell ref="E9:F9"/>
    <mergeCell ref="B10:C10"/>
    <mergeCell ref="E10:F10"/>
    <mergeCell ref="A7:A8"/>
    <mergeCell ref="B7:C7"/>
    <mergeCell ref="E7:F7"/>
    <mergeCell ref="B8:C8"/>
    <mergeCell ref="E8:F8"/>
    <mergeCell ref="A5:A6"/>
    <mergeCell ref="B5:C5"/>
    <mergeCell ref="E5:F5"/>
    <mergeCell ref="B6:C6"/>
    <mergeCell ref="E6:F6"/>
    <mergeCell ref="A3:A4"/>
    <mergeCell ref="B3:C3"/>
    <mergeCell ref="E3:F3"/>
    <mergeCell ref="B4:C4"/>
    <mergeCell ref="E4:F4"/>
    <mergeCell ref="A1:A2"/>
    <mergeCell ref="B1:C1"/>
    <mergeCell ref="E1:F1"/>
    <mergeCell ref="B2:C2"/>
    <mergeCell ref="E2:F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7"/>
  <sheetViews>
    <sheetView workbookViewId="0">
      <selection activeCell="B1" sqref="B1:B1048576"/>
    </sheetView>
  </sheetViews>
  <sheetFormatPr defaultRowHeight="15"/>
  <cols>
    <col min="1" max="1" width="10.140625" bestFit="1" customWidth="1"/>
    <col min="2" max="3" width="12.7109375" bestFit="1" customWidth="1"/>
  </cols>
  <sheetData>
    <row r="1" spans="1:3">
      <c r="A1" s="17" t="s">
        <v>9</v>
      </c>
      <c r="B1" t="s">
        <v>10</v>
      </c>
      <c r="C1" t="s">
        <v>11</v>
      </c>
    </row>
    <row r="2" spans="1:3">
      <c r="A2" s="18">
        <v>43124</v>
      </c>
      <c r="B2">
        <v>20.6</v>
      </c>
      <c r="C2">
        <v>4.2</v>
      </c>
    </row>
    <row r="3" spans="1:3">
      <c r="A3" s="18">
        <v>43125</v>
      </c>
      <c r="B3">
        <v>20.6</v>
      </c>
      <c r="C3">
        <v>0</v>
      </c>
    </row>
    <row r="4" spans="1:3">
      <c r="A4" s="18">
        <v>43126</v>
      </c>
      <c r="B4">
        <v>19.8</v>
      </c>
      <c r="C4">
        <v>0</v>
      </c>
    </row>
    <row r="5" spans="1:3">
      <c r="A5" s="18">
        <v>43127</v>
      </c>
      <c r="B5">
        <v>18.5</v>
      </c>
      <c r="C5">
        <v>0.3</v>
      </c>
    </row>
    <row r="6" spans="1:3">
      <c r="A6" s="18">
        <v>43128</v>
      </c>
      <c r="B6">
        <v>19.600000000000001</v>
      </c>
      <c r="C6">
        <v>0</v>
      </c>
    </row>
    <row r="7" spans="1:3">
      <c r="A7" s="18">
        <v>43129</v>
      </c>
      <c r="B7">
        <v>21.4</v>
      </c>
      <c r="C7">
        <v>3</v>
      </c>
    </row>
    <row r="8" spans="1:3">
      <c r="A8" s="18">
        <v>43130</v>
      </c>
      <c r="B8">
        <v>18.2</v>
      </c>
      <c r="C8">
        <v>35.1</v>
      </c>
    </row>
    <row r="9" spans="1:3">
      <c r="A9" s="18">
        <v>43131</v>
      </c>
      <c r="B9">
        <v>17.2</v>
      </c>
      <c r="C9">
        <v>16.8</v>
      </c>
    </row>
    <row r="10" spans="1:3">
      <c r="A10" s="18">
        <v>43132</v>
      </c>
      <c r="B10">
        <v>18.3</v>
      </c>
      <c r="C10">
        <v>0</v>
      </c>
    </row>
    <row r="11" spans="1:3">
      <c r="A11" s="18">
        <v>43133</v>
      </c>
      <c r="B11">
        <v>18.600000000000001</v>
      </c>
      <c r="C11">
        <v>0</v>
      </c>
    </row>
    <row r="12" spans="1:3">
      <c r="A12" s="18">
        <v>43134</v>
      </c>
      <c r="B12">
        <v>18.100000000000001</v>
      </c>
      <c r="C12">
        <v>0</v>
      </c>
    </row>
    <row r="13" spans="1:3">
      <c r="A13" s="18">
        <v>43135</v>
      </c>
      <c r="B13">
        <v>16.7</v>
      </c>
      <c r="C13">
        <v>0</v>
      </c>
    </row>
    <row r="14" spans="1:3">
      <c r="A14" s="18">
        <v>43136</v>
      </c>
      <c r="B14">
        <v>18.2</v>
      </c>
      <c r="C14">
        <v>0</v>
      </c>
    </row>
    <row r="15" spans="1:3">
      <c r="A15" s="18">
        <v>43137</v>
      </c>
      <c r="B15">
        <v>17.7</v>
      </c>
      <c r="C15">
        <v>0</v>
      </c>
    </row>
    <row r="16" spans="1:3">
      <c r="A16" s="18">
        <v>43138</v>
      </c>
      <c r="B16">
        <v>18.8</v>
      </c>
      <c r="C16">
        <v>0</v>
      </c>
    </row>
    <row r="17" spans="1:3">
      <c r="A17" s="18">
        <v>43139</v>
      </c>
      <c r="B17">
        <v>17.3</v>
      </c>
      <c r="C17">
        <v>0</v>
      </c>
    </row>
    <row r="18" spans="1:3">
      <c r="A18" s="18">
        <v>43140</v>
      </c>
      <c r="B18">
        <v>19.3</v>
      </c>
      <c r="C18">
        <v>1.4</v>
      </c>
    </row>
    <row r="19" spans="1:3">
      <c r="A19" s="18">
        <v>43141</v>
      </c>
      <c r="B19">
        <v>20.3</v>
      </c>
      <c r="C19">
        <v>0</v>
      </c>
    </row>
    <row r="20" spans="1:3">
      <c r="A20" s="18">
        <v>43142</v>
      </c>
      <c r="B20">
        <v>20.2</v>
      </c>
      <c r="C20">
        <v>10.199999999999999</v>
      </c>
    </row>
    <row r="21" spans="1:3">
      <c r="A21" s="18">
        <v>43143</v>
      </c>
      <c r="B21">
        <v>22.7</v>
      </c>
      <c r="C21">
        <v>0</v>
      </c>
    </row>
    <row r="22" spans="1:3">
      <c r="A22" s="18">
        <v>43144</v>
      </c>
      <c r="B22">
        <v>18.600000000000001</v>
      </c>
      <c r="C22">
        <v>2</v>
      </c>
    </row>
    <row r="23" spans="1:3">
      <c r="A23" s="18">
        <v>43145</v>
      </c>
      <c r="B23">
        <v>18.2</v>
      </c>
      <c r="C23">
        <v>0</v>
      </c>
    </row>
    <row r="24" spans="1:3">
      <c r="A24" s="18">
        <v>43146</v>
      </c>
      <c r="B24">
        <v>17.8</v>
      </c>
      <c r="C24">
        <v>1.3</v>
      </c>
    </row>
    <row r="25" spans="1:3">
      <c r="A25" s="18">
        <v>43147</v>
      </c>
      <c r="B25">
        <v>17.100000000000001</v>
      </c>
      <c r="C25">
        <v>0.2</v>
      </c>
    </row>
    <row r="26" spans="1:3">
      <c r="A26" s="18">
        <v>43148</v>
      </c>
      <c r="B26">
        <v>17.899999999999999</v>
      </c>
      <c r="C26">
        <v>0</v>
      </c>
    </row>
    <row r="27" spans="1:3">
      <c r="A27" s="18">
        <v>43149</v>
      </c>
      <c r="B27">
        <v>19.8</v>
      </c>
      <c r="C27">
        <v>0</v>
      </c>
    </row>
    <row r="28" spans="1:3">
      <c r="A28" s="18">
        <v>43150</v>
      </c>
      <c r="B28">
        <v>18.600000000000001</v>
      </c>
      <c r="C28">
        <v>0</v>
      </c>
    </row>
    <row r="29" spans="1:3">
      <c r="A29" s="18">
        <v>43151</v>
      </c>
      <c r="B29">
        <v>21.2</v>
      </c>
      <c r="C29">
        <v>0</v>
      </c>
    </row>
    <row r="30" spans="1:3">
      <c r="A30" s="18">
        <v>43152</v>
      </c>
      <c r="B30">
        <v>21.5</v>
      </c>
      <c r="C30">
        <v>5</v>
      </c>
    </row>
    <row r="31" spans="1:3">
      <c r="A31" s="18">
        <v>43153</v>
      </c>
      <c r="B31">
        <v>20.399999999999999</v>
      </c>
      <c r="C31">
        <v>0</v>
      </c>
    </row>
    <row r="32" spans="1:3">
      <c r="A32" s="18">
        <v>43154</v>
      </c>
      <c r="B32">
        <v>19.3</v>
      </c>
      <c r="C32">
        <v>9</v>
      </c>
    </row>
    <row r="33" spans="1:3">
      <c r="A33" s="18">
        <v>43155</v>
      </c>
      <c r="B33">
        <v>17.8</v>
      </c>
      <c r="C33">
        <v>0</v>
      </c>
    </row>
    <row r="34" spans="1:3">
      <c r="A34" s="18">
        <v>43156</v>
      </c>
      <c r="B34">
        <v>17.600000000000001</v>
      </c>
      <c r="C34">
        <v>0</v>
      </c>
    </row>
    <row r="35" spans="1:3">
      <c r="A35" s="18">
        <v>43157</v>
      </c>
      <c r="B35">
        <v>19.600000000000001</v>
      </c>
      <c r="C35">
        <v>0</v>
      </c>
    </row>
    <row r="36" spans="1:3">
      <c r="A36" s="18">
        <v>43158</v>
      </c>
      <c r="B36">
        <v>19</v>
      </c>
      <c r="C36">
        <v>73.099999999999994</v>
      </c>
    </row>
    <row r="37" spans="1:3">
      <c r="A37" s="18">
        <v>43159</v>
      </c>
      <c r="B37">
        <v>19.5</v>
      </c>
      <c r="C37">
        <v>0</v>
      </c>
    </row>
    <row r="38" spans="1:3">
      <c r="A38" s="18">
        <v>43160</v>
      </c>
      <c r="B38">
        <v>20.9</v>
      </c>
      <c r="C38">
        <v>0</v>
      </c>
    </row>
    <row r="39" spans="1:3">
      <c r="A39" s="18">
        <v>43161</v>
      </c>
      <c r="B39">
        <v>21.3</v>
      </c>
      <c r="C39">
        <v>0.5</v>
      </c>
    </row>
    <row r="40" spans="1:3">
      <c r="A40" s="18">
        <v>43162</v>
      </c>
      <c r="B40">
        <v>20</v>
      </c>
      <c r="C40">
        <v>4.2</v>
      </c>
    </row>
    <row r="41" spans="1:3">
      <c r="A41" s="18">
        <v>43163</v>
      </c>
      <c r="B41">
        <v>21</v>
      </c>
      <c r="C41">
        <v>0</v>
      </c>
    </row>
    <row r="42" spans="1:3">
      <c r="A42" s="18">
        <v>43164</v>
      </c>
      <c r="B42">
        <v>20.399999999999999</v>
      </c>
      <c r="C42">
        <v>6.4</v>
      </c>
    </row>
    <row r="43" spans="1:3">
      <c r="A43" s="18">
        <v>43165</v>
      </c>
      <c r="B43">
        <v>20.7</v>
      </c>
      <c r="C43">
        <v>22.1</v>
      </c>
    </row>
    <row r="44" spans="1:3">
      <c r="A44" s="18">
        <v>43166</v>
      </c>
      <c r="B44">
        <v>21.3</v>
      </c>
      <c r="C44">
        <v>2.2000000000000002</v>
      </c>
    </row>
    <row r="45" spans="1:3">
      <c r="A45" s="18">
        <v>43167</v>
      </c>
      <c r="B45">
        <v>20.2</v>
      </c>
      <c r="C45">
        <v>0</v>
      </c>
    </row>
    <row r="46" spans="1:3">
      <c r="A46" s="18">
        <v>43168</v>
      </c>
      <c r="B46">
        <v>19.2</v>
      </c>
      <c r="C46">
        <v>0.4</v>
      </c>
    </row>
    <row r="47" spans="1:3">
      <c r="A47" s="18">
        <v>43169</v>
      </c>
      <c r="B47">
        <v>20.100000000000001</v>
      </c>
      <c r="C47">
        <v>0</v>
      </c>
    </row>
    <row r="48" spans="1:3">
      <c r="A48" s="18">
        <v>43170</v>
      </c>
      <c r="B48">
        <v>19.3</v>
      </c>
      <c r="C48">
        <v>0.4</v>
      </c>
    </row>
    <row r="49" spans="1:3">
      <c r="A49" s="18">
        <v>43171</v>
      </c>
      <c r="B49">
        <v>20.399999999999999</v>
      </c>
      <c r="C49">
        <v>0</v>
      </c>
    </row>
    <row r="50" spans="1:3">
      <c r="A50" s="18">
        <v>43172</v>
      </c>
      <c r="B50">
        <v>20.3</v>
      </c>
      <c r="C50">
        <v>42.8</v>
      </c>
    </row>
    <row r="51" spans="1:3">
      <c r="A51" s="18">
        <v>43173</v>
      </c>
      <c r="B51">
        <v>21.6</v>
      </c>
      <c r="C51">
        <v>0</v>
      </c>
    </row>
    <row r="52" spans="1:3">
      <c r="A52" s="18">
        <v>43174</v>
      </c>
      <c r="B52">
        <v>19.899999999999999</v>
      </c>
      <c r="C52">
        <v>32.799999999999997</v>
      </c>
    </row>
    <row r="53" spans="1:3">
      <c r="A53" s="18">
        <v>43175</v>
      </c>
      <c r="B53">
        <v>22.4</v>
      </c>
      <c r="C53">
        <v>0</v>
      </c>
    </row>
    <row r="54" spans="1:3">
      <c r="A54" s="18">
        <v>43176</v>
      </c>
      <c r="B54">
        <v>21.2</v>
      </c>
      <c r="C54">
        <v>0</v>
      </c>
    </row>
    <row r="55" spans="1:3">
      <c r="A55" s="18">
        <v>43177</v>
      </c>
      <c r="B55">
        <v>19.7</v>
      </c>
      <c r="C55">
        <v>0</v>
      </c>
    </row>
    <row r="56" spans="1:3">
      <c r="A56" s="18">
        <v>43178</v>
      </c>
      <c r="B56">
        <v>21.4</v>
      </c>
      <c r="C56">
        <v>0</v>
      </c>
    </row>
    <row r="57" spans="1:3">
      <c r="A57" s="18">
        <v>43179</v>
      </c>
      <c r="B57">
        <v>19.5</v>
      </c>
      <c r="C57">
        <v>0</v>
      </c>
    </row>
    <row r="58" spans="1:3">
      <c r="A58" s="18">
        <v>43180</v>
      </c>
      <c r="B58">
        <v>19.5</v>
      </c>
      <c r="C58">
        <v>50.1</v>
      </c>
    </row>
    <row r="59" spans="1:3">
      <c r="A59" s="18">
        <v>43181</v>
      </c>
      <c r="B59">
        <v>19.8</v>
      </c>
      <c r="C59">
        <v>5.4</v>
      </c>
    </row>
    <row r="60" spans="1:3">
      <c r="A60" s="18">
        <v>43182</v>
      </c>
      <c r="B60">
        <v>20.2</v>
      </c>
      <c r="C60">
        <v>0</v>
      </c>
    </row>
    <row r="61" spans="1:3">
      <c r="A61" s="18">
        <v>43183</v>
      </c>
      <c r="B61">
        <v>20.100000000000001</v>
      </c>
      <c r="C61">
        <v>0</v>
      </c>
    </row>
    <row r="62" spans="1:3">
      <c r="A62" s="18">
        <v>43184</v>
      </c>
      <c r="B62">
        <v>20.6</v>
      </c>
      <c r="C62">
        <v>0</v>
      </c>
    </row>
    <row r="63" spans="1:3">
      <c r="A63" s="18">
        <v>43185</v>
      </c>
      <c r="B63">
        <v>21.6</v>
      </c>
      <c r="C63">
        <v>0</v>
      </c>
    </row>
    <row r="64" spans="1:3">
      <c r="A64" s="18">
        <v>43186</v>
      </c>
      <c r="B64">
        <v>18.3</v>
      </c>
      <c r="C64">
        <v>13.6</v>
      </c>
    </row>
    <row r="65" spans="1:3">
      <c r="A65" s="18">
        <v>43187</v>
      </c>
      <c r="B65">
        <v>19.100000000000001</v>
      </c>
      <c r="C65">
        <v>8.6999999999999993</v>
      </c>
    </row>
    <row r="66" spans="1:3">
      <c r="A66" s="18">
        <v>43188</v>
      </c>
      <c r="B66">
        <v>19.600000000000001</v>
      </c>
      <c r="C66">
        <v>22.4</v>
      </c>
    </row>
    <row r="67" spans="1:3">
      <c r="A67" s="18">
        <v>43189</v>
      </c>
      <c r="B67">
        <v>19.600000000000001</v>
      </c>
      <c r="C67">
        <v>1.5</v>
      </c>
    </row>
    <row r="68" spans="1:3">
      <c r="A68" s="18">
        <v>43190</v>
      </c>
      <c r="B68">
        <v>19.3</v>
      </c>
      <c r="C68">
        <v>7</v>
      </c>
    </row>
    <row r="69" spans="1:3">
      <c r="A69" s="18">
        <v>43191</v>
      </c>
      <c r="B69">
        <v>19.3</v>
      </c>
      <c r="C69">
        <v>8</v>
      </c>
    </row>
    <row r="70" spans="1:3">
      <c r="A70" s="18">
        <v>43192</v>
      </c>
      <c r="B70">
        <v>20</v>
      </c>
      <c r="C70">
        <v>2.2000000000000002</v>
      </c>
    </row>
    <row r="71" spans="1:3">
      <c r="A71" s="18">
        <v>43193</v>
      </c>
      <c r="B71">
        <v>20.5</v>
      </c>
      <c r="C71">
        <v>0</v>
      </c>
    </row>
    <row r="72" spans="1:3">
      <c r="A72" s="18">
        <v>43194</v>
      </c>
      <c r="B72">
        <v>19.3</v>
      </c>
      <c r="C72">
        <v>0.2</v>
      </c>
    </row>
    <row r="73" spans="1:3">
      <c r="A73" s="18">
        <v>43195</v>
      </c>
      <c r="B73">
        <v>18.2</v>
      </c>
      <c r="C73">
        <v>0</v>
      </c>
    </row>
    <row r="74" spans="1:3">
      <c r="A74" s="18">
        <v>43196</v>
      </c>
      <c r="B74">
        <v>19.399999999999999</v>
      </c>
      <c r="C74">
        <v>0</v>
      </c>
    </row>
    <row r="75" spans="1:3">
      <c r="A75" s="18">
        <v>43197</v>
      </c>
      <c r="B75">
        <v>18</v>
      </c>
      <c r="C75">
        <v>0</v>
      </c>
    </row>
    <row r="76" spans="1:3">
      <c r="A76" s="18">
        <v>43198</v>
      </c>
      <c r="B76">
        <v>18.7</v>
      </c>
      <c r="C76">
        <v>0</v>
      </c>
    </row>
    <row r="77" spans="1:3">
      <c r="A77" s="18">
        <v>43199</v>
      </c>
      <c r="B77">
        <v>18.600000000000001</v>
      </c>
      <c r="C77">
        <v>0</v>
      </c>
    </row>
    <row r="78" spans="1:3">
      <c r="A78" s="18">
        <v>43200</v>
      </c>
      <c r="B78">
        <v>18.3</v>
      </c>
      <c r="C78">
        <v>0</v>
      </c>
    </row>
    <row r="79" spans="1:3">
      <c r="A79" s="18">
        <v>43201</v>
      </c>
      <c r="B79">
        <v>18.5</v>
      </c>
      <c r="C79">
        <v>0</v>
      </c>
    </row>
    <row r="80" spans="1:3">
      <c r="A80" s="18">
        <v>43202</v>
      </c>
      <c r="B80">
        <v>17.7</v>
      </c>
      <c r="C80">
        <v>0</v>
      </c>
    </row>
    <row r="81" spans="1:3">
      <c r="A81" s="18">
        <v>43203</v>
      </c>
      <c r="B81">
        <v>19.3</v>
      </c>
      <c r="C81">
        <v>0</v>
      </c>
    </row>
    <row r="82" spans="1:3">
      <c r="A82" s="18">
        <v>43204</v>
      </c>
      <c r="B82">
        <v>19.600000000000001</v>
      </c>
      <c r="C82">
        <v>0</v>
      </c>
    </row>
    <row r="83" spans="1:3">
      <c r="A83" s="18">
        <v>43205</v>
      </c>
      <c r="B83">
        <v>18.399999999999999</v>
      </c>
      <c r="C83">
        <v>3.8</v>
      </c>
    </row>
    <row r="84" spans="1:3">
      <c r="A84" s="18">
        <v>43206</v>
      </c>
      <c r="B84">
        <v>17</v>
      </c>
      <c r="C84">
        <v>13.8</v>
      </c>
    </row>
    <row r="85" spans="1:3">
      <c r="A85" s="18">
        <v>43207</v>
      </c>
      <c r="B85">
        <v>15.7</v>
      </c>
      <c r="C85">
        <v>0</v>
      </c>
    </row>
    <row r="86" spans="1:3">
      <c r="A86" s="18">
        <v>43208</v>
      </c>
      <c r="B86">
        <v>14</v>
      </c>
      <c r="C86">
        <v>0</v>
      </c>
    </row>
    <row r="87" spans="1:3">
      <c r="A87" s="18">
        <v>43209</v>
      </c>
      <c r="B87">
        <v>14</v>
      </c>
      <c r="C87">
        <v>0</v>
      </c>
    </row>
    <row r="88" spans="1:3">
      <c r="A88" s="18">
        <v>43210</v>
      </c>
      <c r="B88">
        <v>14.2</v>
      </c>
      <c r="C88">
        <v>0</v>
      </c>
    </row>
    <row r="89" spans="1:3">
      <c r="A89" s="18">
        <v>43211</v>
      </c>
      <c r="B89">
        <v>13.8</v>
      </c>
      <c r="C89">
        <v>0</v>
      </c>
    </row>
    <row r="90" spans="1:3">
      <c r="A90" s="18">
        <v>43212</v>
      </c>
      <c r="B90">
        <v>15.8</v>
      </c>
      <c r="C90">
        <v>0</v>
      </c>
    </row>
    <row r="91" spans="1:3">
      <c r="A91" s="18">
        <v>43213</v>
      </c>
      <c r="B91">
        <v>16.7</v>
      </c>
      <c r="C91">
        <v>0</v>
      </c>
    </row>
    <row r="92" spans="1:3">
      <c r="A92" s="18">
        <v>43214</v>
      </c>
      <c r="B92">
        <v>17.100000000000001</v>
      </c>
      <c r="C92">
        <v>0</v>
      </c>
    </row>
    <row r="93" spans="1:3">
      <c r="A93" s="18">
        <v>43215</v>
      </c>
      <c r="B93">
        <v>17.8</v>
      </c>
      <c r="C93">
        <v>0</v>
      </c>
    </row>
    <row r="94" spans="1:3">
      <c r="A94" s="18">
        <v>43216</v>
      </c>
      <c r="B94">
        <v>18.600000000000001</v>
      </c>
      <c r="C94">
        <v>0</v>
      </c>
    </row>
    <row r="95" spans="1:3">
      <c r="A95" s="18">
        <v>43217</v>
      </c>
      <c r="B95">
        <v>18.8</v>
      </c>
      <c r="C95">
        <v>0</v>
      </c>
    </row>
    <row r="96" spans="1:3">
      <c r="A96" s="18">
        <v>43218</v>
      </c>
      <c r="B96">
        <v>19.3</v>
      </c>
      <c r="C96">
        <v>0</v>
      </c>
    </row>
    <row r="97" spans="1:3">
      <c r="A97" s="18">
        <v>43219</v>
      </c>
      <c r="B97">
        <v>19</v>
      </c>
      <c r="C97">
        <v>0</v>
      </c>
    </row>
    <row r="98" spans="1:3">
      <c r="A98" s="18">
        <v>43220</v>
      </c>
      <c r="B98">
        <v>17</v>
      </c>
      <c r="C98">
        <v>0</v>
      </c>
    </row>
    <row r="99" spans="1:3">
      <c r="A99" s="18">
        <v>43221</v>
      </c>
      <c r="B99">
        <v>18.100000000000001</v>
      </c>
      <c r="C99">
        <v>0</v>
      </c>
    </row>
    <row r="100" spans="1:3">
      <c r="A100" s="18">
        <v>43222</v>
      </c>
      <c r="B100">
        <v>18</v>
      </c>
      <c r="C100">
        <v>0</v>
      </c>
    </row>
    <row r="101" spans="1:3">
      <c r="A101" s="18">
        <v>43223</v>
      </c>
      <c r="B101">
        <v>17.899999999999999</v>
      </c>
      <c r="C101">
        <v>0</v>
      </c>
    </row>
    <row r="102" spans="1:3">
      <c r="A102" s="18">
        <v>43224</v>
      </c>
      <c r="B102">
        <v>17.7</v>
      </c>
      <c r="C102">
        <v>0</v>
      </c>
    </row>
    <row r="103" spans="1:3">
      <c r="A103" s="18">
        <v>43225</v>
      </c>
      <c r="B103">
        <v>18.100000000000001</v>
      </c>
      <c r="C103">
        <v>0</v>
      </c>
    </row>
    <row r="104" spans="1:3">
      <c r="A104" s="18">
        <v>43226</v>
      </c>
      <c r="B104">
        <v>18.100000000000001</v>
      </c>
      <c r="C104">
        <v>0</v>
      </c>
    </row>
    <row r="105" spans="1:3">
      <c r="A105" s="18">
        <v>43227</v>
      </c>
      <c r="B105">
        <v>18.3</v>
      </c>
      <c r="C105">
        <v>0</v>
      </c>
    </row>
    <row r="106" spans="1:3">
      <c r="A106" s="18">
        <v>43228</v>
      </c>
      <c r="B106">
        <v>16.899999999999999</v>
      </c>
      <c r="C106">
        <v>0</v>
      </c>
    </row>
    <row r="107" spans="1:3">
      <c r="A107" s="18">
        <v>43229</v>
      </c>
      <c r="B107">
        <v>15.7</v>
      </c>
      <c r="C107">
        <v>0</v>
      </c>
    </row>
    <row r="108" spans="1:3">
      <c r="A108" s="18">
        <v>43230</v>
      </c>
      <c r="B108">
        <v>15.9</v>
      </c>
      <c r="C108">
        <v>0</v>
      </c>
    </row>
    <row r="109" spans="1:3">
      <c r="A109" s="18">
        <v>43231</v>
      </c>
      <c r="B109">
        <v>15.2</v>
      </c>
      <c r="C109">
        <v>0</v>
      </c>
    </row>
    <row r="110" spans="1:3">
      <c r="A110" s="18">
        <v>43232</v>
      </c>
      <c r="B110">
        <v>18.399999999999999</v>
      </c>
      <c r="C110">
        <v>0</v>
      </c>
    </row>
    <row r="111" spans="1:3">
      <c r="A111" s="18">
        <v>43233</v>
      </c>
      <c r="B111">
        <v>17</v>
      </c>
      <c r="C111">
        <v>0</v>
      </c>
    </row>
    <row r="112" spans="1:3">
      <c r="A112" s="18">
        <v>43234</v>
      </c>
      <c r="B112">
        <v>16.3</v>
      </c>
      <c r="C112">
        <v>0</v>
      </c>
    </row>
    <row r="113" spans="1:3">
      <c r="A113" s="18">
        <v>43235</v>
      </c>
      <c r="B113">
        <v>17.399999999999999</v>
      </c>
      <c r="C113">
        <v>0</v>
      </c>
    </row>
    <row r="114" spans="1:3">
      <c r="A114" s="18">
        <v>43236</v>
      </c>
      <c r="B114">
        <v>17.600000000000001</v>
      </c>
      <c r="C114">
        <v>0</v>
      </c>
    </row>
    <row r="115" spans="1:3">
      <c r="A115" s="18">
        <v>43237</v>
      </c>
      <c r="B115">
        <v>17.100000000000001</v>
      </c>
      <c r="C115">
        <v>0</v>
      </c>
    </row>
    <row r="116" spans="1:3">
      <c r="A116" s="18">
        <v>43238</v>
      </c>
      <c r="B116">
        <v>17.100000000000001</v>
      </c>
      <c r="C116">
        <v>0</v>
      </c>
    </row>
    <row r="117" spans="1:3">
      <c r="A117" s="18">
        <v>43239</v>
      </c>
      <c r="B117">
        <v>15.4</v>
      </c>
      <c r="C117">
        <v>2.6</v>
      </c>
    </row>
    <row r="118" spans="1:3">
      <c r="A118" s="18">
        <v>43240</v>
      </c>
      <c r="B118">
        <v>9.6</v>
      </c>
      <c r="C118">
        <v>8.1999999999999993</v>
      </c>
    </row>
    <row r="119" spans="1:3">
      <c r="A119" s="18">
        <v>43241</v>
      </c>
      <c r="B119">
        <v>9.3000000000000007</v>
      </c>
      <c r="C119">
        <v>0</v>
      </c>
    </row>
    <row r="120" spans="1:3">
      <c r="A120" s="18">
        <v>43242</v>
      </c>
      <c r="B120">
        <v>9.6999999999999993</v>
      </c>
      <c r="C120">
        <v>0</v>
      </c>
    </row>
    <row r="121" spans="1:3">
      <c r="A121" s="18">
        <v>43243</v>
      </c>
      <c r="B121">
        <v>11.4</v>
      </c>
      <c r="C121">
        <v>0</v>
      </c>
    </row>
    <row r="122" spans="1:3">
      <c r="A122" s="18">
        <v>43244</v>
      </c>
      <c r="B122">
        <v>12.5</v>
      </c>
      <c r="C122">
        <v>0</v>
      </c>
    </row>
    <row r="123" spans="1:3">
      <c r="A123" s="18">
        <v>43245</v>
      </c>
      <c r="B123">
        <v>12.1</v>
      </c>
      <c r="C123">
        <v>0</v>
      </c>
    </row>
    <row r="124" spans="1:3">
      <c r="A124" s="18">
        <v>43246</v>
      </c>
      <c r="B124">
        <v>14.9</v>
      </c>
      <c r="C124">
        <v>0</v>
      </c>
    </row>
    <row r="125" spans="1:3">
      <c r="A125" s="18">
        <v>43247</v>
      </c>
      <c r="B125">
        <v>14.7</v>
      </c>
      <c r="C125">
        <v>0</v>
      </c>
    </row>
    <row r="126" spans="1:3">
      <c r="A126" s="18">
        <v>43248</v>
      </c>
      <c r="B126">
        <v>12.9</v>
      </c>
      <c r="C126">
        <v>0</v>
      </c>
    </row>
    <row r="127" spans="1:3">
      <c r="A127" s="18">
        <v>43249</v>
      </c>
      <c r="B127">
        <v>13.3</v>
      </c>
      <c r="C127">
        <v>0</v>
      </c>
    </row>
    <row r="128" spans="1:3">
      <c r="A128" s="18">
        <v>43250</v>
      </c>
      <c r="B128">
        <v>13.4</v>
      </c>
      <c r="C128">
        <v>0</v>
      </c>
    </row>
    <row r="129" spans="1:3">
      <c r="A129" s="18">
        <v>43251</v>
      </c>
      <c r="B129">
        <v>12.5</v>
      </c>
      <c r="C129">
        <v>0</v>
      </c>
    </row>
    <row r="130" spans="1:3">
      <c r="A130" s="18">
        <v>43252</v>
      </c>
      <c r="B130">
        <v>15.2</v>
      </c>
      <c r="C130">
        <v>0</v>
      </c>
    </row>
    <row r="131" spans="1:3">
      <c r="A131" s="18">
        <v>43253</v>
      </c>
      <c r="B131">
        <v>16.3</v>
      </c>
      <c r="C131">
        <v>0</v>
      </c>
    </row>
    <row r="132" spans="1:3">
      <c r="A132" s="18">
        <v>43254</v>
      </c>
      <c r="B132">
        <v>13.7</v>
      </c>
      <c r="C132">
        <v>0.8</v>
      </c>
    </row>
    <row r="133" spans="1:3">
      <c r="A133" s="18">
        <v>43255</v>
      </c>
      <c r="B133">
        <v>13.5</v>
      </c>
      <c r="C133">
        <v>0</v>
      </c>
    </row>
    <row r="134" spans="1:3">
      <c r="A134" s="18">
        <v>43256</v>
      </c>
      <c r="B134">
        <v>14.1</v>
      </c>
      <c r="C134">
        <v>0.3</v>
      </c>
    </row>
    <row r="135" spans="1:3">
      <c r="A135" s="18">
        <v>43257</v>
      </c>
      <c r="B135">
        <v>14</v>
      </c>
      <c r="C135">
        <v>0</v>
      </c>
    </row>
    <row r="136" spans="1:3">
      <c r="A136" s="18">
        <v>43258</v>
      </c>
      <c r="B136">
        <v>15.3</v>
      </c>
      <c r="C136">
        <v>2.6</v>
      </c>
    </row>
    <row r="137" spans="1:3">
      <c r="A137" s="18">
        <v>43259</v>
      </c>
      <c r="B137">
        <v>14.3</v>
      </c>
      <c r="C137">
        <v>2</v>
      </c>
    </row>
    <row r="138" spans="1:3">
      <c r="A138" s="18">
        <v>43260</v>
      </c>
      <c r="B138">
        <v>12.5</v>
      </c>
      <c r="C138">
        <v>0</v>
      </c>
    </row>
    <row r="139" spans="1:3">
      <c r="A139" s="18">
        <v>43261</v>
      </c>
      <c r="B139">
        <v>14</v>
      </c>
      <c r="C139">
        <v>0</v>
      </c>
    </row>
    <row r="140" spans="1:3">
      <c r="A140" s="18">
        <v>43262</v>
      </c>
      <c r="B140">
        <v>14.9</v>
      </c>
      <c r="C140">
        <v>0</v>
      </c>
    </row>
    <row r="141" spans="1:3">
      <c r="A141" s="18">
        <v>43263</v>
      </c>
      <c r="B141">
        <v>17.3</v>
      </c>
      <c r="C141">
        <v>0</v>
      </c>
    </row>
    <row r="142" spans="1:3">
      <c r="A142" s="18">
        <v>43264</v>
      </c>
      <c r="B142">
        <v>13.2</v>
      </c>
      <c r="C142">
        <v>6.8</v>
      </c>
    </row>
    <row r="143" spans="1:3">
      <c r="A143" s="18">
        <v>43265</v>
      </c>
      <c r="B143">
        <v>13.4</v>
      </c>
      <c r="C143">
        <v>0.2</v>
      </c>
    </row>
    <row r="144" spans="1:3">
      <c r="A144" s="18">
        <v>43266</v>
      </c>
      <c r="B144">
        <v>12.5</v>
      </c>
      <c r="C144">
        <v>0</v>
      </c>
    </row>
    <row r="145" spans="1:3">
      <c r="A145" s="18">
        <v>43267</v>
      </c>
      <c r="B145">
        <v>13.5</v>
      </c>
      <c r="C145">
        <v>0</v>
      </c>
    </row>
    <row r="146" spans="1:3">
      <c r="A146" s="18">
        <v>43268</v>
      </c>
      <c r="B146">
        <v>13.6</v>
      </c>
      <c r="C146">
        <v>0</v>
      </c>
    </row>
    <row r="147" spans="1:3">
      <c r="A147" s="18">
        <v>43269</v>
      </c>
      <c r="B147">
        <v>13.9</v>
      </c>
      <c r="C147">
        <v>0</v>
      </c>
    </row>
    <row r="148" spans="1:3">
      <c r="A148" s="18">
        <v>43270</v>
      </c>
      <c r="B148">
        <v>15</v>
      </c>
      <c r="C148">
        <v>0</v>
      </c>
    </row>
    <row r="149" spans="1:3">
      <c r="A149" s="18">
        <v>43271</v>
      </c>
      <c r="B149">
        <v>14.7</v>
      </c>
      <c r="C149">
        <v>0</v>
      </c>
    </row>
    <row r="150" spans="1:3">
      <c r="A150" s="18">
        <v>43272</v>
      </c>
      <c r="B150">
        <v>14</v>
      </c>
      <c r="C150">
        <v>0</v>
      </c>
    </row>
    <row r="151" spans="1:3">
      <c r="A151" s="18">
        <v>43273</v>
      </c>
      <c r="B151">
        <v>15</v>
      </c>
      <c r="C151">
        <v>0</v>
      </c>
    </row>
    <row r="152" spans="1:3">
      <c r="A152" s="18">
        <v>43274</v>
      </c>
      <c r="B152">
        <v>14.6</v>
      </c>
      <c r="C152">
        <v>0</v>
      </c>
    </row>
    <row r="153" spans="1:3">
      <c r="A153" s="18">
        <v>43275</v>
      </c>
      <c r="B153">
        <v>17.5</v>
      </c>
      <c r="C153">
        <v>0</v>
      </c>
    </row>
    <row r="154" spans="1:3">
      <c r="A154" s="18">
        <v>43276</v>
      </c>
      <c r="B154">
        <v>15.9</v>
      </c>
      <c r="C154">
        <v>0</v>
      </c>
    </row>
    <row r="155" spans="1:3">
      <c r="A155" s="18">
        <v>43277</v>
      </c>
      <c r="B155">
        <v>16.600000000000001</v>
      </c>
      <c r="C155">
        <v>0</v>
      </c>
    </row>
    <row r="156" spans="1:3">
      <c r="A156" s="18">
        <v>43278</v>
      </c>
      <c r="B156">
        <v>15.5</v>
      </c>
      <c r="C156">
        <v>0</v>
      </c>
    </row>
    <row r="157" spans="1:3">
      <c r="A157" s="18">
        <v>43279</v>
      </c>
      <c r="B157">
        <v>15.2</v>
      </c>
      <c r="C157">
        <v>0</v>
      </c>
    </row>
    <row r="158" spans="1:3">
      <c r="A158" s="18">
        <v>43280</v>
      </c>
      <c r="B158">
        <v>14.7</v>
      </c>
      <c r="C158">
        <v>0</v>
      </c>
    </row>
    <row r="159" spans="1:3">
      <c r="A159" s="18">
        <v>43281</v>
      </c>
      <c r="B159">
        <v>15.1</v>
      </c>
      <c r="C159">
        <v>0</v>
      </c>
    </row>
    <row r="160" spans="1:3">
      <c r="A160" s="18">
        <v>43282</v>
      </c>
      <c r="B160">
        <v>14.9</v>
      </c>
      <c r="C160">
        <v>0</v>
      </c>
    </row>
    <row r="161" spans="1:3">
      <c r="A161" s="18">
        <v>43283</v>
      </c>
      <c r="B161">
        <v>14.9</v>
      </c>
      <c r="C161">
        <v>0</v>
      </c>
    </row>
    <row r="162" spans="1:3">
      <c r="A162" s="18">
        <v>43284</v>
      </c>
      <c r="B162">
        <v>16.2</v>
      </c>
      <c r="C162">
        <v>0</v>
      </c>
    </row>
    <row r="163" spans="1:3">
      <c r="A163" s="18">
        <v>43285</v>
      </c>
      <c r="B163">
        <v>15.5</v>
      </c>
      <c r="C163">
        <v>0</v>
      </c>
    </row>
    <row r="164" spans="1:3">
      <c r="A164" s="18">
        <v>43286</v>
      </c>
      <c r="B164">
        <v>14.7</v>
      </c>
      <c r="C164">
        <v>0</v>
      </c>
    </row>
    <row r="165" spans="1:3">
      <c r="A165" s="18">
        <v>43287</v>
      </c>
      <c r="B165">
        <v>15.3</v>
      </c>
      <c r="C165">
        <v>0</v>
      </c>
    </row>
    <row r="166" spans="1:3">
      <c r="A166" s="18">
        <v>43288</v>
      </c>
      <c r="B166">
        <v>14</v>
      </c>
      <c r="C166">
        <v>0</v>
      </c>
    </row>
    <row r="167" spans="1:3">
      <c r="A167" s="18">
        <v>43289</v>
      </c>
      <c r="B167">
        <v>18.399999999999999</v>
      </c>
      <c r="C167">
        <v>0</v>
      </c>
    </row>
    <row r="168" spans="1:3">
      <c r="A168" s="18">
        <v>43290</v>
      </c>
      <c r="B168">
        <v>14.7</v>
      </c>
      <c r="C168">
        <v>0</v>
      </c>
    </row>
    <row r="169" spans="1:3">
      <c r="A169" s="18">
        <v>43291</v>
      </c>
      <c r="B169">
        <v>10.6</v>
      </c>
      <c r="C169">
        <v>0</v>
      </c>
    </row>
    <row r="170" spans="1:3">
      <c r="A170" s="18">
        <v>43292</v>
      </c>
      <c r="B170">
        <v>9.6999999999999993</v>
      </c>
      <c r="C170">
        <v>0</v>
      </c>
    </row>
    <row r="171" spans="1:3">
      <c r="A171" s="18">
        <v>43293</v>
      </c>
      <c r="B171">
        <v>9.6</v>
      </c>
      <c r="C171">
        <v>0</v>
      </c>
    </row>
    <row r="172" spans="1:3">
      <c r="A172" s="18">
        <v>43294</v>
      </c>
      <c r="B172">
        <v>9.1</v>
      </c>
      <c r="C172">
        <v>0</v>
      </c>
    </row>
    <row r="173" spans="1:3">
      <c r="A173" s="18">
        <v>43295</v>
      </c>
      <c r="B173">
        <v>11</v>
      </c>
      <c r="C173">
        <v>0</v>
      </c>
    </row>
    <row r="174" spans="1:3">
      <c r="A174" s="18">
        <v>43296</v>
      </c>
      <c r="B174">
        <v>13</v>
      </c>
      <c r="C174">
        <v>0</v>
      </c>
    </row>
    <row r="175" spans="1:3">
      <c r="A175" s="18">
        <v>43297</v>
      </c>
      <c r="B175">
        <v>14.3</v>
      </c>
      <c r="C175">
        <v>0</v>
      </c>
    </row>
    <row r="176" spans="1:3">
      <c r="A176" s="18">
        <v>43298</v>
      </c>
      <c r="B176">
        <v>14.4</v>
      </c>
      <c r="C176">
        <v>0</v>
      </c>
    </row>
    <row r="177" spans="1:3">
      <c r="A177" s="18">
        <v>43299</v>
      </c>
      <c r="B177">
        <v>13.7</v>
      </c>
      <c r="C177">
        <v>0</v>
      </c>
    </row>
    <row r="178" spans="1:3">
      <c r="A178" s="18">
        <v>43300</v>
      </c>
      <c r="B178">
        <v>15</v>
      </c>
      <c r="C178">
        <v>0</v>
      </c>
    </row>
    <row r="179" spans="1:3">
      <c r="A179" s="18">
        <v>43301</v>
      </c>
      <c r="B179">
        <v>15</v>
      </c>
      <c r="C179">
        <v>0</v>
      </c>
    </row>
    <row r="180" spans="1:3">
      <c r="A180" s="18">
        <v>43302</v>
      </c>
      <c r="B180">
        <v>15.7</v>
      </c>
      <c r="C180">
        <v>0</v>
      </c>
    </row>
    <row r="181" spans="1:3">
      <c r="A181" s="18">
        <v>43303</v>
      </c>
      <c r="B181">
        <v>15</v>
      </c>
      <c r="C181">
        <v>0</v>
      </c>
    </row>
    <row r="182" spans="1:3">
      <c r="A182" s="18">
        <v>43304</v>
      </c>
      <c r="B182">
        <v>14.9</v>
      </c>
      <c r="C182">
        <v>0</v>
      </c>
    </row>
    <row r="183" spans="1:3">
      <c r="A183" s="18">
        <v>43305</v>
      </c>
      <c r="B183">
        <v>14.1</v>
      </c>
      <c r="C183">
        <v>0</v>
      </c>
    </row>
    <row r="184" spans="1:3">
      <c r="A184" s="18">
        <v>43306</v>
      </c>
      <c r="B184">
        <v>14.9</v>
      </c>
      <c r="C184">
        <v>0</v>
      </c>
    </row>
    <row r="185" spans="1:3">
      <c r="A185" s="18">
        <v>43307</v>
      </c>
      <c r="B185">
        <v>14.9</v>
      </c>
      <c r="C185">
        <v>0</v>
      </c>
    </row>
    <row r="186" spans="1:3">
      <c r="A186" s="18">
        <v>43308</v>
      </c>
      <c r="B186">
        <v>14.4</v>
      </c>
      <c r="C186">
        <v>0</v>
      </c>
    </row>
    <row r="187" spans="1:3">
      <c r="A187" s="18">
        <v>43309</v>
      </c>
      <c r="B187">
        <v>15</v>
      </c>
      <c r="C187">
        <v>0</v>
      </c>
    </row>
    <row r="188" spans="1:3">
      <c r="A188" s="18">
        <v>43310</v>
      </c>
      <c r="B188">
        <v>16.100000000000001</v>
      </c>
      <c r="C188">
        <v>0</v>
      </c>
    </row>
    <row r="189" spans="1:3">
      <c r="A189" s="18">
        <v>43311</v>
      </c>
      <c r="B189">
        <v>16.399999999999999</v>
      </c>
      <c r="C189">
        <v>0</v>
      </c>
    </row>
    <row r="190" spans="1:3">
      <c r="A190" s="18">
        <v>43312</v>
      </c>
      <c r="B190">
        <v>13.3</v>
      </c>
      <c r="C190">
        <v>24.2</v>
      </c>
    </row>
    <row r="191" spans="1:3">
      <c r="A191" s="18">
        <v>43313</v>
      </c>
      <c r="B191">
        <v>12.5</v>
      </c>
      <c r="C191">
        <v>0</v>
      </c>
    </row>
    <row r="192" spans="1:3">
      <c r="A192" s="18">
        <v>43314</v>
      </c>
      <c r="B192">
        <v>12.4</v>
      </c>
      <c r="C192">
        <v>5</v>
      </c>
    </row>
    <row r="193" spans="1:3">
      <c r="A193" s="18">
        <v>43315</v>
      </c>
      <c r="B193">
        <v>13.6</v>
      </c>
      <c r="C193">
        <v>0</v>
      </c>
    </row>
    <row r="194" spans="1:3">
      <c r="A194" s="18">
        <v>43316</v>
      </c>
      <c r="B194">
        <v>14.2</v>
      </c>
      <c r="C194">
        <v>17.600000000000001</v>
      </c>
    </row>
    <row r="195" spans="1:3">
      <c r="A195" s="18">
        <v>43317</v>
      </c>
      <c r="B195">
        <v>14.5</v>
      </c>
      <c r="C195">
        <v>0</v>
      </c>
    </row>
    <row r="196" spans="1:3">
      <c r="A196" s="18">
        <v>43318</v>
      </c>
      <c r="B196">
        <v>13.2</v>
      </c>
      <c r="C196">
        <v>5.0999999999999996</v>
      </c>
    </row>
    <row r="197" spans="1:3">
      <c r="A197" s="18">
        <v>43319</v>
      </c>
      <c r="B197">
        <v>12</v>
      </c>
      <c r="C197">
        <v>8.5</v>
      </c>
    </row>
    <row r="198" spans="1:3">
      <c r="A198" s="18">
        <v>43320</v>
      </c>
      <c r="B198">
        <v>12.9</v>
      </c>
      <c r="C198">
        <v>0</v>
      </c>
    </row>
    <row r="199" spans="1:3">
      <c r="A199" s="18">
        <v>43321</v>
      </c>
      <c r="B199">
        <v>15.2</v>
      </c>
      <c r="C199">
        <v>2.2000000000000002</v>
      </c>
    </row>
    <row r="200" spans="1:3">
      <c r="A200" s="18">
        <v>43322</v>
      </c>
      <c r="B200">
        <v>10.199999999999999</v>
      </c>
      <c r="C200">
        <v>0</v>
      </c>
    </row>
    <row r="201" spans="1:3">
      <c r="A201" s="18">
        <v>43323</v>
      </c>
      <c r="B201">
        <v>10.5</v>
      </c>
      <c r="C201">
        <v>0</v>
      </c>
    </row>
    <row r="202" spans="1:3">
      <c r="A202" s="18">
        <v>43324</v>
      </c>
      <c r="B202">
        <v>10.5</v>
      </c>
      <c r="C202">
        <v>0</v>
      </c>
    </row>
    <row r="203" spans="1:3">
      <c r="A203" s="18">
        <v>43325</v>
      </c>
      <c r="B203">
        <v>10.1</v>
      </c>
      <c r="C203">
        <v>0</v>
      </c>
    </row>
    <row r="204" spans="1:3">
      <c r="A204" s="18">
        <v>43326</v>
      </c>
      <c r="B204">
        <v>10</v>
      </c>
      <c r="C204">
        <v>0</v>
      </c>
    </row>
    <row r="205" spans="1:3">
      <c r="A205" s="18">
        <v>43327</v>
      </c>
      <c r="B205">
        <v>12.7</v>
      </c>
      <c r="C205">
        <v>0</v>
      </c>
    </row>
    <row r="206" spans="1:3">
      <c r="A206" s="18">
        <v>43328</v>
      </c>
      <c r="B206">
        <v>13.8</v>
      </c>
      <c r="C206">
        <v>0</v>
      </c>
    </row>
    <row r="207" spans="1:3">
      <c r="A207" s="18">
        <v>43329</v>
      </c>
      <c r="B207">
        <v>13.5</v>
      </c>
      <c r="C207">
        <v>0.5</v>
      </c>
    </row>
    <row r="208" spans="1:3">
      <c r="A208" s="18">
        <v>43330</v>
      </c>
      <c r="B208">
        <v>13</v>
      </c>
      <c r="C208">
        <v>0.1</v>
      </c>
    </row>
    <row r="209" spans="1:3">
      <c r="A209" s="18">
        <v>43331</v>
      </c>
      <c r="B209">
        <v>13.7</v>
      </c>
      <c r="C209">
        <v>0</v>
      </c>
    </row>
    <row r="210" spans="1:3">
      <c r="A210" s="18">
        <v>43332</v>
      </c>
      <c r="B210">
        <v>14.4</v>
      </c>
      <c r="C210">
        <v>0</v>
      </c>
    </row>
    <row r="211" spans="1:3">
      <c r="A211" s="18">
        <v>43333</v>
      </c>
      <c r="B211">
        <v>14.2</v>
      </c>
      <c r="C211">
        <v>0</v>
      </c>
    </row>
    <row r="212" spans="1:3">
      <c r="A212" s="18">
        <v>43334</v>
      </c>
      <c r="B212">
        <v>14.9</v>
      </c>
      <c r="C212">
        <v>0</v>
      </c>
    </row>
    <row r="213" spans="1:3">
      <c r="A213" s="18">
        <v>43335</v>
      </c>
      <c r="B213">
        <v>16.2</v>
      </c>
      <c r="C213">
        <v>0</v>
      </c>
    </row>
    <row r="214" spans="1:3">
      <c r="A214" s="18">
        <v>43336</v>
      </c>
      <c r="B214">
        <v>17.7</v>
      </c>
      <c r="C214">
        <v>0</v>
      </c>
    </row>
    <row r="215" spans="1:3">
      <c r="A215" s="18">
        <v>43337</v>
      </c>
      <c r="B215">
        <v>16.3</v>
      </c>
      <c r="C215">
        <v>8.8000000000000007</v>
      </c>
    </row>
    <row r="216" spans="1:3">
      <c r="A216" s="18">
        <v>43338</v>
      </c>
      <c r="B216">
        <v>11.3</v>
      </c>
      <c r="C216">
        <v>1</v>
      </c>
    </row>
    <row r="217" spans="1:3">
      <c r="A217" s="18">
        <v>43339</v>
      </c>
      <c r="B217">
        <v>11.2</v>
      </c>
      <c r="C217">
        <v>0</v>
      </c>
    </row>
    <row r="218" spans="1:3">
      <c r="A218" s="18">
        <v>43340</v>
      </c>
      <c r="B218">
        <v>12.6</v>
      </c>
      <c r="C218">
        <v>0</v>
      </c>
    </row>
    <row r="219" spans="1:3">
      <c r="A219" s="18">
        <v>43341</v>
      </c>
      <c r="B219">
        <v>13.9</v>
      </c>
      <c r="C219">
        <v>0</v>
      </c>
    </row>
    <row r="220" spans="1:3">
      <c r="A220" s="18">
        <v>43342</v>
      </c>
      <c r="B220">
        <v>14.5</v>
      </c>
      <c r="C220">
        <v>0</v>
      </c>
    </row>
    <row r="221" spans="1:3">
      <c r="A221" s="18">
        <v>43343</v>
      </c>
      <c r="B221">
        <v>15.9</v>
      </c>
      <c r="C221">
        <v>0</v>
      </c>
    </row>
    <row r="222" spans="1:3">
      <c r="A222" s="18">
        <v>43344</v>
      </c>
      <c r="B222">
        <v>17</v>
      </c>
      <c r="C222">
        <v>0</v>
      </c>
    </row>
    <row r="223" spans="1:3">
      <c r="A223" s="18">
        <v>43345</v>
      </c>
      <c r="B223">
        <v>16.3</v>
      </c>
      <c r="C223">
        <v>0</v>
      </c>
    </row>
    <row r="224" spans="1:3">
      <c r="A224" s="18">
        <v>43346</v>
      </c>
      <c r="B224">
        <v>15.1</v>
      </c>
      <c r="C224">
        <v>0</v>
      </c>
    </row>
    <row r="225" spans="1:3">
      <c r="A225" s="18">
        <v>43347</v>
      </c>
      <c r="B225">
        <v>12</v>
      </c>
      <c r="C225">
        <v>2</v>
      </c>
    </row>
    <row r="226" spans="1:3">
      <c r="A226" s="18">
        <v>43348</v>
      </c>
      <c r="B226">
        <v>11.1</v>
      </c>
      <c r="C226">
        <v>24.2</v>
      </c>
    </row>
    <row r="227" spans="1:3">
      <c r="A227" s="18">
        <v>43349</v>
      </c>
      <c r="B227">
        <v>9.8000000000000007</v>
      </c>
      <c r="C227">
        <v>0</v>
      </c>
    </row>
    <row r="228" spans="1:3">
      <c r="A228" s="18">
        <v>43350</v>
      </c>
      <c r="B228">
        <v>11.4</v>
      </c>
      <c r="C228">
        <v>0</v>
      </c>
    </row>
    <row r="229" spans="1:3">
      <c r="A229" s="18">
        <v>43351</v>
      </c>
      <c r="B229">
        <v>12</v>
      </c>
      <c r="C229">
        <v>0</v>
      </c>
    </row>
    <row r="230" spans="1:3">
      <c r="A230" s="18">
        <v>43352</v>
      </c>
      <c r="B230">
        <v>13</v>
      </c>
      <c r="C230">
        <v>0</v>
      </c>
    </row>
    <row r="231" spans="1:3">
      <c r="A231" s="18">
        <v>43353</v>
      </c>
      <c r="B231">
        <v>13.9</v>
      </c>
      <c r="C231">
        <v>0</v>
      </c>
    </row>
    <row r="232" spans="1:3">
      <c r="A232" s="18">
        <v>43354</v>
      </c>
      <c r="B232">
        <v>14.2</v>
      </c>
      <c r="C232">
        <v>0</v>
      </c>
    </row>
    <row r="233" spans="1:3">
      <c r="A233" s="18">
        <v>43355</v>
      </c>
      <c r="B233">
        <v>14.9</v>
      </c>
      <c r="C233">
        <v>0</v>
      </c>
    </row>
    <row r="234" spans="1:3">
      <c r="A234" s="18">
        <v>43356</v>
      </c>
      <c r="B234">
        <v>15.1</v>
      </c>
      <c r="C234">
        <v>0</v>
      </c>
    </row>
    <row r="235" spans="1:3">
      <c r="A235" s="18">
        <v>43357</v>
      </c>
      <c r="B235">
        <v>16.100000000000001</v>
      </c>
      <c r="C235">
        <v>6.7</v>
      </c>
    </row>
    <row r="236" spans="1:3">
      <c r="A236" s="18">
        <v>43358</v>
      </c>
      <c r="B236">
        <v>16</v>
      </c>
      <c r="C236">
        <v>10</v>
      </c>
    </row>
    <row r="237" spans="1:3">
      <c r="A237" s="18">
        <v>43359</v>
      </c>
      <c r="B237">
        <v>15</v>
      </c>
      <c r="C237">
        <v>0</v>
      </c>
    </row>
    <row r="238" spans="1:3">
      <c r="A238" s="18">
        <v>43360</v>
      </c>
      <c r="B238">
        <v>14.7</v>
      </c>
      <c r="C238">
        <v>1.5</v>
      </c>
    </row>
    <row r="239" spans="1:3">
      <c r="A239" s="18">
        <v>43361</v>
      </c>
      <c r="B239">
        <v>14.9</v>
      </c>
      <c r="C239">
        <v>8.1999999999999993</v>
      </c>
    </row>
    <row r="240" spans="1:3">
      <c r="A240" s="18">
        <v>43362</v>
      </c>
      <c r="B240">
        <v>18.899999999999999</v>
      </c>
      <c r="C240">
        <v>0</v>
      </c>
    </row>
    <row r="241" spans="1:3">
      <c r="A241" s="18">
        <v>43363</v>
      </c>
      <c r="B241">
        <v>18.100000000000001</v>
      </c>
      <c r="C241">
        <v>0</v>
      </c>
    </row>
    <row r="242" spans="1:3">
      <c r="A242" s="18">
        <v>43364</v>
      </c>
      <c r="B242">
        <v>17.399999999999999</v>
      </c>
      <c r="C242">
        <v>7.1</v>
      </c>
    </row>
    <row r="243" spans="1:3">
      <c r="A243" s="18">
        <v>43365</v>
      </c>
      <c r="B243">
        <v>15.9</v>
      </c>
      <c r="C243">
        <v>0</v>
      </c>
    </row>
    <row r="244" spans="1:3">
      <c r="A244" s="18">
        <v>43366</v>
      </c>
      <c r="B244">
        <v>16.399999999999999</v>
      </c>
      <c r="C244">
        <v>0</v>
      </c>
    </row>
    <row r="245" spans="1:3">
      <c r="A245" s="18">
        <v>43367</v>
      </c>
      <c r="B245">
        <v>16.5</v>
      </c>
      <c r="C245">
        <v>0</v>
      </c>
    </row>
    <row r="246" spans="1:3">
      <c r="A246" s="18">
        <v>43368</v>
      </c>
      <c r="B246">
        <v>16.399999999999999</v>
      </c>
      <c r="C246">
        <v>0</v>
      </c>
    </row>
    <row r="247" spans="1:3">
      <c r="A247" s="18">
        <v>43369</v>
      </c>
      <c r="B247">
        <v>18.3</v>
      </c>
      <c r="C247">
        <v>0</v>
      </c>
    </row>
    <row r="248" spans="1:3">
      <c r="A248" s="18">
        <v>43370</v>
      </c>
      <c r="B248">
        <v>19.5</v>
      </c>
      <c r="C248">
        <v>2</v>
      </c>
    </row>
    <row r="249" spans="1:3">
      <c r="A249" s="18">
        <v>43371</v>
      </c>
      <c r="B249">
        <v>18.8</v>
      </c>
      <c r="C249">
        <v>11.1</v>
      </c>
    </row>
    <row r="250" spans="1:3">
      <c r="A250" s="18">
        <v>43372</v>
      </c>
      <c r="B250">
        <v>18.399999999999999</v>
      </c>
      <c r="C250">
        <v>0</v>
      </c>
    </row>
    <row r="251" spans="1:3">
      <c r="A251" s="18">
        <v>43373</v>
      </c>
      <c r="B251">
        <v>19.2</v>
      </c>
      <c r="C251">
        <v>0</v>
      </c>
    </row>
    <row r="252" spans="1:3">
      <c r="A252" s="18">
        <v>43374</v>
      </c>
      <c r="B252">
        <v>18.899999999999999</v>
      </c>
      <c r="C252">
        <v>35.5</v>
      </c>
    </row>
    <row r="253" spans="1:3">
      <c r="A253" s="18">
        <v>43375</v>
      </c>
      <c r="B253">
        <v>17.8</v>
      </c>
      <c r="C253">
        <v>3.2</v>
      </c>
    </row>
    <row r="254" spans="1:3">
      <c r="A254" s="18">
        <v>43376</v>
      </c>
      <c r="B254">
        <v>19.899999999999999</v>
      </c>
      <c r="C254">
        <v>0</v>
      </c>
    </row>
    <row r="255" spans="1:3">
      <c r="A255" s="18">
        <v>43377</v>
      </c>
      <c r="B255">
        <v>18.2</v>
      </c>
      <c r="C255">
        <v>0.6</v>
      </c>
    </row>
    <row r="256" spans="1:3">
      <c r="A256" s="18">
        <v>43378</v>
      </c>
      <c r="B256">
        <v>13.8</v>
      </c>
      <c r="C256">
        <v>0</v>
      </c>
    </row>
    <row r="257" spans="1:3">
      <c r="A257" s="18">
        <v>43379</v>
      </c>
      <c r="B257">
        <v>13.8</v>
      </c>
      <c r="C257">
        <v>0</v>
      </c>
    </row>
    <row r="258" spans="1:3">
      <c r="A258" s="18">
        <v>43380</v>
      </c>
      <c r="B258">
        <v>15.4</v>
      </c>
      <c r="C258">
        <v>0</v>
      </c>
    </row>
    <row r="259" spans="1:3">
      <c r="A259" s="18">
        <v>43381</v>
      </c>
      <c r="B259">
        <v>16.2</v>
      </c>
      <c r="C259">
        <v>1.6</v>
      </c>
    </row>
    <row r="260" spans="1:3">
      <c r="A260" s="18">
        <v>43382</v>
      </c>
      <c r="B260">
        <v>18.7</v>
      </c>
      <c r="C260">
        <v>15.2</v>
      </c>
    </row>
    <row r="261" spans="1:3">
      <c r="A261" s="18">
        <v>43383</v>
      </c>
      <c r="B261">
        <v>19.8</v>
      </c>
      <c r="C261">
        <v>1.2</v>
      </c>
    </row>
    <row r="262" spans="1:3">
      <c r="A262" s="18">
        <v>43384</v>
      </c>
      <c r="B262">
        <v>18.100000000000001</v>
      </c>
      <c r="C262">
        <v>0.2</v>
      </c>
    </row>
    <row r="263" spans="1:3">
      <c r="A263" s="18">
        <v>43385</v>
      </c>
      <c r="B263">
        <v>18.2</v>
      </c>
      <c r="C263">
        <v>1</v>
      </c>
    </row>
    <row r="264" spans="1:3">
      <c r="A264" s="18">
        <v>43386</v>
      </c>
      <c r="B264">
        <v>18.899999999999999</v>
      </c>
      <c r="C264">
        <v>0</v>
      </c>
    </row>
    <row r="265" spans="1:3">
      <c r="A265" s="18">
        <v>43387</v>
      </c>
      <c r="B265">
        <v>17.100000000000001</v>
      </c>
      <c r="C265">
        <v>6.8</v>
      </c>
    </row>
    <row r="266" spans="1:3">
      <c r="A266" s="18">
        <v>43388</v>
      </c>
      <c r="B266">
        <v>16.600000000000001</v>
      </c>
      <c r="C266">
        <v>12.6</v>
      </c>
    </row>
    <row r="267" spans="1:3">
      <c r="A267" s="18">
        <v>43389</v>
      </c>
      <c r="B267">
        <v>17.2</v>
      </c>
      <c r="C267">
        <v>0.8</v>
      </c>
    </row>
    <row r="268" spans="1:3">
      <c r="A268" s="18">
        <v>43390</v>
      </c>
      <c r="B268">
        <v>18</v>
      </c>
      <c r="C268">
        <v>0</v>
      </c>
    </row>
    <row r="269" spans="1:3">
      <c r="A269" s="18">
        <v>43391</v>
      </c>
      <c r="B269">
        <v>18.899999999999999</v>
      </c>
      <c r="C269">
        <v>4.7</v>
      </c>
    </row>
    <row r="270" spans="1:3">
      <c r="A270" s="18">
        <v>43392</v>
      </c>
      <c r="B270">
        <v>17.100000000000001</v>
      </c>
      <c r="C270">
        <v>4.9000000000000004</v>
      </c>
    </row>
    <row r="271" spans="1:3">
      <c r="A271" s="18">
        <v>43393</v>
      </c>
      <c r="B271">
        <v>14.4</v>
      </c>
      <c r="C271">
        <v>0.3</v>
      </c>
    </row>
    <row r="272" spans="1:3">
      <c r="A272" s="18">
        <v>43394</v>
      </c>
      <c r="B272">
        <v>12.8</v>
      </c>
      <c r="C272">
        <v>0</v>
      </c>
    </row>
    <row r="273" spans="1:3">
      <c r="A273" s="18">
        <v>43395</v>
      </c>
      <c r="B273">
        <v>15.2</v>
      </c>
      <c r="C273">
        <v>0</v>
      </c>
    </row>
    <row r="274" spans="1:3">
      <c r="A274" s="18">
        <v>43396</v>
      </c>
      <c r="B274">
        <v>16</v>
      </c>
      <c r="C274">
        <v>0</v>
      </c>
    </row>
    <row r="275" spans="1:3">
      <c r="A275" s="18">
        <v>43397</v>
      </c>
      <c r="B275">
        <v>17.2</v>
      </c>
      <c r="C275">
        <v>3</v>
      </c>
    </row>
    <row r="276" spans="1:3">
      <c r="A276" s="18">
        <v>43398</v>
      </c>
      <c r="B276">
        <v>17.2</v>
      </c>
      <c r="C276">
        <v>17.600000000000001</v>
      </c>
    </row>
    <row r="277" spans="1:3">
      <c r="A277" s="18">
        <v>43399</v>
      </c>
      <c r="B277">
        <v>17.5</v>
      </c>
      <c r="C277">
        <v>5.7</v>
      </c>
    </row>
    <row r="278" spans="1:3">
      <c r="A278" s="18">
        <v>43400</v>
      </c>
      <c r="B278">
        <v>19.3</v>
      </c>
      <c r="C278">
        <v>0.8</v>
      </c>
    </row>
    <row r="279" spans="1:3">
      <c r="A279" s="18">
        <v>43401</v>
      </c>
      <c r="B279">
        <v>14</v>
      </c>
      <c r="C279">
        <v>5.2</v>
      </c>
    </row>
    <row r="280" spans="1:3">
      <c r="A280" s="18">
        <v>43402</v>
      </c>
      <c r="B280">
        <v>13.4</v>
      </c>
      <c r="C280">
        <v>0.1</v>
      </c>
    </row>
    <row r="281" spans="1:3">
      <c r="A281" s="18">
        <v>43403</v>
      </c>
      <c r="B281">
        <v>15.6</v>
      </c>
      <c r="C281">
        <v>0</v>
      </c>
    </row>
    <row r="282" spans="1:3">
      <c r="A282" s="18">
        <v>43404</v>
      </c>
      <c r="B282">
        <v>16.7</v>
      </c>
      <c r="C282">
        <v>0</v>
      </c>
    </row>
    <row r="283" spans="1:3">
      <c r="A283" s="18">
        <v>43405</v>
      </c>
      <c r="B283">
        <v>18.100000000000001</v>
      </c>
      <c r="C283">
        <v>10.199999999999999</v>
      </c>
    </row>
    <row r="284" spans="1:3">
      <c r="A284" s="18">
        <v>43406</v>
      </c>
      <c r="B284">
        <v>18.2</v>
      </c>
      <c r="C284">
        <v>0</v>
      </c>
    </row>
    <row r="285" spans="1:3">
      <c r="A285" s="18">
        <v>43407</v>
      </c>
      <c r="B285">
        <v>19.100000000000001</v>
      </c>
      <c r="C285">
        <v>0</v>
      </c>
    </row>
    <row r="286" spans="1:3">
      <c r="A286" s="18">
        <v>43408</v>
      </c>
      <c r="B286">
        <v>17.2</v>
      </c>
      <c r="C286">
        <v>5</v>
      </c>
    </row>
    <row r="287" spans="1:3">
      <c r="A287" s="18">
        <v>43409</v>
      </c>
      <c r="B287">
        <v>15.1</v>
      </c>
      <c r="C287">
        <v>0.4</v>
      </c>
    </row>
    <row r="288" spans="1:3">
      <c r="A288" s="18">
        <v>43410</v>
      </c>
      <c r="B288">
        <v>15.9</v>
      </c>
      <c r="C288">
        <v>0</v>
      </c>
    </row>
    <row r="289" spans="1:3">
      <c r="A289" s="18">
        <v>43411</v>
      </c>
      <c r="B289">
        <v>16.2</v>
      </c>
      <c r="C289">
        <v>0</v>
      </c>
    </row>
    <row r="290" spans="1:3">
      <c r="A290" s="18">
        <v>43412</v>
      </c>
      <c r="B290">
        <v>15.8</v>
      </c>
      <c r="C290">
        <v>4.4000000000000004</v>
      </c>
    </row>
    <row r="291" spans="1:3">
      <c r="A291" s="18">
        <v>43413</v>
      </c>
      <c r="B291">
        <v>16.2</v>
      </c>
      <c r="C291">
        <v>4</v>
      </c>
    </row>
    <row r="292" spans="1:3">
      <c r="A292" s="18">
        <v>43414</v>
      </c>
      <c r="B292">
        <v>17.3</v>
      </c>
      <c r="C292">
        <v>0</v>
      </c>
    </row>
    <row r="293" spans="1:3">
      <c r="A293" s="18">
        <v>43415</v>
      </c>
      <c r="B293">
        <v>19.2</v>
      </c>
      <c r="C293">
        <v>0</v>
      </c>
    </row>
    <row r="294" spans="1:3">
      <c r="A294" s="18">
        <v>43416</v>
      </c>
      <c r="B294">
        <v>18.600000000000001</v>
      </c>
      <c r="C294">
        <v>0</v>
      </c>
    </row>
    <row r="295" spans="1:3">
      <c r="A295" s="18">
        <v>43417</v>
      </c>
      <c r="B295">
        <v>19.399999999999999</v>
      </c>
      <c r="C295">
        <v>0</v>
      </c>
    </row>
    <row r="296" spans="1:3">
      <c r="A296" s="18">
        <v>43418</v>
      </c>
      <c r="B296">
        <v>23.4</v>
      </c>
      <c r="C296">
        <v>0</v>
      </c>
    </row>
    <row r="297" spans="1:3">
      <c r="A297" s="18">
        <v>43419</v>
      </c>
      <c r="B297">
        <v>20.8</v>
      </c>
      <c r="C297">
        <v>0</v>
      </c>
    </row>
    <row r="298" spans="1:3">
      <c r="A298" s="18">
        <v>43420</v>
      </c>
      <c r="B298">
        <v>18.3</v>
      </c>
      <c r="C298">
        <v>0.1</v>
      </c>
    </row>
    <row r="299" spans="1:3">
      <c r="A299" s="18">
        <v>43421</v>
      </c>
      <c r="B299">
        <v>16.5</v>
      </c>
      <c r="C299">
        <v>0</v>
      </c>
    </row>
    <row r="300" spans="1:3">
      <c r="A300" s="18">
        <v>43422</v>
      </c>
      <c r="B300">
        <v>18.8</v>
      </c>
      <c r="C300">
        <v>0</v>
      </c>
    </row>
    <row r="301" spans="1:3">
      <c r="A301" s="18">
        <v>43423</v>
      </c>
      <c r="B301">
        <v>14.2</v>
      </c>
      <c r="C301">
        <v>28.6</v>
      </c>
    </row>
    <row r="302" spans="1:3">
      <c r="A302" s="18">
        <v>43424</v>
      </c>
      <c r="B302">
        <v>14.2</v>
      </c>
      <c r="C302">
        <v>14</v>
      </c>
    </row>
    <row r="303" spans="1:3">
      <c r="A303" s="18">
        <v>43425</v>
      </c>
      <c r="B303">
        <v>15.1</v>
      </c>
      <c r="C303">
        <v>0</v>
      </c>
    </row>
    <row r="304" spans="1:3">
      <c r="A304" s="18">
        <v>43426</v>
      </c>
      <c r="B304">
        <v>17.5</v>
      </c>
      <c r="C304">
        <v>0</v>
      </c>
    </row>
    <row r="305" spans="1:3">
      <c r="A305" s="18">
        <v>43427</v>
      </c>
      <c r="B305">
        <v>18.600000000000001</v>
      </c>
      <c r="C305">
        <v>13.1</v>
      </c>
    </row>
    <row r="306" spans="1:3">
      <c r="A306" s="18">
        <v>43428</v>
      </c>
      <c r="B306">
        <v>19.399999999999999</v>
      </c>
      <c r="C306">
        <v>9.1999999999999993</v>
      </c>
    </row>
    <row r="307" spans="1:3">
      <c r="A307" s="18">
        <v>43429</v>
      </c>
      <c r="B307">
        <v>18.8</v>
      </c>
      <c r="C307">
        <v>7.1</v>
      </c>
    </row>
    <row r="308" spans="1:3">
      <c r="A308" s="18">
        <v>43430</v>
      </c>
      <c r="B308">
        <v>17.600000000000001</v>
      </c>
      <c r="C308">
        <v>3.6</v>
      </c>
    </row>
    <row r="309" spans="1:3">
      <c r="A309" s="18">
        <v>43431</v>
      </c>
      <c r="B309">
        <v>15.5</v>
      </c>
      <c r="C309">
        <v>0</v>
      </c>
    </row>
    <row r="310" spans="1:3">
      <c r="A310" s="18">
        <v>43432</v>
      </c>
      <c r="B310">
        <v>19.399999999999999</v>
      </c>
      <c r="C310">
        <v>0</v>
      </c>
    </row>
    <row r="311" spans="1:3">
      <c r="A311" s="18">
        <v>43433</v>
      </c>
      <c r="B311">
        <v>19.2</v>
      </c>
      <c r="C311">
        <v>0</v>
      </c>
    </row>
    <row r="312" spans="1:3">
      <c r="A312" s="18">
        <v>43434</v>
      </c>
      <c r="B312">
        <v>20</v>
      </c>
      <c r="C312">
        <v>2</v>
      </c>
    </row>
    <row r="313" spans="1:3">
      <c r="A313" s="18">
        <v>43435</v>
      </c>
      <c r="B313">
        <v>18.899999999999999</v>
      </c>
      <c r="C313">
        <v>76.599999999999994</v>
      </c>
    </row>
    <row r="314" spans="1:3">
      <c r="A314" s="18">
        <v>43436</v>
      </c>
      <c r="B314">
        <v>19</v>
      </c>
      <c r="C314">
        <v>30.6</v>
      </c>
    </row>
    <row r="315" spans="1:3">
      <c r="A315" s="18">
        <v>43437</v>
      </c>
      <c r="B315">
        <v>16.5</v>
      </c>
      <c r="C315">
        <v>1</v>
      </c>
    </row>
    <row r="316" spans="1:3">
      <c r="A316" s="18">
        <v>43438</v>
      </c>
      <c r="B316">
        <v>16.899999999999999</v>
      </c>
      <c r="C316">
        <v>0</v>
      </c>
    </row>
    <row r="317" spans="1:3">
      <c r="A317" s="18">
        <v>43439</v>
      </c>
      <c r="B317">
        <v>20.2</v>
      </c>
      <c r="C317">
        <v>0</v>
      </c>
    </row>
    <row r="318" spans="1:3">
      <c r="A318" s="18">
        <v>43440</v>
      </c>
      <c r="B318">
        <v>17.899999999999999</v>
      </c>
      <c r="C318">
        <v>4</v>
      </c>
    </row>
    <row r="319" spans="1:3">
      <c r="A319" s="18">
        <v>43441</v>
      </c>
      <c r="B319">
        <v>17.2</v>
      </c>
      <c r="C319">
        <v>0</v>
      </c>
    </row>
    <row r="320" spans="1:3">
      <c r="A320" s="18">
        <v>43442</v>
      </c>
      <c r="B320">
        <v>13.7</v>
      </c>
      <c r="C320">
        <v>1</v>
      </c>
    </row>
    <row r="321" spans="1:3">
      <c r="A321" s="18">
        <v>43443</v>
      </c>
      <c r="B321">
        <v>13.3</v>
      </c>
      <c r="C321">
        <v>0</v>
      </c>
    </row>
    <row r="322" spans="1:3">
      <c r="A322" s="18">
        <v>43444</v>
      </c>
      <c r="B322">
        <v>15.7</v>
      </c>
      <c r="C322">
        <v>0</v>
      </c>
    </row>
    <row r="323" spans="1:3">
      <c r="A323" s="18">
        <v>43445</v>
      </c>
      <c r="B323">
        <v>19.2</v>
      </c>
      <c r="C323">
        <v>0</v>
      </c>
    </row>
    <row r="324" spans="1:3">
      <c r="A324" s="18">
        <v>43446</v>
      </c>
      <c r="B324">
        <v>20.2</v>
      </c>
      <c r="C324">
        <v>0</v>
      </c>
    </row>
    <row r="325" spans="1:3">
      <c r="A325" s="18">
        <v>43447</v>
      </c>
      <c r="B325">
        <v>20.5</v>
      </c>
      <c r="C325">
        <v>14</v>
      </c>
    </row>
    <row r="326" spans="1:3">
      <c r="A326" s="18">
        <v>43448</v>
      </c>
      <c r="B326">
        <v>19.600000000000001</v>
      </c>
      <c r="C326">
        <v>12.2</v>
      </c>
    </row>
    <row r="327" spans="1:3">
      <c r="A327" s="18">
        <v>43449</v>
      </c>
      <c r="B327">
        <v>22.4</v>
      </c>
      <c r="C327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desperdicio</vt:lpstr>
      <vt:lpstr>clima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2020-03-09T01:07:52Z</dcterms:created>
  <dcterms:modified xsi:type="dcterms:W3CDTF">2020-03-09T03:49:35Z</dcterms:modified>
</cp:coreProperties>
</file>