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mc:AlternateContent xmlns:mc="http://schemas.openxmlformats.org/markup-compatibility/2006">
    <mc:Choice Requires="x15">
      <x15ac:absPath xmlns:x15ac="http://schemas.microsoft.com/office/spreadsheetml/2010/11/ac" url="C:\Users\Muraka\Desktop\BYU\BUS 110\"/>
    </mc:Choice>
  </mc:AlternateContent>
  <xr:revisionPtr revIDLastSave="0" documentId="13_ncr:1_{0C8146FA-E23F-446F-8CC5-6DAC407C209A}" xr6:coauthVersionLast="47" xr6:coauthVersionMax="47" xr10:uidLastSave="{00000000-0000-0000-0000-000000000000}"/>
  <bookViews>
    <workbookView xWindow="-120" yWindow="-120" windowWidth="20730" windowHeight="11160" xr2:uid="{DD48EB59-D422-440A-B3D8-B7024E933AC0}"/>
  </bookViews>
  <sheets>
    <sheet name="Dashboard" sheetId="4" r:id="rId1"/>
    <sheet name="Suppliers" sheetId="5" r:id="rId2"/>
    <sheet name="Data" sheetId="3" r:id="rId3"/>
    <sheet name="BUS115_Coversheet" sheetId="2" r:id="rId4"/>
  </sheets>
  <definedNames>
    <definedName name="_xlnm._FilterDatabase" localSheetId="2" hidden="1">Data!$A$1:$G$114</definedName>
    <definedName name="BUS_115_CID" hidden="1">"WINTER_2024"</definedName>
    <definedName name="data">Data!$A$1:$G$32</definedName>
    <definedName name="FA22_BUS_115_CID" hidden="1">"FALL_2022"</definedName>
    <definedName name="FA23_BUS_115_CID" hidden="1">"FALL_2023"</definedName>
    <definedName name="item_search">Dashboard!$B$3</definedName>
    <definedName name="Items">Data!$A$2:$A$1048575</definedName>
    <definedName name="Slicer_Items">#N/A</definedName>
    <definedName name="SP22_BUS_115_CID" hidden="1">"SPRING_2022"</definedName>
    <definedName name="SP23_BUS_115_CID" hidden="1">"SPRING_2023"</definedName>
    <definedName name="Stock_qnt">Data!$C$2:$C$1048575</definedName>
    <definedName name="suppliers">Data!$D$2:$D$1048575</definedName>
    <definedName name="total_stock">Data!$F$2:$F$1048575</definedName>
    <definedName name="type_tools">Data!$B$2:$B$1048575</definedName>
    <definedName name="unit_price">Data!$E$2:$E$1048575</definedName>
    <definedName name="WI23_BUS_115_CID" hidden="1">"WINTER_2023"</definedName>
    <definedName name="WI24_BUS_115_CID" hidden="1">"WINTER_2024"</definedName>
  </definedNames>
  <calcPr calcId="191029"/>
  <pivotCaches>
    <pivotCache cacheId="29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4" l="1"/>
  <c r="C10" i="4"/>
  <c r="B10" i="4"/>
  <c r="B6" i="4"/>
  <c r="C6" i="4"/>
  <c r="C14" i="4"/>
  <c r="G6" i="4"/>
  <c r="E6" i="4"/>
  <c r="F11" i="3"/>
  <c r="D6" i="4"/>
  <c r="F30" i="3" l="1"/>
  <c r="F14" i="3"/>
  <c r="F21" i="3"/>
  <c r="F17" i="3"/>
  <c r="F24" i="3"/>
  <c r="F23" i="3"/>
  <c r="F27" i="3"/>
  <c r="F25" i="3"/>
  <c r="F2" i="3"/>
  <c r="F12" i="3"/>
  <c r="F15" i="3"/>
  <c r="F13" i="3"/>
  <c r="F19" i="3"/>
  <c r="F16" i="3"/>
  <c r="F32" i="3"/>
  <c r="F31" i="3"/>
  <c r="F29" i="3"/>
  <c r="F6" i="4" s="1"/>
  <c r="F5" i="3"/>
  <c r="F9" i="3"/>
  <c r="F4" i="3"/>
  <c r="F3" i="3"/>
  <c r="F6" i="3"/>
  <c r="F22" i="3"/>
  <c r="F10" i="3"/>
  <c r="F28" i="3"/>
  <c r="F8" i="3"/>
  <c r="F26" i="3"/>
  <c r="F20" i="3"/>
  <c r="F18" i="3"/>
  <c r="F7" i="3"/>
  <c r="D10" i="4" l="1"/>
</calcChain>
</file>

<file path=xl/sharedStrings.xml><?xml version="1.0" encoding="utf-8"?>
<sst xmlns="http://schemas.openxmlformats.org/spreadsheetml/2006/main" count="129" uniqueCount="58">
  <si>
    <t>Best wishes as you work to finish up the semester!</t>
  </si>
  <si>
    <r>
      <t xml:space="preserve">Because the work must be done in </t>
    </r>
    <r>
      <rPr>
        <b/>
        <sz val="11"/>
        <color theme="1"/>
        <rFont val="Arial"/>
        <family val="2"/>
        <scheme val="minor"/>
      </rPr>
      <t>this</t>
    </r>
    <r>
      <rPr>
        <sz val="11"/>
        <color theme="1"/>
        <rFont val="Arial"/>
        <family val="2"/>
        <scheme val="minor"/>
      </rPr>
      <t xml:space="preserve"> semester, please use and submit this file.</t>
    </r>
  </si>
  <si>
    <r>
      <rPr>
        <b/>
        <sz val="11"/>
        <color theme="1"/>
        <rFont val="Arial"/>
        <family val="2"/>
        <scheme val="minor"/>
      </rPr>
      <t>Do not alter this sheet</t>
    </r>
    <r>
      <rPr>
        <sz val="11"/>
        <color theme="1"/>
        <rFont val="Arial"/>
        <family val="2"/>
        <scheme val="minor"/>
      </rPr>
      <t>, just add other sheets and leave this one at the end.</t>
    </r>
  </si>
  <si>
    <t>This is a blank file to get you started on your final for winter 2024</t>
  </si>
  <si>
    <t>Perflex</t>
  </si>
  <si>
    <t>Araldite</t>
  </si>
  <si>
    <t xml:space="preserve">Items </t>
  </si>
  <si>
    <t>Isopropyl Alcohol</t>
  </si>
  <si>
    <t>Wire Ties</t>
  </si>
  <si>
    <t>Cable Tie</t>
  </si>
  <si>
    <t>Contact Cleaner</t>
  </si>
  <si>
    <t>Plastic Wrap</t>
  </si>
  <si>
    <t>Thermal Paste</t>
  </si>
  <si>
    <t>Screws</t>
  </si>
  <si>
    <t>SATA Cables</t>
  </si>
  <si>
    <t>Insulating Tape</t>
  </si>
  <si>
    <t>Adhesive Tape</t>
  </si>
  <si>
    <t>Double-Sided Tape</t>
  </si>
  <si>
    <t>Type of tool</t>
  </si>
  <si>
    <t>Testing Equipment</t>
  </si>
  <si>
    <t>Tool</t>
  </si>
  <si>
    <t>Consumable</t>
  </si>
  <si>
    <t xml:space="preserve">Allen Key (Hex Key) </t>
  </si>
  <si>
    <t>Chisel</t>
  </si>
  <si>
    <t xml:space="preserve">File </t>
  </si>
  <si>
    <t xml:space="preserve">Ratchet and Socket Set </t>
  </si>
  <si>
    <t xml:space="preserve">Clamp </t>
  </si>
  <si>
    <t>Handsaw</t>
  </si>
  <si>
    <t xml:space="preserve">Adjustable Spanner  </t>
  </si>
  <si>
    <t>Multimeter</t>
  </si>
  <si>
    <t>Oscilloscope</t>
  </si>
  <si>
    <t>Function Generator</t>
  </si>
  <si>
    <t>Logic Analyzer</t>
  </si>
  <si>
    <t>Spectrum Analyzer</t>
  </si>
  <si>
    <t>Network Analyzer</t>
  </si>
  <si>
    <t>Digital Caliper</t>
  </si>
  <si>
    <t>Frequency Counter</t>
  </si>
  <si>
    <t>Signal Generator</t>
  </si>
  <si>
    <t>Insulation Tester</t>
  </si>
  <si>
    <t xml:space="preserve">LCR Meter </t>
  </si>
  <si>
    <t>Quantitiy in Stock</t>
  </si>
  <si>
    <t>Total cost in Stock</t>
  </si>
  <si>
    <t>Last purchase</t>
  </si>
  <si>
    <t>A4 Suppliers</t>
  </si>
  <si>
    <t>Walmart</t>
  </si>
  <si>
    <t>Max Products</t>
  </si>
  <si>
    <t>Suppliers</t>
  </si>
  <si>
    <t>Price Unit</t>
  </si>
  <si>
    <t>Grand Total</t>
  </si>
  <si>
    <t>Sum of Price Unit</t>
  </si>
  <si>
    <t>Item</t>
  </si>
  <si>
    <t>Cash in stock</t>
  </si>
  <si>
    <t>Average Cost of Products</t>
  </si>
  <si>
    <t>Most Expesive Item</t>
  </si>
  <si>
    <t>Number of items in Stock</t>
  </si>
  <si>
    <t>How much I have of:</t>
  </si>
  <si>
    <t>Stores</t>
  </si>
  <si>
    <t>Type of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</si>
</sst>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409]#,##0.00"/>
  </numFmts>
  <fonts count="10" x14ac:knownFonts="1">
    <font>
      <sz val="11"/>
      <color theme="1"/>
      <name val="Arial"/>
      <family val="2"/>
      <scheme val="minor"/>
    </font>
    <font>
      <i/>
      <sz val="11"/>
      <color theme="1"/>
      <name val="Arial"/>
      <family val="2"/>
      <scheme val="minor"/>
    </font>
    <font>
      <b/>
      <sz val="11"/>
      <color theme="1"/>
      <name val="Arial"/>
      <family val="2"/>
      <scheme val="minor"/>
    </font>
    <font>
      <i/>
      <sz val="16"/>
      <color theme="1"/>
      <name val="Arial"/>
      <family val="2"/>
      <scheme val="minor"/>
    </font>
    <font>
      <sz val="11"/>
      <color theme="1"/>
      <name val="Arial"/>
      <family val="2"/>
      <scheme val="minor"/>
    </font>
    <font>
      <sz val="11"/>
      <color rgb="FF3F3F76"/>
      <name val="Arial"/>
      <family val="2"/>
      <scheme val="minor"/>
    </font>
    <font>
      <b/>
      <sz val="11"/>
      <color rgb="FF3F3F3F"/>
      <name val="Arial"/>
      <family val="2"/>
      <scheme val="minor"/>
    </font>
    <font>
      <sz val="11"/>
      <color theme="0"/>
      <name val="Arial"/>
      <family val="2"/>
      <scheme val="minor"/>
    </font>
    <font>
      <sz val="12"/>
      <color rgb="FF0D0D0D"/>
      <name val="Arial"/>
      <family val="2"/>
      <scheme val="minor"/>
    </font>
    <font>
      <sz val="12"/>
      <color theme="1"/>
      <name val="Arial"/>
      <family val="2"/>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theme="7"/>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EB048"/>
        <bgColor indexed="64"/>
      </patternFill>
    </fill>
    <fill>
      <patternFill patternType="solid">
        <fgColor theme="7"/>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diagonal/>
    </border>
    <border>
      <left style="thin">
        <color rgb="FF3F3F3F"/>
      </left>
      <right style="thin">
        <color rgb="FF3F3F3F"/>
      </right>
      <top/>
      <bottom style="thin">
        <color rgb="FF3F3F3F"/>
      </bottom>
      <diagonal/>
    </border>
  </borders>
  <cellStyleXfs count="5">
    <xf numFmtId="0" fontId="0" fillId="0" borderId="0"/>
    <xf numFmtId="0" fontId="5" fillId="2" borderId="1" applyNumberFormat="0" applyAlignment="0" applyProtection="0"/>
    <xf numFmtId="0" fontId="6" fillId="3" borderId="2" applyNumberFormat="0" applyAlignment="0" applyProtection="0"/>
    <xf numFmtId="0" fontId="7" fillId="4" borderId="0" applyNumberFormat="0" applyBorder="0" applyAlignment="0" applyProtection="0"/>
    <xf numFmtId="0" fontId="4" fillId="8" borderId="0">
      <alignment horizontal="center"/>
    </xf>
  </cellStyleXfs>
  <cellXfs count="33">
    <xf numFmtId="0" fontId="0" fillId="0" borderId="0" xfId="0"/>
    <xf numFmtId="0" fontId="0" fillId="0" borderId="0" xfId="0" applyAlignment="1">
      <alignment vertical="center"/>
    </xf>
    <xf numFmtId="0" fontId="1" fillId="0" borderId="0" xfId="0" applyFont="1" applyAlignment="1">
      <alignment vertical="center"/>
    </xf>
    <xf numFmtId="0" fontId="3" fillId="0" borderId="0" xfId="0" applyFont="1" applyAlignment="1">
      <alignment vertical="center"/>
    </xf>
    <xf numFmtId="169" fontId="0" fillId="0" borderId="0" xfId="0" applyNumberFormat="1"/>
    <xf numFmtId="0" fontId="2" fillId="0" borderId="5" xfId="0" applyFont="1" applyBorder="1" applyAlignment="1">
      <alignment horizontal="center" vertical="center"/>
    </xf>
    <xf numFmtId="0" fontId="8" fillId="5" borderId="4" xfId="0" applyFont="1" applyFill="1" applyBorder="1" applyAlignment="1">
      <alignment wrapText="1"/>
    </xf>
    <xf numFmtId="0" fontId="8" fillId="7" borderId="4" xfId="0" applyFont="1" applyFill="1" applyBorder="1" applyAlignment="1">
      <alignment horizontal="left"/>
    </xf>
    <xf numFmtId="169" fontId="8" fillId="7" borderId="4" xfId="0" applyNumberFormat="1" applyFont="1" applyFill="1" applyBorder="1"/>
    <xf numFmtId="14" fontId="8" fillId="5" borderId="4" xfId="0" applyNumberFormat="1" applyFont="1" applyFill="1" applyBorder="1"/>
    <xf numFmtId="0" fontId="9" fillId="5" borderId="4" xfId="0" applyFont="1" applyFill="1" applyBorder="1" applyAlignment="1">
      <alignment wrapText="1"/>
    </xf>
    <xf numFmtId="0" fontId="9" fillId="6" borderId="4" xfId="0" applyFont="1" applyFill="1" applyBorder="1"/>
    <xf numFmtId="0" fontId="9" fillId="7" borderId="4" xfId="0" applyFont="1" applyFill="1" applyBorder="1" applyAlignment="1">
      <alignment horizontal="left"/>
    </xf>
    <xf numFmtId="0" fontId="9" fillId="5" borderId="4" xfId="0" applyFont="1" applyFill="1" applyBorder="1"/>
    <xf numFmtId="169" fontId="9" fillId="7" borderId="4" xfId="0" applyNumberFormat="1" applyFont="1" applyFill="1" applyBorder="1"/>
    <xf numFmtId="169" fontId="9" fillId="5" borderId="4" xfId="0" applyNumberFormat="1" applyFont="1" applyFill="1" applyBorder="1"/>
    <xf numFmtId="14" fontId="9" fillId="5" borderId="4" xfId="0" applyNumberFormat="1" applyFont="1" applyFill="1" applyBorder="1"/>
    <xf numFmtId="0" fontId="9" fillId="7" borderId="4" xfId="0" applyFont="1" applyFill="1" applyBorder="1"/>
    <xf numFmtId="0" fontId="0" fillId="0" borderId="0" xfId="0" pivotButton="1"/>
    <xf numFmtId="0" fontId="0" fillId="0" borderId="0" xfId="0" applyAlignment="1">
      <alignment horizontal="left"/>
    </xf>
    <xf numFmtId="0" fontId="7" fillId="4" borderId="4" xfId="3" applyBorder="1" applyAlignment="1">
      <alignment horizontal="centerContinuous"/>
    </xf>
    <xf numFmtId="0" fontId="5" fillId="2" borderId="4" xfId="1" applyBorder="1" applyAlignment="1">
      <alignment horizontal="center" vertical="center"/>
    </xf>
    <xf numFmtId="0" fontId="7" fillId="4" borderId="3" xfId="3" applyBorder="1" applyAlignment="1">
      <alignment horizontal="center"/>
    </xf>
    <xf numFmtId="0" fontId="6" fillId="3" borderId="2" xfId="2" applyAlignment="1">
      <alignment horizontal="center"/>
    </xf>
    <xf numFmtId="14" fontId="6" fillId="3" borderId="2" xfId="2" applyNumberFormat="1" applyAlignment="1">
      <alignment horizontal="center"/>
    </xf>
    <xf numFmtId="0" fontId="7" fillId="4" borderId="3" xfId="3" applyBorder="1" applyAlignment="1">
      <alignment horizontal="centerContinuous"/>
    </xf>
    <xf numFmtId="0" fontId="6" fillId="3" borderId="2" xfId="2" applyAlignment="1">
      <alignment horizontal="centerContinuous"/>
    </xf>
    <xf numFmtId="0" fontId="0" fillId="9" borderId="4" xfId="0" applyFill="1" applyBorder="1"/>
    <xf numFmtId="0" fontId="5" fillId="2" borderId="4" xfId="1" applyBorder="1" applyAlignment="1">
      <alignment horizontal="center" vertical="center"/>
    </xf>
    <xf numFmtId="169" fontId="6" fillId="3" borderId="6" xfId="2" applyNumberFormat="1" applyBorder="1" applyAlignment="1">
      <alignment horizontal="center"/>
    </xf>
    <xf numFmtId="169" fontId="6" fillId="3" borderId="2" xfId="2" applyNumberFormat="1" applyAlignment="1">
      <alignment horizontal="center"/>
    </xf>
    <xf numFmtId="169" fontId="6" fillId="3" borderId="2" xfId="2" applyNumberFormat="1" applyAlignment="1">
      <alignment horizontal="right"/>
    </xf>
    <xf numFmtId="169" fontId="6" fillId="3" borderId="2" xfId="2" applyNumberFormat="1" applyAlignment="1">
      <alignment horizontal="centerContinuous"/>
    </xf>
  </cellXfs>
  <cellStyles count="5">
    <cellStyle name="Accent4" xfId="3" builtinId="41"/>
    <cellStyle name="Input" xfId="1" builtinId="20"/>
    <cellStyle name="input2" xfId="4" xr:uid="{71F7AF40-16CD-4F34-9272-E79D3D1CC778}"/>
    <cellStyle name="Normal" xfId="0" builtinId="0"/>
    <cellStyle name="Output" xfId="2" builtinId="21"/>
  </cellStyles>
  <dxfs count="3">
    <dxf>
      <numFmt numFmtId="169" formatCode="[$$-409]#,##0.00"/>
    </dxf>
    <dxf>
      <fill>
        <patternFill>
          <bgColor theme="6" tint="0.59996337778862885"/>
        </patternFill>
      </fill>
    </dxf>
    <dxf>
      <fill>
        <patternFill>
          <bgColor theme="6" tint="0.59996337778862885"/>
        </patternFill>
      </fill>
    </dxf>
  </dxfs>
  <tableStyles count="0" defaultTableStyle="TableStyleMedium2" defaultPivotStyle="PivotStyleLight16"/>
  <colors>
    <mruColors>
      <color rgb="FFFEB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[final_project-Murakami.xlsx]Suppliers!PivotTable1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Items</a:t>
            </a:r>
            <a:r>
              <a:rPr lang="pt-BR" baseline="0"/>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Suppliers!$B$3:$B$4</c:f>
              <c:strCache>
                <c:ptCount val="1"/>
                <c:pt idx="0">
                  <c:v>Consumable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Suppliers!$A$5:$A$8</c:f>
              <c:strCache>
                <c:ptCount val="3"/>
                <c:pt idx="0">
                  <c:v>A4 Suppliers</c:v>
                </c:pt>
                <c:pt idx="1">
                  <c:v>Max Products</c:v>
                </c:pt>
                <c:pt idx="2">
                  <c:v>Walmart</c:v>
                </c:pt>
              </c:strCache>
            </c:strRef>
          </c:cat>
          <c:val>
            <c:numRef>
              <c:f>Suppliers!$B$5:$B$8</c:f>
              <c:numCache>
                <c:formatCode>[$$-409]#,##0.00</c:formatCode>
                <c:ptCount val="3"/>
                <c:pt idx="0">
                  <c:v>15.5</c:v>
                </c:pt>
                <c:pt idx="1">
                  <c:v>26</c:v>
                </c:pt>
                <c:pt idx="2">
                  <c:v>20</c:v>
                </c:pt>
              </c:numCache>
            </c:numRef>
          </c:val>
          <c:extLst>
            <c:ext xmlns:c16="http://schemas.microsoft.com/office/drawing/2014/chart" uri="{C3380CC4-5D6E-409C-BE32-E72D297353CC}">
              <c16:uniqueId val="{00000000-4DDE-4220-9165-66960D97E9EC}"/>
            </c:ext>
          </c:extLst>
        </c:ser>
        <c:ser>
          <c:idx val="1"/>
          <c:order val="1"/>
          <c:tx>
            <c:strRef>
              <c:f>Suppliers!$C$3:$C$4</c:f>
              <c:strCache>
                <c:ptCount val="1"/>
                <c:pt idx="0">
                  <c:v>Testing Equipment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Suppliers!$A$5:$A$8</c:f>
              <c:strCache>
                <c:ptCount val="3"/>
                <c:pt idx="0">
                  <c:v>A4 Suppliers</c:v>
                </c:pt>
                <c:pt idx="1">
                  <c:v>Max Products</c:v>
                </c:pt>
                <c:pt idx="2">
                  <c:v>Walmart</c:v>
                </c:pt>
              </c:strCache>
            </c:strRef>
          </c:cat>
          <c:val>
            <c:numRef>
              <c:f>Suppliers!$C$5:$C$8</c:f>
              <c:numCache>
                <c:formatCode>[$$-409]#,##0.00</c:formatCode>
                <c:ptCount val="3"/>
                <c:pt idx="0">
                  <c:v>1550</c:v>
                </c:pt>
                <c:pt idx="1">
                  <c:v>1300</c:v>
                </c:pt>
                <c:pt idx="2">
                  <c:v>3987</c:v>
                </c:pt>
              </c:numCache>
            </c:numRef>
          </c:val>
          <c:extLst>
            <c:ext xmlns:c16="http://schemas.microsoft.com/office/drawing/2014/chart" uri="{C3380CC4-5D6E-409C-BE32-E72D297353CC}">
              <c16:uniqueId val="{00000017-4DDE-4220-9165-66960D97E9EC}"/>
            </c:ext>
          </c:extLst>
        </c:ser>
        <c:ser>
          <c:idx val="2"/>
          <c:order val="2"/>
          <c:tx>
            <c:strRef>
              <c:f>Suppliers!$D$3:$D$4</c:f>
              <c:strCache>
                <c:ptCount val="1"/>
                <c:pt idx="0">
                  <c:v>Tool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Suppliers!$A$5:$A$8</c:f>
              <c:strCache>
                <c:ptCount val="3"/>
                <c:pt idx="0">
                  <c:v>A4 Suppliers</c:v>
                </c:pt>
                <c:pt idx="1">
                  <c:v>Max Products</c:v>
                </c:pt>
                <c:pt idx="2">
                  <c:v>Walmart</c:v>
                </c:pt>
              </c:strCache>
            </c:strRef>
          </c:cat>
          <c:val>
            <c:numRef>
              <c:f>Suppliers!$D$5:$D$8</c:f>
              <c:numCache>
                <c:formatCode>[$$-409]#,##0.00</c:formatCode>
                <c:ptCount val="3"/>
                <c:pt idx="0">
                  <c:v>78</c:v>
                </c:pt>
                <c:pt idx="1">
                  <c:v>53</c:v>
                </c:pt>
              </c:numCache>
            </c:numRef>
          </c:val>
          <c:extLst>
            <c:ext xmlns:c16="http://schemas.microsoft.com/office/drawing/2014/chart" uri="{C3380CC4-5D6E-409C-BE32-E72D297353CC}">
              <c16:uniqueId val="{00000018-4DDE-4220-9165-66960D97E9EC}"/>
            </c:ext>
          </c:extLst>
        </c:ser>
        <c:dLbls>
          <c:showLegendKey val="0"/>
          <c:showVal val="0"/>
          <c:showCatName val="0"/>
          <c:showSerName val="0"/>
          <c:showPercent val="0"/>
          <c:showBubbleSize val="0"/>
        </c:dLbls>
        <c:gapWidth val="219"/>
        <c:overlap val="-27"/>
        <c:axId val="1183024544"/>
        <c:axId val="1183026464"/>
      </c:barChart>
      <c:catAx>
        <c:axId val="118302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Stores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3026464"/>
        <c:crosses val="autoZero"/>
        <c:auto val="1"/>
        <c:lblAlgn val="ctr"/>
        <c:lblOffset val="100"/>
        <c:noMultiLvlLbl val="0"/>
      </c:catAx>
      <c:valAx>
        <c:axId val="118302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Number</a:t>
                </a:r>
                <a:r>
                  <a:rPr lang="pt-BR" baseline="0"/>
                  <a:t> of Items</a:t>
                </a:r>
                <a:endParaRPr lang="pt-B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302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19049</xdr:colOff>
      <xdr:row>11</xdr:row>
      <xdr:rowOff>76199</xdr:rowOff>
    </xdr:from>
    <xdr:to>
      <xdr:col>7</xdr:col>
      <xdr:colOff>1714499</xdr:colOff>
      <xdr:row>29</xdr:row>
      <xdr:rowOff>47624</xdr:rowOff>
    </xdr:to>
    <xdr:graphicFrame macro="">
      <xdr:nvGraphicFramePr>
        <xdr:cNvPr id="2" name="Chart 1">
          <a:extLst>
            <a:ext uri="{FF2B5EF4-FFF2-40B4-BE49-F238E27FC236}">
              <a16:creationId xmlns:a16="http://schemas.microsoft.com/office/drawing/2014/main" id="{7B5180FD-D364-C9AE-397E-D36795397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662267</xdr:colOff>
      <xdr:row>1</xdr:row>
      <xdr:rowOff>129989</xdr:rowOff>
    </xdr:from>
    <xdr:to>
      <xdr:col>7</xdr:col>
      <xdr:colOff>1749238</xdr:colOff>
      <xdr:row>10</xdr:row>
      <xdr:rowOff>139513</xdr:rowOff>
    </xdr:to>
    <mc:AlternateContent xmlns:mc="http://schemas.openxmlformats.org/markup-compatibility/2006">
      <mc:Choice xmlns:a14="http://schemas.microsoft.com/office/drawing/2010/main" Requires="a14">
        <xdr:graphicFrame macro="">
          <xdr:nvGraphicFramePr>
            <xdr:cNvPr id="3" name="Items ">
              <a:extLst>
                <a:ext uri="{FF2B5EF4-FFF2-40B4-BE49-F238E27FC236}">
                  <a16:creationId xmlns:a16="http://schemas.microsoft.com/office/drawing/2014/main" id="{CB65DDE6-BB6A-91C2-1A54-E00541BF4399}"/>
                </a:ext>
              </a:extLst>
            </xdr:cNvPr>
            <xdr:cNvGraphicFramePr/>
          </xdr:nvGraphicFramePr>
          <xdr:xfrm>
            <a:off x="0" y="0"/>
            <a:ext cx="0" cy="0"/>
          </xdr:xfrm>
          <a:graphic>
            <a:graphicData uri="http://schemas.microsoft.com/office/drawing/2010/slicer">
              <sle:slicer xmlns:sle="http://schemas.microsoft.com/office/drawing/2010/slicer" name="Items "/>
            </a:graphicData>
          </a:graphic>
        </xdr:graphicFrame>
      </mc:Choice>
      <mc:Fallback>
        <xdr:sp macro="" textlink="">
          <xdr:nvSpPr>
            <xdr:cNvPr id="0" name=""/>
            <xdr:cNvSpPr>
              <a:spLocks noTextEdit="1"/>
            </xdr:cNvSpPr>
          </xdr:nvSpPr>
          <xdr:spPr>
            <a:xfrm>
              <a:off x="7721973" y="309283"/>
              <a:ext cx="2454089" cy="162317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142875</xdr:colOff>
      <xdr:row>1</xdr:row>
      <xdr:rowOff>161925</xdr:rowOff>
    </xdr:from>
    <xdr:to>
      <xdr:col>5</xdr:col>
      <xdr:colOff>1171575</xdr:colOff>
      <xdr:row>4</xdr:row>
      <xdr:rowOff>47626</xdr:rowOff>
    </xdr:to>
    <xdr:sp macro="[0]!updating" textlink="">
      <xdr:nvSpPr>
        <xdr:cNvPr id="5" name="Rectangle: Rounded Corners 4">
          <a:extLst>
            <a:ext uri="{FF2B5EF4-FFF2-40B4-BE49-F238E27FC236}">
              <a16:creationId xmlns:a16="http://schemas.microsoft.com/office/drawing/2014/main" id="{69CCA658-AE24-DA4A-6661-073948F577AA}"/>
            </a:ext>
          </a:extLst>
        </xdr:cNvPr>
        <xdr:cNvSpPr/>
      </xdr:nvSpPr>
      <xdr:spPr>
        <a:xfrm>
          <a:off x="5343525" y="342900"/>
          <a:ext cx="1028700" cy="4286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Update</a:t>
          </a:r>
        </a:p>
        <a:p>
          <a:pPr algn="ctr"/>
          <a:endParaRPr lang="pt-BR"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ka" refreshedDate="45393.17443958333" createdVersion="8" refreshedVersion="8" minRefreshableVersion="3" recordCount="31" xr:uid="{0ABF4EF4-FA2A-4504-99C3-8A66F837F924}">
  <cacheSource type="worksheet">
    <worksheetSource ref="A1:G32" sheet="Data"/>
  </cacheSource>
  <cacheFields count="7">
    <cacheField name="Items " numFmtId="0">
      <sharedItems count="31">
        <s v="Screws"/>
        <s v="Ratchet and Socket Set "/>
        <s v="Handsaw"/>
        <s v="File "/>
        <s v="Clamp "/>
        <s v="Chisel"/>
        <s v="Allen Key (Hex Key) "/>
        <s v="Adjustable Spanner  "/>
        <s v="Spectrum Analyzer"/>
        <s v="Signal Generator"/>
        <s v="SATA Cables"/>
        <s v="Oscilloscope"/>
        <s v="Network Analyzer"/>
        <s v="Multimeter"/>
        <s v="Logic Analyzer"/>
        <s v="LCR Meter "/>
        <s v="Insulation Tester"/>
        <s v="Function Generator"/>
        <s v="Frequency Counter"/>
        <s v="Digital Caliper"/>
        <s v="Wire Ties"/>
        <s v="Thermal Paste"/>
        <s v="Plastic Wrap"/>
        <s v="Perflex"/>
        <s v="Isopropyl Alcohol"/>
        <s v="Insulating Tape"/>
        <s v="Double-Sided Tape"/>
        <s v="Contact Cleaner"/>
        <s v="Cable Tie"/>
        <s v="Araldite"/>
        <s v="Adhesive Tape"/>
      </sharedItems>
    </cacheField>
    <cacheField name="Type of tool" numFmtId="0">
      <sharedItems count="3">
        <s v="Tool"/>
        <s v="Testing Equipment"/>
        <s v="Consumable"/>
      </sharedItems>
    </cacheField>
    <cacheField name="Quantitiy in Stock" numFmtId="0">
      <sharedItems containsSemiMixedTypes="0" containsString="0" containsNumber="1" containsInteger="1" minValue="0" maxValue="55"/>
    </cacheField>
    <cacheField name="Suppliers" numFmtId="0">
      <sharedItems count="3">
        <s v="Max Products"/>
        <s v="A4 Suppliers"/>
        <s v="Walmart"/>
      </sharedItems>
    </cacheField>
    <cacheField name="Price Unit" numFmtId="169">
      <sharedItems containsSemiMixedTypes="0" containsString="0" containsNumber="1" minValue="0.5" maxValue="2000"/>
    </cacheField>
    <cacheField name="Total cost in Stock" numFmtId="169">
      <sharedItems containsSemiMixedTypes="0" containsString="0" containsNumber="1" containsInteger="1" minValue="0" maxValue="6000"/>
    </cacheField>
    <cacheField name="Last purchase" numFmtId="14">
      <sharedItems containsSemiMixedTypes="0" containsNonDate="0" containsDate="1" containsString="0" minDate="2023-03-15T00:00:00" maxDate="2024-09-19T00:00:00"/>
    </cacheField>
  </cacheFields>
  <extLst>
    <ext xmlns:x14="http://schemas.microsoft.com/office/spreadsheetml/2009/9/main" uri="{725AE2AE-9491-48be-B2B4-4EB974FC3084}">
      <x14:pivotCacheDefinition pivotCacheId="948233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n v="1"/>
    <x v="0"/>
    <n v="1"/>
    <n v="1"/>
    <d v="2024-08-20T00:00:00"/>
  </r>
  <r>
    <x v="1"/>
    <x v="0"/>
    <n v="1"/>
    <x v="0"/>
    <n v="50"/>
    <n v="50"/>
    <d v="2024-01-25T00:00:00"/>
  </r>
  <r>
    <x v="2"/>
    <x v="0"/>
    <n v="8"/>
    <x v="1"/>
    <n v="25"/>
    <n v="200"/>
    <d v="2023-11-08T00:00:00"/>
  </r>
  <r>
    <x v="3"/>
    <x v="0"/>
    <n v="2"/>
    <x v="1"/>
    <n v="15"/>
    <n v="30"/>
    <d v="2023-09-22T00:00:00"/>
  </r>
  <r>
    <x v="4"/>
    <x v="0"/>
    <n v="1"/>
    <x v="1"/>
    <n v="8"/>
    <n v="8"/>
    <d v="2024-03-17T00:00:00"/>
  </r>
  <r>
    <x v="5"/>
    <x v="0"/>
    <n v="0"/>
    <x v="1"/>
    <n v="10"/>
    <n v="0"/>
    <d v="2024-02-28T00:00:00"/>
  </r>
  <r>
    <x v="6"/>
    <x v="0"/>
    <n v="1"/>
    <x v="0"/>
    <n v="2"/>
    <n v="2"/>
    <d v="2023-10-30T00:00:00"/>
  </r>
  <r>
    <x v="7"/>
    <x v="0"/>
    <n v="1"/>
    <x v="1"/>
    <n v="20"/>
    <n v="20"/>
    <d v="2024-07-03T00:00:00"/>
  </r>
  <r>
    <x v="8"/>
    <x v="1"/>
    <n v="1"/>
    <x v="2"/>
    <n v="1500"/>
    <n v="1500"/>
    <d v="2023-12-20T00:00:00"/>
  </r>
  <r>
    <x v="9"/>
    <x v="1"/>
    <n v="1"/>
    <x v="1"/>
    <n v="400"/>
    <n v="400"/>
    <d v="2024-04-07T00:00:00"/>
  </r>
  <r>
    <x v="10"/>
    <x v="1"/>
    <n v="20"/>
    <x v="2"/>
    <n v="7"/>
    <n v="140"/>
    <d v="2024-01-07T00:00:00"/>
  </r>
  <r>
    <x v="11"/>
    <x v="1"/>
    <n v="1"/>
    <x v="1"/>
    <n v="1000"/>
    <n v="1000"/>
    <d v="2023-05-05T00:00:00"/>
  </r>
  <r>
    <x v="12"/>
    <x v="1"/>
    <n v="3"/>
    <x v="2"/>
    <n v="2000"/>
    <n v="6000"/>
    <d v="2023-03-15T00:00:00"/>
  </r>
  <r>
    <x v="13"/>
    <x v="1"/>
    <n v="0"/>
    <x v="2"/>
    <n v="30"/>
    <n v="0"/>
    <d v="2024-03-12T00:00:00"/>
  </r>
  <r>
    <x v="14"/>
    <x v="1"/>
    <n v="1"/>
    <x v="0"/>
    <n v="800"/>
    <n v="800"/>
    <d v="2023-11-15T00:00:00"/>
  </r>
  <r>
    <x v="15"/>
    <x v="1"/>
    <n v="2"/>
    <x v="2"/>
    <n v="150"/>
    <n v="300"/>
    <d v="2023-05-05T00:00:00"/>
  </r>
  <r>
    <x v="16"/>
    <x v="1"/>
    <n v="0"/>
    <x v="1"/>
    <n v="100"/>
    <n v="0"/>
    <d v="2024-04-08T00:00:00"/>
  </r>
  <r>
    <x v="17"/>
    <x v="1"/>
    <n v="1"/>
    <x v="0"/>
    <n v="500"/>
    <n v="500"/>
    <d v="2023-10-09T00:00:00"/>
  </r>
  <r>
    <x v="18"/>
    <x v="1"/>
    <n v="1"/>
    <x v="2"/>
    <n v="300"/>
    <n v="300"/>
    <d v="2023-06-19T00:00:00"/>
  </r>
  <r>
    <x v="19"/>
    <x v="1"/>
    <n v="3"/>
    <x v="1"/>
    <n v="50"/>
    <n v="150"/>
    <d v="2023-11-10T00:00:00"/>
  </r>
  <r>
    <x v="20"/>
    <x v="2"/>
    <n v="0"/>
    <x v="0"/>
    <n v="5"/>
    <n v="0"/>
    <d v="2024-02-01T00:00:00"/>
  </r>
  <r>
    <x v="21"/>
    <x v="2"/>
    <n v="4"/>
    <x v="0"/>
    <n v="8"/>
    <n v="32"/>
    <d v="2024-07-22T00:00:00"/>
  </r>
  <r>
    <x v="22"/>
    <x v="2"/>
    <n v="5"/>
    <x v="2"/>
    <n v="5"/>
    <n v="25"/>
    <d v="2024-09-18T00:00:00"/>
  </r>
  <r>
    <x v="23"/>
    <x v="2"/>
    <n v="55"/>
    <x v="2"/>
    <n v="15"/>
    <n v="825"/>
    <d v="2023-12-03T00:00:00"/>
  </r>
  <r>
    <x v="24"/>
    <x v="2"/>
    <n v="11"/>
    <x v="0"/>
    <n v="5"/>
    <n v="55"/>
    <d v="2023-08-10T00:00:00"/>
  </r>
  <r>
    <x v="25"/>
    <x v="2"/>
    <n v="3"/>
    <x v="1"/>
    <n v="3"/>
    <n v="9"/>
    <d v="2024-06-10T00:00:00"/>
  </r>
  <r>
    <x v="26"/>
    <x v="2"/>
    <n v="7"/>
    <x v="0"/>
    <n v="3"/>
    <n v="21"/>
    <d v="2024-05-14T00:00:00"/>
  </r>
  <r>
    <x v="27"/>
    <x v="2"/>
    <n v="14"/>
    <x v="1"/>
    <n v="10"/>
    <n v="140"/>
    <d v="2024-04-10T00:00:00"/>
  </r>
  <r>
    <x v="28"/>
    <x v="2"/>
    <n v="12"/>
    <x v="1"/>
    <n v="0.5"/>
    <n v="6"/>
    <d v="2023-09-05T00:00:00"/>
  </r>
  <r>
    <x v="29"/>
    <x v="2"/>
    <n v="3"/>
    <x v="0"/>
    <n v="5"/>
    <n v="15"/>
    <d v="2023-06-30T00:00:00"/>
  </r>
  <r>
    <x v="30"/>
    <x v="2"/>
    <n v="0"/>
    <x v="1"/>
    <n v="2"/>
    <n v="0"/>
    <d v="2023-08-28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052957-77BC-4FDE-B4DE-4053E21F53EF}" name="PivotTable1"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tores" colHeaderCaption="Type of Tools">
  <location ref="A3:E8" firstHeaderRow="1" firstDataRow="2" firstDataCol="1"/>
  <pivotFields count="7">
    <pivotField showAll="0">
      <items count="32">
        <item x="30"/>
        <item x="7"/>
        <item x="6"/>
        <item x="29"/>
        <item x="28"/>
        <item x="5"/>
        <item x="4"/>
        <item x="27"/>
        <item x="19"/>
        <item x="26"/>
        <item x="3"/>
        <item x="18"/>
        <item x="17"/>
        <item x="2"/>
        <item x="25"/>
        <item x="16"/>
        <item x="24"/>
        <item x="15"/>
        <item x="14"/>
        <item x="13"/>
        <item x="12"/>
        <item x="11"/>
        <item x="23"/>
        <item x="22"/>
        <item x="1"/>
        <item x="10"/>
        <item x="0"/>
        <item x="9"/>
        <item x="8"/>
        <item x="21"/>
        <item x="20"/>
        <item t="default"/>
      </items>
    </pivotField>
    <pivotField axis="axisCol" showAll="0">
      <items count="4">
        <item x="2"/>
        <item x="1"/>
        <item x="0"/>
        <item t="default"/>
      </items>
    </pivotField>
    <pivotField showAll="0"/>
    <pivotField axis="axisRow" showAll="0">
      <items count="4">
        <item x="1"/>
        <item x="0"/>
        <item x="2"/>
        <item t="default"/>
      </items>
    </pivotField>
    <pivotField dataField="1" numFmtId="169" showAll="0"/>
    <pivotField numFmtId="169" showAll="0"/>
    <pivotField numFmtId="14" showAll="0"/>
  </pivotFields>
  <rowFields count="1">
    <field x="3"/>
  </rowFields>
  <rowItems count="4">
    <i>
      <x/>
    </i>
    <i>
      <x v="1"/>
    </i>
    <i>
      <x v="2"/>
    </i>
    <i t="grand">
      <x/>
    </i>
  </rowItems>
  <colFields count="1">
    <field x="1"/>
  </colFields>
  <colItems count="4">
    <i>
      <x/>
    </i>
    <i>
      <x v="1"/>
    </i>
    <i>
      <x v="2"/>
    </i>
    <i t="grand">
      <x/>
    </i>
  </colItems>
  <dataFields count="1">
    <dataField name="Sum of Price Unit" fld="4" baseField="3" baseItem="0" numFmtId="169"/>
  </dataFields>
  <formats count="1">
    <format dxfId="0">
      <pivotArea outline="0" collapsedLevelsAreSubtotals="1" fieldPosition="0"/>
    </format>
  </formats>
  <chartFormats count="6">
    <chartFormat chart="0" format="3" series="1">
      <pivotArea type="data" outline="0" fieldPosition="0">
        <references count="1">
          <reference field="1" count="1" selected="0">
            <x v="0"/>
          </reference>
        </references>
      </pivotArea>
    </chartFormat>
    <chartFormat chart="0" format="4" series="1">
      <pivotArea type="data" outline="0" fieldPosition="0">
        <references count="1">
          <reference field="1" count="1" selected="0">
            <x v="1"/>
          </reference>
        </references>
      </pivotArea>
    </chartFormat>
    <chartFormat chart="0" format="5" series="1">
      <pivotArea type="data" outline="0" fieldPosition="0">
        <references count="1">
          <reference field="1" count="1" selected="0">
            <x v="2"/>
          </reference>
        </references>
      </pivotArea>
    </chartFormat>
    <chartFormat chart="0" format="9" series="1">
      <pivotArea type="data" outline="0" fieldPosition="0">
        <references count="2">
          <reference field="4294967294" count="1" selected="0">
            <x v="0"/>
          </reference>
          <reference field="1" count="1" selected="0">
            <x v="1"/>
          </reference>
        </references>
      </pivotArea>
    </chartFormat>
    <chartFormat chart="0" format="10" series="1">
      <pivotArea type="data" outline="0" fieldPosition="0">
        <references count="2">
          <reference field="4294967294" count="1" selected="0">
            <x v="0"/>
          </reference>
          <reference field="1" count="1" selected="0">
            <x v="2"/>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 xr10:uid="{90650615-B21C-443A-9EAB-960BE76D9009}" sourceName="Items ">
  <pivotTables>
    <pivotTable tabId="5" name="PivotTable1"/>
  </pivotTables>
  <data>
    <tabular pivotCacheId="948233582">
      <items count="31">
        <i x="30" s="1"/>
        <i x="7" s="1"/>
        <i x="6" s="1"/>
        <i x="29" s="1"/>
        <i x="28" s="1"/>
        <i x="5" s="1"/>
        <i x="4" s="1"/>
        <i x="27" s="1"/>
        <i x="19" s="1"/>
        <i x="26" s="1"/>
        <i x="3" s="1"/>
        <i x="18" s="1"/>
        <i x="17" s="1"/>
        <i x="2" s="1"/>
        <i x="25" s="1"/>
        <i x="16" s="1"/>
        <i x="24" s="1"/>
        <i x="15" s="1"/>
        <i x="14" s="1"/>
        <i x="13" s="1"/>
        <i x="12" s="1"/>
        <i x="11" s="1"/>
        <i x="23" s="1"/>
        <i x="22" s="1"/>
        <i x="1" s="1"/>
        <i x="10" s="1"/>
        <i x="0" s="1"/>
        <i x="9" s="1"/>
        <i x="8" s="1"/>
        <i x="21"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s " xr10:uid="{C617DE7C-255B-425F-BDEF-0927DCE6E7F6}" cache="Slicer_Items" caption="Items " startItem="27" rowHeight="241300"/>
</slicers>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2B4C3-F2F5-4B84-AF20-5964427C7159}">
  <sheetPr>
    <tabColor theme="7" tint="-0.249977111117893"/>
  </sheetPr>
  <dimension ref="B2:G14"/>
  <sheetViews>
    <sheetView showGridLines="0" tabSelected="1" workbookViewId="0">
      <selection activeCell="A2" sqref="A2"/>
    </sheetView>
  </sheetViews>
  <sheetFormatPr defaultRowHeight="14.25" x14ac:dyDescent="0.2"/>
  <cols>
    <col min="2" max="2" width="21.75" bestFit="1" customWidth="1"/>
    <col min="3" max="4" width="22.125" bestFit="1" customWidth="1"/>
    <col min="5" max="5" width="16.75" bestFit="1" customWidth="1"/>
    <col min="6" max="6" width="16" bestFit="1" customWidth="1"/>
    <col min="7" max="7" width="15.125" customWidth="1"/>
    <col min="10" max="10" width="11.75" bestFit="1" customWidth="1"/>
  </cols>
  <sheetData>
    <row r="2" spans="2:7" ht="16.5" customHeight="1" x14ac:dyDescent="0.2">
      <c r="B2" s="20" t="s">
        <v>50</v>
      </c>
      <c r="C2" s="20"/>
      <c r="D2" s="20"/>
      <c r="E2" s="20"/>
      <c r="F2" s="20"/>
      <c r="G2" s="20"/>
    </row>
    <row r="3" spans="2:7" ht="24" customHeight="1" x14ac:dyDescent="0.2">
      <c r="B3" s="21" t="s">
        <v>29</v>
      </c>
      <c r="C3" s="21"/>
      <c r="D3" s="21"/>
      <c r="E3" s="21"/>
      <c r="F3" s="21"/>
      <c r="G3" s="21"/>
    </row>
    <row r="4" spans="2:7" ht="15" thickBot="1" x14ac:dyDescent="0.25"/>
    <row r="5" spans="2:7" ht="26.25" customHeight="1" thickBot="1" x14ac:dyDescent="0.25">
      <c r="B5" s="22" t="s">
        <v>18</v>
      </c>
      <c r="C5" s="22" t="s">
        <v>40</v>
      </c>
      <c r="D5" s="22" t="s">
        <v>46</v>
      </c>
      <c r="E5" s="22" t="s">
        <v>47</v>
      </c>
      <c r="F5" s="22" t="s">
        <v>41</v>
      </c>
      <c r="G5" s="22" t="s">
        <v>42</v>
      </c>
    </row>
    <row r="6" spans="2:7" ht="27" customHeight="1" x14ac:dyDescent="0.25">
      <c r="B6" s="23" t="str">
        <f>VLOOKUP(item_search,data,2,FALSE)</f>
        <v>Testing Equipment</v>
      </c>
      <c r="C6" s="30">
        <f>VLOOKUP(item_search,data,3,FALSE)</f>
        <v>0</v>
      </c>
      <c r="D6" s="23" t="str">
        <f>VLOOKUP(item_search,data,4,FALSE)</f>
        <v>Walmart</v>
      </c>
      <c r="E6" s="31">
        <f>VLOOKUP(item_search,data,5,)</f>
        <v>30</v>
      </c>
      <c r="F6" s="31">
        <f>VLOOKUP(item_search,data,6,)</f>
        <v>0</v>
      </c>
      <c r="G6" s="24">
        <f>VLOOKUP(item_search,data,7,)</f>
        <v>45363</v>
      </c>
    </row>
    <row r="8" spans="2:7" ht="15" thickBot="1" x14ac:dyDescent="0.25"/>
    <row r="9" spans="2:7" ht="26.25" customHeight="1" thickBot="1" x14ac:dyDescent="0.25">
      <c r="B9" s="25" t="s">
        <v>54</v>
      </c>
      <c r="C9" s="25" t="s">
        <v>51</v>
      </c>
      <c r="D9" s="25" t="s">
        <v>52</v>
      </c>
      <c r="E9" s="25" t="s">
        <v>53</v>
      </c>
      <c r="F9" s="25"/>
      <c r="G9" s="25"/>
    </row>
    <row r="10" spans="2:7" ht="15" x14ac:dyDescent="0.25">
      <c r="B10" s="26">
        <f>COUNTIF(Items, "*")</f>
        <v>31</v>
      </c>
      <c r="C10" s="32">
        <f>SUM(total_stock)</f>
        <v>12529</v>
      </c>
      <c r="D10" s="32">
        <f>AVERAGE(total_stock)</f>
        <v>404.16129032258067</v>
      </c>
      <c r="E10" s="26" t="str">
        <f>INDEX(Items,MATCH(MAX(unit_price), unit_price, 0))</f>
        <v>Network Analyzer</v>
      </c>
      <c r="F10" s="26"/>
      <c r="G10" s="26"/>
    </row>
    <row r="13" spans="2:7" ht="23.25" customHeight="1" x14ac:dyDescent="0.2">
      <c r="B13" s="27" t="s">
        <v>55</v>
      </c>
      <c r="C13" s="28" t="s">
        <v>20</v>
      </c>
    </row>
    <row r="14" spans="2:7" ht="19.5" customHeight="1" x14ac:dyDescent="0.25">
      <c r="C14" s="29">
        <f ca="1">IF(Dashboard!C13="Tool",SUMIF(Data!B2:B37,"Tool",Data!E2:E36),IF(C13="Consumable",SUMIF(Data!B2:B37,"Consumable",Data!E2:E36),IF(C13="Testing Equipment",SUMIF(Data!B2:B37,"Testing Equipment",Data!E2:E36))))</f>
        <v>131</v>
      </c>
    </row>
  </sheetData>
  <mergeCells count="1">
    <mergeCell ref="B3:G3"/>
  </mergeCells>
  <conditionalFormatting sqref="C6">
    <cfRule type="expression" dxfId="1" priority="1">
      <formula>$C$6=0</formula>
    </cfRule>
  </conditionalFormatting>
  <dataValidations count="1">
    <dataValidation type="list" allowBlank="1" showInputMessage="1" showErrorMessage="1" errorTitle="Incorrect" error="This item doesn't exits!" promptTitle="Select an Item" sqref="B3:G3" xr:uid="{6A3FE424-D6B3-49E8-8A90-87888DBA51DF}">
      <formula1>Items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DE72018-9D92-4DFB-963A-A6D3DCD0784E}">
          <x14:formula1>
            <xm:f>Data!$B$2:$B$32</xm:f>
          </x14:formula1>
          <xm:sqref>C13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537FB-48FD-4543-90BE-8CD52788129F}">
  <sheetPr>
    <tabColor theme="7" tint="0.59999389629810485"/>
  </sheetPr>
  <dimension ref="A3:E8"/>
  <sheetViews>
    <sheetView zoomScale="85" zoomScaleNormal="85" workbookViewId="0">
      <selection activeCell="B11" sqref="B11:C12"/>
    </sheetView>
  </sheetViews>
  <sheetFormatPr defaultRowHeight="14.25" x14ac:dyDescent="0.2"/>
  <cols>
    <col min="1" max="1" width="16.375" bestFit="1" customWidth="1"/>
    <col min="2" max="2" width="15.125" bestFit="1" customWidth="1"/>
    <col min="3" max="3" width="17.875" bestFit="1" customWidth="1"/>
    <col min="4" max="4" width="7.625" bestFit="1" customWidth="1"/>
    <col min="5" max="5" width="11.375" bestFit="1" customWidth="1"/>
    <col min="6" max="6" width="24.25" bestFit="1" customWidth="1"/>
    <col min="7" max="7" width="18" bestFit="1" customWidth="1"/>
    <col min="8" max="8" width="29.5" bestFit="1" customWidth="1"/>
    <col min="9" max="9" width="23.125" bestFit="1" customWidth="1"/>
    <col min="10" max="10" width="11.75" bestFit="1" customWidth="1"/>
    <col min="11" max="11" width="13.75" bestFit="1" customWidth="1"/>
    <col min="12" max="12" width="9.25" bestFit="1" customWidth="1"/>
    <col min="13" max="13" width="17.125" bestFit="1" customWidth="1"/>
    <col min="14" max="14" width="19.625" bestFit="1" customWidth="1"/>
    <col min="15" max="15" width="18.25" bestFit="1" customWidth="1"/>
    <col min="16" max="16" width="18.5" bestFit="1" customWidth="1"/>
    <col min="17" max="17" width="16" bestFit="1" customWidth="1"/>
    <col min="18" max="18" width="11" bestFit="1" customWidth="1"/>
    <col min="19" max="19" width="13.875" bestFit="1" customWidth="1"/>
    <col min="20" max="20" width="10.375" bestFit="1" customWidth="1"/>
    <col min="21" max="21" width="16.375" bestFit="1" customWidth="1"/>
    <col min="22" max="22" width="12.375" bestFit="1" customWidth="1"/>
    <col min="23" max="23" width="12.25" bestFit="1" customWidth="1"/>
    <col min="24" max="24" width="16.125" bestFit="1" customWidth="1"/>
    <col min="25" max="25" width="17.625" bestFit="1" customWidth="1"/>
    <col min="26" max="26" width="23" bestFit="1" customWidth="1"/>
    <col min="27" max="27" width="19.375" bestFit="1" customWidth="1"/>
    <col min="28" max="28" width="19" bestFit="1" customWidth="1"/>
    <col min="29" max="29" width="6.5" bestFit="1" customWidth="1"/>
    <col min="30" max="30" width="6.875" bestFit="1" customWidth="1"/>
    <col min="31" max="31" width="4.625" bestFit="1" customWidth="1"/>
    <col min="32" max="32" width="8.875" bestFit="1" customWidth="1"/>
    <col min="33" max="33" width="22.5" bestFit="1" customWidth="1"/>
    <col min="34" max="34" width="7.375" bestFit="1" customWidth="1"/>
    <col min="35" max="35" width="9.875" bestFit="1" customWidth="1"/>
    <col min="36" max="36" width="11.375" bestFit="1" customWidth="1"/>
  </cols>
  <sheetData>
    <row r="3" spans="1:5" x14ac:dyDescent="0.2">
      <c r="A3" s="18" t="s">
        <v>49</v>
      </c>
      <c r="B3" s="18" t="s">
        <v>57</v>
      </c>
    </row>
    <row r="4" spans="1:5" x14ac:dyDescent="0.2">
      <c r="A4" s="18" t="s">
        <v>56</v>
      </c>
      <c r="B4" t="s">
        <v>21</v>
      </c>
      <c r="C4" t="s">
        <v>19</v>
      </c>
      <c r="D4" t="s">
        <v>20</v>
      </c>
      <c r="E4" t="s">
        <v>48</v>
      </c>
    </row>
    <row r="5" spans="1:5" x14ac:dyDescent="0.2">
      <c r="A5" s="19" t="s">
        <v>43</v>
      </c>
      <c r="B5" s="4">
        <v>15.5</v>
      </c>
      <c r="C5" s="4">
        <v>1550</v>
      </c>
      <c r="D5" s="4">
        <v>78</v>
      </c>
      <c r="E5" s="4">
        <v>1643.5</v>
      </c>
    </row>
    <row r="6" spans="1:5" x14ac:dyDescent="0.2">
      <c r="A6" s="19" t="s">
        <v>45</v>
      </c>
      <c r="B6" s="4">
        <v>26</v>
      </c>
      <c r="C6" s="4">
        <v>1300</v>
      </c>
      <c r="D6" s="4">
        <v>53</v>
      </c>
      <c r="E6" s="4">
        <v>1379</v>
      </c>
    </row>
    <row r="7" spans="1:5" x14ac:dyDescent="0.2">
      <c r="A7" s="19" t="s">
        <v>44</v>
      </c>
      <c r="B7" s="4">
        <v>20</v>
      </c>
      <c r="C7" s="4">
        <v>3987</v>
      </c>
      <c r="D7" s="4"/>
      <c r="E7" s="4">
        <v>4007</v>
      </c>
    </row>
    <row r="8" spans="1:5" x14ac:dyDescent="0.2">
      <c r="A8" s="19" t="s">
        <v>48</v>
      </c>
      <c r="B8" s="4">
        <v>61.5</v>
      </c>
      <c r="C8" s="4">
        <v>6837</v>
      </c>
      <c r="D8" s="4">
        <v>131</v>
      </c>
      <c r="E8" s="4">
        <v>7029.5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5EE55-F5DC-4B55-BB52-4FF48DB8F5B5}">
  <sheetPr>
    <tabColor theme="7" tint="0.39997558519241921"/>
  </sheetPr>
  <dimension ref="A1:G32"/>
  <sheetViews>
    <sheetView workbookViewId="0">
      <selection activeCell="A33" sqref="A33"/>
    </sheetView>
  </sheetViews>
  <sheetFormatPr defaultRowHeight="15" customHeight="1" x14ac:dyDescent="0.2"/>
  <cols>
    <col min="1" max="1" width="20.625" style="10" customWidth="1"/>
    <col min="2" max="2" width="20.625" style="11" customWidth="1"/>
    <col min="3" max="3" width="20.625" style="17" customWidth="1"/>
    <col min="4" max="4" width="20.625" style="13" customWidth="1"/>
    <col min="5" max="5" width="20.625" style="14" customWidth="1"/>
    <col min="6" max="6" width="17.5" style="15" bestFit="1" customWidth="1"/>
    <col min="7" max="7" width="20.625" style="16" customWidth="1"/>
  </cols>
  <sheetData>
    <row r="1" spans="1:7" ht="30.75" customHeight="1" x14ac:dyDescent="0.2">
      <c r="A1" s="5" t="s">
        <v>6</v>
      </c>
      <c r="B1" s="5" t="s">
        <v>18</v>
      </c>
      <c r="C1" s="5" t="s">
        <v>40</v>
      </c>
      <c r="D1" s="5" t="s">
        <v>46</v>
      </c>
      <c r="E1" s="5" t="s">
        <v>47</v>
      </c>
      <c r="F1" s="5" t="s">
        <v>41</v>
      </c>
      <c r="G1" s="5" t="s">
        <v>42</v>
      </c>
    </row>
    <row r="2" spans="1:7" ht="15" customHeight="1" x14ac:dyDescent="0.2">
      <c r="A2" s="10" t="s">
        <v>13</v>
      </c>
      <c r="B2" s="11" t="s">
        <v>20</v>
      </c>
      <c r="C2" s="12">
        <v>1</v>
      </c>
      <c r="D2" s="13" t="s">
        <v>45</v>
      </c>
      <c r="E2" s="14">
        <v>1</v>
      </c>
      <c r="F2" s="15">
        <f>E2*C2</f>
        <v>1</v>
      </c>
      <c r="G2" s="16">
        <v>45524</v>
      </c>
    </row>
    <row r="3" spans="1:7" ht="15" customHeight="1" x14ac:dyDescent="0.2">
      <c r="A3" s="10" t="s">
        <v>25</v>
      </c>
      <c r="B3" s="11" t="s">
        <v>20</v>
      </c>
      <c r="C3" s="12">
        <v>1</v>
      </c>
      <c r="D3" s="13" t="s">
        <v>45</v>
      </c>
      <c r="E3" s="14">
        <v>50</v>
      </c>
      <c r="F3" s="15">
        <f>E3*C3</f>
        <v>50</v>
      </c>
      <c r="G3" s="16">
        <v>45316</v>
      </c>
    </row>
    <row r="4" spans="1:7" ht="15" customHeight="1" x14ac:dyDescent="0.2">
      <c r="A4" s="10" t="s">
        <v>27</v>
      </c>
      <c r="B4" s="11" t="s">
        <v>20</v>
      </c>
      <c r="C4" s="12">
        <v>8</v>
      </c>
      <c r="D4" s="13" t="s">
        <v>43</v>
      </c>
      <c r="E4" s="14">
        <v>25</v>
      </c>
      <c r="F4" s="15">
        <f>E4*C4</f>
        <v>200</v>
      </c>
      <c r="G4" s="16">
        <v>45238</v>
      </c>
    </row>
    <row r="5" spans="1:7" ht="15" customHeight="1" x14ac:dyDescent="0.2">
      <c r="A5" s="10" t="s">
        <v>24</v>
      </c>
      <c r="B5" s="11" t="s">
        <v>20</v>
      </c>
      <c r="C5" s="12">
        <v>2</v>
      </c>
      <c r="D5" s="13" t="s">
        <v>43</v>
      </c>
      <c r="E5" s="14">
        <v>15</v>
      </c>
      <c r="F5" s="15">
        <f>E5*C5</f>
        <v>30</v>
      </c>
      <c r="G5" s="16">
        <v>45191</v>
      </c>
    </row>
    <row r="6" spans="1:7" ht="15" customHeight="1" x14ac:dyDescent="0.2">
      <c r="A6" s="10" t="s">
        <v>26</v>
      </c>
      <c r="B6" s="11" t="s">
        <v>20</v>
      </c>
      <c r="C6" s="12">
        <v>1</v>
      </c>
      <c r="D6" s="13" t="s">
        <v>43</v>
      </c>
      <c r="E6" s="14">
        <v>8</v>
      </c>
      <c r="F6" s="15">
        <f>E6*C6</f>
        <v>8</v>
      </c>
      <c r="G6" s="16">
        <v>45368</v>
      </c>
    </row>
    <row r="7" spans="1:7" ht="15" customHeight="1" x14ac:dyDescent="0.2">
      <c r="A7" s="10" t="s">
        <v>23</v>
      </c>
      <c r="B7" s="11" t="s">
        <v>20</v>
      </c>
      <c r="C7" s="12">
        <v>0</v>
      </c>
      <c r="D7" s="13" t="s">
        <v>43</v>
      </c>
      <c r="E7" s="14">
        <v>10</v>
      </c>
      <c r="F7" s="15">
        <f>E7*C7</f>
        <v>0</v>
      </c>
      <c r="G7" s="16">
        <v>45350</v>
      </c>
    </row>
    <row r="8" spans="1:7" ht="15" customHeight="1" x14ac:dyDescent="0.2">
      <c r="A8" s="6" t="s">
        <v>22</v>
      </c>
      <c r="B8" s="11" t="s">
        <v>20</v>
      </c>
      <c r="C8" s="7">
        <v>1</v>
      </c>
      <c r="D8" s="13" t="s">
        <v>45</v>
      </c>
      <c r="E8" s="8">
        <v>2</v>
      </c>
      <c r="F8" s="15">
        <f>E8*C8</f>
        <v>2</v>
      </c>
      <c r="G8" s="9">
        <v>45229</v>
      </c>
    </row>
    <row r="9" spans="1:7" ht="15" customHeight="1" x14ac:dyDescent="0.2">
      <c r="A9" s="10" t="s">
        <v>28</v>
      </c>
      <c r="B9" s="11" t="s">
        <v>20</v>
      </c>
      <c r="C9" s="12">
        <v>1</v>
      </c>
      <c r="D9" s="13" t="s">
        <v>43</v>
      </c>
      <c r="E9" s="14">
        <v>20</v>
      </c>
      <c r="F9" s="15">
        <f>E9*C9</f>
        <v>20</v>
      </c>
      <c r="G9" s="16">
        <v>45476</v>
      </c>
    </row>
    <row r="10" spans="1:7" ht="15" customHeight="1" x14ac:dyDescent="0.2">
      <c r="A10" s="10" t="s">
        <v>33</v>
      </c>
      <c r="B10" s="11" t="s">
        <v>19</v>
      </c>
      <c r="C10" s="12">
        <v>1</v>
      </c>
      <c r="D10" s="13" t="s">
        <v>44</v>
      </c>
      <c r="E10" s="14">
        <v>1500</v>
      </c>
      <c r="F10" s="15">
        <f>E10*C10</f>
        <v>1500</v>
      </c>
      <c r="G10" s="16">
        <v>45280</v>
      </c>
    </row>
    <row r="11" spans="1:7" ht="15" customHeight="1" x14ac:dyDescent="0.2">
      <c r="A11" s="10" t="s">
        <v>37</v>
      </c>
      <c r="B11" s="11" t="s">
        <v>19</v>
      </c>
      <c r="C11" s="12">
        <v>1</v>
      </c>
      <c r="D11" s="13" t="s">
        <v>43</v>
      </c>
      <c r="E11" s="14">
        <v>400</v>
      </c>
      <c r="F11" s="15">
        <f>E11*C11</f>
        <v>400</v>
      </c>
      <c r="G11" s="16">
        <v>45389</v>
      </c>
    </row>
    <row r="12" spans="1:7" ht="15" customHeight="1" x14ac:dyDescent="0.2">
      <c r="A12" s="10" t="s">
        <v>14</v>
      </c>
      <c r="B12" s="11" t="s">
        <v>19</v>
      </c>
      <c r="C12" s="12">
        <v>20</v>
      </c>
      <c r="D12" s="13" t="s">
        <v>44</v>
      </c>
      <c r="E12" s="14">
        <v>7</v>
      </c>
      <c r="F12" s="15">
        <f>E12*C12</f>
        <v>140</v>
      </c>
      <c r="G12" s="16">
        <v>45298</v>
      </c>
    </row>
    <row r="13" spans="1:7" ht="15" customHeight="1" x14ac:dyDescent="0.2">
      <c r="A13" s="10" t="s">
        <v>30</v>
      </c>
      <c r="B13" s="11" t="s">
        <v>19</v>
      </c>
      <c r="C13" s="12">
        <v>1</v>
      </c>
      <c r="D13" s="13" t="s">
        <v>43</v>
      </c>
      <c r="E13" s="14">
        <v>1000</v>
      </c>
      <c r="F13" s="15">
        <f>E13*C13</f>
        <v>1000</v>
      </c>
      <c r="G13" s="16">
        <v>45051</v>
      </c>
    </row>
    <row r="14" spans="1:7" ht="15" customHeight="1" x14ac:dyDescent="0.2">
      <c r="A14" s="10" t="s">
        <v>34</v>
      </c>
      <c r="B14" s="11" t="s">
        <v>19</v>
      </c>
      <c r="C14" s="12">
        <v>3</v>
      </c>
      <c r="D14" s="13" t="s">
        <v>44</v>
      </c>
      <c r="E14" s="14">
        <v>2000</v>
      </c>
      <c r="F14" s="15">
        <f>E14*C14</f>
        <v>6000</v>
      </c>
      <c r="G14" s="16">
        <v>45000</v>
      </c>
    </row>
    <row r="15" spans="1:7" ht="15" customHeight="1" x14ac:dyDescent="0.2">
      <c r="A15" s="10" t="s">
        <v>29</v>
      </c>
      <c r="B15" s="11" t="s">
        <v>19</v>
      </c>
      <c r="C15" s="12">
        <v>0</v>
      </c>
      <c r="D15" s="13" t="s">
        <v>44</v>
      </c>
      <c r="E15" s="14">
        <v>30</v>
      </c>
      <c r="F15" s="15">
        <f>E15*C15</f>
        <v>0</v>
      </c>
      <c r="G15" s="16">
        <v>45363</v>
      </c>
    </row>
    <row r="16" spans="1:7" ht="15" customHeight="1" x14ac:dyDescent="0.2">
      <c r="A16" s="10" t="s">
        <v>32</v>
      </c>
      <c r="B16" s="11" t="s">
        <v>19</v>
      </c>
      <c r="C16" s="12">
        <v>1</v>
      </c>
      <c r="D16" s="13" t="s">
        <v>45</v>
      </c>
      <c r="E16" s="14">
        <v>800</v>
      </c>
      <c r="F16" s="15">
        <f>E16*C16</f>
        <v>800</v>
      </c>
      <c r="G16" s="16">
        <v>45245</v>
      </c>
    </row>
    <row r="17" spans="1:7" ht="15" customHeight="1" x14ac:dyDescent="0.2">
      <c r="A17" s="10" t="s">
        <v>39</v>
      </c>
      <c r="B17" s="11" t="s">
        <v>19</v>
      </c>
      <c r="C17" s="12">
        <v>2</v>
      </c>
      <c r="D17" s="13" t="s">
        <v>44</v>
      </c>
      <c r="E17" s="14">
        <v>150</v>
      </c>
      <c r="F17" s="15">
        <f>E17*C17</f>
        <v>300</v>
      </c>
      <c r="G17" s="16">
        <v>45051</v>
      </c>
    </row>
    <row r="18" spans="1:7" ht="15" customHeight="1" x14ac:dyDescent="0.2">
      <c r="A18" s="10" t="s">
        <v>38</v>
      </c>
      <c r="B18" s="11" t="s">
        <v>19</v>
      </c>
      <c r="C18" s="12">
        <v>0</v>
      </c>
      <c r="D18" s="13" t="s">
        <v>43</v>
      </c>
      <c r="E18" s="14">
        <v>100</v>
      </c>
      <c r="F18" s="15">
        <f>E18*C18</f>
        <v>0</v>
      </c>
      <c r="G18" s="16">
        <v>45390</v>
      </c>
    </row>
    <row r="19" spans="1:7" ht="15" customHeight="1" x14ac:dyDescent="0.2">
      <c r="A19" s="10" t="s">
        <v>31</v>
      </c>
      <c r="B19" s="11" t="s">
        <v>19</v>
      </c>
      <c r="C19" s="12">
        <v>1</v>
      </c>
      <c r="D19" s="13" t="s">
        <v>45</v>
      </c>
      <c r="E19" s="14">
        <v>500</v>
      </c>
      <c r="F19" s="15">
        <f>E19*C19</f>
        <v>500</v>
      </c>
      <c r="G19" s="16">
        <v>45208</v>
      </c>
    </row>
    <row r="20" spans="1:7" ht="15" customHeight="1" x14ac:dyDescent="0.2">
      <c r="A20" s="10" t="s">
        <v>36</v>
      </c>
      <c r="B20" s="11" t="s">
        <v>19</v>
      </c>
      <c r="C20" s="12">
        <v>1</v>
      </c>
      <c r="D20" s="13" t="s">
        <v>44</v>
      </c>
      <c r="E20" s="14">
        <v>300</v>
      </c>
      <c r="F20" s="15">
        <f>E20*C20</f>
        <v>300</v>
      </c>
      <c r="G20" s="16">
        <v>45096</v>
      </c>
    </row>
    <row r="21" spans="1:7" ht="15" customHeight="1" x14ac:dyDescent="0.2">
      <c r="A21" s="10" t="s">
        <v>35</v>
      </c>
      <c r="B21" s="11" t="s">
        <v>19</v>
      </c>
      <c r="C21" s="12">
        <v>3</v>
      </c>
      <c r="D21" s="13" t="s">
        <v>43</v>
      </c>
      <c r="E21" s="14">
        <v>50</v>
      </c>
      <c r="F21" s="15">
        <f>E21*C21</f>
        <v>150</v>
      </c>
      <c r="G21" s="16">
        <v>45240</v>
      </c>
    </row>
    <row r="22" spans="1:7" ht="15" customHeight="1" x14ac:dyDescent="0.2">
      <c r="A22" s="10" t="s">
        <v>8</v>
      </c>
      <c r="B22" s="11" t="s">
        <v>21</v>
      </c>
      <c r="C22" s="12">
        <v>0</v>
      </c>
      <c r="D22" s="13" t="s">
        <v>45</v>
      </c>
      <c r="E22" s="14">
        <v>5</v>
      </c>
      <c r="F22" s="15">
        <f>E22*C22</f>
        <v>0</v>
      </c>
      <c r="G22" s="16">
        <v>45323</v>
      </c>
    </row>
    <row r="23" spans="1:7" ht="15" customHeight="1" x14ac:dyDescent="0.2">
      <c r="A23" s="10" t="s">
        <v>12</v>
      </c>
      <c r="B23" s="11" t="s">
        <v>21</v>
      </c>
      <c r="C23" s="12">
        <v>4</v>
      </c>
      <c r="D23" s="13" t="s">
        <v>45</v>
      </c>
      <c r="E23" s="14">
        <v>8</v>
      </c>
      <c r="F23" s="15">
        <f>E23*C23</f>
        <v>32</v>
      </c>
      <c r="G23" s="16">
        <v>45495</v>
      </c>
    </row>
    <row r="24" spans="1:7" ht="15" customHeight="1" x14ac:dyDescent="0.2">
      <c r="A24" s="10" t="s">
        <v>11</v>
      </c>
      <c r="B24" s="11" t="s">
        <v>21</v>
      </c>
      <c r="C24" s="12">
        <v>5</v>
      </c>
      <c r="D24" s="13" t="s">
        <v>44</v>
      </c>
      <c r="E24" s="14">
        <v>5</v>
      </c>
      <c r="F24" s="15">
        <f>E24*C24</f>
        <v>25</v>
      </c>
      <c r="G24" s="16">
        <v>45553</v>
      </c>
    </row>
    <row r="25" spans="1:7" ht="15" customHeight="1" x14ac:dyDescent="0.2">
      <c r="A25" s="10" t="s">
        <v>4</v>
      </c>
      <c r="B25" s="11" t="s">
        <v>21</v>
      </c>
      <c r="C25" s="12">
        <v>55</v>
      </c>
      <c r="D25" s="13" t="s">
        <v>44</v>
      </c>
      <c r="E25" s="14">
        <v>15</v>
      </c>
      <c r="F25" s="15">
        <f>E25*C25</f>
        <v>825</v>
      </c>
      <c r="G25" s="16">
        <v>45263</v>
      </c>
    </row>
    <row r="26" spans="1:7" ht="15" customHeight="1" x14ac:dyDescent="0.2">
      <c r="A26" s="10" t="s">
        <v>7</v>
      </c>
      <c r="B26" s="11" t="s">
        <v>21</v>
      </c>
      <c r="C26" s="12">
        <v>11</v>
      </c>
      <c r="D26" s="13" t="s">
        <v>45</v>
      </c>
      <c r="E26" s="14">
        <v>5</v>
      </c>
      <c r="F26" s="15">
        <f>E26*C26</f>
        <v>55</v>
      </c>
      <c r="G26" s="16">
        <v>45148</v>
      </c>
    </row>
    <row r="27" spans="1:7" ht="15" customHeight="1" x14ac:dyDescent="0.2">
      <c r="A27" s="10" t="s">
        <v>15</v>
      </c>
      <c r="B27" s="11" t="s">
        <v>21</v>
      </c>
      <c r="C27" s="12">
        <v>3</v>
      </c>
      <c r="D27" s="13" t="s">
        <v>43</v>
      </c>
      <c r="E27" s="14">
        <v>3</v>
      </c>
      <c r="F27" s="15">
        <f>E27*C27</f>
        <v>9</v>
      </c>
      <c r="G27" s="16">
        <v>45453</v>
      </c>
    </row>
    <row r="28" spans="1:7" ht="15" customHeight="1" x14ac:dyDescent="0.2">
      <c r="A28" s="10" t="s">
        <v>17</v>
      </c>
      <c r="B28" s="11" t="s">
        <v>21</v>
      </c>
      <c r="C28" s="12">
        <v>7</v>
      </c>
      <c r="D28" s="13" t="s">
        <v>45</v>
      </c>
      <c r="E28" s="14">
        <v>3</v>
      </c>
      <c r="F28" s="15">
        <f>E28*C28</f>
        <v>21</v>
      </c>
      <c r="G28" s="16">
        <v>45426</v>
      </c>
    </row>
    <row r="29" spans="1:7" ht="15" customHeight="1" x14ac:dyDescent="0.2">
      <c r="A29" s="10" t="s">
        <v>10</v>
      </c>
      <c r="B29" s="11" t="s">
        <v>21</v>
      </c>
      <c r="C29" s="12">
        <v>14</v>
      </c>
      <c r="D29" s="13" t="s">
        <v>43</v>
      </c>
      <c r="E29" s="14">
        <v>10</v>
      </c>
      <c r="F29" s="15">
        <f>E29*C29</f>
        <v>140</v>
      </c>
      <c r="G29" s="16">
        <v>45392</v>
      </c>
    </row>
    <row r="30" spans="1:7" ht="15" customHeight="1" x14ac:dyDescent="0.2">
      <c r="A30" s="10" t="s">
        <v>9</v>
      </c>
      <c r="B30" s="11" t="s">
        <v>21</v>
      </c>
      <c r="C30" s="12">
        <v>12</v>
      </c>
      <c r="D30" s="13" t="s">
        <v>43</v>
      </c>
      <c r="E30" s="14">
        <v>0.5</v>
      </c>
      <c r="F30" s="15">
        <f>E30*C30</f>
        <v>6</v>
      </c>
      <c r="G30" s="16">
        <v>45174</v>
      </c>
    </row>
    <row r="31" spans="1:7" ht="15" customHeight="1" x14ac:dyDescent="0.2">
      <c r="A31" s="10" t="s">
        <v>5</v>
      </c>
      <c r="B31" s="11" t="s">
        <v>21</v>
      </c>
      <c r="C31" s="12">
        <v>3</v>
      </c>
      <c r="D31" s="13" t="s">
        <v>45</v>
      </c>
      <c r="E31" s="14">
        <v>5</v>
      </c>
      <c r="F31" s="15">
        <f>E31*C31</f>
        <v>15</v>
      </c>
      <c r="G31" s="16">
        <v>45107</v>
      </c>
    </row>
    <row r="32" spans="1:7" ht="15" customHeight="1" x14ac:dyDescent="0.2">
      <c r="A32" s="10" t="s">
        <v>16</v>
      </c>
      <c r="B32" s="11" t="s">
        <v>21</v>
      </c>
      <c r="C32" s="12">
        <v>0</v>
      </c>
      <c r="D32" s="13" t="s">
        <v>43</v>
      </c>
      <c r="E32" s="14">
        <v>2</v>
      </c>
      <c r="F32" s="15">
        <f>E32*C32</f>
        <v>0</v>
      </c>
      <c r="G32" s="16">
        <v>45166</v>
      </c>
    </row>
  </sheetData>
  <autoFilter ref="A1:G114" xr:uid="{1005EE55-F5DC-4B55-BB52-4FF48DB8F5B5}">
    <sortState xmlns:xlrd2="http://schemas.microsoft.com/office/spreadsheetml/2017/richdata2" ref="A2:G40">
      <sortCondition descending="1" ref="B1:B114"/>
    </sortState>
  </autoFilter>
  <conditionalFormatting sqref="C115:C1048575">
    <cfRule type="expression" dxfId="2" priority="11">
      <formula>"$C$3:$C$1048576 = ""Tool"" and $D$3:$D$1048576 &lt; 0"</formula>
    </cfRule>
  </conditionalFormatting>
  <conditionalFormatting sqref="C2:C1048575">
    <cfRule type="iconSet" priority="1">
      <iconSet iconSet="3Arrows">
        <cfvo type="percent" val="0"/>
        <cfvo type="num" val="1"/>
        <cfvo type="num" val="10" gte="0"/>
      </iconSet>
    </cfRule>
  </conditionalFormatting>
  <dataValidations count="1">
    <dataValidation type="list" errorStyle="warning" allowBlank="1" showInputMessage="1" showErrorMessage="1" errorTitle="Wrong Type" error="This is not a type of tool." sqref="B2:B1048575" xr:uid="{CEBB54C0-F494-4629-8B9E-A17B84A1DED4}">
      <formula1>"Tool,Testing Equipment,Consumable"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490DA-F458-49B0-B562-EC036EEBA752}">
  <sheetPr codeName="Sheet1">
    <tabColor theme="0" tint="-0.249977111117893"/>
  </sheetPr>
  <dimension ref="A1:C10"/>
  <sheetViews>
    <sheetView showGridLines="0" workbookViewId="0"/>
  </sheetViews>
  <sheetFormatPr defaultColWidth="0" defaultRowHeight="19.899999999999999" customHeight="1" zeroHeight="1" x14ac:dyDescent="0.2"/>
  <cols>
    <col min="1" max="1" width="4.75" style="1" customWidth="1"/>
    <col min="2" max="2" width="70.75" style="1" customWidth="1"/>
    <col min="3" max="3" width="4.75" style="1" customWidth="1"/>
    <col min="4" max="16384" width="10.75" style="1" hidden="1"/>
  </cols>
  <sheetData>
    <row r="1" spans="1:2" ht="19.899999999999999" customHeight="1" x14ac:dyDescent="0.2">
      <c r="A1" s="2"/>
    </row>
    <row r="2" spans="1:2" ht="30" customHeight="1" x14ac:dyDescent="0.2">
      <c r="B2" s="3" t="s">
        <v>0</v>
      </c>
    </row>
    <row r="3" spans="1:2" ht="19.899999999999999" customHeight="1" x14ac:dyDescent="0.2"/>
    <row r="4" spans="1:2" ht="19.899999999999999" customHeight="1" x14ac:dyDescent="0.2">
      <c r="B4" s="1" t="s">
        <v>3</v>
      </c>
    </row>
    <row r="5" spans="1:2" ht="19.899999999999999" customHeight="1" x14ac:dyDescent="0.2"/>
    <row r="6" spans="1:2" ht="19.899999999999999" customHeight="1" x14ac:dyDescent="0.2">
      <c r="B6" s="1" t="s">
        <v>1</v>
      </c>
    </row>
    <row r="7" spans="1:2" ht="19.899999999999999" customHeight="1" x14ac:dyDescent="0.2"/>
    <row r="8" spans="1:2" ht="19.899999999999999" customHeight="1" x14ac:dyDescent="0.2">
      <c r="B8" s="1" t="s">
        <v>2</v>
      </c>
    </row>
    <row r="9" spans="1:2" ht="19.899999999999999" customHeight="1" x14ac:dyDescent="0.2"/>
    <row r="10" spans="1:2" ht="19.899999999999999"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Dashboard</vt:lpstr>
      <vt:lpstr>Suppliers</vt:lpstr>
      <vt:lpstr>Data</vt:lpstr>
      <vt:lpstr>BUS115_Coversheet</vt:lpstr>
      <vt:lpstr>data</vt:lpstr>
      <vt:lpstr>item_search</vt:lpstr>
      <vt:lpstr>Items</vt:lpstr>
      <vt:lpstr>Stock_qnt</vt:lpstr>
      <vt:lpstr>suppliers</vt:lpstr>
      <vt:lpstr>total_stock</vt:lpstr>
      <vt:lpstr>type_tools</vt:lpstr>
      <vt:lpstr>unit_price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Poaletti</dc:creator>
  <cp:lastModifiedBy>Murakami, Caio Murakami</cp:lastModifiedBy>
  <dcterms:created xsi:type="dcterms:W3CDTF">2021-09-16T13:34:01Z</dcterms:created>
  <dcterms:modified xsi:type="dcterms:W3CDTF">2024-04-11T07:22:02Z</dcterms:modified>
</cp:coreProperties>
</file>