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Nuno\Desktop\Excel-Career\07Excel_CalculosAvanzados\"/>
    </mc:Choice>
  </mc:AlternateContent>
  <xr:revisionPtr revIDLastSave="0" documentId="13_ncr:1_{6FA21CAB-22AD-4354-9333-E58DB061A905}" xr6:coauthVersionLast="47" xr6:coauthVersionMax="47" xr10:uidLastSave="{00000000-0000-0000-0000-000000000000}"/>
  <bookViews>
    <workbookView xWindow="7200" yWindow="165" windowWidth="21600" windowHeight="11835" firstSheet="2" activeTab="2" xr2:uid="{65E2DD80-0505-4F3E-A4C1-55BFBB8B24AA}"/>
  </bookViews>
  <sheets>
    <sheet name="Hoja1" sheetId="1" r:id="rId1"/>
    <sheet name="Escenarios" sheetId="2" r:id="rId2"/>
    <sheet name="Resumen del escenario" sheetId="3" r:id="rId3"/>
    <sheet name="Consolidar1" sheetId="4" r:id="rId4"/>
    <sheet name="Consolidar2" sheetId="7" r:id="rId5"/>
    <sheet name="Consolidar3" sheetId="8" r:id="rId6"/>
    <sheet name="Solver" sheetId="9" r:id="rId7"/>
    <sheet name="Ejemplo_Solver" sheetId="10" r:id="rId8"/>
    <sheet name="AnalisisDatos" sheetId="12" r:id="rId9"/>
    <sheet name="Prevision" sheetId="15" r:id="rId10"/>
    <sheet name="ResultadosPrevision" sheetId="17" r:id="rId11"/>
    <sheet name="Hoja6" sheetId="14" r:id="rId12"/>
    <sheet name="Sugerencia1" sheetId="18" r:id="rId13"/>
  </sheets>
  <definedNames>
    <definedName name="solver_adj" localSheetId="7" hidden="1">Ejemplo_Solver!$C$5:$C$7</definedName>
    <definedName name="solver_adj" localSheetId="6" hidden="1">Solver!$D$2:$D$5</definedName>
    <definedName name="solver_cvg" localSheetId="7" hidden="1">0.0001</definedName>
    <definedName name="solver_cvg" localSheetId="6" hidden="1">0.0001</definedName>
    <definedName name="solver_drv" localSheetId="7" hidden="1">2</definedName>
    <definedName name="solver_drv" localSheetId="6" hidden="1">2</definedName>
    <definedName name="solver_eng" localSheetId="7" hidden="1">1</definedName>
    <definedName name="solver_eng" localSheetId="2" hidden="1">1</definedName>
    <definedName name="solver_eng" localSheetId="6" hidden="1">1</definedName>
    <definedName name="solver_est" localSheetId="7" hidden="1">1</definedName>
    <definedName name="solver_est" localSheetId="6" hidden="1">1</definedName>
    <definedName name="solver_itr" localSheetId="7" hidden="1">2147483647</definedName>
    <definedName name="solver_itr" localSheetId="6" hidden="1">2147483647</definedName>
    <definedName name="solver_lhs1" localSheetId="7" hidden="1">Ejemplo_Solver!$C$5</definedName>
    <definedName name="solver_lhs1" localSheetId="6" hidden="1">Solver!$D$2:$D$5</definedName>
    <definedName name="solver_lhs2" localSheetId="7" hidden="1">Ejemplo_Solver!$C$5:$C$7</definedName>
    <definedName name="solver_lhs2" localSheetId="6" hidden="1">Solver!$D$2:$D$5</definedName>
    <definedName name="solver_lhs3" localSheetId="7" hidden="1">Ejemplo_Solver!$C$6</definedName>
    <definedName name="solver_lhs3" localSheetId="6" hidden="1">Solver!$E$6</definedName>
    <definedName name="solver_lhs4" localSheetId="7" hidden="1">Ejemplo_Solver!$C$7</definedName>
    <definedName name="solver_lhs4" localSheetId="6" hidden="1">Solver!$F$2:$F$5</definedName>
    <definedName name="solver_lhs5" localSheetId="7" hidden="1">Ejemplo_Solver!$D$8</definedName>
    <definedName name="solver_mip" localSheetId="7" hidden="1">2147483647</definedName>
    <definedName name="solver_mip" localSheetId="6" hidden="1">2147483647</definedName>
    <definedName name="solver_mni" localSheetId="7" hidden="1">30</definedName>
    <definedName name="solver_mni" localSheetId="6" hidden="1">30</definedName>
    <definedName name="solver_mrt" localSheetId="7" hidden="1">0.075</definedName>
    <definedName name="solver_mrt" localSheetId="6" hidden="1">0.075</definedName>
    <definedName name="solver_msl" localSheetId="7" hidden="1">2</definedName>
    <definedName name="solver_msl" localSheetId="6" hidden="1">2</definedName>
    <definedName name="solver_neg" localSheetId="7" hidden="1">1</definedName>
    <definedName name="solver_neg" localSheetId="2" hidden="1">1</definedName>
    <definedName name="solver_neg" localSheetId="6" hidden="1">1</definedName>
    <definedName name="solver_nod" localSheetId="7" hidden="1">2147483647</definedName>
    <definedName name="solver_nod" localSheetId="6" hidden="1">2147483647</definedName>
    <definedName name="solver_num" localSheetId="7" hidden="1">5</definedName>
    <definedName name="solver_num" localSheetId="2" hidden="1">0</definedName>
    <definedName name="solver_num" localSheetId="6" hidden="1">4</definedName>
    <definedName name="solver_nwt" localSheetId="7" hidden="1">1</definedName>
    <definedName name="solver_nwt" localSheetId="6" hidden="1">1</definedName>
    <definedName name="solver_opt" localSheetId="7" hidden="1">Ejemplo_Solver!$D$8</definedName>
    <definedName name="solver_opt" localSheetId="2" hidden="1">'Resumen del escenario'!$H$13</definedName>
    <definedName name="solver_opt" localSheetId="6" hidden="1">Solver!$G$6</definedName>
    <definedName name="solver_pre" localSheetId="7" hidden="1">0.000001</definedName>
    <definedName name="solver_pre" localSheetId="6" hidden="1">0.000001</definedName>
    <definedName name="solver_rbv" localSheetId="7" hidden="1">2</definedName>
    <definedName name="solver_rbv" localSheetId="6" hidden="1">2</definedName>
    <definedName name="solver_rel1" localSheetId="7" hidden="1">3</definedName>
    <definedName name="solver_rel1" localSheetId="6" hidden="1">4</definedName>
    <definedName name="solver_rel2" localSheetId="7" hidden="1">4</definedName>
    <definedName name="solver_rel2" localSheetId="6" hidden="1">3</definedName>
    <definedName name="solver_rel3" localSheetId="7" hidden="1">2</definedName>
    <definedName name="solver_rel3" localSheetId="6" hidden="1">1</definedName>
    <definedName name="solver_rel4" localSheetId="7" hidden="1">3</definedName>
    <definedName name="solver_rel4" localSheetId="6" hidden="1">1</definedName>
    <definedName name="solver_rel5" localSheetId="7" hidden="1">1</definedName>
    <definedName name="solver_rhs1" localSheetId="7" hidden="1">Ejemplo_Solver!$C$7</definedName>
    <definedName name="solver_rhs1" localSheetId="6" hidden="1">"entero"</definedName>
    <definedName name="solver_rhs2" localSheetId="7" hidden="1">"entero"</definedName>
    <definedName name="solver_rhs2" localSheetId="6" hidden="1">Solver!$F$10</definedName>
    <definedName name="solver_rhs3" localSheetId="7" hidden="1">Ejemplo_Solver!$C$5</definedName>
    <definedName name="solver_rhs3" localSheetId="6" hidden="1">Solver!$F$9</definedName>
    <definedName name="solver_rhs4" localSheetId="7" hidden="1">15</definedName>
    <definedName name="solver_rhs4" localSheetId="6" hidden="1">Solver!$F$11</definedName>
    <definedName name="solver_rhs5" localSheetId="7" hidden="1">Ejemplo_Solver!$B$1</definedName>
    <definedName name="solver_rlx" localSheetId="7" hidden="1">2</definedName>
    <definedName name="solver_rlx" localSheetId="6" hidden="1">2</definedName>
    <definedName name="solver_rsd" localSheetId="7" hidden="1">0</definedName>
    <definedName name="solver_rsd" localSheetId="6" hidden="1">0</definedName>
    <definedName name="solver_scl" localSheetId="7" hidden="1">2</definedName>
    <definedName name="solver_scl" localSheetId="6" hidden="1">2</definedName>
    <definedName name="solver_sho" localSheetId="7" hidden="1">2</definedName>
    <definedName name="solver_sho" localSheetId="6" hidden="1">2</definedName>
    <definedName name="solver_ssz" localSheetId="7" hidden="1">100</definedName>
    <definedName name="solver_ssz" localSheetId="6" hidden="1">100</definedName>
    <definedName name="solver_tim" localSheetId="7" hidden="1">2147483647</definedName>
    <definedName name="solver_tim" localSheetId="6" hidden="1">2147483647</definedName>
    <definedName name="solver_tol" localSheetId="7" hidden="1">0.01</definedName>
    <definedName name="solver_tol" localSheetId="6" hidden="1">0.01</definedName>
    <definedName name="solver_typ" localSheetId="7" hidden="1">1</definedName>
    <definedName name="solver_typ" localSheetId="2" hidden="1">1</definedName>
    <definedName name="solver_typ" localSheetId="6" hidden="1">1</definedName>
    <definedName name="solver_val" localSheetId="7" hidden="1">0</definedName>
    <definedName name="solver_val" localSheetId="2" hidden="1">0</definedName>
    <definedName name="solver_val" localSheetId="6" hidden="1">0</definedName>
    <definedName name="solver_ver" localSheetId="7" hidden="1">3</definedName>
    <definedName name="solver_ver" localSheetId="2" hidden="1">3</definedName>
    <definedName name="solver_ver" localSheetId="6" hidden="1">3</definedName>
  </definedNames>
  <calcPr calcId="191029"/>
  <pivotCaches>
    <pivotCache cacheId="0"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10" l="1"/>
  <c r="C8" i="10"/>
  <c r="J44" i="15"/>
  <c r="J43" i="15"/>
  <c r="J42" i="15"/>
  <c r="J41" i="15"/>
  <c r="J40" i="15"/>
  <c r="J39" i="15"/>
  <c r="J38" i="15"/>
  <c r="J37" i="15"/>
  <c r="J36" i="15"/>
  <c r="J35" i="15"/>
  <c r="J34" i="15"/>
  <c r="J33" i="15"/>
  <c r="J32" i="15"/>
  <c r="J31" i="15"/>
  <c r="J30" i="15"/>
  <c r="J29" i="15"/>
  <c r="J28" i="15"/>
  <c r="J27" i="15"/>
  <c r="J26" i="15"/>
  <c r="J25" i="15"/>
  <c r="J24" i="15"/>
  <c r="J23" i="15"/>
  <c r="J22" i="15"/>
  <c r="J21" i="15"/>
  <c r="J20" i="15"/>
  <c r="J19" i="15"/>
  <c r="J18" i="15"/>
  <c r="J17" i="15"/>
  <c r="J16" i="15"/>
  <c r="J15" i="15"/>
  <c r="J14" i="15"/>
  <c r="J13" i="15"/>
  <c r="J12" i="15"/>
  <c r="J11" i="15"/>
  <c r="J10" i="15"/>
  <c r="J9" i="15"/>
  <c r="J8" i="15"/>
  <c r="J7" i="15"/>
  <c r="J6" i="15"/>
  <c r="J5" i="15"/>
  <c r="J4" i="15"/>
  <c r="J3" i="15"/>
  <c r="J2" i="15"/>
  <c r="G2" i="15"/>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F45" i="15"/>
  <c r="G45" i="15"/>
  <c r="C56" i="17"/>
  <c r="C60" i="17"/>
  <c r="C64" i="17"/>
  <c r="C68" i="17"/>
  <c r="C57" i="17"/>
  <c r="C61" i="17"/>
  <c r="C65" i="17"/>
  <c r="C69" i="17"/>
  <c r="C58" i="17"/>
  <c r="C62" i="17"/>
  <c r="C66" i="17"/>
  <c r="C59" i="17"/>
  <c r="C63" i="17"/>
  <c r="C67" i="17"/>
  <c r="C11" i="14" l="1" a="1"/>
  <c r="C11" i="14" s="1"/>
  <c r="C12" i="14" a="1"/>
  <c r="C12" i="14"/>
  <c r="C13" i="14" a="1"/>
  <c r="C13" i="14" s="1"/>
  <c r="C14" i="14" a="1"/>
  <c r="C14" i="14"/>
  <c r="C15" i="14" a="1"/>
  <c r="C15" i="14" s="1"/>
  <c r="C16" i="14" a="1"/>
  <c r="C16" i="14"/>
  <c r="B11" i="14" a="1"/>
  <c r="B11" i="14" s="1"/>
  <c r="B12" i="14" a="1"/>
  <c r="B12" i="14"/>
  <c r="B13" i="14" a="1"/>
  <c r="B13" i="14" s="1"/>
  <c r="B14" i="14" a="1"/>
  <c r="B14" i="14"/>
  <c r="B15" i="14" a="1"/>
  <c r="B15" i="14" s="1"/>
  <c r="B16" i="14" a="1"/>
  <c r="B16" i="14" s="1"/>
  <c r="B2" i="14" a="1"/>
  <c r="B2" i="14" s="1"/>
  <c r="B3" i="14" a="1"/>
  <c r="B3" i="14" s="1"/>
  <c r="B4" i="14" a="1"/>
  <c r="B4" i="14" s="1"/>
  <c r="B5" i="14" a="1"/>
  <c r="B5" i="14" s="1"/>
  <c r="D67" i="17"/>
  <c r="D59" i="17"/>
  <c r="D62" i="17"/>
  <c r="E69" i="17"/>
  <c r="E61" i="17"/>
  <c r="E68" i="17"/>
  <c r="E60" i="17"/>
  <c r="E58" i="17"/>
  <c r="D57" i="17"/>
  <c r="E67" i="17"/>
  <c r="E59" i="17"/>
  <c r="E62" i="17"/>
  <c r="D69" i="17"/>
  <c r="D61" i="17"/>
  <c r="D68" i="17"/>
  <c r="D60" i="17"/>
  <c r="E66" i="17"/>
  <c r="D56" i="17"/>
  <c r="D63" i="17"/>
  <c r="D66" i="17"/>
  <c r="D58" i="17"/>
  <c r="E65" i="17"/>
  <c r="E57" i="17"/>
  <c r="E64" i="17"/>
  <c r="E56" i="17"/>
  <c r="E63" i="17"/>
  <c r="D65" i="17"/>
  <c r="D64" i="17"/>
  <c r="D6" i="10" l="1"/>
  <c r="D7" i="10"/>
  <c r="D5" i="10"/>
  <c r="G3" i="9"/>
  <c r="G4" i="9"/>
  <c r="G5" i="9"/>
  <c r="G2" i="9"/>
  <c r="E3" i="9"/>
  <c r="E4" i="9"/>
  <c r="E5" i="9"/>
  <c r="E2" i="9"/>
  <c r="G12" i="8"/>
  <c r="H12" i="8"/>
  <c r="G13" i="8"/>
  <c r="G14" i="8" s="1"/>
  <c r="H13" i="8"/>
  <c r="H14" i="8" s="1"/>
  <c r="G15" i="8"/>
  <c r="H15" i="8"/>
  <c r="G16" i="8"/>
  <c r="G17" i="8" s="1"/>
  <c r="H16" i="8"/>
  <c r="H17" i="8" s="1"/>
  <c r="G18" i="8"/>
  <c r="H18" i="8"/>
  <c r="G19" i="8"/>
  <c r="H19" i="8"/>
  <c r="G20" i="8"/>
  <c r="H20" i="8"/>
  <c r="G21" i="8"/>
  <c r="H21" i="8"/>
  <c r="G22" i="8"/>
  <c r="H22" i="8"/>
  <c r="G23" i="8"/>
  <c r="H23" i="8"/>
  <c r="B12" i="2"/>
  <c r="B11" i="2"/>
  <c r="B13" i="2" s="1"/>
  <c r="A12" i="1"/>
  <c r="D2" i="1"/>
  <c r="B4" i="1"/>
  <c r="D8" i="10" l="1"/>
  <c r="E6" i="9"/>
  <c r="F4" i="9" s="1"/>
  <c r="G6" i="9"/>
  <c r="F5" i="9" l="1"/>
  <c r="F2" i="9"/>
  <c r="F3" i="9"/>
  <c r="F6"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7">
    <bk>
      <extLst>
        <ext uri="{3e2802c4-a4d2-4d8b-9148-e3be6c30e623}">
          <xlrd:rvb i="6"/>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19"/>
        </ext>
      </extLst>
    </bk>
    <bk>
      <extLst>
        <ext uri="{3e2802c4-a4d2-4d8b-9148-e3be6c30e623}">
          <xlrd:rvb i="28"/>
        </ext>
      </extLst>
    </bk>
    <bk>
      <extLst>
        <ext uri="{3e2802c4-a4d2-4d8b-9148-e3be6c30e623}">
          <xlrd:rvb i="118"/>
        </ext>
      </extLst>
    </bk>
    <bk>
      <extLst>
        <ext uri="{3e2802c4-a4d2-4d8b-9148-e3be6c30e623}">
          <xlrd:rvb i="126"/>
        </ext>
      </extLst>
    </bk>
    <bk>
      <extLst>
        <ext uri="{3e2802c4-a4d2-4d8b-9148-e3be6c30e623}">
          <xlrd:rvb i="230"/>
        </ext>
      </extLst>
    </bk>
    <bk>
      <extLst>
        <ext uri="{3e2802c4-a4d2-4d8b-9148-e3be6c30e623}">
          <xlrd:rvb i="240"/>
        </ext>
      </extLst>
    </bk>
    <bk>
      <extLst>
        <ext uri="{3e2802c4-a4d2-4d8b-9148-e3be6c30e623}">
          <xlrd:rvb i="427"/>
        </ext>
      </extLst>
    </bk>
    <bk>
      <extLst>
        <ext uri="{3e2802c4-a4d2-4d8b-9148-e3be6c30e623}">
          <xlrd:rvb i="434"/>
        </ext>
      </extLst>
    </bk>
    <bk>
      <extLst>
        <ext uri="{3e2802c4-a4d2-4d8b-9148-e3be6c30e623}">
          <xlrd:rvb i="436"/>
        </ext>
      </extLst>
    </bk>
    <bk>
      <extLst>
        <ext uri="{3e2802c4-a4d2-4d8b-9148-e3be6c30e623}">
          <xlrd:rvb i="443"/>
        </ext>
      </extLst>
    </bk>
    <bk>
      <extLst>
        <ext uri="{3e2802c4-a4d2-4d8b-9148-e3be6c30e623}">
          <xlrd:rvb i="445"/>
        </ext>
      </extLst>
    </bk>
    <bk>
      <extLst>
        <ext uri="{3e2802c4-a4d2-4d8b-9148-e3be6c30e623}">
          <xlrd:rvb i="446"/>
        </ext>
      </extLst>
    </bk>
    <bk>
      <extLst>
        <ext uri="{3e2802c4-a4d2-4d8b-9148-e3be6c30e623}">
          <xlrd:rvb i="452"/>
        </ext>
      </extLst>
    </bk>
  </futureMetadata>
  <cellMetadata count="1">
    <bk>
      <rc t="1" v="0"/>
    </bk>
  </cellMetadata>
  <valueMetadata count="17">
    <bk>
      <rc t="2" v="0"/>
    </bk>
    <bk>
      <rc t="2" v="1"/>
    </bk>
    <bk>
      <rc t="2" v="2"/>
    </bk>
    <bk>
      <rc t="2" v="3"/>
    </bk>
    <bk>
      <rc t="2" v="4"/>
    </bk>
    <bk>
      <rc t="2" v="5"/>
    </bk>
    <bk>
      <rc t="2" v="6"/>
    </bk>
    <bk>
      <rc t="2" v="7"/>
    </bk>
    <bk>
      <rc t="2" v="8"/>
    </bk>
    <bk>
      <rc t="2" v="9"/>
    </bk>
    <bk>
      <rc t="2" v="10"/>
    </bk>
    <bk>
      <rc t="2" v="11"/>
    </bk>
    <bk>
      <rc t="2" v="12"/>
    </bk>
    <bk>
      <rc t="2" v="13"/>
    </bk>
    <bk>
      <rc t="2" v="14"/>
    </bk>
    <bk>
      <rc t="2" v="15"/>
    </bk>
    <bk>
      <rc t="2" v="16"/>
    </bk>
  </valueMetadata>
</metadata>
</file>

<file path=xl/sharedStrings.xml><?xml version="1.0" encoding="utf-8"?>
<sst xmlns="http://schemas.openxmlformats.org/spreadsheetml/2006/main" count="281" uniqueCount="114">
  <si>
    <t>Capital</t>
  </si>
  <si>
    <t>Tiempo</t>
  </si>
  <si>
    <t>Interés</t>
  </si>
  <si>
    <t>NEGOCIO CAMISETAS</t>
  </si>
  <si>
    <t>Costes Fijos</t>
  </si>
  <si>
    <t>Costes Variables Unitarios</t>
  </si>
  <si>
    <t>Unidades Producidas</t>
  </si>
  <si>
    <t>Unidades Vendidas</t>
  </si>
  <si>
    <t>PVP (Precio de venta al público)</t>
  </si>
  <si>
    <t>RESULTADOS</t>
  </si>
  <si>
    <t>Ventas</t>
  </si>
  <si>
    <t>Costes</t>
  </si>
  <si>
    <t>Totales</t>
  </si>
  <si>
    <t>SUPUESTOS UDS. VENDIDAS</t>
  </si>
  <si>
    <t>Excelente</t>
  </si>
  <si>
    <t>Bueno</t>
  </si>
  <si>
    <t>Malo</t>
  </si>
  <si>
    <t>Pésimo</t>
  </si>
  <si>
    <t>$B$5</t>
  </si>
  <si>
    <t>$A$11</t>
  </si>
  <si>
    <t>$B$11</t>
  </si>
  <si>
    <t>$A$12</t>
  </si>
  <si>
    <t>$B$12</t>
  </si>
  <si>
    <t>$A$13</t>
  </si>
  <si>
    <t>$B$13</t>
  </si>
  <si>
    <t>Creado por Nuno el 07/05/2023</t>
  </si>
  <si>
    <t>Resumen del escenario</t>
  </si>
  <si>
    <t>Celdas cambiantes:</t>
  </si>
  <si>
    <t>Valores actuales:</t>
  </si>
  <si>
    <t>Celdas de resultado:</t>
  </si>
  <si>
    <t>Notas: La columna de valores actuales representa los valores de las celdas cambiantes</t>
  </si>
  <si>
    <t>en el momento en que se creó el Informe resumen de escenario. Las celdas cambiantes de</t>
  </si>
  <si>
    <t>cada escenario se muestran en gris.</t>
  </si>
  <si>
    <t>Enero</t>
  </si>
  <si>
    <t>Abril</t>
  </si>
  <si>
    <t>Lejía</t>
  </si>
  <si>
    <t>Amoníaco</t>
  </si>
  <si>
    <t>Limpiacristales</t>
  </si>
  <si>
    <t>Papel</t>
  </si>
  <si>
    <t>KH7</t>
  </si>
  <si>
    <t>01Herramientas_Calculoavanzadas</t>
  </si>
  <si>
    <t>EL PAÍS</t>
  </si>
  <si>
    <t>ABC</t>
  </si>
  <si>
    <t>EL MUNDO</t>
  </si>
  <si>
    <t>FARO DE VIGO</t>
  </si>
  <si>
    <t>PUBLICACIÓN</t>
  </si>
  <si>
    <t>Coste del Anuncio</t>
  </si>
  <si>
    <t>Lectores</t>
  </si>
  <si>
    <t>Nº de Anuncios</t>
  </si>
  <si>
    <t>Porcentaje</t>
  </si>
  <si>
    <t>Lectores TOTAL</t>
  </si>
  <si>
    <t>NUM. MÍNIMO DE ANUNCIOS POR PUBLICACIÓN</t>
  </si>
  <si>
    <t>MÁXIMO DEL PRESUPUESTO EN UN DIARIO</t>
  </si>
  <si>
    <t>PRESUPUESTO TOTAL</t>
  </si>
  <si>
    <t>Coste TOTAL</t>
  </si>
  <si>
    <t>TOTALES</t>
  </si>
  <si>
    <t>Presupuesto</t>
  </si>
  <si>
    <t>Utilidades</t>
  </si>
  <si>
    <t>Total</t>
  </si>
  <si>
    <t>Mesa</t>
  </si>
  <si>
    <t>Silla</t>
  </si>
  <si>
    <t>Ordenador</t>
  </si>
  <si>
    <t>Precio</t>
  </si>
  <si>
    <t>Columna1</t>
  </si>
  <si>
    <t>Media</t>
  </si>
  <si>
    <t>Error típico</t>
  </si>
  <si>
    <t>Mediana</t>
  </si>
  <si>
    <t>Moda</t>
  </si>
  <si>
    <t>Desviación estándar</t>
  </si>
  <si>
    <t>Varianza de la muestra</t>
  </si>
  <si>
    <t>Curtosis</t>
  </si>
  <si>
    <t>Coeficiente de asimetría</t>
  </si>
  <si>
    <t>Rango</t>
  </si>
  <si>
    <t>Mínimo</t>
  </si>
  <si>
    <t>Máximo</t>
  </si>
  <si>
    <t>Suma</t>
  </si>
  <si>
    <t>Cuenta</t>
  </si>
  <si>
    <t>Mayor (1)</t>
  </si>
  <si>
    <t>Menor(1)</t>
  </si>
  <si>
    <t>Nivel de confianza(95,0%)</t>
  </si>
  <si>
    <t>Fecha</t>
  </si>
  <si>
    <t>Provincia</t>
  </si>
  <si>
    <t>Vendedor</t>
  </si>
  <si>
    <t>Artículo</t>
  </si>
  <si>
    <t>Cantidad</t>
  </si>
  <si>
    <t>Precio Unitario</t>
  </si>
  <si>
    <t>Barcelona</t>
  </si>
  <si>
    <t>Madrid</t>
  </si>
  <si>
    <t>Guillermo</t>
  </si>
  <si>
    <t>María</t>
  </si>
  <si>
    <t>Sandra</t>
  </si>
  <si>
    <t>Carla</t>
  </si>
  <si>
    <t>Juan</t>
  </si>
  <si>
    <t>Lápiz</t>
  </si>
  <si>
    <t>Portalápices</t>
  </si>
  <si>
    <t>Bolígrafo</t>
  </si>
  <si>
    <t>Set de bolígrafos</t>
  </si>
  <si>
    <t>Escritorio</t>
  </si>
  <si>
    <t>EMPRESA</t>
  </si>
  <si>
    <t>LUGARES</t>
  </si>
  <si>
    <t>Roberto</t>
  </si>
  <si>
    <t>Valencia</t>
  </si>
  <si>
    <t>Jesús</t>
  </si>
  <si>
    <t>Milagros</t>
  </si>
  <si>
    <t>Sevilla</t>
  </si>
  <si>
    <t>Andrés</t>
  </si>
  <si>
    <t>Ana</t>
  </si>
  <si>
    <t>Málaga</t>
  </si>
  <si>
    <t>Pablo</t>
  </si>
  <si>
    <t>Previsión(Total)</t>
  </si>
  <si>
    <t>Límite de confianza inferior(Total)</t>
  </si>
  <si>
    <t>Límite de confianza superior(Total)</t>
  </si>
  <si>
    <t>Suma de Total</t>
  </si>
  <si>
    <t>Total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</si>
</sst>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_-* #,##0\ &quot;€&quot;_-;\-* #,##0\ &quot;€&quot;_-;_-* &quot;-&quot;??\ &quot;€&quot;_-;_-@_-"/>
    <numFmt numFmtId="165" formatCode="#,##0.00\ &quot;€&quot;"/>
  </numFmts>
  <fonts count="10" x14ac:knownFonts="1">
    <font>
      <sz val="11"/>
      <color theme="1"/>
      <name val="Calibri"/>
      <family val="2"/>
    </font>
    <font>
      <sz val="11"/>
      <color theme="1"/>
      <name val="Calibri"/>
      <family val="2"/>
    </font>
    <font>
      <b/>
      <sz val="11"/>
      <color theme="1"/>
      <name val="Calibri"/>
      <family val="2"/>
    </font>
    <font>
      <b/>
      <sz val="12"/>
      <color indexed="9"/>
      <name val="Calibri"/>
      <family val="2"/>
    </font>
    <font>
      <b/>
      <sz val="11"/>
      <color indexed="8"/>
      <name val="Calibri"/>
      <family val="2"/>
    </font>
    <font>
      <b/>
      <sz val="11"/>
      <color indexed="18"/>
      <name val="Calibri"/>
      <family val="2"/>
    </font>
    <font>
      <sz val="10"/>
      <color indexed="9"/>
      <name val="Calibri"/>
      <family val="2"/>
    </font>
    <font>
      <sz val="8"/>
      <color theme="1"/>
      <name val="Calibri"/>
      <family val="2"/>
    </font>
    <font>
      <b/>
      <sz val="11"/>
      <color theme="0"/>
      <name val="Calibri"/>
      <family val="2"/>
    </font>
    <font>
      <i/>
      <sz val="11"/>
      <color theme="1"/>
      <name val="Calibri"/>
      <family val="2"/>
    </font>
  </fonts>
  <fills count="8">
    <fill>
      <patternFill patternType="none"/>
    </fill>
    <fill>
      <patternFill patternType="gray125"/>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4" tint="0.59999389629810485"/>
        <bgColor indexed="64"/>
      </patternFill>
    </fill>
    <fill>
      <patternFill patternType="solid">
        <fgColor theme="8" tint="0.59999389629810485"/>
        <bgColor theme="8" tint="0.59999389629810485"/>
      </patternFill>
    </fill>
    <fill>
      <patternFill patternType="solid">
        <fgColor theme="8" tint="0.79998168889431442"/>
        <bgColor theme="8" tint="0.79998168889431442"/>
      </patternFill>
    </fill>
  </fills>
  <borders count="17">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medium">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theme="0"/>
      </top>
      <bottom style="thin">
        <color auto="1"/>
      </bottom>
      <diagonal/>
    </border>
    <border>
      <left style="thin">
        <color auto="1"/>
      </left>
      <right style="thin">
        <color auto="1"/>
      </right>
      <top style="thin">
        <color auto="1"/>
      </top>
      <bottom style="thin">
        <color theme="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55">
    <xf numFmtId="0" fontId="0" fillId="0" borderId="0" xfId="0"/>
    <xf numFmtId="44" fontId="0" fillId="0" borderId="0" xfId="0" applyNumberFormat="1"/>
    <xf numFmtId="9" fontId="0" fillId="0" borderId="0" xfId="1" applyFont="1"/>
    <xf numFmtId="44" fontId="0" fillId="0" borderId="0" xfId="2" applyFont="1"/>
    <xf numFmtId="164" fontId="0" fillId="0" borderId="0" xfId="2" applyNumberFormat="1" applyFont="1"/>
    <xf numFmtId="44" fontId="2" fillId="0" borderId="0" xfId="0" applyNumberFormat="1" applyFont="1"/>
    <xf numFmtId="0" fontId="2" fillId="0" borderId="0" xfId="0" applyFont="1"/>
    <xf numFmtId="3" fontId="0" fillId="0" borderId="0" xfId="0" applyNumberFormat="1"/>
    <xf numFmtId="44" fontId="0" fillId="0" borderId="2" xfId="0" applyNumberFormat="1" applyBorder="1"/>
    <xf numFmtId="0" fontId="3" fillId="2" borderId="3" xfId="0" applyFont="1" applyFill="1" applyBorder="1" applyAlignment="1">
      <alignment horizontal="left"/>
    </xf>
    <xf numFmtId="0" fontId="3" fillId="2" borderId="1" xfId="0" applyFont="1" applyFill="1" applyBorder="1" applyAlignment="1">
      <alignment horizontal="left"/>
    </xf>
    <xf numFmtId="0" fontId="0" fillId="0" borderId="4" xfId="0" applyBorder="1"/>
    <xf numFmtId="0" fontId="4" fillId="3" borderId="0" xfId="0" applyFont="1" applyFill="1" applyAlignment="1">
      <alignment horizontal="left"/>
    </xf>
    <xf numFmtId="0" fontId="5" fillId="3" borderId="4" xfId="0" applyFont="1" applyFill="1" applyBorder="1" applyAlignment="1">
      <alignment horizontal="left"/>
    </xf>
    <xf numFmtId="0" fontId="4" fillId="3" borderId="2" xfId="0" applyFont="1" applyFill="1" applyBorder="1" applyAlignment="1">
      <alignment horizontal="left"/>
    </xf>
    <xf numFmtId="0" fontId="6" fillId="2" borderId="1" xfId="0" applyFont="1" applyFill="1" applyBorder="1" applyAlignment="1">
      <alignment horizontal="right"/>
    </xf>
    <xf numFmtId="0" fontId="6" fillId="2" borderId="3" xfId="0" applyFont="1" applyFill="1" applyBorder="1" applyAlignment="1">
      <alignment horizontal="right"/>
    </xf>
    <xf numFmtId="3" fontId="0" fillId="4" borderId="0" xfId="0" applyNumberFormat="1" applyFill="1"/>
    <xf numFmtId="0" fontId="7" fillId="0" borderId="0" xfId="0" applyFont="1" applyAlignment="1">
      <alignment vertical="top" wrapText="1"/>
    </xf>
    <xf numFmtId="0" fontId="0" fillId="0" borderId="0" xfId="0" applyAlignment="1">
      <alignment horizontal="left"/>
    </xf>
    <xf numFmtId="10" fontId="0" fillId="0" borderId="0" xfId="0" applyNumberFormat="1"/>
    <xf numFmtId="165" fontId="0" fillId="0" borderId="0" xfId="0" applyNumberFormat="1"/>
    <xf numFmtId="0" fontId="0" fillId="0" borderId="2" xfId="0" applyBorder="1"/>
    <xf numFmtId="0" fontId="9" fillId="0" borderId="5" xfId="0" applyFont="1" applyBorder="1" applyAlignment="1">
      <alignment horizontal="centerContinuous"/>
    </xf>
    <xf numFmtId="14" fontId="0" fillId="0" borderId="0" xfId="0" applyNumberFormat="1"/>
    <xf numFmtId="1" fontId="0" fillId="0" borderId="0" xfId="0" applyNumberFormat="1"/>
    <xf numFmtId="44" fontId="0" fillId="0" borderId="7" xfId="0" applyNumberFormat="1" applyBorder="1"/>
    <xf numFmtId="0" fontId="0" fillId="0" borderId="8" xfId="0" applyBorder="1"/>
    <xf numFmtId="0" fontId="0" fillId="0" borderId="7" xfId="0" applyBorder="1" applyAlignment="1">
      <alignment horizontal="center" vertical="center"/>
    </xf>
    <xf numFmtId="0" fontId="0" fillId="0" borderId="7" xfId="0" applyBorder="1"/>
    <xf numFmtId="0" fontId="0" fillId="0" borderId="9" xfId="0" applyBorder="1"/>
    <xf numFmtId="44" fontId="0" fillId="0" borderId="8" xfId="0" applyNumberFormat="1" applyBorder="1"/>
    <xf numFmtId="1" fontId="0" fillId="0" borderId="7" xfId="0" applyNumberFormat="1" applyBorder="1" applyAlignment="1">
      <alignment horizontal="center" vertical="center"/>
    </xf>
    <xf numFmtId="14" fontId="0" fillId="0" borderId="9" xfId="0" applyNumberFormat="1" applyBorder="1"/>
    <xf numFmtId="44" fontId="0" fillId="0" borderId="6" xfId="0" applyNumberFormat="1" applyBorder="1"/>
    <xf numFmtId="44" fontId="0" fillId="0" borderId="10" xfId="0" applyNumberFormat="1" applyBorder="1"/>
    <xf numFmtId="1" fontId="0" fillId="0" borderId="6" xfId="0" applyNumberFormat="1" applyBorder="1" applyAlignment="1">
      <alignment horizontal="center" vertical="center"/>
    </xf>
    <xf numFmtId="0" fontId="0" fillId="0" borderId="6" xfId="0" applyBorder="1"/>
    <xf numFmtId="14" fontId="0" fillId="0" borderId="11" xfId="0" applyNumberFormat="1" applyBorder="1"/>
    <xf numFmtId="44" fontId="0" fillId="0" borderId="12" xfId="0" applyNumberFormat="1" applyBorder="1"/>
    <xf numFmtId="0" fontId="2" fillId="5" borderId="12" xfId="0" applyFont="1" applyFill="1" applyBorder="1" applyAlignment="1">
      <alignment horizontal="center" vertical="center"/>
    </xf>
    <xf numFmtId="44" fontId="2" fillId="5" borderId="13" xfId="0" applyNumberFormat="1" applyFont="1" applyFill="1" applyBorder="1" applyAlignment="1">
      <alignment horizontal="center" vertical="center"/>
    </xf>
    <xf numFmtId="14" fontId="2" fillId="5" borderId="14" xfId="0" applyNumberFormat="1" applyFont="1" applyFill="1" applyBorder="1" applyAlignment="1">
      <alignment horizontal="center" vertical="center"/>
    </xf>
    <xf numFmtId="14" fontId="8" fillId="5" borderId="6" xfId="0" applyNumberFormat="1" applyFont="1" applyFill="1" applyBorder="1" applyAlignment="1">
      <alignment horizontal="center" vertical="center"/>
    </xf>
    <xf numFmtId="14" fontId="0" fillId="6" borderId="6" xfId="0" applyNumberFormat="1" applyFill="1" applyBorder="1"/>
    <xf numFmtId="14" fontId="0" fillId="7" borderId="6" xfId="0" applyNumberFormat="1" applyFill="1" applyBorder="1"/>
    <xf numFmtId="14" fontId="0" fillId="6" borderId="16" xfId="0" applyNumberFormat="1" applyFill="1" applyBorder="1"/>
    <xf numFmtId="0" fontId="8" fillId="5" borderId="6" xfId="0" applyFont="1" applyFill="1" applyBorder="1" applyAlignment="1">
      <alignment horizontal="center" vertical="center"/>
    </xf>
    <xf numFmtId="44" fontId="0" fillId="6" borderId="15" xfId="0" applyNumberFormat="1" applyFill="1" applyBorder="1"/>
    <xf numFmtId="44" fontId="0" fillId="7" borderId="6" xfId="0" applyNumberFormat="1" applyFill="1" applyBorder="1"/>
    <xf numFmtId="44" fontId="0" fillId="6" borderId="6" xfId="0" applyNumberFormat="1" applyFill="1" applyBorder="1"/>
    <xf numFmtId="44" fontId="0" fillId="6" borderId="16" xfId="0" applyNumberFormat="1" applyFill="1" applyBorder="1"/>
    <xf numFmtId="0" fontId="0" fillId="0" borderId="0" xfId="0" pivotButton="1"/>
    <xf numFmtId="0" fontId="2" fillId="0" borderId="0" xfId="0" applyFont="1" applyAlignment="1">
      <alignment horizontal="center"/>
    </xf>
    <xf numFmtId="0" fontId="2" fillId="0" borderId="0" xfId="0" applyFont="1" applyAlignment="1">
      <alignment horizontal="left"/>
    </xf>
  </cellXfs>
  <cellStyles count="3">
    <cellStyle name="Moneda" xfId="2" builtinId="4"/>
    <cellStyle name="Normal" xfId="0" builtinId="0"/>
    <cellStyle name="Porcentaje" xfId="1" builtinId="5"/>
  </cellStyles>
  <dxfs count="22">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19" formatCode="dd/mm/yyyy"/>
    </dxf>
    <dxf>
      <numFmt numFmtId="34" formatCode="_-* #,##0.00\ &quot;€&quot;_-;\-* #,##0.00\ &quot;€&quot;_-;_-* &quot;-&quot;??\ &quot;€&quot;_-;_-@_-"/>
      <border diagonalUp="0" diagonalDown="0" outline="0">
        <left style="thin">
          <color auto="1"/>
        </left>
        <right style="thin">
          <color auto="1"/>
        </right>
        <top style="thin">
          <color auto="1"/>
        </top>
        <bottom/>
      </border>
    </dxf>
    <dxf>
      <numFmt numFmtId="34" formatCode="_-* #,##0.00\ &quot;€&quot;_-;\-* #,##0.00\ &quot;€&quot;_-;_-* &quot;-&quot;??\ &quot;€&quot;_-;_-@_-"/>
      <border diagonalUp="0" diagonalDown="0">
        <left style="thin">
          <color auto="1"/>
        </left>
        <right style="thin">
          <color auto="1"/>
        </right>
        <top style="thin">
          <color auto="1"/>
        </top>
        <bottom style="thin">
          <color auto="1"/>
        </bottom>
        <vertical/>
        <horizontal/>
      </border>
    </dxf>
    <dxf>
      <border diagonalUp="0" diagonalDown="0" outline="0">
        <left style="thin">
          <color auto="1"/>
        </left>
        <right/>
        <top style="thin">
          <color auto="1"/>
        </top>
        <bottom/>
      </border>
    </dxf>
    <dxf>
      <numFmt numFmtId="34" formatCode="_-* #,##0.00\ &quot;€&quot;_-;\-* #,##0.00\ &quot;€&quot;_-;_-* &quot;-&quot;??\ &quot;€&quot;_-;_-@_-"/>
      <border diagonalUp="0" diagonalDown="0">
        <left style="thin">
          <color auto="1"/>
        </left>
        <right/>
        <top style="thin">
          <color auto="1"/>
        </top>
        <bottom style="thin">
          <color auto="1"/>
        </bottom>
        <vertical/>
        <horizontal/>
      </border>
    </dxf>
    <dxf>
      <alignment horizontal="center" vertical="center" textRotation="0" wrapText="0" indent="0" justifyLastLine="0" shrinkToFit="0" readingOrder="0"/>
      <border diagonalUp="0" diagonalDown="0" outline="0">
        <left style="thin">
          <color auto="1"/>
        </left>
        <right style="thin">
          <color auto="1"/>
        </right>
        <top style="thin">
          <color auto="1"/>
        </top>
        <bottom/>
      </border>
    </dxf>
    <dxf>
      <numFmt numFmtId="1" formatCode="0"/>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diagonalUp="0" diagonalDown="0" outline="0">
        <left style="thin">
          <color auto="1"/>
        </left>
        <right style="thin">
          <color auto="1"/>
        </right>
        <top style="thin">
          <color auto="1"/>
        </top>
        <bottom/>
      </border>
    </dxf>
    <dxf>
      <border diagonalUp="0" diagonalDown="0">
        <left style="thin">
          <color auto="1"/>
        </left>
        <right style="thin">
          <color auto="1"/>
        </right>
        <top style="thin">
          <color auto="1"/>
        </top>
        <bottom style="thin">
          <color auto="1"/>
        </bottom>
        <vertical/>
        <horizontal/>
      </border>
    </dxf>
    <dxf>
      <border diagonalUp="0" diagonalDown="0" outline="0">
        <left style="thin">
          <color auto="1"/>
        </left>
        <right style="thin">
          <color auto="1"/>
        </right>
        <top style="thin">
          <color auto="1"/>
        </top>
        <bottom/>
      </border>
    </dxf>
    <dxf>
      <border diagonalUp="0" diagonalDown="0">
        <left style="thin">
          <color auto="1"/>
        </left>
        <right style="thin">
          <color auto="1"/>
        </right>
        <top style="thin">
          <color auto="1"/>
        </top>
        <bottom style="thin">
          <color auto="1"/>
        </bottom>
        <vertical/>
        <horizontal/>
      </border>
    </dxf>
    <dxf>
      <border diagonalUp="0" diagonalDown="0" outline="0">
        <left style="thin">
          <color auto="1"/>
        </left>
        <right style="thin">
          <color auto="1"/>
        </right>
        <top style="thin">
          <color auto="1"/>
        </top>
        <bottom/>
      </border>
    </dxf>
    <dxf>
      <border diagonalUp="0" diagonalDown="0">
        <left style="thin">
          <color auto="1"/>
        </left>
        <right style="thin">
          <color auto="1"/>
        </right>
        <top style="thin">
          <color auto="1"/>
        </top>
        <bottom style="thin">
          <color auto="1"/>
        </bottom>
        <vertical/>
        <horizontal/>
      </border>
    </dxf>
    <dxf>
      <border diagonalUp="0" diagonalDown="0" outline="0">
        <left/>
        <right style="thin">
          <color auto="1"/>
        </right>
        <top style="thin">
          <color auto="1"/>
        </top>
        <bottom/>
      </border>
    </dxf>
    <dxf>
      <numFmt numFmtId="19" formatCode="dd/mm/yyyy"/>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none"/>
      </font>
      <fill>
        <patternFill patternType="solid">
          <fgColor indexed="64"/>
          <bgColor theme="4" tint="0.59999389629810485"/>
        </patternFill>
      </fill>
      <alignment horizontal="center" vertical="center"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26" Type="http://schemas.microsoft.com/office/2017/06/relationships/rdRichValueTypes" Target="richData/rdRichValueTypes.xml"/><Relationship Id="rId3" Type="http://schemas.openxmlformats.org/officeDocument/2006/relationships/worksheet" Target="worksheets/sheet3.xml"/><Relationship Id="rId21"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5" Type="http://schemas.microsoft.com/office/2017/06/relationships/rdSupportingPropertyBag" Target="richData/rdsupportingpropertybag.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SupportingPropertyBagStructure" Target="richData/rdsupportingpropertybagstructure.xml"/><Relationship Id="rId5" Type="http://schemas.openxmlformats.org/officeDocument/2006/relationships/worksheet" Target="worksheets/sheet5.xml"/><Relationship Id="rId15" Type="http://schemas.openxmlformats.org/officeDocument/2006/relationships/theme" Target="theme/theme1.xml"/><Relationship Id="rId23" Type="http://schemas.microsoft.com/office/2017/06/relationships/richStyles" Target="richData/richStyles.xml"/><Relationship Id="rId10" Type="http://schemas.openxmlformats.org/officeDocument/2006/relationships/worksheet" Target="worksheets/sheet10.xml"/><Relationship Id="rId19"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17/06/relationships/rdArray" Target="richData/rdarray.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ResultadosPrevision!$B$1</c:f>
              <c:strCache>
                <c:ptCount val="1"/>
                <c:pt idx="0">
                  <c:v>Total</c:v>
                </c:pt>
              </c:strCache>
            </c:strRef>
          </c:tx>
          <c:spPr>
            <a:ln w="28575" cap="rnd">
              <a:solidFill>
                <a:schemeClr val="accent1"/>
              </a:solidFill>
              <a:round/>
            </a:ln>
            <a:effectLst/>
          </c:spPr>
          <c:marker>
            <c:symbol val="none"/>
          </c:marker>
          <c:val>
            <c:numRef>
              <c:f>ResultadosPrevision!$B$2:$B$69</c:f>
              <c:numCache>
                <c:formatCode>_("€"* #,##0.00_);_("€"* \(#,##0.00\);_("€"* "-"??_);_(@_)</c:formatCode>
                <c:ptCount val="68"/>
                <c:pt idx="0">
                  <c:v>404.55</c:v>
                </c:pt>
                <c:pt idx="1">
                  <c:v>410.34166666668523</c:v>
                </c:pt>
                <c:pt idx="2">
                  <c:v>416.13333333335021</c:v>
                </c:pt>
                <c:pt idx="3">
                  <c:v>421.92500000001519</c:v>
                </c:pt>
                <c:pt idx="4">
                  <c:v>427.71666666668017</c:v>
                </c:pt>
                <c:pt idx="5">
                  <c:v>433.50833333334515</c:v>
                </c:pt>
                <c:pt idx="6">
                  <c:v>439.30000000001013</c:v>
                </c:pt>
                <c:pt idx="7">
                  <c:v>445.09166666667511</c:v>
                </c:pt>
                <c:pt idx="8">
                  <c:v>450.88333333334009</c:v>
                </c:pt>
                <c:pt idx="9">
                  <c:v>456.67500000000507</c:v>
                </c:pt>
                <c:pt idx="10">
                  <c:v>462.46666666667005</c:v>
                </c:pt>
                <c:pt idx="11">
                  <c:v>468.25833333333503</c:v>
                </c:pt>
                <c:pt idx="12">
                  <c:v>474.05</c:v>
                </c:pt>
                <c:pt idx="13">
                  <c:v>449.1</c:v>
                </c:pt>
                <c:pt idx="14">
                  <c:v>68.37</c:v>
                </c:pt>
                <c:pt idx="15">
                  <c:v>63.68</c:v>
                </c:pt>
                <c:pt idx="16">
                  <c:v>719.2</c:v>
                </c:pt>
                <c:pt idx="17">
                  <c:v>539.4</c:v>
                </c:pt>
                <c:pt idx="18">
                  <c:v>6250</c:v>
                </c:pt>
                <c:pt idx="19">
                  <c:v>449.1</c:v>
                </c:pt>
                <c:pt idx="20">
                  <c:v>309.38</c:v>
                </c:pt>
                <c:pt idx="21">
                  <c:v>57.71</c:v>
                </c:pt>
                <c:pt idx="22">
                  <c:v>686.95</c:v>
                </c:pt>
                <c:pt idx="23">
                  <c:v>1619.1899999999998</c:v>
                </c:pt>
                <c:pt idx="24">
                  <c:v>1005.9</c:v>
                </c:pt>
                <c:pt idx="25">
                  <c:v>174.65</c:v>
                </c:pt>
                <c:pt idx="26">
                  <c:v>3750</c:v>
                </c:pt>
                <c:pt idx="27">
                  <c:v>3750</c:v>
                </c:pt>
                <c:pt idx="28">
                  <c:v>9.0300000000000011</c:v>
                </c:pt>
                <c:pt idx="29">
                  <c:v>255.84</c:v>
                </c:pt>
                <c:pt idx="30">
                  <c:v>151.24</c:v>
                </c:pt>
                <c:pt idx="31">
                  <c:v>251.72</c:v>
                </c:pt>
                <c:pt idx="32">
                  <c:v>1139.4299999999998</c:v>
                </c:pt>
                <c:pt idx="33">
                  <c:v>575.36</c:v>
                </c:pt>
                <c:pt idx="34">
                  <c:v>18.060000000000002</c:v>
                </c:pt>
                <c:pt idx="35">
                  <c:v>299.84999999999997</c:v>
                </c:pt>
                <c:pt idx="36">
                  <c:v>54.89</c:v>
                </c:pt>
                <c:pt idx="37">
                  <c:v>479.04</c:v>
                </c:pt>
                <c:pt idx="38">
                  <c:v>1879.06</c:v>
                </c:pt>
                <c:pt idx="39">
                  <c:v>87.72</c:v>
                </c:pt>
                <c:pt idx="40">
                  <c:v>139.72</c:v>
                </c:pt>
                <c:pt idx="41">
                  <c:v>1183.26</c:v>
                </c:pt>
                <c:pt idx="42">
                  <c:v>189.05</c:v>
                </c:pt>
                <c:pt idx="43">
                  <c:v>755.97388955599035</c:v>
                </c:pt>
                <c:pt idx="44">
                  <c:v>1299.3499999999999</c:v>
                </c:pt>
                <c:pt idx="45">
                  <c:v>1305</c:v>
                </c:pt>
                <c:pt idx="46">
                  <c:v>179.64000000000001</c:v>
                </c:pt>
                <c:pt idx="47">
                  <c:v>19.96</c:v>
                </c:pt>
                <c:pt idx="48">
                  <c:v>539.7299999999999</c:v>
                </c:pt>
                <c:pt idx="49">
                  <c:v>139.92999999999998</c:v>
                </c:pt>
                <c:pt idx="50">
                  <c:v>164.45000000000002</c:v>
                </c:pt>
                <c:pt idx="51">
                  <c:v>249.5</c:v>
                </c:pt>
                <c:pt idx="52">
                  <c:v>299.40000000000003</c:v>
                </c:pt>
                <c:pt idx="53">
                  <c:v>140.29500000000002</c:v>
                </c:pt>
              </c:numCache>
            </c:numRef>
          </c:val>
          <c:smooth val="0"/>
          <c:extLst>
            <c:ext xmlns:c16="http://schemas.microsoft.com/office/drawing/2014/chart" uri="{C3380CC4-5D6E-409C-BE32-E72D297353CC}">
              <c16:uniqueId val="{00000000-D82E-4183-BA80-7DEB1AB27516}"/>
            </c:ext>
          </c:extLst>
        </c:ser>
        <c:ser>
          <c:idx val="1"/>
          <c:order val="1"/>
          <c:tx>
            <c:strRef>
              <c:f>ResultadosPrevision!$C$1</c:f>
              <c:strCache>
                <c:ptCount val="1"/>
                <c:pt idx="0">
                  <c:v>Previsión(Total)</c:v>
                </c:pt>
              </c:strCache>
            </c:strRef>
          </c:tx>
          <c:spPr>
            <a:ln w="25400" cap="rnd">
              <a:solidFill>
                <a:schemeClr val="accent2"/>
              </a:solidFill>
              <a:round/>
            </a:ln>
            <a:effectLst/>
          </c:spPr>
          <c:marker>
            <c:symbol val="none"/>
          </c:marker>
          <c:cat>
            <c:numRef>
              <c:f>ResultadosPrevision!$A$2:$A$69</c:f>
              <c:numCache>
                <c:formatCode>m/d/yyyy</c:formatCode>
                <c:ptCount val="68"/>
                <c:pt idx="0">
                  <c:v>44576</c:v>
                </c:pt>
                <c:pt idx="1">
                  <c:v>44586.482993197307</c:v>
                </c:pt>
                <c:pt idx="2">
                  <c:v>44594.802721088461</c:v>
                </c:pt>
                <c:pt idx="3">
                  <c:v>44603.122448979615</c:v>
                </c:pt>
                <c:pt idx="4">
                  <c:v>44611.442176870769</c:v>
                </c:pt>
                <c:pt idx="5">
                  <c:v>44619.761904761923</c:v>
                </c:pt>
                <c:pt idx="6">
                  <c:v>44628.081632653077</c:v>
                </c:pt>
                <c:pt idx="7">
                  <c:v>44636.401360544231</c:v>
                </c:pt>
                <c:pt idx="8">
                  <c:v>44644.721088435384</c:v>
                </c:pt>
                <c:pt idx="9">
                  <c:v>44653.040816326538</c:v>
                </c:pt>
                <c:pt idx="10">
                  <c:v>44661.360544217692</c:v>
                </c:pt>
                <c:pt idx="11">
                  <c:v>44669.680272108846</c:v>
                </c:pt>
                <c:pt idx="12">
                  <c:v>44678</c:v>
                </c:pt>
                <c:pt idx="13">
                  <c:v>44686</c:v>
                </c:pt>
                <c:pt idx="14">
                  <c:v>44695</c:v>
                </c:pt>
                <c:pt idx="15">
                  <c:v>44703</c:v>
                </c:pt>
                <c:pt idx="16">
                  <c:v>44712</c:v>
                </c:pt>
                <c:pt idx="17">
                  <c:v>44720</c:v>
                </c:pt>
                <c:pt idx="18">
                  <c:v>44729</c:v>
                </c:pt>
                <c:pt idx="19">
                  <c:v>44737</c:v>
                </c:pt>
                <c:pt idx="20">
                  <c:v>44746</c:v>
                </c:pt>
                <c:pt idx="21">
                  <c:v>44754</c:v>
                </c:pt>
                <c:pt idx="22">
                  <c:v>44763</c:v>
                </c:pt>
                <c:pt idx="23">
                  <c:v>44771</c:v>
                </c:pt>
                <c:pt idx="24">
                  <c:v>44780</c:v>
                </c:pt>
                <c:pt idx="25">
                  <c:v>44788</c:v>
                </c:pt>
                <c:pt idx="26">
                  <c:v>44797</c:v>
                </c:pt>
                <c:pt idx="27">
                  <c:v>44805</c:v>
                </c:pt>
                <c:pt idx="28">
                  <c:v>44814</c:v>
                </c:pt>
                <c:pt idx="29">
                  <c:v>44822</c:v>
                </c:pt>
                <c:pt idx="30">
                  <c:v>44831</c:v>
                </c:pt>
                <c:pt idx="31">
                  <c:v>44839</c:v>
                </c:pt>
                <c:pt idx="32">
                  <c:v>44848</c:v>
                </c:pt>
                <c:pt idx="33">
                  <c:v>44856</c:v>
                </c:pt>
                <c:pt idx="34">
                  <c:v>44865</c:v>
                </c:pt>
                <c:pt idx="35">
                  <c:v>44873</c:v>
                </c:pt>
                <c:pt idx="36">
                  <c:v>44882</c:v>
                </c:pt>
                <c:pt idx="37">
                  <c:v>44890</c:v>
                </c:pt>
                <c:pt idx="38">
                  <c:v>44899</c:v>
                </c:pt>
                <c:pt idx="39">
                  <c:v>44907</c:v>
                </c:pt>
                <c:pt idx="40">
                  <c:v>44916</c:v>
                </c:pt>
                <c:pt idx="41">
                  <c:v>44924</c:v>
                </c:pt>
                <c:pt idx="42">
                  <c:v>44932</c:v>
                </c:pt>
                <c:pt idx="43">
                  <c:v>44940.680272108846</c:v>
                </c:pt>
                <c:pt idx="44">
                  <c:v>44949</c:v>
                </c:pt>
                <c:pt idx="45">
                  <c:v>44958</c:v>
                </c:pt>
                <c:pt idx="46">
                  <c:v>44966</c:v>
                </c:pt>
                <c:pt idx="47">
                  <c:v>44975</c:v>
                </c:pt>
                <c:pt idx="48">
                  <c:v>44983</c:v>
                </c:pt>
                <c:pt idx="49">
                  <c:v>44992</c:v>
                </c:pt>
                <c:pt idx="50">
                  <c:v>45000</c:v>
                </c:pt>
                <c:pt idx="51">
                  <c:v>45009</c:v>
                </c:pt>
                <c:pt idx="52">
                  <c:v>45017</c:v>
                </c:pt>
                <c:pt idx="53">
                  <c:v>45026</c:v>
                </c:pt>
                <c:pt idx="54">
                  <c:v>45034.319727891154</c:v>
                </c:pt>
                <c:pt idx="55">
                  <c:v>45042.639455782315</c:v>
                </c:pt>
                <c:pt idx="56">
                  <c:v>45050.959183673469</c:v>
                </c:pt>
                <c:pt idx="57">
                  <c:v>45059.278911564623</c:v>
                </c:pt>
                <c:pt idx="58">
                  <c:v>45067.598639455784</c:v>
                </c:pt>
                <c:pt idx="59">
                  <c:v>45075.918367346938</c:v>
                </c:pt>
                <c:pt idx="60">
                  <c:v>45084.238095238092</c:v>
                </c:pt>
                <c:pt idx="61">
                  <c:v>45092.557823129253</c:v>
                </c:pt>
                <c:pt idx="62">
                  <c:v>45100.877551020407</c:v>
                </c:pt>
                <c:pt idx="63">
                  <c:v>45109.197278911568</c:v>
                </c:pt>
                <c:pt idx="64">
                  <c:v>45117.517006802722</c:v>
                </c:pt>
                <c:pt idx="65">
                  <c:v>45125.836734693876</c:v>
                </c:pt>
                <c:pt idx="66">
                  <c:v>45134.156462585037</c:v>
                </c:pt>
                <c:pt idx="67">
                  <c:v>45142.476190476191</c:v>
                </c:pt>
              </c:numCache>
            </c:numRef>
          </c:cat>
          <c:val>
            <c:numRef>
              <c:f>ResultadosPrevision!$C$2:$C$69</c:f>
              <c:numCache>
                <c:formatCode>General</c:formatCode>
                <c:ptCount val="68"/>
                <c:pt idx="53" formatCode="_(&quot;€&quot;* #,##0.00_);_(&quot;€&quot;* \(#,##0.00\);_(&quot;€&quot;* &quot;-&quot;??_);_(@_)">
                  <c:v>140.29500000000002</c:v>
                </c:pt>
                <c:pt idx="54" formatCode="_(&quot;€&quot;* #,##0.00_);_(&quot;€&quot;* \(#,##0.00\);_(&quot;€&quot;* &quot;-&quot;??_);_(@_)">
                  <c:v>137.08435772906614</c:v>
                </c:pt>
                <c:pt idx="55" formatCode="_(&quot;€&quot;* #,##0.00_);_(&quot;€&quot;* \(#,##0.00\);_(&quot;€&quot;* &quot;-&quot;??_);_(@_)">
                  <c:v>133.87371545812917</c:v>
                </c:pt>
                <c:pt idx="56" formatCode="_(&quot;€&quot;* #,##0.00_);_(&quot;€&quot;* \(#,##0.00\);_(&quot;€&quot;* &quot;-&quot;??_);_(@_)">
                  <c:v>130.66307318719529</c:v>
                </c:pt>
                <c:pt idx="57" formatCode="_(&quot;€&quot;* #,##0.00_);_(&quot;€&quot;* \(#,##0.00\);_(&quot;€&quot;* &quot;-&quot;??_);_(@_)">
                  <c:v>127.45243091625836</c:v>
                </c:pt>
                <c:pt idx="58" formatCode="_(&quot;€&quot;* #,##0.00_);_(&quot;€&quot;* \(#,##0.00\);_(&quot;€&quot;* &quot;-&quot;??_);_(@_)">
                  <c:v>124.24178864532445</c:v>
                </c:pt>
                <c:pt idx="59" formatCode="_(&quot;€&quot;* #,##0.00_);_(&quot;€&quot;* \(#,##0.00\);_(&quot;€&quot;* &quot;-&quot;??_);_(@_)">
                  <c:v>121.03114637438753</c:v>
                </c:pt>
                <c:pt idx="60" formatCode="_(&quot;€&quot;* #,##0.00_);_(&quot;€&quot;* \(#,##0.00\);_(&quot;€&quot;* &quot;-&quot;??_);_(@_)">
                  <c:v>117.82050410345362</c:v>
                </c:pt>
                <c:pt idx="61" formatCode="_(&quot;€&quot;* #,##0.00_);_(&quot;€&quot;* \(#,##0.00\);_(&quot;€&quot;* &quot;-&quot;??_);_(@_)">
                  <c:v>114.6098618325167</c:v>
                </c:pt>
                <c:pt idx="62" formatCode="_(&quot;€&quot;* #,##0.00_);_(&quot;€&quot;* \(#,##0.00\);_(&quot;€&quot;* &quot;-&quot;??_);_(@_)">
                  <c:v>111.39921956158278</c:v>
                </c:pt>
                <c:pt idx="63" formatCode="_(&quot;€&quot;* #,##0.00_);_(&quot;€&quot;* \(#,##0.00\);_(&quot;€&quot;* &quot;-&quot;??_);_(@_)">
                  <c:v>108.18857729064585</c:v>
                </c:pt>
                <c:pt idx="64" formatCode="_(&quot;€&quot;* #,##0.00_);_(&quot;€&quot;* \(#,##0.00\);_(&quot;€&quot;* &quot;-&quot;??_);_(@_)">
                  <c:v>104.97793501971195</c:v>
                </c:pt>
                <c:pt idx="65" formatCode="_(&quot;€&quot;* #,##0.00_);_(&quot;€&quot;* \(#,##0.00\);_(&quot;€&quot;* &quot;-&quot;??_);_(@_)">
                  <c:v>101.76729274877503</c:v>
                </c:pt>
                <c:pt idx="66" formatCode="_(&quot;€&quot;* #,##0.00_);_(&quot;€&quot;* \(#,##0.00\);_(&quot;€&quot;* &quot;-&quot;??_);_(@_)">
                  <c:v>98.556650477841117</c:v>
                </c:pt>
                <c:pt idx="67" formatCode="_(&quot;€&quot;* #,##0.00_);_(&quot;€&quot;* \(#,##0.00\);_(&quot;€&quot;* &quot;-&quot;??_);_(@_)">
                  <c:v>95.346008206904187</c:v>
                </c:pt>
              </c:numCache>
            </c:numRef>
          </c:val>
          <c:smooth val="0"/>
          <c:extLst>
            <c:ext xmlns:c16="http://schemas.microsoft.com/office/drawing/2014/chart" uri="{C3380CC4-5D6E-409C-BE32-E72D297353CC}">
              <c16:uniqueId val="{00000001-D82E-4183-BA80-7DEB1AB27516}"/>
            </c:ext>
          </c:extLst>
        </c:ser>
        <c:ser>
          <c:idx val="2"/>
          <c:order val="2"/>
          <c:tx>
            <c:strRef>
              <c:f>ResultadosPrevision!$D$1</c:f>
              <c:strCache>
                <c:ptCount val="1"/>
                <c:pt idx="0">
                  <c:v>Límite de confianza inferior(Total)</c:v>
                </c:pt>
              </c:strCache>
            </c:strRef>
          </c:tx>
          <c:spPr>
            <a:ln w="12700" cap="rnd">
              <a:solidFill>
                <a:srgbClr val="ED7D31"/>
              </a:solidFill>
              <a:prstDash val="solid"/>
              <a:round/>
            </a:ln>
            <a:effectLst/>
          </c:spPr>
          <c:marker>
            <c:symbol val="none"/>
          </c:marker>
          <c:cat>
            <c:numRef>
              <c:f>ResultadosPrevision!$A$2:$A$69</c:f>
              <c:numCache>
                <c:formatCode>m/d/yyyy</c:formatCode>
                <c:ptCount val="68"/>
                <c:pt idx="0">
                  <c:v>44576</c:v>
                </c:pt>
                <c:pt idx="1">
                  <c:v>44586.482993197307</c:v>
                </c:pt>
                <c:pt idx="2">
                  <c:v>44594.802721088461</c:v>
                </c:pt>
                <c:pt idx="3">
                  <c:v>44603.122448979615</c:v>
                </c:pt>
                <c:pt idx="4">
                  <c:v>44611.442176870769</c:v>
                </c:pt>
                <c:pt idx="5">
                  <c:v>44619.761904761923</c:v>
                </c:pt>
                <c:pt idx="6">
                  <c:v>44628.081632653077</c:v>
                </c:pt>
                <c:pt idx="7">
                  <c:v>44636.401360544231</c:v>
                </c:pt>
                <c:pt idx="8">
                  <c:v>44644.721088435384</c:v>
                </c:pt>
                <c:pt idx="9">
                  <c:v>44653.040816326538</c:v>
                </c:pt>
                <c:pt idx="10">
                  <c:v>44661.360544217692</c:v>
                </c:pt>
                <c:pt idx="11">
                  <c:v>44669.680272108846</c:v>
                </c:pt>
                <c:pt idx="12">
                  <c:v>44678</c:v>
                </c:pt>
                <c:pt idx="13">
                  <c:v>44686</c:v>
                </c:pt>
                <c:pt idx="14">
                  <c:v>44695</c:v>
                </c:pt>
                <c:pt idx="15">
                  <c:v>44703</c:v>
                </c:pt>
                <c:pt idx="16">
                  <c:v>44712</c:v>
                </c:pt>
                <c:pt idx="17">
                  <c:v>44720</c:v>
                </c:pt>
                <c:pt idx="18">
                  <c:v>44729</c:v>
                </c:pt>
                <c:pt idx="19">
                  <c:v>44737</c:v>
                </c:pt>
                <c:pt idx="20">
                  <c:v>44746</c:v>
                </c:pt>
                <c:pt idx="21">
                  <c:v>44754</c:v>
                </c:pt>
                <c:pt idx="22">
                  <c:v>44763</c:v>
                </c:pt>
                <c:pt idx="23">
                  <c:v>44771</c:v>
                </c:pt>
                <c:pt idx="24">
                  <c:v>44780</c:v>
                </c:pt>
                <c:pt idx="25">
                  <c:v>44788</c:v>
                </c:pt>
                <c:pt idx="26">
                  <c:v>44797</c:v>
                </c:pt>
                <c:pt idx="27">
                  <c:v>44805</c:v>
                </c:pt>
                <c:pt idx="28">
                  <c:v>44814</c:v>
                </c:pt>
                <c:pt idx="29">
                  <c:v>44822</c:v>
                </c:pt>
                <c:pt idx="30">
                  <c:v>44831</c:v>
                </c:pt>
                <c:pt idx="31">
                  <c:v>44839</c:v>
                </c:pt>
                <c:pt idx="32">
                  <c:v>44848</c:v>
                </c:pt>
                <c:pt idx="33">
                  <c:v>44856</c:v>
                </c:pt>
                <c:pt idx="34">
                  <c:v>44865</c:v>
                </c:pt>
                <c:pt idx="35">
                  <c:v>44873</c:v>
                </c:pt>
                <c:pt idx="36">
                  <c:v>44882</c:v>
                </c:pt>
                <c:pt idx="37">
                  <c:v>44890</c:v>
                </c:pt>
                <c:pt idx="38">
                  <c:v>44899</c:v>
                </c:pt>
                <c:pt idx="39">
                  <c:v>44907</c:v>
                </c:pt>
                <c:pt idx="40">
                  <c:v>44916</c:v>
                </c:pt>
                <c:pt idx="41">
                  <c:v>44924</c:v>
                </c:pt>
                <c:pt idx="42">
                  <c:v>44932</c:v>
                </c:pt>
                <c:pt idx="43">
                  <c:v>44940.680272108846</c:v>
                </c:pt>
                <c:pt idx="44">
                  <c:v>44949</c:v>
                </c:pt>
                <c:pt idx="45">
                  <c:v>44958</c:v>
                </c:pt>
                <c:pt idx="46">
                  <c:v>44966</c:v>
                </c:pt>
                <c:pt idx="47">
                  <c:v>44975</c:v>
                </c:pt>
                <c:pt idx="48">
                  <c:v>44983</c:v>
                </c:pt>
                <c:pt idx="49">
                  <c:v>44992</c:v>
                </c:pt>
                <c:pt idx="50">
                  <c:v>45000</c:v>
                </c:pt>
                <c:pt idx="51">
                  <c:v>45009</c:v>
                </c:pt>
                <c:pt idx="52">
                  <c:v>45017</c:v>
                </c:pt>
                <c:pt idx="53">
                  <c:v>45026</c:v>
                </c:pt>
                <c:pt idx="54">
                  <c:v>45034.319727891154</c:v>
                </c:pt>
                <c:pt idx="55">
                  <c:v>45042.639455782315</c:v>
                </c:pt>
                <c:pt idx="56">
                  <c:v>45050.959183673469</c:v>
                </c:pt>
                <c:pt idx="57">
                  <c:v>45059.278911564623</c:v>
                </c:pt>
                <c:pt idx="58">
                  <c:v>45067.598639455784</c:v>
                </c:pt>
                <c:pt idx="59">
                  <c:v>45075.918367346938</c:v>
                </c:pt>
                <c:pt idx="60">
                  <c:v>45084.238095238092</c:v>
                </c:pt>
                <c:pt idx="61">
                  <c:v>45092.557823129253</c:v>
                </c:pt>
                <c:pt idx="62">
                  <c:v>45100.877551020407</c:v>
                </c:pt>
                <c:pt idx="63">
                  <c:v>45109.197278911568</c:v>
                </c:pt>
                <c:pt idx="64">
                  <c:v>45117.517006802722</c:v>
                </c:pt>
                <c:pt idx="65">
                  <c:v>45125.836734693876</c:v>
                </c:pt>
                <c:pt idx="66">
                  <c:v>45134.156462585037</c:v>
                </c:pt>
                <c:pt idx="67">
                  <c:v>45142.476190476191</c:v>
                </c:pt>
              </c:numCache>
            </c:numRef>
          </c:cat>
          <c:val>
            <c:numRef>
              <c:f>ResultadosPrevision!$D$2:$D$69</c:f>
              <c:numCache>
                <c:formatCode>General</c:formatCode>
                <c:ptCount val="68"/>
                <c:pt idx="53" formatCode="_(&quot;€&quot;* #,##0.00_);_(&quot;€&quot;* \(#,##0.00\);_(&quot;€&quot;* &quot;-&quot;??_);_(@_)">
                  <c:v>140.29500000000002</c:v>
                </c:pt>
                <c:pt idx="54" formatCode="_(&quot;€&quot;* #,##0.00_);_(&quot;€&quot;* \(#,##0.00\);_(&quot;€&quot;* &quot;-&quot;??_);_(@_)">
                  <c:v>-2007.8471480726002</c:v>
                </c:pt>
                <c:pt idx="55" formatCode="_(&quot;€&quot;* #,##0.00_);_(&quot;€&quot;* \(#,##0.00\);_(&quot;€&quot;* &quot;-&quot;??_);_(@_)">
                  <c:v>-2021.9702545894459</c:v>
                </c:pt>
                <c:pt idx="56" formatCode="_(&quot;€&quot;* #,##0.00_);_(&quot;€&quot;* \(#,##0.00\);_(&quot;€&quot;* &quot;-&quot;??_);_(@_)">
                  <c:v>-2036.2539141999048</c:v>
                </c:pt>
                <c:pt idx="57" formatCode="_(&quot;€&quot;* #,##0.00_);_(&quot;€&quot;* \(#,##0.00\);_(&quot;€&quot;* &quot;-&quot;??_);_(@_)">
                  <c:v>-2050.6977905220665</c:v>
                </c:pt>
                <c:pt idx="58" formatCode="_(&quot;€&quot;* #,##0.00_);_(&quot;€&quot;* \(#,##0.00\);_(&quot;€&quot;* &quot;-&quot;??_);_(@_)">
                  <c:v>-2065.3015188569334</c:v>
                </c:pt>
                <c:pt idx="59" formatCode="_(&quot;€&quot;* #,##0.00_);_(&quot;€&quot;* \(#,##0.00\);_(&quot;€&quot;* &quot;-&quot;??_);_(@_)">
                  <c:v>-2080.0647071761632</c:v>
                </c:pt>
                <c:pt idx="60" formatCode="_(&quot;€&quot;* #,##0.00_);_(&quot;€&quot;* \(#,##0.00\);_(&quot;€&quot;* &quot;-&quot;??_);_(@_)">
                  <c:v>-2094.9869371084237</c:v>
                </c:pt>
                <c:pt idx="61" formatCode="_(&quot;€&quot;* #,##0.00_);_(&quot;€&quot;* \(#,##0.00\);_(&quot;€&quot;* &quot;-&quot;??_);_(@_)">
                  <c:v>-2110.0677649228605</c:v>
                </c:pt>
                <c:pt idx="62" formatCode="_(&quot;€&quot;* #,##0.00_);_(&quot;€&quot;* \(#,##0.00\);_(&quot;€&quot;* &quot;-&quot;??_);_(@_)">
                  <c:v>-2125.3067225080508</c:v>
                </c:pt>
                <c:pt idx="63" formatCode="_(&quot;€&quot;* #,##0.00_);_(&quot;€&quot;* \(#,##0.00\);_(&quot;€&quot;* &quot;-&quot;??_);_(@_)">
                  <c:v>-2140.7033183450667</c:v>
                </c:pt>
                <c:pt idx="64" formatCode="_(&quot;€&quot;* #,##0.00_);_(&quot;€&quot;* \(#,##0.00\);_(&quot;€&quot;* &quot;-&quot;??_);_(@_)">
                  <c:v>-2156.2570384731835</c:v>
                </c:pt>
                <c:pt idx="65" formatCode="_(&quot;€&quot;* #,##0.00_);_(&quot;€&quot;* \(#,##0.00\);_(&quot;€&quot;* &quot;-&quot;??_);_(@_)">
                  <c:v>-2171.9673474470001</c:v>
                </c:pt>
                <c:pt idx="66" formatCode="_(&quot;€&quot;* #,##0.00_);_(&quot;€&quot;* \(#,##0.00\);_(&quot;€&quot;* &quot;-&quot;??_);_(@_)">
                  <c:v>-2187.8336892836596</c:v>
                </c:pt>
                <c:pt idx="67" formatCode="_(&quot;€&quot;* #,##0.00_);_(&quot;€&quot;* \(#,##0.00\);_(&quot;€&quot;* &quot;-&quot;??_);_(@_)">
                  <c:v>-2203.8554883990896</c:v>
                </c:pt>
              </c:numCache>
            </c:numRef>
          </c:val>
          <c:smooth val="0"/>
          <c:extLst>
            <c:ext xmlns:c16="http://schemas.microsoft.com/office/drawing/2014/chart" uri="{C3380CC4-5D6E-409C-BE32-E72D297353CC}">
              <c16:uniqueId val="{00000002-D82E-4183-BA80-7DEB1AB27516}"/>
            </c:ext>
          </c:extLst>
        </c:ser>
        <c:ser>
          <c:idx val="3"/>
          <c:order val="3"/>
          <c:tx>
            <c:strRef>
              <c:f>ResultadosPrevision!$E$1</c:f>
              <c:strCache>
                <c:ptCount val="1"/>
                <c:pt idx="0">
                  <c:v>Límite de confianza superior(Total)</c:v>
                </c:pt>
              </c:strCache>
            </c:strRef>
          </c:tx>
          <c:spPr>
            <a:ln w="12700" cap="rnd">
              <a:solidFill>
                <a:srgbClr val="ED7D31"/>
              </a:solidFill>
              <a:prstDash val="solid"/>
              <a:round/>
            </a:ln>
            <a:effectLst/>
          </c:spPr>
          <c:marker>
            <c:symbol val="none"/>
          </c:marker>
          <c:cat>
            <c:numRef>
              <c:f>ResultadosPrevision!$A$2:$A$69</c:f>
              <c:numCache>
                <c:formatCode>m/d/yyyy</c:formatCode>
                <c:ptCount val="68"/>
                <c:pt idx="0">
                  <c:v>44576</c:v>
                </c:pt>
                <c:pt idx="1">
                  <c:v>44586.482993197307</c:v>
                </c:pt>
                <c:pt idx="2">
                  <c:v>44594.802721088461</c:v>
                </c:pt>
                <c:pt idx="3">
                  <c:v>44603.122448979615</c:v>
                </c:pt>
                <c:pt idx="4">
                  <c:v>44611.442176870769</c:v>
                </c:pt>
                <c:pt idx="5">
                  <c:v>44619.761904761923</c:v>
                </c:pt>
                <c:pt idx="6">
                  <c:v>44628.081632653077</c:v>
                </c:pt>
                <c:pt idx="7">
                  <c:v>44636.401360544231</c:v>
                </c:pt>
                <c:pt idx="8">
                  <c:v>44644.721088435384</c:v>
                </c:pt>
                <c:pt idx="9">
                  <c:v>44653.040816326538</c:v>
                </c:pt>
                <c:pt idx="10">
                  <c:v>44661.360544217692</c:v>
                </c:pt>
                <c:pt idx="11">
                  <c:v>44669.680272108846</c:v>
                </c:pt>
                <c:pt idx="12">
                  <c:v>44678</c:v>
                </c:pt>
                <c:pt idx="13">
                  <c:v>44686</c:v>
                </c:pt>
                <c:pt idx="14">
                  <c:v>44695</c:v>
                </c:pt>
                <c:pt idx="15">
                  <c:v>44703</c:v>
                </c:pt>
                <c:pt idx="16">
                  <c:v>44712</c:v>
                </c:pt>
                <c:pt idx="17">
                  <c:v>44720</c:v>
                </c:pt>
                <c:pt idx="18">
                  <c:v>44729</c:v>
                </c:pt>
                <c:pt idx="19">
                  <c:v>44737</c:v>
                </c:pt>
                <c:pt idx="20">
                  <c:v>44746</c:v>
                </c:pt>
                <c:pt idx="21">
                  <c:v>44754</c:v>
                </c:pt>
                <c:pt idx="22">
                  <c:v>44763</c:v>
                </c:pt>
                <c:pt idx="23">
                  <c:v>44771</c:v>
                </c:pt>
                <c:pt idx="24">
                  <c:v>44780</c:v>
                </c:pt>
                <c:pt idx="25">
                  <c:v>44788</c:v>
                </c:pt>
                <c:pt idx="26">
                  <c:v>44797</c:v>
                </c:pt>
                <c:pt idx="27">
                  <c:v>44805</c:v>
                </c:pt>
                <c:pt idx="28">
                  <c:v>44814</c:v>
                </c:pt>
                <c:pt idx="29">
                  <c:v>44822</c:v>
                </c:pt>
                <c:pt idx="30">
                  <c:v>44831</c:v>
                </c:pt>
                <c:pt idx="31">
                  <c:v>44839</c:v>
                </c:pt>
                <c:pt idx="32">
                  <c:v>44848</c:v>
                </c:pt>
                <c:pt idx="33">
                  <c:v>44856</c:v>
                </c:pt>
                <c:pt idx="34">
                  <c:v>44865</c:v>
                </c:pt>
                <c:pt idx="35">
                  <c:v>44873</c:v>
                </c:pt>
                <c:pt idx="36">
                  <c:v>44882</c:v>
                </c:pt>
                <c:pt idx="37">
                  <c:v>44890</c:v>
                </c:pt>
                <c:pt idx="38">
                  <c:v>44899</c:v>
                </c:pt>
                <c:pt idx="39">
                  <c:v>44907</c:v>
                </c:pt>
                <c:pt idx="40">
                  <c:v>44916</c:v>
                </c:pt>
                <c:pt idx="41">
                  <c:v>44924</c:v>
                </c:pt>
                <c:pt idx="42">
                  <c:v>44932</c:v>
                </c:pt>
                <c:pt idx="43">
                  <c:v>44940.680272108846</c:v>
                </c:pt>
                <c:pt idx="44">
                  <c:v>44949</c:v>
                </c:pt>
                <c:pt idx="45">
                  <c:v>44958</c:v>
                </c:pt>
                <c:pt idx="46">
                  <c:v>44966</c:v>
                </c:pt>
                <c:pt idx="47">
                  <c:v>44975</c:v>
                </c:pt>
                <c:pt idx="48">
                  <c:v>44983</c:v>
                </c:pt>
                <c:pt idx="49">
                  <c:v>44992</c:v>
                </c:pt>
                <c:pt idx="50">
                  <c:v>45000</c:v>
                </c:pt>
                <c:pt idx="51">
                  <c:v>45009</c:v>
                </c:pt>
                <c:pt idx="52">
                  <c:v>45017</c:v>
                </c:pt>
                <c:pt idx="53">
                  <c:v>45026</c:v>
                </c:pt>
                <c:pt idx="54">
                  <c:v>45034.319727891154</c:v>
                </c:pt>
                <c:pt idx="55">
                  <c:v>45042.639455782315</c:v>
                </c:pt>
                <c:pt idx="56">
                  <c:v>45050.959183673469</c:v>
                </c:pt>
                <c:pt idx="57">
                  <c:v>45059.278911564623</c:v>
                </c:pt>
                <c:pt idx="58">
                  <c:v>45067.598639455784</c:v>
                </c:pt>
                <c:pt idx="59">
                  <c:v>45075.918367346938</c:v>
                </c:pt>
                <c:pt idx="60">
                  <c:v>45084.238095238092</c:v>
                </c:pt>
                <c:pt idx="61">
                  <c:v>45092.557823129253</c:v>
                </c:pt>
                <c:pt idx="62">
                  <c:v>45100.877551020407</c:v>
                </c:pt>
                <c:pt idx="63">
                  <c:v>45109.197278911568</c:v>
                </c:pt>
                <c:pt idx="64">
                  <c:v>45117.517006802722</c:v>
                </c:pt>
                <c:pt idx="65">
                  <c:v>45125.836734693876</c:v>
                </c:pt>
                <c:pt idx="66">
                  <c:v>45134.156462585037</c:v>
                </c:pt>
                <c:pt idx="67">
                  <c:v>45142.476190476191</c:v>
                </c:pt>
              </c:numCache>
            </c:numRef>
          </c:cat>
          <c:val>
            <c:numRef>
              <c:f>ResultadosPrevision!$E$2:$E$69</c:f>
              <c:numCache>
                <c:formatCode>General</c:formatCode>
                <c:ptCount val="68"/>
                <c:pt idx="53" formatCode="_(&quot;€&quot;* #,##0.00_);_(&quot;€&quot;* \(#,##0.00\);_(&quot;€&quot;* &quot;-&quot;??_);_(@_)">
                  <c:v>140.29500000000002</c:v>
                </c:pt>
                <c:pt idx="54" formatCode="_(&quot;€&quot;* #,##0.00_);_(&quot;€&quot;* \(#,##0.00\);_(&quot;€&quot;* &quot;-&quot;??_);_(@_)">
                  <c:v>2282.0158635307325</c:v>
                </c:pt>
                <c:pt idx="55" formatCode="_(&quot;€&quot;* #,##0.00_);_(&quot;€&quot;* \(#,##0.00\);_(&quot;€&quot;* &quot;-&quot;??_);_(@_)">
                  <c:v>2289.7176855057041</c:v>
                </c:pt>
                <c:pt idx="56" formatCode="_(&quot;€&quot;* #,##0.00_);_(&quot;€&quot;* \(#,##0.00\);_(&quot;€&quot;* &quot;-&quot;??_);_(@_)">
                  <c:v>2297.5800605742952</c:v>
                </c:pt>
                <c:pt idx="57" formatCode="_(&quot;€&quot;* #,##0.00_);_(&quot;€&quot;* \(#,##0.00\);_(&quot;€&quot;* &quot;-&quot;??_);_(@_)">
                  <c:v>2305.6026523545834</c:v>
                </c:pt>
                <c:pt idx="58" formatCode="_(&quot;€&quot;* #,##0.00_);_(&quot;€&quot;* \(#,##0.00\);_(&quot;€&quot;* &quot;-&quot;??_);_(@_)">
                  <c:v>2313.7850961475824</c:v>
                </c:pt>
                <c:pt idx="59" formatCode="_(&quot;€&quot;* #,##0.00_);_(&quot;€&quot;* \(#,##0.00\);_(&quot;€&quot;* &quot;-&quot;??_);_(@_)">
                  <c:v>2322.126999924938</c:v>
                </c:pt>
                <c:pt idx="60" formatCode="_(&quot;€&quot;* #,##0.00_);_(&quot;€&quot;* \(#,##0.00\);_(&quot;€&quot;* &quot;-&quot;??_);_(@_)">
                  <c:v>2330.6279453153306</c:v>
                </c:pt>
                <c:pt idx="61" formatCode="_(&quot;€&quot;* #,##0.00_);_(&quot;€&quot;* \(#,##0.00\);_(&quot;€&quot;* &quot;-&quot;??_);_(@_)">
                  <c:v>2339.2874885878941</c:v>
                </c:pt>
                <c:pt idx="62" formatCode="_(&quot;€&quot;* #,##0.00_);_(&quot;€&quot;* \(#,##0.00\);_(&quot;€&quot;* &quot;-&quot;??_);_(@_)">
                  <c:v>2348.1051616312166</c:v>
                </c:pt>
                <c:pt idx="63" formatCode="_(&quot;€&quot;* #,##0.00_);_(&quot;€&quot;* \(#,##0.00\);_(&quot;€&quot;* &quot;-&quot;??_);_(@_)">
                  <c:v>2357.0804729263582</c:v>
                </c:pt>
                <c:pt idx="64" formatCode="_(&quot;€&quot;* #,##0.00_);_(&quot;€&quot;* \(#,##0.00\);_(&quot;€&quot;* &quot;-&quot;??_);_(@_)">
                  <c:v>2366.2129085126071</c:v>
                </c:pt>
                <c:pt idx="65" formatCode="_(&quot;€&quot;* #,##0.00_);_(&quot;€&quot;* \(#,##0.00\);_(&quot;€&quot;* &quot;-&quot;??_);_(@_)">
                  <c:v>2375.5019329445504</c:v>
                </c:pt>
                <c:pt idx="66" formatCode="_(&quot;€&quot;* #,##0.00_);_(&quot;€&quot;* \(#,##0.00\);_(&quot;€&quot;* &quot;-&quot;??_);_(@_)">
                  <c:v>2384.9469902393421</c:v>
                </c:pt>
                <c:pt idx="67" formatCode="_(&quot;€&quot;* #,##0.00_);_(&quot;€&quot;* \(#,##0.00\);_(&quot;€&quot;* &quot;-&quot;??_);_(@_)">
                  <c:v>2394.5475048128978</c:v>
                </c:pt>
              </c:numCache>
            </c:numRef>
          </c:val>
          <c:smooth val="0"/>
          <c:extLst>
            <c:ext xmlns:c16="http://schemas.microsoft.com/office/drawing/2014/chart" uri="{C3380CC4-5D6E-409C-BE32-E72D297353CC}">
              <c16:uniqueId val="{00000003-D82E-4183-BA80-7DEB1AB27516}"/>
            </c:ext>
          </c:extLst>
        </c:ser>
        <c:dLbls>
          <c:showLegendKey val="0"/>
          <c:showVal val="0"/>
          <c:showCatName val="0"/>
          <c:showSerName val="0"/>
          <c:showPercent val="0"/>
          <c:showBubbleSize val="0"/>
        </c:dLbls>
        <c:smooth val="0"/>
        <c:axId val="687035872"/>
        <c:axId val="687038272"/>
      </c:lineChart>
      <c:catAx>
        <c:axId val="687035872"/>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87038272"/>
        <c:crosses val="autoZero"/>
        <c:auto val="1"/>
        <c:lblAlgn val="ctr"/>
        <c:lblOffset val="100"/>
        <c:noMultiLvlLbl val="0"/>
      </c:catAx>
      <c:valAx>
        <c:axId val="68703827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87035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[01Herramientas_CalculoAvanzadas.xlsx]Sugerencia1!Tabla dinámica1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"Artículo": </a:t>
            </a:r>
            <a:r>
              <a:rPr lang="en-US">
                <a:solidFill>
                  <a:srgbClr val="DD5A13"/>
                </a:solidFill>
              </a:rPr>
              <a:t>Escritorio</a:t>
            </a:r>
            <a:r>
              <a:rPr lang="en-US"/>
              <a:t> y </a:t>
            </a:r>
            <a:r>
              <a:rPr lang="en-US">
                <a:solidFill>
                  <a:srgbClr val="DD5A13"/>
                </a:solidFill>
              </a:rPr>
              <a:t>Portalápices</a:t>
            </a:r>
            <a:r>
              <a:rPr lang="en-US"/>
              <a:t> tienen valores de "Total" notablemente superiores.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D2D2D2"/>
          </a:solidFill>
          <a:ln>
            <a:noFill/>
          </a:ln>
          <a:effectLst/>
        </c:spPr>
      </c:pivotFmt>
      <c:pivotFmt>
        <c:idx val="2"/>
        <c:spPr>
          <a:solidFill>
            <a:srgbClr val="ED7331"/>
          </a:solidFill>
          <a:ln>
            <a:noFill/>
          </a:ln>
          <a:effectLst/>
        </c:spPr>
      </c:pivotFmt>
      <c:pivotFmt>
        <c:idx val="3"/>
        <c:spPr>
          <a:solidFill>
            <a:srgbClr val="ED7331"/>
          </a:solidFill>
          <a:ln>
            <a:noFill/>
          </a:ln>
          <a:effectLst/>
        </c:spPr>
      </c:pivotFmt>
      <c:pivotFmt>
        <c:idx val="4"/>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ED7331"/>
          </a:solidFill>
          <a:ln>
            <a:noFill/>
          </a:ln>
          <a:effectLst/>
        </c:spPr>
      </c:pivotFmt>
      <c:pivotFmt>
        <c:idx val="6"/>
        <c:spPr>
          <a:solidFill>
            <a:srgbClr val="ED7331"/>
          </a:solidFill>
          <a:ln>
            <a:noFill/>
          </a:ln>
          <a:effectLst/>
        </c:spPr>
      </c:pivotFmt>
    </c:pivotFmts>
    <c:plotArea>
      <c:layout/>
      <c:barChart>
        <c:barDir val="bar"/>
        <c:grouping val="stacked"/>
        <c:varyColors val="0"/>
        <c:ser>
          <c:idx val="0"/>
          <c:order val="0"/>
          <c:tx>
            <c:strRef>
              <c:f>Sugerencia1!$B$2</c:f>
              <c:strCache>
                <c:ptCount val="1"/>
                <c:pt idx="0">
                  <c:v>Total</c:v>
                </c:pt>
              </c:strCache>
            </c:strRef>
          </c:tx>
          <c:spPr>
            <a:solidFill>
              <a:srgbClr val="D2D2D2"/>
            </a:solidFill>
            <a:ln>
              <a:noFill/>
            </a:ln>
            <a:effectLst/>
          </c:spPr>
          <c:invertIfNegative val="0"/>
          <c:dPt>
            <c:idx val="0"/>
            <c:invertIfNegative val="0"/>
            <c:bubble3D val="0"/>
            <c:spPr>
              <a:solidFill>
                <a:srgbClr val="ED7331"/>
              </a:solidFill>
              <a:ln>
                <a:noFill/>
              </a:ln>
              <a:effectLst/>
            </c:spPr>
            <c:extLst>
              <c:ext xmlns:c16="http://schemas.microsoft.com/office/drawing/2014/chart" uri="{C3380CC4-5D6E-409C-BE32-E72D297353CC}">
                <c16:uniqueId val="{00000002-E89A-42E9-A6BB-A2953849D99D}"/>
              </c:ext>
            </c:extLst>
          </c:dPt>
          <c:dPt>
            <c:idx val="1"/>
            <c:invertIfNegative val="0"/>
            <c:bubble3D val="0"/>
            <c:spPr>
              <a:solidFill>
                <a:srgbClr val="ED7331"/>
              </a:solidFill>
              <a:ln>
                <a:noFill/>
              </a:ln>
              <a:effectLst/>
            </c:spPr>
            <c:extLst>
              <c:ext xmlns:c16="http://schemas.microsoft.com/office/drawing/2014/chart" uri="{C3380CC4-5D6E-409C-BE32-E72D297353CC}">
                <c16:uniqueId val="{00000003-E89A-42E9-A6BB-A2953849D99D}"/>
              </c:ext>
            </c:extLst>
          </c:dPt>
          <c:cat>
            <c:strRef>
              <c:f>Sugerencia1!$A$3:$A$8</c:f>
              <c:strCache>
                <c:ptCount val="5"/>
                <c:pt idx="0">
                  <c:v>Escritorio</c:v>
                </c:pt>
                <c:pt idx="1">
                  <c:v>Portalápices</c:v>
                </c:pt>
                <c:pt idx="2">
                  <c:v>Set de bolígrafos</c:v>
                </c:pt>
                <c:pt idx="3">
                  <c:v>Bolígrafo</c:v>
                </c:pt>
                <c:pt idx="4">
                  <c:v>Lápiz</c:v>
                </c:pt>
              </c:strCache>
            </c:strRef>
          </c:cat>
          <c:val>
            <c:numRef>
              <c:f>Sugerencia1!$B$3:$B$8</c:f>
              <c:numCache>
                <c:formatCode>_("€"* #,##0.00_);_("€"* \(#,##0.00\);_("€"* "-"??_);_(@_)</c:formatCode>
                <c:ptCount val="5"/>
                <c:pt idx="0">
                  <c:v>13750</c:v>
                </c:pt>
                <c:pt idx="1">
                  <c:v>9868.51</c:v>
                </c:pt>
                <c:pt idx="2">
                  <c:v>4169.87</c:v>
                </c:pt>
                <c:pt idx="3">
                  <c:v>2133.4399999999996</c:v>
                </c:pt>
                <c:pt idx="4">
                  <c:v>2040.2299999999998</c:v>
                </c:pt>
              </c:numCache>
            </c:numRef>
          </c:val>
          <c:extLst>
            <c:ext xmlns:c16="http://schemas.microsoft.com/office/drawing/2014/chart" uri="{C3380CC4-5D6E-409C-BE32-E72D297353CC}">
              <c16:uniqueId val="{00000000-E89A-42E9-A6BB-A2953849D99D}"/>
            </c:ext>
          </c:extLst>
        </c:ser>
        <c:dLbls>
          <c:showLegendKey val="0"/>
          <c:showVal val="0"/>
          <c:showCatName val="0"/>
          <c:showSerName val="0"/>
          <c:showPercent val="0"/>
          <c:showBubbleSize val="0"/>
        </c:dLbls>
        <c:gapWidth val="33"/>
        <c:overlap val="100"/>
        <c:axId val="1638748864"/>
        <c:axId val="1638751264"/>
      </c:barChart>
      <c:catAx>
        <c:axId val="1638748864"/>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Artículo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38751264"/>
        <c:crosses val="autoZero"/>
        <c:auto val="1"/>
        <c:lblAlgn val="ctr"/>
        <c:lblOffset val="100"/>
        <c:noMultiLvlLbl val="0"/>
      </c:catAx>
      <c:valAx>
        <c:axId val="16387512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Total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38748864"/>
        <c:crosses val="max"/>
        <c:crossBetween val="between"/>
        <c:dispUnits>
          <c:builtInUnit val="thousand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0</xdr:colOff>
      <xdr:row>0</xdr:row>
      <xdr:rowOff>176212</xdr:rowOff>
    </xdr:from>
    <xdr:to>
      <xdr:col>14</xdr:col>
      <xdr:colOff>38100</xdr:colOff>
      <xdr:row>16</xdr:row>
      <xdr:rowOff>61912</xdr:rowOff>
    </xdr:to>
    <xdr:graphicFrame macro="">
      <xdr:nvGraphicFramePr>
        <xdr:cNvPr id="2" name="Gráfico 1">
          <a:extLst>
            <a:ext uri="{FF2B5EF4-FFF2-40B4-BE49-F238E27FC236}">
              <a16:creationId xmlns:a16="http://schemas.microsoft.com/office/drawing/2014/main" id="{28FCD02F-3584-5D19-7B8E-63692BF65C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752475</xdr:colOff>
      <xdr:row>1</xdr:row>
      <xdr:rowOff>0</xdr:rowOff>
    </xdr:from>
    <xdr:to>
      <xdr:col>8</xdr:col>
      <xdr:colOff>752475</xdr:colOff>
      <xdr:row>15</xdr:row>
      <xdr:rowOff>76200</xdr:rowOff>
    </xdr:to>
    <xdr:graphicFrame macro="">
      <xdr:nvGraphicFramePr>
        <xdr:cNvPr id="2" name="Gráfico 1" descr="Tipo de gráfico: Barras apiladas. &quot;Artículo&quot;: Escritorio y Portalápices tienen valores de &quot;Total&quot; notablemente superiores.&#10;&#10;Descripción generada automáticamente">
          <a:extLst>
            <a:ext uri="{FF2B5EF4-FFF2-40B4-BE49-F238E27FC236}">
              <a16:creationId xmlns:a16="http://schemas.microsoft.com/office/drawing/2014/main" id="{7AFEBB9F-4304-D20E-8BD9-B5C80D7074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uno" refreshedDate="45054.910219791665" createdVersion="8" refreshedVersion="8" minRefreshableVersion="3" recordCount="43" xr:uid="{FC8A62A5-FA4F-4705-9353-13DEF2DEEB9E}">
  <cacheSource type="worksheet">
    <worksheetSource ref="A1:G44" sheet="Prevision"/>
  </cacheSource>
  <cacheFields count="7">
    <cacheField name="Fecha" numFmtId="14">
      <sharedItems containsSemiMixedTypes="0" containsNonDate="0" containsDate="1" containsString="0" minDate="2022-01-15T00:00:00" maxDate="2023-04-11T00:00:00"/>
    </cacheField>
    <cacheField name="Provincia" numFmtId="0">
      <sharedItems/>
    </cacheField>
    <cacheField name="Vendedor" numFmtId="0">
      <sharedItems/>
    </cacheField>
    <cacheField name="Artículo" numFmtId="0">
      <sharedItems count="5">
        <s v="Lápiz"/>
        <s v="Portalápices"/>
        <s v="Bolígrafo"/>
        <s v="Set de bolígrafos"/>
        <s v="Escritorio"/>
      </sharedItems>
    </cacheField>
    <cacheField name="Cantidad" numFmtId="1">
      <sharedItems containsSemiMixedTypes="0" containsString="0" containsNumber="1" containsInteger="1" minValue="3" maxValue="96"/>
    </cacheField>
    <cacheField name="Precio Unitario" numFmtId="44">
      <sharedItems containsSemiMixedTypes="0" containsString="0" containsNumber="1" minValue="1.29" maxValue="1250"/>
    </cacheField>
    <cacheField name="Total" numFmtId="44">
      <sharedItems containsSemiMixedTypes="0" containsString="0" containsNumber="1" minValue="9.0300000000000011" maxValue="625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d v="2022-04-27T00:00:00"/>
    <s v="Madrid"/>
    <s v="Carla"/>
    <x v="0"/>
    <n v="95"/>
    <n v="4.99"/>
    <n v="474.05"/>
  </r>
  <r>
    <d v="2022-07-12T00:00:00"/>
    <s v="Madrid"/>
    <s v="Carla"/>
    <x v="1"/>
    <n v="29"/>
    <n v="1.99"/>
    <n v="57.71"/>
  </r>
  <r>
    <d v="2023-01-06T00:00:00"/>
    <s v="Madrid"/>
    <s v="Juan"/>
    <x v="2"/>
    <n v="95"/>
    <n v="1.99"/>
    <n v="189.05"/>
  </r>
  <r>
    <d v="2022-08-15T00:00:00"/>
    <s v="Madrid"/>
    <s v="Juan"/>
    <x v="2"/>
    <n v="35"/>
    <n v="4.99"/>
    <n v="174.65"/>
  </r>
  <r>
    <d v="2022-10-22T00:00:00"/>
    <s v="Madrid"/>
    <s v="Juan"/>
    <x v="0"/>
    <n v="64"/>
    <n v="8.99"/>
    <n v="575.36"/>
  </r>
  <r>
    <d v="2023-04-01T00:00:00"/>
    <s v="Madrid"/>
    <s v="Juan"/>
    <x v="1"/>
    <n v="60"/>
    <n v="4.99"/>
    <n v="299.40000000000003"/>
  </r>
  <r>
    <d v="2022-06-08T00:00:00"/>
    <s v="Madrid"/>
    <s v="Juan"/>
    <x v="1"/>
    <n v="60"/>
    <n v="8.99"/>
    <n v="539.4"/>
  </r>
  <r>
    <d v="2023-02-18T00:00:00"/>
    <s v="Madrid"/>
    <s v="Juan"/>
    <x v="1"/>
    <n v="4"/>
    <n v="4.99"/>
    <n v="19.96"/>
  </r>
  <r>
    <d v="2022-09-18T00:00:00"/>
    <s v="Madrid"/>
    <s v="Juan"/>
    <x v="3"/>
    <n v="16"/>
    <n v="15.99"/>
    <n v="255.84"/>
  </r>
  <r>
    <d v="2022-07-04T00:00:00"/>
    <s v="Madrid"/>
    <s v="Juan"/>
    <x v="3"/>
    <n v="62"/>
    <n v="4.99"/>
    <n v="309.38"/>
  </r>
  <r>
    <d v="2022-11-08T00:00:00"/>
    <s v="Madrid"/>
    <s v="Pablo"/>
    <x v="0"/>
    <n v="15"/>
    <n v="19.989999999999998"/>
    <n v="299.84999999999997"/>
  </r>
  <r>
    <d v="2022-07-29T00:00:00"/>
    <s v="Madrid"/>
    <s v="Pablo"/>
    <x v="1"/>
    <n v="81"/>
    <n v="19.989999999999998"/>
    <n v="1619.1899999999998"/>
  </r>
  <r>
    <d v="2022-12-29T00:00:00"/>
    <s v="Madrid"/>
    <s v="Pablo"/>
    <x v="3"/>
    <n v="74"/>
    <n v="15.99"/>
    <n v="1183.26"/>
  </r>
  <r>
    <d v="2022-05-14T00:00:00"/>
    <s v="Barcelona"/>
    <s v="Guillermo"/>
    <x v="2"/>
    <n v="53"/>
    <n v="1.29"/>
    <n v="68.37"/>
  </r>
  <r>
    <d v="2022-09-10T00:00:00"/>
    <s v="Barcelona"/>
    <s v="Guillermo"/>
    <x v="2"/>
    <n v="7"/>
    <n v="1.29"/>
    <n v="9.0300000000000011"/>
  </r>
  <r>
    <d v="2023-02-26T00:00:00"/>
    <s v="Barcelona"/>
    <s v="Guillermo"/>
    <x v="0"/>
    <n v="27"/>
    <n v="19.989999999999998"/>
    <n v="539.7299999999999"/>
  </r>
  <r>
    <d v="2022-01-15T00:00:00"/>
    <s v="Barcelona"/>
    <s v="Guillermo"/>
    <x v="1"/>
    <n v="45"/>
    <n v="8.99"/>
    <n v="404.55"/>
  </r>
  <r>
    <d v="2022-05-31T00:00:00"/>
    <s v="Barcelona"/>
    <s v="Guillermo"/>
    <x v="1"/>
    <n v="80"/>
    <n v="8.99"/>
    <n v="719.2"/>
  </r>
  <r>
    <d v="2022-06-17T00:00:00"/>
    <s v="Barcelona"/>
    <s v="María"/>
    <x v="4"/>
    <n v="5"/>
    <n v="1250"/>
    <n v="6250"/>
  </r>
  <r>
    <d v="2023-01-23T00:00:00"/>
    <s v="Barcelona"/>
    <s v="María"/>
    <x v="1"/>
    <n v="65"/>
    <n v="19.989999999999998"/>
    <n v="1299.3499999999999"/>
  </r>
  <r>
    <d v="2022-11-25T00:00:00"/>
    <s v="Barcelona"/>
    <s v="María"/>
    <x v="3"/>
    <n v="96"/>
    <n v="4.99"/>
    <n v="479.04"/>
  </r>
  <r>
    <d v="2022-08-07T00:00:00"/>
    <s v="Barcelona"/>
    <s v="María"/>
    <x v="3"/>
    <n v="42"/>
    <n v="23.95"/>
    <n v="1005.9"/>
  </r>
  <r>
    <d v="2022-12-12T00:00:00"/>
    <s v="Barcelona"/>
    <s v="Sandra"/>
    <x v="2"/>
    <n v="68"/>
    <n v="1.29"/>
    <n v="87.72"/>
  </r>
  <r>
    <d v="2022-09-01T00:00:00"/>
    <s v="Barcelona"/>
    <s v="Sandra"/>
    <x v="4"/>
    <n v="3"/>
    <n v="1250"/>
    <n v="3750"/>
  </r>
  <r>
    <d v="2023-02-01T00:00:00"/>
    <s v="Barcelona"/>
    <s v="Sandra"/>
    <x v="1"/>
    <n v="87"/>
    <n v="15"/>
    <n v="1305"/>
  </r>
  <r>
    <d v="2023-02-09T00:00:00"/>
    <s v="Málaga"/>
    <s v="Ana"/>
    <x v="2"/>
    <n v="36"/>
    <n v="4.99"/>
    <n v="179.64000000000001"/>
  </r>
  <r>
    <d v="2022-05-05T00:00:00"/>
    <s v="Málaga"/>
    <s v="Ana"/>
    <x v="2"/>
    <n v="90"/>
    <n v="4.99"/>
    <n v="449.1"/>
  </r>
  <r>
    <d v="2022-11-17T00:00:00"/>
    <s v="Málaga"/>
    <s v="Ana"/>
    <x v="1"/>
    <n v="11"/>
    <n v="4.99"/>
    <n v="54.89"/>
  </r>
  <r>
    <d v="2022-12-04T00:00:00"/>
    <s v="Málaga"/>
    <s v="Ana"/>
    <x v="1"/>
    <n v="94"/>
    <n v="19.989999999999998"/>
    <n v="1879.06"/>
  </r>
  <r>
    <d v="2023-03-24T00:00:00"/>
    <s v="Málaga"/>
    <s v="Ana"/>
    <x v="3"/>
    <n v="50"/>
    <n v="4.99"/>
    <n v="249.5"/>
  </r>
  <r>
    <d v="2023-04-10T00:00:00"/>
    <s v="Sevilla"/>
    <s v="Andrés"/>
    <x v="2"/>
    <n v="75"/>
    <n v="1.99"/>
    <n v="149.25"/>
  </r>
  <r>
    <d v="2023-04-10T00:00:00"/>
    <s v="Sevilla"/>
    <s v="Andrés"/>
    <x v="2"/>
    <n v="66"/>
    <n v="1.99"/>
    <n v="131.34"/>
  </r>
  <r>
    <d v="2022-10-31T00:00:00"/>
    <s v="Sevilla"/>
    <s v="Andrés"/>
    <x v="2"/>
    <n v="14"/>
    <n v="1.29"/>
    <n v="18.060000000000002"/>
  </r>
  <r>
    <d v="2022-12-21T00:00:00"/>
    <s v="Sevilla"/>
    <s v="Andrés"/>
    <x v="1"/>
    <n v="28"/>
    <n v="4.99"/>
    <n v="139.72"/>
  </r>
  <r>
    <d v="2022-06-25T00:00:00"/>
    <s v="Sevilla"/>
    <s v="Milagros"/>
    <x v="2"/>
    <n v="90"/>
    <n v="4.99"/>
    <n v="449.1"/>
  </r>
  <r>
    <d v="2022-10-05T00:00:00"/>
    <s v="Sevilla"/>
    <s v="Milagros"/>
    <x v="1"/>
    <n v="28"/>
    <n v="8.99"/>
    <n v="251.72"/>
  </r>
  <r>
    <d v="2022-07-21T00:00:00"/>
    <s v="Sevilla"/>
    <s v="Milagros"/>
    <x v="3"/>
    <n v="55"/>
    <n v="12.49"/>
    <n v="686.95"/>
  </r>
  <r>
    <d v="2023-03-15T00:00:00"/>
    <s v="Valencia"/>
    <s v="Jesús"/>
    <x v="2"/>
    <n v="55"/>
    <n v="2.99"/>
    <n v="164.45000000000002"/>
  </r>
  <r>
    <d v="2022-08-24T00:00:00"/>
    <s v="Valencia"/>
    <s v="Jesús"/>
    <x v="4"/>
    <n v="3"/>
    <n v="1250"/>
    <n v="3750"/>
  </r>
  <r>
    <d v="2022-09-27T00:00:00"/>
    <s v="Valencia"/>
    <s v="Jesús"/>
    <x v="0"/>
    <n v="76"/>
    <n v="1.99"/>
    <n v="151.24"/>
  </r>
  <r>
    <d v="2023-03-07T00:00:00"/>
    <s v="Valencia"/>
    <s v="Jesús"/>
    <x v="1"/>
    <n v="7"/>
    <n v="19.989999999999998"/>
    <n v="139.92999999999998"/>
  </r>
  <r>
    <d v="2022-05-22T00:00:00"/>
    <s v="Valencia"/>
    <s v="Roberto"/>
    <x v="2"/>
    <n v="32"/>
    <n v="1.99"/>
    <n v="63.68"/>
  </r>
  <r>
    <d v="2022-10-14T00:00:00"/>
    <s v="Valencia"/>
    <s v="Roberto"/>
    <x v="1"/>
    <n v="57"/>
    <n v="19.989999999999998"/>
    <n v="1139.42999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E1618F-B7CF-42F8-9E06-2FAE1A1F04D4}" name="Tabla dinámica1" cacheId="0"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chartFormat="1">
  <location ref="A2:B8" firstHeaderRow="1" firstDataRow="1" firstDataCol="1"/>
  <pivotFields count="7">
    <pivotField compact="0" numFmtId="14" outline="0" showAll="0"/>
    <pivotField compact="0" outline="0" showAll="0"/>
    <pivotField compact="0" outline="0" showAll="0"/>
    <pivotField axis="axisRow" compact="0" outline="0" showAll="0" sortType="descending">
      <items count="6">
        <item x="2"/>
        <item x="4"/>
        <item x="0"/>
        <item x="1"/>
        <item x="3"/>
        <item t="default"/>
      </items>
      <autoSortScope>
        <pivotArea dataOnly="0" outline="0" fieldPosition="0">
          <references count="1">
            <reference field="4294967294" count="1" selected="0">
              <x v="0"/>
            </reference>
          </references>
        </pivotArea>
      </autoSortScope>
    </pivotField>
    <pivotField compact="0" numFmtId="1" outline="0" showAll="0"/>
    <pivotField compact="0" numFmtId="44" outline="0" showAll="0"/>
    <pivotField dataField="1" compact="0" numFmtId="44" outline="0" showAll="0"/>
  </pivotFields>
  <rowFields count="1">
    <field x="3"/>
  </rowFields>
  <rowItems count="6">
    <i>
      <x v="1"/>
    </i>
    <i>
      <x v="3"/>
    </i>
    <i>
      <x v="4"/>
    </i>
    <i>
      <x/>
    </i>
    <i>
      <x v="2"/>
    </i>
    <i t="grand">
      <x/>
    </i>
  </rowItems>
  <colItems count="1">
    <i/>
  </colItems>
  <dataFields count="1">
    <dataField name="Suma de Total" fld="6" baseField="0" baseItem="0" numFmtId="44"/>
  </dataFields>
  <chartFormats count="3">
    <chartFormat chart="0" format="4" series="1">
      <pivotArea type="data" outline="0" fieldPosition="0">
        <references count="1">
          <reference field="4294967294" count="1" selected="0">
            <x v="0"/>
          </reference>
        </references>
      </pivotArea>
    </chartFormat>
    <chartFormat chart="0" format="5">
      <pivotArea type="data" outline="0" fieldPosition="0">
        <references count="2">
          <reference field="4294967294" count="1" selected="0">
            <x v="0"/>
          </reference>
          <reference field="3" count="1" selected="0">
            <x v="1"/>
          </reference>
        </references>
      </pivotArea>
    </chartFormat>
    <chartFormat chart="0" format="6">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Estados+Unidos" TargetMode="External"/><Relationship Id="rId13" Type="http://schemas.openxmlformats.org/officeDocument/2006/relationships/hyperlink" Target="https://www.bing.com/th?id=AMMS_7a3b2a2e629bbe0e45baefb27632106d&amp;qlt=95"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ae5846a10190e76d928e9b9b3dfb9833&amp;qlt=95" TargetMode="External"/><Relationship Id="rId12" Type="http://schemas.openxmlformats.org/officeDocument/2006/relationships/hyperlink" Target="https://www.bing.com/images/search?form=xlimg&amp;q=Talavera+de+la+Reina" TargetMode="External"/><Relationship Id="rId2" Type="http://schemas.openxmlformats.org/officeDocument/2006/relationships/hyperlink" Target="https://www.bing.com/images/search?form=xlimg&amp;q=Madrid" TargetMode="External"/><Relationship Id="rId1" Type="http://schemas.openxmlformats.org/officeDocument/2006/relationships/hyperlink" Target="https://www.bing.com/th?id=AMMS_e16bba7b4a7c0058dac837bc0a779a31&amp;qlt=95" TargetMode="External"/><Relationship Id="rId6" Type="http://schemas.openxmlformats.org/officeDocument/2006/relationships/hyperlink" Target="https://www.bing.com/images/search?form=xlimg&amp;q=Nueva+York" TargetMode="External"/><Relationship Id="rId11" Type="http://schemas.openxmlformats.org/officeDocument/2006/relationships/hyperlink" Target="https://www.bing.com/th?id=AMMS_03c66ecacfdcf5e654e63181e05a03be&amp;qlt=95" TargetMode="External"/><Relationship Id="rId5" Type="http://schemas.openxmlformats.org/officeDocument/2006/relationships/hyperlink" Target="https://www.bing.com/th?id=AMMS_013fd031f457f3f3dcb750f6fd3509d7&amp;qlt=95" TargetMode="External"/><Relationship Id="rId10" Type="http://schemas.openxmlformats.org/officeDocument/2006/relationships/hyperlink" Target="https://www.bing.com/images/search?form=xlimg&amp;q=Reino+Unido" TargetMode="External"/><Relationship Id="rId4" Type="http://schemas.openxmlformats.org/officeDocument/2006/relationships/hyperlink" Target="https://www.bing.com/images/search?form=xlimg&amp;q=Espa%c3%b1a" TargetMode="External"/><Relationship Id="rId9" Type="http://schemas.openxmlformats.org/officeDocument/2006/relationships/hyperlink" Target="https://www.bing.com/th?id=AMMS_0124849213e9b441ce93159255ec4228&amp;qlt=95" TargetMode="External"/><Relationship Id="rId14" Type="http://schemas.openxmlformats.org/officeDocument/2006/relationships/hyperlink" Target="https://www.bing.com/images/search?form=xlimg&amp;q=La+Ca%c3%b1iz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Srd>
</file>

<file path=xl/richData/rdarray.xml><?xml version="1.0" encoding="utf-8"?>
<arrayData xmlns="http://schemas.microsoft.com/office/spreadsheetml/2017/richdata2" count="18">
  <a r="1">
    <v t="s">José Luis Martínez-Almeida (Alcalde)</v>
  </a>
  <a r="1">
    <v t="s">Hora central europea</v>
  </a>
  <a r="1">
    <v t="s">español</v>
  </a>
  <a r="2">
    <v t="r">46</v>
    <v t="r">47</v>
  </a>
  <a r="59">
    <v t="r">67</v>
    <v t="r">68</v>
    <v t="r">69</v>
    <v t="r">70</v>
    <v t="r">71</v>
    <v t="r">72</v>
    <v t="r">73</v>
    <v t="r">74</v>
    <v t="r">75</v>
    <v t="r">76</v>
    <v t="r">77</v>
    <v t="r">78</v>
    <v t="r">79</v>
    <v t="r">80</v>
    <v t="r">81</v>
    <v t="r">82</v>
    <v t="s">Provincia de Las Palmas</v>
    <v t="r">83</v>
    <v t="r">84</v>
    <v t="r">21</v>
    <v t="s">Provincia de Palencia</v>
    <v t="r">85</v>
    <v t="r">86</v>
    <v t="r">87</v>
    <v t="r">88</v>
    <v t="r">89</v>
    <v t="r">90</v>
    <v t="r">91</v>
    <v t="r">92</v>
    <v t="r">93</v>
    <v t="r">94</v>
    <v t="s">Provincia de Málaga</v>
    <v t="s">Provincia de Granada</v>
    <v t="s">Provincia de Sevilla</v>
    <v t="s">Provincia de Jaén</v>
    <v t="s">Provincia de Cádiz</v>
    <v t="r">95</v>
    <v t="s">Provincia de Zamora</v>
    <v t="r">96</v>
    <v t="s">Provincia de Valladolid</v>
    <v t="s">Provincia de Segovia</v>
    <v t="s">Provincia de Soria</v>
    <v t="s">Provincia de Burgos</v>
    <v t="r">97</v>
    <v t="r">98</v>
    <v t="r">99</v>
    <v t="s">Provincia de Huesca</v>
    <v t="r">100</v>
    <v t="s">Provincia de Teruel</v>
    <v t="r">101</v>
    <v t="r">102</v>
    <v t="r">103</v>
    <v t="s">Provincia de Ciudad Real</v>
    <v t="s">Provincia de Guadalajara</v>
    <v t="r">104</v>
    <v t="r">105</v>
    <v t="r">106</v>
    <v t="r">107</v>
    <v t="r">108</v>
  </a>
  <a r="2">
    <v t="s">Hora central europea</v>
    <v t="s">Hora de Europa Occidental</v>
  </a>
  <a r="1">
    <v t="s">Eric Adams (Alcalde)</v>
  </a>
  <a r="1">
    <v t="s">Horario del este de América del Norte</v>
  </a>
  <a r="2">
    <v t="r">144</v>
    <v t="r">145</v>
  </a>
  <a r="57">
    <v t="r">165</v>
    <v t="r">132</v>
    <v t="r">166</v>
    <v t="r">167</v>
    <v t="r">168</v>
    <v t="r">169</v>
    <v t="r">170</v>
    <v t="r">171</v>
    <v t="r">172</v>
    <v t="r">173</v>
    <v t="r">174</v>
    <v t="r">175</v>
    <v t="r">176</v>
    <v t="r">177</v>
    <v t="r">178</v>
    <v t="r">179</v>
    <v t="r">180</v>
    <v t="r">181</v>
    <v t="r">182</v>
    <v t="r">183</v>
    <v t="r">184</v>
    <v t="r">185</v>
    <v t="r">186</v>
    <v t="r">187</v>
    <v t="r">188</v>
    <v t="r">189</v>
    <v t="r">190</v>
    <v t="r">191</v>
    <v t="r">192</v>
    <v t="r">193</v>
    <v t="r">194</v>
    <v t="r">195</v>
    <v t="r">196</v>
    <v t="r">197</v>
    <v t="r">198</v>
    <v t="r">199</v>
    <v t="r">200</v>
    <v t="r">201</v>
    <v t="r">202</v>
    <v t="r">203</v>
    <v t="r">204</v>
    <v t="r">205</v>
    <v t="r">206</v>
    <v t="r">207</v>
    <v t="r">208</v>
    <v t="r">209</v>
    <v t="r">210</v>
    <v t="r">211</v>
    <v t="r">212</v>
    <v t="r">213</v>
    <v t="r">214</v>
    <v t="r">215</v>
    <v t="r">216</v>
    <v t="r">217</v>
    <v t="r">218</v>
    <v t="r">219</v>
    <v t="r">220</v>
  </a>
  <a r="9">
    <v t="s">Chamorro Time Zone</v>
    <v t="s">Tiempo del Atlántico</v>
    <v t="s">Horario del este de América del Norte</v>
    <v t="s">Hora estándar del centro</v>
    <v t="s">Tiempo de la montaña</v>
    <v t="s">Tiempo del Pacífico</v>
    <v t="s">Tiempo de Alaska</v>
    <v t="s">Tiempo de Hawái-Aleutiano</v>
    <v t="s">Samoa Time Zone</v>
  </a>
  <a r="1">
    <v t="r">236</v>
  </a>
  <a r="1">
    <v t="s">Hora media de Greenwich</v>
  </a>
  <a r="1">
    <v t="s">Idioma inglés</v>
  </a>
  <a r="4">
    <v t="r">258</v>
    <v t="r">259</v>
    <v t="r">260</v>
    <v t="r">261</v>
  </a>
  <a r="150">
    <v t="r">281</v>
    <v t="r">282</v>
    <v t="r">283</v>
    <v t="r">284</v>
    <v t="r">285</v>
    <v t="r">286</v>
    <v t="r">287</v>
    <v t="r">288</v>
    <v t="r">289</v>
    <v t="s">Bedford</v>
    <v t="r">290</v>
    <v t="r">291</v>
    <v t="r">292</v>
    <v t="r">293</v>
    <v t="r">294</v>
    <v t="r">295</v>
    <v t="r">296</v>
    <v t="r">297</v>
    <v t="r">298</v>
    <v t="r">299</v>
    <v t="r">300</v>
    <v t="r">301</v>
    <v t="r">302</v>
    <v t="r">303</v>
    <v t="r">304</v>
    <v t="r">305</v>
    <v t="r">306</v>
    <v t="r">307</v>
    <v t="r">308</v>
    <v t="r">309</v>
    <v t="r">310</v>
    <v t="r">311</v>
    <v t="r">312</v>
    <v t="r">313</v>
    <v t="r">314</v>
    <v t="r">315</v>
    <v t="r">316</v>
    <v t="r">317</v>
    <v t="r">318</v>
    <v t="r">319</v>
    <v t="r">320</v>
    <v t="r">321</v>
    <v t="r">322</v>
    <v t="r">323</v>
    <v t="r">324</v>
    <v t="r">325</v>
    <v t="r">326</v>
    <v t="r">327</v>
    <v t="r">328</v>
    <v t="r">329</v>
    <v t="r">330</v>
    <v t="r">331</v>
    <v t="r">332</v>
    <v t="r">333</v>
    <v t="r">334</v>
    <v t="r">335</v>
    <v t="r">336</v>
    <v t="r">337</v>
    <v t="r">338</v>
    <v t="r">339</v>
    <v t="r">340</v>
    <v t="r">341</v>
    <v t="r">342</v>
    <v t="r">343</v>
    <v t="r">344</v>
    <v t="r">345</v>
    <v t="r">346</v>
    <v t="r">347</v>
    <v t="r">348</v>
    <v t="r">349</v>
    <v t="r">350</v>
    <v t="r">351</v>
    <v t="r">352</v>
    <v t="r">353</v>
    <v t="r">354</v>
    <v t="r">355</v>
    <v t="r">356</v>
    <v t="r">357</v>
    <v t="s">Knowsley</v>
    <v t="r">358</v>
    <v t="r">359</v>
    <v t="r">360</v>
    <v t="r">361</v>
    <v t="r">362</v>
    <v t="r">363</v>
    <v t="r">364</v>
    <v t="r">365</v>
    <v t="r">366</v>
    <v t="r">367</v>
    <v t="r">368</v>
    <v t="r">369</v>
    <v t="r">370</v>
    <v t="r">371</v>
    <v t="r">372</v>
    <v t="r">373</v>
    <v t="r">374</v>
    <v t="r">375</v>
    <v t="r">376</v>
    <v t="s">Municipio de Milton Keynes</v>
    <v t="r">377</v>
    <v t="r">378</v>
    <v t="r">379</v>
    <v t="r">232</v>
    <v t="r">380</v>
    <v t="r">381</v>
    <v t="r">382</v>
    <v t="r">383</v>
    <v t="r">384</v>
    <v t="r">385</v>
    <v t="r">386</v>
    <v t="r">387</v>
    <v t="s">Metropolitan Borough of Sefton</v>
    <v t="r">388</v>
    <v t="r">389</v>
    <v t="s">Wirral</v>
    <v t="s">Municipio metropolitano de Bolton</v>
    <v t="s">Borough of Swindon</v>
    <v t="r">390</v>
    <v t="r">391</v>
    <v t="r">392</v>
    <v t="r">393</v>
    <v t="r">394</v>
    <v t="r">395</v>
    <v t="r">396</v>
    <v t="r">397</v>
    <v t="r">398</v>
    <v t="r">399</v>
    <v t="r">400</v>
    <v t="r">401</v>
    <v t="r">402</v>
    <v t="r">403</v>
    <v t="r">404</v>
    <v t="s">Municipio de Wokingham</v>
    <v t="r">405</v>
    <v t="s">Metropolitan Borough of Solihull</v>
    <v t="r">406</v>
    <v t="r">407</v>
    <v t="r">408</v>
    <v t="s">Municipio metropolitano de Bury</v>
    <v t="s">Municipio metropolitano de Rotherham</v>
    <v t="r">409</v>
    <v t="r">410</v>
    <v t="r">411</v>
    <v t="r">412</v>
    <v t="r">413</v>
    <v t="r">414</v>
    <v t="r">415</v>
    <v t="r">416</v>
    <v t="s">Municipio de Stockton-on-Tees</v>
    <v t="r">417</v>
  </a>
  <a r="2">
    <v t="s">Hora media de Greenwich</v>
    <v t="s">Hora de Europa Occidental</v>
  </a>
  <a r="1">
    <v t="r">431</v>
  </a>
</arrayData>
</file>

<file path=xl/richData/rdrichvalue.xml><?xml version="1.0" encoding="utf-8"?>
<rvData xmlns="http://schemas.microsoft.com/office/spreadsheetml/2017/richdata" count="454">
  <rv s="0">
    <v>http://en.wikipedia.org/wiki/Public_domain</v>
    <v>Public domain</v>
  </rv>
  <rv s="0">
    <v>https://en.wikipedia.org/wiki/Microsoft</v>
    <v>Wikipedia</v>
  </rv>
  <rv s="1">
    <v>0</v>
    <v>1</v>
  </rv>
  <rv s="2">
    <v>7</v>
    <v>https://www.bing.com/th?id=AMMS_e6e837c7bf3a77408619758b7447855a&amp;qlt=95</v>
    <v>2</v>
    <v>0</v>
    <v>https://www.bing.com/images/search?form=xlimg&amp;q=microsoft</v>
    <v>Image of MICROSOFT CORPORATION</v>
  </rv>
  <rv s="0">
    <v>https://www.bing.com/financeapi/forcetrigger?t=a1xzim&amp;q=XNAS%3aMSFT&amp;form=skydnc</v>
    <v>Learn more on Bing</v>
  </rv>
  <rv s="3">
    <v>es-ES</v>
    <v>a1xzim</v>
    <v>268435456</v>
    <v>1</v>
    <v>Con tecnología de Refinitiv</v>
    <v>0</v>
    <v>1</v>
    <v>MICROSOFT CORPORATION (XNAS:MSFT)</v>
    <v>4</v>
    <v>5</v>
    <v>Finance</v>
    <v>6</v>
    <v>XNAS</v>
    <v>7435488000</v>
    <v>1993</v>
    <v>310.13</v>
    <v>0.92879999999999996</v>
    <v>-2</v>
    <v>-2.8510000000000002E-3</v>
    <v>-6.4380000000000001E-3</v>
    <v>-0.88</v>
    <v>2294963371200</v>
    <v>310.64999999999998</v>
    <v>MICROSOFT CORPORATION es una empresa de tecnología. La empresa desarrolla, otorga licencias y respalda una gama de productos de software, servicios y dispositivos. Sus segmentos son productividad y procesos de negocio, nube inteligente e informática más personal. Sus productos incluyen sistemas operativos; aplicaciones de productividad para todos los dispositivos; aplicaciones de servidor; aplicaciones de soluciones comerciales; herramientas de administración de escritorio y servidor; herramientas de desarrollo de software; videojuegos y capacitación y certificación de desarrolladores e integradores de computadoras. También diseña, fabrica y vende dispositivos, que incluyen computadoras personales, tabletas, consolas de juegos y entretenimiento, teléfonos, otros dispositivos inteligentes y accesorios relacionados, que se integran con su oferta en la nube. Ofrece una variedad de servicios, que incluyen soluciones en la nube que ofrecen software, servicios, plataformas y contenidos a los clientes, y brinda soporte de soluciones y servicios de consultoría. También ofrece publicidad en línea.</v>
    <v>221000</v>
    <v>XNAS</v>
    <v>45054.856363888284</v>
    <v>3</v>
    <v>Nasdaq Stock Market</v>
    <v>4</v>
    <v>310.2</v>
    <v>311.97000000000003</v>
    <v>306.08999999999997</v>
    <v>213.43100000000001</v>
    <v>USD</v>
    <v>MICROSOFT CORPORATION</v>
    <v>MICROSOFT CORPORATION</v>
    <v>33.671700000000001</v>
    <v>308.64999999999998</v>
    <v>307.77</v>
    <v>Software &amp; IT Services</v>
    <v>One Microsoft Way, REDMOND, WA, 98052-6399 US</v>
    <v>MSFT</v>
    <v>Acciones</v>
    <v>MICROSOFT CORPORATION (XNAS:MSFT)</v>
    <v>21269447</v>
    <v>28202494</v>
  </rv>
  <rv s="4">
    <v>5</v>
  </rv>
  <rv s="0">
    <v>http://es.wikipedia.org/wiki/Adobe_(empresa)</v>
    <v>Wikipedia</v>
  </rv>
  <rv s="1">
    <v>0</v>
    <v>7</v>
  </rv>
  <rv s="2">
    <v>7</v>
    <v>https://www.bing.com/th?id=AMMS_503c684ccc667ad525fe1d703881df2c&amp;qlt=95</v>
    <v>8</v>
    <v>0</v>
    <v>https://www.bing.com/images/search?form=xlimg&amp;q=adobe+systems</v>
    <v>Image of ADOBE INC.</v>
  </rv>
  <rv s="0">
    <v>https://www.bing.com/financeapi/forcetrigger?t=a1mv7w&amp;q=XNAS%3aADBE&amp;form=skydnc</v>
    <v>Learn more on Bing</v>
  </rv>
  <rv s="3">
    <v>es-ES</v>
    <v>a1mv7w</v>
    <v>268435456</v>
    <v>1</v>
    <v>Con tecnología de Refinitiv</v>
    <v>0</v>
    <v>1</v>
    <v>ADOBE INC. (XNAS:ADBE)</v>
    <v>4</v>
    <v>5</v>
    <v>Finance</v>
    <v>6</v>
    <v>XNAS</v>
    <v>458700000</v>
    <v>1997</v>
    <v>348</v>
    <v>1.3059000000000001</v>
    <v>-4.34</v>
    <v>-2.9060000000000003E-5</v>
    <v>-1.2457000000000001E-2</v>
    <v>-0.01</v>
    <v>157820322000</v>
    <v>348.4</v>
    <v>Adobe Inc., anteriormente Adobe Systems Incorporated, es una compañía de software. La Compañía ofrece productos y servicios utilizados por profesionales, comercializadores, trabajadores del conocimiento, desarrolladores de aplicaciones, empresas y consumidores para crear, administrar, medir, optimizar y participar con contenido y experiencias convincentes. Opera a través de tres segmentos: Medios digitales, Experiencia digital y Publicación. Su segmento de Medios digitales proporciona herramientas y soluciones que permiten a las personas, pequeñas y medianas empresas y empresas crear, publicar, promover y monetizar su contenido digital. Su segmento de Experiencia digital proporciona soluciones y servicios para la creación, gestión, ejecución, medición y optimización de la publicidad y el marketing digitales. Su segmento de Publicación aborda oportunidades de mercado que van desde las diversas necesidades de creación y publicación de publicaciones técnicas y de negocios hasta su tipo tradicional y las empresas de impresión de equipos originales.</v>
    <v>29239</v>
    <v>XNAS</v>
    <v>45054.856009988282</v>
    <v>9</v>
    <v>Nasdaq Stock Market</v>
    <v>10</v>
    <v>350.48</v>
    <v>451.15</v>
    <v>340.76</v>
    <v>274.73</v>
    <v>USD</v>
    <v>ADOBE INC.</v>
    <v>ADOBE INC.</v>
    <v>34.353099999999998</v>
    <v>344.06</v>
    <v>344.05</v>
    <v>Software &amp; IT Services</v>
    <v>345 PARK AVE, SAN JOSE, CA, 95110-2704 US</v>
    <v>ADBE</v>
    <v>Acciones</v>
    <v>ADOBE INC. (XNAS:ADBE)</v>
    <v>3116088</v>
    <v>2555785</v>
  </rv>
  <rv s="4">
    <v>11</v>
  </rv>
  <rv s="0">
    <v>https://www.bing.com/financeapi/forcetrigger?t=a1u3p2&amp;q=XNAS%3aGOOG&amp;form=skydnc</v>
    <v>Learn more on Bing</v>
  </rv>
  <rv s="5">
    <v>es-ES</v>
    <v>a1u3p2</v>
    <v>268435456</v>
    <v>1</v>
    <v>Con tecnología de Refinitiv</v>
    <v>8</v>
    <v>9</v>
    <v>ALPHABET INC. (XNAS:GOOG)</v>
    <v>10</v>
    <v>11</v>
    <v>Finance</v>
    <v>6</v>
    <v>XNAS</v>
    <v>12697000000</v>
    <v>2015</v>
    <v>105.795</v>
    <v>1.0976999999999999</v>
    <v>2.0249999999999999</v>
    <v>8.4069999999999995E-3</v>
    <v>1.9065000000000002E-2</v>
    <v>0.91</v>
    <v>1344211000000</v>
    <v>106.215</v>
    <v>Alphabet Inc. es una sociedad de cartera. Los segmentos de la Compañía incluyen Servicios de Google, Google Cloud y Otras Apuestas. El segmento de Servicios de Google incluye productos y servicios como anuncios, Android, Chrome, hardware, Google Maps, Google Play, Búsqueda y YouTube. El segmento de Google Cloud incluye servicios de infraestructura y plataforma, herramientas de colaboración y otros servicios para clientes empresariales. El segmento de Otras Apuestas incluye tecnologías de etapa anterior que están más alejadas de su negocio principal de Google, e incluye la venta de tecnología de salud y servicios de Internet. Su Google Cloud proporciona servicios en la nube listos para la empresa, incluidos Google Cloud Platform y Google Workspace. Google Cloud Platform brinda tecnología en ciberseguridad; datos, análisis, inteligencia artificial (AI), aprendizaje automático e infraestructura. Las herramientas de comunicación y colaboración seguras de Google Workspace de la Compañía, que incluyen aplicaciones como Gmail, Docs, Drive, Calendar, Meet y otras.</v>
    <v>190711</v>
    <v>XNAS</v>
    <v>45054.85652412031</v>
    <v>Nasdaq Stock Market</v>
    <v>13</v>
    <v>108.42</v>
    <v>123.26</v>
    <v>105.79</v>
    <v>83.45</v>
    <v>USD</v>
    <v>ALPHABET INC.</v>
    <v>ALPHABET INC.</v>
    <v>23.6525</v>
    <v>108.24</v>
    <v>109.15</v>
    <v>Software &amp; IT Services</v>
    <v>1600 Amphitheatre Pkwy, MOUNTAIN VIEW, CA, 94043-1351 US</v>
    <v>GOOG</v>
    <v>Acciones</v>
    <v>ALPHABET INC. (XNAS:GOOG)</v>
    <v>16451044</v>
    <v>23546225</v>
  </rv>
  <rv s="4">
    <v>14</v>
  </rv>
  <rv s="0">
    <v>https://www.bing.com/financeapi/forcetrigger?t=af6jhw&amp;q=XFRA%3aCAR&amp;form=skydnc</v>
    <v>Learn more on Bing</v>
  </rv>
  <rv s="6">
    <v>es-ES</v>
    <v>af6jhw</v>
    <v>268435456</v>
    <v>1</v>
    <v>Con tecnología de Refinitiv</v>
    <v>12</v>
    <v>13</v>
    <v>Carrefour SA (XFRA:CAR)</v>
    <v>10</v>
    <v>14</v>
    <v>Finance</v>
    <v>15</v>
    <v>XFRA</v>
    <v>742157500</v>
    <v>1963</v>
    <v>17.809999999999999</v>
    <v>0.53649999999999998</v>
    <v>0.16500000000000001</v>
    <v>9.3509999999999999E-3</v>
    <v>13221540000</v>
    <v>17.645</v>
    <v>CARREFOUR S.A. es una empresa con sede en Francia, que se dedica principalmente al sector de distribución minorista. La Empresa opera una red de hipermercados, supermercados, tiendas de superdescuentos, tiendas multiservicio y terminales de autoservicio y ofrece servicios de e-commerce. Los hipermercados de la Empresa, llamados Carrefour, ofrecen una gama de productos alimenticios y no alimenticios. Los hipermercados, supermercados y tiendas multiservicio de CARREFOUR S.A. están operando con las marquesinas Carrefour city, Carrefour Contact, Carrefour Express, 8aHuit, Shopi, Marche Plus, Proxi y los autoservicios están operando con las marquesinas Promocash, que ofrecen principalmente comida, ropa y enseres domésticos, entre otros. La Empresa opera en todo el mundo.</v>
    <v>346666</v>
    <v>XFRA</v>
    <v>45054.836805555555</v>
    <v>Deutsche Boerse AG</v>
    <v>16</v>
    <v>17.809999999999999</v>
    <v>21.29</v>
    <v>17.809999999999999</v>
    <v>12.164999999999999</v>
    <v>EUR</v>
    <v>Carrefour SA</v>
    <v>Carrefour SA</v>
    <v>9.61</v>
    <v>17.809999999999999</v>
    <v>Food &amp; Drug Retailing</v>
    <v>93 Avenue de Paris, MASSY, ILE-DE-FRANCE, 91300 FR</v>
    <v>CAR</v>
    <v>Acciones</v>
    <v>Carrefour SA (XFRA:CAR)</v>
    <v>200</v>
    <v>2126670</v>
  </rv>
  <rv s="4">
    <v>17</v>
  </rv>
  <rv s="7">
    <v>536870912</v>
    <v>Madrid</v>
    <v>a497c067-c4c6-4bf4-9a5d-34fd30589bda</v>
    <v>es-ES</v>
    <v>Map</v>
  </rv>
  <rv s="8">
    <fb>604.30999999999995</fb>
    <v>27</v>
  </rv>
  <rv s="7">
    <v>536870912</v>
    <v>Comunidad de Madrid</v>
    <v>854c08ed-f6d7-c812-1a3f-46928ae0597e</v>
    <v>es-ES</v>
    <v>Map</v>
  </rv>
  <rv s="9">
    <v>0</v>
    <v>25</v>
    <v>28</v>
    <v>6</v>
    <v>0</v>
    <v>Image of Madrid</v>
  </rv>
  <rv s="8">
    <fb>40.416690899999999</fb>
    <v>29</v>
  </rv>
  <rv s="0">
    <v>https://www.bing.com/search?q=Madrid&amp;form=skydnc</v>
    <v>Aprenda más con Bing</v>
  </rv>
  <rv s="10">
    <v>0</v>
  </rv>
  <rv s="8">
    <fb>-3.7003453999999998</fb>
    <v>29</v>
  </rv>
  <rv s="7">
    <v>536870912</v>
    <v>España</v>
    <v>1baf9d59-f443-e9f4-6e49-de048a073e3f</v>
    <v>es-ES</v>
    <v>Map</v>
  </rv>
  <rv s="8">
    <fb>3233527</fb>
    <v>27</v>
  </rv>
  <rv s="10">
    <v>1</v>
  </rv>
  <rv s="11">
    <v>#VALUE!</v>
    <v>es-ES</v>
    <v>a497c067-c4c6-4bf4-9a5d-34fd30589bda</v>
    <v>536870912</v>
    <v>1</v>
    <v>20</v>
    <v>21</v>
    <v>22</v>
    <v>Madrid</v>
    <v>23</v>
    <v>24</v>
    <v>Map</v>
    <v>25</v>
    <v>26</v>
    <v>20</v>
    <v>La provincia de Madrid es una provincia de España, que desde 1983 y en la actualidad se corresponde con la comunidad autónoma uniprovincial de Madrid. Entre los años 1833 y 1982 formó parte de la región de Castilla la Nueva.</v>
    <v>21</v>
    <v>22</v>
    <v>23</v>
    <v>24</v>
    <v>25</v>
    <v>26</v>
    <v>Madrid</v>
    <v>27</v>
    <v>28</v>
    <v>Madrid</v>
    <v>mdp/vdpid/5669357583933112321</v>
    <v>29</v>
  </rv>
  <rv s="8">
    <fb>505990</fb>
    <v>27</v>
  </rv>
  <rv s="8">
    <fb>0.36936209528965797</fb>
    <v>56</v>
  </rv>
  <rv s="8">
    <fb>6.9953624171701497E-3</fb>
    <v>56</v>
  </rv>
  <rv s="8">
    <fb>797285840000</fb>
    <v>57</v>
  </rv>
  <rv s="8">
    <fb>34</fb>
    <v>58</v>
  </rv>
  <rv s="8">
    <fb>72.955546118337793</fb>
    <v>59</v>
  </rv>
  <rv s="8">
    <fb>5355.9870055822103</fb>
    <v>27</v>
  </rv>
  <rv s="8">
    <fb>244002.18</fb>
    <v>27</v>
  </rv>
  <rv s="8">
    <fb>83.334146341463395</fb>
    <v>59</v>
  </rv>
  <rv s="8">
    <fb>0.24229018520000001</fb>
    <v>56</v>
  </rv>
  <rv s="10">
    <v>2</v>
  </rv>
  <rv s="9">
    <v>1</v>
    <v>25</v>
    <v>60</v>
    <v>6</v>
    <v>0</v>
    <v>Image of España</v>
  </rv>
  <rv s="8">
    <fb>0.14248211393678101</fb>
    <v>56</v>
  </rv>
  <rv s="8">
    <fb>110.96151904206</fb>
    <v>61</v>
  </rv>
  <rv s="0">
    <v>https://www.bing.com/search?q=Espa%c3%b1a&amp;form=skydnc</v>
    <v>Aprenda más con Bing</v>
  </rv>
  <rv s="7">
    <v>805306368</v>
    <v>Pedro Sánchez (Primer ministro)</v>
    <v>9e0d6cf3-f466-7b6f-0a92-aa23020fc120</v>
    <v>es-ES</v>
    <v>Generic</v>
  </rv>
  <rv s="7">
    <v>805306368</v>
    <v>Iñigo Urkullu (Jefe de Gobierno)</v>
    <v>0d4f30d6-1d60-806b-c22a-e860ba137b27</v>
    <v>es-ES</v>
    <v>Generic</v>
  </rv>
  <rv s="10">
    <v>3</v>
  </rv>
  <rv s="8">
    <fb>1.0271029</fb>
    <v>56</v>
  </rv>
  <rv s="8">
    <fb>0.88853009999999999</fb>
    <v>56</v>
  </rv>
  <rv s="8">
    <fb>3.8723000000000001</fb>
    <v>62</v>
  </rv>
  <rv s="8">
    <fb>2.5</fb>
    <v>59</v>
  </rv>
  <rv s="8">
    <fb>1394116310768.6299</fb>
    <v>57</v>
  </rv>
  <rv s="8">
    <fb>47076781</fb>
    <v>27</v>
  </rv>
  <rv s="8">
    <fb>37927409</fb>
    <v>27</v>
  </rv>
  <rv s="8">
    <fb>0.254</fb>
    <v>56</v>
  </rv>
  <rv s="8">
    <fb>2.1000000000000001E-2</fb>
    <v>56</v>
  </rv>
  <rv s="8">
    <fb>0.41</fb>
    <v>56</v>
  </rv>
  <rv s="8">
    <fb>6.2E-2</fb>
    <v>56</v>
  </rv>
  <rv s="8">
    <fb>0.23399999999999999</fb>
    <v>56</v>
  </rv>
  <rv s="8">
    <fb>0.57492000579834002</fb>
    <v>56</v>
  </rv>
  <rv s="8">
    <fb>0.122</fb>
    <v>56</v>
  </rv>
  <rv s="8">
    <fb>0.17199999999999999</fb>
    <v>56</v>
  </rv>
  <rv s="8">
    <fb>1.26</fb>
    <v>63</v>
  </rv>
  <rv s="8">
    <fb>4</fb>
    <v>59</v>
  </rv>
  <rv s="8">
    <fb>5.6</fb>
    <v>63</v>
  </rv>
  <rv s="7">
    <v>536870912</v>
    <v>Melilla</v>
    <v>a67b3afb-47dd-d884-afd6-0794c4de12ba</v>
    <v>es-ES</v>
    <v>Map</v>
  </rv>
  <rv s="7">
    <v>536870912</v>
    <v>País Vasco</v>
    <v>27cbb013-d521-0f66-7c87-67bad92e92f5</v>
    <v>es-ES</v>
    <v>Map</v>
  </rv>
  <rv s="7">
    <v>536870912</v>
    <v>Cataluña</v>
    <v>54afd4ed-d6c4-c6c9-2f8d-10440795b196</v>
    <v>es-ES</v>
    <v>Map</v>
  </rv>
  <rv s="7">
    <v>536870912</v>
    <v>Navarra</v>
    <v>bd2c46e0-0dec-2a95-cf06-e23728a2a0ed</v>
    <v>es-ES</v>
    <v>Map</v>
  </rv>
  <rv s="7">
    <v>536870912</v>
    <v>Canarias</v>
    <v>e5f4f633-d27e-9012-be27-a85d7ed21999</v>
    <v>es-ES</v>
    <v>Map</v>
  </rv>
  <rv s="7">
    <v>536870912</v>
    <v>Comunidad Valenciana</v>
    <v>d1a45f13-aca9-6854-cb23-92573a279216</v>
    <v>es-ES</v>
    <v>Map</v>
  </rv>
  <rv s="7">
    <v>536870912</v>
    <v>Ceuta</v>
    <v>4575b2d9-4933-9d93-b84d-3080054b3dda</v>
    <v>es-ES</v>
    <v>Map</v>
  </rv>
  <rv s="7">
    <v>536870912</v>
    <v>Castilla y León</v>
    <v>7fc8f34d-7f31-b8c6-34d4-545cb3920adf</v>
    <v>es-ES</v>
    <v>Map</v>
  </rv>
  <rv s="7">
    <v>536870912</v>
    <v>Galicia</v>
    <v>70c91f08-f55c-f98a-047e-aa9228ed4253</v>
    <v>es-ES</v>
    <v>Map</v>
  </rv>
  <rv s="7">
    <v>536870912</v>
    <v>Extremadura</v>
    <v>60c245e4-f9c9-d637-1ff7-50148c20166f</v>
    <v>es-ES</v>
    <v>Map</v>
  </rv>
  <rv s="7">
    <v>536870912</v>
    <v>Asturias</v>
    <v>6880b28a-27ed-46a3-3b3f-93553df34103</v>
    <v>es-ES</v>
    <v>Map</v>
  </rv>
  <rv s="7">
    <v>536870912</v>
    <v>Región de Murcia</v>
    <v>e697a468-5c9d-9a42-68ac-b04781a55abd</v>
    <v>es-ES</v>
    <v>Map</v>
  </rv>
  <rv s="7">
    <v>536870912</v>
    <v>Islas Baleares</v>
    <v>7e327ef9-6826-d495-c6f5-ce9e1568e47a</v>
    <v>es-ES</v>
    <v>Map</v>
  </rv>
  <rv s="7">
    <v>536870912</v>
    <v>Provincia de Pontevedra</v>
    <v>c1aaaaff-0eb5-0f73-598d-c58391a9f7b0</v>
    <v>es-ES</v>
    <v>Map</v>
  </rv>
  <rv s="7">
    <v>536870912</v>
    <v>Andalucía</v>
    <v>b009454b-b921-1477-fbf3-ea4c66d409b5</v>
    <v>es-ES</v>
    <v>Map</v>
  </rv>
  <rv s="7">
    <v>536870912</v>
    <v>Vizcaya</v>
    <v>4bfafe6b-99a7-ddb4-4646-6c32e5a3f1cb</v>
    <v>es-ES</v>
    <v>Map</v>
  </rv>
  <rv s="7">
    <v>536870912</v>
    <v>Cantabria</v>
    <v>ff0ffbe3-172a-ecd8-17cd-6f2f89c9d0dd</v>
    <v>es-ES</v>
    <v>Map</v>
  </rv>
  <rv s="7">
    <v>536870912</v>
    <v>Aragón</v>
    <v>66482df7-7a8d-eb53-1b74-7702eb8f6ab7</v>
    <v>es-ES</v>
    <v>Map</v>
  </rv>
  <rv s="7">
    <v>536870912</v>
    <v>Provincia de Lérida</v>
    <v>cd271e37-2d9a-a660-6a8c-0aafb0a0ef8b</v>
    <v>es-ES</v>
    <v>Map</v>
  </rv>
  <rv s="7">
    <v>536870912</v>
    <v>Provincia de Gerona</v>
    <v>10862bc0-af28-7e3a-6341-2b573f763195</v>
    <v>es-ES</v>
    <v>Map</v>
  </rv>
  <rv s="7">
    <v>536870912</v>
    <v>Provincia de Barcelona</v>
    <v>b2a3ae51-9710-d8d5-f226-e01e09478534</v>
    <v>es-ES</v>
    <v>Map</v>
  </rv>
  <rv s="7">
    <v>536870912</v>
    <v>Provincia de La Coruña</v>
    <v>d8fb1e81-3943-afed-8b2e-ae2cdff823be</v>
    <v>es-ES</v>
    <v>Map</v>
  </rv>
  <rv s="7">
    <v>536870912</v>
    <v>Provincia de León</v>
    <v>2b12d681-c881-a39a-191e-360067079f4e</v>
    <v>es-ES</v>
    <v>Map</v>
  </rv>
  <rv s="7">
    <v>536870912</v>
    <v>Provincia de Lugo</v>
    <v>af6d4164-f953-27c3-082c-33c429fec322</v>
    <v>es-ES</v>
    <v>Map</v>
  </rv>
  <rv s="7">
    <v>536870912</v>
    <v>Guipúzcoa</v>
    <v>0732c56a-f22d-470e-f63d-392a2cf0e083</v>
    <v>es-ES</v>
    <v>Map</v>
  </rv>
  <rv s="7">
    <v>536870912</v>
    <v>Provincia de Almería</v>
    <v>6c4ed7e1-933d-021e-cbe6-180ba81bd9c6</v>
    <v>es-ES</v>
    <v>Map</v>
  </rv>
  <rv s="7">
    <v>536870912</v>
    <v>Provincia de Córdoba</v>
    <v>51d8fb3a-05ff-9f1f-c573-c4de97128e9f</v>
    <v>es-ES</v>
    <v>Map</v>
  </rv>
  <rv s="7">
    <v>536870912</v>
    <v>Provincia de Orense</v>
    <v>bc6cca6b-fdac-c4e1-4afc-938d67981cf7</v>
    <v>es-ES</v>
    <v>Map</v>
  </rv>
  <rv s="7">
    <v>536870912</v>
    <v>Provincia de Huelva</v>
    <v>8494cf79-28dd-7fc8-78c1-3d23f9d50c0e</v>
    <v>es-ES</v>
    <v>Map</v>
  </rv>
  <rv s="7">
    <v>536870912</v>
    <v>Provincia de Ávila</v>
    <v>545a079a-5aff-1a18-2b7b-a462d93c152d</v>
    <v>es-ES</v>
    <v>Map</v>
  </rv>
  <rv s="7">
    <v>536870912</v>
    <v>Provincia de Salamanca</v>
    <v>b994b69e-e819-6a99-5f2a-a581d9fcea56</v>
    <v>es-ES</v>
    <v>Map</v>
  </rv>
  <rv s="7">
    <v>536870912</v>
    <v>Provincia de Zaragoza</v>
    <v>da720a8f-e35f-3613-9353-280d14021ee4</v>
    <v>es-ES</v>
    <v>Map</v>
  </rv>
  <rv s="7">
    <v>536870912</v>
    <v>Provincia de Cáceres</v>
    <v>3a9f24a5-e151-a024-dc89-0bd15fcc2a8b</v>
    <v>es-ES</v>
    <v>Map</v>
  </rv>
  <rv s="7">
    <v>536870912</v>
    <v>Provincia de Castellón</v>
    <v>67094629-aa10-d62a-16d6-0fa9deeb1a43</v>
    <v>es-ES</v>
    <v>Map</v>
  </rv>
  <rv s="7">
    <v>536870912</v>
    <v>Provincia de Alicante</v>
    <v>87d7b372-751f-e733-6f14-ac80525014a9</v>
    <v>es-ES</v>
    <v>Map</v>
  </rv>
  <rv s="7">
    <v>536870912</v>
    <v>Provincia de Albacete</v>
    <v>18c4f8c3-d2c8-c44a-b473-323e3e7de6d0</v>
    <v>es-ES</v>
    <v>Map</v>
  </rv>
  <rv s="7">
    <v>536870912</v>
    <v>Provincia de Tarragona</v>
    <v>4597b0ff-134e-9771-b6c8-e4f0139c0068</v>
    <v>es-ES</v>
    <v>Map</v>
  </rv>
  <rv s="7">
    <v>536870912</v>
    <v>Provincia de Valencia</v>
    <v>75aeab78-6688-6517-939f-4012899c2bda</v>
    <v>es-ES</v>
    <v>Map</v>
  </rv>
  <rv s="7">
    <v>536870912</v>
    <v>Provincia de Toledo</v>
    <v>9593769e-9524-c7fb-b3b4-1167c424ce82</v>
    <v>es-ES</v>
    <v>Map</v>
  </rv>
  <rv s="7">
    <v>536870912</v>
    <v>Provincia de Badajoz</v>
    <v>d3262493-a230-ae9f-966a-9daeb967db68</v>
    <v>es-ES</v>
    <v>Map</v>
  </rv>
  <rv s="7">
    <v>536870912</v>
    <v>Provincia de Cuenca</v>
    <v>b09a8a7a-9a31-9f4a-b2d3-41ce4141dcf1</v>
    <v>es-ES</v>
    <v>Map</v>
  </rv>
  <rv s="7">
    <v>536870912</v>
    <v>Álava</v>
    <v>8959d0bf-9d98-b288-5500-218f00703dca</v>
    <v>es-ES</v>
    <v>Map</v>
  </rv>
  <rv s="10">
    <v>4</v>
  </rv>
  <rv s="8">
    <fb>196000</fb>
    <v>27</v>
  </rv>
  <rv s="8">
    <fb>0.13958999633789099</fb>
    <v>64</v>
  </rv>
  <rv s="8">
    <fb>1.26</fb>
    <v>62</v>
  </rv>
  <rv s="8">
    <fb>0.47</fb>
    <v>56</v>
  </rv>
  <rv s="8">
    <fb>7.9</fb>
    <v>62</v>
  </rv>
  <rv s="8">
    <fb>0.52577247440306896</fb>
    <v>56</v>
  </rv>
  <rv s="10">
    <v>5</v>
  </rv>
  <rv s="12">
    <v>#VALUE!</v>
    <v>es-ES</v>
    <v>1baf9d59-f443-e9f4-6e49-de048a073e3f</v>
    <v>536870912</v>
    <v>1</v>
    <v>50</v>
    <v>51</v>
    <v>52</v>
    <v>España</v>
    <v>53</v>
    <v>54</v>
    <v>Map</v>
    <v>25</v>
    <v>55</v>
    <v>ES</v>
    <v>31</v>
    <v>32</v>
    <v>33</v>
    <v>19</v>
    <v>34</v>
    <v>19</v>
    <v>35</v>
    <v>EUR</v>
    <v>36</v>
    <v>37</v>
    <v>España, también denominado Reino de España, es un país soberano transcontinental, miembro de la Unión Europea, constituido en Estado social y democrático de derecho y cuya forma de gobierno es la monarquía parlamentaria. Su territorio, con capital en Madrid, está organizado en diecisiete comunidades autónomas, formadas a su vez por cincuenta provincias; y dos ciudades autónomas.</v>
    <v>38</v>
    <v>39</v>
    <v>40</v>
    <v>Marcha Real</v>
    <v>41</v>
    <v>42</v>
    <v>43</v>
    <v>44</v>
    <v>45</v>
    <v>48</v>
    <v>49</v>
    <v>50</v>
    <v>51</v>
    <v>52</v>
    <v>España</v>
    <v>53</v>
    <v>54</v>
    <v>55</v>
    <v>56</v>
    <v>57</v>
    <v>58</v>
    <v>59</v>
    <v>60</v>
    <v>61</v>
    <v>62</v>
    <v>63</v>
    <v>64</v>
    <v>65</v>
    <v>66</v>
    <v>109</v>
    <v>110</v>
    <v>111</v>
    <v>112</v>
    <v>113</v>
    <v>114</v>
    <v>115</v>
    <v>España</v>
    <v>mdp/vdpid/217</v>
    <v>116</v>
  </rv>
  <rv s="7">
    <v>536870912</v>
    <v>Nueva York</v>
    <v>60d5dc2b-c915-460b-b722-c9e3485499ca</v>
    <v>es-ES</v>
    <v>Map</v>
  </rv>
  <rv s="8">
    <fb>1223.58808296604</fb>
    <v>27</v>
  </rv>
  <rv s="9">
    <v>2</v>
    <v>25</v>
    <v>72</v>
    <v>6</v>
    <v>0</v>
    <v>Image of Nueva York</v>
  </rv>
  <rv s="8">
    <fb>40.713046599999998</fb>
    <v>29</v>
  </rv>
  <rv s="0">
    <v>https://www.bing.com/search?q=Nueva+York&amp;form=skydnc</v>
    <v>Aprenda más con Bing</v>
  </rv>
  <rv s="10">
    <v>6</v>
  </rv>
  <rv s="8">
    <fb>-74.007230100000001</fb>
    <v>29</v>
  </rv>
  <rv s="7">
    <v>536870912</v>
    <v>Estados Unidos</v>
    <v>5232ed96-85b1-2edb-12c6-63e6c597a1de</v>
    <v>es-ES</v>
    <v>Map</v>
  </rv>
  <rv s="8">
    <fb>8804190</fb>
    <v>27</v>
  </rv>
  <rv s="10">
    <v>7</v>
  </rv>
  <rv s="13">
    <v>#VALUE!</v>
    <v>es-ES</v>
    <v>60d5dc2b-c915-460b-b722-c9e3485499ca</v>
    <v>536870912</v>
    <v>1</v>
    <v>68</v>
    <v>69</v>
    <v>70</v>
    <v>Nueva York</v>
    <v>53</v>
    <v>54</v>
    <v>Map</v>
    <v>25</v>
    <v>71</v>
    <v>119</v>
    <v>Nueva York es la ciudad más poblada de los Estados Unidos y una de las más pobladas del mundo. Desde finales del siglo XIX es uno de los centros de la economía mundial. Nueva York está considerada como una ciudad global, por sus influencias a nivel mundial en los medios de comunicación, en la política, en la educación, en la arquitectura, en el entretenimiento, las artes y la moda. La influencia artística y cultural de la ciudad es de las más fuertes del mundo. En esta ciudad se encuentra la sede central de la Organización de las Naciones Unidas. La gran relevancia de la ciudad a muchos niveles la convierte, junto a Moscú, Pekín, Londres, Tokio y París en una de las ciudades más globalizadas del planeta.</v>
    <v>120</v>
    <v>121</v>
    <v>122</v>
    <v>123</v>
    <v>124</v>
    <v>Nueva York</v>
    <v>125</v>
    <v>126</v>
    <v>Nueva York</v>
    <v>mdp/vdpid/5487505297524129794</v>
    <v>127</v>
  </rv>
  <rv s="8">
    <fb>9833517</fb>
    <v>27</v>
  </rv>
  <rv s="8">
    <fb>0.339297856663409</fb>
    <v>56</v>
  </rv>
  <rv s="8">
    <fb>7.4999999999999997E-2</fb>
    <v>56</v>
  </rv>
  <rv s="7">
    <v>536870912</v>
    <v>Washington D. C.</v>
    <v>216726d1-8987-06d3-5eff-823da05c3d3c</v>
    <v>es-ES</v>
    <v>Map</v>
  </rv>
  <rv s="8">
    <fb>30436313050000</fb>
    <v>57</v>
  </rv>
  <rv s="8">
    <fb>1</fb>
    <v>58</v>
  </rv>
  <rv s="8">
    <fb>82.427828245269197</fb>
    <v>59</v>
  </rv>
  <rv s="8">
    <fb>12993.961824772699</fb>
    <v>27</v>
  </rv>
  <rv s="8">
    <fb>5006302.0769999996</fb>
    <v>27</v>
  </rv>
  <rv s="8">
    <fb>78.539024390243895</fb>
    <v>59</v>
  </rv>
  <rv s="8">
    <fb>0.1108387988</fb>
    <v>56</v>
  </rv>
  <rv s="9">
    <v>3</v>
    <v>25</v>
    <v>85</v>
    <v>6</v>
    <v>0</v>
    <v>Image of Estados Unidos</v>
  </rv>
  <rv s="8">
    <fb>9.5866513904898809E-2</fb>
    <v>56</v>
  </rv>
  <rv s="8">
    <fb>117.244195476228</fb>
    <v>61</v>
  </rv>
  <rv s="0">
    <v>https://www.bing.com/search?q=Estados+Unidos&amp;form=skydnc</v>
    <v>Aprenda más con Bing</v>
  </rv>
  <rv s="7">
    <v>805306368</v>
    <v>Joe Biden (Presidente)</v>
    <v>cad484f9-be75-7a78-12dd-16233f823cd7</v>
    <v>es-ES</v>
    <v>Generic</v>
  </rv>
  <rv s="7">
    <v>805306368</v>
    <v>Kamala Harris (Vicepresidente)</v>
    <v>ef5cf66f-32b7-7271-286a-8e8313eda5c5</v>
    <v>es-ES</v>
    <v>Generic</v>
  </rv>
  <rv s="10">
    <v>8</v>
  </rv>
  <rv s="8">
    <fb>1.0182144</fb>
    <v>56</v>
  </rv>
  <rv s="8">
    <fb>0.88167390000000001</fb>
    <v>56</v>
  </rv>
  <rv s="8">
    <fb>2.6120000000000001</fb>
    <v>62</v>
  </rv>
  <rv s="8">
    <fb>5.6</fb>
    <v>59</v>
  </rv>
  <rv s="8">
    <fb>24800000000000</fb>
    <v>57</v>
  </rv>
  <rv s="8">
    <fb>328239523</fb>
    <v>27</v>
  </rv>
  <rv s="8">
    <fb>270663028</fb>
    <v>27</v>
  </rv>
  <rv s="8">
    <fb>0.30499999999999999</fb>
    <v>56</v>
  </rv>
  <rv s="8">
    <fb>1.7000000000000001E-2</fb>
    <v>56</v>
  </rv>
  <rv s="8">
    <fb>0.46799999999999997</fb>
    <v>56</v>
  </rv>
  <rv s="8">
    <fb>5.0999999999999997E-2</fb>
    <v>56</v>
  </rv>
  <rv s="8">
    <fb>0.22600000000000001</fb>
    <v>56</v>
  </rv>
  <rv s="8">
    <fb>0.62048999786377002</fb>
    <v>56</v>
  </rv>
  <rv s="8">
    <fb>0.10300000000000001</fb>
    <v>56</v>
  </rv>
  <rv s="8">
    <fb>0.153</fb>
    <v>56</v>
  </rv>
  <rv s="8">
    <fb>0.71</fb>
    <v>63</v>
  </rv>
  <rv s="8">
    <fb>19</fb>
    <v>59</v>
  </rv>
  <rv s="8">
    <fb>7.25</fb>
    <v>63</v>
  </rv>
  <rv s="7">
    <v>536870912</v>
    <v>Nevada</v>
    <v>c2157d7e-617e-4517-80f8-1b08113afc14</v>
    <v>es-ES</v>
    <v>Map</v>
  </rv>
  <rv s="7">
    <v>536870912</v>
    <v>Nueva Jersey</v>
    <v>05277898-b62b-4878-8632-09d29756a2ff</v>
    <v>es-ES</v>
    <v>Map</v>
  </rv>
  <rv s="7">
    <v>536870912</v>
    <v>Colorado</v>
    <v>a070c5c2-b22d-41d8-b869-f20e583c4f80</v>
    <v>es-ES</v>
    <v>Map</v>
  </rv>
  <rv s="7">
    <v>536870912</v>
    <v>Texas</v>
    <v>00a23ccd-3344-461c-8b9f-c2bb55be5815</v>
    <v>es-ES</v>
    <v>Map</v>
  </rv>
  <rv s="7">
    <v>536870912</v>
    <v>Illinois</v>
    <v>4131acb8-628a-4241-8920-ca79eab9dade</v>
    <v>es-ES</v>
    <v>Map</v>
  </rv>
  <rv s="7">
    <v>536870912</v>
    <v>Vermont</v>
    <v>221864cc-447e-4e78-847c-59e485d73bff</v>
    <v>es-ES</v>
    <v>Map</v>
  </rv>
  <rv s="7">
    <v>536870912</v>
    <v>Nueva York</v>
    <v>caeb7b9a-f5d7-4686-8fb5-cf7628296b13</v>
    <v>es-ES</v>
    <v>Map</v>
  </rv>
  <rv s="7">
    <v>536870912</v>
    <v>California</v>
    <v>3009d91d-d582-4c34-85ba-772ba09e5be1</v>
    <v>es-ES</v>
    <v>Map</v>
  </rv>
  <rv s="7">
    <v>536870912</v>
    <v>Puerto Rico</v>
    <v>72752f4d-11d3-5470-b64e-b9e012b0520f</v>
    <v>es-ES</v>
    <v>Map</v>
  </rv>
  <rv s="7">
    <v>536870912</v>
    <v>Islas Vírgenes de los Estados Unidos</v>
    <v>38bd827b-bc00-140e-85be-46a96078429c</v>
    <v>es-ES</v>
    <v>Map</v>
  </rv>
  <rv s="7">
    <v>536870912</v>
    <v>Hawái</v>
    <v>b6f01eaf-aecf-44f6-b64d-1f6e982365c3</v>
    <v>es-ES</v>
    <v>Map</v>
  </rv>
  <rv s="7">
    <v>536870912</v>
    <v>Wyoming</v>
    <v>bff03ad6-2b7f-400b-a76e-eb9fc4a93961</v>
    <v>es-ES</v>
    <v>Map</v>
  </rv>
  <rv s="7">
    <v>536870912</v>
    <v>Samoa Americana</v>
    <v>12d04d63-b9b5-855b-0821-b32474a729a4</v>
    <v>es-ES</v>
    <v>Map</v>
  </rv>
  <rv s="7">
    <v>536870912</v>
    <v>Virginia Occidental</v>
    <v>8a47255a-fae3-4faa-aa32-c6f384cb6c1d</v>
    <v>es-ES</v>
    <v>Map</v>
  </rv>
  <rv s="7">
    <v>536870912</v>
    <v>Massachusetts</v>
    <v>845219d5-3650-4199-b926-964ca27c863c</v>
    <v>es-ES</v>
    <v>Map</v>
  </rv>
  <rv s="7">
    <v>536870912</v>
    <v>Florida</v>
    <v>5fece3f4-e8e8-4159-843e-f725a930ad50</v>
    <v>es-ES</v>
    <v>Map</v>
  </rv>
  <rv s="7">
    <v>536870912</v>
    <v>Nuevo México</v>
    <v>a16d3636-4349-41c7-a77e-89e34b26a8ad</v>
    <v>es-ES</v>
    <v>Map</v>
  </rv>
  <rv s="7">
    <v>536870912</v>
    <v>Minnesota</v>
    <v>77f97f6f-7e93-46e5-b486-6198effe8dea</v>
    <v>es-ES</v>
    <v>Map</v>
  </rv>
  <rv s="7">
    <v>536870912</v>
    <v>Nuevo Hampshire</v>
    <v>9ca71997-cc97-46eb-8911-fac32f80b0b1</v>
    <v>es-ES</v>
    <v>Map</v>
  </rv>
  <rv s="7">
    <v>536870912</v>
    <v>Misuri</v>
    <v>6185f8cb-44e1-4da6-9bf0-b75286aeb591</v>
    <v>es-ES</v>
    <v>Map</v>
  </rv>
  <rv s="7">
    <v>536870912</v>
    <v>Washington</v>
    <v>982ad551-fd5d-45df-bd70-bf704dd576e4</v>
    <v>es-ES</v>
    <v>Map</v>
  </rv>
  <rv s="7">
    <v>536870912</v>
    <v>Dakota del Sur</v>
    <v>9cee0b65-d357-479e-a066-31c634648f47</v>
    <v>es-ES</v>
    <v>Map</v>
  </rv>
  <rv s="7">
    <v>536870912</v>
    <v>Carolina del Norte</v>
    <v>9e2bf053-dd80-4646-8f26-65075e7085c0</v>
    <v>es-ES</v>
    <v>Map</v>
  </rv>
  <rv s="7">
    <v>536870912</v>
    <v>Connecticut</v>
    <v>b3ca6523-435e-4a3b-8f78-1ad900a52cf8</v>
    <v>es-ES</v>
    <v>Map</v>
  </rv>
  <rv s="7">
    <v>536870912</v>
    <v>Misisipi</v>
    <v>6af619ca-217d-49c0-9a86-153fc7fbcd78</v>
    <v>es-ES</v>
    <v>Map</v>
  </rv>
  <rv s="7">
    <v>536870912</v>
    <v>Luisiana</v>
    <v>0ca1e87f-e2f6-43fb-8deb-d22bd09a9cae</v>
    <v>es-ES</v>
    <v>Map</v>
  </rv>
  <rv s="7">
    <v>536870912</v>
    <v>Guam</v>
    <v>f842c067-b461-3084-6a3b-6c6c7431fc9a</v>
    <v>es-ES</v>
    <v>Map</v>
  </rv>
  <rv s="7">
    <v>536870912</v>
    <v>Carolina del Sur</v>
    <v>810015e8-b10b-4232-9e2c-de87a67bd26e</v>
    <v>es-ES</v>
    <v>Map</v>
  </rv>
  <rv s="7">
    <v>536870912</v>
    <v>Islas Marianas del Norte</v>
    <v>f4475436-adda-9ff0-b5fe-6c3dff0e26be</v>
    <v>es-ES</v>
    <v>Map</v>
  </rv>
  <rv s="7">
    <v>536870912</v>
    <v>Maine</v>
    <v>d62dd683-9cf9-4db9-a497-d810d529592b</v>
    <v>es-ES</v>
    <v>Map</v>
  </rv>
  <rv s="7">
    <v>536870912</v>
    <v>Maryland</v>
    <v>4c472f4d-06a8-4d90-8bb8-da4d168c73fe</v>
    <v>es-ES</v>
    <v>Map</v>
  </rv>
  <rv s="7">
    <v>536870912</v>
    <v>Oregón</v>
    <v>cacd36fd-7c62-43e2-a632-64a2a1811933</v>
    <v>es-ES</v>
    <v>Map</v>
  </rv>
  <rv s="7">
    <v>536870912</v>
    <v>Virginia</v>
    <v>7eee9976-e8a7-472c-ada1-007208abd678</v>
    <v>es-ES</v>
    <v>Map</v>
  </rv>
  <rv s="7">
    <v>536870912</v>
    <v>Míchigan</v>
    <v>162411c2-b757-495d-aa81-93942fae2f7e</v>
    <v>es-ES</v>
    <v>Map</v>
  </rv>
  <rv s="7">
    <v>536870912</v>
    <v>Delaware</v>
    <v>8ad617cc-3d7a-4b3c-a787-098de959ccc4</v>
    <v>es-ES</v>
    <v>Map</v>
  </rv>
  <rv s="7">
    <v>536870912</v>
    <v>Alaska</v>
    <v>31c4c7a1-54e7-4306-ac9b-f1b02e85bda5</v>
    <v>es-ES</v>
    <v>Map</v>
  </rv>
  <rv s="7">
    <v>536870912</v>
    <v>Nebraska</v>
    <v>3e64ff5d-6b40-4dbe-91b1-0e554e892496</v>
    <v>es-ES</v>
    <v>Map</v>
  </rv>
  <rv s="7">
    <v>536870912</v>
    <v>Alabama</v>
    <v>376f8b06-52f6-4e72-a31d-311a3563e645</v>
    <v>es-ES</v>
    <v>Map</v>
  </rv>
  <rv s="7">
    <v>536870912</v>
    <v>Arizona</v>
    <v>bf973f46-5962-4997-a7ba-a05f1aa2a9f9</v>
    <v>es-ES</v>
    <v>Map</v>
  </rv>
  <rv s="7">
    <v>536870912</v>
    <v>Iowa</v>
    <v>77850824-b07a-487a-af58-37f9949afc27</v>
    <v>es-ES</v>
    <v>Map</v>
  </rv>
  <rv s="7">
    <v>536870912</v>
    <v>Ohio</v>
    <v>6f3df7da-1ef6-48e3-b2b3-b5b5fce3e846</v>
    <v>es-ES</v>
    <v>Map</v>
  </rv>
  <rv s="7">
    <v>536870912</v>
    <v>Kansas</v>
    <v>6e527b71-bd3e-4bc1-b1c0-59d288b4fd5e</v>
    <v>es-ES</v>
    <v>Map</v>
  </rv>
  <rv s="7">
    <v>536870912</v>
    <v>Idaho</v>
    <v>ecd30387-20fa-4523-9045-e2860154b5e9</v>
    <v>es-ES</v>
    <v>Map</v>
  </rv>
  <rv s="7">
    <v>536870912</v>
    <v>Wisconsin</v>
    <v>cb4d2853-06f4-4467-8e7c-4e31cbb35cb2</v>
    <v>es-ES</v>
    <v>Map</v>
  </rv>
  <rv s="7">
    <v>536870912</v>
    <v>Georgia</v>
    <v>84604bc7-2c47-4f8d-8ea5-b6ac8c018a20</v>
    <v>es-ES</v>
    <v>Map</v>
  </rv>
  <rv s="7">
    <v>536870912</v>
    <v>Indiana</v>
    <v>109f7e5a-efbb-4953-b4b8-cb812ce1ff5d</v>
    <v>es-ES</v>
    <v>Map</v>
  </rv>
  <rv s="7">
    <v>536870912</v>
    <v>Dakota del Norte</v>
    <v>77fbc744-3efe-4aa9-9e8e-f8034f06b941</v>
    <v>es-ES</v>
    <v>Map</v>
  </rv>
  <rv s="7">
    <v>536870912</v>
    <v>Arkansas</v>
    <v>b939db72-08f2-4ea6-a16a-a53bf32e6612</v>
    <v>es-ES</v>
    <v>Map</v>
  </rv>
  <rv s="7">
    <v>536870912</v>
    <v>Rhode Island</v>
    <v>65a08f52-b469-4f7c-8353-9b3c0b2a5752</v>
    <v>es-ES</v>
    <v>Map</v>
  </rv>
  <rv s="7">
    <v>536870912</v>
    <v>Tennessee</v>
    <v>9bbc9c72-1bf1-4ef6-b66d-a6cdef70f4f3</v>
    <v>es-ES</v>
    <v>Map</v>
  </rv>
  <rv s="7">
    <v>536870912</v>
    <v>Utah</v>
    <v>c6705e44-d27f-4240-95a2-54e802e3b524</v>
    <v>es-ES</v>
    <v>Map</v>
  </rv>
  <rv s="7">
    <v>536870912</v>
    <v>Oklahoma</v>
    <v>cbcf556f-952a-4665-bb95-0500b27f9976</v>
    <v>es-ES</v>
    <v>Map</v>
  </rv>
  <rv s="7">
    <v>536870912</v>
    <v>Kentucky</v>
    <v>108dfd18-4626-481a-8dfa-18f64e6eac84</v>
    <v>es-ES</v>
    <v>Map</v>
  </rv>
  <rv s="7">
    <v>536870912</v>
    <v>Montana</v>
    <v>447d6cd5-53f6-4c8f-bf6c-9ff228415c3b</v>
    <v>es-ES</v>
    <v>Map</v>
  </rv>
  <rv s="7">
    <v>536870912</v>
    <v>Pensilvania</v>
    <v>6304580e-c803-4266-818a-971619176547</v>
    <v>es-ES</v>
    <v>Map</v>
  </rv>
  <rv s="7">
    <v>536870912</v>
    <v>Islas Ultramarinas Menores de los Estados Unidos</v>
    <v>0a148d8f-0026-1089-40fb-cf776177ba31</v>
    <v>es-ES</v>
    <v>Map</v>
  </rv>
  <rv s="10">
    <v>9</v>
  </rv>
  <rv s="8">
    <fb>1359000</fb>
    <v>27</v>
  </rv>
  <rv s="8">
    <fb>0.14699999999999999</fb>
    <v>64</v>
  </rv>
  <rv s="8">
    <fb>1.7295</fb>
    <v>62</v>
  </rv>
  <rv s="8">
    <fb>0.36599999999999999</fb>
    <v>56</v>
  </rv>
  <rv s="8">
    <fb>11.6</fb>
    <v>62</v>
  </rv>
  <rv s="8">
    <fb>0.44369067999501505</fb>
    <v>56</v>
  </rv>
  <rv s="10">
    <v>10</v>
  </rv>
  <rv s="14">
    <v>#VALUE!</v>
    <v>es-ES</v>
    <v>5232ed96-85b1-2edb-12c6-63e6c597a1de</v>
    <v>536870912</v>
    <v>1</v>
    <v>82</v>
    <v>51</v>
    <v>83</v>
    <v>Estados Unidos</v>
    <v>53</v>
    <v>54</v>
    <v>Map</v>
    <v>25</v>
    <v>84</v>
    <v>US</v>
    <v>129</v>
    <v>130</v>
    <v>131</v>
    <v>132</v>
    <v>133</v>
    <v>118</v>
    <v>134</v>
    <v>USD</v>
    <v>135</v>
    <v>136</v>
    <v>Estados Unidos, cuyo nombre oficial es Estados Unidos de América, es un país soberano constituido en una república federal constitucional compuesta por cincuenta estados y un distrito federal. La mayor parte del país se ubica en el medio de América del Norte ―donde se encuentran sus 48 estados contiguos y Washington D. C., el distrito federal―, entre los océanos Pacífico y Atlántico. Limita con Canadá al norte y con México al sur. El estado de Alaska está en el noroeste del continente, limita con Canadá al este, separado de Rusia al oeste por el estrecho de Bering. El estado de Hawái es un archipiélago polinesio en medio del océano Pacífico y es el único de sus estados que no se encuentra en América. El país posee en el mar Caribe y en el Pacífico varios territorios no incorporados.</v>
    <v>137</v>
    <v>138</v>
    <v>139</v>
    <v>The Star-Spangled Banner</v>
    <v>140</v>
    <v>141</v>
    <v>142</v>
    <v>143</v>
    <v>146</v>
    <v>147</v>
    <v>148</v>
    <v>149</v>
    <v>150</v>
    <v>Estados Unidos</v>
    <v>151</v>
    <v>152</v>
    <v>153</v>
    <v>154</v>
    <v>155</v>
    <v>156</v>
    <v>157</v>
    <v>158</v>
    <v>159</v>
    <v>160</v>
    <v>161</v>
    <v>162</v>
    <v>163</v>
    <v>164</v>
    <v>221</v>
    <v>222</v>
    <v>223</v>
    <v>224</v>
    <v>225</v>
    <v>226</v>
    <v>227</v>
    <v>Estados Unidos</v>
    <v>mdp/vdpid/244</v>
    <v>228</v>
  </rv>
  <rv s="7">
    <v>536870912</v>
    <v>Londres</v>
    <v>8e0ba7b6-4225-fa8a-6369-1b5294e602a5</v>
    <v>es-ES</v>
    <v>Map</v>
  </rv>
  <rv s="8">
    <fb>1572</fb>
    <v>27</v>
  </rv>
  <rv s="7">
    <v>536870912</v>
    <v>Inglaterra</v>
    <v>280d39e8-7217-6863-6980-a8c20c211c89</v>
    <v>es-ES</v>
    <v>Map</v>
  </rv>
  <rv s="7">
    <v>536870912</v>
    <v>Gran Londres</v>
    <v>2ba8a441-178c-f2c0-26cb-a4b260b8c806</v>
    <v>es-ES</v>
    <v>Map</v>
  </rv>
  <rv s="8">
    <fb>51.500152399999997</fb>
    <v>29</v>
  </rv>
  <rv s="0">
    <v>https://www.bing.com/search?q=Londres&amp;form=skydnc</v>
    <v>Aprenda más con Bing</v>
  </rv>
  <rv s="7">
    <v>805306368</v>
    <v>Sadiq Khan (Alcalde)</v>
    <v>d7862dc2-4c03-1dc8-3412-7fe03041fdcb</v>
    <v>es-ES</v>
    <v>Generic</v>
  </rv>
  <rv s="10">
    <v>11</v>
  </rv>
  <rv s="8">
    <fb>-0.12623619999999999</fb>
    <v>29</v>
  </rv>
  <rv s="7">
    <v>536870912</v>
    <v>Reino Unido</v>
    <v>b1a5155a-6bb2-4646-8f7c-3e6b3a53c831</v>
    <v>es-ES</v>
    <v>Map</v>
  </rv>
  <rv s="8">
    <fb>8961989</fb>
    <v>27</v>
  </rv>
  <rv s="10">
    <v>12</v>
  </rv>
  <rv s="15">
    <v>#VALUE!</v>
    <v>es-ES</v>
    <v>8e0ba7b6-4225-fa8a-6369-1b5294e602a5</v>
    <v>536870912</v>
    <v>1</v>
    <v>90</v>
    <v>91</v>
    <v>92</v>
    <v>Londres</v>
    <v>53</v>
    <v>93</v>
    <v>Map</v>
    <v>25</v>
    <v>94</v>
    <v>231</v>
    <v>Londres es la capital y mayor ciudad de Inglaterra y del Reino Unido. Situada a orillas del río Támesis, Londres es un importante asentamiento humano desde que fue fundada por los romanos con el nombre de Londinium hace casi dos milenios. El núcleo antiguo de la urbe, la City de Londres, conserva básicamente su perímetro medieval de una milla cuadrada. Desde el siglo XIX el nombre «Londres» también hace referencia a toda la metrópolis desarrollada alrededor de este núcleo. El grueso de esta conurbación forma la región de Londres y el área administrativa del Gran Londres, gobernado por el alcalde y la asamblea de Londres.</v>
    <v>232</v>
    <v>233</v>
    <v>234</v>
    <v>235</v>
    <v>237</v>
    <v>238</v>
    <v>Londres</v>
    <v>239</v>
    <v>240</v>
    <v>Londres</v>
    <v>mdp/vdpid/5471798185326280713</v>
    <v>241</v>
  </rv>
  <rv s="8">
    <fb>242495</fb>
    <v>27</v>
  </rv>
  <rv s="8">
    <fb>0.130657628239573</fb>
    <v>56</v>
  </rv>
  <rv s="8">
    <fb>1.7381046008651101E-2</fb>
    <v>56</v>
  </rv>
  <rv s="8">
    <fb>1868152970000</fb>
    <v>57</v>
  </rv>
  <rv s="8">
    <fb>44</fb>
    <v>58</v>
  </rv>
  <rv s="8">
    <fb>80.351771267255202</fb>
    <v>59</v>
  </rv>
  <rv s="8">
    <fb>5129.5277927901998</fb>
    <v>27</v>
  </rv>
  <rv s="8">
    <fb>379024.78700000001</fb>
    <v>27</v>
  </rv>
  <rv s="8">
    <fb>81.256097560975604</fb>
    <v>59</v>
  </rv>
  <rv s="8">
    <fb>0.14794489889999998</fb>
    <v>56</v>
  </rv>
  <rv s="10">
    <v>13</v>
  </rv>
  <rv s="9">
    <v>4</v>
    <v>25</v>
    <v>104</v>
    <v>6</v>
    <v>0</v>
    <v>Image of Reino Unido</v>
  </rv>
  <rv s="8">
    <fb>0.255052921600669</fb>
    <v>56</v>
  </rv>
  <rv s="8">
    <fb>119.622711300166</fb>
    <v>61</v>
  </rv>
  <rv s="0">
    <v>https://www.bing.com/search?q=Reino+Unido&amp;form=skydnc</v>
    <v>Aprenda más con Bing</v>
  </rv>
  <rv s="7">
    <v>805306368</v>
    <v>Boris Johnson (Primer ministro)</v>
    <v>fe217755-2d46-1c61-dded-740ff4500899</v>
    <v>es-ES</v>
    <v>Generic</v>
  </rv>
  <rv s="7">
    <v>805306368</v>
    <v>Justine Greening (Ministro)</v>
    <v>7aff4253-0f04-ea8e-9418-a9ef69475621</v>
    <v>es-ES</v>
    <v>Generic</v>
  </rv>
  <rv s="7">
    <v>805306368</v>
    <v>Nadhim Zahawi (Ministro)</v>
    <v>394346ee-f3b1-c53c-2bcd-8d22bdee8814</v>
    <v>es-ES</v>
    <v>Generic</v>
  </rv>
  <rv s="7">
    <v>805306368</v>
    <v>Natalie Evans (Ministro)</v>
    <v>fcf767e2-c1da-d731-e0f0-696a3bd436b5</v>
    <v>es-ES</v>
    <v>Generic</v>
  </rv>
  <rv s="10">
    <v>14</v>
  </rv>
  <rv s="8">
    <fb>1.0115456</fb>
    <v>56</v>
  </rv>
  <rv s="8">
    <fb>0.59995569999999998</fb>
    <v>56</v>
  </rv>
  <rv s="8">
    <fb>2.8117000000000001</fb>
    <v>62</v>
  </rv>
  <rv s="8">
    <fb>3.6</fb>
    <v>59</v>
  </rv>
  <rv s="8">
    <fb>2827113184695.5801</fb>
    <v>57</v>
  </rv>
  <rv s="8">
    <fb>66834405</fb>
    <v>27</v>
  </rv>
  <rv s="8">
    <fb>55908316</fb>
    <v>27</v>
  </rv>
  <rv s="8">
    <fb>0.26800000000000002</fb>
    <v>56</v>
  </rv>
  <rv s="8">
    <fb>2.7999999999999997E-2</fb>
    <v>56</v>
  </rv>
  <rv s="8">
    <fb>0.42100000000000004</fb>
    <v>56</v>
  </rv>
  <rv s="8">
    <fb>7.0999999999999994E-2</fb>
    <v>56</v>
  </rv>
  <rv s="8">
    <fb>0.22500000000000001</fb>
    <v>56</v>
  </rv>
  <rv s="8">
    <fb>0.62773998260497998</fb>
    <v>56</v>
  </rv>
  <rv s="8">
    <fb>0.11900000000000001</fb>
    <v>56</v>
  </rv>
  <rv s="8">
    <fb>0.16399999999999998</fb>
    <v>56</v>
  </rv>
  <rv s="8">
    <fb>1.46</fb>
    <v>63</v>
  </rv>
  <rv s="8">
    <fb>7</fb>
    <v>59</v>
  </rv>
  <rv s="8">
    <fb>10.130000000000001</fb>
    <v>63</v>
  </rv>
  <rv s="7">
    <v>536870912</v>
    <v>Southend-on-Sea</v>
    <v>7da0961f-3c65-9262-1fa3-d36b06c3c72c</v>
    <v>es-ES</v>
    <v>Map</v>
  </rv>
  <rv s="7">
    <v>536870912</v>
    <v>Peterborough</v>
    <v>62489622-eccf-7222-2856-6fff39f80df8</v>
    <v>es-ES</v>
    <v>Map</v>
  </rv>
  <rv s="7">
    <v>536870912</v>
    <v>Luton</v>
    <v>f00d5748-ef3f-0016-e774-64ef25551a8e</v>
    <v>es-ES</v>
    <v>Map</v>
  </rv>
  <rv s="7">
    <v>536870912</v>
    <v>Cambridgeshire</v>
    <v>bc02c14b-0035-fc4c-411f-168edbf62536</v>
    <v>es-ES</v>
    <v>Map</v>
  </rv>
  <rv s="7">
    <v>536870912</v>
    <v>Hertfordshire</v>
    <v>070f9acc-7c22-7b21-6d9a-6d46b9aa876a</v>
    <v>es-ES</v>
    <v>Map</v>
  </rv>
  <rv s="7">
    <v>536870912</v>
    <v>Suffolk</v>
    <v>b891db46-5bbb-53eb-6a27-28ae58d995e9</v>
    <v>es-ES</v>
    <v>Map</v>
  </rv>
  <rv s="7">
    <v>536870912</v>
    <v>Norfolk</v>
    <v>1f7d5120-8b19-7582-e7d0-2351c715f854</v>
    <v>es-ES</v>
    <v>Map</v>
  </rv>
  <rv s="7">
    <v>536870912</v>
    <v>Essex</v>
    <v>5c034f63-79be-7ab6-5ae6-b57d985a0e50</v>
    <v>es-ES</v>
    <v>Map</v>
  </rv>
  <rv s="7">
    <v>536870912</v>
    <v>Central Bedfordshire</v>
    <v>ace358cd-cbe9-ec4d-197c-37bce329c1a4</v>
    <v>es-ES</v>
    <v>Map</v>
  </rv>
  <rv s="7">
    <v>536870912</v>
    <v>City de Londres</v>
    <v>3513d611-e6ca-408d-8d00-c93a427d32ad</v>
    <v>es-ES</v>
    <v>Map</v>
  </rv>
  <rv s="7">
    <v>536870912</v>
    <v>Ciudad de Westminster</v>
    <v>63ce8294-e571-7282-75aa-205efd425a22</v>
    <v>es-ES</v>
    <v>Map</v>
  </rv>
  <rv s="7">
    <v>536870912</v>
    <v>Hackney</v>
    <v>76c7413e-fd75-9503-c844-f948f920bf50</v>
    <v>es-ES</v>
    <v>Map</v>
  </rv>
  <rv s="7">
    <v>536870912</v>
    <v>Municipio de Ealing</v>
    <v>77aca5f9-73b2-ac32-7da9-829325532b67</v>
    <v>es-ES</v>
    <v>Map</v>
  </rv>
  <rv s="7">
    <v>536870912</v>
    <v>Kensington y Chelsea</v>
    <v>c8bf96b0-bbe9-7147-b91d-e4f05eeeaa4c</v>
    <v>es-ES</v>
    <v>Map</v>
  </rv>
  <rv s="7">
    <v>536870912</v>
    <v>Birmingham</v>
    <v>aaac0a14-911d-49c8-ac97-51d9f9100ad7</v>
    <v>es-ES</v>
    <v>Map</v>
  </rv>
  <rv s="7">
    <v>536870912</v>
    <v>Municipio de Croydon</v>
    <v>a9d4124c-1c82-3830-538a-6e730fd78ca2</v>
    <v>es-ES</v>
    <v>Map</v>
  </rv>
  <rv s="7">
    <v>536870912</v>
    <v>Kingston upon Thames</v>
    <v>a7e7bf4f-aaf6-b38c-c6f1-3cece81a7c73</v>
    <v>es-ES</v>
    <v>Map</v>
  </rv>
  <rv s="7">
    <v>536870912</v>
    <v>Municipio de Barnet</v>
    <v>1415c296-3271-e593-e550-6baa54d0be91</v>
    <v>es-ES</v>
    <v>Map</v>
  </rv>
  <rv s="7">
    <v>536870912</v>
    <v>Richmond upon Thames</v>
    <v>330d56ea-b71b-f6c8-32ac-1c0f219611a4</v>
    <v>es-ES</v>
    <v>Map</v>
  </rv>
  <rv s="7">
    <v>536870912</v>
    <v>Hammersmith y Fulham</v>
    <v>51eedf66-5a54-e2da-0786-904cd2ae5e01</v>
    <v>es-ES</v>
    <v>Map</v>
  </rv>
  <rv s="7">
    <v>536870912</v>
    <v>Newham</v>
    <v>6f66bcdb-5f1f-dc38-5bcd-6cf54619476b</v>
    <v>es-ES</v>
    <v>Map</v>
  </rv>
  <rv s="7">
    <v>536870912</v>
    <v>Municipio de Lewisham</v>
    <v>105eeb6e-338a-1994-b9e3-fa5b63eb79fd</v>
    <v>es-ES</v>
    <v>Map</v>
  </rv>
  <rv s="7">
    <v>536870912</v>
    <v>Tower Hamlets</v>
    <v>b55b7e9b-cc89-eb16-0ee2-ef35b73001a0</v>
    <v>es-ES</v>
    <v>Map</v>
  </rv>
  <rv s="7">
    <v>536870912</v>
    <v>Waltham Forest</v>
    <v>7da02390-10d4-e36c-314f-ea514faa62e6</v>
    <v>es-ES</v>
    <v>Map</v>
  </rv>
  <rv s="7">
    <v>536870912</v>
    <v>Brent</v>
    <v>87fcc92f-bb25-a5db-2917-0297b7cc7006</v>
    <v>es-ES</v>
    <v>Map</v>
  </rv>
  <rv s="7">
    <v>536870912</v>
    <v>Municipio de Redbridge</v>
    <v>25ce92d8-1ab5-04ff-f1eb-644dc5a2b326</v>
    <v>es-ES</v>
    <v>Map</v>
  </rv>
  <rv s="7">
    <v>536870912</v>
    <v>Haringey</v>
    <v>942466ed-2570-73ac-4497-51fccd9667ac</v>
    <v>es-ES</v>
    <v>Map</v>
  </rv>
  <rv s="7">
    <v>536870912</v>
    <v>Enfield</v>
    <v>7c4de49e-3914-6146-453f-83960bc60157</v>
    <v>es-ES</v>
    <v>Map</v>
  </rv>
  <rv s="7">
    <v>536870912</v>
    <v>Havering</v>
    <v>b14e42eb-0997-fe1c-4049-b8f437a869de</v>
    <v>es-ES</v>
    <v>Map</v>
  </rv>
  <rv s="7">
    <v>536870912</v>
    <v>Municipio de Bexley</v>
    <v>37fc0a51-9932-09b4-2e6d-28e52a5abc35</v>
    <v>es-ES</v>
    <v>Map</v>
  </rv>
  <rv s="7">
    <v>536870912</v>
    <v>Municipio de Hounslow</v>
    <v>a393f5fb-5fb3-19ff-52cf-267a06915d2f</v>
    <v>es-ES</v>
    <v>Map</v>
  </rv>
  <rv s="7">
    <v>536870912</v>
    <v>Hillingdon</v>
    <v>adce1ab7-1b39-eea4-bbdd-78e6be2aaa2e</v>
    <v>es-ES</v>
    <v>Map</v>
  </rv>
  <rv s="7">
    <v>536870912</v>
    <v>Nottingham</v>
    <v>fd1f499f-6103-6a87-cddd-2086efabf88f</v>
    <v>es-ES</v>
    <v>Map</v>
  </rv>
  <rv s="7">
    <v>536870912</v>
    <v>Municipio de Bromley</v>
    <v>5fbe984e-fdf2-c1a4-c9e0-c9ae9a1b1bfa</v>
    <v>es-ES</v>
    <v>Map</v>
  </rv>
  <rv s="7">
    <v>536870912</v>
    <v>Municipio de Islington</v>
    <v>fffc642f-7ca5-55b3-c338-3cba1b932d55</v>
    <v>es-ES</v>
    <v>Map</v>
  </rv>
  <rv s="7">
    <v>536870912</v>
    <v>Wandsworth</v>
    <v>53aa5bbb-0a68-ec05-93a9-8fa5ae4c0035</v>
    <v>es-ES</v>
    <v>Map</v>
  </rv>
  <rv s="7">
    <v>536870912</v>
    <v>Municipio de Southwark</v>
    <v>6ff0cd7b-6e7e-3ceb-7dad-6e0d2c1da0c3</v>
    <v>es-ES</v>
    <v>Map</v>
  </rv>
  <rv s="7">
    <v>536870912</v>
    <v>Municipio de Harrow</v>
    <v>0365592b-9270-e980-6139-aa2a4615cdb3</v>
    <v>es-ES</v>
    <v>Map</v>
  </rv>
  <rv s="7">
    <v>536870912</v>
    <v>Municipio de Sutton</v>
    <v>c1460554-820a-05a1-aac2-342042bac143</v>
    <v>es-ES</v>
    <v>Map</v>
  </rv>
  <rv s="7">
    <v>536870912</v>
    <v>Municipio de Greenwich</v>
    <v>69a30182-b3c0-474a-ff80-5e14c2516e95</v>
    <v>es-ES</v>
    <v>Map</v>
  </rv>
  <rv s="7">
    <v>536870912</v>
    <v>Coventry</v>
    <v>452272b4-d4d5-224d-223b-58b995e82185</v>
    <v>es-ES</v>
    <v>Map</v>
  </rv>
  <rv s="7">
    <v>536870912</v>
    <v>Middlesbrough</v>
    <v>8b36aad5-43a9-73f0-207c-ad3765927011</v>
    <v>es-ES</v>
    <v>Map</v>
  </rv>
  <rv s="7">
    <v>536870912</v>
    <v>Newcastle upon Tyne</v>
    <v>e1ab16e3-5050-dafb-7e90-7ceb4efd055d</v>
    <v>es-ES</v>
    <v>Map</v>
  </rv>
  <rv s="7">
    <v>536870912</v>
    <v>Warrington</v>
    <v>4079f4c4-ee00-1666-ed95-342e8d1634e2</v>
    <v>es-ES</v>
    <v>Map</v>
  </rv>
  <rv s="7">
    <v>536870912</v>
    <v>Plymouth</v>
    <v>a3e2c1e6-1f92-c845-835d-3b78083edf28</v>
    <v>es-ES</v>
    <v>Map</v>
  </rv>
  <rv s="7">
    <v>536870912</v>
    <v>Municipio metropolitano de Trafford</v>
    <v>88dd02ca-7d6b-61b2-cbec-c00dae5fc203</v>
    <v>es-ES</v>
    <v>Map</v>
  </rv>
  <rv s="7">
    <v>536870912</v>
    <v>Oxfordshire</v>
    <v>1eda598d-62bc-9a62-5694-ee4472f8dcf5</v>
    <v>es-ES</v>
    <v>Map</v>
  </rv>
  <rv s="7">
    <v>536870912</v>
    <v>Islas Sorlingas</v>
    <v>cbd82567-ce28-513c-27d4-0452c5504f8b</v>
    <v>es-ES</v>
    <v>Map</v>
  </rv>
  <rv s="7">
    <v>536870912</v>
    <v>Kingston upon Hull</v>
    <v>c2d2e2f2-1587-bacd-a08a-017a722bf4f3</v>
    <v>es-ES</v>
    <v>Map</v>
  </rv>
  <rv s="7">
    <v>536870912</v>
    <v>Ciudad de Salford</v>
    <v>0d97218d-4223-6a9d-b74c-6f674d3df8ad</v>
    <v>es-ES</v>
    <v>Map</v>
  </rv>
  <rv s="7">
    <v>536870912</v>
    <v>Northumberland</v>
    <v>86a3fee3-ba4c-f565-1ce4-449912831e53</v>
    <v>es-ES</v>
    <v>Map</v>
  </rv>
  <rv s="7">
    <v>536870912</v>
    <v>Ciudad de Bradford</v>
    <v>2fb792af-f38f-dc28-e920-682ea0f4dd1e</v>
    <v>es-ES</v>
    <v>Map</v>
  </rv>
  <rv s="7">
    <v>536870912</v>
    <v>Liverpool</v>
    <v>a5642e81-20ab-a561-17cc-52a63926b210</v>
    <v>es-ES</v>
    <v>Map</v>
  </rv>
  <rv s="7">
    <v>536870912</v>
    <v>Bournemouth</v>
    <v>798e72ae-7e6b-eaba-0080-5e2b222ddfb7</v>
    <v>es-ES</v>
    <v>Map</v>
  </rv>
  <rv s="7">
    <v>536870912</v>
    <v>Sheffield</v>
    <v>41dbe832-f699-1fd7-e3b3-fbdcbd0167eb</v>
    <v>es-ES</v>
    <v>Map</v>
  </rv>
  <rv s="7">
    <v>536870912</v>
    <v>Southampton</v>
    <v>c459ea11-71e5-3eae-977c-7a7ac56e054d</v>
    <v>es-ES</v>
    <v>Map</v>
  </rv>
  <rv s="7">
    <v>536870912</v>
    <v>Wolverhampton</v>
    <v>a4e729ad-f9ef-fbc2-5496-659379e68cc8</v>
    <v>es-ES</v>
    <v>Map</v>
  </rv>
  <rv s="7">
    <v>536870912</v>
    <v>Portsmouth</v>
    <v>337425e1-03f7-5cdc-cf78-5fb9639fcc32</v>
    <v>es-ES</v>
    <v>Map</v>
  </rv>
  <rv s="7">
    <v>536870912</v>
    <v>Leicester</v>
    <v>88af3d23-ab3c-0468-1391-254a59804943</v>
    <v>es-ES</v>
    <v>Map</v>
  </rv>
  <rv s="7">
    <v>536870912</v>
    <v>York</v>
    <v>a60ce14b-6919-f15c-15bd-5d5494ff8598</v>
    <v>es-ES</v>
    <v>Map</v>
  </rv>
  <rv s="7">
    <v>536870912</v>
    <v>Sandwell</v>
    <v>7578a257-fbbb-a33c-1ae8-09f08c610682</v>
    <v>es-ES</v>
    <v>Map</v>
  </rv>
  <rv s="7">
    <v>536870912</v>
    <v>Slough</v>
    <v>abfe29f2-7624-f440-e5c1-83347196e0b5</v>
    <v>es-ES</v>
    <v>Map</v>
  </rv>
  <rv s="7">
    <v>536870912</v>
    <v>Stoke-on-Trent</v>
    <v>2efa6384-eb20-dbf0-d19a-2c63f3b239fb</v>
    <v>es-ES</v>
    <v>Map</v>
  </rv>
  <rv s="7">
    <v>536870912</v>
    <v>Mánchester</v>
    <v>35dddbb1-7bb3-4072-bfd5-f9e6570713b0</v>
    <v>es-ES</v>
    <v>Map</v>
  </rv>
  <rv s="7">
    <v>536870912</v>
    <v>Poole</v>
    <v>cc1b9a88-ec7e-57fa-3120-f797177b9ece</v>
    <v>es-ES</v>
    <v>Map</v>
  </rv>
  <rv s="7">
    <v>536870912</v>
    <v>Cumbria</v>
    <v>a192dc6e-69b1-5d04-741f-67720ce0ebfc</v>
    <v>es-ES</v>
    <v>Map</v>
  </rv>
  <rv s="7">
    <v>536870912</v>
    <v>Dorset</v>
    <v>248ebd80-8904-8a43-be23-3cd065a30350</v>
    <v>es-ES</v>
    <v>Map</v>
  </rv>
  <rv s="7">
    <v>536870912</v>
    <v>Devon</v>
    <v>5ad1bd45-b1d3-1dd7-13e3-f0ecea97ece7</v>
    <v>es-ES</v>
    <v>Map</v>
  </rv>
  <rv s="7">
    <v>536870912</v>
    <v>Brístol</v>
    <v>3a2b5f36-3aab-be4b-07ef-da515a676e60</v>
    <v>es-ES</v>
    <v>Map</v>
  </rv>
  <rv s="7">
    <v>536870912</v>
    <v>Blackpool</v>
    <v>a2968ee5-f872-4ab4-6479-95727f9bc6a7</v>
    <v>es-ES</v>
    <v>Map</v>
  </rv>
  <rv s="7">
    <v>536870912</v>
    <v>Calderdale</v>
    <v>5924493e-e100-57de-1e2c-616b7f16fb75</v>
    <v>es-ES</v>
    <v>Map</v>
  </rv>
  <rv s="7">
    <v>536870912</v>
    <v>Bath y noreste de Somerset</v>
    <v>1ea8797d-5e0d-8b8d-d63e-c6cbbd49f9d2</v>
    <v>es-ES</v>
    <v>Map</v>
  </rv>
  <rv s="7">
    <v>536870912</v>
    <v>Reading</v>
    <v>281a95af-ccff-e632-516d-0f60d9882cfd</v>
    <v>es-ES</v>
    <v>Map</v>
  </rv>
  <rv s="7">
    <v>536870912</v>
    <v>Derby</v>
    <v>137d5451-9100-4ac6-b03e-fbc72ac322f4</v>
    <v>es-ES</v>
    <v>Map</v>
  </rv>
  <rv s="7">
    <v>536870912</v>
    <v>Cornualles</v>
    <v>7ce7e82d-6d0f-f7b6-daf4-9018d403a859</v>
    <v>es-ES</v>
    <v>Map</v>
  </rv>
  <rv s="7">
    <v>536870912</v>
    <v>Staffordshire</v>
    <v>8af62e75-98e5-6987-9d37-3061b70d0365</v>
    <v>es-ES</v>
    <v>Map</v>
  </rv>
  <rv s="7">
    <v>536870912</v>
    <v>Isla de Wight</v>
    <v>95d8ced0-437b-28ff-5329-8fbf91940733</v>
    <v>es-ES</v>
    <v>Map</v>
  </rv>
  <rv s="7">
    <v>536870912</v>
    <v>Tameside</v>
    <v>4d704dba-d053-5372-9d1b-631f69f25246</v>
    <v>es-ES</v>
    <v>Map</v>
  </rv>
  <rv s="7">
    <v>536870912</v>
    <v>Metropolitan Borough of Oldham</v>
    <v>28052ccd-f64d-7c5f-b394-68adeb4621e0</v>
    <v>es-ES</v>
    <v>Map</v>
  </rv>
  <rv s="7">
    <v>536870912</v>
    <v>Brighton &amp; Hove</v>
    <v>297cae4c-741d-4091-0d17-7a0cb4dfc072</v>
    <v>es-ES</v>
    <v>Map</v>
  </rv>
  <rv s="7">
    <v>536870912</v>
    <v>Derbyshire</v>
    <v>a3be3ce0-6a5c-7632-5ef1-6034834ffe0e</v>
    <v>es-ES</v>
    <v>Map</v>
  </rv>
  <rv s="7">
    <v>536870912</v>
    <v>Borough of Halton</v>
    <v>aba165c7-6f69-a541-bd58-9952c853e295</v>
    <v>es-ES</v>
    <v>Map</v>
  </rv>
  <rv s="7">
    <v>536870912</v>
    <v>Barking y Dagenham</v>
    <v>2c34f629-9085-faea-d501-72c74db2e99e</v>
    <v>es-ES</v>
    <v>Map</v>
  </rv>
  <rv s="7">
    <v>536870912</v>
    <v>North Somerset</v>
    <v>e3678f85-61b8-0810-8c53-e58bdb733dec</v>
    <v>es-ES</v>
    <v>Map</v>
  </rv>
  <rv s="7">
    <v>536870912</v>
    <v>Thurrock</v>
    <v>bedf34f2-21ac-0112-5533-ce266f13a89a</v>
    <v>es-ES</v>
    <v>Map</v>
  </rv>
  <rv s="7">
    <v>536870912</v>
    <v>Worcestershire</v>
    <v>92b6b35e-17f8-7d50-a89b-650c809a2158</v>
    <v>es-ES</v>
    <v>Map</v>
  </rv>
  <rv s="7">
    <v>536870912</v>
    <v>Rochdale</v>
    <v>b75c41a9-dbfc-b8a5-c815-b7a5ddc1b46e</v>
    <v>es-ES</v>
    <v>Map</v>
  </rv>
  <rv s="7">
    <v>536870912</v>
    <v>Kent</v>
    <v>254f7086-5bb1-bdbf-8511-000e19ec575a</v>
    <v>es-ES</v>
    <v>Map</v>
  </rv>
  <rv s="7">
    <v>536870912</v>
    <v>Metropolitan Borough of Wigan</v>
    <v>df241950-8a4a-0449-47f1-d4542cc6bc15</v>
    <v>es-ES</v>
    <v>Map</v>
  </rv>
  <rv s="7">
    <v>536870912</v>
    <v>Gloucestershire</v>
    <v>eab8d5d9-01a7-f0db-d230-ec907f822254</v>
    <v>es-ES</v>
    <v>Map</v>
  </rv>
  <rv s="7">
    <v>536870912</v>
    <v>Metropolitan Borough of Walsall</v>
    <v>f7430a58-25d6-9265-6e9c-2f5d1b84e88c</v>
    <v>es-ES</v>
    <v>Map</v>
  </rv>
  <rv s="7">
    <v>536870912</v>
    <v>Metropolitan Borough of St Helens</v>
    <v>ac9abfcf-6c93-262b-95e1-00ac40f21c66</v>
    <v>es-ES</v>
    <v>Map</v>
  </rv>
  <rv s="7">
    <v>536870912</v>
    <v>Hampshire</v>
    <v>2d3a57b7-ee5f-c34a-1ce7-09a573697693</v>
    <v>es-ES</v>
    <v>Map</v>
  </rv>
  <rv s="7">
    <v>536870912</v>
    <v>Telford and Wrekin</v>
    <v>cd64ed78-83e1-f70e-ea31-0d483bb3bc49</v>
    <v>es-ES</v>
    <v>Map</v>
  </rv>
  <rv s="7">
    <v>536870912</v>
    <v>Metropolitan Borough of Stockport</v>
    <v>a0ddc244-2a33-2738-d6e7-20cabc5c8b14</v>
    <v>es-ES</v>
    <v>Map</v>
  </rv>
  <rv s="7">
    <v>536870912</v>
    <v>Condado de Durham</v>
    <v>326adeba-4a25-fb10-67b8-480c6d7f4b2d</v>
    <v>es-ES</v>
    <v>Map</v>
  </rv>
  <rv s="7">
    <v>536870912</v>
    <v>Lincolnshire</v>
    <v>1b1b62b6-be46-b598-310b-b10fe8c992b8</v>
    <v>es-ES</v>
    <v>Map</v>
  </rv>
  <rv s="7">
    <v>536870912</v>
    <v>Herefordshire</v>
    <v>f586d43a-d582-5c49-952e-b296001cdbe1</v>
    <v>es-ES</v>
    <v>Map</v>
  </rv>
  <rv s="7">
    <v>536870912</v>
    <v>Metropolitan Borough of Dudley</v>
    <v>9b14d910-932a-b5dd-30fe-c88b090dca47</v>
    <v>es-ES</v>
    <v>Map</v>
  </rv>
  <rv s="7">
    <v>536870912</v>
    <v>Somerset</v>
    <v>2b333df9-032c-c9b1-0d74-88ea8c5befbd</v>
    <v>es-ES</v>
    <v>Map</v>
  </rv>
  <rv s="7">
    <v>536870912</v>
    <v>Sussex Occidental</v>
    <v>6fef3193-51df-c781-5d99-8b60839e1cf9</v>
    <v>es-ES</v>
    <v>Map</v>
  </rv>
  <rv s="7">
    <v>536870912</v>
    <v>Yorkshire del Norte</v>
    <v>fb1d8fdd-e4d5-f9a0-5f8c-1a03f3c7dad4</v>
    <v>es-ES</v>
    <v>Map</v>
  </rv>
  <rv s="7">
    <v>536870912</v>
    <v>Warwickshire</v>
    <v>f1173647-228f-1554-f0d8-39e325d478af</v>
    <v>es-ES</v>
    <v>Map</v>
  </rv>
  <rv s="7">
    <v>536870912</v>
    <v>Shropshire</v>
    <v>620367d1-f8ad-2237-2ba3-9bd995d6cb3e</v>
    <v>es-ES</v>
    <v>Map</v>
  </rv>
  <rv s="7">
    <v>536870912</v>
    <v>Surrey</v>
    <v>4e00ff19-370b-4752-b12d-9b5088a81c75</v>
    <v>es-ES</v>
    <v>Map</v>
  </rv>
  <rv s="7">
    <v>536870912</v>
    <v>City of Leeds</v>
    <v>cc3c99c3-a588-4875-8543-461e22a16171</v>
    <v>es-ES</v>
    <v>Map</v>
  </rv>
  <rv s="7">
    <v>536870912</v>
    <v>Wiltshire</v>
    <v>4ebe79fa-f77b-5216-7ef9-f8ea04679349</v>
    <v>es-ES</v>
    <v>Map</v>
  </rv>
  <rv s="7">
    <v>536870912</v>
    <v>Yorkshire del Este</v>
    <v>70b0f95a-bf9f-81d6-84fc-ae7adee3ea1d</v>
    <v>es-ES</v>
    <v>Map</v>
  </rv>
  <rv s="7">
    <v>536870912</v>
    <v>Sussex Oriental</v>
    <v>4a646622-0fa1-ec75-7268-69cce45dbd22</v>
    <v>es-ES</v>
    <v>Map</v>
  </rv>
  <rv s="7">
    <v>536870912</v>
    <v>Torbay</v>
    <v>20f58686-8f00-84da-c4d0-61544ec1c0b3</v>
    <v>es-ES</v>
    <v>Map</v>
  </rv>
  <rv s="7">
    <v>536870912</v>
    <v>Northamptonshire</v>
    <v>6b5ff743-48aa-7f30-4bfe-97eeede8e6fa</v>
    <v>es-ES</v>
    <v>Map</v>
  </rv>
  <rv s="7">
    <v>536870912</v>
    <v>Buckinghamshire</v>
    <v>ff464c2a-d8cf-cd5b-431b-50f9494b808a</v>
    <v>es-ES</v>
    <v>Map</v>
  </rv>
  <rv s="7">
    <v>536870912</v>
    <v>Lancashire</v>
    <v>d2ddd91b-d3db-c97c-d4e1-b66d033659fa</v>
    <v>es-ES</v>
    <v>Map</v>
  </rv>
  <rv s="7">
    <v>536870912</v>
    <v>South Gloucestershire</v>
    <v>7fe36aae-4418-f0a8-b2b0-e71c1584c064</v>
    <v>es-ES</v>
    <v>Map</v>
  </rv>
  <rv s="7">
    <v>536870912</v>
    <v>Nottinghamshire</v>
    <v>474ecb67-f819-ecef-a259-d24741044ebd</v>
    <v>es-ES</v>
    <v>Map</v>
  </rv>
  <rv s="7">
    <v>536870912</v>
    <v>North East Lincolnshire</v>
    <v>87656709-108c-e3ba-f3f5-aac83525778e</v>
    <v>es-ES</v>
    <v>Map</v>
  </rv>
  <rv s="7">
    <v>536870912</v>
    <v>Leicestershire</v>
    <v>4b2d786f-4d40-dd9a-2c29-31c1db8a6dd3</v>
    <v>es-ES</v>
    <v>Map</v>
  </rv>
  <rv s="7">
    <v>536870912</v>
    <v>North Lincolnshire</v>
    <v>ecc20951-736e-6daf-b26d-3cf673937d6b</v>
    <v>es-ES</v>
    <v>Map</v>
  </rv>
  <rv s="7">
    <v>536870912</v>
    <v>Rutland</v>
    <v>39bb7744-90c5-e3fa-c4f7-7e89bf42f3a9</v>
    <v>es-ES</v>
    <v>Map</v>
  </rv>
  <rv s="7">
    <v>536870912</v>
    <v>Windsor y Maidenhead</v>
    <v>58d03827-0e2f-bd71-da2d-e64800fef6b1</v>
    <v>es-ES</v>
    <v>Map</v>
  </rv>
  <rv s="7">
    <v>536870912</v>
    <v>Ciudad de Wakefield</v>
    <v>fda1d0a0-3c3d-b6d2-4e49-217176b79940</v>
    <v>es-ES</v>
    <v>Map</v>
  </rv>
  <rv s="7">
    <v>536870912</v>
    <v>Berkshire Occidental</v>
    <v>24ab4528-6d4a-2364-a87a-5ce1744b2fd9</v>
    <v>es-ES</v>
    <v>Map</v>
  </rv>
  <rv s="7">
    <v>536870912</v>
    <v>Bracknell Forest</v>
    <v>0003ae27-b69b-3e9e-d183-49eba6b1cebf</v>
    <v>es-ES</v>
    <v>Map</v>
  </rv>
  <rv s="7">
    <v>536870912</v>
    <v>Medway</v>
    <v>3ade3b17-52c4-4392-59ad-874fde4b7de5</v>
    <v>es-ES</v>
    <v>Map</v>
  </rv>
  <rv s="7">
    <v>536870912</v>
    <v>Redcar and Cleveland</v>
    <v>28c8fe59-b479-37fd-1335-82cf7d5dba13</v>
    <v>es-ES</v>
    <v>Map</v>
  </rv>
  <rv s="7">
    <v>536870912</v>
    <v>South Tyneside</v>
    <v>3bdc3e43-ebf9-2b46-89f2-01630bc285a7</v>
    <v>es-ES</v>
    <v>Map</v>
  </rv>
  <rv s="7">
    <v>536870912</v>
    <v>Municipio de Lambeth</v>
    <v>601c1f89-26d4-d4e8-5de2-23643ae45707</v>
    <v>es-ES</v>
    <v>Map</v>
  </rv>
  <rv s="7">
    <v>536870912</v>
    <v>Blackburn with Darwen</v>
    <v>8c88f481-181b-f6a6-5075-d113f2f5a959</v>
    <v>es-ES</v>
    <v>Map</v>
  </rv>
  <rv s="7">
    <v>536870912</v>
    <v>Municipio de Gateshead</v>
    <v>1f6813bc-8fd6-e99a-c5c0-e0a924915fd9</v>
    <v>es-ES</v>
    <v>Map</v>
  </rv>
  <rv s="7">
    <v>536870912</v>
    <v>Cheshire West and Chester</v>
    <v>caca7677-e1f7-3a52-8c27-3d0056fd9a9b</v>
    <v>es-ES</v>
    <v>Map</v>
  </rv>
  <rv s="7">
    <v>536870912</v>
    <v>Municipio metropolitano de Barnsley</v>
    <v>ef5b698f-5e48-70ad-4ba2-f5b419bfe490</v>
    <v>es-ES</v>
    <v>Map</v>
  </rv>
  <rv s="7">
    <v>536870912</v>
    <v>Municipio metropolitano de Doncaster</v>
    <v>6b8e0008-6764-9c2f-3ce4-06635d6618c6</v>
    <v>es-ES</v>
    <v>Map</v>
  </rv>
  <rv s="7">
    <v>536870912</v>
    <v>Camden</v>
    <v>427b51f0-5efc-c4ce-8007-d7db16792348</v>
    <v>es-ES</v>
    <v>Map</v>
  </rv>
  <rv s="7">
    <v>536870912</v>
    <v>Merton</v>
    <v>8e4ee7a7-2b94-344c-b740-c768658bb561</v>
    <v>es-ES</v>
    <v>Map</v>
  </rv>
  <rv s="7">
    <v>536870912</v>
    <v>Kirklees</v>
    <v>7fdc5fe4-3ddc-2d3f-0ba1-f1c30887c0c4</v>
    <v>es-ES</v>
    <v>Map</v>
  </rv>
  <rv s="7">
    <v>536870912</v>
    <v>Swansea</v>
    <v>ca0c6bd0-fcf5-4af4-618e-0dcc81e904f1</v>
    <v>es-ES</v>
    <v>Map</v>
  </rv>
  <rv s="7">
    <v>536870912</v>
    <v>Borough of Darlington</v>
    <v>46405563-fb36-4f39-8cf9-c984ae4d4216</v>
    <v>es-ES</v>
    <v>Map</v>
  </rv>
  <rv s="10">
    <v>15</v>
  </rv>
  <rv s="8">
    <fb>148000</fb>
    <v>27</v>
  </rv>
  <rv s="8">
    <fb>3.8510000705719E-2</fb>
    <v>64</v>
  </rv>
  <rv s="8">
    <fb>1.68</fb>
    <v>62</v>
  </rv>
  <rv s="8">
    <fb>0.30599999999999999</fb>
    <v>56</v>
  </rv>
  <rv s="8">
    <fb>11</fb>
    <v>62</v>
  </rv>
  <rv s="8">
    <fb>0.71714878141404492</fb>
    <v>56</v>
  </rv>
  <rv s="10">
    <v>16</v>
  </rv>
  <rv s="12">
    <v>#VALUE!</v>
    <v>es-ES</v>
    <v>b1a5155a-6bb2-4646-8f7c-3e6b3a53c831</v>
    <v>536870912</v>
    <v>1</v>
    <v>102</v>
    <v>51</v>
    <v>52</v>
    <v>Reino Unido</v>
    <v>53</v>
    <v>54</v>
    <v>Map</v>
    <v>25</v>
    <v>103</v>
    <v>GB</v>
    <v>243</v>
    <v>244</v>
    <v>245</v>
    <v>230</v>
    <v>246</v>
    <v>230</v>
    <v>247</v>
    <v>GBP</v>
    <v>248</v>
    <v>249</v>
    <v>El Reino Unido, o de forma abreviada RU, oficialmente Reino Unido de Gran Bretaña e Irlanda del Norte, es un país soberano e insular ubicado al noroeste de la Europa continental. Su territorio está formado geográficamente por la isla de Gran Bretaña, el noreste de la isla de Irlanda y pequeñas islas adyacentes. Desde la independencia de la República de Irlanda, Irlanda del Norte ha sido la única parte del país con una frontera terrestre, hasta la inauguración del Eurotúnel que une por tierra a la isla de Gran Bretaña con Francia y las tierras continentales europeas. Gran Bretaña limita al norte y al oeste con el océano Atlántico, al este con el mar del Norte, al sur con el canal de la Mancha y al oeste con el mar de Irlanda.</v>
    <v>250</v>
    <v>251</v>
    <v>252</v>
    <v>God Save the Queen</v>
    <v>253</v>
    <v>254</v>
    <v>255</v>
    <v>256</v>
    <v>257</v>
    <v>262</v>
    <v>263</v>
    <v>264</v>
    <v>265</v>
    <v>266</v>
    <v>Reino Unido</v>
    <v>267</v>
    <v>268</v>
    <v>269</v>
    <v>270</v>
    <v>271</v>
    <v>272</v>
    <v>273</v>
    <v>274</v>
    <v>275</v>
    <v>276</v>
    <v>277</v>
    <v>278</v>
    <v>279</v>
    <v>280</v>
    <v>418</v>
    <v>419</v>
    <v>420</v>
    <v>421</v>
    <v>422</v>
    <v>423</v>
    <v>424</v>
    <v>Reino Unido</v>
    <v>mdp/vdpid/242</v>
    <v>425</v>
  </rv>
  <rv s="7">
    <v>536870912</v>
    <v>Granada</v>
    <v>7c50834d-b26f-17cb-4cf5-e688ac152fa0</v>
    <v>es-ES</v>
    <v>Map</v>
  </rv>
  <rv s="8">
    <fb>88.02</fb>
    <v>27</v>
  </rv>
  <rv s="8">
    <fb>37.178055999999998</fb>
    <v>29</v>
  </rv>
  <rv s="0">
    <v>https://www.bing.com/search?q=Granada&amp;form=skydnc</v>
    <v>Aprenda más con Bing</v>
  </rv>
  <rv s="7">
    <v>805306368</v>
    <v>Francisco Cuenca (Alcalde)</v>
    <v>3883c82c-1c49-ec0e-a12f-73393e645df8</v>
    <v>es-ES</v>
    <v>Generic</v>
  </rv>
  <rv s="10">
    <v>17</v>
  </rv>
  <rv s="8">
    <fb>-3.6008330000000002</fb>
    <v>29</v>
  </rv>
  <rv s="8">
    <fb>239017</fb>
    <v>27</v>
  </rv>
  <rv s="16">
    <v>#VALUE!</v>
    <v>es-ES</v>
    <v>7c50834d-b26f-17cb-4cf5-e688ac152fa0</v>
    <v>536870912</v>
    <v>1</v>
    <v>110</v>
    <v>111</v>
    <v>112</v>
    <v>Granada</v>
    <v>53</v>
    <v>93</v>
    <v>Map</v>
    <v>25</v>
    <v>26</v>
    <v>428</v>
    <v>Granada es una ciudad y municipio español, capital de la provincia homónima, en la comunidad autónoma de Andalucía. Está situada en la parte central de la comarca de la Vega de Granada, a una altitud de 680 m s. n. m., en una amplia depresión intrabética formada por el río Genil y por el piedemonte del macizo más alto de la península ibérica, Sierra Nevada, que condiciona su clima.</v>
    <v>81</v>
    <v>429</v>
    <v>430</v>
    <v>432</v>
    <v>433</v>
    <v>Granada</v>
    <v>27</v>
    <v>434</v>
    <v>Granada</v>
    <v>mdp/vdpid/5672811802639990785</v>
    <v>29</v>
  </rv>
  <rv s="7">
    <v>536870912</v>
    <v>Talavera de la Reina</v>
    <v>cb12e389-6052-1ba2-5a8c-8747307f7a69</v>
    <v>es-ES</v>
    <v>Map</v>
  </rv>
  <rv s="8">
    <fb>185.83</fb>
    <v>27</v>
  </rv>
  <rv s="7">
    <v>536870912</v>
    <v>Castilla-La Mancha</v>
    <v>1e79c598-5619-e707-75d9-40410db3c0b2</v>
    <v>es-ES</v>
    <v>Map</v>
  </rv>
  <rv s="9">
    <v>5</v>
    <v>25</v>
    <v>120</v>
    <v>6</v>
    <v>0</v>
    <v>Image of Talavera de la Reina</v>
  </rv>
  <rv s="8">
    <fb>39.959800100000002</fb>
    <v>29</v>
  </rv>
  <rv s="0">
    <v>https://www.bing.com/search?q=Talavera+de+la+Reina&amp;form=skydnc</v>
    <v>Aprenda más con Bing</v>
  </rv>
  <rv s="8">
    <fb>-4.8344319999999996</fb>
    <v>29</v>
  </rv>
  <rv s="8">
    <fb>88755</fb>
    <v>27</v>
  </rv>
  <rv s="17">
    <v>#VALUE!</v>
    <v>es-ES</v>
    <v>cb12e389-6052-1ba2-5a8c-8747307f7a69</v>
    <v>536870912</v>
    <v>1</v>
    <v>117</v>
    <v>118</v>
    <v>119</v>
    <v>Talavera de la Reina</v>
    <v>53</v>
    <v>54</v>
    <v>Map</v>
    <v>25</v>
    <v>26</v>
    <v>437</v>
    <v>Talavera de la Reina es un municipio y ciudad española de la provincia de Toledo, en la comunidad autónoma de Castilla-La Mancha. Ubicada al noroeste de la comunidad autónoma, la ciudad propiamente dicha se extiende por la margen derecha del río Tajo, a unos 4 km al oeste de la desembocadura del río Alberche, que también se encuentra dentro del término municipal.</v>
    <v>438</v>
    <v>105</v>
    <v>439</v>
    <v>440</v>
    <v>441</v>
    <v>442</v>
    <v>Talavera de la Reina</v>
    <v>27</v>
    <v>443</v>
    <v>Talavera de la Reina</v>
    <v>mdp/vdpid/5669294729670426625</v>
    <v>29</v>
  </rv>
  <rv s="18">
    <v>12</v>
    <v>Líder(es)</v>
    <v>0</v>
  </rv>
  <rv s="7">
    <v>536870912</v>
    <v>La Cañiza</v>
    <v>83bfbf84-d337-45e5-8a56-5214ddb387a6</v>
    <v>es-ES</v>
    <v>Map</v>
  </rv>
  <rv s="8">
    <fb>108.1</fb>
    <v>27</v>
  </rv>
  <rv s="9">
    <v>6</v>
    <v>25</v>
    <v>127</v>
    <v>6</v>
    <v>0</v>
    <v>Image of La Cañiza</v>
  </rv>
  <rv s="8">
    <fb>42.212778</fb>
    <v>29</v>
  </rv>
  <rv s="0">
    <v>https://www.bing.com/search?q=La+Ca%c3%b1iza&amp;form=skydnc</v>
    <v>Aprenda más con Bing</v>
  </rv>
  <rv s="8">
    <fb>-8.2744440000000008</fb>
    <v>29</v>
  </rv>
  <rv s="8">
    <fb>5511</fb>
    <v>27</v>
  </rv>
  <rv s="19">
    <v>#VALUE!</v>
    <v>es-ES</v>
    <v>83bfbf84-d337-45e5-8a56-5214ddb387a6</v>
    <v>536870912</v>
    <v>1</v>
    <v>125</v>
    <v>21</v>
    <v>126</v>
    <v>La Cañiza</v>
    <v>23</v>
    <v>24</v>
    <v>Map</v>
    <v>25</v>
    <v>26</v>
    <v>447</v>
    <v>La Cañiza es un municipio español de la provincia de Pontevedra, pertenece a la comarca de Paradanta.</v>
    <v>75</v>
    <v>448</v>
    <v>449</v>
    <v>450</v>
    <v>451</v>
    <v>La Cañiza</v>
    <v>27</v>
    <v>452</v>
    <v>La Cañiza</v>
    <v>mdp/vdpid/5666467310957756417</v>
    <v>29</v>
  </rv>
</rvData>
</file>

<file path=xl/richData/rdrichvaluestructure.xml><?xml version="1.0" encoding="utf-8"?>
<rvStructures xmlns="http://schemas.microsoft.com/office/spreadsheetml/2017/richdata" count="20">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Abreviatura de intercambio" t="s"/>
    <k n="Acciones en circulación"/>
    <k n="Año de constitución"/>
    <k n="Apertura"/>
    <k n="Beta"/>
    <k n="Cambio"/>
    <k n="Cambio % (horario ampliado)"/>
    <k n="Cambio (%)"/>
    <k n="Cambio (horario ampliado)"/>
    <k n="Capitalización de mercado"/>
    <k n="Cierre anterior"/>
    <k n="Descripción" t="s"/>
    <k n="Empleados"/>
    <k n="ExchangeID" t="s"/>
    <k n="Hora de la última operación"/>
    <k n="Imagen" t="r"/>
    <k n="Intercambio" t="s"/>
    <k n="LearnMoreOnLink" t="r"/>
    <k n="Máximo"/>
    <k n="Máximo en 52 semanas"/>
    <k n="Mínimo"/>
    <k n="Mínimo en 52 semanas"/>
    <k n="Moneda" t="s"/>
    <k n="Nombre" t="s"/>
    <k n="Nombre oficial" t="s"/>
    <k n="P/I"/>
    <k n="Precio"/>
    <k n="Precio (horario ampliado)"/>
    <k n="Sector" t="s"/>
    <k n="Sede central" t="s"/>
    <k n="Símbolo bursátil" t="s"/>
    <k n="Tipo de instrumento" t="s"/>
    <k n="UniqueName" t="s"/>
    <k n="Volumen"/>
    <k n="Volumen promedio"/>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Abreviatura de intercambio" t="s"/>
    <k n="Acciones en circulación"/>
    <k n="Año de constitución"/>
    <k n="Apertura"/>
    <k n="Beta"/>
    <k n="Cambio"/>
    <k n="Cambio % (horario ampliado)"/>
    <k n="Cambio (%)"/>
    <k n="Cambio (horario ampliado)"/>
    <k n="Capitalización de mercado"/>
    <k n="Cierre anterior"/>
    <k n="Descripción" t="s"/>
    <k n="Empleados"/>
    <k n="ExchangeID" t="s"/>
    <k n="Hora de la última operación"/>
    <k n="Intercambio" t="s"/>
    <k n="LearnMoreOnLink" t="r"/>
    <k n="Máximo"/>
    <k n="Máximo en 52 semanas"/>
    <k n="Mínimo"/>
    <k n="Mínimo en 52 semanas"/>
    <k n="Moneda" t="s"/>
    <k n="Nombre" t="s"/>
    <k n="Nombre oficial" t="s"/>
    <k n="P/I"/>
    <k n="Precio"/>
    <k n="Precio (horario ampliado)"/>
    <k n="Sector" t="s"/>
    <k n="Sede central" t="s"/>
    <k n="Símbolo bursátil" t="s"/>
    <k n="Tipo de instrumento" t="s"/>
    <k n="UniqueName" t="s"/>
    <k n="Volumen"/>
    <k n="Volumen promedio"/>
  </s>
  <s t="_linkedentitycore">
    <k n="%EntityCulture" t="s"/>
    <k n="%EntityId" t="s"/>
    <k n="%EntityServiceId"/>
    <k n="%IsRefreshable" t="b"/>
    <k n="%ProviderInfo" t="s"/>
    <k n="_CanonicalPropertyNames" t="spb"/>
    <k n="_Display" t="spb"/>
    <k n="_DisplayString" t="s"/>
    <k n="_Flags" t="spb"/>
    <k n="_Format" t="spb"/>
    <k n="_Icon" t="s"/>
    <k n="_SubLabel" t="spb"/>
    <k n="Abreviatura de intercambio" t="s"/>
    <k n="Acciones en circulación"/>
    <k n="Año de constitución"/>
    <k n="Apertura"/>
    <k n="Beta"/>
    <k n="Cambio"/>
    <k n="Cambio (%)"/>
    <k n="Capitalización de mercado"/>
    <k n="Cierre anterior"/>
    <k n="Descripción" t="s"/>
    <k n="Empleados"/>
    <k n="ExchangeID" t="s"/>
    <k n="Hora de la última operación"/>
    <k n="Intercambio" t="s"/>
    <k n="LearnMoreOnLink" t="r"/>
    <k n="Máximo"/>
    <k n="Máximo en 52 semanas"/>
    <k n="Mínimo"/>
    <k n="Mínimo en 52 semanas"/>
    <k n="Moneda" t="s"/>
    <k n="Nombre" t="s"/>
    <k n="Nombre oficial" t="s"/>
    <k n="P/I"/>
    <k n="Precio"/>
    <k n="Sector" t="s"/>
    <k n="Sede central" t="s"/>
    <k n="Símbolo bursátil" t="s"/>
    <k n="Tipo de instrumento" t="s"/>
    <k n="UniqueName" t="s"/>
    <k n="Volumen"/>
    <k n="Volumen promedio"/>
  </s>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atitud" t="r"/>
    <k n="LearnMoreOnLink" t="r"/>
    <k n="Líder(es)" t="r"/>
    <k n="Longitud" t="r"/>
    <k n="Nombre" t="s"/>
    <k n="País o región" t="r"/>
    <k n="Población"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Área de bosque (%)" t="r"/>
    <k n="Cambio de IPC (%)" t="r"/>
    <k n="Capital/ciudad principal" t="r"/>
    <k n="Capitalización de mercado de las sociedades cotizadas" t="r"/>
    <k n="Ciudad más grande" t="r"/>
    <k n="Código de llamada" t="r"/>
    <k n="Código de moneda" t="s"/>
    <k n="Consumo de energía de combustibles fósiles" t="r"/>
    <k n="Consumo de energía eléctrica" t="r"/>
    <k n="Descripción" t="s"/>
    <k n="Emisiones de dióxido de carbono" t="r"/>
    <k n="Esperanza de vida" t="r"/>
    <k n="Gastos de salud varios (%)" t="r"/>
    <k n="Himno nacional" t="s"/>
    <k n="Idioma oficial" t="r"/>
    <k n="Imagen" t="r"/>
    <k n="Ingresos fiscales (%)" t="r"/>
    <k n="IPC" t="r"/>
    <k n="LearnMoreOnLink" t="r"/>
    <k n="Líder(es)" t="r"/>
    <k n="Matriculación en educación primaria en bruto (%)" t="r"/>
    <k n="Matriculación en educación terciaria en bruto (%)" t="r"/>
    <k n="Médicos por mil" t="r"/>
    <k n="Mortalidad infantil" t="r"/>
    <k n="Nombre" t="s"/>
    <k n="PIB" t="r"/>
    <k n="Población" t="r"/>
    <k n="Población urbana" t="r"/>
    <k n="Población: 10% más alto de participación de ingresos" t="r"/>
    <k n="Población: 10% más bajo de participación de ingresos" t="r"/>
    <k n="Población: 20% más alto de participación de ingresos" t="r"/>
    <k n="Población: 20% más bajo de participación de ingresos" t="r"/>
    <k n="Población: cuarto 20% de participación de ingresos" t="r"/>
    <k n="Población: participación en la fuerza laboral (%)" t="r"/>
    <k n="Población: segundo 20% de participación de ingresos" t="r"/>
    <k n="Población: tercer 20% de participación de ingresos" t="r"/>
    <k n="Precio de la gasolina" t="r"/>
    <k n="Ratio de mortalidad materna" t="r"/>
    <k n="Salario mínimo" t="r"/>
    <k n="Subdivisiones" t="r"/>
    <k n="Tamaño de las fuerzas armadas" t="r"/>
    <k n="Tasa de desempleo" t="r"/>
    <k n="Tasa de fertilidad" t="r"/>
    <k n="Tasa de impuesto total" t="r"/>
    <k n="Tasa de natalidad" t="r"/>
    <k n="Tierra agrícola (%)"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Imagen" t="r"/>
    <k n="Latitud" t="r"/>
    <k n="LearnMoreOnLink" t="r"/>
    <k n="Líder(es)" t="r"/>
    <k n="Longitud" t="r"/>
    <k n="Nombre" t="s"/>
    <k n="País o región" t="r"/>
    <k n="Población"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Área de bosque (%)" t="r"/>
    <k n="Cambio de IPC (%)" t="r"/>
    <k n="Capital/ciudad principal" t="r"/>
    <k n="Capitalización de mercado de las sociedades cotizadas" t="r"/>
    <k n="Ciudad más grande" t="r"/>
    <k n="Código de llamada" t="r"/>
    <k n="Código de moneda" t="s"/>
    <k n="Consumo de energía de combustibles fósiles" t="r"/>
    <k n="Consumo de energía eléctrica" t="r"/>
    <k n="Descripción" t="s"/>
    <k n="Emisiones de dióxido de carbono" t="r"/>
    <k n="Esperanza de vida" t="r"/>
    <k n="Gastos de salud varios (%)" t="r"/>
    <k n="Himno nacional" t="s"/>
    <k n="Imagen" t="r"/>
    <k n="Ingresos fiscales (%)" t="r"/>
    <k n="IPC" t="r"/>
    <k n="LearnMoreOnLink" t="r"/>
    <k n="Líder(es)" t="r"/>
    <k n="Matriculación en educación primaria en bruto (%)" t="r"/>
    <k n="Matriculación en educación terciaria en bruto (%)" t="r"/>
    <k n="Médicos por mil" t="r"/>
    <k n="Mortalidad infantil" t="r"/>
    <k n="Nombre" t="s"/>
    <k n="PIB" t="r"/>
    <k n="Población" t="r"/>
    <k n="Población urbana" t="r"/>
    <k n="Población: 10% más alto de participación de ingresos" t="r"/>
    <k n="Población: 10% más bajo de participación de ingresos" t="r"/>
    <k n="Población: 20% más alto de participación de ingresos" t="r"/>
    <k n="Población: 20% más bajo de participación de ingresos" t="r"/>
    <k n="Población: cuarto 20% de participación de ingresos" t="r"/>
    <k n="Población: participación en la fuerza laboral (%)" t="r"/>
    <k n="Población: segundo 20% de participación de ingresos" t="r"/>
    <k n="Población: tercer 20% de participación de ingresos" t="r"/>
    <k n="Precio de la gasolina" t="r"/>
    <k n="Ratio de mortalidad materna" t="r"/>
    <k n="Salario mínimo" t="r"/>
    <k n="Subdivisiones" t="r"/>
    <k n="Tamaño de las fuerzas armadas" t="r"/>
    <k n="Tasa de desempleo" t="r"/>
    <k n="Tasa de fertilidad" t="r"/>
    <k n="Tasa de impuesto total" t="r"/>
    <k n="Tasa de natalidad" t="r"/>
    <k n="Tierra agrícola (%)"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División de administración 2 (condado/distrito/otro)" t="r"/>
    <k n="Latitud" t="r"/>
    <k n="LearnMoreOnLink" t="r"/>
    <k n="Líder(es)" t="r"/>
    <k n="Longitud" t="r"/>
    <k n="Nombre" t="s"/>
    <k n="País o región" t="r"/>
    <k n="Población"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Latitud" t="r"/>
    <k n="LearnMoreOnLink" t="r"/>
    <k n="Líder(es)" t="r"/>
    <k n="Longitud" t="r"/>
    <k n="Nombre" t="s"/>
    <k n="País o región" t="r"/>
    <k n="Población"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División de administración 2 (condado/distrito/otro)" t="r"/>
    <k n="Imagen" t="r"/>
    <k n="Latitud" t="r"/>
    <k n="LearnMoreOnLink" t="r"/>
    <k n="Longitud" t="r"/>
    <k n="Nombre" t="s"/>
    <k n="País o región" t="r"/>
    <k n="Población" t="r"/>
    <k n="UniqueName" t="s"/>
    <k n="VDPID/VSID" t="s"/>
    <k n="Zona(s) horaria(s)" t="r"/>
  </s>
  <s t="_error">
    <k n="errorType" t="i"/>
    <k n="field" t="s"/>
    <k n="subType" t="i"/>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pción" t="s"/>
    <k n="División de administración 1 (estado/provincia/otro)" t="r"/>
    <k n="Imagen" t="r"/>
    <k n="Latitud" t="r"/>
    <k n="LearnMoreOnLink" t="r"/>
    <k n="Longitud" t="r"/>
    <k n="Nombre" t="s"/>
    <k n="País o región" t="r"/>
    <k n="Población" t="r"/>
    <k n="UniqueName" t="s"/>
    <k n="VDPID/VSID" t="s"/>
    <k n="Zona(s) horaria(s)" t="r"/>
  </s>
</rvStructures>
</file>

<file path=xl/richData/rdsupportingpropertybag.xml><?xml version="1.0" encoding="utf-8"?>
<supportingPropertyBags xmlns="http://schemas.microsoft.com/office/spreadsheetml/2017/richdata2">
  <spbArrays count="11">
    <a count="47">
      <v t="s">%EntityServiceId</v>
      <v t="s">_Format</v>
      <v t="s">%IsRefreshable</v>
      <v t="s">_CanonicalPropertyNames</v>
      <v t="s">%EntityCulture</v>
      <v t="s">%EntityId</v>
      <v t="s">_Icon</v>
      <v t="s">_Display</v>
      <v t="s">Nombre</v>
      <v t="s">_SubLabel</v>
      <v t="s">Precio</v>
      <v t="s">Precio (horario ampliado)</v>
      <v t="s">Intercambio</v>
      <v t="s">Nombre oficial</v>
      <v t="s">Hora de la última operación</v>
      <v t="s">Símbolo bursátil</v>
      <v t="s">Abreviatura de intercambio</v>
      <v t="s">Cambio</v>
      <v t="s">Cambio (horario ampliado)</v>
      <v t="s">Cambio (%)</v>
      <v t="s">Cambio % (horario ampliado)</v>
      <v t="s">Moneda</v>
      <v t="s">Cierre anterior</v>
      <v t="s">Apertura</v>
      <v t="s">Máximo</v>
      <v t="s">Mínimo</v>
      <v t="s">Máximo en 52 semanas</v>
      <v t="s">Mínimo en 52 semanas</v>
      <v t="s">Volumen</v>
      <v t="s">Volumen promedio</v>
      <v t="s">Capitalización de mercado</v>
      <v t="s">Beta</v>
      <v t="s">P/I</v>
      <v t="s">Acciones en circulación</v>
      <v t="s">Descripción</v>
      <v t="s">Empleados</v>
      <v t="s">Sede central</v>
      <v t="s">Sector</v>
      <v t="s">Tipo de instrumento</v>
      <v t="s">Año de constitución</v>
      <v t="s">_Flags</v>
      <v t="s">UniqueName</v>
      <v t="s">_DisplayString</v>
      <v t="s">LearnMoreOnLink</v>
      <v t="s">Imagen</v>
      <v t="s">ExchangeID</v>
      <v t="s">%ProviderInfo</v>
    </a>
    <a count="46">
      <v t="s">%EntityServiceId</v>
      <v t="s">_Format</v>
      <v t="s">%IsRefreshable</v>
      <v t="s">_CanonicalPropertyNames</v>
      <v t="s">%EntityCulture</v>
      <v t="s">%EntityId</v>
      <v t="s">_Icon</v>
      <v t="s">_Display</v>
      <v t="s">Nombre</v>
      <v t="s">_SubLabel</v>
      <v t="s">Precio</v>
      <v t="s">Precio (horario ampliado)</v>
      <v t="s">Intercambio</v>
      <v t="s">Nombre oficial</v>
      <v t="s">Hora de la última operación</v>
      <v t="s">Símbolo bursátil</v>
      <v t="s">Abreviatura de intercambio</v>
      <v t="s">Cambio</v>
      <v t="s">Cambio (horario ampliado)</v>
      <v t="s">Cambio (%)</v>
      <v t="s">Cambio % (horario ampliado)</v>
      <v t="s">Moneda</v>
      <v t="s">Cierre anterior</v>
      <v t="s">Apertura</v>
      <v t="s">Máximo</v>
      <v t="s">Mínimo</v>
      <v t="s">Máximo en 52 semanas</v>
      <v t="s">Mínimo en 52 semanas</v>
      <v t="s">Volumen</v>
      <v t="s">Volumen promedio</v>
      <v t="s">Capitalización de mercado</v>
      <v t="s">Beta</v>
      <v t="s">P/I</v>
      <v t="s">Acciones en circulación</v>
      <v t="s">Descripción</v>
      <v t="s">Empleados</v>
      <v t="s">Sede central</v>
      <v t="s">Sector</v>
      <v t="s">Tipo de instrumento</v>
      <v t="s">Año de constitución</v>
      <v t="s">_Flags</v>
      <v t="s">UniqueName</v>
      <v t="s">_DisplayString</v>
      <v t="s">LearnMoreOnLink</v>
      <v t="s">ExchangeID</v>
      <v t="s">%ProviderInfo</v>
    </a>
    <a count="43">
      <v t="s">%EntityServiceId</v>
      <v t="s">_Format</v>
      <v t="s">%IsRefreshable</v>
      <v t="s">_CanonicalPropertyNames</v>
      <v t="s">%EntityCulture</v>
      <v t="s">%EntityId</v>
      <v t="s">_Icon</v>
      <v t="s">_Display</v>
      <v t="s">Nombre</v>
      <v t="s">_SubLabel</v>
      <v t="s">Precio</v>
      <v t="s">Intercambio</v>
      <v t="s">Nombre oficial</v>
      <v t="s">Hora de la última operación</v>
      <v t="s">Símbolo bursátil</v>
      <v t="s">Abreviatura de intercambio</v>
      <v t="s">Cambio</v>
      <v t="s">Cambio (%)</v>
      <v t="s">Moneda</v>
      <v t="s">Cierre anterior</v>
      <v t="s">Apertura</v>
      <v t="s">Máximo</v>
      <v t="s">Mínimo</v>
      <v t="s">Máximo en 52 semanas</v>
      <v t="s">Mínimo en 52 semanas</v>
      <v t="s">Volumen</v>
      <v t="s">Volumen promedio</v>
      <v t="s">Capitalización de mercado</v>
      <v t="s">Beta</v>
      <v t="s">P/I</v>
      <v t="s">Acciones en circulación</v>
      <v t="s">Descripción</v>
      <v t="s">Empleados</v>
      <v t="s">Sede central</v>
      <v t="s">Sector</v>
      <v t="s">Tipo de instrumento</v>
      <v t="s">Año de constitución</v>
      <v t="s">_Flags</v>
      <v t="s">UniqueName</v>
      <v t="s">_DisplayString</v>
      <v t="s">LearnMoreOnLink</v>
      <v t="s">ExchangeID</v>
      <v t="s">%ProviderInfo</v>
    </a>
    <a count="27">
      <v t="s">%EntityServiceId</v>
      <v t="s">%IsRefreshable</v>
      <v t="s">_CanonicalPropertyNames</v>
      <v t="s">%EntityCulture</v>
      <v t="s">%EntityId</v>
      <v t="s">_Icon</v>
      <v t="s">_Provider</v>
      <v t="s">_Attribution</v>
      <v t="s">_Display</v>
      <v t="s">Nombre</v>
      <v t="s">_Format</v>
      <v t="s">División de administración 1 (estado/provincia/otro)</v>
      <v t="s">País o región</v>
      <v t="s">Líder(es)</v>
      <v t="s">_SubLabel</v>
      <v t="s">Población</v>
      <v t="s">`Área</v>
      <v t="s">Latitud</v>
      <v t="s">Longitud</v>
      <v t="s">Zona(s) horaria(s)</v>
      <v t="s">_Flags</v>
      <v t="s">VDPID/VSID</v>
      <v t="s">UniqueName</v>
      <v t="s">_DisplayString</v>
      <v t="s">LearnMoreOnLink</v>
      <v t="s">Imagen</v>
      <v t="s">Descripción</v>
    </a>
    <a count="64">
      <v t="s">%EntityServiceId</v>
      <v t="s">%IsRefreshable</v>
      <v t="s">_CanonicalPropertyNames</v>
      <v t="s">%EntityCulture</v>
      <v t="s">%EntityId</v>
      <v t="s">_Icon</v>
      <v t="s">_Provider</v>
      <v t="s">_Attribution</v>
      <v t="s">_Display</v>
      <v t="s">Nombre</v>
      <v t="s">_Format</v>
      <v t="s">Capital/ciudad principal</v>
      <v t="s">Líder(es)</v>
      <v t="s">_SubLabel</v>
      <v t="s">Población</v>
      <v t="s">`Área</v>
      <v t="s">Abreviatura</v>
      <v t="s">PIB</v>
      <v t="s">Código de moneda</v>
      <v t="s">Ciudad más grande</v>
      <v t="s">Himno nacional</v>
      <v t="s">Idioma oficial</v>
      <v t="s">Subdivisiones</v>
      <v t="s">Esperanza de vida</v>
      <v t="s">Tasa de natalidad</v>
      <v t="s">Tasa de fertilidad</v>
      <v t="s">Mortalidad infantil</v>
      <v t="s">Ratio de mortalidad materna</v>
      <v t="s">Población urbana</v>
      <v t="s">Tierra agrícola (%)</v>
      <v t="s">`Área de bosque (%)</v>
      <v t="s">Emisiones de dióxido de carbono</v>
      <v t="s">Consumo de energía de combustibles fósiles</v>
      <v t="s">Precio de la gasolina</v>
      <v t="s">Consumo de energía eléctrica</v>
      <v t="s">IPC</v>
      <v t="s">Cambio de IPC (%)</v>
      <v t="s">Población: 10% más alto de participación de ingresos</v>
      <v t="s">Población: 20% más alto de participación de ingresos</v>
      <v t="s">Población: segundo 20% de participación de ingresos</v>
      <v t="s">Población: tercer 20% de participación de ingresos</v>
      <v t="s">Población: cuarto 20% de participación de ingresos</v>
      <v t="s">Población: 20% más bajo de participación de ingresos</v>
      <v t="s">Población: 10% más bajo de participación de ingresos</v>
      <v t="s">Población: participación en la fuerza laboral (%)</v>
      <v t="s">Salario mínimo</v>
      <v t="s">Ingresos fiscales (%)</v>
      <v t="s">Tasa de impuesto total</v>
      <v t="s">Tasa de desempleo</v>
      <v t="s">Capitalización de mercado de las sociedades cotizadas</v>
      <v t="s">Matriculación en educación primaria en bruto (%)</v>
      <v t="s">Matriculación en educación terciaria en bruto (%)</v>
      <v t="s">Gastos de salud varios (%)</v>
      <v t="s">Médicos por mil</v>
      <v t="s">Tamaño de las fuerzas armadas</v>
      <v t="s">Zona(s) horaria(s)</v>
      <v t="s">Código de llamada</v>
      <v t="s">_Flags</v>
      <v t="s">VDPID/VSID</v>
      <v t="s">UniqueName</v>
      <v t="s">_DisplayString</v>
      <v t="s">LearnMoreOnLink</v>
      <v t="s">Imagen</v>
      <v t="s">Descripción</v>
    </a>
    <a count="26">
      <v t="s">%EntityServiceId</v>
      <v t="s">%IsRefreshable</v>
      <v t="s">_CanonicalPropertyNames</v>
      <v t="s">%EntityCulture</v>
      <v t="s">%EntityId</v>
      <v t="s">_Icon</v>
      <v t="s">_Provider</v>
      <v t="s">_Attribution</v>
      <v t="s">_Display</v>
      <v t="s">Nombre</v>
      <v t="s">_Format</v>
      <v t="s">País o región</v>
      <v t="s">Líder(es)</v>
      <v t="s">_SubLabel</v>
      <v t="s">Población</v>
      <v t="s">`Área</v>
      <v t="s">Latitud</v>
      <v t="s">Longitud</v>
      <v t="s">Zona(s) horaria(s)</v>
      <v t="s">_Flags</v>
      <v t="s">VDPID/VSID</v>
      <v t="s">UniqueName</v>
      <v t="s">_DisplayString</v>
      <v t="s">LearnMoreOnLink</v>
      <v t="s">Imagen</v>
      <v t="s">Descripción</v>
    </a>
    <a count="63">
      <v t="s">%EntityServiceId</v>
      <v t="s">%IsRefreshable</v>
      <v t="s">_CanonicalPropertyNames</v>
      <v t="s">%EntityCulture</v>
      <v t="s">%EntityId</v>
      <v t="s">_Icon</v>
      <v t="s">_Provider</v>
      <v t="s">_Attribution</v>
      <v t="s">_Display</v>
      <v t="s">Nombre</v>
      <v t="s">_Format</v>
      <v t="s">Capital/ciudad principal</v>
      <v t="s">Líder(es)</v>
      <v t="s">_SubLabel</v>
      <v t="s">Población</v>
      <v t="s">`Área</v>
      <v t="s">Abreviatura</v>
      <v t="s">PIB</v>
      <v t="s">Código de moneda</v>
      <v t="s">Ciudad más grande</v>
      <v t="s">Himno nacional</v>
      <v t="s">Subdivisiones</v>
      <v t="s">Esperanza de vida</v>
      <v t="s">Tasa de natalidad</v>
      <v t="s">Tasa de fertilidad</v>
      <v t="s">Mortalidad infantil</v>
      <v t="s">Ratio de mortalidad materna</v>
      <v t="s">Población urbana</v>
      <v t="s">Tierra agrícola (%)</v>
      <v t="s">`Área de bosque (%)</v>
      <v t="s">Emisiones de dióxido de carbono</v>
      <v t="s">Consumo de energía de combustibles fósiles</v>
      <v t="s">Precio de la gasolina</v>
      <v t="s">Consumo de energía eléctrica</v>
      <v t="s">IPC</v>
      <v t="s">Cambio de IPC (%)</v>
      <v t="s">Población: 10% más alto de participación de ingresos</v>
      <v t="s">Población: 20% más alto de participación de ingresos</v>
      <v t="s">Población: segundo 20% de participación de ingresos</v>
      <v t="s">Población: tercer 20% de participación de ingresos</v>
      <v t="s">Población: cuarto 20% de participación de ingresos</v>
      <v t="s">Población: 20% más bajo de participación de ingresos</v>
      <v t="s">Población: 10% más bajo de participación de ingresos</v>
      <v t="s">Población: participación en la fuerza laboral (%)</v>
      <v t="s">Salario mínimo</v>
      <v t="s">Ingresos fiscales (%)</v>
      <v t="s">Tasa de impuesto total</v>
      <v t="s">Tasa de desempleo</v>
      <v t="s">Capitalización de mercado de las sociedades cotizadas</v>
      <v t="s">Matriculación en educación primaria en bruto (%)</v>
      <v t="s">Matriculación en educación terciaria en bruto (%)</v>
      <v t="s">Gastos de salud varios (%)</v>
      <v t="s">Médicos por mil</v>
      <v t="s">Tamaño de las fuerzas armadas</v>
      <v t="s">Zona(s) horaria(s)</v>
      <v t="s">Código de llamada</v>
      <v t="s">_Flags</v>
      <v t="s">VDPID/VSID</v>
      <v t="s">UniqueName</v>
      <v t="s">_DisplayString</v>
      <v t="s">LearnMoreOnLink</v>
      <v t="s">Imagen</v>
      <v t="s">Descripción</v>
    </a>
    <a count="27">
      <v t="s">%EntityServiceId</v>
      <v t="s">%IsRefreshable</v>
      <v t="s">_CanonicalPropertyNames</v>
      <v t="s">%EntityCulture</v>
      <v t="s">%EntityId</v>
      <v t="s">_Icon</v>
      <v t="s">_Provider</v>
      <v t="s">_Attribution</v>
      <v t="s">_Display</v>
      <v t="s">Nombre</v>
      <v t="s">_Format</v>
      <v t="s">División de administración 2 (condado/distrito/otro)</v>
      <v t="s">División de administración 1 (estado/provincia/otro)</v>
      <v t="s">País o región</v>
      <v t="s">Líder(es)</v>
      <v t="s">_SubLabel</v>
      <v t="s">Población</v>
      <v t="s">`Área</v>
      <v t="s">Latitud</v>
      <v t="s">Longitud</v>
      <v t="s">Zona(s) horaria(s)</v>
      <v t="s">_Flags</v>
      <v t="s">VDPID/VSID</v>
      <v t="s">UniqueName</v>
      <v t="s">_DisplayString</v>
      <v t="s">LearnMoreOnLink</v>
      <v t="s">Descripción</v>
    </a>
    <a count="26">
      <v t="s">%EntityServiceId</v>
      <v t="s">%IsRefreshable</v>
      <v t="s">_CanonicalPropertyNames</v>
      <v t="s">%EntityCulture</v>
      <v t="s">%EntityId</v>
      <v t="s">_Icon</v>
      <v t="s">_Provider</v>
      <v t="s">_Attribution</v>
      <v t="s">_Display</v>
      <v t="s">Nombre</v>
      <v t="s">_Format</v>
      <v t="s">División de administración 1 (estado/provincia/otro)</v>
      <v t="s">País o región</v>
      <v t="s">Líder(es)</v>
      <v t="s">_SubLabel</v>
      <v t="s">Población</v>
      <v t="s">`Área</v>
      <v t="s">Latitud</v>
      <v t="s">Longitud</v>
      <v t="s">Zona(s) horaria(s)</v>
      <v t="s">_Flags</v>
      <v t="s">VDPID/VSID</v>
      <v t="s">UniqueName</v>
      <v t="s">_DisplayString</v>
      <v t="s">LearnMoreOnLink</v>
      <v t="s">Descripción</v>
    </a>
    <a count="27">
      <v t="s">%EntityServiceId</v>
      <v t="s">%IsRefreshable</v>
      <v t="s">_CanonicalPropertyNames</v>
      <v t="s">%EntityCulture</v>
      <v t="s">%EntityId</v>
      <v t="s">_Icon</v>
      <v t="s">_Provider</v>
      <v t="s">_Attribution</v>
      <v t="s">_Display</v>
      <v t="s">Nombre</v>
      <v t="s">_Format</v>
      <v t="s">División de administración 2 (condado/distrito/otro)</v>
      <v t="s">División de administración 1 (estado/provincia/otro)</v>
      <v t="s">País o región</v>
      <v t="s">_SubLabel</v>
      <v t="s">Población</v>
      <v t="s">`Área</v>
      <v t="s">Latitud</v>
      <v t="s">Longitud</v>
      <v t="s">Zona(s) horaria(s)</v>
      <v t="s">_Flags</v>
      <v t="s">VDPID/VSID</v>
      <v t="s">UniqueName</v>
      <v t="s">_DisplayString</v>
      <v t="s">LearnMoreOnLink</v>
      <v t="s">Imagen</v>
      <v t="s">Descripción</v>
    </a>
    <a count="26">
      <v t="s">%EntityServiceId</v>
      <v t="s">%IsRefreshable</v>
      <v t="s">_CanonicalPropertyNames</v>
      <v t="s">%EntityCulture</v>
      <v t="s">%EntityId</v>
      <v t="s">_Icon</v>
      <v t="s">_Provider</v>
      <v t="s">_Attribution</v>
      <v t="s">_Display</v>
      <v t="s">Nombre</v>
      <v t="s">_Format</v>
      <v t="s">División de administración 1 (estado/provincia/otro)</v>
      <v t="s">País o región</v>
      <v t="s">_SubLabel</v>
      <v t="s">Población</v>
      <v t="s">`Área</v>
      <v t="s">Latitud</v>
      <v t="s">Longitud</v>
      <v t="s">Zona(s) horaria(s)</v>
      <v t="s">_Flags</v>
      <v t="s">VDPID/VSID</v>
      <v t="s">UniqueName</v>
      <v t="s">_DisplayString</v>
      <v t="s">LearnMoreOnLink</v>
      <v t="s">Imagen</v>
      <v t="s">Descripción</v>
    </a>
  </spbArrays>
  <spbData count="128">
    <spb s="0">
      <v>P/E</v>
      <v>Beta</v>
      <v>Change</v>
      <v>Image</v>
      <v>Currency</v>
      <v>High</v>
      <v>Low</v>
      <v>Name</v>
      <v>Price</v>
      <v>Industry</v>
      <v>Volume</v>
      <v>Open</v>
      <v>Employees</v>
      <v>Change (%)</v>
      <v>ExchangeID</v>
      <v>UniqueName</v>
      <v>Description</v>
      <v>Exchange</v>
      <v>Headquarters</v>
      <v>%ProviderInfo</v>
      <v>Official name</v>
      <v>Previous close</v>
      <v>LearnMoreOnLink</v>
      <v>Ticker symbol</v>
      <v>Volume average</v>
      <v>Year incorporated</v>
      <v>Instrument type</v>
      <v>52 week high</v>
      <v>52 week low</v>
      <v>Shares outstanding</v>
      <v>Change (Extended hours)</v>
      <v>Market cap</v>
      <v>Price (Extended hours)</v>
      <v>Exchange abbreviation</v>
      <v>Change % (Extended hours)</v>
      <v>Last trade time</v>
    </spb>
    <spb s="1">
      <v>0</v>
      <v>Name</v>
      <v>LearnMoreOnLink</v>
    </spb>
    <spb s="2">
      <v>0</v>
      <v>0</v>
    </spb>
    <spb s="3">
      <v>0</v>
      <v>0</v>
      <v>0</v>
    </spb>
    <spb s="4">
      <v>2</v>
      <v>3</v>
      <v>3</v>
      <v>3</v>
      <v>3</v>
    </spb>
    <spb s="5">
      <v>1</v>
      <v>1</v>
      <v>2</v>
      <v>3</v>
      <v>2</v>
      <v>2</v>
      <v>4</v>
      <v>2</v>
      <v>5</v>
      <v>2</v>
      <v>5</v>
      <v>6</v>
      <v>2</v>
      <v>5</v>
      <v>7</v>
      <v>8</v>
      <v>2</v>
      <v>2</v>
      <v>5</v>
      <v>2</v>
      <v>9</v>
      <v>2</v>
      <v>6</v>
      <v>10</v>
    </spb>
    <spb s="6">
      <v xml:space="preserve">desde el cierre anterior </v>
      <v xml:space="preserve">al cierre </v>
      <v xml:space="preserve">desde el cierre anterior </v>
      <v>Origen: Nasdaq Última venta</v>
      <v xml:space="preserve">desde el cierre </v>
      <v>Tiempo real Nasdaq Última venta</v>
      <v xml:space="preserve">desde el cierre </v>
      <v>GMT</v>
    </spb>
    <spb s="7">
      <v>Con tecnología de Refinitiv</v>
    </spb>
    <spb s="8">
      <v>P/E</v>
      <v>Beta</v>
      <v>Change</v>
      <v>Currency</v>
      <v>High</v>
      <v>Low</v>
      <v>Name</v>
      <v>Price</v>
      <v>Industry</v>
      <v>Volume</v>
      <v>Open</v>
      <v>Employees</v>
      <v>Change (%)</v>
      <v>ExchangeID</v>
      <v>UniqueName</v>
      <v>Description</v>
      <v>Exchange</v>
      <v>Headquarters</v>
      <v>%ProviderInfo</v>
      <v>Official name</v>
      <v>Previous close</v>
      <v>LearnMoreOnLink</v>
      <v>Ticker symbol</v>
      <v>Volume average</v>
      <v>Year incorporated</v>
      <v>Instrument type</v>
      <v>52 week high</v>
      <v>52 week low</v>
      <v>Shares outstanding</v>
      <v>Change (Extended hours)</v>
      <v>Market cap</v>
      <v>Price (Extended hours)</v>
      <v>Exchange abbreviation</v>
      <v>Change % (Extended hours)</v>
      <v>Last trade time</v>
    </spb>
    <spb s="1">
      <v>1</v>
      <v>Name</v>
      <v>LearnMoreOnLink</v>
    </spb>
    <spb s="9">
      <v>3</v>
      <v>3</v>
      <v>3</v>
      <v>3</v>
    </spb>
    <spb s="10">
      <v>1</v>
      <v>1</v>
      <v>2</v>
      <v>2</v>
      <v>2</v>
      <v>4</v>
      <v>2</v>
      <v>5</v>
      <v>2</v>
      <v>5</v>
      <v>6</v>
      <v>2</v>
      <v>5</v>
      <v>7</v>
      <v>8</v>
      <v>2</v>
      <v>2</v>
      <v>5</v>
      <v>2</v>
      <v>9</v>
      <v>2</v>
      <v>6</v>
      <v>10</v>
    </spb>
    <spb s="11">
      <v>P/E</v>
      <v>Beta</v>
      <v>Change</v>
      <v>Currency</v>
      <v>High</v>
      <v>Low</v>
      <v>Name</v>
      <v>Price</v>
      <v>Industry</v>
      <v>Volume</v>
      <v>Open</v>
      <v>Employees</v>
      <v>Change (%)</v>
      <v>ExchangeID</v>
      <v>UniqueName</v>
      <v>Description</v>
      <v>Exchange</v>
      <v>Headquarters</v>
      <v>%ProviderInfo</v>
      <v>Official name</v>
      <v>Previous close</v>
      <v>LearnMoreOnLink</v>
      <v>Ticker symbol</v>
      <v>Volume average</v>
      <v>Year incorporated</v>
      <v>Instrument type</v>
      <v>52 week high</v>
      <v>52 week low</v>
      <v>Shares outstanding</v>
      <v>Market cap</v>
      <v>Exchange abbreviation</v>
      <v>Last trade time</v>
    </spb>
    <spb s="1">
      <v>2</v>
      <v>Name</v>
      <v>LearnMoreOnLink</v>
    </spb>
    <spb s="12">
      <v>1</v>
      <v>1</v>
      <v>11</v>
      <v>11</v>
      <v>11</v>
      <v>4</v>
      <v>11</v>
      <v>5</v>
      <v>11</v>
      <v>5</v>
      <v>6</v>
      <v>11</v>
      <v>5</v>
      <v>7</v>
      <v>8</v>
      <v>11</v>
      <v>11</v>
      <v>5</v>
      <v>12</v>
      <v>10</v>
    </spb>
    <spb s="13">
      <v xml:space="preserve">desde el cierre anterior </v>
      <v>Retrasado 15 minutos</v>
      <v xml:space="preserve">desde el cierre anterior </v>
      <v>GMT</v>
    </spb>
    <spb s="14">
      <v xml:space="preserve">Wikipedia	</v>
      <v xml:space="preserve">CC-BY-SA	</v>
      <v xml:space="preserve">http://en.wikipedia.org/wiki/Madrid	</v>
      <v xml:space="preserve">http://creativecommons.org/licenses/by-sa/3.0/	</v>
    </spb>
    <spb s="14">
      <v xml:space="preserve">Wikipedia	Wikipedia	</v>
      <v xml:space="preserve">CC-BY-SA	CC-BY-SA	</v>
      <v xml:space="preserve">http://en.wikipedia.org/wiki/Madrid	http://es.wikipedia.org/wiki/Madrid	</v>
      <v xml:space="preserve">http://creativecommons.org/licenses/by-sa/3.0/	http://creativecommons.org/licenses/by-sa/3.0/	</v>
    </spb>
    <spb s="14">
      <v xml:space="preserve">Wikipedia	</v>
      <v xml:space="preserve">CC-BY-SA	</v>
      <v xml:space="preserve">http://es.wikipedia.org/wiki/Madrid	</v>
      <v xml:space="preserve">http://creativecommons.org/licenses/by-sa/3.0/	</v>
    </spb>
    <spb s="14">
      <v xml:space="preserve">Wikipedia	Wikipedia	Tripadvisor	</v>
      <v xml:space="preserve">CC-BY-SA	CC-BY-SA		</v>
      <v xml:space="preserve">http://en.wikipedia.org/wiki/Madrid	http://es.wikipedia.org/wiki/Madrid	http://www.tripadvisor.se/Tourism-g187514-m17457-Madrid-Vacations.html	</v>
      <v xml:space="preserve">http://creativecommons.org/licenses/by-sa/3.0/	http://creativecommons.org/licenses/by-sa/3.0/		</v>
    </spb>
    <spb s="15">
      <v>16</v>
      <v>17</v>
      <v>16</v>
      <v>17</v>
      <v>18</v>
      <v>19</v>
      <v>17</v>
    </spb>
    <spb s="16">
      <v>Area</v>
      <v>Image</v>
      <v>Name</v>
      <v>Latitude</v>
      <v>Longitude</v>
      <v>Population</v>
      <v>UniqueName</v>
      <v>VDPID/VSID</v>
      <v>Description</v>
      <v>Country/region</v>
      <v>LearnMoreOnLink</v>
      <v>Admin Division 1 (State/province/other)</v>
    </spb>
    <spb s="1">
      <v>3</v>
      <v>Name</v>
      <v>LearnMoreOnLink</v>
    </spb>
    <spb s="17">
      <v>3</v>
      <v>3</v>
      <v>3</v>
    </spb>
    <spb s="18">
      <v>3</v>
      <v>4</v>
    </spb>
    <spb s="19">
      <v>https://www.bing.com</v>
      <v>https://www.bing.com/th?id=Ga%5Cbing_yt.png&amp;w=100&amp;h=40&amp;c=0&amp;pid=0.1</v>
      <v>Con tecnología de Bing</v>
    </spb>
    <spb s="20">
      <v>kilómetro cuadrado</v>
      <v>2012</v>
    </spb>
    <spb s="21">
      <v>5</v>
    </spb>
    <spb s="14">
      <v xml:space="preserve">Wikipedia	</v>
      <v xml:space="preserve">CC-BY-SA-3.0	</v>
      <v xml:space="preserve">http://it.wikipedia.org/wiki/Madrid	</v>
      <v xml:space="preserve">http://creativecommons.org/licenses/by-sa/3.0/	</v>
    </spb>
    <spb s="21">
      <v>13</v>
    </spb>
    <spb s="14">
      <v xml:space="preserve">data.worldbank.org	</v>
      <v xml:space="preserve">	</v>
      <v xml:space="preserve">http://data.worldbank.org/indicator/FP.CPI.TOTL	</v>
      <v xml:space="preserve">	</v>
    </spb>
    <spb s="14">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14">
      <v xml:space="preserve">Wikipedia	</v>
      <v xml:space="preserve">CC-BY-SA	</v>
      <v xml:space="preserve">http://en.wikipedia.org/wiki/Spain	</v>
      <v xml:space="preserve">http://creativecommons.org/licenses/by-sa/3.0/	</v>
    </spb>
    <spb s="14">
      <v xml:space="preserve">Wikipedia	Wikipedia	</v>
      <v xml:space="preserve">CC-BY-SA	CC-BY-SA	</v>
      <v xml:space="preserve">http://en.wikipedia.org/wiki/Spain	http://es.wikipedia.org/wiki/España	</v>
      <v xml:space="preserve">http://creativecommons.org/licenses/by-sa/3.0/	http://creativecommons.org/licenses/by-sa/3.0/	</v>
    </spb>
    <spb s="14">
      <v xml:space="preserve">data.worldbank.org	</v>
      <v xml:space="preserve">	</v>
      <v xml:space="preserve">http://data.worldbank.org/indicator/SP.POP.TOTL	</v>
      <v xml:space="preserve">	</v>
    </spb>
    <spb s="14">
      <v xml:space="preserve">Wikipedia	</v>
      <v xml:space="preserve">CC-BY-SA	</v>
      <v xml:space="preserve">http://es.wikipedia.org/wiki/España	</v>
      <v xml:space="preserve">http://creativecommons.org/licenses/by-sa/3.0/	</v>
    </spb>
    <spb s="14">
      <v xml:space="preserve">data.worldbank.org	</v>
      <v xml:space="preserve">	</v>
      <v xml:space="preserve">http://data.worldbank.org/indicator/SH.MED.PHYS.ZS	</v>
      <v xml:space="preserve">	</v>
    </spb>
    <spb s="14">
      <v xml:space="preserve">data.worldbank.org	</v>
      <v xml:space="preserve">	</v>
      <v xml:space="preserve">http://data.worldbank.org/indicator/SP.URB.TOTL	</v>
      <v xml:space="preserve">	</v>
    </spb>
    <spb s="14">
      <v xml:space="preserve">Cia	</v>
      <v xml:space="preserve">	</v>
      <v xml:space="preserve">https://www.cia.gov/library/publications/the-world-factbook/geos/sp.html?Transportation	</v>
      <v xml:space="preserve">	</v>
    </spb>
    <spb s="14">
      <v xml:space="preserve">Wikipedia	Wikipedia	Wikipedia	Cia	</v>
      <v xml:space="preserve">CC-BY-SA	CC-BY-SA	CC-BY-SA		</v>
      <v xml:space="preserve">http://en.wikipedia.org/wiki/Spain	http://es.wikipedia.org/wiki/España	http://fr.wikipedia.org/wiki/Espagne	https://www.cia.gov/library/publications/the-world-factbook/geos/sp.html?Transportation	</v>
      <v xml:space="preserve">http://creativecommons.org/licenses/by-sa/3.0/	http://creativecommons.org/licenses/by-sa/3.0/	http://creativecommons.org/licenses/by-sa/3.0/		</v>
    </spb>
    <spb s="14">
      <v xml:space="preserve">Wikipedia	Cia	</v>
      <v xml:space="preserve">CC-BY-SA		</v>
      <v xml:space="preserve">http://en.wikipedia.org/wiki/Spain	https://www.cia.gov/library/publications/the-world-factbook/geos/sp.html?Transportation	</v>
      <v xml:space="preserve">http://creativecommons.org/licenses/by-sa/3.0/		</v>
    </spb>
    <spb s="14">
      <v xml:space="preserve">data.worldbank.org	</v>
      <v xml:space="preserve">	</v>
      <v xml:space="preserve">http://data.worldbank.org/indicator/SP.DYN.LE00.IN	</v>
      <v xml:space="preserve">	</v>
    </spb>
    <spb s="14">
      <v xml:space="preserve">data.worldbank.org	</v>
      <v xml:space="preserve">	</v>
      <v xml:space="preserve">http://data.worldbank.org/indicator/SP.DYN.CBRT.IN	</v>
      <v xml:space="preserve">	</v>
    </spb>
    <spb s="14">
      <v xml:space="preserve">data.worldbank.org	</v>
      <v xml:space="preserve">	</v>
      <v xml:space="preserve">http://data.worldbank.org/indicator/SP.DYN.TFRT.IN	</v>
      <v xml:space="preserve">	</v>
    </spb>
    <spb s="14">
      <v xml:space="preserve">data.worldbank.org	</v>
      <v xml:space="preserve">	</v>
      <v xml:space="preserve">http://data.worldbank.org/indicator/SP.DYN.IMRT.IN	</v>
      <v xml:space="preserve">	</v>
    </spb>
    <spb s="14">
      <v xml:space="preserve">data.worldbank.org	</v>
      <v xml:space="preserve">	</v>
      <v xml:space="preserve">http://data.worldbank.org/indicator/SH.STA.MMRT	</v>
      <v xml:space="preserve">	</v>
    </spb>
    <spb s="14">
      <v xml:space="preserve">data.worldbank.org	</v>
      <v xml:space="preserve">	</v>
      <v xml:space="preserve">http://data.worldbank.org/indicator/EG.USE.ELEC.KH.PC	</v>
      <v xml:space="preserve">	</v>
    </spb>
    <spb s="14">
      <v xml:space="preserve">data.worldbank.org	</v>
      <v xml:space="preserve">	</v>
      <v xml:space="preserve">http://data.worldbank.org/indicator/MS.MIL.TOTL.P1	</v>
      <v xml:space="preserve">	</v>
    </spb>
    <spb s="14">
      <v xml:space="preserve">data.worldbank.org	</v>
      <v xml:space="preserve">	</v>
      <v xml:space="preserve">http://data.worldbank.org/indicator/EN.ATM.CO2E.KT	</v>
      <v xml:space="preserve">	</v>
    </spb>
    <spb s="14">
      <v xml:space="preserve">data.worldbank.org	</v>
      <v xml:space="preserve">	</v>
      <v xml:space="preserve">http://data.worldbank.org/indicator/SL.TLF.CACT.ZS	</v>
      <v xml:space="preserve">	</v>
    </spb>
    <spb s="22">
      <v>30</v>
      <v>31</v>
      <v>32</v>
      <v>33</v>
      <v>34</v>
      <v>33</v>
      <v>32</v>
      <v>35</v>
      <v>33</v>
      <v>32</v>
      <v>36</v>
      <v>32</v>
      <v>37</v>
      <v>38</v>
      <v>39</v>
      <v>40</v>
      <v>41</v>
      <v>38</v>
      <v>42</v>
      <v>43</v>
      <v>44</v>
      <v>38</v>
      <v>38</v>
      <v>38</v>
      <v>31</v>
      <v>38</v>
      <v>39</v>
      <v>38</v>
      <v>45</v>
      <v>46</v>
      <v>47</v>
      <v>48</v>
      <v>38</v>
      <v>38</v>
      <v>38</v>
      <v>49</v>
      <v>38</v>
      <v>38</v>
      <v>38</v>
      <v>38</v>
      <v>38</v>
      <v>38</v>
      <v>38</v>
      <v>31</v>
    </spb>
    <spb s="23">
      <v>CPI</v>
      <v>GDP</v>
      <v>Area</v>
      <v>Image</v>
      <v>Name</v>
      <v>Population</v>
      <v>UniqueName</v>
      <v>VDPID/VSID</v>
      <v>Abbreviation</v>
      <v>Description</v>
      <v>National anthem</v>
      <v>Minimum wage</v>
      <v>LearnMoreOnLink</v>
      <v>Physicians per thousand</v>
      <v>Currency code</v>
      <v>Urban population</v>
      <v>CPI Change (%)</v>
      <v>Largest city</v>
      <v>Calling code</v>
      <v>Life expectancy</v>
      <v>Unemployment rate</v>
      <v>Birth rate</v>
      <v>Fertility rate</v>
      <v>Forested area (%)</v>
      <v>Infant mortality</v>
      <v>Agricultural land (%)</v>
      <v>Tax revenue (%)</v>
      <v>Gasoline price</v>
      <v>Total tax rate</v>
      <v>Capital/Major City</v>
      <v>Out of pocket health expenditure (%)</v>
      <v>Maternal mortality ratio</v>
      <v>Electric power consumption</v>
      <v>Armed forces size</v>
      <v>Carbon dioxide emissions</v>
      <v>Fossil fuel energy consumption</v>
      <v>Gross primary education enrollment (%)</v>
      <v>Gross tertiary education enrollment (%)</v>
      <v>Population: Labor force participation (%)</v>
      <v>Population: Income share fourth 20%</v>
      <v>Population: Income share third 20%</v>
      <v>Population: Income share second 20%</v>
      <v>Population: Income share highest 10%</v>
      <v>Population: Income share lowest 10%</v>
      <v>Population: Income share highest 20%</v>
      <v>Population: Income share lowest 20%</v>
      <v>Market cap of listed companies</v>
    </spb>
    <spb s="1">
      <v>4</v>
      <v>Name</v>
      <v>LearnMoreOnLink</v>
    </spb>
    <spb s="24">
      <v>3</v>
      <v>3</v>
      <v>2</v>
      <v>3</v>
    </spb>
    <spb s="25">
      <v>3</v>
      <v>4</v>
      <v>14</v>
    </spb>
    <spb s="26">
      <v>2019</v>
      <v>2019</v>
      <v>kilómetro cuadrado</v>
      <v>2019</v>
      <v>2017</v>
      <v>2019</v>
      <v>2019</v>
      <v>años (2018)</v>
      <v>2019</v>
      <v>por mil (2018)</v>
      <v>2018</v>
      <v>por mil (2018)</v>
      <v>2016</v>
      <v>2016</v>
      <v>2018</v>
      <v>por litro (2016)</v>
      <v>2019</v>
      <v>2015</v>
      <v>muertes por 100 000 (2017)</v>
      <v>kWh (2014)</v>
      <v>2017</v>
      <v>kilotones por año (2016)</v>
      <v>2015</v>
      <v>2017</v>
      <v>2017</v>
      <v>2019</v>
      <v>2017</v>
      <v>2017</v>
      <v>2017</v>
      <v>2017</v>
      <v>2017</v>
      <v>2017</v>
      <v>2017</v>
      <v>2019</v>
    </spb>
    <spb s="21">
      <v>15</v>
    </spb>
    <spb s="21">
      <v>9</v>
    </spb>
    <spb s="21">
      <v>8</v>
    </spb>
    <spb s="21">
      <v>16</v>
    </spb>
    <spb s="14">
      <v xml:space="preserve">Wikipedia	</v>
      <v xml:space="preserve">CC0	</v>
      <v xml:space="preserve">http://de.wikipedia.org/wiki/Spanien	</v>
      <v xml:space="preserve">http://creativecommons.org/publicdomain/zero/1.0/deed.en	</v>
    </spb>
    <spb s="21">
      <v>1</v>
    </spb>
    <spb s="21">
      <v>7</v>
    </spb>
    <spb s="21">
      <v>2</v>
    </spb>
    <spb s="21">
      <v>6</v>
    </spb>
    <spb s="14">
      <v xml:space="preserve">Wikipedia	</v>
      <v xml:space="preserve">CC-BY-SA	</v>
      <v xml:space="preserve">http://en.wikipedia.org/wiki/New_York_City	</v>
      <v xml:space="preserve">http://creativecommons.org/licenses/by-sa/3.0/	</v>
    </spb>
    <spb s="14">
      <v xml:space="preserve">Wikipedia	Wikipedia	</v>
      <v xml:space="preserve">CC-BY-SA	CC-BY-SA	</v>
      <v xml:space="preserve">http://en.wikipedia.org/wiki/New_York_City	http://es.wikipedia.org/wiki/Nueva_York	</v>
      <v xml:space="preserve">http://creativecommons.org/licenses/by-sa/3.0/	http://creativecommons.org/licenses/by-sa/3.0/	</v>
    </spb>
    <spb s="14">
      <v xml:space="preserve">Wikipedia	</v>
      <v xml:space="preserve">CC-BY-SA	</v>
      <v xml:space="preserve">http://es.wikipedia.org/wiki/Nueva_York	</v>
      <v xml:space="preserve">http://creativecommons.org/licenses/by-sa/3.0/	</v>
    </spb>
    <spb s="27">
      <v>65</v>
      <v>66</v>
      <v>65</v>
      <v>66</v>
      <v>67</v>
      <v>66</v>
    </spb>
    <spb s="28">
      <v>Area</v>
      <v>Image</v>
      <v>Name</v>
      <v>Latitude</v>
      <v>Longitude</v>
      <v>Population</v>
      <v>UniqueName</v>
      <v>VDPID/VSID</v>
      <v>Description</v>
      <v>Country/region</v>
      <v>LearnMoreOnLink</v>
    </spb>
    <spb s="1">
      <v>5</v>
      <v>Name</v>
      <v>LearnMoreOnLink</v>
    </spb>
    <spb s="20">
      <v>kilómetro cuadrado</v>
      <v>2020</v>
    </spb>
    <spb s="14">
      <v xml:space="preserve">Wikipedia	</v>
      <v xml:space="preserve">Public domain	</v>
      <v xml:space="preserve">http://it.wikipedia.org/wiki/New_York	</v>
      <v xml:space="preserve">http://en.wikipedia.org/wiki/Public_domain	</v>
    </spb>
    <spb s="14">
      <v xml:space="preserve">Wikipedia	US Census	</v>
      <v xml:space="preserve">CC-BY-SA		</v>
      <v xml:space="preserve">http://en.wikipedia.org/wiki/United_States	http://www.census.gov/quickfacts/table/VET605214/	</v>
      <v xml:space="preserve">http://creativecommons.org/licenses/by-sa/3.0/		</v>
    </spb>
    <spb s="14">
      <v xml:space="preserve">US Census	Cia	</v>
      <v xml:space="preserve">		</v>
      <v xml:space="preserve">https://www.census.gov/popest/data/state/asrh/2014/files/SC-EST2014-AGESEX-CIV.csv	https://www.cia.gov/library/publications/the-world-factbook/geos/us.html?Transportation	</v>
      <v xml:space="preserve">		</v>
    </spb>
    <spb s="14">
      <v xml:space="preserve">Wikipedia	Wikipedia	</v>
      <v xml:space="preserve">CC-BY-SA	CC-BY-SA	</v>
      <v xml:space="preserve">http://en.wikipedia.org/wiki/United_States	http://es.wikipedia.org/wiki/Estados_Unidos	</v>
      <v xml:space="preserve">http://creativecommons.org/licenses/by-sa/3.0/	http://creativecommons.org/licenses/by-sa/3.0/	</v>
    </spb>
    <spb s="14">
      <v xml:space="preserve">Wikipedia	</v>
      <v xml:space="preserve">CC-BY-SA	</v>
      <v xml:space="preserve">http://en.wikipedia.org/wiki/United_States	</v>
      <v xml:space="preserve">http://creativecommons.org/licenses/by-sa/3.0/	</v>
    </spb>
    <spb s="14">
      <v xml:space="preserve">Wikipedia	</v>
      <v xml:space="preserve">CC-BY-SA	</v>
      <v xml:space="preserve">http://es.wikipedia.org/wiki/Estados_Unidos	</v>
      <v xml:space="preserve">http://creativecommons.org/licenses/by-sa/3.0/	</v>
    </spb>
    <spb s="14">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14">
      <v xml:space="preserve">US Census	</v>
      <v xml:space="preserve">	</v>
      <v xml:space="preserve">https://www.census.gov/popest/data/state/asrh/2014/files/SC-EST2014-AGESEX-CIV.csv	</v>
      <v xml:space="preserve">	</v>
    </spb>
    <spb s="14">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14">
      <v xml:space="preserve">Wikipedia	Wikipedia	US Census	Cia	</v>
      <v xml:space="preserve">CC-BY-SA	CC-BY-SA			</v>
      <v xml:space="preserve">http://en.wikipedia.org/wiki/United_States	http://es.wikipedia.org/wiki/Estados_Unidos	https://www.census.gov/popest/data/state/asrh/2014/files/SC-EST2014-AGESEX-CIV.csv	https://www.cia.gov/library/publications/the-world-factbook/geos/us.html?Transportation	</v>
      <v xml:space="preserve">http://creativecommons.org/licenses/by-sa/3.0/	http://creativecommons.org/licenses/by-sa/3.0/			</v>
    </spb>
    <spb s="29">
      <v>30</v>
      <v>73</v>
      <v>74</v>
      <v>75</v>
      <v>34</v>
      <v>75</v>
      <v>76</v>
      <v>77</v>
      <v>75</v>
      <v>76</v>
      <v>36</v>
      <v>76</v>
      <v>37</v>
      <v>78</v>
      <v>41</v>
      <v>42</v>
      <v>43</v>
      <v>44</v>
      <v>79</v>
      <v>79</v>
      <v>79</v>
      <v>80</v>
      <v>79</v>
      <v>81</v>
      <v>79</v>
      <v>45</v>
      <v>46</v>
      <v>47</v>
      <v>48</v>
      <v>79</v>
      <v>79</v>
      <v>79</v>
      <v>49</v>
      <v>79</v>
      <v>79</v>
      <v>79</v>
      <v>79</v>
      <v>79</v>
      <v>79</v>
      <v>79</v>
      <v>80</v>
    </spb>
    <spb s="1">
      <v>6</v>
      <v>Name</v>
      <v>LearnMoreOnLink</v>
    </spb>
    <spb s="26">
      <v>2019</v>
      <v>2022</v>
      <v>kilómetro cuadrado</v>
      <v>2019</v>
      <v>2017</v>
      <v>2019</v>
      <v>2022</v>
      <v>años (2018)</v>
      <v>2020</v>
      <v>por mil (2018)</v>
      <v>2018</v>
      <v>por mil (2018)</v>
      <v>2016</v>
      <v>2016</v>
      <v>2019</v>
      <v>por litro (2016)</v>
      <v>2019</v>
      <v>2015</v>
      <v>muertes por 100 000 (2017)</v>
      <v>kWh (2014)</v>
      <v>2017</v>
      <v>kilotones por año (2016)</v>
      <v>2015</v>
      <v>2017</v>
      <v>2017</v>
      <v>2019</v>
      <v>2016</v>
      <v>2016</v>
      <v>2016</v>
      <v>2016</v>
      <v>2016</v>
      <v>2016</v>
      <v>2016</v>
      <v>2018</v>
    </spb>
    <spb s="14">
      <v xml:space="preserve">Wikipedia	</v>
      <v xml:space="preserve">Public domain	</v>
      <v xml:space="preserve">http://es.wikipedia.org/wiki/Estados_Unidos	</v>
      <v xml:space="preserve">http://en.wikipedia.org/wiki/Public_domain	</v>
    </spb>
    <spb s="14">
      <v xml:space="preserve">Wikipedia	</v>
      <v xml:space="preserve">CC-BY-SA	</v>
      <v xml:space="preserve">http://en.wikipedia.org/wiki/London	</v>
      <v xml:space="preserve">http://creativecommons.org/licenses/by-sa/3.0/	</v>
    </spb>
    <spb s="14">
      <v xml:space="preserve">Wikipedia	Wikipedia	</v>
      <v xml:space="preserve">CC-BY-SA	CC-BY-SA	</v>
      <v xml:space="preserve">http://en.wikipedia.org/wiki/London	http://es.wikipedia.org/wiki/Londres	</v>
      <v xml:space="preserve">http://creativecommons.org/licenses/by-sa/3.0/	http://creativecommons.org/licenses/by-sa/3.0/	</v>
    </spb>
    <spb s="14">
      <v xml:space="preserve">Wikipedia	</v>
      <v xml:space="preserve">CC-BY-SA	</v>
      <v xml:space="preserve">http://es.wikipedia.org/wiki/Londres	</v>
      <v xml:space="preserve">http://creativecommons.org/licenses/by-sa/3.0/	</v>
    </spb>
    <spb s="14">
      <v xml:space="preserve">Wikipedia	Wikipedia	Tripadvisor	</v>
      <v xml:space="preserve">CC-BY-SA	CC-BY-SA		</v>
      <v xml:space="preserve">http://en.wikipedia.org/wiki/London	http://es.wikipedia.org/wiki/Londres	http://www.tripadvisor.se/Tourism-g186338-m17457-London_England-Vacations.html	</v>
      <v xml:space="preserve">http://creativecommons.org/licenses/by-sa/3.0/	http://creativecommons.org/licenses/by-sa/3.0/		</v>
    </spb>
    <spb s="30">
      <v>86</v>
      <v>87</v>
      <v>86</v>
      <v>87</v>
      <v>88</v>
      <v>87</v>
      <v>89</v>
      <v>87</v>
    </spb>
    <spb s="31">
      <v>Area</v>
      <v>Name</v>
      <v>Latitude</v>
      <v>Longitude</v>
      <v>Population</v>
      <v>UniqueName</v>
      <v>VDPID/VSID</v>
      <v>Description</v>
      <v>Country/region</v>
      <v>LearnMoreOnLink</v>
      <v>Admin Division 1 (State/province/other)</v>
      <v>Admin Division 2 (County/district/other)</v>
    </spb>
    <spb s="1">
      <v>7</v>
      <v>Name</v>
      <v>LearnMoreOnLink</v>
    </spb>
    <spb s="32">
      <v>4</v>
      <v>14</v>
    </spb>
    <spb s="20">
      <v>kilómetro cuadrado</v>
      <v>2021</v>
    </spb>
    <spb s="14">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14">
      <v xml:space="preserve">Wikipedia	</v>
      <v xml:space="preserve">CC-BY-SA	</v>
      <v xml:space="preserve">http://en.wikipedia.org/wiki/United_Kingdom	</v>
      <v xml:space="preserve">http://creativecommons.org/licenses/by-sa/3.0/	</v>
    </spb>
    <spb s="14">
      <v xml:space="preserve">Wikipedia	Wikipedia	</v>
      <v xml:space="preserve">CC-BY-SA	CC-BY-SA	</v>
      <v xml:space="preserve">http://en.wikipedia.org/wiki/United_Kingdom	http://es.wikipedia.org/wiki/Reino_Unido	</v>
      <v xml:space="preserve">http://creativecommons.org/licenses/by-sa/3.0/	http://creativecommons.org/licenses/by-sa/3.0/	</v>
    </spb>
    <spb s="14">
      <v xml:space="preserve">Wikipedia	</v>
      <v xml:space="preserve">CC-BY-SA	</v>
      <v xml:space="preserve">http://es.wikipedia.org/wiki/Reino_Unido	</v>
      <v xml:space="preserve">http://creativecommons.org/licenses/by-sa/3.0/	</v>
    </spb>
    <spb s="14">
      <v xml:space="preserve">Cia	</v>
      <v xml:space="preserve">	</v>
      <v xml:space="preserve">https://www.cia.gov/library/publications/the-world-factbook/geos/uk.html?Transportation	</v>
      <v xml:space="preserve">	</v>
    </spb>
    <spb s="14">
      <v xml:space="preserve">Wikipedia	Wikipedia	Wikipedia	Cia	</v>
      <v xml:space="preserve">CC-BY-SA	CC-BY-SA	CC-BY-SA		</v>
      <v xml:space="preserve">http://en.wikipedia.org/wiki/United_Kingdom	http://es.wikipedia.org/wiki/Reino_Unido	http://fr.wikipedia.org/wiki/Royaume-Uni	https://www.cia.gov/library/publications/the-world-factbook/geos/uk.html?Transportation	</v>
      <v xml:space="preserve">http://creativecommons.org/licenses/by-sa/3.0/	http://creativecommons.org/licenses/by-sa/3.0/	http://creativecommons.org/licenses/by-sa/3.0/		</v>
    </spb>
    <spb s="14">
      <v xml:space="preserve">Wikipedia	Cia	</v>
      <v xml:space="preserve">CC-BY-SA		</v>
      <v xml:space="preserve">http://en.wikipedia.org/wiki/United_Kingdom	https://www.cia.gov/library/publications/the-world-factbook/geos/uk.html?Transportation	</v>
      <v xml:space="preserve">http://creativecommons.org/licenses/by-sa/3.0/		</v>
    </spb>
    <spb s="22">
      <v>30</v>
      <v>95</v>
      <v>96</v>
      <v>97</v>
      <v>34</v>
      <v>97</v>
      <v>96</v>
      <v>98</v>
      <v>97</v>
      <v>96</v>
      <v>36</v>
      <v>96</v>
      <v>37</v>
      <v>99</v>
      <v>100</v>
      <v>101</v>
      <v>41</v>
      <v>99</v>
      <v>42</v>
      <v>43</v>
      <v>44</v>
      <v>99</v>
      <v>99</v>
      <v>99</v>
      <v>95</v>
      <v>99</v>
      <v>100</v>
      <v>99</v>
      <v>45</v>
      <v>46</v>
      <v>47</v>
      <v>48</v>
      <v>99</v>
      <v>99</v>
      <v>99</v>
      <v>49</v>
      <v>99</v>
      <v>99</v>
      <v>99</v>
      <v>99</v>
      <v>99</v>
      <v>99</v>
      <v>99</v>
      <v>95</v>
    </spb>
    <spb s="26">
      <v>2019</v>
      <v>2019</v>
      <v>kilómetro cuadrado</v>
      <v>2019</v>
      <v>2018</v>
      <v>2019</v>
      <v>2019</v>
      <v>años (2018)</v>
      <v>2019</v>
      <v>por mil (2018)</v>
      <v>2018</v>
      <v>por mil (2018)</v>
      <v>2016</v>
      <v>2016</v>
      <v>2018</v>
      <v>por litro (2016)</v>
      <v>2019</v>
      <v>2015</v>
      <v>muertes por 100 000 (2017)</v>
      <v>kWh (2014)</v>
      <v>2017</v>
      <v>kilotones por año (2016)</v>
      <v>2015</v>
      <v>2017</v>
      <v>2017</v>
      <v>2019</v>
      <v>2016</v>
      <v>2016</v>
      <v>2016</v>
      <v>2016</v>
      <v>2016</v>
      <v>2016</v>
      <v>2016</v>
      <v>2008</v>
    </spb>
    <spb s="14">
      <v xml:space="preserve">Wikipedia	</v>
      <v xml:space="preserve">Public domain	</v>
      <v xml:space="preserve">http://es.wikipedia.org/wiki/Reino_Unido	</v>
      <v xml:space="preserve">http://en.wikipedia.org/wiki/Public_domain	</v>
    </spb>
    <spb s="14">
      <v xml:space="preserve">Wikipedia	Wikipedia	Wikipedia	Wikipedia	</v>
      <v xml:space="preserve">CC-BY-SA	CC-BY-SA	CC-BY-SA	CC-BY-SA	</v>
      <v xml:space="preserve">http://en.wikipedia.org/wiki/Granada	http://es.wikipedia.org/wiki/Granada	http://de.wikipedia.org/wiki/Granada	http://fr.wikipedia.org/wiki/Grenade_(Espagne)	</v>
      <v xml:space="preserve">http://creativecommons.org/licenses/by-sa/3.0/	http://creativecommons.org/licenses/by-sa/3.0/	http://creativecommons.org/licenses/by-sa/3.0/	http://creativecommons.org/licenses/by-sa/3.0/	</v>
    </spb>
    <spb s="14">
      <v xml:space="preserve">Wikipedia	Wikipedia	</v>
      <v xml:space="preserve">CC-BY-SA	CC-BY-SA	</v>
      <v xml:space="preserve">http://en.wikipedia.org/wiki/Granada	http://es.wikipedia.org/wiki/Granada	</v>
      <v xml:space="preserve">http://creativecommons.org/licenses/by-sa/3.0/	http://creativecommons.org/licenses/by-sa/3.0/	</v>
    </spb>
    <spb s="14">
      <v xml:space="preserve">Wikipedia	</v>
      <v xml:space="preserve">CC-BY-SA	</v>
      <v xml:space="preserve">http://en.wikipedia.org/wiki/Granada	</v>
      <v xml:space="preserve">http://creativecommons.org/licenses/by-sa/3.0/	</v>
    </spb>
    <spb s="14">
      <v xml:space="preserve">Wikipedia	</v>
      <v xml:space="preserve">CC-BY-SA	</v>
      <v xml:space="preserve">http://es.wikipedia.org/wiki/Granada	</v>
      <v xml:space="preserve">http://creativecommons.org/licenses/by-sa/3.0/	</v>
    </spb>
    <spb s="14">
      <v xml:space="preserve">Wikipedia	Wikipedia	Tripadvisor	</v>
      <v xml:space="preserve">CC-BY-SA	CC-BY-SA		</v>
      <v xml:space="preserve">http://en.wikipedia.org/wiki/Granada	http://es.wikipedia.org/wiki/Granada	http://www.tripadvisor.se/Tourism-g187441-m17457-Granada_Province_of_Granada_Andalucia-Vacations.html	</v>
      <v xml:space="preserve">http://creativecommons.org/licenses/by-sa/3.0/	http://creativecommons.org/licenses/by-sa/3.0/		</v>
    </spb>
    <spb s="33">
      <v>105</v>
      <v>106</v>
      <v>107</v>
      <v>107</v>
      <v>107</v>
      <v>106</v>
      <v>108</v>
      <v>106</v>
      <v>109</v>
    </spb>
    <spb s="34">
      <v>Area</v>
      <v>Name</v>
      <v>Latitude</v>
      <v>Longitude</v>
      <v>Population</v>
      <v>UniqueName</v>
      <v>VDPID/VSID</v>
      <v>Description</v>
      <v>Country/region</v>
      <v>LearnMoreOnLink</v>
      <v>Admin Division 1 (State/province/other)</v>
    </spb>
    <spb s="1">
      <v>8</v>
      <v>Name</v>
      <v>LearnMoreOnLink</v>
    </spb>
    <spb s="14">
      <v xml:space="preserve">Wikipedia	Wikipedia	</v>
      <v xml:space="preserve">CC-BY-SA	CC-BY-SA	</v>
      <v xml:space="preserve">http://en.wikipedia.org/wiki/Talavera_de_la_Reina	http://fr.wikipedia.org/wiki/Talavera_de_la_Reina	</v>
      <v xml:space="preserve">http://creativecommons.org/licenses/by-sa/3.0/	http://creativecommons.org/licenses/by-sa/3.0/	</v>
    </spb>
    <spb s="14">
      <v xml:space="preserve">Wikipedia	Wikipedia	</v>
      <v xml:space="preserve">CC-BY-SA	CC-BY-SA	</v>
      <v xml:space="preserve">http://en.wikipedia.org/wiki/Talavera_de_la_Reina	http://es.wikipedia.org/wiki/Talavera_de_la_Reina	</v>
      <v xml:space="preserve">http://creativecommons.org/licenses/by-sa/3.0/	http://creativecommons.org/licenses/by-sa/3.0/	</v>
    </spb>
    <spb s="14">
      <v xml:space="preserve">Wikipedia	</v>
      <v xml:space="preserve">CC-BY-SA	</v>
      <v xml:space="preserve">http://en.wikipedia.org/wiki/Talavera_de_la_Reina	</v>
      <v xml:space="preserve">http://creativecommons.org/licenses/by-sa/3.0/	</v>
    </spb>
    <spb s="14">
      <v xml:space="preserve">Wikipedia	</v>
      <v xml:space="preserve">CC-BY-SA	</v>
      <v xml:space="preserve">http://es.wikipedia.org/wiki/Talavera_de_la_Reina	</v>
      <v xml:space="preserve">http://creativecommons.org/licenses/by-sa/3.0/	</v>
    </spb>
    <spb s="30">
      <v>113</v>
      <v>114</v>
      <v>115</v>
      <v>114</v>
      <v>116</v>
      <v>114</v>
      <v>114</v>
      <v>114</v>
    </spb>
    <spb s="35">
      <v>Area</v>
      <v>Image</v>
      <v>Name</v>
      <v>Latitude</v>
      <v>Longitude</v>
      <v>Population</v>
      <v>UniqueName</v>
      <v>VDPID/VSID</v>
      <v>Description</v>
      <v>Country/region</v>
      <v>LearnMoreOnLink</v>
      <v>Admin Division 1 (State/province/other)</v>
      <v>Admin Division 2 (County/district/other)</v>
    </spb>
    <spb s="1">
      <v>9</v>
      <v>Name</v>
      <v>LearnMoreOnLink</v>
    </spb>
    <spb s="14">
      <v xml:space="preserve">Wikipedia	</v>
      <v xml:space="preserve">CC-BY-SA-3.0	</v>
      <v xml:space="preserve">http://sv.wikipedia.org/wiki/Talavera_de_la_Reina	</v>
      <v xml:space="preserve">http://creativecommons.org/licenses/by-sa/3.0/	</v>
    </spb>
    <spb s="14">
      <v xml:space="preserve">Wikipedia	Wikipedia	Wikipedia	</v>
      <v xml:space="preserve">CC-BY-SA	CC-BY-SA	CC-BY-SA	</v>
      <v xml:space="preserve">http://es.wikipedia.org/wiki/La_Cañiza	http://zh.wikipedia.org/zh-tw/index.html?curid=3050850	http://en.wikipedia.org/wiki/A_Cañiza	</v>
      <v xml:space="preserve">http://creativecommons.org/licenses/by-sa/3.0/	http://creativecommons.org/licenses/by-sa/3.0/	http://creativecommons.org/licenses/by-sa/3.0/	</v>
    </spb>
    <spb s="14">
      <v xml:space="preserve">Wikipedia	Wikipedia	</v>
      <v xml:space="preserve">CC-BY-SA	CC-BY-SA	</v>
      <v xml:space="preserve">http://es.wikipedia.org/wiki/La_Cañiza	http://zh.wikipedia.org/zh-tw/index.html?curid=3050850	</v>
      <v xml:space="preserve">http://creativecommons.org/licenses/by-sa/3.0/	http://creativecommons.org/licenses/by-sa/3.0/	</v>
    </spb>
    <spb s="14">
      <v xml:space="preserve">Wikipedia	</v>
      <v xml:space="preserve">CC-BY-SA	</v>
      <v xml:space="preserve">http://zh.wikipedia.org/zh-tw/index.html?curid=3050850	</v>
      <v xml:space="preserve">http://creativecommons.org/licenses/by-sa/3.0/	</v>
    </spb>
    <spb s="14">
      <v xml:space="preserve">Wikipedia	</v>
      <v xml:space="preserve">CC-BY-SA	</v>
      <v xml:space="preserve">http://es.wikipedia.org/wiki/La_Cañiza	</v>
      <v xml:space="preserve">http://creativecommons.org/licenses/by-sa/3.0/	</v>
    </spb>
    <spb s="33">
      <v>121</v>
      <v>122</v>
      <v>123</v>
      <v>123</v>
      <v>123</v>
      <v>122</v>
      <v>124</v>
      <v>121</v>
      <v>121</v>
    </spb>
    <spb s="1">
      <v>10</v>
      <v>Name</v>
      <v>LearnMoreOnLink</v>
    </spb>
    <spb s="14">
      <v xml:space="preserve">Wikipedia	</v>
      <v xml:space="preserve">CC BY-SA 4.0	</v>
      <v xml:space="preserve">http://it.wikipedia.org/wiki/A_Cañiza	</v>
      <v xml:space="preserve">https://creativecommons.org/licenses/by-sa/4.0	</v>
    </spb>
  </spbData>
</supportingPropertyBags>
</file>

<file path=xl/richData/rdsupportingpropertybagstructure.xml><?xml version="1.0" encoding="utf-8"?>
<spbStructures xmlns="http://schemas.microsoft.com/office/spreadsheetml/2017/richdata2" count="36">
  <s>
    <k n="P/I" t="s"/>
    <k n="Beta" t="s"/>
    <k n="Cambio" t="s"/>
    <k n="Imagen" t="s"/>
    <k n="Moneda" t="s"/>
    <k n="Máximo" t="s"/>
    <k n="Mínimo" t="s"/>
    <k n="Nombre" t="s"/>
    <k n="Precio" t="s"/>
    <k n="Sector" t="s"/>
    <k n="Volumen" t="s"/>
    <k n="Apertura" t="s"/>
    <k n="Empleados" t="s"/>
    <k n="Cambio (%)" t="s"/>
    <k n="ExchangeID" t="s"/>
    <k n="UniqueName" t="s"/>
    <k n="Descripción" t="s"/>
    <k n="Intercambio" t="s"/>
    <k n="Sede central" t="s"/>
    <k n="%ProviderInfo" t="s"/>
    <k n="Nombre oficial" t="s"/>
    <k n="Cierre anterior" t="s"/>
    <k n="LearnMoreOnLink" t="s"/>
    <k n="Símbolo bursátil" t="s"/>
    <k n="Volumen promedio" t="s"/>
    <k n="Año de constitución" t="s"/>
    <k n="Tipo de instrumento" t="s"/>
    <k n="Máximo en 52 semanas" t="s"/>
    <k n="Mínimo en 52 semanas" t="s"/>
    <k n="Acciones en circulación" t="s"/>
    <k n="Cambio (horario ampliado)" t="s"/>
    <k n="Capitalización de mercado" t="s"/>
    <k n="Precio (horario ampliado)" t="s"/>
    <k n="Abreviatura de intercambio" t="s"/>
    <k n="Cambio % (horario ampliado)" t="s"/>
    <k n="Hora de la última operación" t="s"/>
  </s>
  <s>
    <k n="^Order" t="spba"/>
    <k n="TitleProperty" t="s"/>
    <k n="SubTitleProperty" t="s"/>
  </s>
  <s>
    <k n="ShowInDotNotation" t="b"/>
    <k n="ShowInAutoComplete" t="b"/>
  </s>
  <s>
    <k n="ShowInCardView" t="b"/>
    <k n="ShowInDotNotation" t="b"/>
    <k n="ShowInAutoComplete" t="b"/>
  </s>
  <s>
    <k n="Imagen" t="spb"/>
    <k n="ExchangeID" t="spb"/>
    <k n="UniqueName" t="spb"/>
    <k n="`%ProviderInfo" t="spb"/>
    <k n="LearnMoreOnLink" t="spb"/>
  </s>
  <s>
    <k n="P/I" t="i"/>
    <k n="Beta" t="i"/>
    <k n="Cambio" t="i"/>
    <k n="Imagen" t="i"/>
    <k n="Máximo" t="i"/>
    <k n="Mínimo" t="i"/>
    <k n="Nombre" t="i"/>
    <k n="Precio" t="i"/>
    <k n="Volumen" t="i"/>
    <k n="Apertura" t="i"/>
    <k n="Empleados" t="i"/>
    <k n="Cambio (%)" t="i"/>
    <k n="Cierre anterior" t="i"/>
    <k n="Volumen promedio" t="i"/>
    <k n="`%EntityServiceId" t="i"/>
    <k n="Año de constitución" t="i"/>
    <k n="Máximo en 52 semanas" t="i"/>
    <k n="Mínimo en 52 semanas" t="i"/>
    <k n="Acciones en circulación" t="i"/>
    <k n="Cambio (horario ampliado)" t="i"/>
    <k n="Capitalización de mercado" t="i"/>
    <k n="Precio (horario ampliado)" t="i"/>
    <k n="Cambio % (horario ampliado)" t="i"/>
    <k n="Hora de la última operación" t="i"/>
  </s>
  <s>
    <k n="Cambio" t="s"/>
    <k n="Precio" t="s"/>
    <k n="Cambio (%)" t="s"/>
    <k n="ExchangeID" t="s"/>
    <k n="Cambio (horario ampliado)" t="s"/>
    <k n="Precio (horario ampliado)" t="s"/>
    <k n="Cambio % (horario ampliado)" t="s"/>
    <k n="Hora de la última operación" t="s"/>
  </s>
  <s>
    <k n="name" t="s"/>
  </s>
  <s>
    <k n="P/I" t="s"/>
    <k n="Beta" t="s"/>
    <k n="Cambio" t="s"/>
    <k n="Moneda" t="s"/>
    <k n="Máximo" t="s"/>
    <k n="Mínimo" t="s"/>
    <k n="Nombre" t="s"/>
    <k n="Precio" t="s"/>
    <k n="Sector" t="s"/>
    <k n="Volumen" t="s"/>
    <k n="Apertura" t="s"/>
    <k n="Empleados" t="s"/>
    <k n="Cambio (%)" t="s"/>
    <k n="ExchangeID" t="s"/>
    <k n="UniqueName" t="s"/>
    <k n="Descripción" t="s"/>
    <k n="Intercambio" t="s"/>
    <k n="Sede central" t="s"/>
    <k n="%ProviderInfo" t="s"/>
    <k n="Nombre oficial" t="s"/>
    <k n="Cierre anterior" t="s"/>
    <k n="LearnMoreOnLink" t="s"/>
    <k n="Símbolo bursátil" t="s"/>
    <k n="Volumen promedio" t="s"/>
    <k n="Año de constitución" t="s"/>
    <k n="Tipo de instrumento" t="s"/>
    <k n="Máximo en 52 semanas" t="s"/>
    <k n="Mínimo en 52 semanas" t="s"/>
    <k n="Acciones en circulación" t="s"/>
    <k n="Cambio (horario ampliado)" t="s"/>
    <k n="Capitalización de mercado" t="s"/>
    <k n="Precio (horario ampliado)" t="s"/>
    <k n="Abreviatura de intercambio" t="s"/>
    <k n="Cambio % (horario ampliado)" t="s"/>
    <k n="Hora de la última operación" t="s"/>
  </s>
  <s>
    <k n="ExchangeID" t="spb"/>
    <k n="UniqueName" t="spb"/>
    <k n="`%ProviderInfo" t="spb"/>
    <k n="LearnMoreOnLink" t="spb"/>
  </s>
  <s>
    <k n="P/I" t="i"/>
    <k n="Beta" t="i"/>
    <k n="Cambio" t="i"/>
    <k n="Máximo" t="i"/>
    <k n="Mínimo" t="i"/>
    <k n="Nombre" t="i"/>
    <k n="Precio" t="i"/>
    <k n="Volumen" t="i"/>
    <k n="Apertura" t="i"/>
    <k n="Empleados" t="i"/>
    <k n="Cambio (%)" t="i"/>
    <k n="Cierre anterior" t="i"/>
    <k n="Volumen promedio" t="i"/>
    <k n="`%EntityServiceId" t="i"/>
    <k n="Año de constitución" t="i"/>
    <k n="Máximo en 52 semanas" t="i"/>
    <k n="Mínimo en 52 semanas" t="i"/>
    <k n="Acciones en circulación" t="i"/>
    <k n="Cambio (horario ampliado)" t="i"/>
    <k n="Capitalización de mercado" t="i"/>
    <k n="Precio (horario ampliado)" t="i"/>
    <k n="Cambio % (horario ampliado)" t="i"/>
    <k n="Hora de la última operación" t="i"/>
  </s>
  <s>
    <k n="P/I" t="s"/>
    <k n="Beta" t="s"/>
    <k n="Cambio" t="s"/>
    <k n="Moneda" t="s"/>
    <k n="Máximo" t="s"/>
    <k n="Mínimo" t="s"/>
    <k n="Nombre" t="s"/>
    <k n="Precio" t="s"/>
    <k n="Sector" t="s"/>
    <k n="Volumen" t="s"/>
    <k n="Apertura" t="s"/>
    <k n="Empleados" t="s"/>
    <k n="Cambio (%)" t="s"/>
    <k n="ExchangeID" t="s"/>
    <k n="UniqueName" t="s"/>
    <k n="Descripción" t="s"/>
    <k n="Intercambio" t="s"/>
    <k n="Sede central" t="s"/>
    <k n="%ProviderInfo" t="s"/>
    <k n="Nombre oficial" t="s"/>
    <k n="Cierre anterior" t="s"/>
    <k n="LearnMoreOnLink" t="s"/>
    <k n="Símbolo bursátil" t="s"/>
    <k n="Volumen promedio" t="s"/>
    <k n="Año de constitución" t="s"/>
    <k n="Tipo de instrumento" t="s"/>
    <k n="Máximo en 52 semanas" t="s"/>
    <k n="Mínimo en 52 semanas" t="s"/>
    <k n="Acciones en circulación" t="s"/>
    <k n="Capitalización de mercado" t="s"/>
    <k n="Abreviatura de intercambio" t="s"/>
    <k n="Hora de la última operación" t="s"/>
  </s>
  <s>
    <k n="P/I" t="i"/>
    <k n="Beta" t="i"/>
    <k n="Cambio" t="i"/>
    <k n="Máximo" t="i"/>
    <k n="Mínimo" t="i"/>
    <k n="Nombre" t="i"/>
    <k n="Precio" t="i"/>
    <k n="Volumen" t="i"/>
    <k n="Apertura" t="i"/>
    <k n="Empleados" t="i"/>
    <k n="Cambio (%)" t="i"/>
    <k n="Cierre anterior" t="i"/>
    <k n="Volumen promedio" t="i"/>
    <k n="`%EntityServiceId" t="i"/>
    <k n="Año de constitución" t="i"/>
    <k n="Máximo en 52 semanas" t="i"/>
    <k n="Mínimo en 52 semanas" t="i"/>
    <k n="Acciones en circulación" t="i"/>
    <k n="Capitalización de mercado" t="i"/>
    <k n="Hora de la última operación" t="i"/>
  </s>
  <s>
    <k n="Cambio" t="s"/>
    <k n="Precio" t="s"/>
    <k n="Cambio (%)" t="s"/>
    <k n="Hora de la última operación" t="s"/>
  </s>
  <s>
    <k n="SourceText" t="s"/>
    <k n="LicenseText" t="s"/>
    <k n="SourceAddress" t="s"/>
    <k n="LicenseAddress" t="s"/>
  </s>
  <s>
    <k n="`Área" t="spb"/>
    <k n="Nombre" t="spb"/>
    <k n="Población" t="spb"/>
    <k n="UniqueName" t="spb"/>
    <k n="Descripción" t="spb"/>
    <k n="País o región" t="spb"/>
    <k n="División de administración 1 (estado/provincia/otro)" t="spb"/>
  </s>
  <s>
    <k n="Área" t="s"/>
    <k n="Imagen" t="s"/>
    <k n="Nombre" t="s"/>
    <k n="Latitud" t="s"/>
    <k n="Longitud" t="s"/>
    <k n="Población" t="s"/>
    <k n="UniqueName" t="s"/>
    <k n="VDPID/VSID" t="s"/>
    <k n="Descripción" t="s"/>
    <k n="País o región" t="s"/>
    <k n="LearnMoreOnLink" t="s"/>
    <k n="División de administración 1 (estado/provincia/otro)" t="s"/>
  </s>
  <s>
    <k n="UniqueName" t="spb"/>
    <k n="VDPID/VSID" t="spb"/>
    <k n="LearnMoreOnLink" t="spb"/>
  </s>
  <s>
    <k n="Imagen" t="i"/>
    <k n="Nombre" t="i"/>
  </s>
  <s>
    <k n="link" t="s"/>
    <k n="logo" t="s"/>
    <k n="name" t="s"/>
  </s>
  <s>
    <k n="`Área" t="s"/>
    <k n="Población" t="s"/>
  </s>
  <s>
    <k n="_Self" t="i"/>
  </s>
  <s>
    <k n="IPC" t="spb"/>
    <k n="PIB" t="spb"/>
    <k n="`Área" t="spb"/>
    <k n="Nombre" t="spb"/>
    <k n="Población" t="spb"/>
    <k n="UniqueName" t="spb"/>
    <k n="Abreviatura" t="spb"/>
    <k n="Descripción" t="spb"/>
    <k n="Himno nacional" t="spb"/>
    <k n="Salario mínimo" t="spb"/>
    <k n="Médicos por mil" t="spb"/>
    <k n="Código de moneda" t="spb"/>
    <k n="Población urbana" t="spb"/>
    <k n="Cambio de IPC (%)" t="spb"/>
    <k n="Ciudad más grande" t="spb"/>
    <k n="Código de llamada" t="spb"/>
    <k n="Esperanza de vida" t="spb"/>
    <k n="Tasa de desempleo" t="spb"/>
    <k n="Tasa de natalidad" t="spb"/>
    <k n="Tasa de fertilidad" t="spb"/>
    <k n="Mortalidad infantil" t="spb"/>
    <k n="Tierra agrícola (%)" t="spb"/>
    <k n="`Área de bosque (%)" t="spb"/>
    <k n="Ingresos fiscales (%)" t="spb"/>
    <k n="Precio de la gasolina" t="spb"/>
    <k n="Tasa de impuesto total" t="spb"/>
    <k n="Capital/ciudad principal" t="spb"/>
    <k n="Gastos de salud varios (%)" t="spb"/>
    <k n="Ratio de mortalidad materna" t="spb"/>
    <k n="Consumo de energía eléctrica" t="spb"/>
    <k n="Tamaño de las fuerzas armadas" t="spb"/>
    <k n="Emisiones de dióxido de carbono" t="spb"/>
    <k n="Consumo de energía de combustibles fósiles" t="spb"/>
    <k n="Matriculación en educación primaria en bruto (%)" t="spb"/>
    <k n="Matriculación en educación terciaria en bruto (%)" t="spb"/>
    <k n="Población: participación en la fuerza laboral (%)" t="spb"/>
    <k n="Población: cuarto 20% de participación de ingresos" t="spb"/>
    <k n="Población: tercer 20% de participación de ingresos" t="spb"/>
    <k n="Población: segundo 20% de participación de ingresos" t="spb"/>
    <k n="Población: 10% más alto de participación de ingresos" t="spb"/>
    <k n="Población: 10% más bajo de participación de ingresos" t="spb"/>
    <k n="Población: 20% más alto de participación de ingresos" t="spb"/>
    <k n="Población: 20% más bajo de participación de ingresos" t="spb"/>
    <k n="Capitalización de mercado de las sociedades cotizadas" t="spb"/>
  </s>
  <s>
    <k n="IPC" t="s"/>
    <k n="PIB" t="s"/>
    <k n="Área" t="s"/>
    <k n="Imagen" t="s"/>
    <k n="Nombre" t="s"/>
    <k n="Población" t="s"/>
    <k n="UniqueName" t="s"/>
    <k n="VDPID/VSID" t="s"/>
    <k n="Abreviatura" t="s"/>
    <k n="Descripción" t="s"/>
    <k n="Himno nacional" t="s"/>
    <k n="Salario mínimo" t="s"/>
    <k n="LearnMoreOnLink" t="s"/>
    <k n="Médicos por mil" t="s"/>
    <k n="Código de moneda" t="s"/>
    <k n="Población urbana" t="s"/>
    <k n="Cambio de IPC (%)" t="s"/>
    <k n="Ciudad más grande" t="s"/>
    <k n="Código de llamada" t="s"/>
    <k n="Esperanza de vida" t="s"/>
    <k n="Tasa de desempleo" t="s"/>
    <k n="Tasa de natalidad" t="s"/>
    <k n="Tasa de fertilidad" t="s"/>
    <k n="Área de bosque (%)" t="s"/>
    <k n="Mortalidad infantil" t="s"/>
    <k n="Tierra agrícola (%)" t="s"/>
    <k n="Ingresos fiscales (%)" t="s"/>
    <k n="Precio de la gasolina" t="s"/>
    <k n="Tasa de impuesto total" t="s"/>
    <k n="Capital/ciudad princip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Población: cuarto 20% de participación de ingresos" t="s"/>
    <k n="Población: tercer 20% de participación de ingresos" t="s"/>
    <k n="Población: segundo 20% de participación de ingresos" t="s"/>
    <k n="Población: 10% más alto de participación de ingresos" t="s"/>
    <k n="Población: 10% más bajo de participación de ingresos" t="s"/>
    <k n="Población: 20% más alto de participación de ingresos" t="s"/>
    <k n="Población: 20% más bajo de participación de ingresos" t="s"/>
    <k n="Capitalización de mercado de las sociedades cotizadas" t="s"/>
  </s>
  <s>
    <k n="UniqueName" t="spb"/>
    <k n="VDPID/VSID" t="spb"/>
    <k n="Descripción" t="spb"/>
    <k n="LearnMoreOnLink" t="spb"/>
  </s>
  <s>
    <k n="Imagen" t="i"/>
    <k n="Nombre" t="i"/>
    <k n="Descripción" t="i"/>
  </s>
  <s>
    <k n="IPC" t="s"/>
    <k n="PIB" t="s"/>
    <k n="`Área" t="s"/>
    <k n="Población" t="s"/>
    <k n="Médicos por mil" t="s"/>
    <k n="Población urbana" t="s"/>
    <k n="Cambio de IPC (%)" t="s"/>
    <k n="Esperanza de vida" t="s"/>
    <k n="Tasa de desempleo" t="s"/>
    <k n="Tasa de natalidad" t="s"/>
    <k n="Tasa de fertilidad" t="s"/>
    <k n="Mortalidad infantil" t="s"/>
    <k n="Tierra agrícola (%)" t="s"/>
    <k n="`Área de bosque (%)" t="s"/>
    <k n="Ingresos fiscales (%)" t="s"/>
    <k n="Precio de la gasolina" t="s"/>
    <k n="Tasa de impuesto tot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Población: cuarto 20% de participación de ingresos" t="s"/>
    <k n="Población: tercer 20% de participación de ingresos" t="s"/>
    <k n="Población: segundo 20% de participación de ingresos" t="s"/>
    <k n="Población: 10% más alto de participación de ingresos" t="s"/>
    <k n="Población: 10% más bajo de participación de ingresos" t="s"/>
    <k n="Población: 20% más alto de participación de ingresos" t="s"/>
    <k n="Población: 20% más bajo de participación de ingresos" t="s"/>
    <k n="Capitalización de mercado de las sociedades cotizadas" t="s"/>
  </s>
  <s>
    <k n="`Área" t="spb"/>
    <k n="Nombre" t="spb"/>
    <k n="Población" t="spb"/>
    <k n="UniqueName" t="spb"/>
    <k n="Descripción" t="spb"/>
    <k n="País o región" t="spb"/>
  </s>
  <s>
    <k n="Área" t="s"/>
    <k n="Imagen" t="s"/>
    <k n="Nombre" t="s"/>
    <k n="Latitud" t="s"/>
    <k n="Longitud" t="s"/>
    <k n="Población" t="s"/>
    <k n="UniqueName" t="s"/>
    <k n="VDPID/VSID" t="s"/>
    <k n="Descripción" t="s"/>
    <k n="País o región" t="s"/>
    <k n="LearnMoreOnLink" t="s"/>
  </s>
  <s>
    <k n="IPC" t="spb"/>
    <k n="PIB" t="spb"/>
    <k n="`Área" t="spb"/>
    <k n="Nombre" t="spb"/>
    <k n="Población" t="spb"/>
    <k n="UniqueName" t="spb"/>
    <k n="Abreviatura" t="spb"/>
    <k n="Descripción" t="spb"/>
    <k n="Himno nacional" t="spb"/>
    <k n="Salario mínimo" t="spb"/>
    <k n="Médicos por mil" t="spb"/>
    <k n="Código de moneda" t="spb"/>
    <k n="Población urbana" t="spb"/>
    <k n="Código de llamada" t="spb"/>
    <k n="Esperanza de vida" t="spb"/>
    <k n="Tasa de natalidad" t="spb"/>
    <k n="Tasa de fertilidad" t="spb"/>
    <k n="Mortalidad infantil" t="spb"/>
    <k n="Tierra agrícola (%)" t="spb"/>
    <k n="`Área de bosque (%)" t="spb"/>
    <k n="Ingresos fiscales (%)" t="spb"/>
    <k n="Precio de la gasolina" t="spb"/>
    <k n="Tasa de impuesto total" t="spb"/>
    <k n="Capital/ciudad principal" t="spb"/>
    <k n="Gastos de salud varios (%)" t="spb"/>
    <k n="Ratio de mortalidad materna" t="spb"/>
    <k n="Consumo de energía eléctrica" t="spb"/>
    <k n="Tamaño de las fuerzas armadas" t="spb"/>
    <k n="Emisiones de dióxido de carbono" t="spb"/>
    <k n="Consumo de energía de combustibles fósiles" t="spb"/>
    <k n="Matriculación en educación primaria en bruto (%)" t="spb"/>
    <k n="Matriculación en educación terciaria en bruto (%)" t="spb"/>
    <k n="Población: participación en la fuerza laboral (%)" t="spb"/>
    <k n="Población: cuarto 20% de participación de ingresos" t="spb"/>
    <k n="Población: tercer 20% de participación de ingresos" t="spb"/>
    <k n="Población: segundo 20% de participación de ingresos" t="spb"/>
    <k n="Población: 10% más alto de participación de ingresos" t="spb"/>
    <k n="Población: 10% más bajo de participación de ingresos" t="spb"/>
    <k n="Población: 20% más alto de participación de ingresos" t="spb"/>
    <k n="Población: 20% más bajo de participación de ingresos" t="spb"/>
    <k n="Capitalización de mercado de las sociedades cotizadas" t="spb"/>
  </s>
  <s>
    <k n="`Área" t="spb"/>
    <k n="Nombre" t="spb"/>
    <k n="Población" t="spb"/>
    <k n="UniqueName" t="spb"/>
    <k n="Descripción" t="spb"/>
    <k n="País o región" t="spb"/>
    <k n="División de administración 1 (estado/provincia/otro)" t="spb"/>
    <k n="División de administración 2 (condado/distrito/otro)" t="spb"/>
  </s>
  <s>
    <k n="Área" t="s"/>
    <k n="Nombre" t="s"/>
    <k n="Latitud" t="s"/>
    <k n="Longitud" t="s"/>
    <k n="Población" t="s"/>
    <k n="UniqueName" t="s"/>
    <k n="VDPID/VSID" t="s"/>
    <k n="Descripción" t="s"/>
    <k n="País o región" t="s"/>
    <k n="LearnMoreOnLink" t="s"/>
    <k n="División de administración 1 (estado/provincia/otro)" t="s"/>
    <k n="División de administración 2 (condado/distrito/otro)" t="s"/>
  </s>
  <s>
    <k n="Nombre" t="i"/>
    <k n="Descripción" t="i"/>
  </s>
  <s>
    <k n="`Área" t="spb"/>
    <k n="Nombre" t="spb"/>
    <k n="Latitud" t="spb"/>
    <k n="Longitud" t="spb"/>
    <k n="Población" t="spb"/>
    <k n="UniqueName" t="spb"/>
    <k n="Descripción" t="spb"/>
    <k n="País o región" t="spb"/>
    <k n="División de administración 1 (estado/provincia/otro)" t="spb"/>
  </s>
  <s>
    <k n="Área" t="s"/>
    <k n="Nombre" t="s"/>
    <k n="Latitud" t="s"/>
    <k n="Longitud" t="s"/>
    <k n="Población" t="s"/>
    <k n="UniqueName" t="s"/>
    <k n="VDPID/VSID" t="s"/>
    <k n="Descripción" t="s"/>
    <k n="País o región" t="s"/>
    <k n="LearnMoreOnLink" t="s"/>
    <k n="División de administración 1 (estado/provincia/otro)" t="s"/>
  </s>
  <s>
    <k n="Área" t="s"/>
    <k n="Imagen" t="s"/>
    <k n="Nombre" t="s"/>
    <k n="Latitud" t="s"/>
    <k n="Longitud" t="s"/>
    <k n="Población" t="s"/>
    <k n="UniqueName" t="s"/>
    <k n="VDPID/VSID" t="s"/>
    <k n="Descripción" t="s"/>
    <k n="País o región" t="s"/>
    <k n="LearnMoreOnLink" t="s"/>
    <k n="División de administración 1 (estado/provincia/otro)" t="s"/>
    <k n="División de administración 2 (condado/distrito/otro)"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mm"/>
    </x:dxf>
    <x:dxf>
      <x:numFmt numFmtId="14" formatCode="0.00%"/>
    </x:dxf>
    <x:dxf>
      <x:numFmt numFmtId="3" formatCode="#,##0"/>
    </x:dxf>
    <x:dxf>
      <x:numFmt numFmtId="4" formatCode="#,##0.00"/>
    </x:dxf>
    <x:dxf>
      <x:numFmt numFmtId="1" formatCode="0"/>
    </x:dxf>
  </dxfs>
  <richProperties>
    <rPr n="NumberFormat" t="s"/>
    <rPr n="IsHeroField" t="b"/>
    <rPr n="IsTitleField" t="b"/>
    <rPr n="RequiresInlineAttribution" t="b"/>
  </richProperties>
  <richStyles>
    <rSty dxfid="5">
      <rpv i="0">#,##0.00</rpv>
    </rSty>
    <rSty dxfid="1">
      <rpv i="0">_([$$-en-US]* #,##0.00_);_([$$-en-US]* (#,##0.00);_([$$-en-US]* "-"??_);_(@_)</rpv>
    </rSty>
    <rSty>
      <rpv i="1">1</rpv>
    </rSty>
    <rSty>
      <rpv i="2">1</rpv>
    </rSty>
    <rSty dxfid="4">
      <rpv i="0">#,##0</rpv>
    </rSty>
    <rSty dxfid="3"/>
    <rSty dxfid="0">
      <rpv i="0">0.00</rpv>
    </rSty>
    <rSty dxfid="6">
      <rpv i="0">0</rpv>
    </rSty>
    <rSty dxfid="1">
      <rpv i="0">_([$$-en-US]* #,##0_);_([$$-en-US]* (#,##0);_([$$-en-US]* "-"_);_(@_)</rpv>
    </rSty>
    <rSty dxfid="2"/>
    <rSty dxfid="1">
      <rpv i="0">_([$€-x-euro2] * #,##0.00_);_([$€-x-euro2] * (#,##0.00);_([$€-x-euro2] * "-"??_);_(@_)</rpv>
    </rSty>
    <rSty dxfid="1">
      <rpv i="0">_([$€-x-euro2] * #,##0_);_([$€-x-euro2] * (#,##0);_([$€-x-euro2] * "-"_);_(@_)</rpv>
    </rSty>
    <rSty dxfid="1">
      <rpv i="0">0.0000</rpv>
    </rSty>
    <rSty>
      <rpv i="3">1</rpv>
    </rSty>
    <rSty dxfid="3">
      <rpv i="0">0.0%</rpv>
    </rSty>
    <rSty dxfid="1">
      <rpv i="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571D06-5E17-4041-8421-1B40FD171C76}" name="Base3" displayName="Base3" ref="A1:G45" totalsRowCount="1" headerRowDxfId="21" headerRowBorderDxfId="20" tableBorderDxfId="19" totalsRowBorderDxfId="18">
  <tableColumns count="7">
    <tableColumn id="1" xr3:uid="{576E4E1F-D0A3-4CA5-916C-5AF2E8B817FB}" name="Fecha" totalsRowLabel="Total" dataDxfId="17" totalsRowDxfId="16"/>
    <tableColumn id="2" xr3:uid="{E0C7F96E-7F37-4643-A0D1-B42664AA30D9}" name="Provincia" dataDxfId="15" totalsRowDxfId="14"/>
    <tableColumn id="3" xr3:uid="{32407C52-E3AC-4260-BF52-EA6673BEB8BC}" name="Vendedor" dataDxfId="13" totalsRowDxfId="12"/>
    <tableColumn id="4" xr3:uid="{5B98053C-87ED-4C17-9FF5-0C533B450F9D}" name="Artículo" dataDxfId="11" totalsRowDxfId="10"/>
    <tableColumn id="5" xr3:uid="{16376AF4-BF53-4FEF-86DD-A84DD74AB43A}" name="Cantidad" dataDxfId="9" totalsRowDxfId="8"/>
    <tableColumn id="6" xr3:uid="{E5867BC9-784A-4282-A181-9A3DE242B2D4}" name="Precio Unitario" totalsRowFunction="count" dataDxfId="7" totalsRowDxfId="6"/>
    <tableColumn id="7" xr3:uid="{490EB5FA-402B-4C08-899C-8797D95FF418}" name="Total" totalsRowFunction="sum" dataDxfId="5" totalsRowDxfId="4">
      <calculatedColumnFormula>Base3[[#This Row],[Precio Unitario]]*Base3[[#This Row],[Cantidad]]</calculatedColumnFormula>
    </tableColumn>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7ADAEE1-E04D-4476-8A94-E5BD09BA1D47}" name="Tabla4" displayName="Tabla4" ref="A1:E69" totalsRowShown="0">
  <autoFilter ref="A1:E69" xr:uid="{67ADAEE1-E04D-4476-8A94-E5BD09BA1D47}"/>
  <tableColumns count="5">
    <tableColumn id="1" xr3:uid="{FE784757-CE37-490C-9B68-0641BA0FA4A1}" name="Fecha" dataDxfId="3"/>
    <tableColumn id="2" xr3:uid="{2FE11680-3849-4ECE-995F-3DB2FE2F3E45}" name="Total"/>
    <tableColumn id="3" xr3:uid="{1D9A72F7-DE35-40D5-AF5D-4B424EB049D3}" name="Previsión(Total)" dataDxfId="2">
      <calculatedColumnFormula>_xlfn.FORECAST.ETS(A2,$B$2:$B$55,$A$2:$A$55,1,1)</calculatedColumnFormula>
    </tableColumn>
    <tableColumn id="4" xr3:uid="{0396E96F-145F-4573-A769-9A2B385BF587}" name="Límite de confianza inferior(Total)" dataDxfId="1">
      <calculatedColumnFormula>C2-_xlfn.FORECAST.ETS.CONFINT(A2,$B$2:$B$55,$A$2:$A$55,0.95,1,1)</calculatedColumnFormula>
    </tableColumn>
    <tableColumn id="5" xr3:uid="{3387D00C-1069-4419-906A-3721F0AA155E}" name="Límite de confianza superior(Total)" dataDxfId="0">
      <calculatedColumnFormula>C2+_xlfn.FORECAST.ETS.CONFINT(A2,$B$2:$B$55,$A$2:$A$55,0.95,1,1)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5DC22-7AC7-4A72-B424-A5E4EF183BB8}">
  <dimension ref="A1:I17"/>
  <sheetViews>
    <sheetView workbookViewId="0">
      <selection activeCell="H21" sqref="H21"/>
    </sheetView>
  </sheetViews>
  <sheetFormatPr baseColWidth="10" defaultRowHeight="15" x14ac:dyDescent="0.25"/>
  <cols>
    <col min="2" max="2" width="13" bestFit="1" customWidth="1"/>
    <col min="5" max="6" width="13" bestFit="1" customWidth="1"/>
  </cols>
  <sheetData>
    <row r="1" spans="1:9" x14ac:dyDescent="0.25">
      <c r="A1" t="s">
        <v>0</v>
      </c>
      <c r="B1" s="1">
        <v>150000</v>
      </c>
      <c r="E1" s="4">
        <v>130000</v>
      </c>
      <c r="F1" s="4">
        <v>140000</v>
      </c>
      <c r="G1" s="4">
        <v>150000</v>
      </c>
      <c r="H1" s="4">
        <v>160000</v>
      </c>
      <c r="I1" s="4">
        <v>170000</v>
      </c>
    </row>
    <row r="2" spans="1:9" x14ac:dyDescent="0.25">
      <c r="A2" t="s">
        <v>1</v>
      </c>
      <c r="B2">
        <v>20</v>
      </c>
      <c r="D2" s="3">
        <f>ABS(PMT($B$3/12,$B$2*12,$B$1))</f>
        <v>831.89639678086814</v>
      </c>
      <c r="E2" s="3">
        <f t="dataTable" ref="E2:I2" dt2D="0" dtr="1" r1="B1" ca="1"/>
        <v>720.97687721008572</v>
      </c>
      <c r="F2" s="3">
        <v>776.43663699547687</v>
      </c>
      <c r="G2" s="3">
        <v>831.89639678086814</v>
      </c>
      <c r="H2" s="3">
        <v>887.3561565662593</v>
      </c>
      <c r="I2" s="3">
        <v>942.81591635165057</v>
      </c>
    </row>
    <row r="3" spans="1:9" x14ac:dyDescent="0.25">
      <c r="A3" t="s">
        <v>2</v>
      </c>
      <c r="B3" s="2">
        <v>0.03</v>
      </c>
    </row>
    <row r="4" spans="1:9" x14ac:dyDescent="0.25">
      <c r="B4" s="1">
        <f>ABS(PMT($B$3/12,$B$2*12,$B$1))</f>
        <v>831.89639678086814</v>
      </c>
    </row>
    <row r="5" spans="1:9" x14ac:dyDescent="0.25">
      <c r="A5">
        <v>16</v>
      </c>
      <c r="B5" s="1">
        <f t="dataTable" ref="B5:B9" dt2D="0" dtr="0" r1="B2"/>
        <v>984.65036488669398</v>
      </c>
    </row>
    <row r="6" spans="1:9" x14ac:dyDescent="0.25">
      <c r="A6">
        <v>18</v>
      </c>
      <c r="B6" s="1">
        <v>899.58493602659178</v>
      </c>
    </row>
    <row r="7" spans="1:9" x14ac:dyDescent="0.25">
      <c r="A7">
        <v>20</v>
      </c>
      <c r="B7" s="1">
        <v>831.89639678086814</v>
      </c>
    </row>
    <row r="8" spans="1:9" x14ac:dyDescent="0.25">
      <c r="A8">
        <v>22</v>
      </c>
      <c r="B8" s="1">
        <v>776.84336065937487</v>
      </c>
    </row>
    <row r="9" spans="1:9" x14ac:dyDescent="0.25">
      <c r="A9">
        <v>24</v>
      </c>
      <c r="B9" s="1">
        <v>731.26470682610397</v>
      </c>
    </row>
    <row r="12" spans="1:9" x14ac:dyDescent="0.25">
      <c r="A12" s="1">
        <f>ABS(PMT($B$3/12,$B$2*12,$B$1))</f>
        <v>831.89639678086814</v>
      </c>
      <c r="B12" s="4">
        <v>130000</v>
      </c>
      <c r="C12" s="4">
        <v>140000</v>
      </c>
      <c r="D12" s="4">
        <v>150000</v>
      </c>
      <c r="E12" s="4">
        <v>160000</v>
      </c>
      <c r="F12" s="4">
        <v>170000</v>
      </c>
    </row>
    <row r="13" spans="1:9" x14ac:dyDescent="0.25">
      <c r="A13">
        <v>16</v>
      </c>
      <c r="B13" s="3">
        <f t="dataTable" ref="B13:F17" dt2D="1" dtr="1" r1="B1" r2="B2" ca="1"/>
        <v>853.36364956846808</v>
      </c>
      <c r="C13" s="3">
        <v>919.00700722758108</v>
      </c>
      <c r="D13" s="3">
        <v>984.65036488669398</v>
      </c>
      <c r="E13" s="3">
        <v>1050.293722545807</v>
      </c>
      <c r="F13" s="3">
        <v>1115.93708020492</v>
      </c>
    </row>
    <row r="14" spans="1:9" x14ac:dyDescent="0.25">
      <c r="A14">
        <v>18</v>
      </c>
      <c r="B14" s="3">
        <v>779.64027788971293</v>
      </c>
      <c r="C14" s="3">
        <v>839.61260695815236</v>
      </c>
      <c r="D14" s="3">
        <v>899.58493602659178</v>
      </c>
      <c r="E14" s="3">
        <v>959.5572650950312</v>
      </c>
      <c r="F14" s="3">
        <v>1019.5295941634706</v>
      </c>
    </row>
    <row r="15" spans="1:9" x14ac:dyDescent="0.25">
      <c r="A15">
        <v>20</v>
      </c>
      <c r="B15" s="3">
        <v>720.97687721008572</v>
      </c>
      <c r="C15" s="3">
        <v>776.43663699547687</v>
      </c>
      <c r="D15" s="3">
        <v>831.89639678086814</v>
      </c>
      <c r="E15" s="3">
        <v>887.3561565662593</v>
      </c>
      <c r="F15" s="3">
        <v>942.81591635165057</v>
      </c>
    </row>
    <row r="16" spans="1:9" x14ac:dyDescent="0.25">
      <c r="A16">
        <v>22</v>
      </c>
      <c r="B16" s="3">
        <v>673.26424590479166</v>
      </c>
      <c r="C16" s="3">
        <v>725.05380328208321</v>
      </c>
      <c r="D16" s="3">
        <v>776.84336065937487</v>
      </c>
      <c r="E16" s="3">
        <v>828.63291803666652</v>
      </c>
      <c r="F16" s="3">
        <v>880.4224754139583</v>
      </c>
    </row>
    <row r="17" spans="1:6" x14ac:dyDescent="0.25">
      <c r="A17">
        <v>24</v>
      </c>
      <c r="B17" s="3">
        <v>633.76274591595666</v>
      </c>
      <c r="C17" s="3">
        <v>682.51372637103032</v>
      </c>
      <c r="D17" s="3">
        <v>731.26470682610397</v>
      </c>
      <c r="E17" s="3">
        <v>780.01568728117752</v>
      </c>
      <c r="F17" s="3">
        <v>828.76666773625118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81575-F8C7-42EB-AF40-88FCFC0A06AD}">
  <dimension ref="A1:F13"/>
  <sheetViews>
    <sheetView workbookViewId="0">
      <selection activeCell="A20" sqref="A20"/>
    </sheetView>
  </sheetViews>
  <sheetFormatPr baseColWidth="10" defaultRowHeight="15" x14ac:dyDescent="0.25"/>
  <cols>
    <col min="1" max="1" width="29.140625" customWidth="1"/>
    <col min="2" max="2" width="17" customWidth="1"/>
  </cols>
  <sheetData>
    <row r="1" spans="1:6" x14ac:dyDescent="0.25">
      <c r="A1" s="5" t="s">
        <v>3</v>
      </c>
    </row>
    <row r="2" spans="1:6" x14ac:dyDescent="0.25">
      <c r="A2" t="s">
        <v>4</v>
      </c>
      <c r="B2" s="4">
        <v>12000</v>
      </c>
      <c r="D2" s="53" t="s">
        <v>13</v>
      </c>
      <c r="E2" s="53"/>
      <c r="F2" s="53"/>
    </row>
    <row r="3" spans="1:6" x14ac:dyDescent="0.25">
      <c r="A3" t="s">
        <v>5</v>
      </c>
      <c r="B3" s="3">
        <v>3</v>
      </c>
      <c r="D3" t="s">
        <v>14</v>
      </c>
      <c r="F3" s="7">
        <v>9900</v>
      </c>
    </row>
    <row r="4" spans="1:6" x14ac:dyDescent="0.25">
      <c r="A4" t="s">
        <v>6</v>
      </c>
      <c r="B4" s="7">
        <v>10000</v>
      </c>
      <c r="D4" t="s">
        <v>15</v>
      </c>
      <c r="F4" s="7">
        <v>8000</v>
      </c>
    </row>
    <row r="5" spans="1:6" x14ac:dyDescent="0.25">
      <c r="A5" t="s">
        <v>7</v>
      </c>
      <c r="B5" s="7">
        <v>9900</v>
      </c>
      <c r="D5" t="s">
        <v>16</v>
      </c>
      <c r="F5" s="7">
        <v>6000</v>
      </c>
    </row>
    <row r="6" spans="1:6" x14ac:dyDescent="0.25">
      <c r="A6" t="s">
        <v>8</v>
      </c>
      <c r="B6" s="3">
        <v>7</v>
      </c>
      <c r="D6" t="s">
        <v>17</v>
      </c>
      <c r="F6" s="7">
        <v>4000</v>
      </c>
    </row>
    <row r="10" spans="1:6" x14ac:dyDescent="0.25">
      <c r="A10" s="6" t="s">
        <v>9</v>
      </c>
    </row>
    <row r="11" spans="1:6" x14ac:dyDescent="0.25">
      <c r="A11" t="s">
        <v>10</v>
      </c>
      <c r="B11" s="1">
        <f>B5*B6</f>
        <v>69300</v>
      </c>
    </row>
    <row r="12" spans="1:6" x14ac:dyDescent="0.25">
      <c r="A12" t="s">
        <v>11</v>
      </c>
      <c r="B12" s="1">
        <f>B2+B3*B4</f>
        <v>42000</v>
      </c>
    </row>
    <row r="13" spans="1:6" x14ac:dyDescent="0.25">
      <c r="A13" t="s">
        <v>12</v>
      </c>
      <c r="B13" s="1">
        <f>B11-B12</f>
        <v>27300</v>
      </c>
    </row>
  </sheetData>
  <scenarios current="0" show="0" sqref="A11:B13">
    <scenario name="Excelente" locked="1" count="1" user="Nuno" comment="Creado por Nuno el 07/05/2023">
      <inputCells r="B5" val="9900" numFmtId="3"/>
    </scenario>
    <scenario name="Bueno" locked="1" count="1" user="Nuno" comment="Creado por Nuno el 07/05/2023">
      <inputCells r="B5" val="8000" numFmtId="3"/>
    </scenario>
    <scenario name="Malo" locked="1" count="1" user="Nuno" comment="Creado por Nuno el 07/05/2023">
      <inputCells r="B5" val="6000" numFmtId="3"/>
    </scenario>
    <scenario name="Pésimo" locked="1" count="1" user="Nuno" comment="Creado por Nuno el 07/05/2023">
      <inputCells r="B5" val="4000" numFmtId="3"/>
    </scenario>
  </scenarios>
  <dataConsolidate>
    <dataRefs count="1">
      <dataRef ref="B2" sheet="Escenarios"/>
    </dataRefs>
  </dataConsolidate>
  <mergeCells count="1">
    <mergeCell ref="D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1FC75-BA32-453A-BBFA-38A979735A16}">
  <sheetPr>
    <outlinePr summaryBelow="0"/>
  </sheetPr>
  <dimension ref="B1:H16"/>
  <sheetViews>
    <sheetView showGridLines="0" tabSelected="1" workbookViewId="0">
      <selection activeCell="H13" sqref="B2:H16"/>
    </sheetView>
  </sheetViews>
  <sheetFormatPr baseColWidth="10" defaultRowHeight="15" outlineLevelRow="1" outlineLevelCol="1" x14ac:dyDescent="0.25"/>
  <cols>
    <col min="3" max="3" width="6.28515625" bestFit="1" customWidth="1"/>
    <col min="4" max="8" width="14.5703125" bestFit="1" customWidth="1" outlineLevel="1"/>
  </cols>
  <sheetData>
    <row r="1" spans="2:8" ht="15.75" thickBot="1" x14ac:dyDescent="0.3"/>
    <row r="2" spans="2:8" ht="15.75" x14ac:dyDescent="0.25">
      <c r="B2" s="10" t="s">
        <v>26</v>
      </c>
      <c r="C2" s="10"/>
      <c r="D2" s="15"/>
      <c r="E2" s="15"/>
      <c r="F2" s="15"/>
      <c r="G2" s="15"/>
      <c r="H2" s="15"/>
    </row>
    <row r="3" spans="2:8" ht="15.75" collapsed="1" x14ac:dyDescent="0.25">
      <c r="B3" s="9"/>
      <c r="C3" s="9"/>
      <c r="D3" s="16" t="s">
        <v>28</v>
      </c>
      <c r="E3" s="16" t="s">
        <v>14</v>
      </c>
      <c r="F3" s="16" t="s">
        <v>15</v>
      </c>
      <c r="G3" s="16" t="s">
        <v>16</v>
      </c>
      <c r="H3" s="16" t="s">
        <v>17</v>
      </c>
    </row>
    <row r="4" spans="2:8" ht="22.5" hidden="1" outlineLevel="1" x14ac:dyDescent="0.25">
      <c r="B4" s="12"/>
      <c r="C4" s="12"/>
      <c r="E4" s="18" t="s">
        <v>25</v>
      </c>
      <c r="F4" s="18" t="s">
        <v>25</v>
      </c>
      <c r="G4" s="18" t="s">
        <v>25</v>
      </c>
      <c r="H4" s="18" t="s">
        <v>25</v>
      </c>
    </row>
    <row r="5" spans="2:8" x14ac:dyDescent="0.25">
      <c r="B5" s="13" t="s">
        <v>27</v>
      </c>
      <c r="C5" s="13"/>
      <c r="D5" s="11"/>
      <c r="E5" s="11"/>
      <c r="F5" s="11"/>
      <c r="G5" s="11"/>
      <c r="H5" s="11"/>
    </row>
    <row r="6" spans="2:8" outlineLevel="1" x14ac:dyDescent="0.25">
      <c r="B6" s="12"/>
      <c r="C6" s="12" t="s">
        <v>18</v>
      </c>
      <c r="D6" s="7">
        <v>9900</v>
      </c>
      <c r="E6" s="17">
        <v>9900</v>
      </c>
      <c r="F6" s="17">
        <v>8000</v>
      </c>
      <c r="G6" s="17">
        <v>6000</v>
      </c>
      <c r="H6" s="17">
        <v>4000</v>
      </c>
    </row>
    <row r="7" spans="2:8" x14ac:dyDescent="0.25">
      <c r="B7" s="13" t="s">
        <v>29</v>
      </c>
      <c r="C7" s="13"/>
      <c r="D7" s="11"/>
      <c r="E7" s="11"/>
      <c r="F7" s="11"/>
      <c r="G7" s="11"/>
      <c r="H7" s="11"/>
    </row>
    <row r="8" spans="2:8" outlineLevel="1" x14ac:dyDescent="0.25">
      <c r="B8" s="12"/>
      <c r="C8" s="12" t="s">
        <v>19</v>
      </c>
      <c r="D8" t="s">
        <v>10</v>
      </c>
      <c r="E8" t="s">
        <v>10</v>
      </c>
      <c r="F8" t="s">
        <v>10</v>
      </c>
      <c r="G8" t="s">
        <v>10</v>
      </c>
      <c r="H8" t="s">
        <v>10</v>
      </c>
    </row>
    <row r="9" spans="2:8" outlineLevel="1" x14ac:dyDescent="0.25">
      <c r="B9" s="12"/>
      <c r="C9" s="12" t="s">
        <v>20</v>
      </c>
      <c r="D9" s="1">
        <v>69300</v>
      </c>
      <c r="E9" s="1">
        <v>69300</v>
      </c>
      <c r="F9" s="1">
        <v>56000</v>
      </c>
      <c r="G9" s="1">
        <v>42000</v>
      </c>
      <c r="H9" s="1">
        <v>28000</v>
      </c>
    </row>
    <row r="10" spans="2:8" outlineLevel="1" x14ac:dyDescent="0.25">
      <c r="B10" s="12"/>
      <c r="C10" s="12" t="s">
        <v>21</v>
      </c>
      <c r="D10" t="s">
        <v>11</v>
      </c>
      <c r="E10" t="s">
        <v>11</v>
      </c>
      <c r="F10" t="s">
        <v>11</v>
      </c>
      <c r="G10" t="s">
        <v>11</v>
      </c>
      <c r="H10" t="s">
        <v>11</v>
      </c>
    </row>
    <row r="11" spans="2:8" outlineLevel="1" x14ac:dyDescent="0.25">
      <c r="B11" s="12"/>
      <c r="C11" s="12" t="s">
        <v>22</v>
      </c>
      <c r="D11" s="1">
        <v>42000</v>
      </c>
      <c r="E11" s="1">
        <v>42000</v>
      </c>
      <c r="F11" s="1">
        <v>42000</v>
      </c>
      <c r="G11" s="1">
        <v>42000</v>
      </c>
      <c r="H11" s="1">
        <v>42000</v>
      </c>
    </row>
    <row r="12" spans="2:8" outlineLevel="1" x14ac:dyDescent="0.25">
      <c r="B12" s="12"/>
      <c r="C12" s="12" t="s">
        <v>23</v>
      </c>
      <c r="D12" t="s">
        <v>12</v>
      </c>
      <c r="E12" t="s">
        <v>12</v>
      </c>
      <c r="F12" t="s">
        <v>12</v>
      </c>
      <c r="G12" t="s">
        <v>12</v>
      </c>
      <c r="H12" t="s">
        <v>12</v>
      </c>
    </row>
    <row r="13" spans="2:8" ht="15.75" outlineLevel="1" thickBot="1" x14ac:dyDescent="0.3">
      <c r="B13" s="14"/>
      <c r="C13" s="14" t="s">
        <v>24</v>
      </c>
      <c r="D13" s="8">
        <v>27300</v>
      </c>
      <c r="E13" s="8">
        <v>27300</v>
      </c>
      <c r="F13" s="8">
        <v>14000</v>
      </c>
      <c r="G13" s="8">
        <v>0</v>
      </c>
      <c r="H13" s="8">
        <v>-14000</v>
      </c>
    </row>
    <row r="14" spans="2:8" x14ac:dyDescent="0.25">
      <c r="B14" t="s">
        <v>30</v>
      </c>
    </row>
    <row r="15" spans="2:8" x14ac:dyDescent="0.25">
      <c r="B15" t="s">
        <v>31</v>
      </c>
    </row>
    <row r="16" spans="2:8" x14ac:dyDescent="0.25">
      <c r="B16" t="s">
        <v>32</v>
      </c>
    </row>
  </sheetData>
  <dataConsolid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FDB46-E0E9-4784-9ADC-A48CF9C759C5}">
  <dimension ref="A1:C4"/>
  <sheetViews>
    <sheetView workbookViewId="0">
      <selection activeCell="C8" sqref="C8"/>
    </sheetView>
  </sheetViews>
  <sheetFormatPr baseColWidth="10" defaultRowHeight="15" x14ac:dyDescent="0.25"/>
  <cols>
    <col min="1" max="1" width="14.42578125" customWidth="1"/>
    <col min="2" max="3" width="12.42578125" customWidth="1"/>
  </cols>
  <sheetData>
    <row r="1" spans="1:3" x14ac:dyDescent="0.25">
      <c r="B1" t="s">
        <v>33</v>
      </c>
      <c r="C1" t="s">
        <v>34</v>
      </c>
    </row>
    <row r="2" spans="1:3" x14ac:dyDescent="0.25">
      <c r="A2" t="s">
        <v>35</v>
      </c>
      <c r="B2">
        <v>120</v>
      </c>
      <c r="C2">
        <v>65</v>
      </c>
    </row>
    <row r="3" spans="1:3" x14ac:dyDescent="0.25">
      <c r="A3" t="s">
        <v>36</v>
      </c>
      <c r="B3">
        <v>80</v>
      </c>
      <c r="C3">
        <v>90</v>
      </c>
    </row>
    <row r="4" spans="1:3" x14ac:dyDescent="0.25">
      <c r="A4" t="s">
        <v>37</v>
      </c>
      <c r="B4">
        <v>40</v>
      </c>
      <c r="C4">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EF983-63E4-47CE-95C1-0220A04EBB2A}">
  <dimension ref="A1:C5"/>
  <sheetViews>
    <sheetView workbookViewId="0">
      <selection activeCell="A6" sqref="A6"/>
    </sheetView>
  </sheetViews>
  <sheetFormatPr baseColWidth="10" defaultRowHeight="15" x14ac:dyDescent="0.25"/>
  <cols>
    <col min="1" max="1" width="14.42578125" customWidth="1"/>
    <col min="2" max="3" width="12.42578125" customWidth="1"/>
  </cols>
  <sheetData>
    <row r="1" spans="1:3" x14ac:dyDescent="0.25">
      <c r="B1" t="s">
        <v>34</v>
      </c>
      <c r="C1" t="s">
        <v>33</v>
      </c>
    </row>
    <row r="2" spans="1:3" x14ac:dyDescent="0.25">
      <c r="A2" t="s">
        <v>36</v>
      </c>
      <c r="B2">
        <v>50</v>
      </c>
      <c r="C2">
        <v>38</v>
      </c>
    </row>
    <row r="3" spans="1:3" x14ac:dyDescent="0.25">
      <c r="A3" t="s">
        <v>35</v>
      </c>
      <c r="B3">
        <v>25</v>
      </c>
      <c r="C3">
        <v>42</v>
      </c>
    </row>
    <row r="4" spans="1:3" x14ac:dyDescent="0.25">
      <c r="A4" t="s">
        <v>38</v>
      </c>
      <c r="B4">
        <v>18</v>
      </c>
      <c r="C4">
        <v>25</v>
      </c>
    </row>
    <row r="5" spans="1:3" x14ac:dyDescent="0.25">
      <c r="A5" t="s">
        <v>39</v>
      </c>
      <c r="B5">
        <v>2</v>
      </c>
      <c r="C5">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DA02A-D311-4C9D-99E3-534512463F62}">
  <dimension ref="A1:H23"/>
  <sheetViews>
    <sheetView workbookViewId="0">
      <selection activeCell="G11" sqref="G11"/>
    </sheetView>
  </sheetViews>
  <sheetFormatPr baseColWidth="10" defaultRowHeight="15" outlineLevelRow="1" x14ac:dyDescent="0.25"/>
  <cols>
    <col min="5" max="5" width="2.85546875" customWidth="1"/>
    <col min="6" max="6" width="8.5703125" customWidth="1"/>
  </cols>
  <sheetData>
    <row r="1" spans="1:8" x14ac:dyDescent="0.25">
      <c r="B1" t="s">
        <v>33</v>
      </c>
      <c r="C1" t="s">
        <v>34</v>
      </c>
    </row>
    <row r="2" spans="1:8" x14ac:dyDescent="0.25">
      <c r="A2" t="s">
        <v>35</v>
      </c>
      <c r="B2">
        <v>162</v>
      </c>
      <c r="C2">
        <v>90</v>
      </c>
    </row>
    <row r="3" spans="1:8" x14ac:dyDescent="0.25">
      <c r="A3" t="s">
        <v>36</v>
      </c>
      <c r="B3">
        <v>118</v>
      </c>
      <c r="C3">
        <v>140</v>
      </c>
    </row>
    <row r="4" spans="1:8" x14ac:dyDescent="0.25">
      <c r="A4" t="s">
        <v>37</v>
      </c>
      <c r="B4">
        <v>40</v>
      </c>
      <c r="C4">
        <v>35</v>
      </c>
    </row>
    <row r="5" spans="1:8" x14ac:dyDescent="0.25">
      <c r="A5" t="s">
        <v>38</v>
      </c>
      <c r="B5">
        <v>25</v>
      </c>
      <c r="C5">
        <v>18</v>
      </c>
    </row>
    <row r="6" spans="1:8" x14ac:dyDescent="0.25">
      <c r="A6" t="s">
        <v>39</v>
      </c>
      <c r="B6">
        <v>4</v>
      </c>
      <c r="C6">
        <v>2</v>
      </c>
    </row>
    <row r="11" spans="1:8" x14ac:dyDescent="0.25">
      <c r="G11" t="s">
        <v>33</v>
      </c>
      <c r="H11" t="s">
        <v>34</v>
      </c>
    </row>
    <row r="12" spans="1:8" hidden="1" outlineLevel="1" x14ac:dyDescent="0.25">
      <c r="F12" t="s">
        <v>40</v>
      </c>
      <c r="G12">
        <f>Consolidar1!$B$2</f>
        <v>120</v>
      </c>
      <c r="H12">
        <f>Consolidar1!$C$2</f>
        <v>65</v>
      </c>
    </row>
    <row r="13" spans="1:8" hidden="1" outlineLevel="1" collapsed="1" x14ac:dyDescent="0.25">
      <c r="F13" t="s">
        <v>40</v>
      </c>
      <c r="G13">
        <f>Consolidar2!$C$3</f>
        <v>42</v>
      </c>
      <c r="H13">
        <f>Consolidar2!$B$3</f>
        <v>25</v>
      </c>
    </row>
    <row r="14" spans="1:8" collapsed="1" x14ac:dyDescent="0.25">
      <c r="E14" t="s">
        <v>35</v>
      </c>
      <c r="G14">
        <f>SUM(G12:G13)</f>
        <v>162</v>
      </c>
      <c r="H14">
        <f>SUM(H12:H13)</f>
        <v>90</v>
      </c>
    </row>
    <row r="15" spans="1:8" hidden="1" outlineLevel="1" x14ac:dyDescent="0.25">
      <c r="F15" t="s">
        <v>40</v>
      </c>
      <c r="G15">
        <f>Consolidar1!$B$3</f>
        <v>80</v>
      </c>
      <c r="H15">
        <f>Consolidar1!$C$3</f>
        <v>90</v>
      </c>
    </row>
    <row r="16" spans="1:8" hidden="1" outlineLevel="1" collapsed="1" x14ac:dyDescent="0.25">
      <c r="F16" t="s">
        <v>40</v>
      </c>
      <c r="G16">
        <f>Consolidar2!$C$2</f>
        <v>38</v>
      </c>
      <c r="H16">
        <f>Consolidar2!$B$2</f>
        <v>50</v>
      </c>
    </row>
    <row r="17" spans="5:8" collapsed="1" x14ac:dyDescent="0.25">
      <c r="E17" t="s">
        <v>36</v>
      </c>
      <c r="G17">
        <f>SUM(G15:G16)</f>
        <v>118</v>
      </c>
      <c r="H17">
        <f>SUM(H15:H16)</f>
        <v>140</v>
      </c>
    </row>
    <row r="18" spans="5:8" hidden="1" outlineLevel="1" x14ac:dyDescent="0.25">
      <c r="F18" t="s">
        <v>40</v>
      </c>
      <c r="G18">
        <f>Consolidar1!$B$4</f>
        <v>40</v>
      </c>
      <c r="H18">
        <f>Consolidar1!$C$4</f>
        <v>35</v>
      </c>
    </row>
    <row r="19" spans="5:8" collapsed="1" x14ac:dyDescent="0.25">
      <c r="E19" t="s">
        <v>37</v>
      </c>
      <c r="G19">
        <f>SUM(G18)</f>
        <v>40</v>
      </c>
      <c r="H19">
        <f>SUM(H18)</f>
        <v>35</v>
      </c>
    </row>
    <row r="20" spans="5:8" hidden="1" outlineLevel="1" x14ac:dyDescent="0.25">
      <c r="F20" t="s">
        <v>40</v>
      </c>
      <c r="G20">
        <f>Consolidar2!$C$4</f>
        <v>25</v>
      </c>
      <c r="H20">
        <f>Consolidar2!$B$4</f>
        <v>18</v>
      </c>
    </row>
    <row r="21" spans="5:8" collapsed="1" x14ac:dyDescent="0.25">
      <c r="E21" t="s">
        <v>38</v>
      </c>
      <c r="G21">
        <f>SUM(G20)</f>
        <v>25</v>
      </c>
      <c r="H21">
        <f>SUM(H20)</f>
        <v>18</v>
      </c>
    </row>
    <row r="22" spans="5:8" hidden="1" outlineLevel="1" x14ac:dyDescent="0.25">
      <c r="F22" t="s">
        <v>40</v>
      </c>
      <c r="G22">
        <f>Consolidar2!$C$5</f>
        <v>4</v>
      </c>
      <c r="H22">
        <f>Consolidar2!$B$5</f>
        <v>2</v>
      </c>
    </row>
    <row r="23" spans="5:8" collapsed="1" x14ac:dyDescent="0.25">
      <c r="E23" t="s">
        <v>39</v>
      </c>
      <c r="G23">
        <f>SUM(G22)</f>
        <v>4</v>
      </c>
      <c r="H23">
        <f>SUM(H22)</f>
        <v>2</v>
      </c>
    </row>
  </sheetData>
  <dataConsolidate topLabels="1" link="1">
    <dataRefs count="2">
      <dataRef ref="A1:C4" sheet="Consolidar1"/>
      <dataRef ref="A1:C5" sheet="Consolidar2"/>
    </dataRefs>
  </dataConsolid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5DB20-ED96-49C1-B82A-6849E4362EBF}">
  <dimension ref="A1:G11"/>
  <sheetViews>
    <sheetView workbookViewId="0">
      <selection activeCell="F9" sqref="F9:F11"/>
    </sheetView>
  </sheetViews>
  <sheetFormatPr baseColWidth="10" defaultRowHeight="15" x14ac:dyDescent="0.25"/>
  <cols>
    <col min="1" max="1" width="15.42578125" customWidth="1"/>
    <col min="2" max="2" width="21.42578125" customWidth="1"/>
    <col min="3" max="3" width="13.85546875" customWidth="1"/>
    <col min="4" max="5" width="16.140625" customWidth="1"/>
    <col min="6" max="6" width="17.140625" customWidth="1"/>
    <col min="7" max="7" width="15.5703125" customWidth="1"/>
  </cols>
  <sheetData>
    <row r="1" spans="1:7" x14ac:dyDescent="0.25">
      <c r="A1" s="6" t="s">
        <v>45</v>
      </c>
      <c r="B1" s="6" t="s">
        <v>46</v>
      </c>
      <c r="C1" s="6" t="s">
        <v>47</v>
      </c>
      <c r="D1" s="6" t="s">
        <v>48</v>
      </c>
      <c r="E1" s="6" t="s">
        <v>54</v>
      </c>
      <c r="F1" s="6" t="s">
        <v>49</v>
      </c>
      <c r="G1" s="6" t="s">
        <v>50</v>
      </c>
    </row>
    <row r="2" spans="1:7" x14ac:dyDescent="0.25">
      <c r="A2" t="s">
        <v>41</v>
      </c>
      <c r="B2" s="3">
        <v>3000</v>
      </c>
      <c r="C2" s="7">
        <v>1000000</v>
      </c>
      <c r="D2">
        <v>6</v>
      </c>
      <c r="E2" s="1">
        <f>B2*D2</f>
        <v>18000</v>
      </c>
      <c r="F2" s="20">
        <f>E2/$E$6</f>
        <v>0.36</v>
      </c>
      <c r="G2" s="7">
        <f>C2*D2</f>
        <v>6000000</v>
      </c>
    </row>
    <row r="3" spans="1:7" x14ac:dyDescent="0.25">
      <c r="A3" t="s">
        <v>42</v>
      </c>
      <c r="B3" s="3">
        <v>2700</v>
      </c>
      <c r="C3" s="7">
        <v>875000</v>
      </c>
      <c r="D3">
        <v>5</v>
      </c>
      <c r="E3" s="1">
        <f t="shared" ref="E3:E5" si="0">B3*D3</f>
        <v>13500</v>
      </c>
      <c r="F3" s="20">
        <f t="shared" ref="F3:F5" si="1">E3/$E$6</f>
        <v>0.27</v>
      </c>
      <c r="G3" s="7">
        <f t="shared" ref="G3:G5" si="2">C3*D3</f>
        <v>4375000</v>
      </c>
    </row>
    <row r="4" spans="1:7" x14ac:dyDescent="0.25">
      <c r="A4" t="s">
        <v>43</v>
      </c>
      <c r="B4" s="3">
        <v>2300</v>
      </c>
      <c r="C4" s="7">
        <v>625000</v>
      </c>
      <c r="D4">
        <v>7</v>
      </c>
      <c r="E4" s="1">
        <f t="shared" si="0"/>
        <v>16100</v>
      </c>
      <c r="F4" s="20">
        <f t="shared" si="1"/>
        <v>0.32200000000000001</v>
      </c>
      <c r="G4" s="7">
        <f t="shared" si="2"/>
        <v>4375000</v>
      </c>
    </row>
    <row r="5" spans="1:7" x14ac:dyDescent="0.25">
      <c r="A5" t="s">
        <v>44</v>
      </c>
      <c r="B5" s="3">
        <v>1200</v>
      </c>
      <c r="C5" s="7">
        <v>250000</v>
      </c>
      <c r="D5">
        <v>2</v>
      </c>
      <c r="E5" s="1">
        <f t="shared" si="0"/>
        <v>2400</v>
      </c>
      <c r="F5" s="20">
        <f t="shared" si="1"/>
        <v>4.8000000000000001E-2</v>
      </c>
      <c r="G5" s="7">
        <f t="shared" si="2"/>
        <v>500000</v>
      </c>
    </row>
    <row r="6" spans="1:7" x14ac:dyDescent="0.25">
      <c r="D6" s="6" t="s">
        <v>55</v>
      </c>
      <c r="E6" s="1">
        <f>SUM(E2:E5)</f>
        <v>50000</v>
      </c>
      <c r="F6" s="20">
        <f>E6/$E$6</f>
        <v>1</v>
      </c>
      <c r="G6" s="7">
        <f>SUM(G2:G5)</f>
        <v>15250000</v>
      </c>
    </row>
    <row r="9" spans="1:7" x14ac:dyDescent="0.25">
      <c r="B9" s="6" t="s">
        <v>53</v>
      </c>
      <c r="F9" s="7">
        <v>50000</v>
      </c>
    </row>
    <row r="10" spans="1:7" x14ac:dyDescent="0.25">
      <c r="B10" s="54" t="s">
        <v>51</v>
      </c>
      <c r="C10" s="54"/>
      <c r="D10" s="54"/>
      <c r="E10" s="19"/>
      <c r="F10">
        <v>1</v>
      </c>
    </row>
    <row r="11" spans="1:7" x14ac:dyDescent="0.25">
      <c r="B11" s="54" t="s">
        <v>52</v>
      </c>
      <c r="C11" s="54"/>
      <c r="D11" s="54"/>
      <c r="E11" s="19"/>
      <c r="F11" s="2">
        <v>0.37</v>
      </c>
    </row>
  </sheetData>
  <mergeCells count="2">
    <mergeCell ref="B10:D10"/>
    <mergeCell ref="B11:D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5AFC9-3C7F-4E7B-B7F8-0EED9931440A}">
  <dimension ref="A1:D9"/>
  <sheetViews>
    <sheetView workbookViewId="0">
      <selection activeCell="H13" sqref="H13"/>
    </sheetView>
  </sheetViews>
  <sheetFormatPr baseColWidth="10" defaultRowHeight="15" x14ac:dyDescent="0.25"/>
  <cols>
    <col min="1" max="1" width="12.7109375" customWidth="1"/>
    <col min="3" max="3" width="13" customWidth="1"/>
    <col min="4" max="4" width="14" customWidth="1"/>
  </cols>
  <sheetData>
    <row r="1" spans="1:4" x14ac:dyDescent="0.25">
      <c r="A1" t="s">
        <v>56</v>
      </c>
      <c r="B1" s="21">
        <v>15000</v>
      </c>
    </row>
    <row r="4" spans="1:4" x14ac:dyDescent="0.25">
      <c r="B4" t="s">
        <v>62</v>
      </c>
      <c r="C4" t="s">
        <v>57</v>
      </c>
      <c r="D4" t="s">
        <v>58</v>
      </c>
    </row>
    <row r="5" spans="1:4" x14ac:dyDescent="0.25">
      <c r="A5" t="s">
        <v>59</v>
      </c>
      <c r="B5" s="3">
        <v>100</v>
      </c>
      <c r="C5">
        <v>32</v>
      </c>
      <c r="D5" s="1">
        <f>B5*C5</f>
        <v>3200</v>
      </c>
    </row>
    <row r="6" spans="1:4" x14ac:dyDescent="0.25">
      <c r="A6" t="s">
        <v>60</v>
      </c>
      <c r="B6" s="3">
        <v>60</v>
      </c>
      <c r="C6">
        <v>32</v>
      </c>
      <c r="D6" s="1">
        <f t="shared" ref="D6:D7" si="0">B6*C6</f>
        <v>1920</v>
      </c>
    </row>
    <row r="7" spans="1:4" x14ac:dyDescent="0.25">
      <c r="A7" t="s">
        <v>61</v>
      </c>
      <c r="B7" s="3">
        <v>350</v>
      </c>
      <c r="C7">
        <v>28</v>
      </c>
      <c r="D7" s="1">
        <f t="shared" si="0"/>
        <v>9800</v>
      </c>
    </row>
    <row r="8" spans="1:4" x14ac:dyDescent="0.25">
      <c r="C8" s="1">
        <f>MAX($D$8)</f>
        <v>14920</v>
      </c>
      <c r="D8" s="1">
        <f>SUM(D5:D7)</f>
        <v>14920</v>
      </c>
    </row>
    <row r="9" spans="1:4" x14ac:dyDescent="0.25">
      <c r="C9">
        <f>COUNT($C$5:$C$7)</f>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CC418-0F5D-42CD-964A-A5570A3010D2}">
  <dimension ref="A1:E18"/>
  <sheetViews>
    <sheetView workbookViewId="0">
      <selection activeCell="F7" sqref="F7"/>
    </sheetView>
  </sheetViews>
  <sheetFormatPr baseColWidth="10" defaultRowHeight="15" x14ac:dyDescent="0.25"/>
  <cols>
    <col min="4" max="4" width="25.7109375" customWidth="1"/>
  </cols>
  <sheetData>
    <row r="1" spans="1:5" x14ac:dyDescent="0.25">
      <c r="A1" t="s">
        <v>10</v>
      </c>
      <c r="D1" s="23" t="s">
        <v>63</v>
      </c>
      <c r="E1" s="23"/>
    </row>
    <row r="2" spans="1:5" x14ac:dyDescent="0.25">
      <c r="A2">
        <v>150</v>
      </c>
    </row>
    <row r="3" spans="1:5" x14ac:dyDescent="0.25">
      <c r="A3">
        <v>120</v>
      </c>
      <c r="D3" t="s">
        <v>64</v>
      </c>
      <c r="E3">
        <v>138.57142857142858</v>
      </c>
    </row>
    <row r="4" spans="1:5" x14ac:dyDescent="0.25">
      <c r="A4">
        <v>150</v>
      </c>
      <c r="D4" t="s">
        <v>65</v>
      </c>
      <c r="E4">
        <v>11.004019055515569</v>
      </c>
    </row>
    <row r="5" spans="1:5" x14ac:dyDescent="0.25">
      <c r="A5">
        <v>160</v>
      </c>
      <c r="D5" t="s">
        <v>66</v>
      </c>
      <c r="E5">
        <v>150</v>
      </c>
    </row>
    <row r="6" spans="1:5" x14ac:dyDescent="0.25">
      <c r="A6">
        <v>180</v>
      </c>
      <c r="D6" t="s">
        <v>67</v>
      </c>
      <c r="E6">
        <v>150</v>
      </c>
    </row>
    <row r="7" spans="1:5" x14ac:dyDescent="0.25">
      <c r="A7">
        <v>100</v>
      </c>
      <c r="D7" t="s">
        <v>68</v>
      </c>
      <c r="E7">
        <v>29.113897843110053</v>
      </c>
    </row>
    <row r="8" spans="1:5" x14ac:dyDescent="0.25">
      <c r="A8">
        <v>110</v>
      </c>
      <c r="D8" t="s">
        <v>69</v>
      </c>
      <c r="E8">
        <v>847.61904761904827</v>
      </c>
    </row>
    <row r="9" spans="1:5" x14ac:dyDescent="0.25">
      <c r="D9" t="s">
        <v>70</v>
      </c>
      <c r="E9">
        <v>-1.3796742835500586</v>
      </c>
    </row>
    <row r="10" spans="1:5" x14ac:dyDescent="0.25">
      <c r="D10" t="s">
        <v>71</v>
      </c>
      <c r="E10">
        <v>-3.0102616252377638E-2</v>
      </c>
    </row>
    <row r="11" spans="1:5" x14ac:dyDescent="0.25">
      <c r="D11" t="s">
        <v>72</v>
      </c>
      <c r="E11">
        <v>80</v>
      </c>
    </row>
    <row r="12" spans="1:5" x14ac:dyDescent="0.25">
      <c r="D12" t="s">
        <v>73</v>
      </c>
      <c r="E12">
        <v>100</v>
      </c>
    </row>
    <row r="13" spans="1:5" x14ac:dyDescent="0.25">
      <c r="D13" t="s">
        <v>74</v>
      </c>
      <c r="E13">
        <v>180</v>
      </c>
    </row>
    <row r="14" spans="1:5" x14ac:dyDescent="0.25">
      <c r="D14" t="s">
        <v>75</v>
      </c>
      <c r="E14">
        <v>970</v>
      </c>
    </row>
    <row r="15" spans="1:5" x14ac:dyDescent="0.25">
      <c r="D15" t="s">
        <v>76</v>
      </c>
      <c r="E15">
        <v>7</v>
      </c>
    </row>
    <row r="16" spans="1:5" x14ac:dyDescent="0.25">
      <c r="D16" t="s">
        <v>77</v>
      </c>
      <c r="E16">
        <v>180</v>
      </c>
    </row>
    <row r="17" spans="4:5" x14ac:dyDescent="0.25">
      <c r="D17" t="s">
        <v>78</v>
      </c>
      <c r="E17">
        <v>100</v>
      </c>
    </row>
    <row r="18" spans="4:5" ht="15.75" thickBot="1" x14ac:dyDescent="0.3">
      <c r="D18" s="22" t="s">
        <v>79</v>
      </c>
      <c r="E18" s="22">
        <v>26.925864637166111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3D502-089A-4EF0-A1EB-5103601B015A}">
  <dimension ref="A1:J45"/>
  <sheetViews>
    <sheetView workbookViewId="0">
      <selection sqref="A1:G44"/>
    </sheetView>
  </sheetViews>
  <sheetFormatPr baseColWidth="10" defaultRowHeight="15" x14ac:dyDescent="0.25"/>
  <cols>
    <col min="1" max="1" width="11.5703125" style="24" customWidth="1"/>
    <col min="2" max="3" width="16.7109375" customWidth="1"/>
    <col min="4" max="4" width="17" customWidth="1"/>
    <col min="5" max="5" width="16.7109375" style="25" customWidth="1"/>
    <col min="6" max="6" width="17.85546875" style="1" customWidth="1"/>
    <col min="7" max="7" width="13.28515625" customWidth="1"/>
  </cols>
  <sheetData>
    <row r="1" spans="1:10" x14ac:dyDescent="0.25">
      <c r="A1" s="42" t="s">
        <v>80</v>
      </c>
      <c r="B1" s="40" t="s">
        <v>81</v>
      </c>
      <c r="C1" s="40" t="s">
        <v>82</v>
      </c>
      <c r="D1" s="40" t="s">
        <v>83</v>
      </c>
      <c r="E1" s="40" t="s">
        <v>84</v>
      </c>
      <c r="F1" s="41" t="s">
        <v>85</v>
      </c>
      <c r="G1" s="40" t="s">
        <v>58</v>
      </c>
      <c r="I1" s="43" t="s">
        <v>80</v>
      </c>
      <c r="J1" s="47" t="s">
        <v>58</v>
      </c>
    </row>
    <row r="2" spans="1:10" x14ac:dyDescent="0.25">
      <c r="A2" s="38">
        <v>44678</v>
      </c>
      <c r="B2" s="37" t="s">
        <v>87</v>
      </c>
      <c r="C2" s="37" t="s">
        <v>91</v>
      </c>
      <c r="D2" s="37" t="s">
        <v>93</v>
      </c>
      <c r="E2" s="36">
        <v>95</v>
      </c>
      <c r="F2" s="35">
        <v>4.99</v>
      </c>
      <c r="G2" s="39">
        <f>Base3[[#This Row],[Precio Unitario]]*Base3[[#This Row],[Cantidad]]</f>
        <v>474.05</v>
      </c>
      <c r="I2" s="44">
        <v>44678</v>
      </c>
      <c r="J2" s="48">
        <f>Base3[[#This Row],[Precio Unitario]]*Base3[[#This Row],[Cantidad]]</f>
        <v>474.05</v>
      </c>
    </row>
    <row r="3" spans="1:10" x14ac:dyDescent="0.25">
      <c r="A3" s="38">
        <v>44754</v>
      </c>
      <c r="B3" s="37" t="s">
        <v>87</v>
      </c>
      <c r="C3" s="37" t="s">
        <v>91</v>
      </c>
      <c r="D3" s="37" t="s">
        <v>94</v>
      </c>
      <c r="E3" s="36">
        <v>29</v>
      </c>
      <c r="F3" s="35">
        <v>1.99</v>
      </c>
      <c r="G3" s="34">
        <f>Base3[[#This Row],[Precio Unitario]]*Base3[[#This Row],[Cantidad]]</f>
        <v>57.71</v>
      </c>
      <c r="I3" s="45">
        <v>44754</v>
      </c>
      <c r="J3" s="49">
        <f>Base3[[#This Row],[Precio Unitario]]*Base3[[#This Row],[Cantidad]]</f>
        <v>57.71</v>
      </c>
    </row>
    <row r="4" spans="1:10" x14ac:dyDescent="0.25">
      <c r="A4" s="38">
        <v>44932</v>
      </c>
      <c r="B4" s="37" t="s">
        <v>87</v>
      </c>
      <c r="C4" s="37" t="s">
        <v>92</v>
      </c>
      <c r="D4" s="37" t="s">
        <v>95</v>
      </c>
      <c r="E4" s="36">
        <v>95</v>
      </c>
      <c r="F4" s="35">
        <v>1.99</v>
      </c>
      <c r="G4" s="34">
        <f>Base3[[#This Row],[Precio Unitario]]*Base3[[#This Row],[Cantidad]]</f>
        <v>189.05</v>
      </c>
      <c r="I4" s="44">
        <v>44932</v>
      </c>
      <c r="J4" s="50">
        <f>Base3[[#This Row],[Precio Unitario]]*Base3[[#This Row],[Cantidad]]</f>
        <v>189.05</v>
      </c>
    </row>
    <row r="5" spans="1:10" x14ac:dyDescent="0.25">
      <c r="A5" s="38">
        <v>44788</v>
      </c>
      <c r="B5" s="37" t="s">
        <v>87</v>
      </c>
      <c r="C5" s="37" t="s">
        <v>92</v>
      </c>
      <c r="D5" s="37" t="s">
        <v>95</v>
      </c>
      <c r="E5" s="36">
        <v>35</v>
      </c>
      <c r="F5" s="35">
        <v>4.99</v>
      </c>
      <c r="G5" s="34">
        <f>Base3[[#This Row],[Precio Unitario]]*Base3[[#This Row],[Cantidad]]</f>
        <v>174.65</v>
      </c>
      <c r="I5" s="45">
        <v>44788</v>
      </c>
      <c r="J5" s="49">
        <f>Base3[[#This Row],[Precio Unitario]]*Base3[[#This Row],[Cantidad]]</f>
        <v>174.65</v>
      </c>
    </row>
    <row r="6" spans="1:10" x14ac:dyDescent="0.25">
      <c r="A6" s="38">
        <v>44856</v>
      </c>
      <c r="B6" s="37" t="s">
        <v>87</v>
      </c>
      <c r="C6" s="37" t="s">
        <v>92</v>
      </c>
      <c r="D6" s="37" t="s">
        <v>93</v>
      </c>
      <c r="E6" s="36">
        <v>64</v>
      </c>
      <c r="F6" s="35">
        <v>8.99</v>
      </c>
      <c r="G6" s="34">
        <f>Base3[[#This Row],[Precio Unitario]]*Base3[[#This Row],[Cantidad]]</f>
        <v>575.36</v>
      </c>
      <c r="I6" s="44">
        <v>44856</v>
      </c>
      <c r="J6" s="50">
        <f>Base3[[#This Row],[Precio Unitario]]*Base3[[#This Row],[Cantidad]]</f>
        <v>575.36</v>
      </c>
    </row>
    <row r="7" spans="1:10" x14ac:dyDescent="0.25">
      <c r="A7" s="38">
        <v>45017</v>
      </c>
      <c r="B7" s="37" t="s">
        <v>87</v>
      </c>
      <c r="C7" s="37" t="s">
        <v>92</v>
      </c>
      <c r="D7" s="37" t="s">
        <v>94</v>
      </c>
      <c r="E7" s="36">
        <v>60</v>
      </c>
      <c r="F7" s="35">
        <v>4.99</v>
      </c>
      <c r="G7" s="34">
        <f>Base3[[#This Row],[Precio Unitario]]*Base3[[#This Row],[Cantidad]]</f>
        <v>299.40000000000003</v>
      </c>
      <c r="I7" s="45">
        <v>45017</v>
      </c>
      <c r="J7" s="49">
        <f>Base3[[#This Row],[Precio Unitario]]*Base3[[#This Row],[Cantidad]]</f>
        <v>299.40000000000003</v>
      </c>
    </row>
    <row r="8" spans="1:10" x14ac:dyDescent="0.25">
      <c r="A8" s="38">
        <v>44720</v>
      </c>
      <c r="B8" s="37" t="s">
        <v>87</v>
      </c>
      <c r="C8" s="37" t="s">
        <v>92</v>
      </c>
      <c r="D8" s="37" t="s">
        <v>94</v>
      </c>
      <c r="E8" s="36">
        <v>60</v>
      </c>
      <c r="F8" s="35">
        <v>8.99</v>
      </c>
      <c r="G8" s="34">
        <f>Base3[[#This Row],[Precio Unitario]]*Base3[[#This Row],[Cantidad]]</f>
        <v>539.4</v>
      </c>
      <c r="I8" s="44">
        <v>44720</v>
      </c>
      <c r="J8" s="50">
        <f>Base3[[#This Row],[Precio Unitario]]*Base3[[#This Row],[Cantidad]]</f>
        <v>539.4</v>
      </c>
    </row>
    <row r="9" spans="1:10" x14ac:dyDescent="0.25">
      <c r="A9" s="38">
        <v>44975</v>
      </c>
      <c r="B9" s="37" t="s">
        <v>87</v>
      </c>
      <c r="C9" s="37" t="s">
        <v>92</v>
      </c>
      <c r="D9" s="37" t="s">
        <v>94</v>
      </c>
      <c r="E9" s="36">
        <v>4</v>
      </c>
      <c r="F9" s="35">
        <v>4.99</v>
      </c>
      <c r="G9" s="34">
        <f>Base3[[#This Row],[Precio Unitario]]*Base3[[#This Row],[Cantidad]]</f>
        <v>19.96</v>
      </c>
      <c r="I9" s="45">
        <v>44975</v>
      </c>
      <c r="J9" s="49">
        <f>Base3[[#This Row],[Precio Unitario]]*Base3[[#This Row],[Cantidad]]</f>
        <v>19.96</v>
      </c>
    </row>
    <row r="10" spans="1:10" x14ac:dyDescent="0.25">
      <c r="A10" s="38">
        <v>44822</v>
      </c>
      <c r="B10" s="37" t="s">
        <v>87</v>
      </c>
      <c r="C10" s="37" t="s">
        <v>92</v>
      </c>
      <c r="D10" s="37" t="s">
        <v>96</v>
      </c>
      <c r="E10" s="36">
        <v>16</v>
      </c>
      <c r="F10" s="35">
        <v>15.99</v>
      </c>
      <c r="G10" s="34">
        <f>Base3[[#This Row],[Precio Unitario]]*Base3[[#This Row],[Cantidad]]</f>
        <v>255.84</v>
      </c>
      <c r="I10" s="44">
        <v>44822</v>
      </c>
      <c r="J10" s="50">
        <f>Base3[[#This Row],[Precio Unitario]]*Base3[[#This Row],[Cantidad]]</f>
        <v>255.84</v>
      </c>
    </row>
    <row r="11" spans="1:10" x14ac:dyDescent="0.25">
      <c r="A11" s="38">
        <v>44746</v>
      </c>
      <c r="B11" s="37" t="s">
        <v>87</v>
      </c>
      <c r="C11" s="37" t="s">
        <v>92</v>
      </c>
      <c r="D11" s="37" t="s">
        <v>96</v>
      </c>
      <c r="E11" s="36">
        <v>62</v>
      </c>
      <c r="F11" s="35">
        <v>4.99</v>
      </c>
      <c r="G11" s="34">
        <f>Base3[[#This Row],[Precio Unitario]]*Base3[[#This Row],[Cantidad]]</f>
        <v>309.38</v>
      </c>
      <c r="I11" s="45">
        <v>44746</v>
      </c>
      <c r="J11" s="49">
        <f>Base3[[#This Row],[Precio Unitario]]*Base3[[#This Row],[Cantidad]]</f>
        <v>309.38</v>
      </c>
    </row>
    <row r="12" spans="1:10" x14ac:dyDescent="0.25">
      <c r="A12" s="38">
        <v>44873</v>
      </c>
      <c r="B12" s="37" t="s">
        <v>87</v>
      </c>
      <c r="C12" s="37" t="s">
        <v>108</v>
      </c>
      <c r="D12" s="37" t="s">
        <v>93</v>
      </c>
      <c r="E12" s="36">
        <v>15</v>
      </c>
      <c r="F12" s="35">
        <v>19.989999999999998</v>
      </c>
      <c r="G12" s="34">
        <f>Base3[[#This Row],[Precio Unitario]]*Base3[[#This Row],[Cantidad]]</f>
        <v>299.84999999999997</v>
      </c>
      <c r="I12" s="44">
        <v>44873</v>
      </c>
      <c r="J12" s="50">
        <f>Base3[[#This Row],[Precio Unitario]]*Base3[[#This Row],[Cantidad]]</f>
        <v>299.84999999999997</v>
      </c>
    </row>
    <row r="13" spans="1:10" x14ac:dyDescent="0.25">
      <c r="A13" s="38">
        <v>44771</v>
      </c>
      <c r="B13" s="37" t="s">
        <v>87</v>
      </c>
      <c r="C13" s="37" t="s">
        <v>108</v>
      </c>
      <c r="D13" s="37" t="s">
        <v>94</v>
      </c>
      <c r="E13" s="36">
        <v>81</v>
      </c>
      <c r="F13" s="35">
        <v>19.989999999999998</v>
      </c>
      <c r="G13" s="34">
        <f>Base3[[#This Row],[Precio Unitario]]*Base3[[#This Row],[Cantidad]]</f>
        <v>1619.1899999999998</v>
      </c>
      <c r="I13" s="45">
        <v>44771</v>
      </c>
      <c r="J13" s="49">
        <f>Base3[[#This Row],[Precio Unitario]]*Base3[[#This Row],[Cantidad]]</f>
        <v>1619.1899999999998</v>
      </c>
    </row>
    <row r="14" spans="1:10" x14ac:dyDescent="0.25">
      <c r="A14" s="38">
        <v>44924</v>
      </c>
      <c r="B14" s="37" t="s">
        <v>87</v>
      </c>
      <c r="C14" s="37" t="s">
        <v>108</v>
      </c>
      <c r="D14" s="37" t="s">
        <v>96</v>
      </c>
      <c r="E14" s="36">
        <v>74</v>
      </c>
      <c r="F14" s="35">
        <v>15.99</v>
      </c>
      <c r="G14" s="34">
        <f>Base3[[#This Row],[Precio Unitario]]*Base3[[#This Row],[Cantidad]]</f>
        <v>1183.26</v>
      </c>
      <c r="I14" s="44">
        <v>44924</v>
      </c>
      <c r="J14" s="50">
        <f>Base3[[#This Row],[Precio Unitario]]*Base3[[#This Row],[Cantidad]]</f>
        <v>1183.26</v>
      </c>
    </row>
    <row r="15" spans="1:10" x14ac:dyDescent="0.25">
      <c r="A15" s="38">
        <v>44695</v>
      </c>
      <c r="B15" s="37" t="s">
        <v>86</v>
      </c>
      <c r="C15" s="37" t="s">
        <v>88</v>
      </c>
      <c r="D15" s="37" t="s">
        <v>95</v>
      </c>
      <c r="E15" s="36">
        <v>53</v>
      </c>
      <c r="F15" s="35">
        <v>1.29</v>
      </c>
      <c r="G15" s="34">
        <f>Base3[[#This Row],[Precio Unitario]]*Base3[[#This Row],[Cantidad]]</f>
        <v>68.37</v>
      </c>
      <c r="I15" s="45">
        <v>44695</v>
      </c>
      <c r="J15" s="49">
        <f>Base3[[#This Row],[Precio Unitario]]*Base3[[#This Row],[Cantidad]]</f>
        <v>68.37</v>
      </c>
    </row>
    <row r="16" spans="1:10" x14ac:dyDescent="0.25">
      <c r="A16" s="38">
        <v>44814</v>
      </c>
      <c r="B16" s="37" t="s">
        <v>86</v>
      </c>
      <c r="C16" s="37" t="s">
        <v>88</v>
      </c>
      <c r="D16" s="37" t="s">
        <v>95</v>
      </c>
      <c r="E16" s="36">
        <v>7</v>
      </c>
      <c r="F16" s="35">
        <v>1.29</v>
      </c>
      <c r="G16" s="34">
        <f>Base3[[#This Row],[Precio Unitario]]*Base3[[#This Row],[Cantidad]]</f>
        <v>9.0300000000000011</v>
      </c>
      <c r="I16" s="44">
        <v>44814</v>
      </c>
      <c r="J16" s="50">
        <f>Base3[[#This Row],[Precio Unitario]]*Base3[[#This Row],[Cantidad]]</f>
        <v>9.0300000000000011</v>
      </c>
    </row>
    <row r="17" spans="1:10" x14ac:dyDescent="0.25">
      <c r="A17" s="38">
        <v>44983</v>
      </c>
      <c r="B17" s="37" t="s">
        <v>86</v>
      </c>
      <c r="C17" s="37" t="s">
        <v>88</v>
      </c>
      <c r="D17" s="37" t="s">
        <v>93</v>
      </c>
      <c r="E17" s="36">
        <v>27</v>
      </c>
      <c r="F17" s="35">
        <v>19.989999999999998</v>
      </c>
      <c r="G17" s="34">
        <f>Base3[[#This Row],[Precio Unitario]]*Base3[[#This Row],[Cantidad]]</f>
        <v>539.7299999999999</v>
      </c>
      <c r="I17" s="45">
        <v>44983</v>
      </c>
      <c r="J17" s="49">
        <f>Base3[[#This Row],[Precio Unitario]]*Base3[[#This Row],[Cantidad]]</f>
        <v>539.7299999999999</v>
      </c>
    </row>
    <row r="18" spans="1:10" x14ac:dyDescent="0.25">
      <c r="A18" s="38">
        <v>44576</v>
      </c>
      <c r="B18" s="37" t="s">
        <v>86</v>
      </c>
      <c r="C18" s="37" t="s">
        <v>88</v>
      </c>
      <c r="D18" s="37" t="s">
        <v>94</v>
      </c>
      <c r="E18" s="36">
        <v>45</v>
      </c>
      <c r="F18" s="35">
        <v>8.99</v>
      </c>
      <c r="G18" s="34">
        <f>Base3[[#This Row],[Precio Unitario]]*Base3[[#This Row],[Cantidad]]</f>
        <v>404.55</v>
      </c>
      <c r="I18" s="44">
        <v>44576</v>
      </c>
      <c r="J18" s="50">
        <f>Base3[[#This Row],[Precio Unitario]]*Base3[[#This Row],[Cantidad]]</f>
        <v>404.55</v>
      </c>
    </row>
    <row r="19" spans="1:10" x14ac:dyDescent="0.25">
      <c r="A19" s="38">
        <v>44712</v>
      </c>
      <c r="B19" s="37" t="s">
        <v>86</v>
      </c>
      <c r="C19" s="37" t="s">
        <v>88</v>
      </c>
      <c r="D19" s="37" t="s">
        <v>94</v>
      </c>
      <c r="E19" s="36">
        <v>80</v>
      </c>
      <c r="F19" s="35">
        <v>8.99</v>
      </c>
      <c r="G19" s="34">
        <f>Base3[[#This Row],[Precio Unitario]]*Base3[[#This Row],[Cantidad]]</f>
        <v>719.2</v>
      </c>
      <c r="I19" s="45">
        <v>44712</v>
      </c>
      <c r="J19" s="49">
        <f>Base3[[#This Row],[Precio Unitario]]*Base3[[#This Row],[Cantidad]]</f>
        <v>719.2</v>
      </c>
    </row>
    <row r="20" spans="1:10" x14ac:dyDescent="0.25">
      <c r="A20" s="38">
        <v>44729</v>
      </c>
      <c r="B20" s="37" t="s">
        <v>86</v>
      </c>
      <c r="C20" s="37" t="s">
        <v>89</v>
      </c>
      <c r="D20" s="37" t="s">
        <v>97</v>
      </c>
      <c r="E20" s="36">
        <v>5</v>
      </c>
      <c r="F20" s="35">
        <v>1250</v>
      </c>
      <c r="G20" s="34">
        <f>Base3[[#This Row],[Precio Unitario]]*Base3[[#This Row],[Cantidad]]</f>
        <v>6250</v>
      </c>
      <c r="I20" s="44">
        <v>44729</v>
      </c>
      <c r="J20" s="50">
        <f>Base3[[#This Row],[Precio Unitario]]*Base3[[#This Row],[Cantidad]]</f>
        <v>6250</v>
      </c>
    </row>
    <row r="21" spans="1:10" x14ac:dyDescent="0.25">
      <c r="A21" s="38">
        <v>44949</v>
      </c>
      <c r="B21" s="37" t="s">
        <v>86</v>
      </c>
      <c r="C21" s="37" t="s">
        <v>89</v>
      </c>
      <c r="D21" s="37" t="s">
        <v>94</v>
      </c>
      <c r="E21" s="36">
        <v>65</v>
      </c>
      <c r="F21" s="35">
        <v>19.989999999999998</v>
      </c>
      <c r="G21" s="34">
        <f>Base3[[#This Row],[Precio Unitario]]*Base3[[#This Row],[Cantidad]]</f>
        <v>1299.3499999999999</v>
      </c>
      <c r="I21" s="45">
        <v>44949</v>
      </c>
      <c r="J21" s="49">
        <f>Base3[[#This Row],[Precio Unitario]]*Base3[[#This Row],[Cantidad]]</f>
        <v>1299.3499999999999</v>
      </c>
    </row>
    <row r="22" spans="1:10" x14ac:dyDescent="0.25">
      <c r="A22" s="38">
        <v>44890</v>
      </c>
      <c r="B22" s="37" t="s">
        <v>86</v>
      </c>
      <c r="C22" s="37" t="s">
        <v>89</v>
      </c>
      <c r="D22" s="37" t="s">
        <v>96</v>
      </c>
      <c r="E22" s="36">
        <v>96</v>
      </c>
      <c r="F22" s="35">
        <v>4.99</v>
      </c>
      <c r="G22" s="34">
        <f>Base3[[#This Row],[Precio Unitario]]*Base3[[#This Row],[Cantidad]]</f>
        <v>479.04</v>
      </c>
      <c r="I22" s="44">
        <v>44890</v>
      </c>
      <c r="J22" s="50">
        <f>Base3[[#This Row],[Precio Unitario]]*Base3[[#This Row],[Cantidad]]</f>
        <v>479.04</v>
      </c>
    </row>
    <row r="23" spans="1:10" x14ac:dyDescent="0.25">
      <c r="A23" s="38">
        <v>44780</v>
      </c>
      <c r="B23" s="37" t="s">
        <v>86</v>
      </c>
      <c r="C23" s="37" t="s">
        <v>89</v>
      </c>
      <c r="D23" s="37" t="s">
        <v>96</v>
      </c>
      <c r="E23" s="36">
        <v>42</v>
      </c>
      <c r="F23" s="35">
        <v>23.95</v>
      </c>
      <c r="G23" s="34">
        <f>Base3[[#This Row],[Precio Unitario]]*Base3[[#This Row],[Cantidad]]</f>
        <v>1005.9</v>
      </c>
      <c r="I23" s="45">
        <v>44780</v>
      </c>
      <c r="J23" s="49">
        <f>Base3[[#This Row],[Precio Unitario]]*Base3[[#This Row],[Cantidad]]</f>
        <v>1005.9</v>
      </c>
    </row>
    <row r="24" spans="1:10" x14ac:dyDescent="0.25">
      <c r="A24" s="38">
        <v>44907</v>
      </c>
      <c r="B24" s="37" t="s">
        <v>86</v>
      </c>
      <c r="C24" s="37" t="s">
        <v>90</v>
      </c>
      <c r="D24" s="37" t="s">
        <v>95</v>
      </c>
      <c r="E24" s="36">
        <v>68</v>
      </c>
      <c r="F24" s="35">
        <v>1.29</v>
      </c>
      <c r="G24" s="34">
        <f>Base3[[#This Row],[Precio Unitario]]*Base3[[#This Row],[Cantidad]]</f>
        <v>87.72</v>
      </c>
      <c r="I24" s="44">
        <v>44907</v>
      </c>
      <c r="J24" s="50">
        <f>Base3[[#This Row],[Precio Unitario]]*Base3[[#This Row],[Cantidad]]</f>
        <v>87.72</v>
      </c>
    </row>
    <row r="25" spans="1:10" x14ac:dyDescent="0.25">
      <c r="A25" s="38">
        <v>44805</v>
      </c>
      <c r="B25" s="37" t="s">
        <v>86</v>
      </c>
      <c r="C25" s="37" t="s">
        <v>90</v>
      </c>
      <c r="D25" s="37" t="s">
        <v>97</v>
      </c>
      <c r="E25" s="36">
        <v>3</v>
      </c>
      <c r="F25" s="35">
        <v>1250</v>
      </c>
      <c r="G25" s="34">
        <f>Base3[[#This Row],[Precio Unitario]]*Base3[[#This Row],[Cantidad]]</f>
        <v>3750</v>
      </c>
      <c r="I25" s="45">
        <v>44805</v>
      </c>
      <c r="J25" s="49">
        <f>Base3[[#This Row],[Precio Unitario]]*Base3[[#This Row],[Cantidad]]</f>
        <v>3750</v>
      </c>
    </row>
    <row r="26" spans="1:10" x14ac:dyDescent="0.25">
      <c r="A26" s="38">
        <v>44958</v>
      </c>
      <c r="B26" s="37" t="s">
        <v>86</v>
      </c>
      <c r="C26" s="37" t="s">
        <v>90</v>
      </c>
      <c r="D26" s="37" t="s">
        <v>94</v>
      </c>
      <c r="E26" s="36">
        <v>87</v>
      </c>
      <c r="F26" s="35">
        <v>15</v>
      </c>
      <c r="G26" s="34">
        <f>Base3[[#This Row],[Precio Unitario]]*Base3[[#This Row],[Cantidad]]</f>
        <v>1305</v>
      </c>
      <c r="I26" s="44">
        <v>44958</v>
      </c>
      <c r="J26" s="50">
        <f>Base3[[#This Row],[Precio Unitario]]*Base3[[#This Row],[Cantidad]]</f>
        <v>1305</v>
      </c>
    </row>
    <row r="27" spans="1:10" x14ac:dyDescent="0.25">
      <c r="A27" s="38">
        <v>44966</v>
      </c>
      <c r="B27" s="37" t="s">
        <v>107</v>
      </c>
      <c r="C27" s="37" t="s">
        <v>106</v>
      </c>
      <c r="D27" s="37" t="s">
        <v>95</v>
      </c>
      <c r="E27" s="36">
        <v>36</v>
      </c>
      <c r="F27" s="35">
        <v>4.99</v>
      </c>
      <c r="G27" s="34">
        <f>Base3[[#This Row],[Precio Unitario]]*Base3[[#This Row],[Cantidad]]</f>
        <v>179.64000000000001</v>
      </c>
      <c r="I27" s="45">
        <v>44966</v>
      </c>
      <c r="J27" s="49">
        <f>Base3[[#This Row],[Precio Unitario]]*Base3[[#This Row],[Cantidad]]</f>
        <v>179.64000000000001</v>
      </c>
    </row>
    <row r="28" spans="1:10" x14ac:dyDescent="0.25">
      <c r="A28" s="38">
        <v>44686</v>
      </c>
      <c r="B28" s="37" t="s">
        <v>107</v>
      </c>
      <c r="C28" s="37" t="s">
        <v>106</v>
      </c>
      <c r="D28" s="37" t="s">
        <v>95</v>
      </c>
      <c r="E28" s="36">
        <v>90</v>
      </c>
      <c r="F28" s="35">
        <v>4.99</v>
      </c>
      <c r="G28" s="34">
        <f>Base3[[#This Row],[Precio Unitario]]*Base3[[#This Row],[Cantidad]]</f>
        <v>449.1</v>
      </c>
      <c r="I28" s="44">
        <v>44686</v>
      </c>
      <c r="J28" s="50">
        <f>Base3[[#This Row],[Precio Unitario]]*Base3[[#This Row],[Cantidad]]</f>
        <v>449.1</v>
      </c>
    </row>
    <row r="29" spans="1:10" x14ac:dyDescent="0.25">
      <c r="A29" s="38">
        <v>44882</v>
      </c>
      <c r="B29" s="37" t="s">
        <v>107</v>
      </c>
      <c r="C29" s="37" t="s">
        <v>106</v>
      </c>
      <c r="D29" s="37" t="s">
        <v>94</v>
      </c>
      <c r="E29" s="36">
        <v>11</v>
      </c>
      <c r="F29" s="35">
        <v>4.99</v>
      </c>
      <c r="G29" s="34">
        <f>Base3[[#This Row],[Precio Unitario]]*Base3[[#This Row],[Cantidad]]</f>
        <v>54.89</v>
      </c>
      <c r="I29" s="45">
        <v>44882</v>
      </c>
      <c r="J29" s="49">
        <f>Base3[[#This Row],[Precio Unitario]]*Base3[[#This Row],[Cantidad]]</f>
        <v>54.89</v>
      </c>
    </row>
    <row r="30" spans="1:10" x14ac:dyDescent="0.25">
      <c r="A30" s="38">
        <v>44899</v>
      </c>
      <c r="B30" s="37" t="s">
        <v>107</v>
      </c>
      <c r="C30" s="37" t="s">
        <v>106</v>
      </c>
      <c r="D30" s="37" t="s">
        <v>94</v>
      </c>
      <c r="E30" s="36">
        <v>94</v>
      </c>
      <c r="F30" s="35">
        <v>19.989999999999998</v>
      </c>
      <c r="G30" s="34">
        <f>Base3[[#This Row],[Precio Unitario]]*Base3[[#This Row],[Cantidad]]</f>
        <v>1879.06</v>
      </c>
      <c r="I30" s="44">
        <v>44899</v>
      </c>
      <c r="J30" s="50">
        <f>Base3[[#This Row],[Precio Unitario]]*Base3[[#This Row],[Cantidad]]</f>
        <v>1879.06</v>
      </c>
    </row>
    <row r="31" spans="1:10" x14ac:dyDescent="0.25">
      <c r="A31" s="38">
        <v>45009</v>
      </c>
      <c r="B31" s="37" t="s">
        <v>107</v>
      </c>
      <c r="C31" s="37" t="s">
        <v>106</v>
      </c>
      <c r="D31" s="37" t="s">
        <v>96</v>
      </c>
      <c r="E31" s="36">
        <v>50</v>
      </c>
      <c r="F31" s="35">
        <v>4.99</v>
      </c>
      <c r="G31" s="34">
        <f>Base3[[#This Row],[Precio Unitario]]*Base3[[#This Row],[Cantidad]]</f>
        <v>249.5</v>
      </c>
      <c r="I31" s="45">
        <v>45009</v>
      </c>
      <c r="J31" s="49">
        <f>Base3[[#This Row],[Precio Unitario]]*Base3[[#This Row],[Cantidad]]</f>
        <v>249.5</v>
      </c>
    </row>
    <row r="32" spans="1:10" x14ac:dyDescent="0.25">
      <c r="A32" s="38">
        <v>45026</v>
      </c>
      <c r="B32" s="37" t="s">
        <v>104</v>
      </c>
      <c r="C32" s="37" t="s">
        <v>105</v>
      </c>
      <c r="D32" s="37" t="s">
        <v>95</v>
      </c>
      <c r="E32" s="36">
        <v>75</v>
      </c>
      <c r="F32" s="35">
        <v>1.99</v>
      </c>
      <c r="G32" s="34">
        <f>Base3[[#This Row],[Precio Unitario]]*Base3[[#This Row],[Cantidad]]</f>
        <v>149.25</v>
      </c>
      <c r="I32" s="44">
        <v>45026</v>
      </c>
      <c r="J32" s="50">
        <f>Base3[[#This Row],[Precio Unitario]]*Base3[[#This Row],[Cantidad]]</f>
        <v>149.25</v>
      </c>
    </row>
    <row r="33" spans="1:10" x14ac:dyDescent="0.25">
      <c r="A33" s="38">
        <v>45026</v>
      </c>
      <c r="B33" s="37" t="s">
        <v>104</v>
      </c>
      <c r="C33" s="37" t="s">
        <v>105</v>
      </c>
      <c r="D33" s="37" t="s">
        <v>95</v>
      </c>
      <c r="E33" s="36">
        <v>66</v>
      </c>
      <c r="F33" s="35">
        <v>1.99</v>
      </c>
      <c r="G33" s="34">
        <f>Base3[[#This Row],[Precio Unitario]]*Base3[[#This Row],[Cantidad]]</f>
        <v>131.34</v>
      </c>
      <c r="I33" s="45">
        <v>45026</v>
      </c>
      <c r="J33" s="49">
        <f>Base3[[#This Row],[Precio Unitario]]*Base3[[#This Row],[Cantidad]]</f>
        <v>131.34</v>
      </c>
    </row>
    <row r="34" spans="1:10" x14ac:dyDescent="0.25">
      <c r="A34" s="38">
        <v>44865</v>
      </c>
      <c r="B34" s="37" t="s">
        <v>104</v>
      </c>
      <c r="C34" s="37" t="s">
        <v>105</v>
      </c>
      <c r="D34" s="37" t="s">
        <v>95</v>
      </c>
      <c r="E34" s="36">
        <v>14</v>
      </c>
      <c r="F34" s="35">
        <v>1.29</v>
      </c>
      <c r="G34" s="34">
        <f>Base3[[#This Row],[Precio Unitario]]*Base3[[#This Row],[Cantidad]]</f>
        <v>18.060000000000002</v>
      </c>
      <c r="I34" s="44">
        <v>44865</v>
      </c>
      <c r="J34" s="50">
        <f>Base3[[#This Row],[Precio Unitario]]*Base3[[#This Row],[Cantidad]]</f>
        <v>18.060000000000002</v>
      </c>
    </row>
    <row r="35" spans="1:10" x14ac:dyDescent="0.25">
      <c r="A35" s="38">
        <v>44916</v>
      </c>
      <c r="B35" s="37" t="s">
        <v>104</v>
      </c>
      <c r="C35" s="37" t="s">
        <v>105</v>
      </c>
      <c r="D35" s="37" t="s">
        <v>94</v>
      </c>
      <c r="E35" s="36">
        <v>28</v>
      </c>
      <c r="F35" s="35">
        <v>4.99</v>
      </c>
      <c r="G35" s="34">
        <f>Base3[[#This Row],[Precio Unitario]]*Base3[[#This Row],[Cantidad]]</f>
        <v>139.72</v>
      </c>
      <c r="I35" s="45">
        <v>44916</v>
      </c>
      <c r="J35" s="49">
        <f>Base3[[#This Row],[Precio Unitario]]*Base3[[#This Row],[Cantidad]]</f>
        <v>139.72</v>
      </c>
    </row>
    <row r="36" spans="1:10" x14ac:dyDescent="0.25">
      <c r="A36" s="38">
        <v>44737</v>
      </c>
      <c r="B36" s="37" t="s">
        <v>104</v>
      </c>
      <c r="C36" s="37" t="s">
        <v>103</v>
      </c>
      <c r="D36" s="37" t="s">
        <v>95</v>
      </c>
      <c r="E36" s="36">
        <v>90</v>
      </c>
      <c r="F36" s="35">
        <v>4.99</v>
      </c>
      <c r="G36" s="34">
        <f>Base3[[#This Row],[Precio Unitario]]*Base3[[#This Row],[Cantidad]]</f>
        <v>449.1</v>
      </c>
      <c r="I36" s="44">
        <v>44737</v>
      </c>
      <c r="J36" s="50">
        <f>Base3[[#This Row],[Precio Unitario]]*Base3[[#This Row],[Cantidad]]</f>
        <v>449.1</v>
      </c>
    </row>
    <row r="37" spans="1:10" x14ac:dyDescent="0.25">
      <c r="A37" s="38">
        <v>44839</v>
      </c>
      <c r="B37" s="37" t="s">
        <v>104</v>
      </c>
      <c r="C37" s="37" t="s">
        <v>103</v>
      </c>
      <c r="D37" s="37" t="s">
        <v>94</v>
      </c>
      <c r="E37" s="36">
        <v>28</v>
      </c>
      <c r="F37" s="35">
        <v>8.99</v>
      </c>
      <c r="G37" s="34">
        <f>Base3[[#This Row],[Precio Unitario]]*Base3[[#This Row],[Cantidad]]</f>
        <v>251.72</v>
      </c>
      <c r="I37" s="45">
        <v>44839</v>
      </c>
      <c r="J37" s="49">
        <f>Base3[[#This Row],[Precio Unitario]]*Base3[[#This Row],[Cantidad]]</f>
        <v>251.72</v>
      </c>
    </row>
    <row r="38" spans="1:10" x14ac:dyDescent="0.25">
      <c r="A38" s="38">
        <v>44763</v>
      </c>
      <c r="B38" s="37" t="s">
        <v>104</v>
      </c>
      <c r="C38" s="37" t="s">
        <v>103</v>
      </c>
      <c r="D38" s="37" t="s">
        <v>96</v>
      </c>
      <c r="E38" s="36">
        <v>55</v>
      </c>
      <c r="F38" s="35">
        <v>12.49</v>
      </c>
      <c r="G38" s="34">
        <f>Base3[[#This Row],[Precio Unitario]]*Base3[[#This Row],[Cantidad]]</f>
        <v>686.95</v>
      </c>
      <c r="I38" s="44">
        <v>44763</v>
      </c>
      <c r="J38" s="50">
        <f>Base3[[#This Row],[Precio Unitario]]*Base3[[#This Row],[Cantidad]]</f>
        <v>686.95</v>
      </c>
    </row>
    <row r="39" spans="1:10" x14ac:dyDescent="0.25">
      <c r="A39" s="38">
        <v>45000</v>
      </c>
      <c r="B39" s="37" t="s">
        <v>101</v>
      </c>
      <c r="C39" s="37" t="s">
        <v>102</v>
      </c>
      <c r="D39" s="37" t="s">
        <v>95</v>
      </c>
      <c r="E39" s="36">
        <v>55</v>
      </c>
      <c r="F39" s="35">
        <v>2.99</v>
      </c>
      <c r="G39" s="34">
        <f>Base3[[#This Row],[Precio Unitario]]*Base3[[#This Row],[Cantidad]]</f>
        <v>164.45000000000002</v>
      </c>
      <c r="I39" s="45">
        <v>45000</v>
      </c>
      <c r="J39" s="49">
        <f>Base3[[#This Row],[Precio Unitario]]*Base3[[#This Row],[Cantidad]]</f>
        <v>164.45000000000002</v>
      </c>
    </row>
    <row r="40" spans="1:10" x14ac:dyDescent="0.25">
      <c r="A40" s="38">
        <v>44797</v>
      </c>
      <c r="B40" s="37" t="s">
        <v>101</v>
      </c>
      <c r="C40" s="37" t="s">
        <v>102</v>
      </c>
      <c r="D40" s="37" t="s">
        <v>97</v>
      </c>
      <c r="E40" s="36">
        <v>3</v>
      </c>
      <c r="F40" s="35">
        <v>1250</v>
      </c>
      <c r="G40" s="34">
        <f>Base3[[#This Row],[Precio Unitario]]*Base3[[#This Row],[Cantidad]]</f>
        <v>3750</v>
      </c>
      <c r="I40" s="44">
        <v>44797</v>
      </c>
      <c r="J40" s="50">
        <f>Base3[[#This Row],[Precio Unitario]]*Base3[[#This Row],[Cantidad]]</f>
        <v>3750</v>
      </c>
    </row>
    <row r="41" spans="1:10" x14ac:dyDescent="0.25">
      <c r="A41" s="38">
        <v>44831</v>
      </c>
      <c r="B41" s="37" t="s">
        <v>101</v>
      </c>
      <c r="C41" s="37" t="s">
        <v>102</v>
      </c>
      <c r="D41" s="37" t="s">
        <v>93</v>
      </c>
      <c r="E41" s="36">
        <v>76</v>
      </c>
      <c r="F41" s="35">
        <v>1.99</v>
      </c>
      <c r="G41" s="34">
        <f>Base3[[#This Row],[Precio Unitario]]*Base3[[#This Row],[Cantidad]]</f>
        <v>151.24</v>
      </c>
      <c r="I41" s="45">
        <v>44831</v>
      </c>
      <c r="J41" s="49">
        <f>Base3[[#This Row],[Precio Unitario]]*Base3[[#This Row],[Cantidad]]</f>
        <v>151.24</v>
      </c>
    </row>
    <row r="42" spans="1:10" x14ac:dyDescent="0.25">
      <c r="A42" s="38">
        <v>44992</v>
      </c>
      <c r="B42" s="37" t="s">
        <v>101</v>
      </c>
      <c r="C42" s="37" t="s">
        <v>102</v>
      </c>
      <c r="D42" s="37" t="s">
        <v>94</v>
      </c>
      <c r="E42" s="36">
        <v>7</v>
      </c>
      <c r="F42" s="35">
        <v>19.989999999999998</v>
      </c>
      <c r="G42" s="34">
        <f>Base3[[#This Row],[Precio Unitario]]*Base3[[#This Row],[Cantidad]]</f>
        <v>139.92999999999998</v>
      </c>
      <c r="I42" s="44">
        <v>44992</v>
      </c>
      <c r="J42" s="50">
        <f>Base3[[#This Row],[Precio Unitario]]*Base3[[#This Row],[Cantidad]]</f>
        <v>139.92999999999998</v>
      </c>
    </row>
    <row r="43" spans="1:10" x14ac:dyDescent="0.25">
      <c r="A43" s="38">
        <v>44703</v>
      </c>
      <c r="B43" s="37" t="s">
        <v>101</v>
      </c>
      <c r="C43" s="37" t="s">
        <v>100</v>
      </c>
      <c r="D43" s="37" t="s">
        <v>95</v>
      </c>
      <c r="E43" s="36">
        <v>32</v>
      </c>
      <c r="F43" s="35">
        <v>1.99</v>
      </c>
      <c r="G43" s="34">
        <f>Base3[[#This Row],[Precio Unitario]]*Base3[[#This Row],[Cantidad]]</f>
        <v>63.68</v>
      </c>
      <c r="I43" s="45">
        <v>44703</v>
      </c>
      <c r="J43" s="49">
        <f>Base3[[#This Row],[Precio Unitario]]*Base3[[#This Row],[Cantidad]]</f>
        <v>63.68</v>
      </c>
    </row>
    <row r="44" spans="1:10" x14ac:dyDescent="0.25">
      <c r="A44" s="33">
        <v>44848</v>
      </c>
      <c r="B44" s="29" t="s">
        <v>101</v>
      </c>
      <c r="C44" s="29" t="s">
        <v>100</v>
      </c>
      <c r="D44" s="29" t="s">
        <v>94</v>
      </c>
      <c r="E44" s="32">
        <v>57</v>
      </c>
      <c r="F44" s="31">
        <v>19.989999999999998</v>
      </c>
      <c r="G44" s="26">
        <f>Base3[[#This Row],[Precio Unitario]]*Base3[[#This Row],[Cantidad]]</f>
        <v>1139.4299999999998</v>
      </c>
      <c r="I44" s="46">
        <v>44848</v>
      </c>
      <c r="J44" s="51">
        <f>Base3[[#This Row],[Precio Unitario]]*Base3[[#This Row],[Cantidad]]</f>
        <v>1139.4299999999998</v>
      </c>
    </row>
    <row r="45" spans="1:10" x14ac:dyDescent="0.25">
      <c r="A45" s="30" t="s">
        <v>58</v>
      </c>
      <c r="B45" s="29"/>
      <c r="C45" s="29"/>
      <c r="D45" s="29"/>
      <c r="E45" s="28"/>
      <c r="F45" s="27">
        <f>SUBTOTAL(103,Base3[Precio Unitario])</f>
        <v>43</v>
      </c>
      <c r="G45" s="26">
        <f>SUBTOTAL(109,Base3[Total])</f>
        <v>31962.050000000007</v>
      </c>
    </row>
  </sheetData>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9B04F-0B12-4F2E-96E9-3BE7B7309076}">
  <dimension ref="A1:E69"/>
  <sheetViews>
    <sheetView topLeftCell="A43" workbookViewId="0"/>
  </sheetViews>
  <sheetFormatPr baseColWidth="10" defaultRowHeight="15" x14ac:dyDescent="0.25"/>
  <cols>
    <col min="3" max="3" width="17.28515625" customWidth="1"/>
    <col min="4" max="4" width="33.28515625" customWidth="1"/>
    <col min="5" max="5" width="34" customWidth="1"/>
  </cols>
  <sheetData>
    <row r="1" spans="1:5" x14ac:dyDescent="0.25">
      <c r="A1" t="s">
        <v>80</v>
      </c>
      <c r="B1" t="s">
        <v>58</v>
      </c>
      <c r="C1" t="s">
        <v>109</v>
      </c>
      <c r="D1" t="s">
        <v>110</v>
      </c>
      <c r="E1" t="s">
        <v>111</v>
      </c>
    </row>
    <row r="2" spans="1:5" x14ac:dyDescent="0.25">
      <c r="A2" s="24">
        <v>44576</v>
      </c>
      <c r="B2" s="1">
        <v>404.55</v>
      </c>
    </row>
    <row r="3" spans="1:5" x14ac:dyDescent="0.25">
      <c r="A3" s="24">
        <v>44586.482993197307</v>
      </c>
      <c r="B3" s="1">
        <v>410.34166666668523</v>
      </c>
    </row>
    <row r="4" spans="1:5" x14ac:dyDescent="0.25">
      <c r="A4" s="24">
        <v>44594.802721088461</v>
      </c>
      <c r="B4" s="1">
        <v>416.13333333335021</v>
      </c>
    </row>
    <row r="5" spans="1:5" x14ac:dyDescent="0.25">
      <c r="A5" s="24">
        <v>44603.122448979615</v>
      </c>
      <c r="B5" s="1">
        <v>421.92500000001519</v>
      </c>
    </row>
    <row r="6" spans="1:5" x14ac:dyDescent="0.25">
      <c r="A6" s="24">
        <v>44611.442176870769</v>
      </c>
      <c r="B6" s="1">
        <v>427.71666666668017</v>
      </c>
    </row>
    <row r="7" spans="1:5" x14ac:dyDescent="0.25">
      <c r="A7" s="24">
        <v>44619.761904761923</v>
      </c>
      <c r="B7" s="1">
        <v>433.50833333334515</v>
      </c>
    </row>
    <row r="8" spans="1:5" x14ac:dyDescent="0.25">
      <c r="A8" s="24">
        <v>44628.081632653077</v>
      </c>
      <c r="B8" s="1">
        <v>439.30000000001013</v>
      </c>
    </row>
    <row r="9" spans="1:5" x14ac:dyDescent="0.25">
      <c r="A9" s="24">
        <v>44636.401360544231</v>
      </c>
      <c r="B9" s="1">
        <v>445.09166666667511</v>
      </c>
    </row>
    <row r="10" spans="1:5" x14ac:dyDescent="0.25">
      <c r="A10" s="24">
        <v>44644.721088435384</v>
      </c>
      <c r="B10" s="1">
        <v>450.88333333334009</v>
      </c>
    </row>
    <row r="11" spans="1:5" x14ac:dyDescent="0.25">
      <c r="A11" s="24">
        <v>44653.040816326538</v>
      </c>
      <c r="B11" s="1">
        <v>456.67500000000507</v>
      </c>
    </row>
    <row r="12" spans="1:5" x14ac:dyDescent="0.25">
      <c r="A12" s="24">
        <v>44661.360544217692</v>
      </c>
      <c r="B12" s="1">
        <v>462.46666666667005</v>
      </c>
    </row>
    <row r="13" spans="1:5" x14ac:dyDescent="0.25">
      <c r="A13" s="24">
        <v>44669.680272108846</v>
      </c>
      <c r="B13" s="1">
        <v>468.25833333333503</v>
      </c>
    </row>
    <row r="14" spans="1:5" x14ac:dyDescent="0.25">
      <c r="A14" s="24">
        <v>44678</v>
      </c>
      <c r="B14" s="1">
        <v>474.05</v>
      </c>
    </row>
    <row r="15" spans="1:5" x14ac:dyDescent="0.25">
      <c r="A15" s="24">
        <v>44686</v>
      </c>
      <c r="B15" s="1">
        <v>449.1</v>
      </c>
    </row>
    <row r="16" spans="1:5" x14ac:dyDescent="0.25">
      <c r="A16" s="24">
        <v>44695</v>
      </c>
      <c r="B16" s="1">
        <v>68.37</v>
      </c>
    </row>
    <row r="17" spans="1:2" x14ac:dyDescent="0.25">
      <c r="A17" s="24">
        <v>44703</v>
      </c>
      <c r="B17" s="1">
        <v>63.68</v>
      </c>
    </row>
    <row r="18" spans="1:2" x14ac:dyDescent="0.25">
      <c r="A18" s="24">
        <v>44712</v>
      </c>
      <c r="B18" s="1">
        <v>719.2</v>
      </c>
    </row>
    <row r="19" spans="1:2" x14ac:dyDescent="0.25">
      <c r="A19" s="24">
        <v>44720</v>
      </c>
      <c r="B19" s="1">
        <v>539.4</v>
      </c>
    </row>
    <row r="20" spans="1:2" x14ac:dyDescent="0.25">
      <c r="A20" s="24">
        <v>44729</v>
      </c>
      <c r="B20" s="1">
        <v>6250</v>
      </c>
    </row>
    <row r="21" spans="1:2" x14ac:dyDescent="0.25">
      <c r="A21" s="24">
        <v>44737</v>
      </c>
      <c r="B21" s="1">
        <v>449.1</v>
      </c>
    </row>
    <row r="22" spans="1:2" x14ac:dyDescent="0.25">
      <c r="A22" s="24">
        <v>44746</v>
      </c>
      <c r="B22" s="1">
        <v>309.38</v>
      </c>
    </row>
    <row r="23" spans="1:2" x14ac:dyDescent="0.25">
      <c r="A23" s="24">
        <v>44754</v>
      </c>
      <c r="B23" s="1">
        <v>57.71</v>
      </c>
    </row>
    <row r="24" spans="1:2" x14ac:dyDescent="0.25">
      <c r="A24" s="24">
        <v>44763</v>
      </c>
      <c r="B24" s="1">
        <v>686.95</v>
      </c>
    </row>
    <row r="25" spans="1:2" x14ac:dyDescent="0.25">
      <c r="A25" s="24">
        <v>44771</v>
      </c>
      <c r="B25" s="1">
        <v>1619.1899999999998</v>
      </c>
    </row>
    <row r="26" spans="1:2" x14ac:dyDescent="0.25">
      <c r="A26" s="24">
        <v>44780</v>
      </c>
      <c r="B26" s="1">
        <v>1005.9</v>
      </c>
    </row>
    <row r="27" spans="1:2" x14ac:dyDescent="0.25">
      <c r="A27" s="24">
        <v>44788</v>
      </c>
      <c r="B27" s="1">
        <v>174.65</v>
      </c>
    </row>
    <row r="28" spans="1:2" x14ac:dyDescent="0.25">
      <c r="A28" s="24">
        <v>44797</v>
      </c>
      <c r="B28" s="1">
        <v>3750</v>
      </c>
    </row>
    <row r="29" spans="1:2" x14ac:dyDescent="0.25">
      <c r="A29" s="24">
        <v>44805</v>
      </c>
      <c r="B29" s="1">
        <v>3750</v>
      </c>
    </row>
    <row r="30" spans="1:2" x14ac:dyDescent="0.25">
      <c r="A30" s="24">
        <v>44814</v>
      </c>
      <c r="B30" s="1">
        <v>9.0300000000000011</v>
      </c>
    </row>
    <row r="31" spans="1:2" x14ac:dyDescent="0.25">
      <c r="A31" s="24">
        <v>44822</v>
      </c>
      <c r="B31" s="1">
        <v>255.84</v>
      </c>
    </row>
    <row r="32" spans="1:2" x14ac:dyDescent="0.25">
      <c r="A32" s="24">
        <v>44831</v>
      </c>
      <c r="B32" s="1">
        <v>151.24</v>
      </c>
    </row>
    <row r="33" spans="1:2" x14ac:dyDescent="0.25">
      <c r="A33" s="24">
        <v>44839</v>
      </c>
      <c r="B33" s="1">
        <v>251.72</v>
      </c>
    </row>
    <row r="34" spans="1:2" x14ac:dyDescent="0.25">
      <c r="A34" s="24">
        <v>44848</v>
      </c>
      <c r="B34" s="1">
        <v>1139.4299999999998</v>
      </c>
    </row>
    <row r="35" spans="1:2" x14ac:dyDescent="0.25">
      <c r="A35" s="24">
        <v>44856</v>
      </c>
      <c r="B35" s="1">
        <v>575.36</v>
      </c>
    </row>
    <row r="36" spans="1:2" x14ac:dyDescent="0.25">
      <c r="A36" s="24">
        <v>44865</v>
      </c>
      <c r="B36" s="1">
        <v>18.060000000000002</v>
      </c>
    </row>
    <row r="37" spans="1:2" x14ac:dyDescent="0.25">
      <c r="A37" s="24">
        <v>44873</v>
      </c>
      <c r="B37" s="1">
        <v>299.84999999999997</v>
      </c>
    </row>
    <row r="38" spans="1:2" x14ac:dyDescent="0.25">
      <c r="A38" s="24">
        <v>44882</v>
      </c>
      <c r="B38" s="1">
        <v>54.89</v>
      </c>
    </row>
    <row r="39" spans="1:2" x14ac:dyDescent="0.25">
      <c r="A39" s="24">
        <v>44890</v>
      </c>
      <c r="B39" s="1">
        <v>479.04</v>
      </c>
    </row>
    <row r="40" spans="1:2" x14ac:dyDescent="0.25">
      <c r="A40" s="24">
        <v>44899</v>
      </c>
      <c r="B40" s="1">
        <v>1879.06</v>
      </c>
    </row>
    <row r="41" spans="1:2" x14ac:dyDescent="0.25">
      <c r="A41" s="24">
        <v>44907</v>
      </c>
      <c r="B41" s="1">
        <v>87.72</v>
      </c>
    </row>
    <row r="42" spans="1:2" x14ac:dyDescent="0.25">
      <c r="A42" s="24">
        <v>44916</v>
      </c>
      <c r="B42" s="1">
        <v>139.72</v>
      </c>
    </row>
    <row r="43" spans="1:2" x14ac:dyDescent="0.25">
      <c r="A43" s="24">
        <v>44924</v>
      </c>
      <c r="B43" s="1">
        <v>1183.26</v>
      </c>
    </row>
    <row r="44" spans="1:2" x14ac:dyDescent="0.25">
      <c r="A44" s="24">
        <v>44932</v>
      </c>
      <c r="B44" s="1">
        <v>189.05</v>
      </c>
    </row>
    <row r="45" spans="1:2" x14ac:dyDescent="0.25">
      <c r="A45" s="24">
        <v>44940.680272108846</v>
      </c>
      <c r="B45" s="1">
        <v>755.97388955599035</v>
      </c>
    </row>
    <row r="46" spans="1:2" x14ac:dyDescent="0.25">
      <c r="A46" s="24">
        <v>44949</v>
      </c>
      <c r="B46" s="1">
        <v>1299.3499999999999</v>
      </c>
    </row>
    <row r="47" spans="1:2" x14ac:dyDescent="0.25">
      <c r="A47" s="24">
        <v>44958</v>
      </c>
      <c r="B47" s="1">
        <v>1305</v>
      </c>
    </row>
    <row r="48" spans="1:2" x14ac:dyDescent="0.25">
      <c r="A48" s="24">
        <v>44966</v>
      </c>
      <c r="B48" s="1">
        <v>179.64000000000001</v>
      </c>
    </row>
    <row r="49" spans="1:5" x14ac:dyDescent="0.25">
      <c r="A49" s="24">
        <v>44975</v>
      </c>
      <c r="B49" s="1">
        <v>19.96</v>
      </c>
    </row>
    <row r="50" spans="1:5" x14ac:dyDescent="0.25">
      <c r="A50" s="24">
        <v>44983</v>
      </c>
      <c r="B50" s="1">
        <v>539.7299999999999</v>
      </c>
    </row>
    <row r="51" spans="1:5" x14ac:dyDescent="0.25">
      <c r="A51" s="24">
        <v>44992</v>
      </c>
      <c r="B51" s="1">
        <v>139.92999999999998</v>
      </c>
    </row>
    <row r="52" spans="1:5" x14ac:dyDescent="0.25">
      <c r="A52" s="24">
        <v>45000</v>
      </c>
      <c r="B52" s="1">
        <v>164.45000000000002</v>
      </c>
    </row>
    <row r="53" spans="1:5" x14ac:dyDescent="0.25">
      <c r="A53" s="24">
        <v>45009</v>
      </c>
      <c r="B53" s="1">
        <v>249.5</v>
      </c>
    </row>
    <row r="54" spans="1:5" x14ac:dyDescent="0.25">
      <c r="A54" s="24">
        <v>45017</v>
      </c>
      <c r="B54" s="1">
        <v>299.40000000000003</v>
      </c>
    </row>
    <row r="55" spans="1:5" x14ac:dyDescent="0.25">
      <c r="A55" s="24">
        <v>45026</v>
      </c>
      <c r="B55" s="1">
        <v>140.29500000000002</v>
      </c>
      <c r="C55" s="1">
        <v>140.29500000000002</v>
      </c>
      <c r="D55" s="1">
        <v>140.29500000000002</v>
      </c>
      <c r="E55" s="1">
        <v>140.29500000000002</v>
      </c>
    </row>
    <row r="56" spans="1:5" x14ac:dyDescent="0.25">
      <c r="A56" s="24">
        <v>45034.319727891154</v>
      </c>
      <c r="C56" s="1">
        <f t="shared" ref="C56:C69" si="0">_xlfn.FORECAST.ETS(A56,$B$2:$B$55,$A$2:$A$55,1,1)</f>
        <v>137.08435772906614</v>
      </c>
      <c r="D56" s="1">
        <f t="shared" ref="D56:D69" si="1">C56-_xlfn.FORECAST.ETS.CONFINT(A56,$B$2:$B$55,$A$2:$A$55,0.95,1,1)</f>
        <v>-2007.8471480726002</v>
      </c>
      <c r="E56" s="1">
        <f t="shared" ref="E56:E69" si="2">C56+_xlfn.FORECAST.ETS.CONFINT(A56,$B$2:$B$55,$A$2:$A$55,0.95,1,1)</f>
        <v>2282.0158635307325</v>
      </c>
    </row>
    <row r="57" spans="1:5" x14ac:dyDescent="0.25">
      <c r="A57" s="24">
        <v>45042.639455782315</v>
      </c>
      <c r="C57" s="1">
        <f t="shared" si="0"/>
        <v>133.87371545812917</v>
      </c>
      <c r="D57" s="1">
        <f t="shared" si="1"/>
        <v>-2021.9702545894459</v>
      </c>
      <c r="E57" s="1">
        <f t="shared" si="2"/>
        <v>2289.7176855057041</v>
      </c>
    </row>
    <row r="58" spans="1:5" x14ac:dyDescent="0.25">
      <c r="A58" s="24">
        <v>45050.959183673469</v>
      </c>
      <c r="C58" s="1">
        <f t="shared" si="0"/>
        <v>130.66307318719529</v>
      </c>
      <c r="D58" s="1">
        <f t="shared" si="1"/>
        <v>-2036.2539141999048</v>
      </c>
      <c r="E58" s="1">
        <f t="shared" si="2"/>
        <v>2297.5800605742952</v>
      </c>
    </row>
    <row r="59" spans="1:5" x14ac:dyDescent="0.25">
      <c r="A59" s="24">
        <v>45059.278911564623</v>
      </c>
      <c r="C59" s="1">
        <f t="shared" si="0"/>
        <v>127.45243091625836</v>
      </c>
      <c r="D59" s="1">
        <f t="shared" si="1"/>
        <v>-2050.6977905220665</v>
      </c>
      <c r="E59" s="1">
        <f t="shared" si="2"/>
        <v>2305.6026523545834</v>
      </c>
    </row>
    <row r="60" spans="1:5" x14ac:dyDescent="0.25">
      <c r="A60" s="24">
        <v>45067.598639455784</v>
      </c>
      <c r="C60" s="1">
        <f t="shared" si="0"/>
        <v>124.24178864532445</v>
      </c>
      <c r="D60" s="1">
        <f t="shared" si="1"/>
        <v>-2065.3015188569334</v>
      </c>
      <c r="E60" s="1">
        <f t="shared" si="2"/>
        <v>2313.7850961475824</v>
      </c>
    </row>
    <row r="61" spans="1:5" x14ac:dyDescent="0.25">
      <c r="A61" s="24">
        <v>45075.918367346938</v>
      </c>
      <c r="C61" s="1">
        <f t="shared" si="0"/>
        <v>121.03114637438753</v>
      </c>
      <c r="D61" s="1">
        <f t="shared" si="1"/>
        <v>-2080.0647071761632</v>
      </c>
      <c r="E61" s="1">
        <f t="shared" si="2"/>
        <v>2322.126999924938</v>
      </c>
    </row>
    <row r="62" spans="1:5" x14ac:dyDescent="0.25">
      <c r="A62" s="24">
        <v>45084.238095238092</v>
      </c>
      <c r="C62" s="1">
        <f t="shared" si="0"/>
        <v>117.82050410345362</v>
      </c>
      <c r="D62" s="1">
        <f t="shared" si="1"/>
        <v>-2094.9869371084237</v>
      </c>
      <c r="E62" s="1">
        <f t="shared" si="2"/>
        <v>2330.6279453153306</v>
      </c>
    </row>
    <row r="63" spans="1:5" x14ac:dyDescent="0.25">
      <c r="A63" s="24">
        <v>45092.557823129253</v>
      </c>
      <c r="C63" s="1">
        <f t="shared" si="0"/>
        <v>114.6098618325167</v>
      </c>
      <c r="D63" s="1">
        <f t="shared" si="1"/>
        <v>-2110.0677649228605</v>
      </c>
      <c r="E63" s="1">
        <f t="shared" si="2"/>
        <v>2339.2874885878941</v>
      </c>
    </row>
    <row r="64" spans="1:5" x14ac:dyDescent="0.25">
      <c r="A64" s="24">
        <v>45100.877551020407</v>
      </c>
      <c r="C64" s="1">
        <f t="shared" si="0"/>
        <v>111.39921956158278</v>
      </c>
      <c r="D64" s="1">
        <f t="shared" si="1"/>
        <v>-2125.3067225080508</v>
      </c>
      <c r="E64" s="1">
        <f t="shared" si="2"/>
        <v>2348.1051616312166</v>
      </c>
    </row>
    <row r="65" spans="1:5" x14ac:dyDescent="0.25">
      <c r="A65" s="24">
        <v>45109.197278911568</v>
      </c>
      <c r="C65" s="1">
        <f t="shared" si="0"/>
        <v>108.18857729064585</v>
      </c>
      <c r="D65" s="1">
        <f t="shared" si="1"/>
        <v>-2140.7033183450667</v>
      </c>
      <c r="E65" s="1">
        <f t="shared" si="2"/>
        <v>2357.0804729263582</v>
      </c>
    </row>
    <row r="66" spans="1:5" x14ac:dyDescent="0.25">
      <c r="A66" s="24">
        <v>45117.517006802722</v>
      </c>
      <c r="C66" s="1">
        <f t="shared" si="0"/>
        <v>104.97793501971195</v>
      </c>
      <c r="D66" s="1">
        <f t="shared" si="1"/>
        <v>-2156.2570384731835</v>
      </c>
      <c r="E66" s="1">
        <f t="shared" si="2"/>
        <v>2366.2129085126071</v>
      </c>
    </row>
    <row r="67" spans="1:5" x14ac:dyDescent="0.25">
      <c r="A67" s="24">
        <v>45125.836734693876</v>
      </c>
      <c r="C67" s="1">
        <f t="shared" si="0"/>
        <v>101.76729274877503</v>
      </c>
      <c r="D67" s="1">
        <f t="shared" si="1"/>
        <v>-2171.9673474470001</v>
      </c>
      <c r="E67" s="1">
        <f t="shared" si="2"/>
        <v>2375.5019329445504</v>
      </c>
    </row>
    <row r="68" spans="1:5" x14ac:dyDescent="0.25">
      <c r="A68" s="24">
        <v>45134.156462585037</v>
      </c>
      <c r="C68" s="1">
        <f t="shared" si="0"/>
        <v>98.556650477841117</v>
      </c>
      <c r="D68" s="1">
        <f t="shared" si="1"/>
        <v>-2187.8336892836596</v>
      </c>
      <c r="E68" s="1">
        <f t="shared" si="2"/>
        <v>2384.9469902393421</v>
      </c>
    </row>
    <row r="69" spans="1:5" x14ac:dyDescent="0.25">
      <c r="A69" s="24">
        <v>45142.476190476191</v>
      </c>
      <c r="C69" s="1">
        <f t="shared" si="0"/>
        <v>95.346008206904187</v>
      </c>
      <c r="D69" s="1">
        <f t="shared" si="1"/>
        <v>-2203.8554883990896</v>
      </c>
      <c r="E69" s="1">
        <f t="shared" si="2"/>
        <v>2394.5475048128978</v>
      </c>
    </row>
  </sheetData>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C7640-34A1-45C5-A057-92128821EC56}">
  <dimension ref="A1:C16"/>
  <sheetViews>
    <sheetView workbookViewId="0">
      <selection activeCell="A11" sqref="A11:A16"/>
    </sheetView>
  </sheetViews>
  <sheetFormatPr baseColWidth="10" defaultRowHeight="15" x14ac:dyDescent="0.25"/>
  <cols>
    <col min="1" max="1" width="41.85546875" customWidth="1"/>
    <col min="2" max="3" width="11.42578125" customWidth="1"/>
  </cols>
  <sheetData>
    <row r="1" spans="1:3" x14ac:dyDescent="0.25">
      <c r="A1" s="6" t="s">
        <v>98</v>
      </c>
    </row>
    <row r="2" spans="1:3" x14ac:dyDescent="0.25">
      <c r="A2" t="e" vm="1">
        <v>#VALUE!</v>
      </c>
      <c r="B2" s="7" cm="1">
        <f t="array" ref="B2">_FV(A2,"Empleados")</f>
        <v>221000</v>
      </c>
    </row>
    <row r="3" spans="1:3" x14ac:dyDescent="0.25">
      <c r="A3" t="e" vm="2">
        <v>#VALUE!</v>
      </c>
      <c r="B3" s="7" cm="1">
        <f t="array" ref="B3">_FV(A3,"Empleados")</f>
        <v>29239</v>
      </c>
    </row>
    <row r="4" spans="1:3" x14ac:dyDescent="0.25">
      <c r="A4" t="e" vm="3">
        <v>#VALUE!</v>
      </c>
      <c r="B4" s="7" cm="1">
        <f t="array" ref="B4">_FV(A4,"Empleados")</f>
        <v>190711</v>
      </c>
    </row>
    <row r="5" spans="1:3" x14ac:dyDescent="0.25">
      <c r="A5" t="e" vm="4">
        <v>#VALUE!</v>
      </c>
      <c r="B5" s="7" cm="1">
        <f t="array" ref="B5">_FV(A5,"Empleados")</f>
        <v>346666</v>
      </c>
    </row>
    <row r="10" spans="1:3" x14ac:dyDescent="0.25">
      <c r="A10" s="6" t="s">
        <v>99</v>
      </c>
    </row>
    <row r="11" spans="1:3" x14ac:dyDescent="0.25">
      <c r="A11" t="e" vm="5">
        <v>#VALUE!</v>
      </c>
      <c r="B11" cm="1" vm="6">
        <f t="array" ref="B11">_FV(A11,"Población")</f>
        <v>3233527</v>
      </c>
      <c r="C11" t="str" cm="1">
        <f t="array" ref="C11">_xlfn.ARRAYTOTEXT(_FV(A11,"Líder(es)",TRUE))</f>
        <v>José Luis Martínez-Almeida (Alcalde)</v>
      </c>
    </row>
    <row r="12" spans="1:3" x14ac:dyDescent="0.25">
      <c r="A12" t="e" vm="7">
        <v>#VALUE!</v>
      </c>
      <c r="B12" cm="1" vm="8">
        <f t="array" ref="B12">_FV(A12,"Población")</f>
        <v>8804190</v>
      </c>
      <c r="C12" t="str" cm="1">
        <f t="array" ref="C12">_xlfn.ARRAYTOTEXT(_FV(A12,"Líder(es)",TRUE))</f>
        <v>Eric Adams (Alcalde)</v>
      </c>
    </row>
    <row r="13" spans="1:3" x14ac:dyDescent="0.25">
      <c r="A13" t="e" vm="9">
        <v>#VALUE!</v>
      </c>
      <c r="B13" cm="1" vm="10">
        <f t="array" ref="B13">_FV(A13,"Población")</f>
        <v>8961989</v>
      </c>
      <c r="C13" t="str" cm="1">
        <f t="array" ref="C13">_xlfn.ARRAYTOTEXT(_FV(A13,"Líder(es)",TRUE))</f>
        <v>Sadiq Khan (Alcalde)</v>
      </c>
    </row>
    <row r="14" spans="1:3" x14ac:dyDescent="0.25">
      <c r="A14" t="e" vm="11">
        <v>#VALUE!</v>
      </c>
      <c r="B14" cm="1" vm="12">
        <f t="array" ref="B14">_FV(A14,"Población")</f>
        <v>239017</v>
      </c>
      <c r="C14" t="str" cm="1">
        <f t="array" ref="C14">_xlfn.ARRAYTOTEXT(_FV(A14,"Líder(es)",TRUE))</f>
        <v>Francisco Cuenca (Alcalde)</v>
      </c>
    </row>
    <row r="15" spans="1:3" x14ac:dyDescent="0.25">
      <c r="A15" t="e" vm="13">
        <v>#VALUE!</v>
      </c>
      <c r="B15" cm="1" vm="14">
        <f t="array" ref="B15">_FV(A15,"Población")</f>
        <v>88755</v>
      </c>
      <c r="C15" t="e" cm="1" vm="15">
        <f t="array" ref="C15">_xlfn.ARRAYTOTEXT(_FV(A15,"Líder(es)",TRUE))</f>
        <v>#VALUE!</v>
      </c>
    </row>
    <row r="16" spans="1:3" x14ac:dyDescent="0.25">
      <c r="A16" t="e" vm="16">
        <v>#VALUE!</v>
      </c>
      <c r="B16" cm="1" vm="17">
        <f t="array" ref="B16">_FV(A16,"Población")</f>
        <v>5511</v>
      </c>
      <c r="C16" t="e" cm="1" vm="15">
        <f t="array" ref="C16">_xlfn.ARRAYTOTEXT(_FV(A16,"Líder(es)",TRUE))</f>
        <v>#VALUE!</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03F3A-CBCD-484B-A9A3-6B0FB864EE37}">
  <dimension ref="A2:B8"/>
  <sheetViews>
    <sheetView workbookViewId="0"/>
  </sheetViews>
  <sheetFormatPr baseColWidth="10" defaultRowHeight="15" x14ac:dyDescent="0.25"/>
  <cols>
    <col min="1" max="1" width="15.7109375" bestFit="1" customWidth="1"/>
    <col min="2" max="2" width="13.42578125" bestFit="1" customWidth="1"/>
  </cols>
  <sheetData>
    <row r="2" spans="1:2" x14ac:dyDescent="0.25">
      <c r="A2" s="52" t="s">
        <v>83</v>
      </c>
      <c r="B2" t="s">
        <v>112</v>
      </c>
    </row>
    <row r="3" spans="1:2" x14ac:dyDescent="0.25">
      <c r="A3" t="s">
        <v>97</v>
      </c>
      <c r="B3" s="1">
        <v>13750</v>
      </c>
    </row>
    <row r="4" spans="1:2" x14ac:dyDescent="0.25">
      <c r="A4" t="s">
        <v>94</v>
      </c>
      <c r="B4" s="1">
        <v>9868.51</v>
      </c>
    </row>
    <row r="5" spans="1:2" x14ac:dyDescent="0.25">
      <c r="A5" t="s">
        <v>96</v>
      </c>
      <c r="B5" s="1">
        <v>4169.87</v>
      </c>
    </row>
    <row r="6" spans="1:2" x14ac:dyDescent="0.25">
      <c r="A6" t="s">
        <v>95</v>
      </c>
      <c r="B6" s="1">
        <v>2133.4399999999996</v>
      </c>
    </row>
    <row r="7" spans="1:2" x14ac:dyDescent="0.25">
      <c r="A7" t="s">
        <v>93</v>
      </c>
      <c r="B7" s="1">
        <v>2040.2299999999998</v>
      </c>
    </row>
    <row r="8" spans="1:2" x14ac:dyDescent="0.25">
      <c r="A8" t="s">
        <v>113</v>
      </c>
      <c r="B8" s="1">
        <v>31962.05</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Hoja1</vt:lpstr>
      <vt:lpstr>Escenarios</vt:lpstr>
      <vt:lpstr>Resumen del escenario</vt:lpstr>
      <vt:lpstr>Consolidar1</vt:lpstr>
      <vt:lpstr>Consolidar2</vt:lpstr>
      <vt:lpstr>Consolidar3</vt:lpstr>
      <vt:lpstr>Solver</vt:lpstr>
      <vt:lpstr>Ejemplo_Solver</vt:lpstr>
      <vt:lpstr>AnalisisDatos</vt:lpstr>
      <vt:lpstr>Prevision</vt:lpstr>
      <vt:lpstr>ResultadosPrevision</vt:lpstr>
      <vt:lpstr>Hoja6</vt:lpstr>
      <vt:lpstr>Sugerencia1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Nuno</dc:creator>
  <cp:lastModifiedBy>Nuno</cp:lastModifiedBy>
  <dcterms:created xsi:type="dcterms:W3CDTF">2023-05-06T11:16:05Z</dcterms:created>
  <dcterms:modified xsi:type="dcterms:W3CDTF">2023-05-08T20:34:59Z</dcterms:modified>
</cp:coreProperties>
</file>