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inance\"/>
    </mc:Choice>
  </mc:AlternateContent>
  <xr:revisionPtr revIDLastSave="0" documentId="13_ncr:1_{2F9CF8B5-02FC-4936-ACC9-D76DE0C69004}" xr6:coauthVersionLast="47" xr6:coauthVersionMax="47" xr10:uidLastSave="{00000000-0000-0000-0000-000000000000}"/>
  <bookViews>
    <workbookView xWindow="-108" yWindow="-108" windowWidth="23256" windowHeight="12576" activeTab="8" xr2:uid="{06757EA8-E53E-5C4C-9EAA-7424AD76BDA5}"/>
  </bookViews>
  <sheets>
    <sheet name="convert 1" sheetId="8" r:id="rId1"/>
    <sheet name="convert 2" sheetId="9" r:id="rId2"/>
    <sheet name="Filter 1" sheetId="13" r:id="rId3"/>
    <sheet name="Filter 2" sheetId="14" r:id="rId4"/>
    <sheet name="Sequence 1,2" sheetId="15" r:id="rId5"/>
    <sheet name="xlookup 1" sheetId="7" r:id="rId6"/>
    <sheet name="xlookup 2" sheetId="6" r:id="rId7"/>
    <sheet name="sumifs 1" sheetId="10" r:id="rId8"/>
    <sheet name="sumifs 2" sheetId="11" r:id="rId9"/>
    <sheet name="Networkday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3" i="5"/>
  <c r="H4" i="11"/>
  <c r="G4" i="10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3" i="6"/>
  <c r="F3" i="7"/>
  <c r="E3" i="15" a="1"/>
  <c r="E3" i="15" s="1"/>
  <c r="B3" i="15" a="1"/>
  <c r="B3" i="15" s="1"/>
  <c r="F3" i="14" a="1"/>
  <c r="F3" i="14" s="1"/>
  <c r="E3" i="13" a="1"/>
  <c r="E3" i="13" s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3" i="9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3" i="8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3" i="8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<sst xmlns="http://schemas.openxmlformats.org/spreadsheetml/2006/main" count="280" uniqueCount="91">
  <si>
    <t>Name</t>
  </si>
  <si>
    <t>Employee</t>
  </si>
  <si>
    <t>Revenue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</si>
  <si>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</si>
  <si>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</si>
  <si>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</si>
  <si>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</si>
  <si>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</si>
  <si>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</si>
  <si>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</si>
  <si>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</si>
  <si>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</si>
  <si>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</si>
  <si>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</si>
  <si>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Conor Wise</t>
  </si>
  <si>
    <t>Steven Michael</t>
  </si>
  <si>
    <t>Lucia Mckay</t>
  </si>
  <si>
    <t>Josue Roach</t>
  </si>
  <si>
    <t>Franklin Wright</t>
  </si>
  <si>
    <t>Order ID</t>
  </si>
  <si>
    <t>Delivery Date</t>
  </si>
  <si>
    <t>Product</t>
  </si>
  <si>
    <t>Coca-Cola</t>
  </si>
  <si>
    <t>Fanta</t>
  </si>
  <si>
    <t>Diet Coke</t>
  </si>
  <si>
    <t>Tropicana</t>
  </si>
  <si>
    <t>Evian Water</t>
  </si>
  <si>
    <t>Sprite</t>
  </si>
  <si>
    <t>Pepsi</t>
  </si>
  <si>
    <t>Coke Cherry</t>
  </si>
  <si>
    <t>Ice Tea</t>
  </si>
  <si>
    <t>Nestea</t>
  </si>
  <si>
    <t>Gatorade</t>
  </si>
  <si>
    <t>Powerade</t>
  </si>
  <si>
    <t>Fanta Orange</t>
  </si>
  <si>
    <t>Fanta Lemon</t>
  </si>
  <si>
    <t>San Pellegrino</t>
  </si>
  <si>
    <t>Fanta Grape</t>
  </si>
  <si>
    <t>Lucozade</t>
  </si>
  <si>
    <t>Order Date</t>
  </si>
  <si>
    <t>Time to delivery</t>
  </si>
  <si>
    <t>Commission</t>
  </si>
  <si>
    <t>Sales</t>
  </si>
  <si>
    <t>Employee:</t>
  </si>
  <si>
    <t>Revenue:</t>
  </si>
  <si>
    <t>Weight (lbm)</t>
  </si>
  <si>
    <t>Hours</t>
  </si>
  <si>
    <t>Days</t>
  </si>
  <si>
    <t>Weight (kg)</t>
  </si>
  <si>
    <t>Department</t>
  </si>
  <si>
    <t>Marketing</t>
  </si>
  <si>
    <t>Operations</t>
  </si>
  <si>
    <t>Finance</t>
  </si>
  <si>
    <t>Office</t>
  </si>
  <si>
    <t>London</t>
  </si>
  <si>
    <t>New York</t>
  </si>
  <si>
    <t>Tokyo</t>
  </si>
  <si>
    <t>Office:</t>
  </si>
  <si>
    <t>Small Fanta Orange</t>
  </si>
  <si>
    <t>Large Fanta Lemon</t>
  </si>
  <si>
    <t>Can Fanta Grape</t>
  </si>
  <si>
    <t>Medium Diet Coke</t>
  </si>
  <si>
    <t>Name:</t>
  </si>
  <si>
    <t>Product:</t>
  </si>
  <si>
    <t>Sam Johnson</t>
  </si>
  <si>
    <t>Kobe Durant</t>
  </si>
  <si>
    <t>Elon Jobs</t>
  </si>
  <si>
    <t>Olivia Curtis</t>
  </si>
  <si>
    <t>Lily Peterson</t>
  </si>
  <si>
    <t>Richard Bron</t>
  </si>
  <si>
    <t>Bart Chang</t>
  </si>
  <si>
    <t>Bob Bolard</t>
  </si>
  <si>
    <t>Rachel Wang</t>
  </si>
  <si>
    <t>Michael Lee</t>
  </si>
  <si>
    <t>Bob Smith</t>
  </si>
  <si>
    <t>Jack Craig</t>
  </si>
  <si>
    <t>Lewis Sock</t>
  </si>
  <si>
    <t>Salary</t>
  </si>
  <si>
    <t>Nico Will</t>
  </si>
  <si>
    <t>Sarah AJ</t>
  </si>
  <si>
    <t>Terry Cruise</t>
  </si>
  <si>
    <t>Number</t>
  </si>
  <si>
    <t>December Days</t>
  </si>
  <si>
    <t>Filter by finance department</t>
  </si>
  <si>
    <t>Filter by finance dep and salary &gt; 80000</t>
  </si>
  <si>
    <t>Use sequence formula 1-16 and for december days</t>
  </si>
  <si>
    <t>Xlook up  to return revenu we add "not in list" in the end of the formula if we put a name not in the list</t>
  </si>
  <si>
    <t>XLOOK UP to find % commision t be given between revenu of 4000-8000</t>
  </si>
  <si>
    <t>sumifs revenus of fanta for london use "*fanta*" to include words before and after fanta in the return</t>
  </si>
  <si>
    <t>sumifs to sum revenu of employee for london office</t>
  </si>
  <si>
    <t>Use Networkdays formula to find time to delivery excluding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</si>
</sst>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0" fillId="0" borderId="0" xfId="1" applyNumberFormat="1" applyFont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left"/>
    </xf>
  </cellXfs>
  <cellStyles count="4">
    <cellStyle name="Comma" xfId="1" builtinId="3"/>
    <cellStyle name="Hyperlink 2" xfId="3" xr:uid="{AF7B7BCA-4898-4508-A231-EF61BB45D67F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77AA-B0F8-154D-ABBE-9877E2CB9753}">
  <dimension ref="B2:F18"/>
  <sheetViews>
    <sheetView zoomScale="150" workbookViewId="0">
      <selection activeCell="F3" sqref="F3:F18"/>
    </sheetView>
  </sheetViews>
  <sheetFormatPr defaultColWidth="10.69921875" defaultRowHeight="15.6" x14ac:dyDescent="0.3"/>
  <cols>
    <col min="3" max="3" width="15.8984375" customWidth="1"/>
    <col min="4" max="4" width="17.5" customWidth="1"/>
    <col min="5" max="5" width="7.69921875" customWidth="1"/>
    <col min="6" max="6" width="8.69921875" customWidth="1"/>
  </cols>
  <sheetData>
    <row r="2" spans="2:6" x14ac:dyDescent="0.3">
      <c r="B2" s="4" t="s">
        <v>21</v>
      </c>
      <c r="C2" s="4" t="s">
        <v>39</v>
      </c>
      <c r="D2" s="4" t="s">
        <v>20</v>
      </c>
      <c r="E2" s="4" t="s">
        <v>47</v>
      </c>
      <c r="F2" s="19" t="s">
        <v>46</v>
      </c>
    </row>
    <row r="3" spans="2:6" x14ac:dyDescent="0.3">
      <c r="B3" s="5" t="s">
        <v>22</v>
      </c>
      <c r="C3" s="17">
        <v>45220.4375</v>
      </c>
      <c r="D3" s="17">
        <v>45224.510416666664</v>
      </c>
      <c r="E3" s="21">
        <f>D3-C3</f>
        <v>4.0729166666642413</v>
      </c>
      <c r="F3" s="18">
        <f>CONVERT(E3,"day","hr")</f>
        <v>97.749999999941792</v>
      </c>
    </row>
    <row r="4" spans="2:6" x14ac:dyDescent="0.3">
      <c r="B4" s="5" t="s">
        <v>34</v>
      </c>
      <c r="C4" s="17">
        <v>45220.4375</v>
      </c>
      <c r="D4" s="17">
        <v>45225.145833333336</v>
      </c>
      <c r="E4" s="21">
        <f t="shared" ref="E4:E18" si="0">D4-C4</f>
        <v>4.7083333333357587</v>
      </c>
      <c r="F4" s="18">
        <f t="shared" ref="F4:F18" si="1">CONVERT(E4,"day","hr")</f>
        <v>113.00000000005821</v>
      </c>
    </row>
    <row r="5" spans="2:6" x14ac:dyDescent="0.3">
      <c r="B5" s="5" t="s">
        <v>24</v>
      </c>
      <c r="C5" s="17">
        <v>45220.4375</v>
      </c>
      <c r="D5" s="17">
        <v>45225.145833333336</v>
      </c>
      <c r="E5" s="21">
        <f t="shared" si="0"/>
        <v>4.7083333333357587</v>
      </c>
      <c r="F5" s="18">
        <f t="shared" si="1"/>
        <v>113.00000000005821</v>
      </c>
    </row>
    <row r="6" spans="2:6" x14ac:dyDescent="0.3">
      <c r="B6" s="5" t="s">
        <v>25</v>
      </c>
      <c r="C6" s="17">
        <v>45220.4375</v>
      </c>
      <c r="D6" s="17">
        <v>45225.239583333336</v>
      </c>
      <c r="E6" s="21">
        <f t="shared" si="0"/>
        <v>4.8020833333357587</v>
      </c>
      <c r="F6" s="18">
        <f t="shared" si="1"/>
        <v>115.25000000005821</v>
      </c>
    </row>
    <row r="7" spans="2:6" x14ac:dyDescent="0.3">
      <c r="B7" s="5" t="s">
        <v>26</v>
      </c>
      <c r="C7" s="17">
        <v>45220.4375</v>
      </c>
      <c r="D7" s="17">
        <v>45225.239583333336</v>
      </c>
      <c r="E7" s="21">
        <f t="shared" si="0"/>
        <v>4.8020833333357587</v>
      </c>
      <c r="F7" s="18">
        <f t="shared" si="1"/>
        <v>115.25000000005821</v>
      </c>
    </row>
    <row r="8" spans="2:6" x14ac:dyDescent="0.3">
      <c r="B8" s="5" t="s">
        <v>27</v>
      </c>
      <c r="C8" s="17">
        <v>45220.4375</v>
      </c>
      <c r="D8" s="17">
        <v>45229.356249999997</v>
      </c>
      <c r="E8" s="21">
        <f t="shared" si="0"/>
        <v>8.9187499999970896</v>
      </c>
      <c r="F8" s="18">
        <f t="shared" si="1"/>
        <v>214.04999999993015</v>
      </c>
    </row>
    <row r="9" spans="2:6" x14ac:dyDescent="0.3">
      <c r="B9" s="5" t="s">
        <v>28</v>
      </c>
      <c r="C9" s="17">
        <v>45220.4375</v>
      </c>
      <c r="D9" s="17">
        <v>45229.383333333331</v>
      </c>
      <c r="E9" s="21">
        <f t="shared" si="0"/>
        <v>8.9458333333313931</v>
      </c>
      <c r="F9" s="18">
        <f t="shared" si="1"/>
        <v>214.69999999995343</v>
      </c>
    </row>
    <row r="10" spans="2:6" x14ac:dyDescent="0.3">
      <c r="B10" s="5" t="s">
        <v>29</v>
      </c>
      <c r="C10" s="17">
        <v>45220.4375</v>
      </c>
      <c r="D10" s="17">
        <v>45229.646527777775</v>
      </c>
      <c r="E10" s="21">
        <f t="shared" si="0"/>
        <v>9.2090277777751908</v>
      </c>
      <c r="F10" s="18">
        <f t="shared" si="1"/>
        <v>221.01666666660458</v>
      </c>
    </row>
    <row r="11" spans="2:6" x14ac:dyDescent="0.3">
      <c r="B11" s="5" t="s">
        <v>30</v>
      </c>
      <c r="C11" s="17">
        <v>45220.4375</v>
      </c>
      <c r="D11" s="17">
        <v>45229.707638888889</v>
      </c>
      <c r="E11" s="21">
        <f t="shared" si="0"/>
        <v>9.2701388888890506</v>
      </c>
      <c r="F11" s="18">
        <f t="shared" si="1"/>
        <v>222.48333333333721</v>
      </c>
    </row>
    <row r="12" spans="2:6" x14ac:dyDescent="0.3">
      <c r="B12" s="5" t="s">
        <v>31</v>
      </c>
      <c r="C12" s="17">
        <v>45220.4375</v>
      </c>
      <c r="D12" s="17">
        <v>45229.707638888889</v>
      </c>
      <c r="E12" s="21">
        <f t="shared" si="0"/>
        <v>9.2701388888890506</v>
      </c>
      <c r="F12" s="18">
        <f t="shared" si="1"/>
        <v>222.48333333333721</v>
      </c>
    </row>
    <row r="13" spans="2:6" x14ac:dyDescent="0.3">
      <c r="B13" s="5" t="s">
        <v>32</v>
      </c>
      <c r="C13" s="17">
        <v>45220.4375</v>
      </c>
      <c r="D13" s="17">
        <v>45229.707638888889</v>
      </c>
      <c r="E13" s="21">
        <f t="shared" si="0"/>
        <v>9.2701388888890506</v>
      </c>
      <c r="F13" s="18">
        <f t="shared" si="1"/>
        <v>222.48333333333721</v>
      </c>
    </row>
    <row r="14" spans="2:6" x14ac:dyDescent="0.3">
      <c r="B14" s="5" t="s">
        <v>33</v>
      </c>
      <c r="C14" s="17">
        <v>45220.4375</v>
      </c>
      <c r="D14" s="17">
        <v>45229.707638888889</v>
      </c>
      <c r="E14" s="21">
        <f t="shared" si="0"/>
        <v>9.2701388888890506</v>
      </c>
      <c r="F14" s="18">
        <f t="shared" si="1"/>
        <v>222.48333333333721</v>
      </c>
    </row>
    <row r="15" spans="2:6" x14ac:dyDescent="0.3">
      <c r="B15" s="5" t="s">
        <v>35</v>
      </c>
      <c r="C15" s="17">
        <v>45220.4375</v>
      </c>
      <c r="D15" s="17">
        <v>45229.707638888889</v>
      </c>
      <c r="E15" s="21">
        <f t="shared" si="0"/>
        <v>9.2701388888890506</v>
      </c>
      <c r="F15" s="18">
        <f t="shared" si="1"/>
        <v>222.48333333333721</v>
      </c>
    </row>
    <row r="16" spans="2:6" x14ac:dyDescent="0.3">
      <c r="B16" s="5" t="s">
        <v>36</v>
      </c>
      <c r="C16" s="17">
        <v>45220.4375</v>
      </c>
      <c r="D16" s="17">
        <v>45225.804861111108</v>
      </c>
      <c r="E16" s="21">
        <f t="shared" si="0"/>
        <v>5.367361111108039</v>
      </c>
      <c r="F16" s="18">
        <f t="shared" si="1"/>
        <v>128.81666666659294</v>
      </c>
    </row>
    <row r="17" spans="2:6" x14ac:dyDescent="0.3">
      <c r="B17" s="5" t="s">
        <v>37</v>
      </c>
      <c r="C17" s="17">
        <v>45220.4375</v>
      </c>
      <c r="D17" s="17">
        <v>45221.804861111108</v>
      </c>
      <c r="E17" s="21">
        <f t="shared" si="0"/>
        <v>1.367361111108039</v>
      </c>
      <c r="F17" s="18">
        <f t="shared" si="1"/>
        <v>32.816666666592937</v>
      </c>
    </row>
    <row r="18" spans="2:6" x14ac:dyDescent="0.3">
      <c r="B18" s="5" t="s">
        <v>38</v>
      </c>
      <c r="C18" s="17">
        <v>45220.4375</v>
      </c>
      <c r="D18" s="17">
        <v>45220.804861111108</v>
      </c>
      <c r="E18" s="21">
        <f t="shared" si="0"/>
        <v>0.36736111110803904</v>
      </c>
      <c r="F18" s="18">
        <f t="shared" si="1"/>
        <v>8.816666666592937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4F7-1847-6845-9D0A-BFCB9EF0D578}">
  <dimension ref="B2:H18"/>
  <sheetViews>
    <sheetView zoomScale="150" workbookViewId="0">
      <selection activeCell="H3" sqref="H3"/>
    </sheetView>
  </sheetViews>
  <sheetFormatPr defaultColWidth="10.69921875" defaultRowHeight="15.6" x14ac:dyDescent="0.3"/>
  <cols>
    <col min="3" max="3" width="16.8984375" customWidth="1"/>
    <col min="4" max="4" width="15.5" customWidth="1"/>
    <col min="5" max="5" width="7.69921875" customWidth="1"/>
    <col min="6" max="6" width="8.69921875" customWidth="1"/>
    <col min="7" max="7" width="13.296875" customWidth="1"/>
  </cols>
  <sheetData>
    <row r="2" spans="2:8" x14ac:dyDescent="0.3">
      <c r="B2" s="4" t="s">
        <v>21</v>
      </c>
      <c r="C2" s="4" t="s">
        <v>39</v>
      </c>
      <c r="D2" s="4" t="s">
        <v>20</v>
      </c>
      <c r="E2" s="4" t="s">
        <v>47</v>
      </c>
      <c r="F2" s="19" t="s">
        <v>46</v>
      </c>
      <c r="G2" s="4" t="s">
        <v>45</v>
      </c>
      <c r="H2" s="19" t="s">
        <v>48</v>
      </c>
    </row>
    <row r="3" spans="2:8" x14ac:dyDescent="0.3">
      <c r="B3" s="5" t="s">
        <v>22</v>
      </c>
      <c r="C3" s="17">
        <v>45220.4375</v>
      </c>
      <c r="D3" s="17">
        <v>45224.510416666664</v>
      </c>
      <c r="E3" s="18">
        <f>D3-C3</f>
        <v>4.0729166666642413</v>
      </c>
      <c r="F3" s="18">
        <f>CONVERT(E3,"day","hr")</f>
        <v>97.749999999941792</v>
      </c>
      <c r="G3" s="2">
        <v>150</v>
      </c>
      <c r="H3" s="18">
        <f>CONVERT(G3,"lbm","kg")</f>
        <v>68.038855500000011</v>
      </c>
    </row>
    <row r="4" spans="2:8" x14ac:dyDescent="0.3">
      <c r="B4" s="5" t="s">
        <v>34</v>
      </c>
      <c r="C4" s="17">
        <v>45220.4375</v>
      </c>
      <c r="D4" s="17">
        <v>45225.145833333336</v>
      </c>
      <c r="E4" s="18">
        <f t="shared" ref="E4:E18" si="0">D4-C4</f>
        <v>4.7083333333357587</v>
      </c>
      <c r="F4" s="18">
        <f t="shared" ref="F4:F18" si="1">CONVERT(E4,"day","hr")</f>
        <v>113.00000000005821</v>
      </c>
      <c r="G4" s="2">
        <v>125</v>
      </c>
      <c r="H4" s="18">
        <f t="shared" ref="H4:H18" si="2">CONVERT(G4,"lbm","kg")</f>
        <v>56.699046250000002</v>
      </c>
    </row>
    <row r="5" spans="2:8" x14ac:dyDescent="0.3">
      <c r="B5" s="5" t="s">
        <v>24</v>
      </c>
      <c r="C5" s="17">
        <v>45220.4375</v>
      </c>
      <c r="D5" s="17">
        <v>45225.145833333336</v>
      </c>
      <c r="E5" s="18">
        <f t="shared" si="0"/>
        <v>4.7083333333357587</v>
      </c>
      <c r="F5" s="18">
        <f t="shared" si="1"/>
        <v>113.00000000005821</v>
      </c>
      <c r="G5" s="2">
        <v>130</v>
      </c>
      <c r="H5" s="18">
        <f t="shared" si="2"/>
        <v>58.967008100000001</v>
      </c>
    </row>
    <row r="6" spans="2:8" x14ac:dyDescent="0.3">
      <c r="B6" s="5" t="s">
        <v>25</v>
      </c>
      <c r="C6" s="17">
        <v>45220.4375</v>
      </c>
      <c r="D6" s="17">
        <v>45225.239583333336</v>
      </c>
      <c r="E6" s="18">
        <f t="shared" si="0"/>
        <v>4.8020833333357587</v>
      </c>
      <c r="F6" s="18">
        <f t="shared" si="1"/>
        <v>115.25000000005821</v>
      </c>
      <c r="G6" s="2">
        <v>200</v>
      </c>
      <c r="H6" s="18">
        <f t="shared" si="2"/>
        <v>90.718474000000001</v>
      </c>
    </row>
    <row r="7" spans="2:8" x14ac:dyDescent="0.3">
      <c r="B7" s="5" t="s">
        <v>26</v>
      </c>
      <c r="C7" s="17">
        <v>45220.4375</v>
      </c>
      <c r="D7" s="17">
        <v>45225.239583333336</v>
      </c>
      <c r="E7" s="18">
        <f t="shared" si="0"/>
        <v>4.8020833333357587</v>
      </c>
      <c r="F7" s="18">
        <f t="shared" si="1"/>
        <v>115.25000000005821</v>
      </c>
      <c r="G7" s="2">
        <v>280</v>
      </c>
      <c r="H7" s="18">
        <f t="shared" si="2"/>
        <v>127.00586360000001</v>
      </c>
    </row>
    <row r="8" spans="2:8" x14ac:dyDescent="0.3">
      <c r="B8" s="5" t="s">
        <v>27</v>
      </c>
      <c r="C8" s="17">
        <v>45220.4375</v>
      </c>
      <c r="D8" s="17">
        <v>45229.356249999997</v>
      </c>
      <c r="E8" s="18">
        <f t="shared" si="0"/>
        <v>8.9187499999970896</v>
      </c>
      <c r="F8" s="18">
        <f t="shared" si="1"/>
        <v>214.04999999993015</v>
      </c>
      <c r="G8" s="2">
        <v>100</v>
      </c>
      <c r="H8" s="18">
        <f t="shared" si="2"/>
        <v>45.359237</v>
      </c>
    </row>
    <row r="9" spans="2:8" x14ac:dyDescent="0.3">
      <c r="B9" s="5" t="s">
        <v>28</v>
      </c>
      <c r="C9" s="17">
        <v>45220.4375</v>
      </c>
      <c r="D9" s="17">
        <v>45229.383333333331</v>
      </c>
      <c r="E9" s="18">
        <f t="shared" si="0"/>
        <v>8.9458333333313931</v>
      </c>
      <c r="F9" s="18">
        <f t="shared" si="1"/>
        <v>214.69999999995343</v>
      </c>
      <c r="G9" s="2">
        <v>58</v>
      </c>
      <c r="H9" s="18">
        <f t="shared" si="2"/>
        <v>26.30835746</v>
      </c>
    </row>
    <row r="10" spans="2:8" x14ac:dyDescent="0.3">
      <c r="B10" s="5" t="s">
        <v>29</v>
      </c>
      <c r="C10" s="17">
        <v>45220.4375</v>
      </c>
      <c r="D10" s="17">
        <v>45229.646527777775</v>
      </c>
      <c r="E10" s="18">
        <f t="shared" si="0"/>
        <v>9.2090277777751908</v>
      </c>
      <c r="F10" s="18">
        <f t="shared" si="1"/>
        <v>221.01666666660458</v>
      </c>
      <c r="G10" s="2">
        <v>155</v>
      </c>
      <c r="H10" s="18">
        <f t="shared" si="2"/>
        <v>70.306817350000003</v>
      </c>
    </row>
    <row r="11" spans="2:8" x14ac:dyDescent="0.3">
      <c r="B11" s="5" t="s">
        <v>30</v>
      </c>
      <c r="C11" s="17">
        <v>45220.4375</v>
      </c>
      <c r="D11" s="17">
        <v>45229.707638888889</v>
      </c>
      <c r="E11" s="18">
        <f t="shared" si="0"/>
        <v>9.2701388888890506</v>
      </c>
      <c r="F11" s="18">
        <f t="shared" si="1"/>
        <v>222.48333333333721</v>
      </c>
      <c r="G11" s="2">
        <v>300</v>
      </c>
      <c r="H11" s="18">
        <f t="shared" si="2"/>
        <v>136.07771100000002</v>
      </c>
    </row>
    <row r="12" spans="2:8" x14ac:dyDescent="0.3">
      <c r="B12" s="5" t="s">
        <v>31</v>
      </c>
      <c r="C12" s="17">
        <v>45220.4375</v>
      </c>
      <c r="D12" s="17">
        <v>45229.707638888889</v>
      </c>
      <c r="E12" s="18">
        <f t="shared" si="0"/>
        <v>9.2701388888890506</v>
      </c>
      <c r="F12" s="18">
        <f t="shared" si="1"/>
        <v>222.48333333333721</v>
      </c>
      <c r="G12" s="2">
        <v>120</v>
      </c>
      <c r="H12" s="18">
        <f t="shared" si="2"/>
        <v>54.431084400000003</v>
      </c>
    </row>
    <row r="13" spans="2:8" x14ac:dyDescent="0.3">
      <c r="B13" s="5" t="s">
        <v>32</v>
      </c>
      <c r="C13" s="17">
        <v>45220.4375</v>
      </c>
      <c r="D13" s="17">
        <v>45229.707638888889</v>
      </c>
      <c r="E13" s="18">
        <f t="shared" si="0"/>
        <v>9.2701388888890506</v>
      </c>
      <c r="F13" s="18">
        <f t="shared" si="1"/>
        <v>222.48333333333721</v>
      </c>
      <c r="G13" s="2">
        <v>198</v>
      </c>
      <c r="H13" s="18">
        <f t="shared" si="2"/>
        <v>89.811289260000009</v>
      </c>
    </row>
    <row r="14" spans="2:8" x14ac:dyDescent="0.3">
      <c r="B14" s="5" t="s">
        <v>33</v>
      </c>
      <c r="C14" s="17">
        <v>45220.4375</v>
      </c>
      <c r="D14" s="17">
        <v>45229.707638888889</v>
      </c>
      <c r="E14" s="18">
        <f t="shared" si="0"/>
        <v>9.2701388888890506</v>
      </c>
      <c r="F14" s="18">
        <f t="shared" si="1"/>
        <v>222.48333333333721</v>
      </c>
      <c r="G14" s="2">
        <v>160</v>
      </c>
      <c r="H14" s="18">
        <f t="shared" si="2"/>
        <v>72.574779200000009</v>
      </c>
    </row>
    <row r="15" spans="2:8" x14ac:dyDescent="0.3">
      <c r="B15" s="5" t="s">
        <v>35</v>
      </c>
      <c r="C15" s="17">
        <v>45220.4375</v>
      </c>
      <c r="D15" s="17">
        <v>45229.707638888889</v>
      </c>
      <c r="E15" s="18">
        <f t="shared" si="0"/>
        <v>9.2701388888890506</v>
      </c>
      <c r="F15" s="18">
        <f t="shared" si="1"/>
        <v>222.48333333333721</v>
      </c>
      <c r="G15" s="2">
        <v>175</v>
      </c>
      <c r="H15" s="18">
        <f t="shared" si="2"/>
        <v>79.378664749999999</v>
      </c>
    </row>
    <row r="16" spans="2:8" x14ac:dyDescent="0.3">
      <c r="B16" s="5" t="s">
        <v>36</v>
      </c>
      <c r="C16" s="17">
        <v>45220.4375</v>
      </c>
      <c r="D16" s="17">
        <v>45225.804861111108</v>
      </c>
      <c r="E16" s="18">
        <f t="shared" si="0"/>
        <v>5.367361111108039</v>
      </c>
      <c r="F16" s="18">
        <f t="shared" si="1"/>
        <v>128.81666666659294</v>
      </c>
      <c r="G16" s="2">
        <v>188</v>
      </c>
      <c r="H16" s="18">
        <f t="shared" si="2"/>
        <v>85.275365560000012</v>
      </c>
    </row>
    <row r="17" spans="2:8" x14ac:dyDescent="0.3">
      <c r="B17" s="5" t="s">
        <v>37</v>
      </c>
      <c r="C17" s="17">
        <v>45220.4375</v>
      </c>
      <c r="D17" s="17">
        <v>45221.804861111108</v>
      </c>
      <c r="E17" s="18">
        <f t="shared" si="0"/>
        <v>1.367361111108039</v>
      </c>
      <c r="F17" s="18">
        <f t="shared" si="1"/>
        <v>32.816666666592937</v>
      </c>
      <c r="G17" s="2">
        <v>188</v>
      </c>
      <c r="H17" s="18">
        <f t="shared" si="2"/>
        <v>85.275365560000012</v>
      </c>
    </row>
    <row r="18" spans="2:8" x14ac:dyDescent="0.3">
      <c r="B18" s="5" t="s">
        <v>38</v>
      </c>
      <c r="C18" s="17">
        <v>45220.4375</v>
      </c>
      <c r="D18" s="17">
        <v>45220.804861111108</v>
      </c>
      <c r="E18" s="18">
        <f t="shared" si="0"/>
        <v>0.36736111110803904</v>
      </c>
      <c r="F18" s="18">
        <f t="shared" si="1"/>
        <v>8.816666666592937</v>
      </c>
      <c r="G18" s="2">
        <v>140</v>
      </c>
      <c r="H18" s="18">
        <f t="shared" si="2"/>
        <v>63.502931800000006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62C-29AC-D244-84BF-2A3AF08D9D17}">
  <dimension ref="B2:F21"/>
  <sheetViews>
    <sheetView zoomScale="193" workbookViewId="0">
      <selection activeCell="E23" sqref="E23"/>
    </sheetView>
  </sheetViews>
  <sheetFormatPr defaultColWidth="10.69921875" defaultRowHeight="15.6" x14ac:dyDescent="0.3"/>
  <cols>
    <col min="1" max="1" width="5.19921875" customWidth="1"/>
    <col min="2" max="2" width="11.59765625" customWidth="1"/>
    <col min="3" max="3" width="11.3984375" customWidth="1"/>
    <col min="4" max="4" width="5.796875" customWidth="1"/>
    <col min="5" max="5" width="11.09765625" customWidth="1"/>
    <col min="6" max="6" width="11.5" customWidth="1"/>
  </cols>
  <sheetData>
    <row r="2" spans="2:6" x14ac:dyDescent="0.3">
      <c r="B2" s="4" t="s">
        <v>1</v>
      </c>
      <c r="C2" s="4" t="s">
        <v>49</v>
      </c>
      <c r="E2" s="19" t="s">
        <v>1</v>
      </c>
      <c r="F2" s="19" t="s">
        <v>49</v>
      </c>
    </row>
    <row r="3" spans="2:6" x14ac:dyDescent="0.3">
      <c r="B3" t="s">
        <v>64</v>
      </c>
      <c r="C3" t="s">
        <v>50</v>
      </c>
      <c r="E3" t="str" cm="1">
        <f t="array" ref="E3:F9">_xlfn._xlws.FILTER(B3:C18,C3:C18="Finance")</f>
        <v>Kobe Durant</v>
      </c>
      <c r="F3" t="str">
        <v>Finance</v>
      </c>
    </row>
    <row r="4" spans="2:6" x14ac:dyDescent="0.3">
      <c r="B4" t="s">
        <v>65</v>
      </c>
      <c r="C4" t="s">
        <v>52</v>
      </c>
      <c r="E4" t="str">
        <v>Elon Jobs</v>
      </c>
      <c r="F4" t="str">
        <v>Finance</v>
      </c>
    </row>
    <row r="5" spans="2:6" x14ac:dyDescent="0.3">
      <c r="B5" t="s">
        <v>66</v>
      </c>
      <c r="C5" t="s">
        <v>52</v>
      </c>
      <c r="E5" t="str">
        <v>Terry Cruise</v>
      </c>
      <c r="F5" t="str">
        <v>Finance</v>
      </c>
    </row>
    <row r="6" spans="2:6" x14ac:dyDescent="0.3">
      <c r="B6" t="s">
        <v>80</v>
      </c>
      <c r="C6" t="s">
        <v>52</v>
      </c>
      <c r="E6" t="str">
        <v>Bart Chang</v>
      </c>
      <c r="F6" t="str">
        <v>Finance</v>
      </c>
    </row>
    <row r="7" spans="2:6" x14ac:dyDescent="0.3">
      <c r="B7" t="s">
        <v>67</v>
      </c>
      <c r="C7" t="s">
        <v>51</v>
      </c>
      <c r="E7" t="str">
        <v>Bob Bolard</v>
      </c>
      <c r="F7" t="str">
        <v>Finance</v>
      </c>
    </row>
    <row r="8" spans="2:6" x14ac:dyDescent="0.3">
      <c r="B8" t="s">
        <v>68</v>
      </c>
      <c r="C8" t="s">
        <v>51</v>
      </c>
      <c r="E8" t="str">
        <v>Michael Lee</v>
      </c>
      <c r="F8" t="str">
        <v>Finance</v>
      </c>
    </row>
    <row r="9" spans="2:6" x14ac:dyDescent="0.3">
      <c r="B9" t="s">
        <v>69</v>
      </c>
      <c r="C9" t="s">
        <v>42</v>
      </c>
      <c r="E9" t="str">
        <v>Bob Smith</v>
      </c>
      <c r="F9" t="str">
        <v>Finance</v>
      </c>
    </row>
    <row r="10" spans="2:6" x14ac:dyDescent="0.3">
      <c r="B10" t="s">
        <v>70</v>
      </c>
      <c r="C10" t="s">
        <v>52</v>
      </c>
    </row>
    <row r="11" spans="2:6" x14ac:dyDescent="0.3">
      <c r="B11" t="s">
        <v>71</v>
      </c>
      <c r="C11" t="s">
        <v>52</v>
      </c>
    </row>
    <row r="12" spans="2:6" x14ac:dyDescent="0.3">
      <c r="B12" t="s">
        <v>72</v>
      </c>
      <c r="C12" t="s">
        <v>51</v>
      </c>
    </row>
    <row r="13" spans="2:6" x14ac:dyDescent="0.3">
      <c r="B13" t="s">
        <v>73</v>
      </c>
      <c r="C13" t="s">
        <v>52</v>
      </c>
    </row>
    <row r="14" spans="2:6" x14ac:dyDescent="0.3">
      <c r="B14" t="s">
        <v>74</v>
      </c>
      <c r="C14" t="s">
        <v>52</v>
      </c>
    </row>
    <row r="15" spans="2:6" x14ac:dyDescent="0.3">
      <c r="B15" t="s">
        <v>75</v>
      </c>
      <c r="C15" t="s">
        <v>42</v>
      </c>
    </row>
    <row r="16" spans="2:6" x14ac:dyDescent="0.3">
      <c r="B16" t="s">
        <v>76</v>
      </c>
      <c r="C16" t="s">
        <v>42</v>
      </c>
    </row>
    <row r="17" spans="2:5" x14ac:dyDescent="0.3">
      <c r="B17" t="s">
        <v>78</v>
      </c>
      <c r="C17" t="s">
        <v>50</v>
      </c>
    </row>
    <row r="18" spans="2:5" x14ac:dyDescent="0.3">
      <c r="B18" t="s">
        <v>79</v>
      </c>
      <c r="C18" t="s">
        <v>50</v>
      </c>
    </row>
    <row r="21" spans="2:5" x14ac:dyDescent="0.3">
      <c r="B21" s="22" t="s">
        <v>83</v>
      </c>
      <c r="C21" s="22"/>
      <c r="D21" s="22"/>
      <c r="E21" s="22"/>
    </row>
  </sheetData>
  <mergeCells count="1">
    <mergeCell ref="B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73BF-1FC6-3946-9592-74B0C11425F5}">
  <dimension ref="B2:H21"/>
  <sheetViews>
    <sheetView zoomScale="171" workbookViewId="0">
      <selection activeCell="B21" sqref="B21:F21"/>
    </sheetView>
  </sheetViews>
  <sheetFormatPr defaultColWidth="10.69921875" defaultRowHeight="15.6" x14ac:dyDescent="0.3"/>
  <cols>
    <col min="1" max="1" width="6.5" customWidth="1"/>
    <col min="2" max="2" width="11.296875" customWidth="1"/>
    <col min="3" max="4" width="10.8984375" customWidth="1"/>
    <col min="5" max="5" width="5.3984375" customWidth="1"/>
    <col min="7" max="7" width="10.8984375" customWidth="1"/>
    <col min="8" max="8" width="9.69921875" customWidth="1"/>
  </cols>
  <sheetData>
    <row r="2" spans="2:8" x14ac:dyDescent="0.3">
      <c r="B2" s="4" t="s">
        <v>1</v>
      </c>
      <c r="C2" s="4" t="s">
        <v>49</v>
      </c>
      <c r="D2" s="4" t="s">
        <v>77</v>
      </c>
      <c r="F2" s="19" t="s">
        <v>1</v>
      </c>
      <c r="G2" s="19" t="s">
        <v>49</v>
      </c>
      <c r="H2" s="19" t="s">
        <v>77</v>
      </c>
    </row>
    <row r="3" spans="2:8" x14ac:dyDescent="0.3">
      <c r="B3" t="s">
        <v>64</v>
      </c>
      <c r="C3" t="s">
        <v>50</v>
      </c>
      <c r="D3" s="20">
        <v>50000</v>
      </c>
      <c r="F3" t="str" cm="1">
        <f t="array" ref="F3:H6">_xlfn._xlws.FILTER(B3:D18,(C3:C18="Finance")*(D3:D18&gt;80000))</f>
        <v>Terry Cruise</v>
      </c>
      <c r="G3" t="str">
        <v>Finance</v>
      </c>
      <c r="H3" s="20">
        <v>110000</v>
      </c>
    </row>
    <row r="4" spans="2:8" x14ac:dyDescent="0.3">
      <c r="B4" t="s">
        <v>65</v>
      </c>
      <c r="C4" t="s">
        <v>52</v>
      </c>
      <c r="D4" s="20">
        <v>75000</v>
      </c>
      <c r="F4" t="str">
        <v>Bart Chang</v>
      </c>
      <c r="G4" t="str">
        <v>Finance</v>
      </c>
      <c r="H4" s="20">
        <v>82000</v>
      </c>
    </row>
    <row r="5" spans="2:8" x14ac:dyDescent="0.3">
      <c r="B5" t="s">
        <v>66</v>
      </c>
      <c r="C5" t="s">
        <v>52</v>
      </c>
      <c r="D5" s="20">
        <v>65000</v>
      </c>
      <c r="F5" t="str">
        <v>Bob Bolard</v>
      </c>
      <c r="G5" t="str">
        <v>Finance</v>
      </c>
      <c r="H5" s="20">
        <v>100000</v>
      </c>
    </row>
    <row r="6" spans="2:8" x14ac:dyDescent="0.3">
      <c r="B6" t="s">
        <v>80</v>
      </c>
      <c r="C6" t="s">
        <v>52</v>
      </c>
      <c r="D6" s="20">
        <v>110000</v>
      </c>
      <c r="F6" t="str">
        <v>Michael Lee</v>
      </c>
      <c r="G6" t="str">
        <v>Finance</v>
      </c>
      <c r="H6" s="20">
        <v>125000</v>
      </c>
    </row>
    <row r="7" spans="2:8" x14ac:dyDescent="0.3">
      <c r="B7" t="s">
        <v>67</v>
      </c>
      <c r="C7" t="s">
        <v>51</v>
      </c>
      <c r="D7" s="20">
        <v>85000</v>
      </c>
      <c r="H7" s="20"/>
    </row>
    <row r="8" spans="2:8" x14ac:dyDescent="0.3">
      <c r="B8" t="s">
        <v>68</v>
      </c>
      <c r="C8" t="s">
        <v>51</v>
      </c>
      <c r="D8" s="20">
        <v>114000</v>
      </c>
    </row>
    <row r="9" spans="2:8" x14ac:dyDescent="0.3">
      <c r="B9" t="s">
        <v>69</v>
      </c>
      <c r="C9" t="s">
        <v>42</v>
      </c>
      <c r="D9" s="20">
        <v>70000</v>
      </c>
    </row>
    <row r="10" spans="2:8" x14ac:dyDescent="0.3">
      <c r="B10" t="s">
        <v>70</v>
      </c>
      <c r="C10" t="s">
        <v>52</v>
      </c>
      <c r="D10" s="20">
        <v>82000</v>
      </c>
    </row>
    <row r="11" spans="2:8" x14ac:dyDescent="0.3">
      <c r="B11" t="s">
        <v>71</v>
      </c>
      <c r="C11" t="s">
        <v>52</v>
      </c>
      <c r="D11" s="20">
        <v>100000</v>
      </c>
    </row>
    <row r="12" spans="2:8" x14ac:dyDescent="0.3">
      <c r="B12" t="s">
        <v>72</v>
      </c>
      <c r="C12" t="s">
        <v>51</v>
      </c>
      <c r="D12" s="20">
        <v>92000</v>
      </c>
    </row>
    <row r="13" spans="2:8" x14ac:dyDescent="0.3">
      <c r="B13" t="s">
        <v>73</v>
      </c>
      <c r="C13" t="s">
        <v>52</v>
      </c>
      <c r="D13" s="20">
        <v>125000</v>
      </c>
    </row>
    <row r="14" spans="2:8" x14ac:dyDescent="0.3">
      <c r="B14" t="s">
        <v>74</v>
      </c>
      <c r="C14" t="s">
        <v>52</v>
      </c>
      <c r="D14" s="20">
        <v>75000</v>
      </c>
    </row>
    <row r="15" spans="2:8" x14ac:dyDescent="0.3">
      <c r="B15" t="s">
        <v>75</v>
      </c>
      <c r="C15" t="s">
        <v>42</v>
      </c>
      <c r="D15" s="20">
        <v>45000</v>
      </c>
    </row>
    <row r="16" spans="2:8" x14ac:dyDescent="0.3">
      <c r="B16" t="s">
        <v>76</v>
      </c>
      <c r="C16" t="s">
        <v>42</v>
      </c>
      <c r="D16" s="20">
        <v>122000</v>
      </c>
    </row>
    <row r="17" spans="2:6" x14ac:dyDescent="0.3">
      <c r="B17" t="s">
        <v>78</v>
      </c>
      <c r="C17" t="s">
        <v>50</v>
      </c>
      <c r="D17" s="20">
        <v>89000</v>
      </c>
    </row>
    <row r="18" spans="2:6" x14ac:dyDescent="0.3">
      <c r="B18" t="s">
        <v>79</v>
      </c>
      <c r="C18" t="s">
        <v>50</v>
      </c>
      <c r="D18" s="20">
        <v>74000</v>
      </c>
    </row>
    <row r="21" spans="2:6" x14ac:dyDescent="0.3">
      <c r="B21" s="22" t="s">
        <v>84</v>
      </c>
      <c r="C21" s="22"/>
      <c r="D21" s="22"/>
      <c r="E21" s="22"/>
      <c r="F21" s="22"/>
    </row>
  </sheetData>
  <mergeCells count="1">
    <mergeCell ref="B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E54-9CB4-1140-A66F-3CD83313735C}">
  <dimension ref="B2:E36"/>
  <sheetViews>
    <sheetView topLeftCell="A17" zoomScale="168" workbookViewId="0">
      <selection activeCell="B36" sqref="B36:E36"/>
    </sheetView>
  </sheetViews>
  <sheetFormatPr defaultColWidth="10.69921875" defaultRowHeight="15.6" x14ac:dyDescent="0.3"/>
  <cols>
    <col min="1" max="1" width="5.19921875" customWidth="1"/>
    <col min="2" max="2" width="8" bestFit="1" customWidth="1"/>
    <col min="3" max="3" width="11.5" customWidth="1"/>
    <col min="4" max="4" width="8.796875" customWidth="1"/>
    <col min="5" max="5" width="14.296875" bestFit="1" customWidth="1"/>
  </cols>
  <sheetData>
    <row r="2" spans="2:5" x14ac:dyDescent="0.3">
      <c r="B2" s="19" t="s">
        <v>81</v>
      </c>
      <c r="C2" s="4" t="s">
        <v>1</v>
      </c>
      <c r="E2" s="19" t="s">
        <v>82</v>
      </c>
    </row>
    <row r="3" spans="2:5" x14ac:dyDescent="0.3">
      <c r="B3" s="2" cm="1">
        <f t="array" ref="B3:B18">_xlfn.SEQUENCE(COUNTA(C3:C18))</f>
        <v>1</v>
      </c>
      <c r="C3" t="s">
        <v>64</v>
      </c>
      <c r="E3" s="6" cm="1">
        <f t="array" ref="E3:E33">DATE(2023,12,_xlfn.SEQUENCE(31))</f>
        <v>45261</v>
      </c>
    </row>
    <row r="4" spans="2:5" x14ac:dyDescent="0.3">
      <c r="B4" s="2">
        <v>2</v>
      </c>
      <c r="C4" t="s">
        <v>65</v>
      </c>
      <c r="E4" s="6">
        <v>45262</v>
      </c>
    </row>
    <row r="5" spans="2:5" x14ac:dyDescent="0.3">
      <c r="B5" s="2">
        <v>3</v>
      </c>
      <c r="C5" t="s">
        <v>66</v>
      </c>
      <c r="E5" s="6">
        <v>45263</v>
      </c>
    </row>
    <row r="6" spans="2:5" x14ac:dyDescent="0.3">
      <c r="B6" s="2">
        <v>4</v>
      </c>
      <c r="C6" t="s">
        <v>80</v>
      </c>
      <c r="E6" s="6">
        <v>45264</v>
      </c>
    </row>
    <row r="7" spans="2:5" x14ac:dyDescent="0.3">
      <c r="B7" s="2">
        <v>5</v>
      </c>
      <c r="C7" t="s">
        <v>67</v>
      </c>
      <c r="E7" s="6">
        <v>45265</v>
      </c>
    </row>
    <row r="8" spans="2:5" x14ac:dyDescent="0.3">
      <c r="B8" s="2">
        <v>6</v>
      </c>
      <c r="C8" t="s">
        <v>68</v>
      </c>
      <c r="E8" s="6">
        <v>45266</v>
      </c>
    </row>
    <row r="9" spans="2:5" x14ac:dyDescent="0.3">
      <c r="B9" s="2">
        <v>7</v>
      </c>
      <c r="C9" t="s">
        <v>69</v>
      </c>
      <c r="E9" s="6">
        <v>45267</v>
      </c>
    </row>
    <row r="10" spans="2:5" x14ac:dyDescent="0.3">
      <c r="B10" s="2">
        <v>8</v>
      </c>
      <c r="C10" t="s">
        <v>70</v>
      </c>
      <c r="E10" s="6">
        <v>45268</v>
      </c>
    </row>
    <row r="11" spans="2:5" x14ac:dyDescent="0.3">
      <c r="B11" s="2">
        <v>9</v>
      </c>
      <c r="C11" t="s">
        <v>71</v>
      </c>
      <c r="E11" s="6">
        <v>45269</v>
      </c>
    </row>
    <row r="12" spans="2:5" x14ac:dyDescent="0.3">
      <c r="B12" s="2">
        <v>10</v>
      </c>
      <c r="C12" t="s">
        <v>72</v>
      </c>
      <c r="E12" s="6">
        <v>45270</v>
      </c>
    </row>
    <row r="13" spans="2:5" x14ac:dyDescent="0.3">
      <c r="B13" s="2">
        <v>11</v>
      </c>
      <c r="C13" t="s">
        <v>73</v>
      </c>
      <c r="E13" s="6">
        <v>45271</v>
      </c>
    </row>
    <row r="14" spans="2:5" x14ac:dyDescent="0.3">
      <c r="B14" s="2">
        <v>12</v>
      </c>
      <c r="C14" t="s">
        <v>74</v>
      </c>
      <c r="E14" s="6">
        <v>45272</v>
      </c>
    </row>
    <row r="15" spans="2:5" x14ac:dyDescent="0.3">
      <c r="B15" s="2">
        <v>13</v>
      </c>
      <c r="C15" t="s">
        <v>75</v>
      </c>
      <c r="E15" s="6">
        <v>45273</v>
      </c>
    </row>
    <row r="16" spans="2:5" x14ac:dyDescent="0.3">
      <c r="B16" s="2">
        <v>14</v>
      </c>
      <c r="C16" t="s">
        <v>76</v>
      </c>
      <c r="E16" s="6">
        <v>45274</v>
      </c>
    </row>
    <row r="17" spans="2:5" x14ac:dyDescent="0.3">
      <c r="B17" s="2">
        <v>15</v>
      </c>
      <c r="C17" t="s">
        <v>78</v>
      </c>
      <c r="E17" s="6">
        <v>45275</v>
      </c>
    </row>
    <row r="18" spans="2:5" x14ac:dyDescent="0.3">
      <c r="B18" s="2">
        <v>16</v>
      </c>
      <c r="C18" t="s">
        <v>79</v>
      </c>
      <c r="E18" s="6">
        <v>45276</v>
      </c>
    </row>
    <row r="19" spans="2:5" x14ac:dyDescent="0.3">
      <c r="E19" s="6">
        <v>45277</v>
      </c>
    </row>
    <row r="20" spans="2:5" x14ac:dyDescent="0.3">
      <c r="E20" s="6">
        <v>45278</v>
      </c>
    </row>
    <row r="21" spans="2:5" x14ac:dyDescent="0.3">
      <c r="E21" s="6">
        <v>45279</v>
      </c>
    </row>
    <row r="22" spans="2:5" x14ac:dyDescent="0.3">
      <c r="E22" s="6">
        <v>45280</v>
      </c>
    </row>
    <row r="23" spans="2:5" x14ac:dyDescent="0.3">
      <c r="E23" s="6">
        <v>45281</v>
      </c>
    </row>
    <row r="24" spans="2:5" x14ac:dyDescent="0.3">
      <c r="E24" s="6">
        <v>45282</v>
      </c>
    </row>
    <row r="25" spans="2:5" x14ac:dyDescent="0.3">
      <c r="E25" s="6">
        <v>45283</v>
      </c>
    </row>
    <row r="26" spans="2:5" x14ac:dyDescent="0.3">
      <c r="E26" s="6">
        <v>45284</v>
      </c>
    </row>
    <row r="27" spans="2:5" x14ac:dyDescent="0.3">
      <c r="E27" s="6">
        <v>45285</v>
      </c>
    </row>
    <row r="28" spans="2:5" x14ac:dyDescent="0.3">
      <c r="E28" s="6">
        <v>45286</v>
      </c>
    </row>
    <row r="29" spans="2:5" x14ac:dyDescent="0.3">
      <c r="E29" s="6">
        <v>45287</v>
      </c>
    </row>
    <row r="30" spans="2:5" x14ac:dyDescent="0.3">
      <c r="E30" s="6">
        <v>45288</v>
      </c>
    </row>
    <row r="31" spans="2:5" x14ac:dyDescent="0.3">
      <c r="E31" s="6">
        <v>45289</v>
      </c>
    </row>
    <row r="32" spans="2:5" x14ac:dyDescent="0.3">
      <c r="E32" s="6">
        <v>45290</v>
      </c>
    </row>
    <row r="33" spans="2:5" x14ac:dyDescent="0.3">
      <c r="E33" s="6">
        <v>45291</v>
      </c>
    </row>
    <row r="36" spans="2:5" x14ac:dyDescent="0.3">
      <c r="B36" s="22" t="s">
        <v>85</v>
      </c>
      <c r="C36" s="22"/>
      <c r="D36" s="22"/>
      <c r="E36" s="22"/>
    </row>
  </sheetData>
  <mergeCells count="1">
    <mergeCell ref="B36:E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B217-39C6-9A48-AA4E-678C982EEC47}">
  <dimension ref="B2:I21"/>
  <sheetViews>
    <sheetView topLeftCell="A16" zoomScale="162" workbookViewId="0">
      <selection activeCell="F2" sqref="F2"/>
    </sheetView>
  </sheetViews>
  <sheetFormatPr defaultColWidth="10.69921875" defaultRowHeight="15.6" x14ac:dyDescent="0.3"/>
  <cols>
    <col min="2" max="2" width="14.69921875" customWidth="1"/>
    <col min="3" max="3" width="11.19921875" customWidth="1"/>
    <col min="4" max="4" width="5.19921875" customWidth="1"/>
  </cols>
  <sheetData>
    <row r="2" spans="2:6" x14ac:dyDescent="0.3">
      <c r="B2" s="7" t="s">
        <v>1</v>
      </c>
      <c r="C2" s="8" t="s">
        <v>2</v>
      </c>
      <c r="D2" s="9"/>
      <c r="E2" s="14" t="s">
        <v>43</v>
      </c>
      <c r="F2" s="2" t="s">
        <v>3</v>
      </c>
    </row>
    <row r="3" spans="2:6" x14ac:dyDescent="0.3">
      <c r="B3" s="3" t="s">
        <v>3</v>
      </c>
      <c r="C3" s="15">
        <v>8151.24812152702</v>
      </c>
      <c r="E3" s="14" t="s">
        <v>44</v>
      </c>
      <c r="F3" s="16">
        <f>_xlfn.XLOOKUP(F2,B3:B18,C3:C18, "NOT IN LIST")</f>
        <v>8151.24812152702</v>
      </c>
    </row>
    <row r="4" spans="2:6" x14ac:dyDescent="0.3">
      <c r="B4" s="3" t="s">
        <v>4</v>
      </c>
      <c r="C4" s="15">
        <v>7755.4709019399825</v>
      </c>
    </row>
    <row r="5" spans="2:6" x14ac:dyDescent="0.3">
      <c r="B5" s="3" t="s">
        <v>5</v>
      </c>
      <c r="C5" s="15">
        <v>2092.3283139276195</v>
      </c>
    </row>
    <row r="6" spans="2:6" x14ac:dyDescent="0.3">
      <c r="B6" s="3" t="s">
        <v>6</v>
      </c>
      <c r="C6" s="15">
        <v>3380.1466125541278</v>
      </c>
    </row>
    <row r="7" spans="2:6" x14ac:dyDescent="0.3">
      <c r="B7" s="3" t="s">
        <v>7</v>
      </c>
      <c r="C7" s="15">
        <v>6964.0561728480398</v>
      </c>
    </row>
    <row r="8" spans="2:6" x14ac:dyDescent="0.3">
      <c r="B8" s="3" t="s">
        <v>8</v>
      </c>
      <c r="C8" s="15">
        <v>5012.6200229350716</v>
      </c>
    </row>
    <row r="9" spans="2:6" x14ac:dyDescent="0.3">
      <c r="B9" s="3" t="s">
        <v>9</v>
      </c>
      <c r="C9" s="15">
        <v>6993.37653924595</v>
      </c>
    </row>
    <row r="10" spans="2:6" x14ac:dyDescent="0.3">
      <c r="B10" s="3" t="s">
        <v>10</v>
      </c>
      <c r="C10" s="15">
        <v>9916.1225399862142</v>
      </c>
    </row>
    <row r="11" spans="2:6" x14ac:dyDescent="0.3">
      <c r="B11" s="3" t="s">
        <v>11</v>
      </c>
      <c r="C11" s="15">
        <v>9982.7607672833492</v>
      </c>
    </row>
    <row r="12" spans="2:6" x14ac:dyDescent="0.3">
      <c r="B12" s="3" t="s">
        <v>12</v>
      </c>
      <c r="C12" s="15">
        <v>9110.2743930674405</v>
      </c>
    </row>
    <row r="13" spans="2:6" x14ac:dyDescent="0.3">
      <c r="B13" s="3" t="s">
        <v>13</v>
      </c>
      <c r="C13" s="15">
        <v>3222.9027070160741</v>
      </c>
    </row>
    <row r="14" spans="2:6" x14ac:dyDescent="0.3">
      <c r="B14" s="3" t="s">
        <v>14</v>
      </c>
      <c r="C14" s="15">
        <v>3435.2681701390152</v>
      </c>
    </row>
    <row r="15" spans="2:6" x14ac:dyDescent="0.3">
      <c r="B15" s="3" t="s">
        <v>15</v>
      </c>
      <c r="C15" s="15">
        <v>6016.4213975740586</v>
      </c>
    </row>
    <row r="16" spans="2:6" x14ac:dyDescent="0.3">
      <c r="B16" s="3" t="s">
        <v>16</v>
      </c>
      <c r="C16" s="15">
        <v>1734.5840260811419</v>
      </c>
    </row>
    <row r="17" spans="2:9" x14ac:dyDescent="0.3">
      <c r="B17" s="3" t="s">
        <v>17</v>
      </c>
      <c r="C17" s="15">
        <v>4726.9219681522554</v>
      </c>
    </row>
    <row r="18" spans="2:9" x14ac:dyDescent="0.3">
      <c r="B18" s="3" t="s">
        <v>18</v>
      </c>
      <c r="C18" s="15">
        <v>3459</v>
      </c>
    </row>
    <row r="21" spans="2:9" x14ac:dyDescent="0.3">
      <c r="B21" s="22" t="s">
        <v>86</v>
      </c>
      <c r="C21" s="22"/>
      <c r="D21" s="22"/>
      <c r="E21" s="22"/>
      <c r="F21" s="22"/>
      <c r="G21" s="22"/>
      <c r="H21" s="22"/>
      <c r="I21" s="22"/>
    </row>
  </sheetData>
  <mergeCells count="1">
    <mergeCell ref="B21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635-720F-3540-B9D0-08FA1FE456DE}">
  <dimension ref="B2:H21"/>
  <sheetViews>
    <sheetView topLeftCell="A16" zoomScale="162" workbookViewId="0">
      <selection activeCell="B21" sqref="B21:H21"/>
    </sheetView>
  </sheetViews>
  <sheetFormatPr defaultColWidth="10.69921875" defaultRowHeight="15.6" x14ac:dyDescent="0.3"/>
  <cols>
    <col min="5" max="5" width="4.5" customWidth="1"/>
  </cols>
  <sheetData>
    <row r="2" spans="2:7" x14ac:dyDescent="0.3">
      <c r="B2" s="7" t="s">
        <v>1</v>
      </c>
      <c r="C2" s="8" t="s">
        <v>2</v>
      </c>
      <c r="D2" s="8" t="s">
        <v>41</v>
      </c>
      <c r="E2" s="9"/>
      <c r="F2" s="10" t="s">
        <v>2</v>
      </c>
      <c r="G2" s="10" t="s">
        <v>41</v>
      </c>
    </row>
    <row r="3" spans="2:7" x14ac:dyDescent="0.3">
      <c r="B3" s="3" t="s">
        <v>3</v>
      </c>
      <c r="C3" s="11">
        <v>8151.24812152702</v>
      </c>
      <c r="D3" s="12">
        <f>_xlfn.XLOOKUP(C3,$F$3:$F$5,$G$3:$G$5,,-1)</f>
        <v>0.2</v>
      </c>
      <c r="F3" s="11">
        <v>0</v>
      </c>
      <c r="G3" s="13">
        <v>0</v>
      </c>
    </row>
    <row r="4" spans="2:7" x14ac:dyDescent="0.3">
      <c r="B4" s="3" t="s">
        <v>4</v>
      </c>
      <c r="C4" s="11">
        <v>7755.4709019399825</v>
      </c>
      <c r="D4" s="12">
        <f t="shared" ref="D4:D18" si="0">_xlfn.XLOOKUP(C4,$F$3:$F$5,$G$3:$G$5,,-1)</f>
        <v>0.1</v>
      </c>
      <c r="F4" s="11">
        <v>4000</v>
      </c>
      <c r="G4" s="13">
        <v>0.1</v>
      </c>
    </row>
    <row r="5" spans="2:7" x14ac:dyDescent="0.3">
      <c r="B5" s="3" t="s">
        <v>5</v>
      </c>
      <c r="C5" s="11">
        <v>2092.3283139276195</v>
      </c>
      <c r="D5" s="12">
        <f t="shared" si="0"/>
        <v>0</v>
      </c>
      <c r="F5" s="11">
        <v>8000</v>
      </c>
      <c r="G5" s="13">
        <v>0.2</v>
      </c>
    </row>
    <row r="6" spans="2:7" x14ac:dyDescent="0.3">
      <c r="B6" s="3" t="s">
        <v>6</v>
      </c>
      <c r="C6" s="11">
        <v>3380.1466125541278</v>
      </c>
      <c r="D6" s="12">
        <f t="shared" si="0"/>
        <v>0</v>
      </c>
    </row>
    <row r="7" spans="2:7" x14ac:dyDescent="0.3">
      <c r="B7" s="3" t="s">
        <v>7</v>
      </c>
      <c r="C7" s="11">
        <v>6964.0561728480398</v>
      </c>
      <c r="D7" s="12">
        <f t="shared" si="0"/>
        <v>0.1</v>
      </c>
    </row>
    <row r="8" spans="2:7" x14ac:dyDescent="0.3">
      <c r="B8" s="3" t="s">
        <v>8</v>
      </c>
      <c r="C8" s="11">
        <v>5012.6200229350716</v>
      </c>
      <c r="D8" s="12">
        <f t="shared" si="0"/>
        <v>0.1</v>
      </c>
    </row>
    <row r="9" spans="2:7" x14ac:dyDescent="0.3">
      <c r="B9" s="3" t="s">
        <v>9</v>
      </c>
      <c r="C9" s="11">
        <v>6993.37653924595</v>
      </c>
      <c r="D9" s="12">
        <f t="shared" si="0"/>
        <v>0.1</v>
      </c>
    </row>
    <row r="10" spans="2:7" x14ac:dyDescent="0.3">
      <c r="B10" s="3" t="s">
        <v>10</v>
      </c>
      <c r="C10" s="11">
        <v>9916.1225399862142</v>
      </c>
      <c r="D10" s="12">
        <f t="shared" si="0"/>
        <v>0.2</v>
      </c>
    </row>
    <row r="11" spans="2:7" x14ac:dyDescent="0.3">
      <c r="B11" s="3" t="s">
        <v>11</v>
      </c>
      <c r="C11" s="11">
        <v>9982.7607672833492</v>
      </c>
      <c r="D11" s="12">
        <f t="shared" si="0"/>
        <v>0.2</v>
      </c>
    </row>
    <row r="12" spans="2:7" x14ac:dyDescent="0.3">
      <c r="B12" s="3" t="s">
        <v>12</v>
      </c>
      <c r="C12" s="11">
        <v>9110.2743930674405</v>
      </c>
      <c r="D12" s="12">
        <f t="shared" si="0"/>
        <v>0.2</v>
      </c>
    </row>
    <row r="13" spans="2:7" x14ac:dyDescent="0.3">
      <c r="B13" s="3" t="s">
        <v>13</v>
      </c>
      <c r="C13" s="11">
        <v>3222.9027070160741</v>
      </c>
      <c r="D13" s="12">
        <f t="shared" si="0"/>
        <v>0</v>
      </c>
    </row>
    <row r="14" spans="2:7" x14ac:dyDescent="0.3">
      <c r="B14" s="3" t="s">
        <v>14</v>
      </c>
      <c r="C14" s="11">
        <v>3435.2681701390152</v>
      </c>
      <c r="D14" s="12">
        <f t="shared" si="0"/>
        <v>0</v>
      </c>
    </row>
    <row r="15" spans="2:7" x14ac:dyDescent="0.3">
      <c r="B15" s="3" t="s">
        <v>15</v>
      </c>
      <c r="C15" s="11">
        <v>6016.4213975740586</v>
      </c>
      <c r="D15" s="12">
        <f t="shared" si="0"/>
        <v>0.1</v>
      </c>
    </row>
    <row r="16" spans="2:7" x14ac:dyDescent="0.3">
      <c r="B16" s="3" t="s">
        <v>16</v>
      </c>
      <c r="C16" s="11">
        <v>1734.5840260811419</v>
      </c>
      <c r="D16" s="12">
        <f t="shared" si="0"/>
        <v>0</v>
      </c>
    </row>
    <row r="17" spans="2:8" x14ac:dyDescent="0.3">
      <c r="B17" s="3" t="s">
        <v>17</v>
      </c>
      <c r="C17" s="11">
        <v>4726.9219681522554</v>
      </c>
      <c r="D17" s="12">
        <f t="shared" si="0"/>
        <v>0.1</v>
      </c>
    </row>
    <row r="18" spans="2:8" x14ac:dyDescent="0.3">
      <c r="B18" s="3" t="s">
        <v>18</v>
      </c>
      <c r="C18" s="11">
        <v>3459</v>
      </c>
      <c r="D18" s="12">
        <f t="shared" si="0"/>
        <v>0</v>
      </c>
    </row>
    <row r="21" spans="2:8" x14ac:dyDescent="0.3">
      <c r="B21" s="22" t="s">
        <v>87</v>
      </c>
      <c r="C21" s="22"/>
      <c r="D21" s="22"/>
      <c r="E21" s="22"/>
      <c r="F21" s="22"/>
      <c r="G21" s="22"/>
      <c r="H21" s="22"/>
    </row>
  </sheetData>
  <mergeCells count="1">
    <mergeCell ref="B21:H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5B17-DFA1-F947-9BC5-A8E0D6B52894}">
  <dimension ref="B2:G18"/>
  <sheetViews>
    <sheetView zoomScale="137" workbookViewId="0">
      <selection activeCell="F17" sqref="F17"/>
    </sheetView>
  </sheetViews>
  <sheetFormatPr defaultColWidth="10.69921875" defaultRowHeight="15.6" x14ac:dyDescent="0.3"/>
  <cols>
    <col min="1" max="1" width="6" customWidth="1"/>
    <col min="2" max="2" width="15.5" customWidth="1"/>
    <col min="3" max="3" width="9.5" customWidth="1"/>
    <col min="4" max="4" width="9" bestFit="1" customWidth="1"/>
    <col min="5" max="5" width="4.19921875" customWidth="1"/>
    <col min="6" max="6" width="9.19921875" bestFit="1" customWidth="1"/>
  </cols>
  <sheetData>
    <row r="2" spans="2:7" x14ac:dyDescent="0.3">
      <c r="B2" s="4" t="s">
        <v>0</v>
      </c>
      <c r="C2" s="4" t="s">
        <v>53</v>
      </c>
      <c r="D2" s="4" t="s">
        <v>2</v>
      </c>
      <c r="F2" s="14" t="s">
        <v>62</v>
      </c>
      <c r="G2" s="2" t="s">
        <v>3</v>
      </c>
    </row>
    <row r="3" spans="2:7" x14ac:dyDescent="0.3">
      <c r="B3" s="3" t="s">
        <v>3</v>
      </c>
      <c r="C3" t="s">
        <v>54</v>
      </c>
      <c r="D3" s="1">
        <v>150000</v>
      </c>
      <c r="F3" s="14" t="s">
        <v>57</v>
      </c>
      <c r="G3" s="2" t="s">
        <v>54</v>
      </c>
    </row>
    <row r="4" spans="2:7" x14ac:dyDescent="0.3">
      <c r="B4" s="3" t="s">
        <v>4</v>
      </c>
      <c r="C4" t="s">
        <v>55</v>
      </c>
      <c r="D4" s="1">
        <v>550000</v>
      </c>
      <c r="F4" s="14" t="s">
        <v>44</v>
      </c>
      <c r="G4" s="16">
        <f>SUMIFS(D3:D13,B3:B13,G2,C3:C13,G3)</f>
        <v>770000</v>
      </c>
    </row>
    <row r="5" spans="2:7" x14ac:dyDescent="0.3">
      <c r="B5" s="3" t="s">
        <v>5</v>
      </c>
      <c r="C5" t="s">
        <v>56</v>
      </c>
      <c r="D5" s="1">
        <v>125000</v>
      </c>
    </row>
    <row r="6" spans="2:7" x14ac:dyDescent="0.3">
      <c r="B6" s="3" t="s">
        <v>3</v>
      </c>
      <c r="C6" t="s">
        <v>54</v>
      </c>
      <c r="D6" s="1">
        <v>280000</v>
      </c>
    </row>
    <row r="7" spans="2:7" x14ac:dyDescent="0.3">
      <c r="B7" s="3" t="s">
        <v>7</v>
      </c>
      <c r="C7" t="s">
        <v>54</v>
      </c>
      <c r="D7" s="1">
        <v>600000</v>
      </c>
    </row>
    <row r="8" spans="2:7" x14ac:dyDescent="0.3">
      <c r="B8" s="3" t="s">
        <v>8</v>
      </c>
      <c r="C8" t="s">
        <v>54</v>
      </c>
      <c r="D8" s="1">
        <v>250000</v>
      </c>
    </row>
    <row r="9" spans="2:7" x14ac:dyDescent="0.3">
      <c r="B9" s="3" t="s">
        <v>9</v>
      </c>
      <c r="C9" t="s">
        <v>55</v>
      </c>
      <c r="D9" s="1">
        <v>320000</v>
      </c>
    </row>
    <row r="10" spans="2:7" x14ac:dyDescent="0.3">
      <c r="B10" s="3" t="s">
        <v>10</v>
      </c>
      <c r="C10" t="s">
        <v>55</v>
      </c>
      <c r="D10" s="1">
        <v>205000</v>
      </c>
    </row>
    <row r="11" spans="2:7" x14ac:dyDescent="0.3">
      <c r="B11" s="3" t="s">
        <v>11</v>
      </c>
      <c r="C11" t="s">
        <v>56</v>
      </c>
      <c r="D11" s="1">
        <v>185000</v>
      </c>
    </row>
    <row r="12" spans="2:7" x14ac:dyDescent="0.3">
      <c r="B12" s="3" t="s">
        <v>3</v>
      </c>
      <c r="C12" t="s">
        <v>54</v>
      </c>
      <c r="D12" s="1">
        <v>340000</v>
      </c>
    </row>
    <row r="13" spans="2:7" x14ac:dyDescent="0.3">
      <c r="B13" s="3" t="s">
        <v>13</v>
      </c>
      <c r="C13" t="s">
        <v>55</v>
      </c>
      <c r="D13" s="1">
        <v>250000</v>
      </c>
    </row>
    <row r="14" spans="2:7" x14ac:dyDescent="0.3">
      <c r="B14" s="3"/>
    </row>
    <row r="15" spans="2:7" x14ac:dyDescent="0.3">
      <c r="B15" s="3"/>
    </row>
    <row r="16" spans="2:7" x14ac:dyDescent="0.3">
      <c r="B16" s="23" t="s">
        <v>89</v>
      </c>
      <c r="C16" s="23"/>
      <c r="D16" s="23"/>
      <c r="E16" s="23"/>
      <c r="F16" s="23"/>
      <c r="G16" s="23"/>
    </row>
    <row r="17" spans="2:2" x14ac:dyDescent="0.3">
      <c r="B17" s="3"/>
    </row>
    <row r="18" spans="2:2" x14ac:dyDescent="0.3">
      <c r="B18" s="3"/>
    </row>
  </sheetData>
  <mergeCells count="1">
    <mergeCell ref="B16:G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AD75-4BF8-0E4D-A73F-71D46F565B13}">
  <dimension ref="B2:I18"/>
  <sheetViews>
    <sheetView tabSelected="1" zoomScale="137" workbookViewId="0">
      <selection activeCell="B16" sqref="B16:I16"/>
    </sheetView>
  </sheetViews>
  <sheetFormatPr defaultColWidth="10.69921875" defaultRowHeight="15.6" x14ac:dyDescent="0.3"/>
  <cols>
    <col min="1" max="1" width="6" customWidth="1"/>
    <col min="2" max="2" width="16.3984375" customWidth="1"/>
    <col min="3" max="3" width="9.5" customWidth="1"/>
    <col min="4" max="4" width="17.69921875" bestFit="1" customWidth="1"/>
    <col min="5" max="5" width="9" bestFit="1" customWidth="1"/>
    <col min="6" max="6" width="4.19921875" customWidth="1"/>
    <col min="7" max="7" width="9.19921875" bestFit="1" customWidth="1"/>
  </cols>
  <sheetData>
    <row r="2" spans="2:9" x14ac:dyDescent="0.3">
      <c r="B2" s="4" t="s">
        <v>0</v>
      </c>
      <c r="C2" s="4" t="s">
        <v>53</v>
      </c>
      <c r="D2" s="4" t="s">
        <v>21</v>
      </c>
      <c r="E2" s="4" t="s">
        <v>2</v>
      </c>
      <c r="G2" s="14" t="s">
        <v>63</v>
      </c>
      <c r="H2" s="2" t="s">
        <v>23</v>
      </c>
    </row>
    <row r="3" spans="2:9" x14ac:dyDescent="0.3">
      <c r="B3" s="3" t="s">
        <v>3</v>
      </c>
      <c r="C3" t="s">
        <v>54</v>
      </c>
      <c r="D3" t="s">
        <v>58</v>
      </c>
      <c r="E3" s="1">
        <v>150000</v>
      </c>
      <c r="G3" s="14" t="s">
        <v>57</v>
      </c>
      <c r="H3" s="2" t="s">
        <v>54</v>
      </c>
    </row>
    <row r="4" spans="2:9" x14ac:dyDescent="0.3">
      <c r="B4" s="3" t="s">
        <v>4</v>
      </c>
      <c r="C4" t="s">
        <v>55</v>
      </c>
      <c r="D4" t="s">
        <v>35</v>
      </c>
      <c r="E4" s="1">
        <v>550000</v>
      </c>
      <c r="G4" s="14" t="s">
        <v>44</v>
      </c>
      <c r="H4" s="16">
        <f>SUMIFS(E3:E13,D3:D13,"*Fanta*",C3:C13,H3)</f>
        <v>1370000</v>
      </c>
    </row>
    <row r="5" spans="2:9" x14ac:dyDescent="0.3">
      <c r="B5" s="3" t="s">
        <v>5</v>
      </c>
      <c r="C5" t="s">
        <v>56</v>
      </c>
      <c r="D5" t="s">
        <v>59</v>
      </c>
      <c r="E5" s="1">
        <v>125000</v>
      </c>
    </row>
    <row r="6" spans="2:9" x14ac:dyDescent="0.3">
      <c r="B6" s="3" t="s">
        <v>3</v>
      </c>
      <c r="C6" t="s">
        <v>54</v>
      </c>
      <c r="D6" t="s">
        <v>60</v>
      </c>
      <c r="E6" s="1">
        <v>280000</v>
      </c>
    </row>
    <row r="7" spans="2:9" x14ac:dyDescent="0.3">
      <c r="B7" s="3" t="s">
        <v>7</v>
      </c>
      <c r="C7" t="s">
        <v>54</v>
      </c>
      <c r="D7" t="s">
        <v>23</v>
      </c>
      <c r="E7" s="1">
        <v>600000</v>
      </c>
    </row>
    <row r="8" spans="2:9" x14ac:dyDescent="0.3">
      <c r="B8" s="3" t="s">
        <v>8</v>
      </c>
      <c r="C8" t="s">
        <v>54</v>
      </c>
      <c r="D8" t="s">
        <v>61</v>
      </c>
      <c r="E8" s="1">
        <v>250000</v>
      </c>
    </row>
    <row r="9" spans="2:9" x14ac:dyDescent="0.3">
      <c r="B9" s="3" t="s">
        <v>9</v>
      </c>
      <c r="C9" t="s">
        <v>55</v>
      </c>
      <c r="D9" t="s">
        <v>61</v>
      </c>
      <c r="E9" s="1">
        <v>320000</v>
      </c>
    </row>
    <row r="10" spans="2:9" x14ac:dyDescent="0.3">
      <c r="B10" s="3" t="s">
        <v>10</v>
      </c>
      <c r="C10" t="s">
        <v>55</v>
      </c>
      <c r="D10" t="s">
        <v>61</v>
      </c>
      <c r="E10" s="1">
        <v>205000</v>
      </c>
    </row>
    <row r="11" spans="2:9" x14ac:dyDescent="0.3">
      <c r="B11" s="3" t="s">
        <v>11</v>
      </c>
      <c r="C11" t="s">
        <v>56</v>
      </c>
      <c r="D11" t="s">
        <v>35</v>
      </c>
      <c r="E11" s="1">
        <v>185000</v>
      </c>
    </row>
    <row r="12" spans="2:9" x14ac:dyDescent="0.3">
      <c r="B12" s="3" t="s">
        <v>3</v>
      </c>
      <c r="C12" t="s">
        <v>54</v>
      </c>
      <c r="D12" t="s">
        <v>35</v>
      </c>
      <c r="E12" s="1">
        <v>340000</v>
      </c>
    </row>
    <row r="13" spans="2:9" x14ac:dyDescent="0.3">
      <c r="B13" s="3" t="s">
        <v>13</v>
      </c>
      <c r="C13" t="s">
        <v>55</v>
      </c>
      <c r="D13" t="s">
        <v>35</v>
      </c>
      <c r="E13" s="1">
        <v>250000</v>
      </c>
    </row>
    <row r="14" spans="2:9" x14ac:dyDescent="0.3">
      <c r="B14" s="3"/>
    </row>
    <row r="15" spans="2:9" x14ac:dyDescent="0.3">
      <c r="B15" s="3"/>
    </row>
    <row r="16" spans="2:9" x14ac:dyDescent="0.3">
      <c r="B16" s="23" t="s">
        <v>88</v>
      </c>
      <c r="C16" s="23"/>
      <c r="D16" s="23"/>
      <c r="E16" s="23"/>
      <c r="F16" s="23"/>
      <c r="G16" s="23"/>
      <c r="H16" s="23"/>
      <c r="I16" s="23"/>
    </row>
    <row r="17" spans="2:2" x14ac:dyDescent="0.3">
      <c r="B17" s="3"/>
    </row>
    <row r="18" spans="2:2" x14ac:dyDescent="0.3">
      <c r="B18" s="3"/>
    </row>
  </sheetData>
  <mergeCells count="1">
    <mergeCell ref="B16:I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DD0F-0B2A-6441-A3C8-BA213A098D17}">
  <dimension ref="B2:F27"/>
  <sheetViews>
    <sheetView zoomScale="144" workbookViewId="0">
      <selection activeCell="E26" sqref="E26"/>
    </sheetView>
  </sheetViews>
  <sheetFormatPr defaultColWidth="10.69921875" defaultRowHeight="15.6" x14ac:dyDescent="0.3"/>
  <cols>
    <col min="1" max="1" width="4.796875" customWidth="1"/>
    <col min="2" max="2" width="9.5" customWidth="1"/>
    <col min="3" max="3" width="12.69921875" customWidth="1"/>
    <col min="4" max="4" width="13" bestFit="1" customWidth="1"/>
    <col min="5" max="5" width="12.69921875" bestFit="1" customWidth="1"/>
    <col min="6" max="6" width="14.69921875" bestFit="1" customWidth="1"/>
  </cols>
  <sheetData>
    <row r="2" spans="2:6" x14ac:dyDescent="0.3">
      <c r="B2" s="4" t="s">
        <v>19</v>
      </c>
      <c r="C2" s="4" t="s">
        <v>21</v>
      </c>
      <c r="D2" s="4" t="s">
        <v>39</v>
      </c>
      <c r="E2" s="4" t="s">
        <v>20</v>
      </c>
      <c r="F2" s="19" t="s">
        <v>40</v>
      </c>
    </row>
    <row r="3" spans="2:6" x14ac:dyDescent="0.3">
      <c r="B3" s="2">
        <v>10507</v>
      </c>
      <c r="C3" s="5" t="s">
        <v>22</v>
      </c>
      <c r="D3" s="6">
        <v>45220</v>
      </c>
      <c r="E3" s="6">
        <v>45255</v>
      </c>
      <c r="F3" s="2">
        <f>NETWORKDAYS(D3,E3)</f>
        <v>25</v>
      </c>
    </row>
    <row r="4" spans="2:6" x14ac:dyDescent="0.3">
      <c r="B4" s="2">
        <v>10534</v>
      </c>
      <c r="C4" s="5" t="s">
        <v>34</v>
      </c>
      <c r="D4" s="6">
        <f>D3-3</f>
        <v>45217</v>
      </c>
      <c r="E4" s="6">
        <v>45256</v>
      </c>
      <c r="F4" s="2">
        <f t="shared" ref="F4:F18" si="0">NETWORKDAYS(D4,E4)</f>
        <v>28</v>
      </c>
    </row>
    <row r="5" spans="2:6" x14ac:dyDescent="0.3">
      <c r="B5" s="2">
        <v>10537</v>
      </c>
      <c r="C5" s="5" t="s">
        <v>24</v>
      </c>
      <c r="D5" s="6">
        <f t="shared" ref="D5:D18" si="1">D4-1</f>
        <v>45216</v>
      </c>
      <c r="E5" s="6">
        <v>45256</v>
      </c>
      <c r="F5" s="2">
        <f t="shared" si="0"/>
        <v>29</v>
      </c>
    </row>
    <row r="6" spans="2:6" x14ac:dyDescent="0.3">
      <c r="B6" s="2">
        <v>10538</v>
      </c>
      <c r="C6" s="5" t="s">
        <v>25</v>
      </c>
      <c r="D6" s="6">
        <f t="shared" si="1"/>
        <v>45215</v>
      </c>
      <c r="E6" s="6">
        <v>45256</v>
      </c>
      <c r="F6" s="2">
        <f t="shared" si="0"/>
        <v>30</v>
      </c>
    </row>
    <row r="7" spans="2:6" x14ac:dyDescent="0.3">
      <c r="B7" s="2">
        <v>10542</v>
      </c>
      <c r="C7" s="5" t="s">
        <v>26</v>
      </c>
      <c r="D7" s="6">
        <f t="shared" si="1"/>
        <v>45214</v>
      </c>
      <c r="E7" s="6">
        <v>45256</v>
      </c>
      <c r="F7" s="2">
        <f t="shared" si="0"/>
        <v>30</v>
      </c>
    </row>
    <row r="8" spans="2:6" x14ac:dyDescent="0.3">
      <c r="B8" s="2">
        <v>10547</v>
      </c>
      <c r="C8" s="5" t="s">
        <v>27</v>
      </c>
      <c r="D8" s="6">
        <f t="shared" si="1"/>
        <v>45213</v>
      </c>
      <c r="E8" s="6">
        <v>45260</v>
      </c>
      <c r="F8" s="2">
        <f t="shared" si="0"/>
        <v>34</v>
      </c>
    </row>
    <row r="9" spans="2:6" x14ac:dyDescent="0.3">
      <c r="B9" s="2">
        <v>10485</v>
      </c>
      <c r="C9" s="5" t="s">
        <v>28</v>
      </c>
      <c r="D9" s="6">
        <f t="shared" si="1"/>
        <v>45212</v>
      </c>
      <c r="E9" s="6">
        <v>45260</v>
      </c>
      <c r="F9" s="2">
        <f t="shared" si="0"/>
        <v>35</v>
      </c>
    </row>
    <row r="10" spans="2:6" x14ac:dyDescent="0.3">
      <c r="B10" s="2">
        <v>10453</v>
      </c>
      <c r="C10" s="5" t="s">
        <v>29</v>
      </c>
      <c r="D10" s="6">
        <f t="shared" si="1"/>
        <v>45211</v>
      </c>
      <c r="E10" s="6">
        <v>45260</v>
      </c>
      <c r="F10" s="2">
        <f t="shared" si="0"/>
        <v>36</v>
      </c>
    </row>
    <row r="11" spans="2:6" x14ac:dyDescent="0.3">
      <c r="B11" s="2">
        <v>10477</v>
      </c>
      <c r="C11" s="5" t="s">
        <v>30</v>
      </c>
      <c r="D11" s="6">
        <f t="shared" si="1"/>
        <v>45210</v>
      </c>
      <c r="E11" s="6">
        <v>45260</v>
      </c>
      <c r="F11" s="2">
        <f t="shared" si="0"/>
        <v>37</v>
      </c>
    </row>
    <row r="12" spans="2:6" x14ac:dyDescent="0.3">
      <c r="B12" s="2">
        <v>10486</v>
      </c>
      <c r="C12" s="5" t="s">
        <v>31</v>
      </c>
      <c r="D12" s="6">
        <f t="shared" si="1"/>
        <v>45209</v>
      </c>
      <c r="E12" s="6">
        <v>45260</v>
      </c>
      <c r="F12" s="2">
        <f t="shared" si="0"/>
        <v>38</v>
      </c>
    </row>
    <row r="13" spans="2:6" x14ac:dyDescent="0.3">
      <c r="B13" s="2">
        <v>10490</v>
      </c>
      <c r="C13" s="5" t="s">
        <v>32</v>
      </c>
      <c r="D13" s="6">
        <f t="shared" si="1"/>
        <v>45208</v>
      </c>
      <c r="E13" s="6">
        <v>45260</v>
      </c>
      <c r="F13" s="2">
        <f t="shared" si="0"/>
        <v>39</v>
      </c>
    </row>
    <row r="14" spans="2:6" x14ac:dyDescent="0.3">
      <c r="B14" s="2">
        <v>10502</v>
      </c>
      <c r="C14" s="5" t="s">
        <v>33</v>
      </c>
      <c r="D14" s="6">
        <f t="shared" si="1"/>
        <v>45207</v>
      </c>
      <c r="E14" s="6">
        <v>45266</v>
      </c>
      <c r="F14" s="2">
        <f t="shared" si="0"/>
        <v>43</v>
      </c>
    </row>
    <row r="15" spans="2:6" x14ac:dyDescent="0.3">
      <c r="B15" s="2">
        <v>10523</v>
      </c>
      <c r="C15" s="5" t="s">
        <v>35</v>
      </c>
      <c r="D15" s="6">
        <f t="shared" si="1"/>
        <v>45206</v>
      </c>
      <c r="E15" s="6">
        <v>45266</v>
      </c>
      <c r="F15" s="2">
        <f t="shared" si="0"/>
        <v>43</v>
      </c>
    </row>
    <row r="16" spans="2:6" x14ac:dyDescent="0.3">
      <c r="B16" s="2">
        <v>10525</v>
      </c>
      <c r="C16" s="5" t="s">
        <v>36</v>
      </c>
      <c r="D16" s="6">
        <f t="shared" si="1"/>
        <v>45205</v>
      </c>
      <c r="E16" s="6">
        <v>45266</v>
      </c>
      <c r="F16" s="2">
        <f t="shared" si="0"/>
        <v>44</v>
      </c>
    </row>
    <row r="17" spans="2:6" x14ac:dyDescent="0.3">
      <c r="B17" s="2">
        <v>10535</v>
      </c>
      <c r="C17" s="5" t="s">
        <v>37</v>
      </c>
      <c r="D17" s="6">
        <f t="shared" si="1"/>
        <v>45204</v>
      </c>
      <c r="E17" s="6">
        <v>45266</v>
      </c>
      <c r="F17" s="2">
        <f t="shared" si="0"/>
        <v>45</v>
      </c>
    </row>
    <row r="18" spans="2:6" x14ac:dyDescent="0.3">
      <c r="B18" s="2">
        <v>10461</v>
      </c>
      <c r="C18" s="5" t="s">
        <v>38</v>
      </c>
      <c r="D18" s="6">
        <f t="shared" si="1"/>
        <v>45203</v>
      </c>
      <c r="E18" s="6">
        <v>45266</v>
      </c>
      <c r="F18" s="2">
        <f t="shared" si="0"/>
        <v>46</v>
      </c>
    </row>
    <row r="19" spans="2:6" x14ac:dyDescent="0.3">
      <c r="C19" s="5"/>
    </row>
    <row r="20" spans="2:6" x14ac:dyDescent="0.3">
      <c r="C20" s="5"/>
    </row>
    <row r="21" spans="2:6" x14ac:dyDescent="0.3">
      <c r="B21" s="22" t="s">
        <v>90</v>
      </c>
      <c r="C21" s="22"/>
      <c r="D21" s="22"/>
      <c r="E21" s="22"/>
      <c r="F21" s="22"/>
    </row>
    <row r="22" spans="2:6" x14ac:dyDescent="0.3">
      <c r="C22" s="5"/>
    </row>
    <row r="23" spans="2:6" x14ac:dyDescent="0.3">
      <c r="C23" s="5"/>
    </row>
    <row r="24" spans="2:6" x14ac:dyDescent="0.3">
      <c r="C24" s="5"/>
    </row>
    <row r="25" spans="2:6" x14ac:dyDescent="0.3">
      <c r="C25" s="5"/>
    </row>
    <row r="26" spans="2:6" x14ac:dyDescent="0.3">
      <c r="C26" s="5"/>
    </row>
    <row r="27" spans="2:6" x14ac:dyDescent="0.3">
      <c r="C27" s="5"/>
    </row>
  </sheetData>
  <mergeCells count="1">
    <mergeCell ref="B21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A7D42-AD7A-43D0-848C-2CB85308F2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5FD22-729C-4B70-9A5D-467B504845E8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6423d52d-cc33-4d55-a30a-79dd6b3aa3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BED9EB7-8308-4C66-BFF9-77B298455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convert 1</vt:lpstr>
      <vt:lpstr>convert 2</vt:lpstr>
      <vt:lpstr>Filter 1</vt:lpstr>
      <vt:lpstr>Filter 2</vt:lpstr>
      <vt:lpstr>Sequence 1,2</vt:lpstr>
      <vt:lpstr>xlookup 1</vt:lpstr>
      <vt:lpstr>xlookup 2</vt:lpstr>
      <vt:lpstr>sumifs 1</vt:lpstr>
      <vt:lpstr>sumifs 2</vt:lpstr>
      <vt:lpstr>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Rahmani</dc:creator>
  <cp:lastModifiedBy>Mohamed RAHMANI</cp:lastModifiedBy>
  <dcterms:created xsi:type="dcterms:W3CDTF">2023-10-16T08:27:16Z</dcterms:created>
  <dcterms:modified xsi:type="dcterms:W3CDTF">2024-08-20T13:58:42Z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2023-11-30T19:35:27Z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7a8b759b-4604-4178-924a-32c59149afa3</vt:lpwstr>
  </property>
  <property fmtid="{D5CDD505-2E9C-101B-9397-08002B2CF9AE}" pid="8" name="MSIP_Label_defa4170-0d19-0005-0004-bc88714345d2_ActionId">
    <vt:lpwstr>9cef1716-16ed-49a7-b52c-e67483bb120d</vt:lpwstr>
  </property>
  <property fmtid="{D5CDD505-2E9C-101B-9397-08002B2CF9AE}" pid="9" name="MSIP_Label_defa4170-0d19-0005-0004-bc88714345d2_ContentBits">
    <vt:lpwstr>0</vt:lpwstr>
  </property>
</Properties>
</file>