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Job\Data analysisi\Projects\"/>
    </mc:Choice>
  </mc:AlternateContent>
  <xr:revisionPtr revIDLastSave="0" documentId="13_ncr:1_{408A687F-DE85-4317-9A04-2CCDC0113C57}" xr6:coauthVersionLast="47" xr6:coauthVersionMax="47" xr10:uidLastSave="{00000000-0000-0000-0000-000000000000}"/>
  <bookViews>
    <workbookView xWindow="-120" yWindow="-120" windowWidth="29040" windowHeight="15720" xr2:uid="{31EF4EE6-BAC9-44F0-8F57-0BC91C17CC9E}"/>
  </bookViews>
  <sheets>
    <sheet name="Vitamin List" sheetId="1" r:id="rId1"/>
    <sheet name="Sorting" sheetId="5" r:id="rId2"/>
    <sheet name="Filtering" sheetId="6" r:id="rId3"/>
  </sheets>
  <definedNames>
    <definedName name="_xlnm._FilterDatabase" localSheetId="2" hidden="1">Filtering!$D$20:$M$32</definedName>
    <definedName name="Producer" localSheetId="1">Sorting!$E$7:$E$13</definedName>
    <definedName name="Producer">'Vitamin List'!$E$7:$E$13</definedName>
    <definedName name="Products" localSheetId="1">Sorting!$F$7:$F$18</definedName>
    <definedName name="Products">'Vitamin List'!$F$7:$F$18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M21" i="1" s="1"/>
  <c r="L27" i="5"/>
  <c r="M27" i="5" s="1"/>
  <c r="L25" i="5"/>
  <c r="M25" i="5" s="1"/>
  <c r="L24" i="5"/>
  <c r="M24" i="5" s="1"/>
  <c r="L27" i="6"/>
  <c r="M27" i="6" s="1"/>
  <c r="L25" i="6"/>
  <c r="M25" i="6" s="1"/>
  <c r="L32" i="6"/>
  <c r="M32" i="6" s="1"/>
  <c r="J32" i="6"/>
  <c r="L31" i="6"/>
  <c r="M31" i="6" s="1"/>
  <c r="J31" i="6"/>
  <c r="L30" i="6"/>
  <c r="M30" i="6" s="1"/>
  <c r="J30" i="6"/>
  <c r="L29" i="6"/>
  <c r="M29" i="6" s="1"/>
  <c r="J29" i="6"/>
  <c r="L28" i="6"/>
  <c r="M28" i="6" s="1"/>
  <c r="J28" i="6"/>
  <c r="J27" i="6"/>
  <c r="L26" i="6"/>
  <c r="M26" i="6" s="1"/>
  <c r="J26" i="6"/>
  <c r="J25" i="6"/>
  <c r="L24" i="6"/>
  <c r="M24" i="6" s="1"/>
  <c r="J24" i="6"/>
  <c r="O18" i="6"/>
  <c r="L23" i="6"/>
  <c r="M23" i="6" s="1"/>
  <c r="J23" i="6"/>
  <c r="L22" i="6"/>
  <c r="M22" i="6" s="1"/>
  <c r="J22" i="6"/>
  <c r="L21" i="6"/>
  <c r="M21" i="6" s="1"/>
  <c r="J21" i="6"/>
  <c r="J6" i="6"/>
  <c r="L31" i="5"/>
  <c r="M31" i="5" s="1"/>
  <c r="J31" i="5"/>
  <c r="L28" i="5"/>
  <c r="M28" i="5" s="1"/>
  <c r="J28" i="5"/>
  <c r="J24" i="5"/>
  <c r="L29" i="5"/>
  <c r="M29" i="5" s="1"/>
  <c r="J29" i="5"/>
  <c r="L26" i="5"/>
  <c r="M26" i="5" s="1"/>
  <c r="J26" i="5"/>
  <c r="L23" i="5"/>
  <c r="M23" i="5" s="1"/>
  <c r="J23" i="5"/>
  <c r="L30" i="5"/>
  <c r="M30" i="5" s="1"/>
  <c r="J30" i="5"/>
  <c r="L32" i="5"/>
  <c r="M32" i="5" s="1"/>
  <c r="J32" i="5"/>
  <c r="J27" i="5"/>
  <c r="L22" i="5"/>
  <c r="M22" i="5" s="1"/>
  <c r="J22" i="5"/>
  <c r="L21" i="5"/>
  <c r="M21" i="5" s="1"/>
  <c r="J21" i="5"/>
  <c r="J25" i="5"/>
  <c r="J6" i="5"/>
  <c r="L22" i="1"/>
  <c r="O18" i="5" l="1"/>
  <c r="O16" i="5"/>
  <c r="O16" i="6"/>
  <c r="O18" i="1"/>
  <c r="M22" i="1" l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J22" i="1"/>
  <c r="J23" i="1"/>
  <c r="J24" i="1"/>
  <c r="J25" i="1"/>
  <c r="J26" i="1"/>
  <c r="J27" i="1"/>
  <c r="J28" i="1"/>
  <c r="J29" i="1"/>
  <c r="J30" i="1"/>
  <c r="J31" i="1"/>
  <c r="J32" i="1"/>
  <c r="J21" i="1"/>
  <c r="O16" i="1" l="1"/>
  <c r="J6" i="1"/>
</calcChain>
</file>

<file path=xl/sharedStrings.xml><?xml version="1.0" encoding="utf-8"?>
<sst xmlns="http://schemas.openxmlformats.org/spreadsheetml/2006/main" count="177" uniqueCount="36">
  <si>
    <t>Gorilla Mind</t>
  </si>
  <si>
    <t>Kirkland</t>
  </si>
  <si>
    <t>Klean Athlete</t>
  </si>
  <si>
    <t>Thorne</t>
  </si>
  <si>
    <t>Now</t>
  </si>
  <si>
    <t>Nature Made</t>
  </si>
  <si>
    <t>Vitabiotics</t>
  </si>
  <si>
    <t>Astragalus</t>
  </si>
  <si>
    <t>Omega 3</t>
  </si>
  <si>
    <t>Vitamin C</t>
  </si>
  <si>
    <t>Vitamin D3</t>
  </si>
  <si>
    <t>Vitamin K2</t>
  </si>
  <si>
    <t>L-Karnitin</t>
  </si>
  <si>
    <t>Vitamin B12</t>
  </si>
  <si>
    <t>Ubiquinol</t>
  </si>
  <si>
    <t>Melatonin</t>
  </si>
  <si>
    <t>Srdjan Micovic IN 42/19</t>
  </si>
  <si>
    <t>Date</t>
  </si>
  <si>
    <t>Sum of all values</t>
  </si>
  <si>
    <t>Average Price</t>
  </si>
  <si>
    <t>Serial Number</t>
  </si>
  <si>
    <t>Producer</t>
  </si>
  <si>
    <t>Product</t>
  </si>
  <si>
    <t>Price</t>
  </si>
  <si>
    <t>Quantity</t>
  </si>
  <si>
    <t>Shelf Life</t>
  </si>
  <si>
    <t>Date of Manufacture</t>
  </si>
  <si>
    <t>Expiration Date</t>
  </si>
  <si>
    <t>Product Code</t>
  </si>
  <si>
    <t>Total Ravenue</t>
  </si>
  <si>
    <t>Revenue</t>
  </si>
  <si>
    <t>Total Revenue</t>
  </si>
  <si>
    <t>Curcumin</t>
  </si>
  <si>
    <t>Taurine</t>
  </si>
  <si>
    <t>L-Carnitine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</si>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</sst>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2C1A]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66"/>
      <color rgb="FFCC0000"/>
      <color rgb="FF80043F"/>
      <color rgb="FFB80480"/>
      <color rgb="FF785C6C"/>
      <color rgb="FFF282C0"/>
      <color rgb="FF935588"/>
      <color rgb="FF690550"/>
      <color rgb="FFBFE5D9"/>
      <color rgb="FF3EB4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A335-5D09-4BB1-9EE0-72235D8C83EE}">
  <dimension ref="A1:P32"/>
  <sheetViews>
    <sheetView showGridLines="0" tabSelected="1" zoomScale="115" zoomScaleNormal="115" workbookViewId="0">
      <selection activeCell="K11" sqref="K11"/>
    </sheetView>
  </sheetViews>
  <sheetFormatPr defaultRowHeight="15" x14ac:dyDescent="0.25"/>
  <cols>
    <col min="3" max="3" width="9.42578125" customWidth="1"/>
    <col min="4" max="4" width="13.85546875" bestFit="1" customWidth="1"/>
    <col min="5" max="5" width="13.140625" customWidth="1"/>
    <col min="6" max="6" width="11.5703125" customWidth="1"/>
    <col min="7" max="7" width="14.7109375" customWidth="1"/>
    <col min="8" max="8" width="12.140625" customWidth="1"/>
    <col min="10" max="10" width="17.140625" bestFit="1" customWidth="1"/>
    <col min="11" max="11" width="19.42578125" bestFit="1" customWidth="1"/>
    <col min="12" max="12" width="12.140625" bestFit="1" customWidth="1"/>
    <col min="13" max="13" width="18.85546875" bestFit="1" customWidth="1"/>
    <col min="14" max="14" width="10.42578125" bestFit="1" customWidth="1"/>
    <col min="15" max="15" width="13" customWidth="1"/>
  </cols>
  <sheetData>
    <row r="1" spans="1:16" x14ac:dyDescent="0.25">
      <c r="A1" s="7" t="s">
        <v>16</v>
      </c>
      <c r="B1" s="8"/>
      <c r="C1" s="8"/>
    </row>
    <row r="2" spans="1:16" x14ac:dyDescent="0.25">
      <c r="A2" s="8"/>
      <c r="B2" s="8"/>
      <c r="C2" s="8"/>
    </row>
    <row r="5" spans="1:16" ht="15.75" thickBot="1" x14ac:dyDescent="0.3"/>
    <row r="6" spans="1:16" ht="15.75" thickBot="1" x14ac:dyDescent="0.3">
      <c r="E6" s="11" t="s">
        <v>21</v>
      </c>
      <c r="F6" s="12" t="s">
        <v>27</v>
      </c>
      <c r="G6" s="12"/>
      <c r="I6" s="11" t="s">
        <v>17</v>
      </c>
      <c r="J6" s="2">
        <f ca="1">TODAY()</f>
        <v>45049</v>
      </c>
    </row>
    <row r="7" spans="1:16" ht="15.75" thickBot="1" x14ac:dyDescent="0.3">
      <c r="E7" s="1" t="s">
        <v>0</v>
      </c>
      <c r="F7" s="1" t="s">
        <v>10</v>
      </c>
      <c r="G7" s="3">
        <v>1730</v>
      </c>
    </row>
    <row r="8" spans="1:16" ht="15.75" thickBot="1" x14ac:dyDescent="0.3">
      <c r="E8" s="1" t="s">
        <v>1</v>
      </c>
      <c r="F8" s="1" t="s">
        <v>32</v>
      </c>
      <c r="G8" s="3">
        <v>1095</v>
      </c>
    </row>
    <row r="9" spans="1:16" ht="15.75" thickBot="1" x14ac:dyDescent="0.3">
      <c r="E9" s="1" t="s">
        <v>2</v>
      </c>
      <c r="F9" s="1" t="s">
        <v>7</v>
      </c>
      <c r="G9" s="3">
        <v>365</v>
      </c>
    </row>
    <row r="10" spans="1:16" ht="15.75" thickBot="1" x14ac:dyDescent="0.3">
      <c r="E10" s="1" t="s">
        <v>3</v>
      </c>
      <c r="F10" s="1" t="s">
        <v>35</v>
      </c>
      <c r="G10" s="3">
        <v>1095</v>
      </c>
    </row>
    <row r="11" spans="1:16" ht="15.75" thickBot="1" x14ac:dyDescent="0.3">
      <c r="E11" s="1" t="s">
        <v>4</v>
      </c>
      <c r="F11" s="1" t="s">
        <v>11</v>
      </c>
      <c r="G11" s="3">
        <v>730</v>
      </c>
    </row>
    <row r="12" spans="1:16" ht="15.75" thickBot="1" x14ac:dyDescent="0.3">
      <c r="E12" s="1" t="s">
        <v>5</v>
      </c>
      <c r="F12" s="1" t="s">
        <v>8</v>
      </c>
      <c r="G12" s="3">
        <v>730</v>
      </c>
    </row>
    <row r="13" spans="1:16" ht="15.75" thickBot="1" x14ac:dyDescent="0.3">
      <c r="E13" s="1" t="s">
        <v>6</v>
      </c>
      <c r="F13" s="1" t="s">
        <v>33</v>
      </c>
      <c r="G13" s="3">
        <v>730</v>
      </c>
    </row>
    <row r="14" spans="1:16" ht="15.75" thickBot="1" x14ac:dyDescent="0.3">
      <c r="F14" s="1" t="s">
        <v>9</v>
      </c>
      <c r="G14" s="3">
        <v>1095</v>
      </c>
    </row>
    <row r="15" spans="1:16" ht="15.75" thickBot="1" x14ac:dyDescent="0.3">
      <c r="F15" s="1" t="s">
        <v>34</v>
      </c>
      <c r="G15" s="3">
        <v>730</v>
      </c>
      <c r="O15" s="13" t="s">
        <v>18</v>
      </c>
      <c r="P15" s="14"/>
    </row>
    <row r="16" spans="1:16" ht="15.75" thickBot="1" x14ac:dyDescent="0.3">
      <c r="F16" s="1" t="s">
        <v>13</v>
      </c>
      <c r="G16" s="3">
        <v>1365</v>
      </c>
      <c r="O16" s="9">
        <f>SUBTOTAL(9,J21:J32)</f>
        <v>5976.8499999999995</v>
      </c>
      <c r="P16" s="10"/>
    </row>
    <row r="17" spans="4:16" ht="15.75" thickBot="1" x14ac:dyDescent="0.3">
      <c r="F17" s="1" t="s">
        <v>14</v>
      </c>
      <c r="G17" s="3">
        <v>730</v>
      </c>
      <c r="O17" s="13" t="s">
        <v>19</v>
      </c>
      <c r="P17" s="14"/>
    </row>
    <row r="18" spans="4:16" ht="15.75" thickBot="1" x14ac:dyDescent="0.3">
      <c r="F18" s="1" t="s">
        <v>15</v>
      </c>
      <c r="G18" s="3">
        <v>365</v>
      </c>
      <c r="O18" s="9">
        <f>SUBTOTAL(101,H21:H32)</f>
        <v>21.491666666666671</v>
      </c>
      <c r="P18" s="10"/>
    </row>
    <row r="19" spans="4:16" ht="15.75" thickBot="1" x14ac:dyDescent="0.3"/>
    <row r="20" spans="4:16" ht="15.75" thickBot="1" x14ac:dyDescent="0.3">
      <c r="D20" s="11" t="s">
        <v>20</v>
      </c>
      <c r="E20" s="11" t="s">
        <v>21</v>
      </c>
      <c r="F20" s="11" t="s">
        <v>22</v>
      </c>
      <c r="G20" s="11" t="s">
        <v>28</v>
      </c>
      <c r="H20" s="11" t="s">
        <v>23</v>
      </c>
      <c r="I20" s="11" t="s">
        <v>24</v>
      </c>
      <c r="J20" s="11" t="s">
        <v>30</v>
      </c>
      <c r="K20" s="11" t="s">
        <v>26</v>
      </c>
      <c r="L20" s="11" t="s">
        <v>25</v>
      </c>
      <c r="M20" s="11" t="s">
        <v>27</v>
      </c>
    </row>
    <row r="21" spans="4:16" ht="15.75" thickBot="1" x14ac:dyDescent="0.3">
      <c r="D21" s="1">
        <v>1</v>
      </c>
      <c r="E21" s="1" t="s">
        <v>1</v>
      </c>
      <c r="F21" s="1" t="s">
        <v>10</v>
      </c>
      <c r="G21" s="4">
        <v>1012</v>
      </c>
      <c r="H21" s="5">
        <v>11.83</v>
      </c>
      <c r="I21" s="1">
        <v>50</v>
      </c>
      <c r="J21" s="5">
        <f t="shared" ref="J21:J32" si="0">H21*I21</f>
        <v>591.5</v>
      </c>
      <c r="K21" s="6">
        <v>44140</v>
      </c>
      <c r="L21" s="4">
        <f>VLOOKUP(F21,$F$7:$G18,2,0)</f>
        <v>1730</v>
      </c>
      <c r="M21" s="2">
        <f>K21+L21</f>
        <v>45870</v>
      </c>
    </row>
    <row r="22" spans="4:16" ht="15.75" thickBot="1" x14ac:dyDescent="0.3">
      <c r="D22" s="1">
        <v>2</v>
      </c>
      <c r="E22" s="1" t="s">
        <v>0</v>
      </c>
      <c r="F22" s="1" t="s">
        <v>32</v>
      </c>
      <c r="G22" s="4">
        <v>6060</v>
      </c>
      <c r="H22" s="5">
        <v>25.33</v>
      </c>
      <c r="I22" s="1">
        <v>30</v>
      </c>
      <c r="J22" s="5">
        <f t="shared" si="0"/>
        <v>759.9</v>
      </c>
      <c r="K22" s="6">
        <v>43910</v>
      </c>
      <c r="L22" s="4">
        <f>VLOOKUP(F22,$F$7:$G19,2,FALSE)</f>
        <v>1095</v>
      </c>
      <c r="M22" s="2">
        <f t="shared" ref="M21:M32" si="1">K22+L22</f>
        <v>45005</v>
      </c>
    </row>
    <row r="23" spans="4:16" ht="15.75" thickBot="1" x14ac:dyDescent="0.3">
      <c r="D23" s="1">
        <v>3</v>
      </c>
      <c r="E23" s="1" t="s">
        <v>0</v>
      </c>
      <c r="F23" s="1" t="s">
        <v>15</v>
      </c>
      <c r="G23" s="4">
        <v>8211</v>
      </c>
      <c r="H23" s="5">
        <v>25.33</v>
      </c>
      <c r="I23" s="1">
        <v>30</v>
      </c>
      <c r="J23" s="5">
        <f t="shared" si="0"/>
        <v>759.9</v>
      </c>
      <c r="K23" s="6">
        <v>43965</v>
      </c>
      <c r="L23" s="4">
        <f>VLOOKUP(F23,$F$7:$G19,2,FALSE)</f>
        <v>365</v>
      </c>
      <c r="M23" s="2">
        <f t="shared" si="1"/>
        <v>44330</v>
      </c>
    </row>
    <row r="24" spans="4:16" ht="15.75" thickBot="1" x14ac:dyDescent="0.3">
      <c r="D24" s="1">
        <v>4</v>
      </c>
      <c r="E24" s="1" t="s">
        <v>5</v>
      </c>
      <c r="F24" s="1" t="s">
        <v>8</v>
      </c>
      <c r="G24" s="4">
        <v>3762</v>
      </c>
      <c r="H24" s="5">
        <v>16.89</v>
      </c>
      <c r="I24" s="1">
        <v>40</v>
      </c>
      <c r="J24" s="5">
        <f t="shared" si="0"/>
        <v>675.6</v>
      </c>
      <c r="K24" s="6">
        <v>42966</v>
      </c>
      <c r="L24" s="4">
        <f>VLOOKUP(F24,$F$7:$G19,2,FALSE)</f>
        <v>730</v>
      </c>
      <c r="M24" s="2">
        <f t="shared" si="1"/>
        <v>43696</v>
      </c>
    </row>
    <row r="25" spans="4:16" ht="15.75" thickBot="1" x14ac:dyDescent="0.3">
      <c r="D25" s="1">
        <v>5</v>
      </c>
      <c r="E25" s="1" t="s">
        <v>6</v>
      </c>
      <c r="F25" s="1" t="s">
        <v>35</v>
      </c>
      <c r="G25" s="4">
        <v>7939</v>
      </c>
      <c r="H25" s="5">
        <v>4.29</v>
      </c>
      <c r="I25" s="1">
        <v>50</v>
      </c>
      <c r="J25" s="5">
        <f t="shared" si="0"/>
        <v>214.5</v>
      </c>
      <c r="K25" s="6">
        <v>44033</v>
      </c>
      <c r="L25" s="4">
        <f>VLOOKUP(F25,$F$7:$G19,2,FALSE)</f>
        <v>1095</v>
      </c>
      <c r="M25" s="2">
        <f t="shared" si="1"/>
        <v>45128</v>
      </c>
    </row>
    <row r="26" spans="4:16" ht="15.75" thickBot="1" x14ac:dyDescent="0.3">
      <c r="D26" s="1">
        <v>6</v>
      </c>
      <c r="E26" s="1" t="s">
        <v>3</v>
      </c>
      <c r="F26" s="1" t="s">
        <v>14</v>
      </c>
      <c r="G26" s="4">
        <v>3000</v>
      </c>
      <c r="H26" s="5">
        <v>36.33</v>
      </c>
      <c r="I26" s="1">
        <v>10</v>
      </c>
      <c r="J26" s="5">
        <f t="shared" si="0"/>
        <v>363.29999999999995</v>
      </c>
      <c r="K26" s="6">
        <v>42797</v>
      </c>
      <c r="L26" s="4">
        <f>VLOOKUP(F26,$F$7:$G20,2,FALSE)</f>
        <v>730</v>
      </c>
      <c r="M26" s="2">
        <f t="shared" si="1"/>
        <v>43527</v>
      </c>
    </row>
    <row r="27" spans="4:16" ht="15.75" thickBot="1" x14ac:dyDescent="0.3">
      <c r="D27" s="1">
        <v>7</v>
      </c>
      <c r="E27" s="1" t="s">
        <v>0</v>
      </c>
      <c r="F27" s="1" t="s">
        <v>32</v>
      </c>
      <c r="G27" s="4">
        <v>8780</v>
      </c>
      <c r="H27" s="5">
        <v>16.899999999999999</v>
      </c>
      <c r="I27" s="1">
        <v>20</v>
      </c>
      <c r="J27" s="5">
        <f t="shared" si="0"/>
        <v>338</v>
      </c>
      <c r="K27" s="6">
        <v>43713</v>
      </c>
      <c r="L27" s="4">
        <f>VLOOKUP(F27,$F$7:$G21,2,FALSE)</f>
        <v>1095</v>
      </c>
      <c r="M27" s="2">
        <f t="shared" si="1"/>
        <v>44808</v>
      </c>
    </row>
    <row r="28" spans="4:16" ht="15.75" thickBot="1" x14ac:dyDescent="0.3">
      <c r="D28" s="1">
        <v>8</v>
      </c>
      <c r="E28" s="1" t="s">
        <v>2</v>
      </c>
      <c r="F28" s="1" t="s">
        <v>13</v>
      </c>
      <c r="G28" s="4">
        <v>5205</v>
      </c>
      <c r="H28" s="5">
        <v>18.59</v>
      </c>
      <c r="I28" s="1">
        <v>20</v>
      </c>
      <c r="J28" s="5">
        <f t="shared" si="0"/>
        <v>371.8</v>
      </c>
      <c r="K28" s="6">
        <v>44018</v>
      </c>
      <c r="L28" s="4">
        <f>VLOOKUP(F28,$F$7:$G22,2,FALSE)</f>
        <v>1365</v>
      </c>
      <c r="M28" s="2">
        <f t="shared" si="1"/>
        <v>45383</v>
      </c>
    </row>
    <row r="29" spans="4:16" ht="15.75" thickBot="1" x14ac:dyDescent="0.3">
      <c r="D29" s="1">
        <v>9</v>
      </c>
      <c r="E29" s="1" t="s">
        <v>4</v>
      </c>
      <c r="F29" s="1" t="s">
        <v>33</v>
      </c>
      <c r="G29" s="4">
        <v>4140</v>
      </c>
      <c r="H29" s="5">
        <v>4.68</v>
      </c>
      <c r="I29" s="1">
        <v>30</v>
      </c>
      <c r="J29" s="5">
        <f t="shared" si="0"/>
        <v>140.39999999999998</v>
      </c>
      <c r="K29" s="6">
        <v>44018</v>
      </c>
      <c r="L29" s="4">
        <f>VLOOKUP(F29,$F$7:$G23,2,FALSE)</f>
        <v>730</v>
      </c>
      <c r="M29" s="2">
        <f t="shared" si="1"/>
        <v>44748</v>
      </c>
    </row>
    <row r="30" spans="4:16" ht="15.75" thickBot="1" x14ac:dyDescent="0.3">
      <c r="D30" s="1">
        <v>10</v>
      </c>
      <c r="E30" s="1" t="s">
        <v>0</v>
      </c>
      <c r="F30" s="1" t="s">
        <v>7</v>
      </c>
      <c r="G30" s="4">
        <v>8921</v>
      </c>
      <c r="H30" s="5">
        <v>16.899999999999999</v>
      </c>
      <c r="I30" s="1">
        <v>30</v>
      </c>
      <c r="J30" s="5">
        <f t="shared" si="0"/>
        <v>506.99999999999994</v>
      </c>
      <c r="K30" s="6">
        <v>43786</v>
      </c>
      <c r="L30" s="4">
        <f>VLOOKUP(F30,$F$7:$G24,2,FALSE)</f>
        <v>365</v>
      </c>
      <c r="M30" s="2">
        <f t="shared" si="1"/>
        <v>44151</v>
      </c>
    </row>
    <row r="31" spans="4:16" ht="15.75" thickBot="1" x14ac:dyDescent="0.3">
      <c r="D31" s="1">
        <v>11</v>
      </c>
      <c r="E31" s="1" t="s">
        <v>5</v>
      </c>
      <c r="F31" s="1" t="s">
        <v>9</v>
      </c>
      <c r="G31" s="4">
        <v>7709</v>
      </c>
      <c r="H31" s="5">
        <v>22.53</v>
      </c>
      <c r="I31" s="1">
        <v>35</v>
      </c>
      <c r="J31" s="5">
        <f t="shared" si="0"/>
        <v>788.55000000000007</v>
      </c>
      <c r="K31" s="6">
        <v>43780</v>
      </c>
      <c r="L31" s="3">
        <f>VLOOKUP(F31,$F$7:$G25,2,FALSE)</f>
        <v>1095</v>
      </c>
      <c r="M31" s="2">
        <f t="shared" si="1"/>
        <v>44875</v>
      </c>
    </row>
    <row r="32" spans="4:16" ht="15.75" thickBot="1" x14ac:dyDescent="0.3">
      <c r="D32" s="1">
        <v>12</v>
      </c>
      <c r="E32" s="1" t="s">
        <v>3</v>
      </c>
      <c r="F32" s="1" t="s">
        <v>11</v>
      </c>
      <c r="G32" s="4">
        <v>4508</v>
      </c>
      <c r="H32" s="5">
        <v>58.3</v>
      </c>
      <c r="I32" s="1">
        <v>8</v>
      </c>
      <c r="J32" s="5">
        <f t="shared" si="0"/>
        <v>466.4</v>
      </c>
      <c r="K32" s="6">
        <v>43611</v>
      </c>
      <c r="L32" s="4">
        <f>VLOOKUP(F32,$F$7:$G26,2,FALSE)</f>
        <v>730</v>
      </c>
      <c r="M32" s="2">
        <f t="shared" si="1"/>
        <v>44341</v>
      </c>
    </row>
  </sheetData>
  <mergeCells count="6">
    <mergeCell ref="A1:C2"/>
    <mergeCell ref="F6:G6"/>
    <mergeCell ref="O16:P16"/>
    <mergeCell ref="O18:P18"/>
    <mergeCell ref="O17:P17"/>
    <mergeCell ref="O15:P15"/>
  </mergeCells>
  <conditionalFormatting sqref="H21:H32">
    <cfRule type="dataBar" priority="7">
      <dataBar>
        <cfvo type="min"/>
        <cfvo type="max"/>
        <color rgb="FF785C6C"/>
      </dataBar>
      <extLst>
        <ext xmlns:x14="http://schemas.microsoft.com/office/spreadsheetml/2009/9/main" uri="{B025F937-C7B1-47D3-B67F-A62EFF666E3E}">
          <x14:id>{16CBC49F-15F1-42FB-914B-B234F82755C0}</x14:id>
        </ext>
      </extLst>
    </cfRule>
  </conditionalFormatting>
  <conditionalFormatting sqref="J21:J32">
    <cfRule type="dataBar" priority="5">
      <dataBar>
        <cfvo type="min"/>
        <cfvo type="max"/>
        <color rgb="FF80043F"/>
      </dataBar>
      <extLst>
        <ext xmlns:x14="http://schemas.microsoft.com/office/spreadsheetml/2009/9/main" uri="{B025F937-C7B1-47D3-B67F-A62EFF666E3E}">
          <x14:id>{8F69DAC3-B643-4743-924F-B368F73FBD31}</x14:id>
        </ext>
      </extLst>
    </cfRule>
  </conditionalFormatting>
  <conditionalFormatting sqref="I21:I32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1:M32">
    <cfRule type="cellIs" dxfId="5" priority="1" operator="lessThan">
      <formula>TODAY()</formula>
    </cfRule>
    <cfRule type="cellIs" dxfId="4" priority="2" operator="equal">
      <formula>TODAY()</formula>
    </cfRule>
  </conditionalFormatting>
  <dataValidations count="2">
    <dataValidation type="list" allowBlank="1" showInputMessage="1" showErrorMessage="1" errorTitle="Invalid Producer" error="Please input a producer from a given list." promptTitle="Choose a Producer" sqref="E21:E32" xr:uid="{DBC899DD-84CB-4354-A90D-78AF28249DF3}">
      <formula1>Producer</formula1>
    </dataValidation>
    <dataValidation type="list" allowBlank="1" showInputMessage="1" showErrorMessage="1" errorTitle="Nepostojeći Proizvod" error="Molimo unesite proizvod iz ponuđene liste." promptTitle="Unesite Proizvod" sqref="F21:F32" xr:uid="{7AF36E53-423B-43A0-925A-87DE4A6D3EEC}">
      <formula1>Products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CBC49F-15F1-42FB-914B-B234F82755C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H21:H32</xm:sqref>
        </x14:conditionalFormatting>
        <x14:conditionalFormatting xmlns:xm="http://schemas.microsoft.com/office/excel/2006/main">
          <x14:cfRule type="dataBar" id="{8F69DAC3-B643-4743-924F-B368F73FBD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J21:J32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B8DB-DD96-4E21-9149-29F683935DB7}">
  <dimension ref="A1:P32"/>
  <sheetViews>
    <sheetView showGridLines="0" topLeftCell="A5" zoomScale="115" zoomScaleNormal="115" workbookViewId="0">
      <selection activeCell="D20" sqref="D20:M20"/>
    </sheetView>
  </sheetViews>
  <sheetFormatPr defaultRowHeight="15" x14ac:dyDescent="0.25"/>
  <cols>
    <col min="3" max="3" width="9.42578125" customWidth="1"/>
    <col min="4" max="4" width="13.85546875" bestFit="1" customWidth="1"/>
    <col min="5" max="5" width="13.140625" customWidth="1"/>
    <col min="6" max="6" width="11.5703125" customWidth="1"/>
    <col min="7" max="7" width="14.7109375" customWidth="1"/>
    <col min="8" max="8" width="12.140625" customWidth="1"/>
    <col min="10" max="10" width="17.140625" bestFit="1" customWidth="1"/>
    <col min="11" max="11" width="19.42578125" bestFit="1" customWidth="1"/>
    <col min="12" max="12" width="12.140625" bestFit="1" customWidth="1"/>
    <col min="13" max="13" width="18.85546875" bestFit="1" customWidth="1"/>
    <col min="14" max="14" width="10.42578125" bestFit="1" customWidth="1"/>
    <col min="15" max="15" width="13" customWidth="1"/>
  </cols>
  <sheetData>
    <row r="1" spans="1:16" x14ac:dyDescent="0.25">
      <c r="A1" s="7" t="s">
        <v>16</v>
      </c>
      <c r="B1" s="8"/>
      <c r="C1" s="8"/>
    </row>
    <row r="2" spans="1:16" x14ac:dyDescent="0.25">
      <c r="A2" s="8"/>
      <c r="B2" s="8"/>
      <c r="C2" s="8"/>
    </row>
    <row r="5" spans="1:16" ht="15.75" thickBot="1" x14ac:dyDescent="0.3"/>
    <row r="6" spans="1:16" ht="15.75" thickBot="1" x14ac:dyDescent="0.3">
      <c r="E6" s="11" t="s">
        <v>21</v>
      </c>
      <c r="F6" s="12" t="s">
        <v>27</v>
      </c>
      <c r="G6" s="12"/>
      <c r="I6" s="11" t="s">
        <v>17</v>
      </c>
      <c r="J6" s="2">
        <f ca="1">TODAY()</f>
        <v>45049</v>
      </c>
    </row>
    <row r="7" spans="1:16" ht="15.75" thickBot="1" x14ac:dyDescent="0.3">
      <c r="E7" s="1" t="s">
        <v>0</v>
      </c>
      <c r="F7" s="1" t="s">
        <v>10</v>
      </c>
      <c r="G7" s="3">
        <v>1730</v>
      </c>
    </row>
    <row r="8" spans="1:16" ht="15.75" thickBot="1" x14ac:dyDescent="0.3">
      <c r="E8" s="1" t="s">
        <v>1</v>
      </c>
      <c r="F8" s="1" t="s">
        <v>32</v>
      </c>
      <c r="G8" s="3">
        <v>1095</v>
      </c>
    </row>
    <row r="9" spans="1:16" ht="15.75" thickBot="1" x14ac:dyDescent="0.3">
      <c r="E9" s="1" t="s">
        <v>2</v>
      </c>
      <c r="F9" s="1" t="s">
        <v>7</v>
      </c>
      <c r="G9" s="3">
        <v>365</v>
      </c>
    </row>
    <row r="10" spans="1:16" ht="15.75" thickBot="1" x14ac:dyDescent="0.3">
      <c r="E10" s="1" t="s">
        <v>3</v>
      </c>
      <c r="F10" s="1" t="s">
        <v>35</v>
      </c>
      <c r="G10" s="3">
        <v>1095</v>
      </c>
    </row>
    <row r="11" spans="1:16" ht="15.75" thickBot="1" x14ac:dyDescent="0.3">
      <c r="E11" s="1" t="s">
        <v>4</v>
      </c>
      <c r="F11" s="1" t="s">
        <v>11</v>
      </c>
      <c r="G11" s="3">
        <v>730</v>
      </c>
    </row>
    <row r="12" spans="1:16" ht="15.75" thickBot="1" x14ac:dyDescent="0.3">
      <c r="E12" s="1" t="s">
        <v>5</v>
      </c>
      <c r="F12" s="1" t="s">
        <v>8</v>
      </c>
      <c r="G12" s="3">
        <v>730</v>
      </c>
    </row>
    <row r="13" spans="1:16" ht="15.75" thickBot="1" x14ac:dyDescent="0.3">
      <c r="E13" s="1" t="s">
        <v>6</v>
      </c>
      <c r="F13" s="1" t="s">
        <v>33</v>
      </c>
      <c r="G13" s="3">
        <v>730</v>
      </c>
    </row>
    <row r="14" spans="1:16" ht="15.75" thickBot="1" x14ac:dyDescent="0.3">
      <c r="F14" s="1" t="s">
        <v>9</v>
      </c>
      <c r="G14" s="3">
        <v>1095</v>
      </c>
    </row>
    <row r="15" spans="1:16" ht="15.75" thickBot="1" x14ac:dyDescent="0.3">
      <c r="F15" s="1" t="s">
        <v>34</v>
      </c>
      <c r="G15" s="3">
        <v>730</v>
      </c>
      <c r="O15" s="13" t="s">
        <v>31</v>
      </c>
      <c r="P15" s="14"/>
    </row>
    <row r="16" spans="1:16" ht="15.75" thickBot="1" x14ac:dyDescent="0.3">
      <c r="F16" s="1" t="s">
        <v>13</v>
      </c>
      <c r="G16" s="3">
        <v>1365</v>
      </c>
      <c r="O16" s="9">
        <f>SUBTOTAL(9,J21:J32)</f>
        <v>5976.8499999999995</v>
      </c>
      <c r="P16" s="10"/>
    </row>
    <row r="17" spans="4:16" ht="15.75" thickBot="1" x14ac:dyDescent="0.3">
      <c r="F17" s="1" t="s">
        <v>14</v>
      </c>
      <c r="G17" s="3">
        <v>730</v>
      </c>
      <c r="O17" s="13" t="s">
        <v>19</v>
      </c>
      <c r="P17" s="14"/>
    </row>
    <row r="18" spans="4:16" ht="15.75" thickBot="1" x14ac:dyDescent="0.3">
      <c r="F18" s="1" t="s">
        <v>15</v>
      </c>
      <c r="G18" s="3">
        <v>365</v>
      </c>
      <c r="O18" s="9">
        <f>SUBTOTAL(101,H21:H32)</f>
        <v>21.491666666666671</v>
      </c>
      <c r="P18" s="10"/>
    </row>
    <row r="19" spans="4:16" ht="15.75" thickBot="1" x14ac:dyDescent="0.3"/>
    <row r="20" spans="4:16" ht="15.75" thickBot="1" x14ac:dyDescent="0.3">
      <c r="D20" s="11" t="s">
        <v>20</v>
      </c>
      <c r="E20" s="11" t="s">
        <v>21</v>
      </c>
      <c r="F20" s="11" t="s">
        <v>22</v>
      </c>
      <c r="G20" s="11" t="s">
        <v>28</v>
      </c>
      <c r="H20" s="11" t="s">
        <v>23</v>
      </c>
      <c r="I20" s="11" t="s">
        <v>24</v>
      </c>
      <c r="J20" s="11" t="s">
        <v>30</v>
      </c>
      <c r="K20" s="11" t="s">
        <v>26</v>
      </c>
      <c r="L20" s="11" t="s">
        <v>25</v>
      </c>
      <c r="M20" s="11" t="s">
        <v>27</v>
      </c>
    </row>
    <row r="21" spans="4:16" ht="15.75" thickBot="1" x14ac:dyDescent="0.3">
      <c r="D21" s="1">
        <v>2</v>
      </c>
      <c r="E21" s="1" t="s">
        <v>0</v>
      </c>
      <c r="F21" s="1" t="s">
        <v>32</v>
      </c>
      <c r="G21" s="4">
        <v>6060</v>
      </c>
      <c r="H21" s="5">
        <v>25.33</v>
      </c>
      <c r="I21" s="1">
        <v>30</v>
      </c>
      <c r="J21" s="5">
        <f t="shared" ref="J21:J32" si="0">H21*I21</f>
        <v>759.9</v>
      </c>
      <c r="K21" s="6">
        <v>43910</v>
      </c>
      <c r="L21" s="4">
        <f>VLOOKUP(F21,$F$7:$G18,2,FALSE)</f>
        <v>1095</v>
      </c>
      <c r="M21" s="2">
        <f t="shared" ref="M21:M32" si="1">K21+L21</f>
        <v>45005</v>
      </c>
    </row>
    <row r="22" spans="4:16" ht="15.75" thickBot="1" x14ac:dyDescent="0.3">
      <c r="D22" s="1">
        <v>3</v>
      </c>
      <c r="E22" s="1" t="s">
        <v>0</v>
      </c>
      <c r="F22" s="1" t="s">
        <v>15</v>
      </c>
      <c r="G22" s="4">
        <v>8211</v>
      </c>
      <c r="H22" s="5">
        <v>25.33</v>
      </c>
      <c r="I22" s="1">
        <v>30</v>
      </c>
      <c r="J22" s="5">
        <f t="shared" si="0"/>
        <v>759.9</v>
      </c>
      <c r="K22" s="6">
        <v>43965</v>
      </c>
      <c r="L22" s="4">
        <f>VLOOKUP(F22,$F$7:$G18,2,FALSE)</f>
        <v>365</v>
      </c>
      <c r="M22" s="2">
        <f t="shared" si="1"/>
        <v>44330</v>
      </c>
    </row>
    <row r="23" spans="4:16" ht="15.75" thickBot="1" x14ac:dyDescent="0.3">
      <c r="D23" s="1">
        <v>7</v>
      </c>
      <c r="E23" s="1" t="s">
        <v>0</v>
      </c>
      <c r="F23" s="1" t="s">
        <v>34</v>
      </c>
      <c r="G23" s="4">
        <v>8780</v>
      </c>
      <c r="H23" s="5">
        <v>16.899999999999999</v>
      </c>
      <c r="I23" s="1">
        <v>20</v>
      </c>
      <c r="J23" s="5">
        <f t="shared" si="0"/>
        <v>338</v>
      </c>
      <c r="K23" s="6">
        <v>43713</v>
      </c>
      <c r="L23" s="4">
        <f>VLOOKUP(F23,$F$7:$G17,2,FALSE)</f>
        <v>730</v>
      </c>
      <c r="M23" s="2">
        <f t="shared" si="1"/>
        <v>44443</v>
      </c>
    </row>
    <row r="24" spans="4:16" ht="15.75" thickBot="1" x14ac:dyDescent="0.3">
      <c r="D24" s="1">
        <v>10</v>
      </c>
      <c r="E24" s="1" t="s">
        <v>0</v>
      </c>
      <c r="F24" s="1" t="s">
        <v>7</v>
      </c>
      <c r="G24" s="4">
        <v>8921</v>
      </c>
      <c r="H24" s="5">
        <v>16.899999999999999</v>
      </c>
      <c r="I24" s="1">
        <v>30</v>
      </c>
      <c r="J24" s="5">
        <f t="shared" si="0"/>
        <v>506.99999999999994</v>
      </c>
      <c r="K24" s="6">
        <v>43786</v>
      </c>
      <c r="L24" s="4">
        <f>VLOOKUP(F24,$F$7:$G18,2,FALSE)</f>
        <v>365</v>
      </c>
      <c r="M24" s="2">
        <f t="shared" si="1"/>
        <v>44151</v>
      </c>
    </row>
    <row r="25" spans="4:16" ht="15.75" thickBot="1" x14ac:dyDescent="0.3">
      <c r="D25" s="1">
        <v>1</v>
      </c>
      <c r="E25" s="1" t="s">
        <v>1</v>
      </c>
      <c r="F25" s="1" t="s">
        <v>10</v>
      </c>
      <c r="G25" s="4">
        <v>1012</v>
      </c>
      <c r="H25" s="5">
        <v>11.83</v>
      </c>
      <c r="I25" s="1">
        <v>50</v>
      </c>
      <c r="J25" s="5">
        <f t="shared" si="0"/>
        <v>591.5</v>
      </c>
      <c r="K25" s="6">
        <v>44140</v>
      </c>
      <c r="L25" s="4">
        <f>VLOOKUP(F25,$F$7:$G19,2,FALSE)</f>
        <v>1730</v>
      </c>
      <c r="M25" s="2">
        <f t="shared" si="1"/>
        <v>45870</v>
      </c>
    </row>
    <row r="26" spans="4:16" ht="15.75" thickBot="1" x14ac:dyDescent="0.3">
      <c r="D26" s="1">
        <v>8</v>
      </c>
      <c r="E26" s="1" t="s">
        <v>2</v>
      </c>
      <c r="F26" s="1" t="s">
        <v>13</v>
      </c>
      <c r="G26" s="4">
        <v>5205</v>
      </c>
      <c r="H26" s="5">
        <v>18.59</v>
      </c>
      <c r="I26" s="1">
        <v>20</v>
      </c>
      <c r="J26" s="5">
        <f t="shared" si="0"/>
        <v>371.8</v>
      </c>
      <c r="K26" s="6">
        <v>44018</v>
      </c>
      <c r="L26" s="4">
        <f>VLOOKUP(F26,$F$7:$G20,2,FALSE)</f>
        <v>1365</v>
      </c>
      <c r="M26" s="2">
        <f t="shared" si="1"/>
        <v>45383</v>
      </c>
    </row>
    <row r="27" spans="4:16" ht="15.75" thickBot="1" x14ac:dyDescent="0.3">
      <c r="D27" s="1">
        <v>4</v>
      </c>
      <c r="E27" s="1" t="s">
        <v>5</v>
      </c>
      <c r="F27" s="1" t="s">
        <v>8</v>
      </c>
      <c r="G27" s="4">
        <v>3762</v>
      </c>
      <c r="H27" s="5">
        <v>16.89</v>
      </c>
      <c r="I27" s="1">
        <v>40</v>
      </c>
      <c r="J27" s="5">
        <f t="shared" si="0"/>
        <v>675.6</v>
      </c>
      <c r="K27" s="6">
        <v>42966</v>
      </c>
      <c r="L27" s="4">
        <f>VLOOKUP(F27,$F$7:$G21,2,FALSE)</f>
        <v>730</v>
      </c>
      <c r="M27" s="2">
        <f t="shared" si="1"/>
        <v>43696</v>
      </c>
    </row>
    <row r="28" spans="4:16" ht="15.75" thickBot="1" x14ac:dyDescent="0.3">
      <c r="D28" s="1">
        <v>11</v>
      </c>
      <c r="E28" s="1" t="s">
        <v>5</v>
      </c>
      <c r="F28" s="1" t="s">
        <v>9</v>
      </c>
      <c r="G28" s="4">
        <v>7709</v>
      </c>
      <c r="H28" s="5">
        <v>22.53</v>
      </c>
      <c r="I28" s="1">
        <v>35</v>
      </c>
      <c r="J28" s="5">
        <f t="shared" si="0"/>
        <v>788.55000000000007</v>
      </c>
      <c r="K28" s="6">
        <v>43780</v>
      </c>
      <c r="L28" s="3">
        <f>VLOOKUP(F28,$F$7:$G22,2,FALSE)</f>
        <v>1095</v>
      </c>
      <c r="M28" s="2">
        <f t="shared" si="1"/>
        <v>44875</v>
      </c>
    </row>
    <row r="29" spans="4:16" ht="15.75" thickBot="1" x14ac:dyDescent="0.3">
      <c r="D29" s="1">
        <v>9</v>
      </c>
      <c r="E29" s="1" t="s">
        <v>4</v>
      </c>
      <c r="F29" s="1" t="s">
        <v>33</v>
      </c>
      <c r="G29" s="4">
        <v>4140</v>
      </c>
      <c r="H29" s="5">
        <v>4.68</v>
      </c>
      <c r="I29" s="1">
        <v>30</v>
      </c>
      <c r="J29" s="5">
        <f t="shared" si="0"/>
        <v>140.39999999999998</v>
      </c>
      <c r="K29" s="6">
        <v>44018</v>
      </c>
      <c r="L29" s="4">
        <f>VLOOKUP(F29,$F$7:$G23,2,FALSE)</f>
        <v>730</v>
      </c>
      <c r="M29" s="2">
        <f t="shared" si="1"/>
        <v>44748</v>
      </c>
    </row>
    <row r="30" spans="4:16" ht="15.75" thickBot="1" x14ac:dyDescent="0.3">
      <c r="D30" s="1">
        <v>6</v>
      </c>
      <c r="E30" s="1" t="s">
        <v>3</v>
      </c>
      <c r="F30" s="1" t="s">
        <v>14</v>
      </c>
      <c r="G30" s="4">
        <v>3000</v>
      </c>
      <c r="H30" s="5">
        <v>36.33</v>
      </c>
      <c r="I30" s="1">
        <v>10</v>
      </c>
      <c r="J30" s="5">
        <f t="shared" si="0"/>
        <v>363.29999999999995</v>
      </c>
      <c r="K30" s="6">
        <v>42797</v>
      </c>
      <c r="L30" s="4">
        <f>VLOOKUP(F30,$F$7:$G24,2,FALSE)</f>
        <v>730</v>
      </c>
      <c r="M30" s="2">
        <f t="shared" si="1"/>
        <v>43527</v>
      </c>
    </row>
    <row r="31" spans="4:16" ht="15.75" thickBot="1" x14ac:dyDescent="0.3">
      <c r="D31" s="1">
        <v>12</v>
      </c>
      <c r="E31" s="1" t="s">
        <v>3</v>
      </c>
      <c r="F31" s="1" t="s">
        <v>11</v>
      </c>
      <c r="G31" s="4">
        <v>4508</v>
      </c>
      <c r="H31" s="5">
        <v>58.3</v>
      </c>
      <c r="I31" s="1">
        <v>8</v>
      </c>
      <c r="J31" s="5">
        <f t="shared" si="0"/>
        <v>466.4</v>
      </c>
      <c r="K31" s="6">
        <v>43611</v>
      </c>
      <c r="L31" s="4">
        <f>VLOOKUP(F31,$F$7:$G25,2,FALSE)</f>
        <v>730</v>
      </c>
      <c r="M31" s="2">
        <f t="shared" si="1"/>
        <v>44341</v>
      </c>
    </row>
    <row r="32" spans="4:16" ht="15.75" thickBot="1" x14ac:dyDescent="0.3">
      <c r="D32" s="1">
        <v>5</v>
      </c>
      <c r="E32" s="1" t="s">
        <v>6</v>
      </c>
      <c r="F32" s="1" t="s">
        <v>35</v>
      </c>
      <c r="G32" s="4">
        <v>7939</v>
      </c>
      <c r="H32" s="5">
        <v>4.29</v>
      </c>
      <c r="I32" s="1">
        <v>50</v>
      </c>
      <c r="J32" s="5">
        <f t="shared" si="0"/>
        <v>214.5</v>
      </c>
      <c r="K32" s="6">
        <v>44033</v>
      </c>
      <c r="L32" s="4">
        <f>VLOOKUP(F32,$F$7:$G26,2,FALSE)</f>
        <v>1095</v>
      </c>
      <c r="M32" s="2">
        <f t="shared" si="1"/>
        <v>45128</v>
      </c>
    </row>
  </sheetData>
  <sortState xmlns:xlrd2="http://schemas.microsoft.com/office/spreadsheetml/2017/richdata2" ref="D21:M32">
    <sortCondition ref="E21:E32"/>
  </sortState>
  <mergeCells count="6">
    <mergeCell ref="O18:P18"/>
    <mergeCell ref="A1:C2"/>
    <mergeCell ref="F6:G6"/>
    <mergeCell ref="O15:P15"/>
    <mergeCell ref="O16:P16"/>
    <mergeCell ref="O17:P17"/>
  </mergeCells>
  <conditionalFormatting sqref="H21:H32">
    <cfRule type="dataBar" priority="5">
      <dataBar>
        <cfvo type="min"/>
        <cfvo type="max"/>
        <color rgb="FF785C6C"/>
      </dataBar>
      <extLst>
        <ext xmlns:x14="http://schemas.microsoft.com/office/spreadsheetml/2009/9/main" uri="{B025F937-C7B1-47D3-B67F-A62EFF666E3E}">
          <x14:id>{0D2653D1-B3A5-4CAF-BE5F-8B3F0CB21209}</x14:id>
        </ext>
      </extLst>
    </cfRule>
  </conditionalFormatting>
  <conditionalFormatting sqref="J21:J32">
    <cfRule type="dataBar" priority="4">
      <dataBar>
        <cfvo type="min"/>
        <cfvo type="max"/>
        <color rgb="FF80043F"/>
      </dataBar>
      <extLst>
        <ext xmlns:x14="http://schemas.microsoft.com/office/spreadsheetml/2009/9/main" uri="{B025F937-C7B1-47D3-B67F-A62EFF666E3E}">
          <x14:id>{A8596BE5-DD50-4FC4-9DDA-48C1EEEA458C}</x14:id>
        </ext>
      </extLst>
    </cfRule>
  </conditionalFormatting>
  <conditionalFormatting sqref="I21:I32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1:M32">
    <cfRule type="cellIs" dxfId="3" priority="1" operator="lessThan">
      <formula>TODAY()</formula>
    </cfRule>
    <cfRule type="cellIs" dxfId="2" priority="2" operator="equal">
      <formula>TODAY()</formula>
    </cfRule>
  </conditionalFormatting>
  <dataValidations count="2">
    <dataValidation type="list" allowBlank="1" showInputMessage="1" showErrorMessage="1" errorTitle="Nepostojeći Proizvod" error="Molimo unesite proizvod iz ponuđene liste." promptTitle="Unesite Proizvod" sqref="F21:F32" xr:uid="{43852BE0-FB29-4968-B30F-5AC160AA181F}">
      <formula1>$F$7:$F$18</formula1>
    </dataValidation>
    <dataValidation type="list" allowBlank="1" showInputMessage="1" showErrorMessage="1" errorTitle="Nepostojeći Proizvođač" error="Molimo unestie Proizvođača sa ponuđene liste." promptTitle="Izaberite Proizvođača" sqref="E21:E32" xr:uid="{00769C61-B826-4369-918C-680F02FC78CD}">
      <formula1>$E$7:$E$13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2653D1-B3A5-4CAF-BE5F-8B3F0CB2120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H21:H32</xm:sqref>
        </x14:conditionalFormatting>
        <x14:conditionalFormatting xmlns:xm="http://schemas.microsoft.com/office/excel/2006/main">
          <x14:cfRule type="dataBar" id="{A8596BE5-DD50-4FC4-9DDA-48C1EEEA458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J21:J32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0EDD-3EB4-4D0E-8A06-59118A817DF2}">
  <dimension ref="A1:P32"/>
  <sheetViews>
    <sheetView showGridLines="0" topLeftCell="A6" zoomScale="115" zoomScaleNormal="115" workbookViewId="0">
      <selection activeCell="F32" sqref="F32"/>
    </sheetView>
  </sheetViews>
  <sheetFormatPr defaultRowHeight="15" x14ac:dyDescent="0.25"/>
  <cols>
    <col min="3" max="3" width="9.42578125" customWidth="1"/>
    <col min="4" max="4" width="16.140625" bestFit="1" customWidth="1"/>
    <col min="5" max="5" width="13.140625" customWidth="1"/>
    <col min="6" max="6" width="11.5703125" customWidth="1"/>
    <col min="7" max="7" width="14.7109375" customWidth="1"/>
    <col min="8" max="8" width="12.28515625" customWidth="1"/>
    <col min="9" max="9" width="11" bestFit="1" customWidth="1"/>
    <col min="10" max="10" width="11.140625" bestFit="1" customWidth="1"/>
    <col min="11" max="11" width="21.7109375" bestFit="1" customWidth="1"/>
    <col min="12" max="12" width="11.5703125" bestFit="1" customWidth="1"/>
    <col min="13" max="13" width="17" bestFit="1" customWidth="1"/>
    <col min="14" max="14" width="10.42578125" bestFit="1" customWidth="1"/>
    <col min="15" max="15" width="13" customWidth="1"/>
  </cols>
  <sheetData>
    <row r="1" spans="1:16" x14ac:dyDescent="0.25">
      <c r="A1" s="8" t="s">
        <v>16</v>
      </c>
      <c r="B1" s="8"/>
      <c r="C1" s="8"/>
    </row>
    <row r="2" spans="1:16" x14ac:dyDescent="0.25">
      <c r="A2" s="8"/>
      <c r="B2" s="8"/>
      <c r="C2" s="8"/>
    </row>
    <row r="5" spans="1:16" ht="15.75" thickBot="1" x14ac:dyDescent="0.3"/>
    <row r="6" spans="1:16" ht="15.75" thickBot="1" x14ac:dyDescent="0.3">
      <c r="E6" s="11" t="s">
        <v>21</v>
      </c>
      <c r="F6" s="12" t="s">
        <v>27</v>
      </c>
      <c r="G6" s="12"/>
      <c r="I6" s="11" t="s">
        <v>17</v>
      </c>
      <c r="J6" s="2">
        <f ca="1">TODAY()</f>
        <v>45049</v>
      </c>
    </row>
    <row r="7" spans="1:16" ht="15.75" thickBot="1" x14ac:dyDescent="0.3">
      <c r="E7" s="1" t="s">
        <v>0</v>
      </c>
      <c r="F7" s="1" t="s">
        <v>10</v>
      </c>
      <c r="G7" s="3">
        <v>1730</v>
      </c>
    </row>
    <row r="8" spans="1:16" ht="15.75" thickBot="1" x14ac:dyDescent="0.3">
      <c r="E8" s="1" t="s">
        <v>1</v>
      </c>
      <c r="F8" s="1" t="s">
        <v>32</v>
      </c>
      <c r="G8" s="3">
        <v>1095</v>
      </c>
    </row>
    <row r="9" spans="1:16" ht="15.75" thickBot="1" x14ac:dyDescent="0.3">
      <c r="E9" s="1" t="s">
        <v>2</v>
      </c>
      <c r="F9" s="1" t="s">
        <v>7</v>
      </c>
      <c r="G9" s="3">
        <v>365</v>
      </c>
    </row>
    <row r="10" spans="1:16" ht="15.75" thickBot="1" x14ac:dyDescent="0.3">
      <c r="E10" s="1" t="s">
        <v>3</v>
      </c>
      <c r="F10" s="1" t="s">
        <v>35</v>
      </c>
      <c r="G10" s="3">
        <v>1095</v>
      </c>
    </row>
    <row r="11" spans="1:16" ht="15.75" thickBot="1" x14ac:dyDescent="0.3">
      <c r="E11" s="1" t="s">
        <v>4</v>
      </c>
      <c r="F11" s="1" t="s">
        <v>11</v>
      </c>
      <c r="G11" s="3">
        <v>730</v>
      </c>
    </row>
    <row r="12" spans="1:16" ht="15.75" thickBot="1" x14ac:dyDescent="0.3">
      <c r="E12" s="1" t="s">
        <v>5</v>
      </c>
      <c r="F12" s="1" t="s">
        <v>8</v>
      </c>
      <c r="G12" s="3">
        <v>730</v>
      </c>
    </row>
    <row r="13" spans="1:16" ht="15.75" thickBot="1" x14ac:dyDescent="0.3">
      <c r="E13" s="1" t="s">
        <v>6</v>
      </c>
      <c r="F13" s="1" t="s">
        <v>33</v>
      </c>
      <c r="G13" s="3">
        <v>730</v>
      </c>
    </row>
    <row r="14" spans="1:16" ht="15.75" thickBot="1" x14ac:dyDescent="0.3">
      <c r="F14" s="1" t="s">
        <v>9</v>
      </c>
      <c r="G14" s="3">
        <v>1095</v>
      </c>
    </row>
    <row r="15" spans="1:16" ht="15.75" thickBot="1" x14ac:dyDescent="0.3">
      <c r="F15" s="1" t="s">
        <v>34</v>
      </c>
      <c r="G15" s="3">
        <v>730</v>
      </c>
      <c r="O15" s="13" t="s">
        <v>29</v>
      </c>
      <c r="P15" s="14"/>
    </row>
    <row r="16" spans="1:16" ht="15.75" thickBot="1" x14ac:dyDescent="0.3">
      <c r="F16" s="1" t="s">
        <v>13</v>
      </c>
      <c r="G16" s="3">
        <v>1365</v>
      </c>
      <c r="O16" s="9">
        <f>SUBTOTAL(9,J21:J32)</f>
        <v>5976.8499999999995</v>
      </c>
      <c r="P16" s="10"/>
    </row>
    <row r="17" spans="4:16" ht="15.75" thickBot="1" x14ac:dyDescent="0.3">
      <c r="F17" s="1" t="s">
        <v>14</v>
      </c>
      <c r="G17" s="3">
        <v>730</v>
      </c>
      <c r="O17" s="13" t="s">
        <v>19</v>
      </c>
      <c r="P17" s="14"/>
    </row>
    <row r="18" spans="4:16" ht="15.75" thickBot="1" x14ac:dyDescent="0.3">
      <c r="F18" s="1" t="s">
        <v>15</v>
      </c>
      <c r="G18" s="3">
        <v>365</v>
      </c>
      <c r="O18" s="9">
        <f>SUBTOTAL(101,H21:H32)</f>
        <v>21.491666666666671</v>
      </c>
      <c r="P18" s="10"/>
    </row>
    <row r="19" spans="4:16" ht="15.75" thickBot="1" x14ac:dyDescent="0.3"/>
    <row r="20" spans="4:16" ht="15.75" thickBot="1" x14ac:dyDescent="0.3">
      <c r="D20" s="11" t="s">
        <v>20</v>
      </c>
      <c r="E20" s="11" t="s">
        <v>21</v>
      </c>
      <c r="F20" s="11" t="s">
        <v>22</v>
      </c>
      <c r="G20" s="11" t="s">
        <v>28</v>
      </c>
      <c r="H20" s="11" t="s">
        <v>23</v>
      </c>
      <c r="I20" s="11" t="s">
        <v>24</v>
      </c>
      <c r="J20" s="11" t="s">
        <v>30</v>
      </c>
      <c r="K20" s="11" t="s">
        <v>26</v>
      </c>
      <c r="L20" s="11" t="s">
        <v>25</v>
      </c>
      <c r="M20" s="11" t="s">
        <v>27</v>
      </c>
    </row>
    <row r="21" spans="4:16" ht="15.75" thickBot="1" x14ac:dyDescent="0.3">
      <c r="D21" s="1">
        <v>2</v>
      </c>
      <c r="E21" s="1" t="s">
        <v>0</v>
      </c>
      <c r="F21" s="1" t="s">
        <v>32</v>
      </c>
      <c r="G21" s="4">
        <v>6060</v>
      </c>
      <c r="H21" s="5">
        <v>25.33</v>
      </c>
      <c r="I21" s="1">
        <v>30</v>
      </c>
      <c r="J21" s="5">
        <f t="shared" ref="J21:J32" si="0">H21*I21</f>
        <v>759.9</v>
      </c>
      <c r="K21" s="6">
        <v>43910</v>
      </c>
      <c r="L21" s="4">
        <f>VLOOKUP(F21,$F$7:$G18,2,FALSE)</f>
        <v>1095</v>
      </c>
      <c r="M21" s="2">
        <f t="shared" ref="M21:M32" si="1">K21+L21</f>
        <v>45005</v>
      </c>
    </row>
    <row r="22" spans="4:16" ht="15.75" thickBot="1" x14ac:dyDescent="0.3">
      <c r="D22" s="1">
        <v>3</v>
      </c>
      <c r="E22" s="1" t="s">
        <v>0</v>
      </c>
      <c r="F22" s="1" t="s">
        <v>15</v>
      </c>
      <c r="G22" s="4">
        <v>8211</v>
      </c>
      <c r="H22" s="5">
        <v>25.33</v>
      </c>
      <c r="I22" s="1">
        <v>30</v>
      </c>
      <c r="J22" s="5">
        <f t="shared" si="0"/>
        <v>759.9</v>
      </c>
      <c r="K22" s="6">
        <v>43965</v>
      </c>
      <c r="L22" s="4">
        <f>VLOOKUP(F22,$F$7:$G18,2,FALSE)</f>
        <v>365</v>
      </c>
      <c r="M22" s="2">
        <f t="shared" si="1"/>
        <v>44330</v>
      </c>
    </row>
    <row r="23" spans="4:16" ht="15.75" thickBot="1" x14ac:dyDescent="0.3">
      <c r="D23" s="1">
        <v>7</v>
      </c>
      <c r="E23" s="1" t="s">
        <v>0</v>
      </c>
      <c r="F23" s="1" t="s">
        <v>12</v>
      </c>
      <c r="G23" s="4">
        <v>8780</v>
      </c>
      <c r="H23" s="5">
        <v>16.899999999999999</v>
      </c>
      <c r="I23" s="1">
        <v>20</v>
      </c>
      <c r="J23" s="5">
        <f t="shared" si="0"/>
        <v>338</v>
      </c>
      <c r="K23" s="6">
        <v>43713</v>
      </c>
      <c r="L23" s="4" t="e">
        <f>VLOOKUP(F23,$F$7:$G17,2,FALSE)</f>
        <v>#N/A</v>
      </c>
      <c r="M23" s="2" t="e">
        <f t="shared" si="1"/>
        <v>#N/A</v>
      </c>
    </row>
    <row r="24" spans="4:16" ht="15.75" thickBot="1" x14ac:dyDescent="0.3">
      <c r="D24" s="1">
        <v>10</v>
      </c>
      <c r="E24" s="1" t="s">
        <v>0</v>
      </c>
      <c r="F24" s="1" t="s">
        <v>7</v>
      </c>
      <c r="G24" s="4">
        <v>8921</v>
      </c>
      <c r="H24" s="5">
        <v>16.899999999999999</v>
      </c>
      <c r="I24" s="1">
        <v>30</v>
      </c>
      <c r="J24" s="5">
        <f t="shared" si="0"/>
        <v>506.99999999999994</v>
      </c>
      <c r="K24" s="6">
        <v>43786</v>
      </c>
      <c r="L24" s="4">
        <f>VLOOKUP(F24,$F$7:$G18,2,FALSE)</f>
        <v>365</v>
      </c>
      <c r="M24" s="2">
        <f t="shared" si="1"/>
        <v>44151</v>
      </c>
    </row>
    <row r="25" spans="4:16" ht="15.75" thickBot="1" x14ac:dyDescent="0.3">
      <c r="D25" s="1">
        <v>1</v>
      </c>
      <c r="E25" s="1" t="s">
        <v>1</v>
      </c>
      <c r="F25" s="1" t="s">
        <v>10</v>
      </c>
      <c r="G25" s="4">
        <v>1012</v>
      </c>
      <c r="H25" s="5">
        <v>11.83</v>
      </c>
      <c r="I25" s="1">
        <v>50</v>
      </c>
      <c r="J25" s="5">
        <f t="shared" si="0"/>
        <v>591.5</v>
      </c>
      <c r="K25" s="6">
        <v>44140</v>
      </c>
      <c r="L25" s="4">
        <f>VLOOKUP(F25,$F$7:$G19,2,FALSE)</f>
        <v>1730</v>
      </c>
      <c r="M25" s="2">
        <f t="shared" si="1"/>
        <v>45870</v>
      </c>
    </row>
    <row r="26" spans="4:16" ht="15.75" thickBot="1" x14ac:dyDescent="0.3">
      <c r="D26" s="1">
        <v>8</v>
      </c>
      <c r="E26" s="1" t="s">
        <v>2</v>
      </c>
      <c r="F26" s="1" t="s">
        <v>13</v>
      </c>
      <c r="G26" s="4">
        <v>5205</v>
      </c>
      <c r="H26" s="5">
        <v>18.59</v>
      </c>
      <c r="I26" s="1">
        <v>20</v>
      </c>
      <c r="J26" s="5">
        <f t="shared" si="0"/>
        <v>371.8</v>
      </c>
      <c r="K26" s="6">
        <v>44018</v>
      </c>
      <c r="L26" s="4">
        <f>VLOOKUP(F26,$F$7:$G20,2,FALSE)</f>
        <v>1365</v>
      </c>
      <c r="M26" s="2">
        <f t="shared" si="1"/>
        <v>45383</v>
      </c>
    </row>
    <row r="27" spans="4:16" ht="15.75" thickBot="1" x14ac:dyDescent="0.3">
      <c r="D27" s="1">
        <v>4</v>
      </c>
      <c r="E27" s="1" t="s">
        <v>5</v>
      </c>
      <c r="F27" s="1" t="s">
        <v>8</v>
      </c>
      <c r="G27" s="4">
        <v>3762</v>
      </c>
      <c r="H27" s="5">
        <v>16.89</v>
      </c>
      <c r="I27" s="1">
        <v>40</v>
      </c>
      <c r="J27" s="5">
        <f t="shared" si="0"/>
        <v>675.6</v>
      </c>
      <c r="K27" s="6">
        <v>42966</v>
      </c>
      <c r="L27" s="4">
        <f>VLOOKUP(F27,$F$7:$G21,2,FALSE)</f>
        <v>730</v>
      </c>
      <c r="M27" s="2">
        <f t="shared" si="1"/>
        <v>43696</v>
      </c>
    </row>
    <row r="28" spans="4:16" ht="15.75" thickBot="1" x14ac:dyDescent="0.3">
      <c r="D28" s="1">
        <v>11</v>
      </c>
      <c r="E28" s="1" t="s">
        <v>5</v>
      </c>
      <c r="F28" s="1" t="s">
        <v>9</v>
      </c>
      <c r="G28" s="4">
        <v>7709</v>
      </c>
      <c r="H28" s="5">
        <v>22.53</v>
      </c>
      <c r="I28" s="1">
        <v>35</v>
      </c>
      <c r="J28" s="5">
        <f t="shared" si="0"/>
        <v>788.55000000000007</v>
      </c>
      <c r="K28" s="6">
        <v>43780</v>
      </c>
      <c r="L28" s="3">
        <f>VLOOKUP(F28,$F$7:$G22,2,FALSE)</f>
        <v>1095</v>
      </c>
      <c r="M28" s="2">
        <f t="shared" si="1"/>
        <v>44875</v>
      </c>
    </row>
    <row r="29" spans="4:16" ht="15.75" thickBot="1" x14ac:dyDescent="0.3">
      <c r="D29" s="1">
        <v>9</v>
      </c>
      <c r="E29" s="1" t="s">
        <v>4</v>
      </c>
      <c r="F29" s="1" t="s">
        <v>33</v>
      </c>
      <c r="G29" s="4">
        <v>4140</v>
      </c>
      <c r="H29" s="5">
        <v>4.68</v>
      </c>
      <c r="I29" s="1">
        <v>30</v>
      </c>
      <c r="J29" s="5">
        <f t="shared" si="0"/>
        <v>140.39999999999998</v>
      </c>
      <c r="K29" s="6">
        <v>44018</v>
      </c>
      <c r="L29" s="4">
        <f>VLOOKUP(F29,$F$7:$G23,2,FALSE)</f>
        <v>730</v>
      </c>
      <c r="M29" s="2">
        <f t="shared" si="1"/>
        <v>44748</v>
      </c>
    </row>
    <row r="30" spans="4:16" ht="15.75" thickBot="1" x14ac:dyDescent="0.3">
      <c r="D30" s="1">
        <v>6</v>
      </c>
      <c r="E30" s="1" t="s">
        <v>3</v>
      </c>
      <c r="F30" s="1" t="s">
        <v>14</v>
      </c>
      <c r="G30" s="4">
        <v>3000</v>
      </c>
      <c r="H30" s="5">
        <v>36.33</v>
      </c>
      <c r="I30" s="1">
        <v>10</v>
      </c>
      <c r="J30" s="5">
        <f t="shared" si="0"/>
        <v>363.29999999999995</v>
      </c>
      <c r="K30" s="6">
        <v>42797</v>
      </c>
      <c r="L30" s="4">
        <f>VLOOKUP(F30,$F$7:$G24,2,FALSE)</f>
        <v>730</v>
      </c>
      <c r="M30" s="2">
        <f t="shared" si="1"/>
        <v>43527</v>
      </c>
    </row>
    <row r="31" spans="4:16" ht="15.75" thickBot="1" x14ac:dyDescent="0.3">
      <c r="D31" s="1">
        <v>12</v>
      </c>
      <c r="E31" s="1" t="s">
        <v>3</v>
      </c>
      <c r="F31" s="1" t="s">
        <v>35</v>
      </c>
      <c r="G31" s="4">
        <v>4508</v>
      </c>
      <c r="H31" s="5">
        <v>58.3</v>
      </c>
      <c r="I31" s="1">
        <v>8</v>
      </c>
      <c r="J31" s="5">
        <f t="shared" si="0"/>
        <v>466.4</v>
      </c>
      <c r="K31" s="6">
        <v>43611</v>
      </c>
      <c r="L31" s="4">
        <f>VLOOKUP(F31,$F$7:$G25,2,FALSE)</f>
        <v>1095</v>
      </c>
      <c r="M31" s="2">
        <f t="shared" si="1"/>
        <v>44706</v>
      </c>
    </row>
    <row r="32" spans="4:16" ht="15.75" thickBot="1" x14ac:dyDescent="0.3">
      <c r="D32" s="1">
        <v>5</v>
      </c>
      <c r="E32" s="1" t="s">
        <v>6</v>
      </c>
      <c r="F32" s="1" t="s">
        <v>11</v>
      </c>
      <c r="G32" s="4">
        <v>7939</v>
      </c>
      <c r="H32" s="5">
        <v>4.29</v>
      </c>
      <c r="I32" s="1">
        <v>50</v>
      </c>
      <c r="J32" s="5">
        <f t="shared" si="0"/>
        <v>214.5</v>
      </c>
      <c r="K32" s="6">
        <v>44033</v>
      </c>
      <c r="L32" s="4">
        <f>VLOOKUP(F32,$F$7:$G26,2,FALSE)</f>
        <v>730</v>
      </c>
      <c r="M32" s="2">
        <f t="shared" si="1"/>
        <v>44763</v>
      </c>
    </row>
  </sheetData>
  <mergeCells count="6">
    <mergeCell ref="O17:P17"/>
    <mergeCell ref="O16:P16"/>
    <mergeCell ref="O15:P15"/>
    <mergeCell ref="O18:P18"/>
    <mergeCell ref="A1:C2"/>
    <mergeCell ref="F6:G6"/>
  </mergeCells>
  <conditionalFormatting sqref="H21:H32">
    <cfRule type="dataBar" priority="5">
      <dataBar>
        <cfvo type="min"/>
        <cfvo type="max"/>
        <color rgb="FF785C6C"/>
      </dataBar>
      <extLst>
        <ext xmlns:x14="http://schemas.microsoft.com/office/spreadsheetml/2009/9/main" uri="{B025F937-C7B1-47D3-B67F-A62EFF666E3E}">
          <x14:id>{C7653C36-A0A3-4105-9B88-01F4B64D703A}</x14:id>
        </ext>
      </extLst>
    </cfRule>
  </conditionalFormatting>
  <conditionalFormatting sqref="J21:J32">
    <cfRule type="dataBar" priority="4">
      <dataBar>
        <cfvo type="min"/>
        <cfvo type="max"/>
        <color rgb="FF80043F"/>
      </dataBar>
      <extLst>
        <ext xmlns:x14="http://schemas.microsoft.com/office/spreadsheetml/2009/9/main" uri="{B025F937-C7B1-47D3-B67F-A62EFF666E3E}">
          <x14:id>{0F7BE31D-ECFD-4ED7-B377-3AB792F9908C}</x14:id>
        </ext>
      </extLst>
    </cfRule>
  </conditionalFormatting>
  <conditionalFormatting sqref="I21:I32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M21:M32">
    <cfRule type="cellIs" dxfId="1" priority="1" operator="lessThan">
      <formula>TODAY()</formula>
    </cfRule>
    <cfRule type="cellIs" dxfId="0" priority="2" operator="equal">
      <formula>TODAY()</formula>
    </cfRule>
  </conditionalFormatting>
  <dataValidations count="2">
    <dataValidation type="list" allowBlank="1" showInputMessage="1" showErrorMessage="1" errorTitle="Nepostojeći Proizvođač" error="Molimo unestie Proizvođača sa ponuđene liste." promptTitle="Izaberite Proizvođača" sqref="E21:E32" xr:uid="{4B1A86C9-5988-4EDB-BD60-5F9FAFB186D1}">
      <formula1>Proizvođači</formula1>
    </dataValidation>
    <dataValidation type="list" allowBlank="1" showInputMessage="1" showErrorMessage="1" errorTitle="Nepostojeći Proizvod" error="Molimo unesite proizvod iz ponuđene liste." promptTitle="Unesite Proizvod" sqref="F21:F32" xr:uid="{0033B888-2758-4ABA-A950-DB5262B2FF81}">
      <formula1>$F$7:$F$18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653C36-A0A3-4105-9B88-01F4B64D70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H21:H32</xm:sqref>
        </x14:conditionalFormatting>
        <x14:conditionalFormatting xmlns:xm="http://schemas.microsoft.com/office/excel/2006/main">
          <x14:cfRule type="dataBar" id="{0F7BE31D-ECFD-4ED7-B377-3AB792F9908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J21:J32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Vitamin List</vt:lpstr>
      <vt:lpstr>Sorting</vt:lpstr>
      <vt:lpstr>Filtering</vt:lpstr>
      <vt:lpstr>Sorting!Producer</vt:lpstr>
      <vt:lpstr>Producer</vt:lpstr>
      <vt:lpstr>Sorting!Products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 Micovic</dc:creator>
  <cp:lastModifiedBy>Srdjan</cp:lastModifiedBy>
  <dcterms:created xsi:type="dcterms:W3CDTF">2020-11-11T17:06:05Z</dcterms:created>
  <dcterms:modified xsi:type="dcterms:W3CDTF">2023-05-03T16:28:30Z</dcterms:modified>
</cp:coreProperties>
</file>